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ti/Documents/"/>
    </mc:Choice>
  </mc:AlternateContent>
  <xr:revisionPtr revIDLastSave="0" documentId="8_{A3AEA415-4E5E-0C4E-93A8-4DAA82E60816}" xr6:coauthVersionLast="47" xr6:coauthVersionMax="47" xr10:uidLastSave="{00000000-0000-0000-0000-000000000000}"/>
  <bookViews>
    <workbookView xWindow="1360" yWindow="1360" windowWidth="27900" windowHeight="16860" activeTab="2" xr2:uid="{2FE50D54-EC64-894F-99AE-08DCA93EF200}"/>
  </bookViews>
  <sheets>
    <sheet name="重回帰分析" sheetId="2" r:id="rId1"/>
    <sheet name="ロジスティック回帰分析" sheetId="3" r:id="rId2"/>
    <sheet name="混同行列" sheetId="4" r:id="rId3"/>
  </sheets>
  <externalReferences>
    <externalReference r:id="rId4"/>
  </externalReferences>
  <definedNames>
    <definedName name="_xlchart.v1.0" hidden="1">重回帰分析!$H$2:$H$101</definedName>
  </definedNames>
  <calcPr calcId="18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G101" i="3" s="1"/>
  <c r="E101" i="3"/>
  <c r="F100" i="3"/>
  <c r="G100" i="3" s="1"/>
  <c r="E100" i="3"/>
  <c r="F99" i="3"/>
  <c r="G99" i="3" s="1"/>
  <c r="E99" i="3"/>
  <c r="F98" i="3"/>
  <c r="G98" i="3" s="1"/>
  <c r="E98" i="3"/>
  <c r="F97" i="3"/>
  <c r="G97" i="3" s="1"/>
  <c r="E97" i="3"/>
  <c r="F96" i="3"/>
  <c r="G96" i="3" s="1"/>
  <c r="E96" i="3"/>
  <c r="F95" i="3"/>
  <c r="G95" i="3" s="1"/>
  <c r="E95" i="3"/>
  <c r="F94" i="3"/>
  <c r="G94" i="3" s="1"/>
  <c r="E94" i="3"/>
  <c r="F93" i="3"/>
  <c r="G93" i="3" s="1"/>
  <c r="E93" i="3"/>
  <c r="F92" i="3"/>
  <c r="G92" i="3" s="1"/>
  <c r="E92" i="3"/>
  <c r="F91" i="3"/>
  <c r="G91" i="3" s="1"/>
  <c r="E91" i="3"/>
  <c r="F90" i="3"/>
  <c r="G90" i="3" s="1"/>
  <c r="E90" i="3"/>
  <c r="F89" i="3"/>
  <c r="G89" i="3" s="1"/>
  <c r="E89" i="3"/>
  <c r="F88" i="3"/>
  <c r="G88" i="3" s="1"/>
  <c r="E88" i="3"/>
  <c r="F87" i="3"/>
  <c r="G87" i="3" s="1"/>
  <c r="E87" i="3"/>
  <c r="F86" i="3"/>
  <c r="G86" i="3" s="1"/>
  <c r="E86" i="3"/>
  <c r="F85" i="3"/>
  <c r="G85" i="3" s="1"/>
  <c r="E85" i="3"/>
  <c r="F84" i="3"/>
  <c r="G84" i="3" s="1"/>
  <c r="E84" i="3"/>
  <c r="F83" i="3"/>
  <c r="G83" i="3" s="1"/>
  <c r="E83" i="3"/>
  <c r="F82" i="3"/>
  <c r="G82" i="3" s="1"/>
  <c r="E82" i="3"/>
  <c r="F81" i="3"/>
  <c r="G81" i="3" s="1"/>
  <c r="E81" i="3"/>
  <c r="F80" i="3"/>
  <c r="G80" i="3" s="1"/>
  <c r="E80" i="3"/>
  <c r="F79" i="3"/>
  <c r="G79" i="3" s="1"/>
  <c r="E79" i="3"/>
  <c r="F78" i="3"/>
  <c r="G78" i="3" s="1"/>
  <c r="E78" i="3"/>
  <c r="F77" i="3"/>
  <c r="G77" i="3" s="1"/>
  <c r="E77" i="3"/>
  <c r="F76" i="3"/>
  <c r="G76" i="3" s="1"/>
  <c r="E76" i="3"/>
  <c r="F75" i="3"/>
  <c r="G75" i="3" s="1"/>
  <c r="E75" i="3"/>
  <c r="F74" i="3"/>
  <c r="G74" i="3" s="1"/>
  <c r="E74" i="3"/>
  <c r="F73" i="3"/>
  <c r="G73" i="3" s="1"/>
  <c r="E73" i="3"/>
  <c r="F72" i="3"/>
  <c r="G72" i="3" s="1"/>
  <c r="E72" i="3"/>
  <c r="F71" i="3"/>
  <c r="G71" i="3" s="1"/>
  <c r="E71" i="3"/>
  <c r="F70" i="3"/>
  <c r="G70" i="3" s="1"/>
  <c r="E70" i="3"/>
  <c r="F69" i="3"/>
  <c r="G69" i="3" s="1"/>
  <c r="E69" i="3"/>
  <c r="F68" i="3"/>
  <c r="G68" i="3" s="1"/>
  <c r="E68" i="3"/>
  <c r="F67" i="3"/>
  <c r="G67" i="3" s="1"/>
  <c r="E67" i="3"/>
  <c r="F66" i="3"/>
  <c r="G66" i="3" s="1"/>
  <c r="E66" i="3"/>
  <c r="F65" i="3"/>
  <c r="G65" i="3" s="1"/>
  <c r="E65" i="3"/>
  <c r="F64" i="3"/>
  <c r="G64" i="3" s="1"/>
  <c r="E64" i="3"/>
  <c r="F63" i="3"/>
  <c r="G63" i="3" s="1"/>
  <c r="E63" i="3"/>
  <c r="F62" i="3"/>
  <c r="G62" i="3" s="1"/>
  <c r="E62" i="3"/>
  <c r="F61" i="3"/>
  <c r="G61" i="3" s="1"/>
  <c r="E61" i="3"/>
  <c r="F60" i="3"/>
  <c r="G60" i="3" s="1"/>
  <c r="E60" i="3"/>
  <c r="F59" i="3"/>
  <c r="G59" i="3" s="1"/>
  <c r="E59" i="3"/>
  <c r="F58" i="3"/>
  <c r="G58" i="3" s="1"/>
  <c r="E58" i="3"/>
  <c r="F57" i="3"/>
  <c r="G57" i="3" s="1"/>
  <c r="E57" i="3"/>
  <c r="F56" i="3"/>
  <c r="G56" i="3" s="1"/>
  <c r="E56" i="3"/>
  <c r="F55" i="3"/>
  <c r="G55" i="3" s="1"/>
  <c r="E55" i="3"/>
  <c r="F54" i="3"/>
  <c r="G54" i="3" s="1"/>
  <c r="E54" i="3"/>
  <c r="F53" i="3"/>
  <c r="G53" i="3" s="1"/>
  <c r="E53" i="3"/>
  <c r="F52" i="3"/>
  <c r="G52" i="3" s="1"/>
  <c r="E52" i="3"/>
  <c r="F51" i="3"/>
  <c r="G51" i="3" s="1"/>
  <c r="E51" i="3"/>
  <c r="F50" i="3"/>
  <c r="G50" i="3" s="1"/>
  <c r="E50" i="3"/>
  <c r="F49" i="3"/>
  <c r="G49" i="3" s="1"/>
  <c r="E49" i="3"/>
  <c r="F48" i="3"/>
  <c r="G48" i="3" s="1"/>
  <c r="E48" i="3"/>
  <c r="F47" i="3"/>
  <c r="G47" i="3" s="1"/>
  <c r="E47" i="3"/>
  <c r="F46" i="3"/>
  <c r="G46" i="3" s="1"/>
  <c r="E46" i="3"/>
  <c r="F45" i="3"/>
  <c r="G45" i="3" s="1"/>
  <c r="E45" i="3"/>
  <c r="F44" i="3"/>
  <c r="G44" i="3" s="1"/>
  <c r="E44" i="3"/>
  <c r="F43" i="3"/>
  <c r="G43" i="3" s="1"/>
  <c r="E43" i="3"/>
  <c r="F42" i="3"/>
  <c r="G42" i="3" s="1"/>
  <c r="E42" i="3"/>
  <c r="F41" i="3"/>
  <c r="G41" i="3" s="1"/>
  <c r="E41" i="3"/>
  <c r="F40" i="3"/>
  <c r="G40" i="3" s="1"/>
  <c r="E40" i="3"/>
  <c r="F39" i="3"/>
  <c r="G39" i="3" s="1"/>
  <c r="E39" i="3"/>
  <c r="F38" i="3"/>
  <c r="G38" i="3" s="1"/>
  <c r="E38" i="3"/>
  <c r="F37" i="3"/>
  <c r="G37" i="3" s="1"/>
  <c r="E37" i="3"/>
  <c r="F36" i="3"/>
  <c r="G36" i="3" s="1"/>
  <c r="E36" i="3"/>
  <c r="F35" i="3"/>
  <c r="G35" i="3" s="1"/>
  <c r="E35" i="3"/>
  <c r="F34" i="3"/>
  <c r="G34" i="3" s="1"/>
  <c r="E34" i="3"/>
  <c r="F33" i="3"/>
  <c r="G33" i="3" s="1"/>
  <c r="E33" i="3"/>
  <c r="F32" i="3"/>
  <c r="G32" i="3" s="1"/>
  <c r="E32" i="3"/>
  <c r="F31" i="3"/>
  <c r="G31" i="3" s="1"/>
  <c r="E31" i="3"/>
  <c r="F30" i="3"/>
  <c r="G30" i="3" s="1"/>
  <c r="E30" i="3"/>
  <c r="F29" i="3"/>
  <c r="G29" i="3" s="1"/>
  <c r="E29" i="3"/>
  <c r="F28" i="3"/>
  <c r="G28" i="3" s="1"/>
  <c r="E28" i="3"/>
  <c r="F27" i="3"/>
  <c r="G27" i="3" s="1"/>
  <c r="E27" i="3"/>
  <c r="F26" i="3"/>
  <c r="G26" i="3" s="1"/>
  <c r="E26" i="3"/>
  <c r="F25" i="3"/>
  <c r="G25" i="3" s="1"/>
  <c r="E25" i="3"/>
  <c r="F24" i="3"/>
  <c r="G24" i="3" s="1"/>
  <c r="E24" i="3"/>
  <c r="F23" i="3"/>
  <c r="G23" i="3" s="1"/>
  <c r="E23" i="3"/>
  <c r="F22" i="3"/>
  <c r="G22" i="3" s="1"/>
  <c r="E22" i="3"/>
  <c r="F21" i="3"/>
  <c r="G21" i="3" s="1"/>
  <c r="E21" i="3"/>
  <c r="F20" i="3"/>
  <c r="G20" i="3" s="1"/>
  <c r="E20" i="3"/>
  <c r="F19" i="3"/>
  <c r="G19" i="3" s="1"/>
  <c r="E19" i="3"/>
  <c r="F18" i="3"/>
  <c r="G18" i="3" s="1"/>
  <c r="E18" i="3"/>
  <c r="F17" i="3"/>
  <c r="G17" i="3" s="1"/>
  <c r="E17" i="3"/>
  <c r="F16" i="3"/>
  <c r="G16" i="3" s="1"/>
  <c r="E16" i="3"/>
  <c r="F15" i="3"/>
  <c r="G15" i="3" s="1"/>
  <c r="E15" i="3"/>
  <c r="F14" i="3"/>
  <c r="G14" i="3" s="1"/>
  <c r="E14" i="3"/>
  <c r="F13" i="3"/>
  <c r="G13" i="3" s="1"/>
  <c r="E13" i="3"/>
  <c r="F12" i="3"/>
  <c r="G12" i="3" s="1"/>
  <c r="E12" i="3"/>
  <c r="F11" i="3"/>
  <c r="G11" i="3" s="1"/>
  <c r="E11" i="3"/>
  <c r="F10" i="3"/>
  <c r="G10" i="3" s="1"/>
  <c r="E10" i="3"/>
  <c r="F9" i="3"/>
  <c r="G9" i="3" s="1"/>
  <c r="E9" i="3"/>
  <c r="F8" i="3"/>
  <c r="G8" i="3" s="1"/>
  <c r="E8" i="3"/>
  <c r="F7" i="3"/>
  <c r="G7" i="3" s="1"/>
  <c r="E7" i="3"/>
  <c r="F6" i="3"/>
  <c r="G6" i="3" s="1"/>
  <c r="E6" i="3"/>
  <c r="F5" i="3"/>
  <c r="G5" i="3" s="1"/>
  <c r="E5" i="3"/>
  <c r="F4" i="3"/>
  <c r="G4" i="3" s="1"/>
  <c r="E4" i="3"/>
  <c r="F3" i="3"/>
  <c r="G3" i="3" s="1"/>
  <c r="E3" i="3"/>
  <c r="F2" i="3"/>
  <c r="G2" i="3" s="1"/>
  <c r="E2" i="3"/>
  <c r="F101" i="2"/>
  <c r="H101" i="2" s="1"/>
  <c r="F100" i="2"/>
  <c r="H100" i="2" s="1"/>
  <c r="H99" i="2"/>
  <c r="F99" i="2"/>
  <c r="F98" i="2"/>
  <c r="H98" i="2" s="1"/>
  <c r="F97" i="2"/>
  <c r="H97" i="2" s="1"/>
  <c r="H96" i="2"/>
  <c r="F96" i="2"/>
  <c r="F95" i="2"/>
  <c r="H95" i="2" s="1"/>
  <c r="F94" i="2"/>
  <c r="H94" i="2" s="1"/>
  <c r="F93" i="2"/>
  <c r="H93" i="2" s="1"/>
  <c r="F92" i="2"/>
  <c r="H92" i="2" s="1"/>
  <c r="F91" i="2"/>
  <c r="H91" i="2" s="1"/>
  <c r="H90" i="2"/>
  <c r="F90" i="2"/>
  <c r="F89" i="2"/>
  <c r="H89" i="2" s="1"/>
  <c r="F88" i="2"/>
  <c r="H88" i="2" s="1"/>
  <c r="F87" i="2"/>
  <c r="H87" i="2" s="1"/>
  <c r="F86" i="2"/>
  <c r="H86" i="2" s="1"/>
  <c r="F85" i="2"/>
  <c r="H85" i="2" s="1"/>
  <c r="H84" i="2"/>
  <c r="F84" i="2"/>
  <c r="F83" i="2"/>
  <c r="H83" i="2" s="1"/>
  <c r="F82" i="2"/>
  <c r="H82" i="2" s="1"/>
  <c r="F81" i="2"/>
  <c r="H81" i="2" s="1"/>
  <c r="F80" i="2"/>
  <c r="H80" i="2" s="1"/>
  <c r="F79" i="2"/>
  <c r="H79" i="2" s="1"/>
  <c r="H78" i="2"/>
  <c r="F78" i="2"/>
  <c r="F77" i="2"/>
  <c r="H77" i="2" s="1"/>
  <c r="F76" i="2"/>
  <c r="H76" i="2" s="1"/>
  <c r="F75" i="2"/>
  <c r="H75" i="2" s="1"/>
  <c r="F74" i="2"/>
  <c r="H74" i="2" s="1"/>
  <c r="F73" i="2"/>
  <c r="H73" i="2" s="1"/>
  <c r="H72" i="2"/>
  <c r="F72" i="2"/>
  <c r="F71" i="2"/>
  <c r="H71" i="2" s="1"/>
  <c r="F70" i="2"/>
  <c r="H70" i="2" s="1"/>
  <c r="F69" i="2"/>
  <c r="H69" i="2" s="1"/>
  <c r="F68" i="2"/>
  <c r="H68" i="2" s="1"/>
  <c r="F67" i="2"/>
  <c r="H67" i="2" s="1"/>
  <c r="H66" i="2"/>
  <c r="F66" i="2"/>
  <c r="F65" i="2"/>
  <c r="H65" i="2" s="1"/>
  <c r="F64" i="2"/>
  <c r="H64" i="2" s="1"/>
  <c r="F63" i="2"/>
  <c r="H63" i="2" s="1"/>
  <c r="F62" i="2"/>
  <c r="H62" i="2" s="1"/>
  <c r="F61" i="2"/>
  <c r="H61" i="2" s="1"/>
  <c r="H60" i="2"/>
  <c r="F60" i="2"/>
  <c r="F59" i="2"/>
  <c r="H59" i="2" s="1"/>
  <c r="F58" i="2"/>
  <c r="H58" i="2" s="1"/>
  <c r="F57" i="2"/>
  <c r="H57" i="2" s="1"/>
  <c r="F56" i="2"/>
  <c r="H56" i="2" s="1"/>
  <c r="F55" i="2"/>
  <c r="H55" i="2" s="1"/>
  <c r="H54" i="2"/>
  <c r="F54" i="2"/>
  <c r="F53" i="2"/>
  <c r="H53" i="2" s="1"/>
  <c r="F52" i="2"/>
  <c r="H52" i="2" s="1"/>
  <c r="F51" i="2"/>
  <c r="H51" i="2" s="1"/>
  <c r="F50" i="2"/>
  <c r="H50" i="2" s="1"/>
  <c r="F49" i="2"/>
  <c r="H49" i="2" s="1"/>
  <c r="H48" i="2"/>
  <c r="F48" i="2"/>
  <c r="F47" i="2"/>
  <c r="H47" i="2" s="1"/>
  <c r="F46" i="2"/>
  <c r="H46" i="2" s="1"/>
  <c r="F45" i="2"/>
  <c r="H45" i="2" s="1"/>
  <c r="F44" i="2"/>
  <c r="H44" i="2" s="1"/>
  <c r="H43" i="2"/>
  <c r="F43" i="2"/>
  <c r="H42" i="2"/>
  <c r="F42" i="2"/>
  <c r="F41" i="2"/>
  <c r="H41" i="2" s="1"/>
  <c r="F40" i="2"/>
  <c r="H40" i="2" s="1"/>
  <c r="F39" i="2"/>
  <c r="H39" i="2" s="1"/>
  <c r="F38" i="2"/>
  <c r="H38" i="2" s="1"/>
  <c r="H37" i="2"/>
  <c r="F37" i="2"/>
  <c r="H36" i="2"/>
  <c r="F36" i="2"/>
  <c r="F35" i="2"/>
  <c r="H35" i="2" s="1"/>
  <c r="F34" i="2"/>
  <c r="H34" i="2" s="1"/>
  <c r="F33" i="2"/>
  <c r="H33" i="2" s="1"/>
  <c r="F32" i="2"/>
  <c r="H32" i="2" s="1"/>
  <c r="F31" i="2"/>
  <c r="H31" i="2" s="1"/>
  <c r="H30" i="2"/>
  <c r="F30" i="2"/>
  <c r="F29" i="2"/>
  <c r="H29" i="2" s="1"/>
  <c r="F28" i="2"/>
  <c r="H28" i="2" s="1"/>
  <c r="F27" i="2"/>
  <c r="H27" i="2" s="1"/>
  <c r="F26" i="2"/>
  <c r="H26" i="2" s="1"/>
  <c r="F25" i="2"/>
  <c r="H25" i="2" s="1"/>
  <c r="H24" i="2"/>
  <c r="F24" i="2"/>
  <c r="F23" i="2"/>
  <c r="H23" i="2" s="1"/>
  <c r="F22" i="2"/>
  <c r="H22" i="2" s="1"/>
  <c r="F21" i="2"/>
  <c r="H21" i="2" s="1"/>
  <c r="F20" i="2"/>
  <c r="H20" i="2" s="1"/>
  <c r="F19" i="2"/>
  <c r="H19" i="2" s="1"/>
  <c r="H18" i="2"/>
  <c r="F18" i="2"/>
  <c r="F17" i="2"/>
  <c r="H17" i="2" s="1"/>
  <c r="F16" i="2"/>
  <c r="H16" i="2" s="1"/>
  <c r="F15" i="2"/>
  <c r="H15" i="2" s="1"/>
  <c r="F14" i="2"/>
  <c r="H14" i="2" s="1"/>
  <c r="F13" i="2"/>
  <c r="H13" i="2" s="1"/>
  <c r="H12" i="2"/>
  <c r="F12" i="2"/>
  <c r="F11" i="2"/>
  <c r="H11" i="2" s="1"/>
  <c r="F10" i="2"/>
  <c r="H10" i="2" s="1"/>
  <c r="F9" i="2"/>
  <c r="H9" i="2" s="1"/>
  <c r="F8" i="2"/>
  <c r="H8" i="2" s="1"/>
  <c r="F7" i="2"/>
  <c r="H7" i="2" s="1"/>
  <c r="H6" i="2"/>
  <c r="F6" i="2"/>
  <c r="F5" i="2"/>
  <c r="H5" i="2" s="1"/>
  <c r="F4" i="2"/>
  <c r="H4" i="2" s="1"/>
  <c r="F3" i="2"/>
  <c r="H3" i="2" s="1"/>
  <c r="F2" i="2"/>
  <c r="H2" i="2" s="1"/>
  <c r="F8" i="4"/>
  <c r="D8" i="4"/>
  <c r="C8" i="4"/>
  <c r="F6" i="4"/>
  <c r="F5" i="4"/>
  <c r="I24" i="3" l="1"/>
  <c r="J24" i="3"/>
  <c r="J72" i="3"/>
  <c r="I72" i="3"/>
  <c r="K72" i="3" s="1"/>
  <c r="J25" i="3"/>
  <c r="I25" i="3"/>
  <c r="K25" i="3" s="1"/>
  <c r="J49" i="3"/>
  <c r="I49" i="3"/>
  <c r="K49" i="3" s="1"/>
  <c r="J97" i="3"/>
  <c r="I97" i="3"/>
  <c r="K97" i="3" s="1"/>
  <c r="J30" i="3"/>
  <c r="I30" i="3"/>
  <c r="K30" i="3" s="1"/>
  <c r="J84" i="3"/>
  <c r="I84" i="3"/>
  <c r="K84" i="3" s="1"/>
  <c r="J61" i="3"/>
  <c r="I61" i="3"/>
  <c r="K61" i="3" s="1"/>
  <c r="I2" i="3"/>
  <c r="J2" i="3"/>
  <c r="I8" i="3"/>
  <c r="J8" i="3"/>
  <c r="I14" i="3"/>
  <c r="J14" i="3"/>
  <c r="J20" i="3"/>
  <c r="I20" i="3"/>
  <c r="K20" i="3" s="1"/>
  <c r="I26" i="3"/>
  <c r="K26" i="3" s="1"/>
  <c r="J26" i="3"/>
  <c r="I32" i="3"/>
  <c r="J32" i="3"/>
  <c r="J38" i="3"/>
  <c r="I38" i="3"/>
  <c r="K38" i="3" s="1"/>
  <c r="I44" i="3"/>
  <c r="J44" i="3"/>
  <c r="J50" i="3"/>
  <c r="I50" i="3"/>
  <c r="K50" i="3" s="1"/>
  <c r="J56" i="3"/>
  <c r="I56" i="3"/>
  <c r="K56" i="3" s="1"/>
  <c r="I62" i="3"/>
  <c r="K62" i="3" s="1"/>
  <c r="J62" i="3"/>
  <c r="J68" i="3"/>
  <c r="I68" i="3"/>
  <c r="K68" i="3" s="1"/>
  <c r="J74" i="3"/>
  <c r="I74" i="3"/>
  <c r="K74" i="3" s="1"/>
  <c r="J80" i="3"/>
  <c r="I80" i="3"/>
  <c r="K80" i="3" s="1"/>
  <c r="J86" i="3"/>
  <c r="I86" i="3"/>
  <c r="K86" i="3" s="1"/>
  <c r="J92" i="3"/>
  <c r="I92" i="3"/>
  <c r="K92" i="3" s="1"/>
  <c r="J98" i="3"/>
  <c r="I98" i="3"/>
  <c r="I36" i="3"/>
  <c r="J36" i="3"/>
  <c r="J78" i="3"/>
  <c r="I78" i="3"/>
  <c r="K78" i="3" s="1"/>
  <c r="J91" i="3"/>
  <c r="I91" i="3"/>
  <c r="K91" i="3" s="1"/>
  <c r="J48" i="3"/>
  <c r="I48" i="3"/>
  <c r="K48" i="3" s="1"/>
  <c r="J96" i="3"/>
  <c r="I96" i="3"/>
  <c r="K96" i="3" s="1"/>
  <c r="J85" i="3"/>
  <c r="I85" i="3"/>
  <c r="J45" i="3"/>
  <c r="I45" i="3"/>
  <c r="K45" i="3" s="1"/>
  <c r="J69" i="3"/>
  <c r="I69" i="3"/>
  <c r="K69" i="3" s="1"/>
  <c r="J75" i="3"/>
  <c r="I75" i="3"/>
  <c r="K75" i="3" s="1"/>
  <c r="J81" i="3"/>
  <c r="I81" i="3"/>
  <c r="K81" i="3" s="1"/>
  <c r="J87" i="3"/>
  <c r="I87" i="3"/>
  <c r="K87" i="3" s="1"/>
  <c r="J93" i="3"/>
  <c r="I93" i="3"/>
  <c r="J99" i="3"/>
  <c r="I99" i="3"/>
  <c r="K99" i="3" s="1"/>
  <c r="J42" i="3"/>
  <c r="I42" i="3"/>
  <c r="K42" i="3" s="1"/>
  <c r="J90" i="3"/>
  <c r="I90" i="3"/>
  <c r="K90" i="3" s="1"/>
  <c r="J79" i="3"/>
  <c r="I79" i="3"/>
  <c r="K79" i="3" s="1"/>
  <c r="I6" i="3"/>
  <c r="J6" i="3"/>
  <c r="J54" i="3"/>
  <c r="I54" i="3"/>
  <c r="J7" i="3"/>
  <c r="I7" i="3"/>
  <c r="K7" i="3" s="1"/>
  <c r="J31" i="3"/>
  <c r="I31" i="3"/>
  <c r="K31" i="3" s="1"/>
  <c r="J43" i="3"/>
  <c r="I43" i="3"/>
  <c r="K43" i="3" s="1"/>
  <c r="J73" i="3"/>
  <c r="I73" i="3"/>
  <c r="K73" i="3" s="1"/>
  <c r="J15" i="3"/>
  <c r="I15" i="3"/>
  <c r="K15" i="3" s="1"/>
  <c r="J33" i="3"/>
  <c r="I33" i="3"/>
  <c r="J63" i="3"/>
  <c r="I63" i="3"/>
  <c r="K63" i="3" s="1"/>
  <c r="J10" i="3"/>
  <c r="I10" i="3"/>
  <c r="K10" i="3" s="1"/>
  <c r="I22" i="3"/>
  <c r="J22" i="3"/>
  <c r="I28" i="3"/>
  <c r="J28" i="3"/>
  <c r="I34" i="3"/>
  <c r="J34" i="3"/>
  <c r="I40" i="3"/>
  <c r="K40" i="3" s="1"/>
  <c r="J40" i="3"/>
  <c r="J52" i="3"/>
  <c r="I52" i="3"/>
  <c r="K52" i="3" s="1"/>
  <c r="J58" i="3"/>
  <c r="I58" i="3"/>
  <c r="K58" i="3" s="1"/>
  <c r="J64" i="3"/>
  <c r="I64" i="3"/>
  <c r="K64" i="3" s="1"/>
  <c r="J70" i="3"/>
  <c r="I70" i="3"/>
  <c r="K70" i="3" s="1"/>
  <c r="J76" i="3"/>
  <c r="I76" i="3"/>
  <c r="K76" i="3" s="1"/>
  <c r="J82" i="3"/>
  <c r="I82" i="3"/>
  <c r="J88" i="3"/>
  <c r="I88" i="3"/>
  <c r="K88" i="3" s="1"/>
  <c r="J94" i="3"/>
  <c r="I94" i="3"/>
  <c r="K94" i="3" s="1"/>
  <c r="J100" i="3"/>
  <c r="I100" i="3"/>
  <c r="K100" i="3" s="1"/>
  <c r="I12" i="3"/>
  <c r="J12" i="3"/>
  <c r="J66" i="3"/>
  <c r="I66" i="3"/>
  <c r="K66" i="3" s="1"/>
  <c r="J13" i="3"/>
  <c r="I13" i="3"/>
  <c r="J37" i="3"/>
  <c r="I37" i="3"/>
  <c r="K37" i="3" s="1"/>
  <c r="J67" i="3"/>
  <c r="I67" i="3"/>
  <c r="K67" i="3" s="1"/>
  <c r="J9" i="3"/>
  <c r="I9" i="3"/>
  <c r="K9" i="3" s="1"/>
  <c r="J27" i="3"/>
  <c r="I27" i="3"/>
  <c r="K27" i="3" s="1"/>
  <c r="J57" i="3"/>
  <c r="I57" i="3"/>
  <c r="K57" i="3" s="1"/>
  <c r="J4" i="3"/>
  <c r="I4" i="3"/>
  <c r="I16" i="3"/>
  <c r="J16" i="3"/>
  <c r="J46" i="3"/>
  <c r="I46" i="3"/>
  <c r="K46" i="3" s="1"/>
  <c r="I18" i="3"/>
  <c r="J18" i="3"/>
  <c r="J60" i="3"/>
  <c r="I60" i="3"/>
  <c r="K60" i="3" s="1"/>
  <c r="J19" i="3"/>
  <c r="I19" i="3"/>
  <c r="K19" i="3" s="1"/>
  <c r="J55" i="3"/>
  <c r="I55" i="3"/>
  <c r="J3" i="3"/>
  <c r="I3" i="3"/>
  <c r="K3" i="3" s="1"/>
  <c r="J21" i="3"/>
  <c r="I21" i="3"/>
  <c r="K21" i="3" s="1"/>
  <c r="J39" i="3"/>
  <c r="I39" i="3"/>
  <c r="K39" i="3" s="1"/>
  <c r="J51" i="3"/>
  <c r="I51" i="3"/>
  <c r="K51" i="3" s="1"/>
  <c r="J5" i="3"/>
  <c r="I5" i="3"/>
  <c r="K5" i="3" s="1"/>
  <c r="J11" i="3"/>
  <c r="I11" i="3"/>
  <c r="J17" i="3"/>
  <c r="I17" i="3"/>
  <c r="K17" i="3" s="1"/>
  <c r="J23" i="3"/>
  <c r="I23" i="3"/>
  <c r="K23" i="3" s="1"/>
  <c r="J29" i="3"/>
  <c r="I29" i="3"/>
  <c r="K29" i="3" s="1"/>
  <c r="J35" i="3"/>
  <c r="I35" i="3"/>
  <c r="K35" i="3" s="1"/>
  <c r="J41" i="3"/>
  <c r="I41" i="3"/>
  <c r="K41" i="3" s="1"/>
  <c r="J47" i="3"/>
  <c r="I47" i="3"/>
  <c r="K47" i="3" s="1"/>
  <c r="J53" i="3"/>
  <c r="I53" i="3"/>
  <c r="K53" i="3" s="1"/>
  <c r="J59" i="3"/>
  <c r="I59" i="3"/>
  <c r="K59" i="3" s="1"/>
  <c r="J65" i="3"/>
  <c r="I65" i="3"/>
  <c r="K65" i="3" s="1"/>
  <c r="J71" i="3"/>
  <c r="I71" i="3"/>
  <c r="K71" i="3" s="1"/>
  <c r="J77" i="3"/>
  <c r="I77" i="3"/>
  <c r="K77" i="3" s="1"/>
  <c r="J83" i="3"/>
  <c r="I83" i="3"/>
  <c r="K83" i="3" s="1"/>
  <c r="J89" i="3"/>
  <c r="I89" i="3"/>
  <c r="K89" i="3" s="1"/>
  <c r="J95" i="3"/>
  <c r="I95" i="3"/>
  <c r="K95" i="3" s="1"/>
  <c r="J101" i="3"/>
  <c r="I101" i="3"/>
  <c r="K101" i="3" s="1"/>
  <c r="K12" i="3" l="1"/>
  <c r="K14" i="3"/>
  <c r="K18" i="3"/>
  <c r="K22" i="3"/>
  <c r="K44" i="3"/>
  <c r="K8" i="3"/>
  <c r="K34" i="3"/>
  <c r="K28" i="3"/>
  <c r="K2" i="3"/>
  <c r="K16" i="3"/>
  <c r="K36" i="3"/>
  <c r="K32" i="3"/>
  <c r="K11" i="3"/>
  <c r="K55" i="3"/>
  <c r="K4" i="3"/>
  <c r="K13" i="3"/>
  <c r="K82" i="3"/>
  <c r="K33" i="3"/>
  <c r="K54" i="3"/>
  <c r="K93" i="3"/>
  <c r="K85" i="3"/>
  <c r="K98" i="3"/>
  <c r="K6" i="3"/>
  <c r="K24" i="3"/>
</calcChain>
</file>

<file path=xl/sharedStrings.xml><?xml version="1.0" encoding="utf-8"?>
<sst xmlns="http://schemas.openxmlformats.org/spreadsheetml/2006/main" count="31" uniqueCount="26">
  <si>
    <t>ID</t>
    <phoneticPr fontId="2"/>
  </si>
  <si>
    <t>下肢BRS</t>
  </si>
  <si>
    <t>SCP</t>
    <phoneticPr fontId="2"/>
  </si>
  <si>
    <t>FIM運動項目</t>
    <phoneticPr fontId="2"/>
  </si>
  <si>
    <t>年齢</t>
  </si>
  <si>
    <t>予測</t>
    <rPh sb="0" eb="2">
      <t xml:space="preserve">ヨソク </t>
    </rPh>
    <phoneticPr fontId="2"/>
  </si>
  <si>
    <t>アウトカム</t>
    <phoneticPr fontId="2"/>
  </si>
  <si>
    <t>残差</t>
  </si>
  <si>
    <t>BBS</t>
  </si>
  <si>
    <t>MARS</t>
  </si>
  <si>
    <t>SWWT</t>
  </si>
  <si>
    <t>判別式</t>
    <rPh sb="0" eb="3">
      <t xml:space="preserve">ハンベツシキ </t>
    </rPh>
    <phoneticPr fontId="2"/>
  </si>
  <si>
    <t>確率</t>
    <rPh sb="0" eb="2">
      <t xml:space="preserve">カクリツ </t>
    </rPh>
    <phoneticPr fontId="2"/>
  </si>
  <si>
    <t>真偽</t>
    <rPh sb="0" eb="2">
      <t xml:space="preserve">シンギ </t>
    </rPh>
    <phoneticPr fontId="2"/>
  </si>
  <si>
    <t>陽性陰性</t>
    <rPh sb="0" eb="4">
      <t xml:space="preserve">ヨウセイインセイ </t>
    </rPh>
    <phoneticPr fontId="2"/>
  </si>
  <si>
    <t>判定結果</t>
    <rPh sb="0" eb="4">
      <t xml:space="preserve">ハンテイケッカ </t>
    </rPh>
    <phoneticPr fontId="2"/>
  </si>
  <si>
    <t>列ラベル</t>
  </si>
  <si>
    <t>総計</t>
  </si>
  <si>
    <t>行ラベル</t>
  </si>
  <si>
    <t>個数 / 予測</t>
  </si>
  <si>
    <t>実際のアウトカム</t>
    <rPh sb="0" eb="2">
      <t xml:space="preserve">ジッサイノアウトカム </t>
    </rPh>
    <phoneticPr fontId="2"/>
  </si>
  <si>
    <t>陽性的中率</t>
    <rPh sb="0" eb="5">
      <t xml:space="preserve">ヨウセイテキチュウリツ </t>
    </rPh>
    <phoneticPr fontId="2"/>
  </si>
  <si>
    <t>陰性的中率</t>
    <rPh sb="0" eb="5">
      <t>インセイテキ</t>
    </rPh>
    <phoneticPr fontId="2"/>
  </si>
  <si>
    <t>精度</t>
    <rPh sb="0" eb="2">
      <t xml:space="preserve">セイド </t>
    </rPh>
    <phoneticPr fontId="2"/>
  </si>
  <si>
    <t>感度</t>
    <rPh sb="0" eb="2">
      <t xml:space="preserve">カンド </t>
    </rPh>
    <phoneticPr fontId="2"/>
  </si>
  <si>
    <t>特異度</t>
    <rPh sb="0" eb="3">
      <t xml:space="preserve">トクイド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</si>
</sst>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E3616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2" borderId="0" xfId="1" applyFont="1" applyFill="1">
      <alignment vertical="center"/>
    </xf>
    <xf numFmtId="38" fontId="0" fillId="3" borderId="0" xfId="1" applyFont="1" applyFill="1">
      <alignment vertical="center"/>
    </xf>
    <xf numFmtId="0" fontId="0" fillId="2" borderId="0" xfId="0" applyFill="1">
      <alignment vertical="center"/>
    </xf>
    <xf numFmtId="38" fontId="0" fillId="0" borderId="0" xfId="1" applyFont="1">
      <alignment vertical="center"/>
    </xf>
    <xf numFmtId="40" fontId="0" fillId="2" borderId="0" xfId="1" applyNumberFormat="1" applyFont="1" applyFill="1">
      <alignment vertical="center"/>
    </xf>
    <xf numFmtId="0" fontId="0" fillId="3" borderId="0" xfId="0" applyFill="1">
      <alignment vertical="center"/>
    </xf>
    <xf numFmtId="40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>
      <alignment vertical="center"/>
    </xf>
    <xf numFmtId="2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8" formatCode="#,##0.00;[Red]\-#,##0.00"/>
    </dxf>
    <dxf>
      <numFmt numFmtId="8" formatCode="#,##0.00;[Red]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重回帰分析!$G$1</c:f>
              <c:strCache>
                <c:ptCount val="1"/>
                <c:pt idx="0">
                  <c:v>アウトカム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重回帰分析!$F$2:$F$101</c:f>
              <c:numCache>
                <c:formatCode>#,##0_);[Red]\(#,##0\)</c:formatCode>
                <c:ptCount val="100"/>
                <c:pt idx="0">
                  <c:v>38</c:v>
                </c:pt>
                <c:pt idx="1">
                  <c:v>66</c:v>
                </c:pt>
                <c:pt idx="2">
                  <c:v>69</c:v>
                </c:pt>
                <c:pt idx="3">
                  <c:v>90</c:v>
                </c:pt>
                <c:pt idx="4">
                  <c:v>68</c:v>
                </c:pt>
                <c:pt idx="5">
                  <c:v>81</c:v>
                </c:pt>
                <c:pt idx="6">
                  <c:v>101</c:v>
                </c:pt>
                <c:pt idx="7">
                  <c:v>91</c:v>
                </c:pt>
                <c:pt idx="8">
                  <c:v>41</c:v>
                </c:pt>
                <c:pt idx="9">
                  <c:v>105</c:v>
                </c:pt>
                <c:pt idx="10">
                  <c:v>62</c:v>
                </c:pt>
                <c:pt idx="11">
                  <c:v>111</c:v>
                </c:pt>
                <c:pt idx="12">
                  <c:v>24</c:v>
                </c:pt>
                <c:pt idx="13">
                  <c:v>71</c:v>
                </c:pt>
                <c:pt idx="14">
                  <c:v>69</c:v>
                </c:pt>
                <c:pt idx="15">
                  <c:v>99</c:v>
                </c:pt>
                <c:pt idx="16">
                  <c:v>52</c:v>
                </c:pt>
                <c:pt idx="17">
                  <c:v>23</c:v>
                </c:pt>
                <c:pt idx="18">
                  <c:v>72</c:v>
                </c:pt>
                <c:pt idx="19">
                  <c:v>47</c:v>
                </c:pt>
                <c:pt idx="20">
                  <c:v>52</c:v>
                </c:pt>
                <c:pt idx="21">
                  <c:v>36</c:v>
                </c:pt>
                <c:pt idx="22">
                  <c:v>35</c:v>
                </c:pt>
                <c:pt idx="23">
                  <c:v>50</c:v>
                </c:pt>
                <c:pt idx="24">
                  <c:v>106</c:v>
                </c:pt>
                <c:pt idx="25">
                  <c:v>77</c:v>
                </c:pt>
                <c:pt idx="26">
                  <c:v>101</c:v>
                </c:pt>
                <c:pt idx="27">
                  <c:v>87</c:v>
                </c:pt>
                <c:pt idx="28">
                  <c:v>109</c:v>
                </c:pt>
                <c:pt idx="29">
                  <c:v>37</c:v>
                </c:pt>
                <c:pt idx="30">
                  <c:v>27</c:v>
                </c:pt>
                <c:pt idx="31">
                  <c:v>72</c:v>
                </c:pt>
                <c:pt idx="32">
                  <c:v>76</c:v>
                </c:pt>
                <c:pt idx="33">
                  <c:v>47</c:v>
                </c:pt>
                <c:pt idx="34">
                  <c:v>64</c:v>
                </c:pt>
                <c:pt idx="35">
                  <c:v>45</c:v>
                </c:pt>
                <c:pt idx="36">
                  <c:v>39</c:v>
                </c:pt>
                <c:pt idx="37">
                  <c:v>86</c:v>
                </c:pt>
                <c:pt idx="38">
                  <c:v>109</c:v>
                </c:pt>
                <c:pt idx="39">
                  <c:v>86</c:v>
                </c:pt>
                <c:pt idx="40">
                  <c:v>56</c:v>
                </c:pt>
                <c:pt idx="41">
                  <c:v>118</c:v>
                </c:pt>
                <c:pt idx="42">
                  <c:v>72</c:v>
                </c:pt>
                <c:pt idx="43">
                  <c:v>40</c:v>
                </c:pt>
                <c:pt idx="44">
                  <c:v>52</c:v>
                </c:pt>
                <c:pt idx="45">
                  <c:v>63</c:v>
                </c:pt>
                <c:pt idx="46">
                  <c:v>76</c:v>
                </c:pt>
                <c:pt idx="47">
                  <c:v>86</c:v>
                </c:pt>
                <c:pt idx="48">
                  <c:v>55</c:v>
                </c:pt>
                <c:pt idx="49">
                  <c:v>32</c:v>
                </c:pt>
                <c:pt idx="50">
                  <c:v>41</c:v>
                </c:pt>
                <c:pt idx="51">
                  <c:v>69</c:v>
                </c:pt>
                <c:pt idx="52">
                  <c:v>75</c:v>
                </c:pt>
                <c:pt idx="53">
                  <c:v>33</c:v>
                </c:pt>
                <c:pt idx="54">
                  <c:v>25</c:v>
                </c:pt>
                <c:pt idx="55">
                  <c:v>82</c:v>
                </c:pt>
                <c:pt idx="56">
                  <c:v>39</c:v>
                </c:pt>
                <c:pt idx="57">
                  <c:v>70</c:v>
                </c:pt>
                <c:pt idx="58">
                  <c:v>51</c:v>
                </c:pt>
                <c:pt idx="59">
                  <c:v>25</c:v>
                </c:pt>
                <c:pt idx="60">
                  <c:v>58</c:v>
                </c:pt>
                <c:pt idx="61">
                  <c:v>24</c:v>
                </c:pt>
                <c:pt idx="62">
                  <c:v>123</c:v>
                </c:pt>
                <c:pt idx="63">
                  <c:v>36</c:v>
                </c:pt>
                <c:pt idx="64">
                  <c:v>65</c:v>
                </c:pt>
                <c:pt idx="65">
                  <c:v>32</c:v>
                </c:pt>
                <c:pt idx="66">
                  <c:v>30</c:v>
                </c:pt>
                <c:pt idx="67">
                  <c:v>65</c:v>
                </c:pt>
                <c:pt idx="68">
                  <c:v>71</c:v>
                </c:pt>
                <c:pt idx="69">
                  <c:v>59</c:v>
                </c:pt>
                <c:pt idx="70">
                  <c:v>22</c:v>
                </c:pt>
                <c:pt idx="71">
                  <c:v>71</c:v>
                </c:pt>
                <c:pt idx="72">
                  <c:v>63</c:v>
                </c:pt>
                <c:pt idx="73">
                  <c:v>81</c:v>
                </c:pt>
                <c:pt idx="74">
                  <c:v>32</c:v>
                </c:pt>
                <c:pt idx="75">
                  <c:v>75</c:v>
                </c:pt>
                <c:pt idx="76">
                  <c:v>87</c:v>
                </c:pt>
                <c:pt idx="77">
                  <c:v>93</c:v>
                </c:pt>
                <c:pt idx="78">
                  <c:v>59</c:v>
                </c:pt>
                <c:pt idx="79">
                  <c:v>54</c:v>
                </c:pt>
                <c:pt idx="80">
                  <c:v>56</c:v>
                </c:pt>
                <c:pt idx="81">
                  <c:v>64</c:v>
                </c:pt>
                <c:pt idx="82">
                  <c:v>69</c:v>
                </c:pt>
                <c:pt idx="83">
                  <c:v>27</c:v>
                </c:pt>
                <c:pt idx="84">
                  <c:v>64</c:v>
                </c:pt>
                <c:pt idx="85">
                  <c:v>99</c:v>
                </c:pt>
                <c:pt idx="86">
                  <c:v>36</c:v>
                </c:pt>
                <c:pt idx="87">
                  <c:v>82</c:v>
                </c:pt>
                <c:pt idx="88">
                  <c:v>52</c:v>
                </c:pt>
                <c:pt idx="89">
                  <c:v>55</c:v>
                </c:pt>
                <c:pt idx="90">
                  <c:v>52</c:v>
                </c:pt>
                <c:pt idx="91">
                  <c:v>86</c:v>
                </c:pt>
                <c:pt idx="92">
                  <c:v>87</c:v>
                </c:pt>
                <c:pt idx="93">
                  <c:v>46</c:v>
                </c:pt>
                <c:pt idx="94">
                  <c:v>91</c:v>
                </c:pt>
                <c:pt idx="95">
                  <c:v>42</c:v>
                </c:pt>
                <c:pt idx="96">
                  <c:v>62</c:v>
                </c:pt>
                <c:pt idx="97">
                  <c:v>105</c:v>
                </c:pt>
                <c:pt idx="98">
                  <c:v>58</c:v>
                </c:pt>
                <c:pt idx="99">
                  <c:v>52</c:v>
                </c:pt>
              </c:numCache>
            </c:numRef>
          </c:xVal>
          <c:yVal>
            <c:numRef>
              <c:f>重回帰分析!$G$2:$G$101</c:f>
              <c:numCache>
                <c:formatCode>#,##0_);[Red]\(#,##0\)</c:formatCode>
                <c:ptCount val="100"/>
                <c:pt idx="0">
                  <c:v>38</c:v>
                </c:pt>
                <c:pt idx="1">
                  <c:v>80</c:v>
                </c:pt>
                <c:pt idx="2">
                  <c:v>67</c:v>
                </c:pt>
                <c:pt idx="3">
                  <c:v>117</c:v>
                </c:pt>
                <c:pt idx="4">
                  <c:v>74</c:v>
                </c:pt>
                <c:pt idx="5">
                  <c:v>72</c:v>
                </c:pt>
                <c:pt idx="6">
                  <c:v>90</c:v>
                </c:pt>
                <c:pt idx="7">
                  <c:v>96</c:v>
                </c:pt>
                <c:pt idx="8">
                  <c:v>39</c:v>
                </c:pt>
                <c:pt idx="9">
                  <c:v>112</c:v>
                </c:pt>
                <c:pt idx="10">
                  <c:v>66</c:v>
                </c:pt>
                <c:pt idx="11">
                  <c:v>111</c:v>
                </c:pt>
                <c:pt idx="12">
                  <c:v>15</c:v>
                </c:pt>
                <c:pt idx="13">
                  <c:v>55</c:v>
                </c:pt>
                <c:pt idx="14">
                  <c:v>65</c:v>
                </c:pt>
                <c:pt idx="15">
                  <c:v>108</c:v>
                </c:pt>
                <c:pt idx="16">
                  <c:v>54</c:v>
                </c:pt>
                <c:pt idx="17">
                  <c:v>11</c:v>
                </c:pt>
                <c:pt idx="18">
                  <c:v>73</c:v>
                </c:pt>
                <c:pt idx="19">
                  <c:v>51</c:v>
                </c:pt>
                <c:pt idx="20">
                  <c:v>43</c:v>
                </c:pt>
                <c:pt idx="21">
                  <c:v>38</c:v>
                </c:pt>
                <c:pt idx="22">
                  <c:v>36</c:v>
                </c:pt>
                <c:pt idx="23">
                  <c:v>39</c:v>
                </c:pt>
                <c:pt idx="24">
                  <c:v>109</c:v>
                </c:pt>
                <c:pt idx="25">
                  <c:v>82</c:v>
                </c:pt>
                <c:pt idx="26">
                  <c:v>112</c:v>
                </c:pt>
                <c:pt idx="27">
                  <c:v>98</c:v>
                </c:pt>
                <c:pt idx="28">
                  <c:v>95</c:v>
                </c:pt>
                <c:pt idx="29">
                  <c:v>28</c:v>
                </c:pt>
                <c:pt idx="30">
                  <c:v>32</c:v>
                </c:pt>
                <c:pt idx="31">
                  <c:v>77</c:v>
                </c:pt>
                <c:pt idx="32">
                  <c:v>81</c:v>
                </c:pt>
                <c:pt idx="33">
                  <c:v>86</c:v>
                </c:pt>
                <c:pt idx="34">
                  <c:v>70</c:v>
                </c:pt>
                <c:pt idx="35">
                  <c:v>57</c:v>
                </c:pt>
                <c:pt idx="36">
                  <c:v>49</c:v>
                </c:pt>
                <c:pt idx="37">
                  <c:v>92</c:v>
                </c:pt>
                <c:pt idx="38">
                  <c:v>106</c:v>
                </c:pt>
                <c:pt idx="39">
                  <c:v>93</c:v>
                </c:pt>
                <c:pt idx="40">
                  <c:v>48</c:v>
                </c:pt>
                <c:pt idx="41">
                  <c:v>115</c:v>
                </c:pt>
                <c:pt idx="42">
                  <c:v>67</c:v>
                </c:pt>
                <c:pt idx="43">
                  <c:v>41</c:v>
                </c:pt>
                <c:pt idx="44">
                  <c:v>75</c:v>
                </c:pt>
                <c:pt idx="45">
                  <c:v>44</c:v>
                </c:pt>
                <c:pt idx="46">
                  <c:v>83</c:v>
                </c:pt>
                <c:pt idx="47">
                  <c:v>70</c:v>
                </c:pt>
                <c:pt idx="48">
                  <c:v>51</c:v>
                </c:pt>
                <c:pt idx="49">
                  <c:v>43</c:v>
                </c:pt>
                <c:pt idx="50">
                  <c:v>42</c:v>
                </c:pt>
                <c:pt idx="51">
                  <c:v>58</c:v>
                </c:pt>
                <c:pt idx="52">
                  <c:v>68</c:v>
                </c:pt>
                <c:pt idx="53">
                  <c:v>39</c:v>
                </c:pt>
                <c:pt idx="54">
                  <c:v>18</c:v>
                </c:pt>
                <c:pt idx="55">
                  <c:v>84</c:v>
                </c:pt>
                <c:pt idx="56">
                  <c:v>40</c:v>
                </c:pt>
                <c:pt idx="57">
                  <c:v>63</c:v>
                </c:pt>
                <c:pt idx="58">
                  <c:v>73</c:v>
                </c:pt>
                <c:pt idx="59">
                  <c:v>32</c:v>
                </c:pt>
                <c:pt idx="60">
                  <c:v>38</c:v>
                </c:pt>
                <c:pt idx="61">
                  <c:v>26</c:v>
                </c:pt>
                <c:pt idx="62">
                  <c:v>116</c:v>
                </c:pt>
                <c:pt idx="63">
                  <c:v>45</c:v>
                </c:pt>
                <c:pt idx="64">
                  <c:v>57</c:v>
                </c:pt>
                <c:pt idx="65">
                  <c:v>31</c:v>
                </c:pt>
                <c:pt idx="66">
                  <c:v>35</c:v>
                </c:pt>
                <c:pt idx="67">
                  <c:v>74</c:v>
                </c:pt>
                <c:pt idx="68">
                  <c:v>59</c:v>
                </c:pt>
                <c:pt idx="69">
                  <c:v>56</c:v>
                </c:pt>
                <c:pt idx="70">
                  <c:v>17</c:v>
                </c:pt>
                <c:pt idx="71">
                  <c:v>64</c:v>
                </c:pt>
                <c:pt idx="72">
                  <c:v>81</c:v>
                </c:pt>
                <c:pt idx="73">
                  <c:v>86</c:v>
                </c:pt>
                <c:pt idx="74">
                  <c:v>19</c:v>
                </c:pt>
                <c:pt idx="75">
                  <c:v>84</c:v>
                </c:pt>
                <c:pt idx="76">
                  <c:v>108</c:v>
                </c:pt>
                <c:pt idx="77">
                  <c:v>104</c:v>
                </c:pt>
                <c:pt idx="78">
                  <c:v>44</c:v>
                </c:pt>
                <c:pt idx="79">
                  <c:v>49</c:v>
                </c:pt>
                <c:pt idx="80">
                  <c:v>68</c:v>
                </c:pt>
                <c:pt idx="81">
                  <c:v>57</c:v>
                </c:pt>
                <c:pt idx="82">
                  <c:v>74</c:v>
                </c:pt>
                <c:pt idx="83">
                  <c:v>35</c:v>
                </c:pt>
                <c:pt idx="84">
                  <c:v>55</c:v>
                </c:pt>
                <c:pt idx="85">
                  <c:v>98</c:v>
                </c:pt>
                <c:pt idx="86">
                  <c:v>4</c:v>
                </c:pt>
                <c:pt idx="87">
                  <c:v>71</c:v>
                </c:pt>
                <c:pt idx="88">
                  <c:v>49</c:v>
                </c:pt>
                <c:pt idx="89">
                  <c:v>43</c:v>
                </c:pt>
                <c:pt idx="90">
                  <c:v>68</c:v>
                </c:pt>
                <c:pt idx="91">
                  <c:v>72</c:v>
                </c:pt>
                <c:pt idx="92">
                  <c:v>83</c:v>
                </c:pt>
                <c:pt idx="93">
                  <c:v>48</c:v>
                </c:pt>
                <c:pt idx="94">
                  <c:v>105</c:v>
                </c:pt>
                <c:pt idx="95">
                  <c:v>27</c:v>
                </c:pt>
                <c:pt idx="96">
                  <c:v>74</c:v>
                </c:pt>
                <c:pt idx="97">
                  <c:v>105</c:v>
                </c:pt>
                <c:pt idx="98">
                  <c:v>48</c:v>
                </c:pt>
                <c:pt idx="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4-1149-B7DC-8955CFF1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10143"/>
        <c:axId val="727515471"/>
      </c:scatterChart>
      <c:valAx>
        <c:axId val="726710143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ja-JP"/>
                  <a:t>予測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ja-JP"/>
          </a:p>
        </c:txPr>
        <c:crossAx val="727515471"/>
        <c:crosses val="autoZero"/>
        <c:crossBetween val="midCat"/>
        <c:majorUnit val="20"/>
      </c:valAx>
      <c:valAx>
        <c:axId val="7275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ja-JP"/>
                  <a:t>実際</a:t>
                </a:r>
                <a:r>
                  <a:rPr lang="ja-JP" altLang="en-US"/>
                  <a:t>のアウトカム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ja-JP"/>
          </a:p>
        </c:txPr>
        <c:crossAx val="7267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" panose="020B0604030504040204" pitchFamily="34" charset="-128"/>
          <a:ea typeface="Meiryo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clusteredColumn" uniqueId="{F9E8F4EE-A8EA-6547-ABAA-E3A6005542CD}">
          <cx:dataId val="0"/>
          <cx:layoutPr>
            <cx:binning intervalClosed="r" underflow="auto" overflow="auto">
              <cx:binSize val="4.642857142857143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ja-JP" altLang="en-US" sz="14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ja-JP" altLang="en-US" sz="14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583778</xdr:colOff>
      <xdr:row>13</xdr:row>
      <xdr:rowOff>133350</xdr:rowOff>
    </xdr:from>
    <xdr:to>
      <xdr:col>15</xdr:col>
      <xdr:colOff>101600</xdr:colOff>
      <xdr:row>37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47080-6AE5-AD40-8820-697A686675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39</xdr:row>
      <xdr:rowOff>0</xdr:rowOff>
    </xdr:from>
    <xdr:to>
      <xdr:col>15</xdr:col>
      <xdr:colOff>25400</xdr:colOff>
      <xdr:row>54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3047CD0D-D11C-A442-AD07-0B00515C18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1500" y="9906000"/>
              <a:ext cx="6172200" cy="383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711200</xdr:colOff>
      <xdr:row>14</xdr:row>
      <xdr:rowOff>101600</xdr:rowOff>
    </xdr:from>
    <xdr:to>
      <xdr:col>14</xdr:col>
      <xdr:colOff>711200</xdr:colOff>
      <xdr:row>33</xdr:row>
      <xdr:rowOff>114300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AFB9962D-2376-0344-8FFF-1BD43145A21B}"/>
            </a:ext>
          </a:extLst>
        </xdr:cNvPr>
        <xdr:cNvCxnSpPr/>
      </xdr:nvCxnSpPr>
      <xdr:spPr>
        <a:xfrm flipV="1">
          <a:off x="8064500" y="3657600"/>
          <a:ext cx="4762500" cy="4838700"/>
        </a:xfrm>
        <a:prstGeom prst="line">
          <a:avLst/>
        </a:prstGeom>
        <a:ln w="31750">
          <a:solidFill>
            <a:srgbClr val="E3616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571500</xdr:colOff>
      <xdr:row>0</xdr:row>
      <xdr:rowOff>139699</xdr:rowOff>
    </xdr:from>
    <xdr:to>
      <xdr:col>18</xdr:col>
      <xdr:colOff>889000</xdr:colOff>
      <xdr:row>12</xdr:row>
      <xdr:rowOff>237704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9BE77C3-DFF1-5D42-B1AA-3E954E1A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2300" y="139699"/>
          <a:ext cx="9842500" cy="314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317499</xdr:colOff>
      <xdr:row>0</xdr:row>
      <xdr:rowOff>76200</xdr:rowOff>
    </xdr:from>
    <xdr:to>
      <xdr:col>19</xdr:col>
      <xdr:colOff>539114</xdr:colOff>
      <xdr:row>11</xdr:row>
      <xdr:rowOff>241300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6FD86E4-499B-C94D-A176-8C0A0E66B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099" y="76200"/>
          <a:ext cx="7841615" cy="295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tti/Documents/lecturer/&#29066;&#26412;&#21307;&#21332;&#12522;&#12495;&#37096;&#20250;20250118/&#29066;&#26412;&#21307;&#21332;&#12522;&#12495;&#37096;&#20250;20250118.xlsx" TargetMode="External"/><Relationship Id="rId1" Type="http://schemas.openxmlformats.org/officeDocument/2006/relationships/externalLinkPath" Target="lecturer/&#29066;&#26412;&#21307;&#21332;&#12522;&#12495;&#37096;&#20250;20250118/&#29066;&#26412;&#21307;&#21332;&#12522;&#12495;&#37096;&#20250;20250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3_2"/>
      <sheetName val="Sheet4"/>
      <sheetName val="Sheet5"/>
      <sheetName val="Sheet6"/>
      <sheetName val="Sheet7"/>
      <sheetName val="Sheet8"/>
      <sheetName val="Sheet8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str">
            <v>アウトカム</v>
          </cell>
        </row>
        <row r="2">
          <cell r="F2">
            <v>38</v>
          </cell>
          <cell r="G2">
            <v>38</v>
          </cell>
        </row>
        <row r="3">
          <cell r="F3">
            <v>66</v>
          </cell>
          <cell r="G3">
            <v>80</v>
          </cell>
        </row>
        <row r="4">
          <cell r="F4">
            <v>69</v>
          </cell>
          <cell r="G4">
            <v>67</v>
          </cell>
        </row>
        <row r="5">
          <cell r="F5">
            <v>90</v>
          </cell>
          <cell r="G5">
            <v>117</v>
          </cell>
        </row>
        <row r="6">
          <cell r="F6">
            <v>68</v>
          </cell>
          <cell r="G6">
            <v>74</v>
          </cell>
        </row>
        <row r="7">
          <cell r="F7">
            <v>81</v>
          </cell>
          <cell r="G7">
            <v>72</v>
          </cell>
        </row>
        <row r="8">
          <cell r="F8">
            <v>101</v>
          </cell>
          <cell r="G8">
            <v>90</v>
          </cell>
        </row>
        <row r="9">
          <cell r="F9">
            <v>91</v>
          </cell>
          <cell r="G9">
            <v>96</v>
          </cell>
        </row>
        <row r="10">
          <cell r="F10">
            <v>41</v>
          </cell>
          <cell r="G10">
            <v>39</v>
          </cell>
        </row>
        <row r="11">
          <cell r="F11">
            <v>105</v>
          </cell>
          <cell r="G11">
            <v>112</v>
          </cell>
        </row>
        <row r="12">
          <cell r="F12">
            <v>62</v>
          </cell>
          <cell r="G12">
            <v>66</v>
          </cell>
        </row>
        <row r="13">
          <cell r="F13">
            <v>111</v>
          </cell>
          <cell r="G13">
            <v>111</v>
          </cell>
        </row>
        <row r="14">
          <cell r="F14">
            <v>24</v>
          </cell>
          <cell r="G14">
            <v>15</v>
          </cell>
        </row>
        <row r="15">
          <cell r="F15">
            <v>71</v>
          </cell>
          <cell r="G15">
            <v>55</v>
          </cell>
        </row>
        <row r="16">
          <cell r="F16">
            <v>69</v>
          </cell>
          <cell r="G16">
            <v>65</v>
          </cell>
        </row>
        <row r="17">
          <cell r="F17">
            <v>99</v>
          </cell>
          <cell r="G17">
            <v>108</v>
          </cell>
        </row>
        <row r="18">
          <cell r="F18">
            <v>52</v>
          </cell>
          <cell r="G18">
            <v>54</v>
          </cell>
        </row>
        <row r="19">
          <cell r="F19">
            <v>23</v>
          </cell>
          <cell r="G19">
            <v>11</v>
          </cell>
        </row>
        <row r="20">
          <cell r="F20">
            <v>72</v>
          </cell>
          <cell r="G20">
            <v>73</v>
          </cell>
        </row>
        <row r="21">
          <cell r="F21">
            <v>47</v>
          </cell>
          <cell r="G21">
            <v>51</v>
          </cell>
        </row>
        <row r="22">
          <cell r="F22">
            <v>52</v>
          </cell>
          <cell r="G22">
            <v>43</v>
          </cell>
        </row>
        <row r="23">
          <cell r="F23">
            <v>36</v>
          </cell>
          <cell r="G23">
            <v>38</v>
          </cell>
        </row>
        <row r="24">
          <cell r="F24">
            <v>35</v>
          </cell>
          <cell r="G24">
            <v>36</v>
          </cell>
        </row>
        <row r="25">
          <cell r="F25">
            <v>50</v>
          </cell>
          <cell r="G25">
            <v>39</v>
          </cell>
        </row>
        <row r="26">
          <cell r="F26">
            <v>106</v>
          </cell>
          <cell r="G26">
            <v>109</v>
          </cell>
        </row>
        <row r="27">
          <cell r="F27">
            <v>77</v>
          </cell>
          <cell r="G27">
            <v>82</v>
          </cell>
        </row>
        <row r="28">
          <cell r="F28">
            <v>101</v>
          </cell>
          <cell r="G28">
            <v>112</v>
          </cell>
        </row>
        <row r="29">
          <cell r="F29">
            <v>87</v>
          </cell>
          <cell r="G29">
            <v>98</v>
          </cell>
        </row>
        <row r="30">
          <cell r="F30">
            <v>109</v>
          </cell>
          <cell r="G30">
            <v>95</v>
          </cell>
        </row>
        <row r="31">
          <cell r="F31">
            <v>37</v>
          </cell>
          <cell r="G31">
            <v>28</v>
          </cell>
        </row>
        <row r="32">
          <cell r="F32">
            <v>27</v>
          </cell>
          <cell r="G32">
            <v>32</v>
          </cell>
        </row>
        <row r="33">
          <cell r="F33">
            <v>72</v>
          </cell>
          <cell r="G33">
            <v>77</v>
          </cell>
        </row>
        <row r="34">
          <cell r="F34">
            <v>76</v>
          </cell>
          <cell r="G34">
            <v>81</v>
          </cell>
        </row>
        <row r="35">
          <cell r="F35">
            <v>47</v>
          </cell>
          <cell r="G35">
            <v>86</v>
          </cell>
        </row>
        <row r="36">
          <cell r="F36">
            <v>64</v>
          </cell>
          <cell r="G36">
            <v>70</v>
          </cell>
        </row>
        <row r="37">
          <cell r="F37">
            <v>45</v>
          </cell>
          <cell r="G37">
            <v>57</v>
          </cell>
        </row>
        <row r="38">
          <cell r="F38">
            <v>39</v>
          </cell>
          <cell r="G38">
            <v>49</v>
          </cell>
        </row>
        <row r="39">
          <cell r="F39">
            <v>86</v>
          </cell>
          <cell r="G39">
            <v>92</v>
          </cell>
        </row>
        <row r="40">
          <cell r="F40">
            <v>109</v>
          </cell>
          <cell r="G40">
            <v>106</v>
          </cell>
        </row>
        <row r="41">
          <cell r="F41">
            <v>86</v>
          </cell>
          <cell r="G41">
            <v>93</v>
          </cell>
        </row>
        <row r="42">
          <cell r="F42">
            <v>56</v>
          </cell>
          <cell r="G42">
            <v>48</v>
          </cell>
        </row>
        <row r="43">
          <cell r="F43">
            <v>118</v>
          </cell>
          <cell r="G43">
            <v>115</v>
          </cell>
        </row>
        <row r="44">
          <cell r="F44">
            <v>72</v>
          </cell>
          <cell r="G44">
            <v>67</v>
          </cell>
        </row>
        <row r="45">
          <cell r="F45">
            <v>40</v>
          </cell>
          <cell r="G45">
            <v>41</v>
          </cell>
        </row>
        <row r="46">
          <cell r="F46">
            <v>52</v>
          </cell>
          <cell r="G46">
            <v>75</v>
          </cell>
        </row>
        <row r="47">
          <cell r="F47">
            <v>63</v>
          </cell>
          <cell r="G47">
            <v>44</v>
          </cell>
        </row>
        <row r="48">
          <cell r="F48">
            <v>76</v>
          </cell>
          <cell r="G48">
            <v>83</v>
          </cell>
        </row>
        <row r="49">
          <cell r="F49">
            <v>86</v>
          </cell>
          <cell r="G49">
            <v>70</v>
          </cell>
        </row>
        <row r="50">
          <cell r="F50">
            <v>55</v>
          </cell>
          <cell r="G50">
            <v>51</v>
          </cell>
        </row>
        <row r="51">
          <cell r="F51">
            <v>32</v>
          </cell>
          <cell r="G51">
            <v>43</v>
          </cell>
        </row>
        <row r="52">
          <cell r="F52">
            <v>41</v>
          </cell>
          <cell r="G52">
            <v>42</v>
          </cell>
        </row>
        <row r="53">
          <cell r="F53">
            <v>69</v>
          </cell>
          <cell r="G53">
            <v>58</v>
          </cell>
        </row>
        <row r="54">
          <cell r="F54">
            <v>75</v>
          </cell>
          <cell r="G54">
            <v>68</v>
          </cell>
        </row>
        <row r="55">
          <cell r="F55">
            <v>33</v>
          </cell>
          <cell r="G55">
            <v>39</v>
          </cell>
        </row>
        <row r="56">
          <cell r="F56">
            <v>25</v>
          </cell>
          <cell r="G56">
            <v>18</v>
          </cell>
        </row>
        <row r="57">
          <cell r="F57">
            <v>82</v>
          </cell>
          <cell r="G57">
            <v>84</v>
          </cell>
        </row>
        <row r="58">
          <cell r="F58">
            <v>39</v>
          </cell>
          <cell r="G58">
            <v>40</v>
          </cell>
        </row>
        <row r="59">
          <cell r="F59">
            <v>70</v>
          </cell>
          <cell r="G59">
            <v>63</v>
          </cell>
        </row>
        <row r="60">
          <cell r="F60">
            <v>51</v>
          </cell>
          <cell r="G60">
            <v>73</v>
          </cell>
        </row>
        <row r="61">
          <cell r="F61">
            <v>25</v>
          </cell>
          <cell r="G61">
            <v>32</v>
          </cell>
        </row>
        <row r="62">
          <cell r="F62">
            <v>58</v>
          </cell>
          <cell r="G62">
            <v>38</v>
          </cell>
        </row>
        <row r="63">
          <cell r="F63">
            <v>24</v>
          </cell>
          <cell r="G63">
            <v>26</v>
          </cell>
        </row>
        <row r="64">
          <cell r="F64">
            <v>123</v>
          </cell>
          <cell r="G64">
            <v>116</v>
          </cell>
        </row>
        <row r="65">
          <cell r="F65">
            <v>36</v>
          </cell>
          <cell r="G65">
            <v>45</v>
          </cell>
        </row>
        <row r="66">
          <cell r="F66">
            <v>65</v>
          </cell>
          <cell r="G66">
            <v>57</v>
          </cell>
        </row>
        <row r="67">
          <cell r="F67">
            <v>32</v>
          </cell>
          <cell r="G67">
            <v>31</v>
          </cell>
        </row>
        <row r="68">
          <cell r="F68">
            <v>30</v>
          </cell>
          <cell r="G68">
            <v>35</v>
          </cell>
        </row>
        <row r="69">
          <cell r="F69">
            <v>65</v>
          </cell>
          <cell r="G69">
            <v>74</v>
          </cell>
        </row>
        <row r="70">
          <cell r="F70">
            <v>71</v>
          </cell>
          <cell r="G70">
            <v>59</v>
          </cell>
        </row>
        <row r="71">
          <cell r="F71">
            <v>59</v>
          </cell>
          <cell r="G71">
            <v>56</v>
          </cell>
        </row>
        <row r="72">
          <cell r="F72">
            <v>22</v>
          </cell>
          <cell r="G72">
            <v>17</v>
          </cell>
        </row>
        <row r="73">
          <cell r="F73">
            <v>71</v>
          </cell>
          <cell r="G73">
            <v>64</v>
          </cell>
        </row>
        <row r="74">
          <cell r="F74">
            <v>63</v>
          </cell>
          <cell r="G74">
            <v>81</v>
          </cell>
        </row>
        <row r="75">
          <cell r="F75">
            <v>81</v>
          </cell>
          <cell r="G75">
            <v>86</v>
          </cell>
        </row>
        <row r="76">
          <cell r="F76">
            <v>32</v>
          </cell>
          <cell r="G76">
            <v>19</v>
          </cell>
        </row>
        <row r="77">
          <cell r="F77">
            <v>75</v>
          </cell>
          <cell r="G77">
            <v>84</v>
          </cell>
        </row>
        <row r="78">
          <cell r="F78">
            <v>87</v>
          </cell>
          <cell r="G78">
            <v>108</v>
          </cell>
        </row>
        <row r="79">
          <cell r="F79">
            <v>93</v>
          </cell>
          <cell r="G79">
            <v>104</v>
          </cell>
        </row>
        <row r="80">
          <cell r="F80">
            <v>59</v>
          </cell>
          <cell r="G80">
            <v>44</v>
          </cell>
        </row>
        <row r="81">
          <cell r="F81">
            <v>54</v>
          </cell>
          <cell r="G81">
            <v>49</v>
          </cell>
        </row>
        <row r="82">
          <cell r="F82">
            <v>56</v>
          </cell>
          <cell r="G82">
            <v>68</v>
          </cell>
        </row>
        <row r="83">
          <cell r="F83">
            <v>64</v>
          </cell>
          <cell r="G83">
            <v>57</v>
          </cell>
        </row>
        <row r="84">
          <cell r="F84">
            <v>69</v>
          </cell>
          <cell r="G84">
            <v>74</v>
          </cell>
        </row>
        <row r="85">
          <cell r="F85">
            <v>27</v>
          </cell>
          <cell r="G85">
            <v>35</v>
          </cell>
        </row>
        <row r="86">
          <cell r="F86">
            <v>64</v>
          </cell>
          <cell r="G86">
            <v>55</v>
          </cell>
        </row>
        <row r="87">
          <cell r="F87">
            <v>99</v>
          </cell>
          <cell r="G87">
            <v>98</v>
          </cell>
        </row>
        <row r="88">
          <cell r="F88">
            <v>36</v>
          </cell>
          <cell r="G88">
            <v>4</v>
          </cell>
        </row>
        <row r="89">
          <cell r="F89">
            <v>82</v>
          </cell>
          <cell r="G89">
            <v>71</v>
          </cell>
        </row>
        <row r="90">
          <cell r="F90">
            <v>52</v>
          </cell>
          <cell r="G90">
            <v>49</v>
          </cell>
        </row>
        <row r="91">
          <cell r="F91">
            <v>55</v>
          </cell>
          <cell r="G91">
            <v>43</v>
          </cell>
        </row>
        <row r="92">
          <cell r="F92">
            <v>52</v>
          </cell>
          <cell r="G92">
            <v>68</v>
          </cell>
        </row>
        <row r="93">
          <cell r="F93">
            <v>86</v>
          </cell>
          <cell r="G93">
            <v>72</v>
          </cell>
        </row>
        <row r="94">
          <cell r="F94">
            <v>87</v>
          </cell>
          <cell r="G94">
            <v>83</v>
          </cell>
        </row>
        <row r="95">
          <cell r="F95">
            <v>46</v>
          </cell>
          <cell r="G95">
            <v>48</v>
          </cell>
        </row>
        <row r="96">
          <cell r="F96">
            <v>91</v>
          </cell>
          <cell r="G96">
            <v>105</v>
          </cell>
        </row>
        <row r="97">
          <cell r="F97">
            <v>42</v>
          </cell>
          <cell r="G97">
            <v>27</v>
          </cell>
        </row>
        <row r="98">
          <cell r="F98">
            <v>62</v>
          </cell>
          <cell r="G98">
            <v>74</v>
          </cell>
        </row>
        <row r="99">
          <cell r="F99">
            <v>105</v>
          </cell>
          <cell r="G99">
            <v>105</v>
          </cell>
        </row>
        <row r="100">
          <cell r="F100">
            <v>58</v>
          </cell>
          <cell r="G100">
            <v>48</v>
          </cell>
        </row>
        <row r="101">
          <cell r="F101">
            <v>52</v>
          </cell>
          <cell r="G101">
            <v>57</v>
          </cell>
        </row>
      </sheetData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TI" refreshedDate="45712.851273495369" createdVersion="8" refreshedVersion="8" minRefreshableVersion="3" recordCount="100" xr:uid="{FFF491AC-9EDE-E142-B111-5F2ECB678474}">
  <cacheSource type="worksheet">
    <worksheetSource name="テーブル8"/>
  </cacheSource>
  <cacheFields count="11">
    <cacheField name="ID" numFmtId="0">
      <sharedItems containsSemiMixedTypes="0" containsString="0" containsNumber="1" containsInteger="1" minValue="1" maxValue="100"/>
    </cacheField>
    <cacheField name="BBS" numFmtId="0">
      <sharedItems containsSemiMixedTypes="0" containsString="0" containsNumber="1" containsInteger="1" minValue="16" maxValue="62"/>
    </cacheField>
    <cacheField name="MARS" numFmtId="0">
      <sharedItems containsSemiMixedTypes="0" containsString="0" containsNumber="1" containsInteger="1" minValue="38" maxValue="123"/>
    </cacheField>
    <cacheField name="SWWT" numFmtId="0">
      <sharedItems containsSemiMixedTypes="0" containsString="0" containsNumber="1" containsInteger="1" minValue="0" maxValue="1"/>
    </cacheField>
    <cacheField name="判別式" numFmtId="40">
      <sharedItems containsSemiMixedTypes="0" containsString="0" containsNumber="1" minValue="-13.499000000000002" maxValue="8.7099999999999973"/>
    </cacheField>
    <cacheField name="確率" numFmtId="40">
      <sharedItems containsSemiMixedTypes="0" containsString="0" containsNumber="1" minValue="1.3723288478895075E-6" maxValue="0.99983509894237022"/>
    </cacheField>
    <cacheField name="予測" numFmtId="0">
      <sharedItems containsSemiMixedTypes="0" containsString="0" containsNumber="1" containsInteger="1" minValue="0" maxValue="1" count="2">
        <n v="1"/>
        <n v="0"/>
      </sharedItems>
    </cacheField>
    <cacheField name="アウトカム" numFmtId="0">
      <sharedItems containsSemiMixedTypes="0" containsString="0" containsNumber="1" containsInteger="1" minValue="0" maxValue="1" count="2">
        <n v="1"/>
        <n v="0"/>
      </sharedItems>
    </cacheField>
    <cacheField name="真偽" numFmtId="0">
      <sharedItems count="2">
        <s v="真"/>
        <s v="偽"/>
      </sharedItems>
    </cacheField>
    <cacheField name="陽性陰性" numFmtId="0">
      <sharedItems/>
    </cacheField>
    <cacheField name="判定結果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"/>
    <n v="59"/>
    <n v="123"/>
    <n v="0"/>
    <n v="8.7099999999999973"/>
    <n v="0.99983509894237022"/>
    <x v="0"/>
    <x v="0"/>
    <x v="0"/>
    <s v="陽性"/>
    <s v="真陽性"/>
  </r>
  <r>
    <n v="18"/>
    <n v="61"/>
    <n v="116"/>
    <n v="0"/>
    <n v="8.4709999999999983"/>
    <n v="0.99979058851909641"/>
    <x v="0"/>
    <x v="1"/>
    <x v="1"/>
    <s v="陽性"/>
    <s v="偽陽性"/>
  </r>
  <r>
    <n v="46"/>
    <n v="56"/>
    <n v="123"/>
    <n v="0"/>
    <n v="7.7979999999999983"/>
    <n v="0.9995896132175015"/>
    <x v="0"/>
    <x v="0"/>
    <x v="0"/>
    <s v="陽性"/>
    <s v="真陽性"/>
  </r>
  <r>
    <n v="12"/>
    <n v="53"/>
    <n v="123"/>
    <n v="0"/>
    <n v="6.8859999999999957"/>
    <n v="0.9989790497541301"/>
    <x v="0"/>
    <x v="0"/>
    <x v="0"/>
    <s v="陽性"/>
    <s v="真陽性"/>
  </r>
  <r>
    <n v="66"/>
    <n v="57"/>
    <n v="112"/>
    <n v="0"/>
    <n v="6.7709999999999972"/>
    <n v="0.99885476553583941"/>
    <x v="0"/>
    <x v="0"/>
    <x v="0"/>
    <s v="陽性"/>
    <s v="真陽性"/>
  </r>
  <r>
    <n v="30"/>
    <n v="54"/>
    <n v="114"/>
    <n v="0"/>
    <n v="6.1009999999999991"/>
    <n v="0.99776438320822247"/>
    <x v="0"/>
    <x v="1"/>
    <x v="1"/>
    <s v="陽性"/>
    <s v="偽陽性"/>
  </r>
  <r>
    <n v="37"/>
    <n v="53"/>
    <n v="115"/>
    <n v="0"/>
    <n v="5.9179999999999957"/>
    <n v="0.99731664382231033"/>
    <x v="0"/>
    <x v="0"/>
    <x v="0"/>
    <s v="陽性"/>
    <s v="真陽性"/>
  </r>
  <r>
    <n v="2"/>
    <n v="56"/>
    <n v="104"/>
    <n v="0"/>
    <n v="5.4989999999999988"/>
    <n v="0.99592580670146247"/>
    <x v="0"/>
    <x v="0"/>
    <x v="0"/>
    <s v="陽性"/>
    <s v="真陽性"/>
  </r>
  <r>
    <n v="43"/>
    <n v="52"/>
    <n v="114"/>
    <n v="0"/>
    <n v="5.4929999999999986"/>
    <n v="0.99590138855168808"/>
    <x v="0"/>
    <x v="0"/>
    <x v="0"/>
    <s v="陽性"/>
    <s v="真陽性"/>
  </r>
  <r>
    <n v="55"/>
    <n v="52"/>
    <n v="114"/>
    <n v="0"/>
    <n v="5.4929999999999986"/>
    <n v="0.99590138855168808"/>
    <x v="0"/>
    <x v="0"/>
    <x v="0"/>
    <s v="陽性"/>
    <s v="真陽性"/>
  </r>
  <r>
    <n v="38"/>
    <n v="57"/>
    <n v="100"/>
    <n v="0"/>
    <n v="5.3189999999999973"/>
    <n v="0.99512622113168359"/>
    <x v="0"/>
    <x v="0"/>
    <x v="0"/>
    <s v="陽性"/>
    <s v="真陽性"/>
  </r>
  <r>
    <n v="61"/>
    <n v="53"/>
    <n v="110"/>
    <n v="0"/>
    <n v="5.3129999999999953"/>
    <n v="0.9950970343615454"/>
    <x v="0"/>
    <x v="0"/>
    <x v="0"/>
    <s v="陽性"/>
    <s v="真陽性"/>
  </r>
  <r>
    <n v="70"/>
    <n v="56"/>
    <n v="101"/>
    <n v="0"/>
    <n v="5.1359999999999992"/>
    <n v="0.99415321850445326"/>
    <x v="0"/>
    <x v="0"/>
    <x v="0"/>
    <s v="陽性"/>
    <s v="真陽性"/>
  </r>
  <r>
    <n v="47"/>
    <n v="52"/>
    <n v="111"/>
    <n v="0"/>
    <n v="5.1299999999999972"/>
    <n v="0.9941182393190785"/>
    <x v="0"/>
    <x v="0"/>
    <x v="0"/>
    <s v="陽性"/>
    <s v="真陽性"/>
  </r>
  <r>
    <n v="32"/>
    <n v="52"/>
    <n v="110"/>
    <n v="0"/>
    <n v="5.0089999999999968"/>
    <n v="0.99336671671737997"/>
    <x v="0"/>
    <x v="0"/>
    <x v="0"/>
    <s v="陽性"/>
    <s v="真陽性"/>
  </r>
  <r>
    <n v="35"/>
    <n v="57"/>
    <n v="97"/>
    <n v="0"/>
    <n v="4.9559999999999977"/>
    <n v="0.99300819383475436"/>
    <x v="0"/>
    <x v="0"/>
    <x v="0"/>
    <s v="陽性"/>
    <s v="真陽性"/>
  </r>
  <r>
    <n v="63"/>
    <n v="54"/>
    <n v="104"/>
    <n v="0"/>
    <n v="4.8909999999999982"/>
    <n v="0.99254213289157678"/>
    <x v="0"/>
    <x v="0"/>
    <x v="0"/>
    <s v="陽性"/>
    <s v="真陽性"/>
  </r>
  <r>
    <n v="60"/>
    <n v="57"/>
    <n v="96"/>
    <n v="0"/>
    <n v="4.8349999999999973"/>
    <n v="0.99211596365461596"/>
    <x v="0"/>
    <x v="0"/>
    <x v="0"/>
    <s v="陽性"/>
    <s v="真陽性"/>
  </r>
  <r>
    <n v="3"/>
    <n v="50"/>
    <n v="113"/>
    <n v="0"/>
    <n v="4.7639999999999976"/>
    <n v="0.99154075394847341"/>
    <x v="0"/>
    <x v="1"/>
    <x v="1"/>
    <s v="陽性"/>
    <s v="偽陽性"/>
  </r>
  <r>
    <n v="34"/>
    <n v="57"/>
    <n v="95"/>
    <n v="0"/>
    <n v="4.7139999999999969"/>
    <n v="0.99111089446570011"/>
    <x v="0"/>
    <x v="1"/>
    <x v="1"/>
    <s v="陽性"/>
    <s v="偽陽性"/>
  </r>
  <r>
    <n v="25"/>
    <n v="53"/>
    <n v="105"/>
    <n v="0"/>
    <n v="4.7079999999999966"/>
    <n v="0.99105787786655064"/>
    <x v="0"/>
    <x v="0"/>
    <x v="0"/>
    <s v="陽性"/>
    <s v="真陽性"/>
  </r>
  <r>
    <n v="65"/>
    <n v="55"/>
    <n v="99"/>
    <n v="0"/>
    <n v="4.5899999999999963"/>
    <n v="0.98994918611652616"/>
    <x v="0"/>
    <x v="0"/>
    <x v="0"/>
    <s v="陽性"/>
    <s v="真陽性"/>
  </r>
  <r>
    <n v="42"/>
    <n v="50"/>
    <n v="111"/>
    <n v="0"/>
    <n v="4.5219999999999967"/>
    <n v="0.98924956051562707"/>
    <x v="0"/>
    <x v="0"/>
    <x v="0"/>
    <s v="陽性"/>
    <s v="真陽性"/>
  </r>
  <r>
    <n v="68"/>
    <n v="55"/>
    <n v="98"/>
    <n v="0"/>
    <n v="4.4689999999999976"/>
    <n v="0.98867104696271912"/>
    <x v="0"/>
    <x v="0"/>
    <x v="0"/>
    <s v="陽性"/>
    <s v="真陽性"/>
  </r>
  <r>
    <n v="31"/>
    <n v="55"/>
    <n v="97"/>
    <n v="0"/>
    <n v="4.3479999999999972"/>
    <n v="0.98723246603761583"/>
    <x v="0"/>
    <x v="0"/>
    <x v="0"/>
    <s v="陽性"/>
    <s v="真陽性"/>
  </r>
  <r>
    <n v="67"/>
    <n v="50"/>
    <n v="109"/>
    <n v="0"/>
    <n v="4.2799999999999976"/>
    <n v="0.98634634090264905"/>
    <x v="0"/>
    <x v="0"/>
    <x v="0"/>
    <s v="陽性"/>
    <s v="真陽性"/>
  </r>
  <r>
    <n v="27"/>
    <n v="51"/>
    <n v="106"/>
    <n v="0"/>
    <n v="4.2209999999999983"/>
    <n v="0.98552854496135855"/>
    <x v="0"/>
    <x v="0"/>
    <x v="0"/>
    <s v="陽性"/>
    <s v="真陽性"/>
  </r>
  <r>
    <n v="99"/>
    <n v="62"/>
    <n v="78"/>
    <n v="0"/>
    <n v="4.176999999999996"/>
    <n v="0.98488742252040307"/>
    <x v="0"/>
    <x v="0"/>
    <x v="0"/>
    <s v="陽性"/>
    <s v="真陽性"/>
  </r>
  <r>
    <n v="10"/>
    <n v="54"/>
    <n v="98"/>
    <n v="0"/>
    <n v="4.1649999999999991"/>
    <n v="0.98470776908617286"/>
    <x v="0"/>
    <x v="0"/>
    <x v="0"/>
    <s v="陽性"/>
    <s v="真陽性"/>
  </r>
  <r>
    <n v="54"/>
    <n v="52"/>
    <n v="102"/>
    <n v="0"/>
    <n v="4.0409999999999968"/>
    <n v="0.98272382933277336"/>
    <x v="0"/>
    <x v="0"/>
    <x v="0"/>
    <s v="陽性"/>
    <s v="真陽性"/>
  </r>
  <r>
    <n v="13"/>
    <n v="52"/>
    <n v="101"/>
    <n v="0"/>
    <n v="3.9199999999999982"/>
    <n v="0.98054491543180688"/>
    <x v="0"/>
    <x v="0"/>
    <x v="0"/>
    <s v="陽性"/>
    <s v="真陽性"/>
  </r>
  <r>
    <n v="48"/>
    <n v="52"/>
    <n v="100"/>
    <n v="0"/>
    <n v="3.7989999999999977"/>
    <n v="0.97809731634691455"/>
    <x v="0"/>
    <x v="1"/>
    <x v="1"/>
    <s v="陽性"/>
    <s v="偽陽性"/>
  </r>
  <r>
    <n v="23"/>
    <n v="54"/>
    <n v="94"/>
    <n v="0"/>
    <n v="3.6809999999999974"/>
    <n v="0.97542155734141667"/>
    <x v="0"/>
    <x v="0"/>
    <x v="0"/>
    <s v="陽性"/>
    <s v="真陽性"/>
  </r>
  <r>
    <n v="14"/>
    <n v="52"/>
    <n v="99"/>
    <n v="0"/>
    <n v="3.6779999999999973"/>
    <n v="0.97534953163927618"/>
    <x v="0"/>
    <x v="0"/>
    <x v="0"/>
    <s v="陽性"/>
    <s v="真陽性"/>
  </r>
  <r>
    <n v="9"/>
    <n v="54"/>
    <n v="93"/>
    <n v="0"/>
    <n v="3.5599999999999987"/>
    <n v="0.97234757767717694"/>
    <x v="0"/>
    <x v="0"/>
    <x v="0"/>
    <s v="陽性"/>
    <s v="真陽性"/>
  </r>
  <r>
    <n v="17"/>
    <n v="52"/>
    <n v="98"/>
    <n v="0"/>
    <n v="3.5569999999999986"/>
    <n v="0.97226679997471643"/>
    <x v="0"/>
    <x v="0"/>
    <x v="0"/>
    <s v="陽性"/>
    <s v="真陽性"/>
  </r>
  <r>
    <n v="26"/>
    <n v="52"/>
    <n v="98"/>
    <n v="0"/>
    <n v="3.5569999999999986"/>
    <n v="0.97226679997471643"/>
    <x v="0"/>
    <x v="0"/>
    <x v="0"/>
    <s v="陽性"/>
    <s v="真陽性"/>
  </r>
  <r>
    <n v="58"/>
    <n v="51"/>
    <n v="100"/>
    <n v="0"/>
    <n v="3.4949999999999974"/>
    <n v="0.97054516882495245"/>
    <x v="0"/>
    <x v="0"/>
    <x v="0"/>
    <s v="陽性"/>
    <s v="真陽性"/>
  </r>
  <r>
    <n v="21"/>
    <n v="49"/>
    <n v="104"/>
    <n v="0"/>
    <n v="3.3709999999999969"/>
    <n v="0.96678581715471024"/>
    <x v="0"/>
    <x v="1"/>
    <x v="1"/>
    <s v="陽性"/>
    <s v="偽陽性"/>
  </r>
  <r>
    <n v="44"/>
    <n v="53"/>
    <n v="114"/>
    <n v="1"/>
    <n v="3.296999999999997"/>
    <n v="0.96432574957165051"/>
    <x v="0"/>
    <x v="0"/>
    <x v="0"/>
    <s v="陽性"/>
    <s v="真陽性"/>
  </r>
  <r>
    <n v="49"/>
    <n v="55"/>
    <n v="108"/>
    <n v="1"/>
    <n v="3.1789999999999967"/>
    <n v="0.96003631710534365"/>
    <x v="0"/>
    <x v="0"/>
    <x v="0"/>
    <s v="陽性"/>
    <s v="真陽性"/>
  </r>
  <r>
    <n v="41"/>
    <n v="53"/>
    <n v="92"/>
    <n v="0"/>
    <n v="3.1349999999999962"/>
    <n v="0.95831359454597564"/>
    <x v="0"/>
    <x v="0"/>
    <x v="0"/>
    <s v="陽性"/>
    <s v="真陽性"/>
  </r>
  <r>
    <n v="57"/>
    <n v="53"/>
    <n v="92"/>
    <n v="0"/>
    <n v="3.1349999999999962"/>
    <n v="0.95831359454597564"/>
    <x v="0"/>
    <x v="0"/>
    <x v="0"/>
    <s v="陽性"/>
    <s v="真陽性"/>
  </r>
  <r>
    <n v="7"/>
    <n v="52"/>
    <n v="92"/>
    <n v="0"/>
    <n v="2.8309999999999977"/>
    <n v="0.94432819788931688"/>
    <x v="0"/>
    <x v="0"/>
    <x v="0"/>
    <s v="陽性"/>
    <s v="真陽性"/>
  </r>
  <r>
    <n v="40"/>
    <n v="53"/>
    <n v="89"/>
    <n v="0"/>
    <n v="2.7719999999999967"/>
    <n v="0.94114386850261256"/>
    <x v="0"/>
    <x v="0"/>
    <x v="0"/>
    <s v="陽性"/>
    <s v="真陽性"/>
  </r>
  <r>
    <n v="51"/>
    <n v="53"/>
    <n v="88"/>
    <n v="0"/>
    <n v="2.6509999999999962"/>
    <n v="0.9340725982253385"/>
    <x v="0"/>
    <x v="0"/>
    <x v="0"/>
    <s v="陽性"/>
    <s v="真陽性"/>
  </r>
  <r>
    <n v="87"/>
    <n v="48"/>
    <n v="121"/>
    <n v="1"/>
    <n v="2.623999999999997"/>
    <n v="0.93239029748048619"/>
    <x v="0"/>
    <x v="0"/>
    <x v="0"/>
    <s v="陽性"/>
    <s v="真陽性"/>
  </r>
  <r>
    <n v="20"/>
    <n v="54"/>
    <n v="85"/>
    <n v="0"/>
    <n v="2.5919999999999987"/>
    <n v="0.93034493520070993"/>
    <x v="0"/>
    <x v="0"/>
    <x v="0"/>
    <s v="陽性"/>
    <s v="真陽性"/>
  </r>
  <r>
    <n v="36"/>
    <n v="50"/>
    <n v="95"/>
    <n v="0"/>
    <n v="2.5859999999999967"/>
    <n v="0.92995511039491618"/>
    <x v="0"/>
    <x v="1"/>
    <x v="1"/>
    <s v="陽性"/>
    <s v="偽陽性"/>
  </r>
  <r>
    <n v="1"/>
    <n v="57"/>
    <n v="77"/>
    <n v="0"/>
    <n v="2.5359999999999978"/>
    <n v="0.92662733377230533"/>
    <x v="0"/>
    <x v="0"/>
    <x v="0"/>
    <s v="陽性"/>
    <s v="真陽性"/>
  </r>
  <r>
    <n v="6"/>
    <n v="53"/>
    <n v="87"/>
    <n v="0"/>
    <n v="2.5299999999999958"/>
    <n v="0.92621835339753433"/>
    <x v="0"/>
    <x v="0"/>
    <x v="0"/>
    <s v="陽性"/>
    <s v="真陽性"/>
  </r>
  <r>
    <n v="19"/>
    <n v="49"/>
    <n v="97"/>
    <n v="0"/>
    <n v="2.5239999999999974"/>
    <n v="0.92580727588672507"/>
    <x v="0"/>
    <x v="0"/>
    <x v="0"/>
    <s v="陽性"/>
    <s v="真陽性"/>
  </r>
  <r>
    <n v="11"/>
    <n v="53"/>
    <n v="86"/>
    <n v="0"/>
    <n v="2.4089999999999954"/>
    <n v="0.91751102892360448"/>
    <x v="0"/>
    <x v="0"/>
    <x v="0"/>
    <s v="陽性"/>
    <s v="真陽性"/>
  </r>
  <r>
    <n v="22"/>
    <n v="49"/>
    <n v="96"/>
    <n v="0"/>
    <n v="2.4029999999999969"/>
    <n v="0.91705578262287124"/>
    <x v="0"/>
    <x v="0"/>
    <x v="0"/>
    <s v="陽性"/>
    <s v="真陽性"/>
  </r>
  <r>
    <n v="59"/>
    <n v="52"/>
    <n v="88"/>
    <n v="0"/>
    <n v="2.3469999999999978"/>
    <n v="0.91269547600159251"/>
    <x v="0"/>
    <x v="0"/>
    <x v="0"/>
    <s v="陽性"/>
    <s v="真陽性"/>
  </r>
  <r>
    <n v="74"/>
    <n v="61"/>
    <n v="84"/>
    <n v="1"/>
    <n v="2.0989999999999984"/>
    <n v="0.89080594609911556"/>
    <x v="0"/>
    <x v="0"/>
    <x v="0"/>
    <s v="陽性"/>
    <s v="真陽性"/>
  </r>
  <r>
    <n v="62"/>
    <n v="50"/>
    <n v="111"/>
    <n v="1"/>
    <n v="2.0219999999999967"/>
    <n v="0.88308765507941744"/>
    <x v="0"/>
    <x v="0"/>
    <x v="0"/>
    <s v="陽性"/>
    <s v="真陽性"/>
  </r>
  <r>
    <n v="28"/>
    <n v="47"/>
    <n v="97"/>
    <n v="0"/>
    <n v="1.9159999999999986"/>
    <n v="0.87169171737059792"/>
    <x v="0"/>
    <x v="0"/>
    <x v="0"/>
    <s v="陽性"/>
    <s v="真陽性"/>
  </r>
  <r>
    <n v="45"/>
    <n v="52"/>
    <n v="84"/>
    <n v="0"/>
    <n v="1.8629999999999978"/>
    <n v="0.86564623942002705"/>
    <x v="0"/>
    <x v="0"/>
    <x v="0"/>
    <s v="陽性"/>
    <s v="真陽性"/>
  </r>
  <r>
    <n v="24"/>
    <n v="50"/>
    <n v="88"/>
    <n v="0"/>
    <n v="1.7389999999999972"/>
    <n v="0.85056000233823537"/>
    <x v="0"/>
    <x v="0"/>
    <x v="0"/>
    <s v="陽性"/>
    <s v="真陽性"/>
  </r>
  <r>
    <n v="39"/>
    <n v="52"/>
    <n v="103"/>
    <n v="1"/>
    <n v="1.6619999999999973"/>
    <n v="0.84050629660213139"/>
    <x v="0"/>
    <x v="1"/>
    <x v="1"/>
    <s v="陽性"/>
    <s v="偽陽性"/>
  </r>
  <r>
    <n v="5"/>
    <n v="51"/>
    <n v="84"/>
    <n v="0"/>
    <n v="1.5589999999999975"/>
    <n v="0.82620981265909288"/>
    <x v="0"/>
    <x v="0"/>
    <x v="0"/>
    <s v="陽性"/>
    <s v="真陽性"/>
  </r>
  <r>
    <n v="56"/>
    <n v="49"/>
    <n v="88"/>
    <n v="0"/>
    <n v="1.4349999999999969"/>
    <n v="0.80767917842277659"/>
    <x v="0"/>
    <x v="0"/>
    <x v="0"/>
    <s v="陽性"/>
    <s v="真陽性"/>
  </r>
  <r>
    <n v="64"/>
    <n v="52"/>
    <n v="79"/>
    <n v="0"/>
    <n v="1.2579999999999973"/>
    <n v="0.77868162679390673"/>
    <x v="0"/>
    <x v="0"/>
    <x v="0"/>
    <s v="陽性"/>
    <s v="真陽性"/>
  </r>
  <r>
    <n v="53"/>
    <n v="57"/>
    <n v="86"/>
    <n v="1"/>
    <n v="1.1249999999999964"/>
    <n v="0.7549149868676277"/>
    <x v="0"/>
    <x v="0"/>
    <x v="0"/>
    <s v="陽性"/>
    <s v="真陽性"/>
  </r>
  <r>
    <n v="98"/>
    <n v="46"/>
    <n v="92"/>
    <n v="0"/>
    <n v="1.0069999999999979"/>
    <n v="0.73243263414077986"/>
    <x v="0"/>
    <x v="0"/>
    <x v="0"/>
    <s v="陽性"/>
    <s v="真陽性"/>
  </r>
  <r>
    <n v="15"/>
    <n v="48"/>
    <n v="105"/>
    <n v="1"/>
    <n v="0.68799999999999706"/>
    <n v="0.6655218692120588"/>
    <x v="0"/>
    <x v="1"/>
    <x v="1"/>
    <s v="陽性"/>
    <s v="偽陽性"/>
  </r>
  <r>
    <n v="72"/>
    <n v="50"/>
    <n v="77"/>
    <n v="0"/>
    <n v="0.4079999999999977"/>
    <n v="0.60060821955127397"/>
    <x v="0"/>
    <x v="0"/>
    <x v="0"/>
    <s v="陽性"/>
    <s v="真陽性"/>
  </r>
  <r>
    <n v="52"/>
    <n v="48"/>
    <n v="100"/>
    <n v="1"/>
    <n v="8.2999999999996632E-2"/>
    <n v="0.52073809597145049"/>
    <x v="0"/>
    <x v="0"/>
    <x v="0"/>
    <s v="陽性"/>
    <s v="真陽性"/>
  </r>
  <r>
    <n v="29"/>
    <n v="42"/>
    <n v="92"/>
    <n v="0"/>
    <n v="-0.20900000000000318"/>
    <n v="0.44793936722219585"/>
    <x v="1"/>
    <x v="0"/>
    <x v="1"/>
    <s v="陰性"/>
    <s v="偽陰性"/>
  </r>
  <r>
    <n v="8"/>
    <n v="53"/>
    <n v="85"/>
    <n v="1"/>
    <n v="-0.2120000000000033"/>
    <n v="0.44719761455530554"/>
    <x v="1"/>
    <x v="0"/>
    <x v="1"/>
    <s v="陰性"/>
    <s v="偽陰性"/>
  </r>
  <r>
    <n v="84"/>
    <n v="43"/>
    <n v="88"/>
    <n v="0"/>
    <n v="-0.3890000000000029"/>
    <n v="0.40395805350529451"/>
    <x v="1"/>
    <x v="0"/>
    <x v="1"/>
    <s v="陰性"/>
    <s v="偽陰性"/>
  </r>
  <r>
    <n v="50"/>
    <n v="50"/>
    <n v="89"/>
    <n v="1"/>
    <n v="-0.64000000000000234"/>
    <n v="0.34524653939368022"/>
    <x v="1"/>
    <x v="0"/>
    <x v="1"/>
    <s v="陰性"/>
    <s v="偽陰性"/>
  </r>
  <r>
    <n v="79"/>
    <n v="45"/>
    <n v="101"/>
    <n v="1"/>
    <n v="-0.70800000000000196"/>
    <n v="0.33004091759424786"/>
    <x v="1"/>
    <x v="0"/>
    <x v="1"/>
    <s v="陰性"/>
    <s v="偽陰性"/>
  </r>
  <r>
    <n v="16"/>
    <n v="52"/>
    <n v="80"/>
    <n v="1"/>
    <n v="-1.1210000000000022"/>
    <n v="0.24582584093492049"/>
    <x v="1"/>
    <x v="0"/>
    <x v="1"/>
    <s v="陰性"/>
    <s v="偽陰性"/>
  </r>
  <r>
    <n v="33"/>
    <n v="49"/>
    <n v="86"/>
    <n v="1"/>
    <n v="-1.3070000000000039"/>
    <n v="0.21298928567697045"/>
    <x v="1"/>
    <x v="0"/>
    <x v="1"/>
    <s v="陰性"/>
    <s v="偽陰性"/>
  </r>
  <r>
    <n v="69"/>
    <n v="53"/>
    <n v="70"/>
    <n v="1"/>
    <n v="-2.0270000000000046"/>
    <n v="0.1163971136450568"/>
    <x v="1"/>
    <x v="1"/>
    <x v="0"/>
    <s v="陰性"/>
    <s v="真陰性"/>
  </r>
  <r>
    <n v="96"/>
    <n v="53"/>
    <n v="68"/>
    <n v="1"/>
    <n v="-2.2690000000000037"/>
    <n v="9.372311683008859E-2"/>
    <x v="1"/>
    <x v="1"/>
    <x v="0"/>
    <s v="陰性"/>
    <s v="真陰性"/>
  </r>
  <r>
    <n v="83"/>
    <n v="44"/>
    <n v="66"/>
    <n v="0"/>
    <n v="-2.7470000000000026"/>
    <n v="6.0256302677906638E-2"/>
    <x v="1"/>
    <x v="0"/>
    <x v="1"/>
    <s v="陰性"/>
    <s v="偽陰性"/>
  </r>
  <r>
    <n v="80"/>
    <n v="39"/>
    <n v="98"/>
    <n v="1"/>
    <n v="-2.8950000000000014"/>
    <n v="5.2401285114168812E-2"/>
    <x v="1"/>
    <x v="0"/>
    <x v="1"/>
    <s v="陰性"/>
    <s v="偽陰性"/>
  </r>
  <r>
    <n v="75"/>
    <n v="50"/>
    <n v="69"/>
    <n v="1"/>
    <n v="-3.0600000000000023"/>
    <n v="4.4787703049786645E-2"/>
    <x v="1"/>
    <x v="1"/>
    <x v="0"/>
    <s v="陰性"/>
    <s v="真陰性"/>
  </r>
  <r>
    <n v="81"/>
    <n v="41"/>
    <n v="91"/>
    <n v="1"/>
    <n v="-3.1340000000000021"/>
    <n v="4.1726372417150409E-2"/>
    <x v="1"/>
    <x v="1"/>
    <x v="0"/>
    <s v="陰性"/>
    <s v="真陰性"/>
  </r>
  <r>
    <n v="76"/>
    <n v="37"/>
    <n v="100"/>
    <n v="1"/>
    <n v="-3.2610000000000028"/>
    <n v="3.693362329019851E-2"/>
    <x v="1"/>
    <x v="0"/>
    <x v="1"/>
    <s v="陰性"/>
    <s v="偽陰性"/>
  </r>
  <r>
    <n v="94"/>
    <n v="22"/>
    <n v="116"/>
    <n v="0"/>
    <n v="-3.3850000000000033"/>
    <n v="3.2767554842188289E-2"/>
    <x v="1"/>
    <x v="1"/>
    <x v="0"/>
    <s v="陰性"/>
    <s v="真陰性"/>
  </r>
  <r>
    <n v="93"/>
    <n v="42"/>
    <n v="61"/>
    <n v="0"/>
    <n v="-3.9600000000000026"/>
    <n v="1.8706509954354557E-2"/>
    <x v="1"/>
    <x v="1"/>
    <x v="0"/>
    <s v="陰性"/>
    <s v="真陰性"/>
  </r>
  <r>
    <n v="97"/>
    <n v="44"/>
    <n v="73"/>
    <n v="1"/>
    <n v="-4.4000000000000021"/>
    <n v="1.2128434984274213E-2"/>
    <x v="1"/>
    <x v="1"/>
    <x v="0"/>
    <s v="陰性"/>
    <s v="真陰性"/>
  </r>
  <r>
    <n v="71"/>
    <n v="36"/>
    <n v="87"/>
    <n v="1"/>
    <n v="-5.1380000000000035"/>
    <n v="5.835167784040288E-3"/>
    <x v="1"/>
    <x v="1"/>
    <x v="0"/>
    <s v="陰性"/>
    <s v="真陰性"/>
  </r>
  <r>
    <n v="88"/>
    <n v="46"/>
    <n v="61"/>
    <n v="1"/>
    <n v="-5.2440000000000015"/>
    <n v="5.2513756267244813E-3"/>
    <x v="1"/>
    <x v="1"/>
    <x v="0"/>
    <s v="陰性"/>
    <s v="真陰性"/>
  </r>
  <r>
    <n v="78"/>
    <n v="47"/>
    <n v="54"/>
    <n v="1"/>
    <n v="-5.7870000000000017"/>
    <n v="3.057791132728028E-3"/>
    <x v="1"/>
    <x v="1"/>
    <x v="0"/>
    <s v="陰性"/>
    <s v="真陰性"/>
  </r>
  <r>
    <n v="91"/>
    <n v="42"/>
    <n v="64"/>
    <n v="1"/>
    <n v="-6.0970000000000031"/>
    <n v="2.244557055674288E-3"/>
    <x v="1"/>
    <x v="0"/>
    <x v="1"/>
    <s v="陰性"/>
    <s v="偽陰性"/>
  </r>
  <r>
    <n v="92"/>
    <n v="34"/>
    <n v="84"/>
    <n v="1"/>
    <n v="-6.1090000000000018"/>
    <n v="2.2178427145186168E-3"/>
    <x v="1"/>
    <x v="1"/>
    <x v="0"/>
    <s v="陰性"/>
    <s v="真陰性"/>
  </r>
  <r>
    <n v="85"/>
    <n v="35"/>
    <n v="77"/>
    <n v="1"/>
    <n v="-6.652000000000001"/>
    <n v="1.2897709900510951E-3"/>
    <x v="1"/>
    <x v="1"/>
    <x v="0"/>
    <s v="陰性"/>
    <s v="真陰性"/>
  </r>
  <r>
    <n v="86"/>
    <n v="21"/>
    <n v="82"/>
    <n v="0"/>
    <n v="-7.8030000000000008"/>
    <n v="4.0834080567878051E-4"/>
    <x v="1"/>
    <x v="1"/>
    <x v="0"/>
    <s v="陰性"/>
    <s v="真陰性"/>
  </r>
  <r>
    <n v="100"/>
    <n v="41"/>
    <n v="47"/>
    <n v="1"/>
    <n v="-8.458000000000002"/>
    <n v="2.121510210353658E-4"/>
    <x v="1"/>
    <x v="1"/>
    <x v="0"/>
    <s v="陰性"/>
    <s v="真陰性"/>
  </r>
  <r>
    <n v="82"/>
    <n v="31"/>
    <n v="46"/>
    <n v="0"/>
    <n v="-9.1190000000000033"/>
    <n v="1.0955218376273613E-4"/>
    <x v="1"/>
    <x v="1"/>
    <x v="0"/>
    <s v="陰性"/>
    <s v="真陰性"/>
  </r>
  <r>
    <n v="95"/>
    <n v="26"/>
    <n v="74"/>
    <n v="1"/>
    <n v="-9.7510000000000012"/>
    <n v="5.8233006924176479E-5"/>
    <x v="1"/>
    <x v="1"/>
    <x v="0"/>
    <s v="陰性"/>
    <s v="真陰性"/>
  </r>
  <r>
    <n v="77"/>
    <n v="20"/>
    <n v="85"/>
    <n v="1"/>
    <n v="-10.244000000000003"/>
    <n v="3.5569018365239869E-5"/>
    <x v="1"/>
    <x v="1"/>
    <x v="0"/>
    <s v="陰性"/>
    <s v="真陰性"/>
  </r>
  <r>
    <n v="90"/>
    <n v="18"/>
    <n v="81"/>
    <n v="1"/>
    <n v="-11.336"/>
    <n v="1.1935278838554683E-5"/>
    <x v="1"/>
    <x v="0"/>
    <x v="1"/>
    <s v="陰性"/>
    <s v="偽陰性"/>
  </r>
  <r>
    <n v="73"/>
    <n v="16"/>
    <n v="79"/>
    <n v="1"/>
    <n v="-12.186000000000002"/>
    <n v="5.1013512550128206E-6"/>
    <x v="1"/>
    <x v="1"/>
    <x v="0"/>
    <s v="陰性"/>
    <s v="真陰性"/>
  </r>
  <r>
    <n v="89"/>
    <n v="28"/>
    <n v="38"/>
    <n v="1"/>
    <n v="-13.499000000000002"/>
    <n v="1.3723288478895075E-6"/>
    <x v="1"/>
    <x v="1"/>
    <x v="0"/>
    <s v="陰性"/>
    <s v="真陰性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3697D-9F4D-3643-808B-D11D43F479E3}" name="ピボットテーブル1" cacheId="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B3:E7" firstHeaderRow="1" firstDataRow="2" firstDataCol="1"/>
  <pivotFields count="11">
    <pivotField showAll="0"/>
    <pivotField showAll="0"/>
    <pivotField showAll="0"/>
    <pivotField showAll="0"/>
    <pivotField numFmtId="40" showAll="0"/>
    <pivotField numFmtId="40" showAll="0"/>
    <pivotField axis="axisRow" dataField="1" showAll="0" sortType="descending">
      <items count="3">
        <item x="0"/>
        <item x="1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個数 / 予測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B421C-91C6-6948-A4F8-5AC3D0818CC9}" name="テーブル7" displayName="テーブル7" ref="A1:H101" totalsRowShown="0">
  <autoFilter ref="A1:H101" xr:uid="{E2DEC0F7-0FB0-AF4F-A369-DD23BF68C624}"/>
  <tableColumns count="8">
    <tableColumn id="1" xr3:uid="{7DC5D560-44A1-AC4D-8A25-ADA84A1A7D3A}" name="ID"/>
    <tableColumn id="2" xr3:uid="{8D40218C-F860-7842-A149-9EF2D3E0C030}" name="下肢BRS"/>
    <tableColumn id="3" xr3:uid="{5545EEE9-8CC9-3649-9EB1-96826B279D23}" name="SCP"/>
    <tableColumn id="4" xr3:uid="{F041F236-DEA3-C34D-9ACD-015FB666C581}" name="FIM運動項目"/>
    <tableColumn id="5" xr3:uid="{3C693EFD-F7BC-6B42-8588-4F60CCEB47B1}" name="年齢"/>
    <tableColumn id="6" xr3:uid="{20110799-81ED-2543-BA75-F87B792C76FC}" name="予測" dataDxfId="8" dataCellStyle="桁区切り">
      <calculatedColumnFormula>ROUND(94.221-16.034*B2+5.98*C2-0.65*D2+0.557*E2,0)</calculatedColumnFormula>
    </tableColumn>
    <tableColumn id="7" xr3:uid="{1205DF86-4167-1B4E-89F7-BD35F4E25707}" name="アウトカム" dataCellStyle="桁区切り"/>
    <tableColumn id="8" xr3:uid="{8253F42B-AA28-BA4E-B889-418DA9657D43}" name="残差" dataDxfId="7" dataCellStyle="桁区切り">
      <calculatedColumnFormula>F2-G2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81DAA2-FFD6-E147-8578-FC159B85F7FC}" name="テーブル8" displayName="テーブル8" ref="A1:K101" totalsRowShown="0">
  <autoFilter ref="A1:K101" xr:uid="{27041EB9-AFA5-7248-B7AE-E44552FD8E8C}"/>
  <sortState xmlns:xlrd2="http://schemas.microsoft.com/office/spreadsheetml/2017/richdata2" ref="A2:K101">
    <sortCondition descending="1" ref="F1:F101"/>
  </sortState>
  <tableColumns count="11">
    <tableColumn id="1" xr3:uid="{F439B013-3433-9D40-BBF5-F05F129DF043}" name="ID"/>
    <tableColumn id="4" xr3:uid="{1E2ECE31-ABED-924D-B5A1-D754F8B7D79E}" name="BBS"/>
    <tableColumn id="5" xr3:uid="{5DA8255A-2501-9741-B874-9CB27702455B}" name="MARS"/>
    <tableColumn id="7" xr3:uid="{1FD442A0-ED87-6145-AAD6-7D75C4C5068A}" name="SWWT"/>
    <tableColumn id="6" xr3:uid="{075C2592-B899-5E4B-821F-8CEE3EA35A21}" name="判別式" dataDxfId="6" dataCellStyle="桁区切り">
      <calculatedColumnFormula>-24.109+0.304*テーブル8[[#This Row],[BBS]]+0.121*テーブル8[[#This Row],[MARS]]-2.5*テーブル8[[#This Row],[SWWT]]</calculatedColumnFormula>
    </tableColumn>
    <tableColumn id="8" xr3:uid="{A26D5DBB-54FE-084A-A6ED-0295C8EBCCC0}" name="確率" dataDxfId="5" dataCellStyle="桁区切り">
      <calculatedColumnFormula>1/(1+EXP(-1*テーブル8[[#This Row],[判別式]]))</calculatedColumnFormula>
    </tableColumn>
    <tableColumn id="9" xr3:uid="{B63734C3-F4B0-424A-BD13-CC0F0CB75F9E}" name="予測" dataDxfId="4">
      <calculatedColumnFormula>IF(テーブル8[[#This Row],[確率]]&lt;0.5,0,1)</calculatedColumnFormula>
    </tableColumn>
    <tableColumn id="10" xr3:uid="{6004D358-C1CA-6943-982F-EC1A7B9F6B9E}" name="アウトカム" dataDxfId="3"/>
    <tableColumn id="11" xr3:uid="{9A92FEEC-5729-6C49-BFCD-DDF979E440C3}" name="真偽" dataDxfId="2">
      <calculatedColumnFormula>IF(テーブル8[[#This Row],[予測]]=テーブル8[[#This Row],[アウトカム]], "真", "偽")</calculatedColumnFormula>
    </tableColumn>
    <tableColumn id="12" xr3:uid="{86DDC5DD-9F2F-494E-B89B-ED9705890AC6}" name="陽性陰性" dataDxfId="1">
      <calculatedColumnFormula>IF(テーブル8[[#This Row],[予測]]=1,"陽性","陰性")</calculatedColumnFormula>
    </tableColumn>
    <tableColumn id="13" xr3:uid="{1F6BE3C9-2991-1B4F-9985-042B2BA82A9B}" name="判定結果" dataDxfId="0">
      <calculatedColumnFormula>テーブル8[[#This Row],[真偽]]&amp;テーブル8[[#This Row],[陽性陰性]]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F181-63D6-DD40-861E-FB09B8705D38}">
  <dimension ref="A1:H101"/>
  <sheetViews>
    <sheetView workbookViewId="0">
      <selection activeCell="H37" sqref="H37"/>
    </sheetView>
  </sheetViews>
  <sheetFormatPr baseColWidth="10" defaultRowHeight="20"/>
  <cols>
    <col min="1" max="1" width="5.7109375" bestFit="1" customWidth="1"/>
    <col min="2" max="2" width="10.7109375" bestFit="1" customWidth="1"/>
    <col min="3" max="3" width="7.42578125" bestFit="1" customWidth="1"/>
    <col min="4" max="4" width="13.85546875" bestFit="1" customWidth="1"/>
    <col min="5" max="5" width="7.28515625" bestFit="1" customWidth="1"/>
    <col min="6" max="6" width="7.28515625" style="4" bestFit="1" customWidth="1"/>
    <col min="7" max="7" width="12.42578125" style="4" bestFit="1" customWidth="1"/>
    <col min="8" max="8" width="7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</row>
    <row r="2" spans="1:8">
      <c r="A2">
        <v>1</v>
      </c>
      <c r="B2">
        <v>4</v>
      </c>
      <c r="C2">
        <v>1</v>
      </c>
      <c r="D2">
        <v>50</v>
      </c>
      <c r="E2">
        <v>61</v>
      </c>
      <c r="F2" s="4">
        <f t="shared" ref="F2:F65" si="0">ROUND(94.221-16.034*B2+5.98*C2-0.65*D2+0.557*E2,0)</f>
        <v>38</v>
      </c>
      <c r="G2" s="4">
        <v>38</v>
      </c>
      <c r="H2" s="4">
        <f>F2-G2</f>
        <v>0</v>
      </c>
    </row>
    <row r="3" spans="1:8">
      <c r="A3">
        <v>2</v>
      </c>
      <c r="B3">
        <v>1</v>
      </c>
      <c r="C3">
        <v>2.25</v>
      </c>
      <c r="D3">
        <v>91</v>
      </c>
      <c r="E3">
        <v>60</v>
      </c>
      <c r="F3" s="4">
        <f t="shared" si="0"/>
        <v>66</v>
      </c>
      <c r="G3" s="4">
        <v>80</v>
      </c>
      <c r="H3" s="4">
        <f t="shared" ref="H3:H66" si="1">F3-G3</f>
        <v>-14</v>
      </c>
    </row>
    <row r="4" spans="1:8">
      <c r="A4">
        <v>3</v>
      </c>
      <c r="B4">
        <v>1</v>
      </c>
      <c r="C4">
        <v>0.75</v>
      </c>
      <c r="D4">
        <v>42</v>
      </c>
      <c r="E4">
        <v>25</v>
      </c>
      <c r="F4" s="4">
        <f t="shared" si="0"/>
        <v>69</v>
      </c>
      <c r="G4" s="4">
        <v>67</v>
      </c>
      <c r="H4" s="4">
        <f t="shared" si="1"/>
        <v>2</v>
      </c>
    </row>
    <row r="5" spans="1:8">
      <c r="A5">
        <v>4</v>
      </c>
      <c r="B5">
        <v>1</v>
      </c>
      <c r="C5">
        <v>2.25</v>
      </c>
      <c r="D5">
        <v>63</v>
      </c>
      <c r="E5">
        <v>71</v>
      </c>
      <c r="F5" s="4">
        <f t="shared" si="0"/>
        <v>90</v>
      </c>
      <c r="G5" s="4">
        <v>117</v>
      </c>
      <c r="H5" s="4">
        <f t="shared" si="1"/>
        <v>-27</v>
      </c>
    </row>
    <row r="6" spans="1:8">
      <c r="A6">
        <v>5</v>
      </c>
      <c r="B6">
        <v>3</v>
      </c>
      <c r="C6">
        <v>1.25</v>
      </c>
      <c r="D6">
        <v>17</v>
      </c>
      <c r="E6">
        <v>45</v>
      </c>
      <c r="F6" s="4">
        <f t="shared" si="0"/>
        <v>68</v>
      </c>
      <c r="G6" s="4">
        <v>74</v>
      </c>
      <c r="H6" s="4">
        <f t="shared" si="1"/>
        <v>-6</v>
      </c>
    </row>
    <row r="7" spans="1:8">
      <c r="A7">
        <v>6</v>
      </c>
      <c r="B7">
        <v>3</v>
      </c>
      <c r="C7">
        <v>2.5</v>
      </c>
      <c r="D7">
        <v>41</v>
      </c>
      <c r="E7">
        <v>83</v>
      </c>
      <c r="F7" s="4">
        <f t="shared" si="0"/>
        <v>81</v>
      </c>
      <c r="G7" s="4">
        <v>72</v>
      </c>
      <c r="H7" s="4">
        <f t="shared" si="1"/>
        <v>9</v>
      </c>
    </row>
    <row r="8" spans="1:8">
      <c r="A8">
        <v>7</v>
      </c>
      <c r="B8">
        <v>2</v>
      </c>
      <c r="C8">
        <v>1</v>
      </c>
      <c r="D8">
        <v>16</v>
      </c>
      <c r="E8">
        <v>78</v>
      </c>
      <c r="F8" s="4">
        <f t="shared" si="0"/>
        <v>101</v>
      </c>
      <c r="G8" s="4">
        <v>90</v>
      </c>
      <c r="H8" s="4">
        <f t="shared" si="1"/>
        <v>11</v>
      </c>
    </row>
    <row r="9" spans="1:8">
      <c r="A9">
        <v>8</v>
      </c>
      <c r="B9">
        <v>2</v>
      </c>
      <c r="C9">
        <v>0.25</v>
      </c>
      <c r="D9">
        <v>22</v>
      </c>
      <c r="E9">
        <v>75</v>
      </c>
      <c r="F9" s="4">
        <f t="shared" si="0"/>
        <v>91</v>
      </c>
      <c r="G9" s="4">
        <v>96</v>
      </c>
      <c r="H9" s="4">
        <f t="shared" si="1"/>
        <v>-5</v>
      </c>
    </row>
    <row r="10" spans="1:8">
      <c r="A10">
        <v>9</v>
      </c>
      <c r="B10">
        <v>4</v>
      </c>
      <c r="C10">
        <v>2</v>
      </c>
      <c r="D10">
        <v>68</v>
      </c>
      <c r="E10">
        <v>78</v>
      </c>
      <c r="F10" s="4">
        <f t="shared" si="0"/>
        <v>41</v>
      </c>
      <c r="G10" s="4">
        <v>39</v>
      </c>
      <c r="H10" s="4">
        <f t="shared" si="1"/>
        <v>2</v>
      </c>
    </row>
    <row r="11" spans="1:8">
      <c r="A11">
        <v>10</v>
      </c>
      <c r="B11">
        <v>2</v>
      </c>
      <c r="C11">
        <v>2</v>
      </c>
      <c r="D11">
        <v>29</v>
      </c>
      <c r="E11">
        <v>89</v>
      </c>
      <c r="F11" s="4">
        <f t="shared" si="0"/>
        <v>105</v>
      </c>
      <c r="G11" s="4">
        <v>112</v>
      </c>
      <c r="H11" s="4">
        <f t="shared" si="1"/>
        <v>-7</v>
      </c>
    </row>
    <row r="12" spans="1:8">
      <c r="A12">
        <v>11</v>
      </c>
      <c r="B12">
        <v>1</v>
      </c>
      <c r="C12">
        <v>1.75</v>
      </c>
      <c r="D12">
        <v>86</v>
      </c>
      <c r="E12">
        <v>52</v>
      </c>
      <c r="F12" s="4">
        <f t="shared" si="0"/>
        <v>62</v>
      </c>
      <c r="G12" s="4">
        <v>66</v>
      </c>
      <c r="H12" s="4">
        <f t="shared" si="1"/>
        <v>-4</v>
      </c>
    </row>
    <row r="13" spans="1:8">
      <c r="A13">
        <v>12</v>
      </c>
      <c r="B13">
        <v>1</v>
      </c>
      <c r="C13">
        <v>2</v>
      </c>
      <c r="D13">
        <v>29</v>
      </c>
      <c r="E13">
        <v>72</v>
      </c>
      <c r="F13" s="4">
        <f t="shared" si="0"/>
        <v>111</v>
      </c>
      <c r="G13" s="4">
        <v>111</v>
      </c>
      <c r="H13" s="4">
        <f t="shared" si="1"/>
        <v>0</v>
      </c>
    </row>
    <row r="14" spans="1:8">
      <c r="A14">
        <v>13</v>
      </c>
      <c r="B14">
        <v>3</v>
      </c>
      <c r="C14">
        <v>1.25</v>
      </c>
      <c r="D14">
        <v>81</v>
      </c>
      <c r="E14">
        <v>41</v>
      </c>
      <c r="F14" s="4">
        <f t="shared" si="0"/>
        <v>24</v>
      </c>
      <c r="G14" s="4">
        <v>15</v>
      </c>
      <c r="H14" s="4">
        <f t="shared" si="1"/>
        <v>9</v>
      </c>
    </row>
    <row r="15" spans="1:8">
      <c r="A15">
        <v>14</v>
      </c>
      <c r="B15">
        <v>1</v>
      </c>
      <c r="C15">
        <v>0</v>
      </c>
      <c r="D15">
        <v>46</v>
      </c>
      <c r="E15">
        <v>40</v>
      </c>
      <c r="F15" s="4">
        <f t="shared" si="0"/>
        <v>71</v>
      </c>
      <c r="G15" s="4">
        <v>55</v>
      </c>
      <c r="H15" s="4">
        <f t="shared" si="1"/>
        <v>16</v>
      </c>
    </row>
    <row r="16" spans="1:8">
      <c r="A16">
        <v>15</v>
      </c>
      <c r="B16">
        <v>4</v>
      </c>
      <c r="C16">
        <v>0.25</v>
      </c>
      <c r="D16">
        <v>18</v>
      </c>
      <c r="E16">
        <v>89</v>
      </c>
      <c r="F16" s="4">
        <f t="shared" si="0"/>
        <v>69</v>
      </c>
      <c r="G16" s="4">
        <v>65</v>
      </c>
      <c r="H16" s="4">
        <f t="shared" si="1"/>
        <v>4</v>
      </c>
    </row>
    <row r="17" spans="1:8">
      <c r="A17">
        <v>16</v>
      </c>
      <c r="B17">
        <v>1</v>
      </c>
      <c r="C17">
        <v>2.25</v>
      </c>
      <c r="D17">
        <v>65</v>
      </c>
      <c r="E17">
        <v>89</v>
      </c>
      <c r="F17" s="4">
        <f t="shared" si="0"/>
        <v>99</v>
      </c>
      <c r="G17" s="4">
        <v>108</v>
      </c>
      <c r="H17" s="4">
        <f t="shared" si="1"/>
        <v>-9</v>
      </c>
    </row>
    <row r="18" spans="1:8">
      <c r="A18">
        <v>17</v>
      </c>
      <c r="B18">
        <v>1</v>
      </c>
      <c r="C18">
        <v>2</v>
      </c>
      <c r="D18">
        <v>78</v>
      </c>
      <c r="E18">
        <v>23</v>
      </c>
      <c r="F18" s="4">
        <f t="shared" si="0"/>
        <v>52</v>
      </c>
      <c r="G18" s="4">
        <v>54</v>
      </c>
      <c r="H18" s="4">
        <f t="shared" si="1"/>
        <v>-2</v>
      </c>
    </row>
    <row r="19" spans="1:8">
      <c r="A19">
        <v>18</v>
      </c>
      <c r="B19">
        <v>4</v>
      </c>
      <c r="C19">
        <v>1</v>
      </c>
      <c r="D19">
        <v>89</v>
      </c>
      <c r="E19">
        <v>81</v>
      </c>
      <c r="F19" s="4">
        <f t="shared" si="0"/>
        <v>23</v>
      </c>
      <c r="G19" s="4">
        <v>11</v>
      </c>
      <c r="H19" s="4">
        <f t="shared" si="1"/>
        <v>12</v>
      </c>
    </row>
    <row r="20" spans="1:8">
      <c r="A20">
        <v>19</v>
      </c>
      <c r="B20">
        <v>2</v>
      </c>
      <c r="C20">
        <v>0</v>
      </c>
      <c r="D20">
        <v>55</v>
      </c>
      <c r="E20">
        <v>81</v>
      </c>
      <c r="F20" s="4">
        <f t="shared" si="0"/>
        <v>72</v>
      </c>
      <c r="G20" s="4">
        <v>73</v>
      </c>
      <c r="H20" s="4">
        <f t="shared" si="1"/>
        <v>-1</v>
      </c>
    </row>
    <row r="21" spans="1:8">
      <c r="A21">
        <v>20</v>
      </c>
      <c r="B21">
        <v>2</v>
      </c>
      <c r="C21">
        <v>3</v>
      </c>
      <c r="D21">
        <v>87</v>
      </c>
      <c r="E21">
        <v>43</v>
      </c>
      <c r="F21" s="4">
        <f t="shared" si="0"/>
        <v>47</v>
      </c>
      <c r="G21" s="4">
        <v>51</v>
      </c>
      <c r="H21" s="4">
        <f t="shared" si="1"/>
        <v>-4</v>
      </c>
    </row>
    <row r="22" spans="1:8">
      <c r="A22">
        <v>21</v>
      </c>
      <c r="B22">
        <v>4</v>
      </c>
      <c r="C22">
        <v>0.5</v>
      </c>
      <c r="D22">
        <v>35</v>
      </c>
      <c r="E22">
        <v>74</v>
      </c>
      <c r="F22" s="4">
        <f t="shared" si="0"/>
        <v>52</v>
      </c>
      <c r="G22" s="4">
        <v>43</v>
      </c>
      <c r="H22" s="4">
        <f t="shared" si="1"/>
        <v>9</v>
      </c>
    </row>
    <row r="23" spans="1:8">
      <c r="A23">
        <v>22</v>
      </c>
      <c r="B23">
        <v>3</v>
      </c>
      <c r="C23">
        <v>3</v>
      </c>
      <c r="D23">
        <v>67</v>
      </c>
      <c r="E23">
        <v>28</v>
      </c>
      <c r="F23" s="4">
        <f t="shared" si="0"/>
        <v>36</v>
      </c>
      <c r="G23" s="4">
        <v>38</v>
      </c>
      <c r="H23" s="4">
        <f t="shared" si="1"/>
        <v>-2</v>
      </c>
    </row>
    <row r="24" spans="1:8">
      <c r="A24">
        <v>23</v>
      </c>
      <c r="B24">
        <v>1</v>
      </c>
      <c r="C24">
        <v>0.25</v>
      </c>
      <c r="D24">
        <v>87</v>
      </c>
      <c r="E24">
        <v>22</v>
      </c>
      <c r="F24" s="4">
        <f t="shared" si="0"/>
        <v>35</v>
      </c>
      <c r="G24" s="4">
        <v>36</v>
      </c>
      <c r="H24" s="4">
        <f t="shared" si="1"/>
        <v>-1</v>
      </c>
    </row>
    <row r="25" spans="1:8">
      <c r="A25">
        <v>24</v>
      </c>
      <c r="B25">
        <v>4</v>
      </c>
      <c r="C25">
        <v>1.75</v>
      </c>
      <c r="D25">
        <v>28</v>
      </c>
      <c r="E25">
        <v>50</v>
      </c>
      <c r="F25" s="4">
        <f t="shared" si="0"/>
        <v>50</v>
      </c>
      <c r="G25" s="4">
        <v>39</v>
      </c>
      <c r="H25" s="4">
        <f t="shared" si="1"/>
        <v>11</v>
      </c>
    </row>
    <row r="26" spans="1:8">
      <c r="A26">
        <v>25</v>
      </c>
      <c r="B26">
        <v>1</v>
      </c>
      <c r="C26">
        <v>1.25</v>
      </c>
      <c r="D26">
        <v>20</v>
      </c>
      <c r="E26">
        <v>59</v>
      </c>
      <c r="F26" s="4">
        <f t="shared" si="0"/>
        <v>106</v>
      </c>
      <c r="G26" s="4">
        <v>109</v>
      </c>
      <c r="H26" s="4">
        <f t="shared" si="1"/>
        <v>-3</v>
      </c>
    </row>
    <row r="27" spans="1:8">
      <c r="A27">
        <v>26</v>
      </c>
      <c r="B27">
        <v>3</v>
      </c>
      <c r="C27">
        <v>1.75</v>
      </c>
      <c r="D27">
        <v>16</v>
      </c>
      <c r="E27">
        <v>55</v>
      </c>
      <c r="F27" s="4">
        <f t="shared" si="0"/>
        <v>77</v>
      </c>
      <c r="G27" s="4">
        <v>82</v>
      </c>
      <c r="H27" s="4">
        <f t="shared" si="1"/>
        <v>-5</v>
      </c>
    </row>
    <row r="28" spans="1:8">
      <c r="A28">
        <v>27</v>
      </c>
      <c r="B28">
        <v>1</v>
      </c>
      <c r="C28">
        <v>1.5</v>
      </c>
      <c r="D28">
        <v>16</v>
      </c>
      <c r="E28">
        <v>43</v>
      </c>
      <c r="F28" s="4">
        <f t="shared" si="0"/>
        <v>101</v>
      </c>
      <c r="G28" s="4">
        <v>112</v>
      </c>
      <c r="H28" s="4">
        <f t="shared" si="1"/>
        <v>-11</v>
      </c>
    </row>
    <row r="29" spans="1:8">
      <c r="A29">
        <v>28</v>
      </c>
      <c r="B29">
        <v>1</v>
      </c>
      <c r="C29">
        <v>1.75</v>
      </c>
      <c r="D29">
        <v>46</v>
      </c>
      <c r="E29">
        <v>51</v>
      </c>
      <c r="F29" s="4">
        <f t="shared" si="0"/>
        <v>87</v>
      </c>
      <c r="G29" s="4">
        <v>98</v>
      </c>
      <c r="H29" s="4">
        <f t="shared" si="1"/>
        <v>-11</v>
      </c>
    </row>
    <row r="30" spans="1:8">
      <c r="A30">
        <v>29</v>
      </c>
      <c r="B30">
        <v>1</v>
      </c>
      <c r="C30">
        <v>1.25</v>
      </c>
      <c r="D30">
        <v>37</v>
      </c>
      <c r="E30">
        <v>85</v>
      </c>
      <c r="F30" s="4">
        <f t="shared" si="0"/>
        <v>109</v>
      </c>
      <c r="G30" s="4">
        <v>95</v>
      </c>
      <c r="H30" s="4">
        <f t="shared" si="1"/>
        <v>14</v>
      </c>
    </row>
    <row r="31" spans="1:8">
      <c r="A31">
        <v>30</v>
      </c>
      <c r="B31">
        <v>2</v>
      </c>
      <c r="C31">
        <v>2.25</v>
      </c>
      <c r="D31">
        <v>79</v>
      </c>
      <c r="E31">
        <v>23</v>
      </c>
      <c r="F31" s="4">
        <f t="shared" si="0"/>
        <v>37</v>
      </c>
      <c r="G31" s="4">
        <v>28</v>
      </c>
      <c r="H31" s="4">
        <f t="shared" si="1"/>
        <v>9</v>
      </c>
    </row>
    <row r="32" spans="1:8">
      <c r="A32">
        <v>31</v>
      </c>
      <c r="B32">
        <v>3</v>
      </c>
      <c r="C32">
        <v>3</v>
      </c>
      <c r="D32">
        <v>79</v>
      </c>
      <c r="E32">
        <v>25</v>
      </c>
      <c r="F32" s="4">
        <f t="shared" si="0"/>
        <v>27</v>
      </c>
      <c r="G32" s="4">
        <v>32</v>
      </c>
      <c r="H32" s="4">
        <f t="shared" si="1"/>
        <v>-5</v>
      </c>
    </row>
    <row r="33" spans="1:8">
      <c r="A33">
        <v>32</v>
      </c>
      <c r="B33">
        <v>3</v>
      </c>
      <c r="C33">
        <v>2</v>
      </c>
      <c r="D33">
        <v>39</v>
      </c>
      <c r="E33">
        <v>70</v>
      </c>
      <c r="F33" s="4">
        <f t="shared" si="0"/>
        <v>72</v>
      </c>
      <c r="G33" s="4">
        <v>77</v>
      </c>
      <c r="H33" s="4">
        <f t="shared" si="1"/>
        <v>-5</v>
      </c>
    </row>
    <row r="34" spans="1:8">
      <c r="A34">
        <v>33</v>
      </c>
      <c r="B34">
        <v>3</v>
      </c>
      <c r="C34">
        <v>2.25</v>
      </c>
      <c r="D34">
        <v>44</v>
      </c>
      <c r="E34">
        <v>81</v>
      </c>
      <c r="F34" s="4">
        <f t="shared" si="0"/>
        <v>76</v>
      </c>
      <c r="G34" s="4">
        <v>81</v>
      </c>
      <c r="H34" s="4">
        <f t="shared" si="1"/>
        <v>-5</v>
      </c>
    </row>
    <row r="35" spans="1:8">
      <c r="A35">
        <v>34</v>
      </c>
      <c r="B35">
        <v>4</v>
      </c>
      <c r="C35">
        <v>2.5</v>
      </c>
      <c r="D35">
        <v>62</v>
      </c>
      <c r="E35">
        <v>76</v>
      </c>
      <c r="F35" s="4">
        <f t="shared" si="0"/>
        <v>47</v>
      </c>
      <c r="G35" s="4">
        <v>86</v>
      </c>
      <c r="H35" s="4">
        <f t="shared" si="1"/>
        <v>-39</v>
      </c>
    </row>
    <row r="36" spans="1:8">
      <c r="A36">
        <v>35</v>
      </c>
      <c r="B36">
        <v>3</v>
      </c>
      <c r="C36">
        <v>3</v>
      </c>
      <c r="D36">
        <v>73</v>
      </c>
      <c r="E36">
        <v>85</v>
      </c>
      <c r="F36" s="4">
        <f t="shared" si="0"/>
        <v>64</v>
      </c>
      <c r="G36" s="4">
        <v>70</v>
      </c>
      <c r="H36" s="4">
        <f t="shared" si="1"/>
        <v>-6</v>
      </c>
    </row>
    <row r="37" spans="1:8">
      <c r="A37">
        <v>36</v>
      </c>
      <c r="B37">
        <v>2</v>
      </c>
      <c r="C37">
        <v>1.5</v>
      </c>
      <c r="D37">
        <v>63</v>
      </c>
      <c r="E37">
        <v>27</v>
      </c>
      <c r="F37" s="4">
        <f t="shared" si="0"/>
        <v>45</v>
      </c>
      <c r="G37" s="4">
        <v>57</v>
      </c>
      <c r="H37" s="4">
        <f t="shared" si="1"/>
        <v>-12</v>
      </c>
    </row>
    <row r="38" spans="1:8">
      <c r="A38">
        <v>37</v>
      </c>
      <c r="B38">
        <v>4</v>
      </c>
      <c r="C38">
        <v>0.75</v>
      </c>
      <c r="D38">
        <v>31</v>
      </c>
      <c r="E38">
        <v>45</v>
      </c>
      <c r="F38" s="4">
        <f t="shared" si="0"/>
        <v>39</v>
      </c>
      <c r="G38" s="4">
        <v>49</v>
      </c>
      <c r="H38" s="4">
        <f t="shared" si="1"/>
        <v>-10</v>
      </c>
    </row>
    <row r="39" spans="1:8">
      <c r="A39">
        <v>38</v>
      </c>
      <c r="B39">
        <v>2</v>
      </c>
      <c r="C39">
        <v>1</v>
      </c>
      <c r="D39">
        <v>33</v>
      </c>
      <c r="E39">
        <v>70</v>
      </c>
      <c r="F39" s="4">
        <f t="shared" si="0"/>
        <v>86</v>
      </c>
      <c r="G39" s="4">
        <v>92</v>
      </c>
      <c r="H39" s="4">
        <f t="shared" si="1"/>
        <v>-6</v>
      </c>
    </row>
    <row r="40" spans="1:8">
      <c r="A40">
        <v>39</v>
      </c>
      <c r="B40">
        <v>1</v>
      </c>
      <c r="C40">
        <v>1</v>
      </c>
      <c r="D40">
        <v>17</v>
      </c>
      <c r="E40">
        <v>64</v>
      </c>
      <c r="F40" s="4">
        <f t="shared" si="0"/>
        <v>109</v>
      </c>
      <c r="G40" s="4">
        <v>106</v>
      </c>
      <c r="H40" s="4">
        <f t="shared" si="1"/>
        <v>3</v>
      </c>
    </row>
    <row r="41" spans="1:8">
      <c r="A41">
        <v>40</v>
      </c>
      <c r="B41">
        <v>1</v>
      </c>
      <c r="C41">
        <v>1.25</v>
      </c>
      <c r="D41">
        <v>54</v>
      </c>
      <c r="E41">
        <v>63</v>
      </c>
      <c r="F41" s="4">
        <f t="shared" si="0"/>
        <v>86</v>
      </c>
      <c r="G41" s="4">
        <v>93</v>
      </c>
      <c r="H41" s="4">
        <f t="shared" si="1"/>
        <v>-7</v>
      </c>
    </row>
    <row r="42" spans="1:8">
      <c r="A42">
        <v>41</v>
      </c>
      <c r="B42">
        <v>1</v>
      </c>
      <c r="C42">
        <v>2</v>
      </c>
      <c r="D42">
        <v>73</v>
      </c>
      <c r="E42">
        <v>24</v>
      </c>
      <c r="F42" s="4">
        <f t="shared" si="0"/>
        <v>56</v>
      </c>
      <c r="G42" s="4">
        <v>48</v>
      </c>
      <c r="H42" s="4">
        <f t="shared" si="1"/>
        <v>8</v>
      </c>
    </row>
    <row r="43" spans="1:8">
      <c r="A43">
        <v>42</v>
      </c>
      <c r="B43">
        <v>1</v>
      </c>
      <c r="C43">
        <v>2</v>
      </c>
      <c r="D43">
        <v>34</v>
      </c>
      <c r="E43">
        <v>89</v>
      </c>
      <c r="F43" s="4">
        <f t="shared" si="0"/>
        <v>118</v>
      </c>
      <c r="G43" s="4">
        <v>115</v>
      </c>
      <c r="H43" s="4">
        <f t="shared" si="1"/>
        <v>3</v>
      </c>
    </row>
    <row r="44" spans="1:8">
      <c r="A44">
        <v>43</v>
      </c>
      <c r="B44">
        <v>2</v>
      </c>
      <c r="C44">
        <v>1</v>
      </c>
      <c r="D44">
        <v>33</v>
      </c>
      <c r="E44">
        <v>45</v>
      </c>
      <c r="F44" s="4">
        <f t="shared" si="0"/>
        <v>72</v>
      </c>
      <c r="G44" s="4">
        <v>67</v>
      </c>
      <c r="H44" s="4">
        <f t="shared" si="1"/>
        <v>5</v>
      </c>
    </row>
    <row r="45" spans="1:8">
      <c r="A45">
        <v>44</v>
      </c>
      <c r="B45">
        <v>4</v>
      </c>
      <c r="C45">
        <v>2.5</v>
      </c>
      <c r="D45">
        <v>82</v>
      </c>
      <c r="E45">
        <v>87</v>
      </c>
      <c r="F45" s="4">
        <f t="shared" si="0"/>
        <v>40</v>
      </c>
      <c r="G45" s="4">
        <v>41</v>
      </c>
      <c r="H45" s="4">
        <f t="shared" si="1"/>
        <v>-1</v>
      </c>
    </row>
    <row r="46" spans="1:8">
      <c r="A46">
        <v>45</v>
      </c>
      <c r="B46">
        <v>4</v>
      </c>
      <c r="C46">
        <v>1.5</v>
      </c>
      <c r="D46">
        <v>13</v>
      </c>
      <c r="E46">
        <v>38</v>
      </c>
      <c r="F46" s="4">
        <f t="shared" si="0"/>
        <v>52</v>
      </c>
      <c r="G46" s="4">
        <v>75</v>
      </c>
      <c r="H46" s="4">
        <f t="shared" si="1"/>
        <v>-23</v>
      </c>
    </row>
    <row r="47" spans="1:8">
      <c r="A47">
        <v>46</v>
      </c>
      <c r="B47">
        <v>3</v>
      </c>
      <c r="C47">
        <v>1</v>
      </c>
      <c r="D47">
        <v>17</v>
      </c>
      <c r="E47">
        <v>39</v>
      </c>
      <c r="F47" s="4">
        <f t="shared" si="0"/>
        <v>63</v>
      </c>
      <c r="G47" s="4">
        <v>44</v>
      </c>
      <c r="H47" s="4">
        <f t="shared" si="1"/>
        <v>19</v>
      </c>
    </row>
    <row r="48" spans="1:8">
      <c r="A48">
        <v>47</v>
      </c>
      <c r="B48">
        <v>2</v>
      </c>
      <c r="C48">
        <v>2</v>
      </c>
      <c r="D48">
        <v>24</v>
      </c>
      <c r="E48">
        <v>31</v>
      </c>
      <c r="F48" s="4">
        <f t="shared" si="0"/>
        <v>76</v>
      </c>
      <c r="G48" s="4">
        <v>83</v>
      </c>
      <c r="H48" s="4">
        <f t="shared" si="1"/>
        <v>-7</v>
      </c>
    </row>
    <row r="49" spans="1:8">
      <c r="A49">
        <v>48</v>
      </c>
      <c r="B49">
        <v>1</v>
      </c>
      <c r="C49">
        <v>1.5</v>
      </c>
      <c r="D49">
        <v>58</v>
      </c>
      <c r="E49">
        <v>66</v>
      </c>
      <c r="F49" s="4">
        <f t="shared" si="0"/>
        <v>86</v>
      </c>
      <c r="G49" s="4">
        <v>70</v>
      </c>
      <c r="H49" s="4">
        <f t="shared" si="1"/>
        <v>16</v>
      </c>
    </row>
    <row r="50" spans="1:8">
      <c r="A50">
        <v>49</v>
      </c>
      <c r="B50">
        <v>2</v>
      </c>
      <c r="C50">
        <v>2</v>
      </c>
      <c r="D50">
        <v>46</v>
      </c>
      <c r="E50">
        <v>20</v>
      </c>
      <c r="F50" s="4">
        <f t="shared" si="0"/>
        <v>55</v>
      </c>
      <c r="G50" s="4">
        <v>51</v>
      </c>
      <c r="H50" s="4">
        <f t="shared" si="1"/>
        <v>4</v>
      </c>
    </row>
    <row r="51" spans="1:8">
      <c r="A51">
        <v>50</v>
      </c>
      <c r="B51">
        <v>3</v>
      </c>
      <c r="C51">
        <v>1.25</v>
      </c>
      <c r="D51">
        <v>61</v>
      </c>
      <c r="E51">
        <v>33</v>
      </c>
      <c r="F51" s="4">
        <f t="shared" si="0"/>
        <v>32</v>
      </c>
      <c r="G51" s="4">
        <v>43</v>
      </c>
      <c r="H51" s="4">
        <f t="shared" si="1"/>
        <v>-11</v>
      </c>
    </row>
    <row r="52" spans="1:8">
      <c r="A52">
        <v>51</v>
      </c>
      <c r="B52">
        <v>3</v>
      </c>
      <c r="C52">
        <v>1.25</v>
      </c>
      <c r="D52">
        <v>90</v>
      </c>
      <c r="E52">
        <v>83</v>
      </c>
      <c r="F52" s="4">
        <f t="shared" si="0"/>
        <v>41</v>
      </c>
      <c r="G52" s="4">
        <v>42</v>
      </c>
      <c r="H52" s="4">
        <f t="shared" si="1"/>
        <v>-1</v>
      </c>
    </row>
    <row r="53" spans="1:8">
      <c r="A53">
        <v>52</v>
      </c>
      <c r="B53">
        <v>2</v>
      </c>
      <c r="C53">
        <v>2</v>
      </c>
      <c r="D53">
        <v>57</v>
      </c>
      <c r="E53">
        <v>57</v>
      </c>
      <c r="F53" s="4">
        <f t="shared" si="0"/>
        <v>69</v>
      </c>
      <c r="G53" s="4">
        <v>58</v>
      </c>
      <c r="H53" s="4">
        <f t="shared" si="1"/>
        <v>11</v>
      </c>
    </row>
    <row r="54" spans="1:8">
      <c r="A54">
        <v>53</v>
      </c>
      <c r="B54">
        <v>2</v>
      </c>
      <c r="C54">
        <v>1.25</v>
      </c>
      <c r="D54">
        <v>39</v>
      </c>
      <c r="E54">
        <v>56</v>
      </c>
      <c r="F54" s="4">
        <f t="shared" si="0"/>
        <v>75</v>
      </c>
      <c r="G54" s="4">
        <v>68</v>
      </c>
      <c r="H54" s="4">
        <f t="shared" si="1"/>
        <v>7</v>
      </c>
    </row>
    <row r="55" spans="1:8">
      <c r="A55">
        <v>54</v>
      </c>
      <c r="B55">
        <v>2</v>
      </c>
      <c r="C55">
        <v>1.5</v>
      </c>
      <c r="D55">
        <v>85</v>
      </c>
      <c r="E55">
        <v>30</v>
      </c>
      <c r="F55" s="4">
        <f t="shared" si="0"/>
        <v>33</v>
      </c>
      <c r="G55" s="4">
        <v>39</v>
      </c>
      <c r="H55" s="4">
        <f t="shared" si="1"/>
        <v>-6</v>
      </c>
    </row>
    <row r="56" spans="1:8">
      <c r="A56">
        <v>55</v>
      </c>
      <c r="B56">
        <v>4</v>
      </c>
      <c r="C56">
        <v>1.25</v>
      </c>
      <c r="D56">
        <v>38</v>
      </c>
      <c r="E56">
        <v>22</v>
      </c>
      <c r="F56" s="4">
        <f t="shared" si="0"/>
        <v>25</v>
      </c>
      <c r="G56" s="4">
        <v>18</v>
      </c>
      <c r="H56" s="4">
        <f t="shared" si="1"/>
        <v>7</v>
      </c>
    </row>
    <row r="57" spans="1:8">
      <c r="A57">
        <v>56</v>
      </c>
      <c r="B57">
        <v>1</v>
      </c>
      <c r="C57">
        <v>2.25</v>
      </c>
      <c r="D57">
        <v>59</v>
      </c>
      <c r="E57">
        <v>52</v>
      </c>
      <c r="F57" s="4">
        <f t="shared" si="0"/>
        <v>82</v>
      </c>
      <c r="G57" s="4">
        <v>84</v>
      </c>
      <c r="H57" s="4">
        <f t="shared" si="1"/>
        <v>-2</v>
      </c>
    </row>
    <row r="58" spans="1:8">
      <c r="A58">
        <v>57</v>
      </c>
      <c r="B58">
        <v>2</v>
      </c>
      <c r="C58">
        <v>1.25</v>
      </c>
      <c r="D58">
        <v>68</v>
      </c>
      <c r="E58">
        <v>25</v>
      </c>
      <c r="F58" s="4">
        <f t="shared" si="0"/>
        <v>39</v>
      </c>
      <c r="G58" s="4">
        <v>40</v>
      </c>
      <c r="H58" s="4">
        <f t="shared" si="1"/>
        <v>-1</v>
      </c>
    </row>
    <row r="59" spans="1:8">
      <c r="A59">
        <v>58</v>
      </c>
      <c r="B59">
        <v>2</v>
      </c>
      <c r="C59">
        <v>3</v>
      </c>
      <c r="D59">
        <v>75</v>
      </c>
      <c r="E59">
        <v>69</v>
      </c>
      <c r="F59" s="4">
        <f t="shared" si="0"/>
        <v>70</v>
      </c>
      <c r="G59" s="4">
        <v>63</v>
      </c>
      <c r="H59" s="4">
        <f t="shared" si="1"/>
        <v>7</v>
      </c>
    </row>
    <row r="60" spans="1:8">
      <c r="A60">
        <v>59</v>
      </c>
      <c r="B60">
        <v>2</v>
      </c>
      <c r="C60">
        <v>2</v>
      </c>
      <c r="D60">
        <v>60</v>
      </c>
      <c r="E60">
        <v>29</v>
      </c>
      <c r="F60" s="4">
        <f t="shared" si="0"/>
        <v>51</v>
      </c>
      <c r="G60" s="4">
        <v>73</v>
      </c>
      <c r="H60" s="4">
        <f t="shared" si="1"/>
        <v>-22</v>
      </c>
    </row>
    <row r="61" spans="1:8">
      <c r="A61">
        <v>60</v>
      </c>
      <c r="B61">
        <v>3</v>
      </c>
      <c r="C61">
        <v>2.25</v>
      </c>
      <c r="D61">
        <v>73</v>
      </c>
      <c r="E61">
        <v>24</v>
      </c>
      <c r="F61" s="4">
        <f t="shared" si="0"/>
        <v>25</v>
      </c>
      <c r="G61" s="4">
        <v>32</v>
      </c>
      <c r="H61" s="4">
        <f t="shared" si="1"/>
        <v>-7</v>
      </c>
    </row>
    <row r="62" spans="1:8">
      <c r="A62">
        <v>61</v>
      </c>
      <c r="B62">
        <v>3</v>
      </c>
      <c r="C62">
        <v>2.25</v>
      </c>
      <c r="D62">
        <v>38</v>
      </c>
      <c r="E62">
        <v>42</v>
      </c>
      <c r="F62" s="4">
        <f t="shared" si="0"/>
        <v>58</v>
      </c>
      <c r="G62" s="4">
        <v>38</v>
      </c>
      <c r="H62" s="4">
        <f t="shared" si="1"/>
        <v>20</v>
      </c>
    </row>
    <row r="63" spans="1:8">
      <c r="A63">
        <v>62</v>
      </c>
      <c r="B63">
        <v>4</v>
      </c>
      <c r="C63">
        <v>1.5</v>
      </c>
      <c r="D63">
        <v>48</v>
      </c>
      <c r="E63">
        <v>29</v>
      </c>
      <c r="F63" s="4">
        <f t="shared" si="0"/>
        <v>24</v>
      </c>
      <c r="G63" s="4">
        <v>26</v>
      </c>
      <c r="H63" s="4">
        <f t="shared" si="1"/>
        <v>-2</v>
      </c>
    </row>
    <row r="64" spans="1:8">
      <c r="A64">
        <v>63</v>
      </c>
      <c r="B64">
        <v>1</v>
      </c>
      <c r="C64">
        <v>3</v>
      </c>
      <c r="D64">
        <v>13</v>
      </c>
      <c r="E64">
        <v>63</v>
      </c>
      <c r="F64" s="4">
        <f t="shared" si="0"/>
        <v>123</v>
      </c>
      <c r="G64" s="4">
        <v>116</v>
      </c>
      <c r="H64" s="4">
        <f t="shared" si="1"/>
        <v>7</v>
      </c>
    </row>
    <row r="65" spans="1:8">
      <c r="A65">
        <v>64</v>
      </c>
      <c r="B65">
        <v>4</v>
      </c>
      <c r="C65">
        <v>1.25</v>
      </c>
      <c r="D65">
        <v>20</v>
      </c>
      <c r="E65">
        <v>21</v>
      </c>
      <c r="F65" s="4">
        <f t="shared" si="0"/>
        <v>36</v>
      </c>
      <c r="G65" s="4">
        <v>45</v>
      </c>
      <c r="H65" s="4">
        <f t="shared" si="1"/>
        <v>-9</v>
      </c>
    </row>
    <row r="66" spans="1:8">
      <c r="A66">
        <v>65</v>
      </c>
      <c r="B66">
        <v>1</v>
      </c>
      <c r="C66">
        <v>1.75</v>
      </c>
      <c r="D66">
        <v>64</v>
      </c>
      <c r="E66">
        <v>32</v>
      </c>
      <c r="F66" s="4">
        <f t="shared" ref="F66:F101" si="2">ROUND(94.221-16.034*B66+5.98*C66-0.65*D66+0.557*E66,0)</f>
        <v>65</v>
      </c>
      <c r="G66" s="4">
        <v>57</v>
      </c>
      <c r="H66" s="4">
        <f t="shared" si="1"/>
        <v>8</v>
      </c>
    </row>
    <row r="67" spans="1:8">
      <c r="A67">
        <v>66</v>
      </c>
      <c r="B67">
        <v>3</v>
      </c>
      <c r="C67">
        <v>2</v>
      </c>
      <c r="D67">
        <v>91</v>
      </c>
      <c r="E67">
        <v>59</v>
      </c>
      <c r="F67" s="4">
        <f t="shared" si="2"/>
        <v>32</v>
      </c>
      <c r="G67" s="4">
        <v>31</v>
      </c>
      <c r="H67" s="4">
        <f t="shared" ref="H67:H101" si="3">F67-G67</f>
        <v>1</v>
      </c>
    </row>
    <row r="68" spans="1:8">
      <c r="A68">
        <v>67</v>
      </c>
      <c r="B68">
        <v>3</v>
      </c>
      <c r="C68">
        <v>1.75</v>
      </c>
      <c r="D68">
        <v>59</v>
      </c>
      <c r="E68">
        <v>21</v>
      </c>
      <c r="F68" s="4">
        <f t="shared" si="2"/>
        <v>30</v>
      </c>
      <c r="G68" s="4">
        <v>35</v>
      </c>
      <c r="H68" s="4">
        <f t="shared" si="3"/>
        <v>-5</v>
      </c>
    </row>
    <row r="69" spans="1:8">
      <c r="A69">
        <v>68</v>
      </c>
      <c r="B69">
        <v>3</v>
      </c>
      <c r="C69">
        <v>2.75</v>
      </c>
      <c r="D69">
        <v>68</v>
      </c>
      <c r="E69">
        <v>84</v>
      </c>
      <c r="F69" s="4">
        <f t="shared" si="2"/>
        <v>65</v>
      </c>
      <c r="G69" s="4">
        <v>74</v>
      </c>
      <c r="H69" s="4">
        <f t="shared" si="3"/>
        <v>-9</v>
      </c>
    </row>
    <row r="70" spans="1:8">
      <c r="A70">
        <v>69</v>
      </c>
      <c r="B70">
        <v>4</v>
      </c>
      <c r="C70">
        <v>2</v>
      </c>
      <c r="D70">
        <v>26</v>
      </c>
      <c r="E70">
        <v>82</v>
      </c>
      <c r="F70" s="4">
        <f t="shared" si="2"/>
        <v>71</v>
      </c>
      <c r="G70" s="4">
        <v>59</v>
      </c>
      <c r="H70" s="4">
        <f t="shared" si="3"/>
        <v>12</v>
      </c>
    </row>
    <row r="71" spans="1:8">
      <c r="A71">
        <v>70</v>
      </c>
      <c r="B71">
        <v>2</v>
      </c>
      <c r="C71">
        <v>0.5</v>
      </c>
      <c r="D71">
        <v>40</v>
      </c>
      <c r="E71">
        <v>36</v>
      </c>
      <c r="F71" s="4">
        <f t="shared" si="2"/>
        <v>59</v>
      </c>
      <c r="G71" s="4">
        <v>56</v>
      </c>
      <c r="H71" s="4">
        <f t="shared" si="3"/>
        <v>3</v>
      </c>
    </row>
    <row r="72" spans="1:8">
      <c r="A72">
        <v>71</v>
      </c>
      <c r="B72">
        <v>2</v>
      </c>
      <c r="C72">
        <v>0.5</v>
      </c>
      <c r="D72">
        <v>90</v>
      </c>
      <c r="E72">
        <v>28</v>
      </c>
      <c r="F72" s="4">
        <f t="shared" si="2"/>
        <v>22</v>
      </c>
      <c r="G72" s="4">
        <v>17</v>
      </c>
      <c r="H72" s="4">
        <f t="shared" si="3"/>
        <v>5</v>
      </c>
    </row>
    <row r="73" spans="1:8">
      <c r="A73">
        <v>72</v>
      </c>
      <c r="B73">
        <v>3</v>
      </c>
      <c r="C73">
        <v>2.5</v>
      </c>
      <c r="D73">
        <v>14</v>
      </c>
      <c r="E73">
        <v>34</v>
      </c>
      <c r="F73" s="4">
        <f t="shared" si="2"/>
        <v>71</v>
      </c>
      <c r="G73" s="4">
        <v>64</v>
      </c>
      <c r="H73" s="4">
        <f t="shared" si="3"/>
        <v>7</v>
      </c>
    </row>
    <row r="74" spans="1:8">
      <c r="A74">
        <v>73</v>
      </c>
      <c r="B74">
        <v>2</v>
      </c>
      <c r="C74">
        <v>0.25</v>
      </c>
      <c r="D74">
        <v>38</v>
      </c>
      <c r="E74">
        <v>43</v>
      </c>
      <c r="F74" s="4">
        <f t="shared" si="2"/>
        <v>63</v>
      </c>
      <c r="G74" s="4">
        <v>81</v>
      </c>
      <c r="H74" s="4">
        <f t="shared" si="3"/>
        <v>-18</v>
      </c>
    </row>
    <row r="75" spans="1:8">
      <c r="A75">
        <v>74</v>
      </c>
      <c r="B75">
        <v>2</v>
      </c>
      <c r="C75">
        <v>0.75</v>
      </c>
      <c r="D75">
        <v>26</v>
      </c>
      <c r="E75">
        <v>57</v>
      </c>
      <c r="F75" s="4">
        <f t="shared" si="2"/>
        <v>81</v>
      </c>
      <c r="G75" s="4">
        <v>86</v>
      </c>
      <c r="H75" s="4">
        <f t="shared" si="3"/>
        <v>-5</v>
      </c>
    </row>
    <row r="76" spans="1:8">
      <c r="A76">
        <v>75</v>
      </c>
      <c r="B76">
        <v>4</v>
      </c>
      <c r="C76">
        <v>3</v>
      </c>
      <c r="D76">
        <v>71</v>
      </c>
      <c r="E76">
        <v>54</v>
      </c>
      <c r="F76" s="4">
        <f t="shared" si="2"/>
        <v>32</v>
      </c>
      <c r="G76" s="4">
        <v>19</v>
      </c>
      <c r="H76" s="4">
        <f t="shared" si="3"/>
        <v>13</v>
      </c>
    </row>
    <row r="77" spans="1:8">
      <c r="A77">
        <v>76</v>
      </c>
      <c r="B77">
        <v>1</v>
      </c>
      <c r="C77">
        <v>0.5</v>
      </c>
      <c r="D77">
        <v>68</v>
      </c>
      <c r="E77">
        <v>68</v>
      </c>
      <c r="F77" s="4">
        <f t="shared" si="2"/>
        <v>75</v>
      </c>
      <c r="G77" s="4">
        <v>84</v>
      </c>
      <c r="H77" s="4">
        <f t="shared" si="3"/>
        <v>-9</v>
      </c>
    </row>
    <row r="78" spans="1:8">
      <c r="A78">
        <v>77</v>
      </c>
      <c r="B78">
        <v>3</v>
      </c>
      <c r="C78">
        <v>0.75</v>
      </c>
      <c r="D78">
        <v>19</v>
      </c>
      <c r="E78">
        <v>88</v>
      </c>
      <c r="F78" s="4">
        <f t="shared" si="2"/>
        <v>87</v>
      </c>
      <c r="G78" s="4">
        <v>108</v>
      </c>
      <c r="H78" s="4">
        <f t="shared" si="3"/>
        <v>-21</v>
      </c>
    </row>
    <row r="79" spans="1:8">
      <c r="A79">
        <v>78</v>
      </c>
      <c r="B79">
        <v>3</v>
      </c>
      <c r="C79">
        <v>2</v>
      </c>
      <c r="D79">
        <v>15</v>
      </c>
      <c r="E79">
        <v>81</v>
      </c>
      <c r="F79" s="4">
        <f t="shared" si="2"/>
        <v>93</v>
      </c>
      <c r="G79" s="4">
        <v>104</v>
      </c>
      <c r="H79" s="4">
        <f t="shared" si="3"/>
        <v>-11</v>
      </c>
    </row>
    <row r="80" spans="1:8">
      <c r="A80">
        <v>79</v>
      </c>
      <c r="B80">
        <v>4</v>
      </c>
      <c r="C80">
        <v>1.25</v>
      </c>
      <c r="D80">
        <v>35</v>
      </c>
      <c r="E80">
        <v>79</v>
      </c>
      <c r="F80" s="4">
        <f t="shared" si="2"/>
        <v>59</v>
      </c>
      <c r="G80" s="4">
        <v>44</v>
      </c>
      <c r="H80" s="4">
        <f t="shared" si="3"/>
        <v>15</v>
      </c>
    </row>
    <row r="81" spans="1:8">
      <c r="A81">
        <v>80</v>
      </c>
      <c r="B81">
        <v>4</v>
      </c>
      <c r="C81">
        <v>0.75</v>
      </c>
      <c r="D81">
        <v>30</v>
      </c>
      <c r="E81">
        <v>69</v>
      </c>
      <c r="F81" s="4">
        <f t="shared" si="2"/>
        <v>54</v>
      </c>
      <c r="G81" s="4">
        <v>49</v>
      </c>
      <c r="H81" s="4">
        <f t="shared" si="3"/>
        <v>5</v>
      </c>
    </row>
    <row r="82" spans="1:8">
      <c r="A82">
        <v>81</v>
      </c>
      <c r="B82">
        <v>2</v>
      </c>
      <c r="C82">
        <v>1.75</v>
      </c>
      <c r="D82">
        <v>50</v>
      </c>
      <c r="E82">
        <v>28</v>
      </c>
      <c r="F82" s="4">
        <f t="shared" si="2"/>
        <v>56</v>
      </c>
      <c r="G82" s="4">
        <v>68</v>
      </c>
      <c r="H82" s="4">
        <f t="shared" si="3"/>
        <v>-12</v>
      </c>
    </row>
    <row r="83" spans="1:8">
      <c r="A83">
        <v>82</v>
      </c>
      <c r="B83">
        <v>3</v>
      </c>
      <c r="C83">
        <v>1</v>
      </c>
      <c r="D83">
        <v>27</v>
      </c>
      <c r="E83">
        <v>53</v>
      </c>
      <c r="F83" s="4">
        <f t="shared" si="2"/>
        <v>64</v>
      </c>
      <c r="G83" s="4">
        <v>57</v>
      </c>
      <c r="H83" s="4">
        <f t="shared" si="3"/>
        <v>7</v>
      </c>
    </row>
    <row r="84" spans="1:8">
      <c r="A84">
        <v>83</v>
      </c>
      <c r="B84">
        <v>1</v>
      </c>
      <c r="C84">
        <v>1.75</v>
      </c>
      <c r="D84">
        <v>76</v>
      </c>
      <c r="E84">
        <v>54</v>
      </c>
      <c r="F84" s="4">
        <f t="shared" si="2"/>
        <v>69</v>
      </c>
      <c r="G84" s="4">
        <v>74</v>
      </c>
      <c r="H84" s="4">
        <f t="shared" si="3"/>
        <v>-5</v>
      </c>
    </row>
    <row r="85" spans="1:8">
      <c r="A85">
        <v>84</v>
      </c>
      <c r="B85">
        <v>4</v>
      </c>
      <c r="C85">
        <v>2</v>
      </c>
      <c r="D85">
        <v>40</v>
      </c>
      <c r="E85">
        <v>20</v>
      </c>
      <c r="F85" s="4">
        <f t="shared" si="2"/>
        <v>27</v>
      </c>
      <c r="G85" s="4">
        <v>35</v>
      </c>
      <c r="H85" s="4">
        <f t="shared" si="3"/>
        <v>-8</v>
      </c>
    </row>
    <row r="86" spans="1:8">
      <c r="A86">
        <v>85</v>
      </c>
      <c r="B86">
        <v>1</v>
      </c>
      <c r="C86">
        <v>1.5</v>
      </c>
      <c r="D86">
        <v>86</v>
      </c>
      <c r="E86">
        <v>59</v>
      </c>
      <c r="F86" s="4">
        <f t="shared" si="2"/>
        <v>64</v>
      </c>
      <c r="G86" s="4">
        <v>55</v>
      </c>
      <c r="H86" s="4">
        <f t="shared" si="3"/>
        <v>9</v>
      </c>
    </row>
    <row r="87" spans="1:8">
      <c r="A87">
        <v>86</v>
      </c>
      <c r="B87">
        <v>1</v>
      </c>
      <c r="C87">
        <v>1.25</v>
      </c>
      <c r="D87">
        <v>51</v>
      </c>
      <c r="E87">
        <v>83</v>
      </c>
      <c r="F87" s="4">
        <f t="shared" si="2"/>
        <v>99</v>
      </c>
      <c r="G87" s="4">
        <v>98</v>
      </c>
      <c r="H87" s="4">
        <f t="shared" si="3"/>
        <v>1</v>
      </c>
    </row>
    <row r="88" spans="1:8">
      <c r="A88">
        <v>87</v>
      </c>
      <c r="B88">
        <v>3</v>
      </c>
      <c r="C88">
        <v>2</v>
      </c>
      <c r="D88">
        <v>69</v>
      </c>
      <c r="E88">
        <v>41</v>
      </c>
      <c r="F88" s="4">
        <f t="shared" si="2"/>
        <v>36</v>
      </c>
      <c r="G88" s="4">
        <v>4</v>
      </c>
      <c r="H88" s="4">
        <f t="shared" si="3"/>
        <v>32</v>
      </c>
    </row>
    <row r="89" spans="1:8">
      <c r="A89">
        <v>88</v>
      </c>
      <c r="B89">
        <v>3</v>
      </c>
      <c r="C89">
        <v>1.75</v>
      </c>
      <c r="D89">
        <v>29</v>
      </c>
      <c r="E89">
        <v>79</v>
      </c>
      <c r="F89" s="4">
        <f t="shared" si="2"/>
        <v>82</v>
      </c>
      <c r="G89" s="4">
        <v>71</v>
      </c>
      <c r="H89" s="4">
        <f t="shared" si="3"/>
        <v>11</v>
      </c>
    </row>
    <row r="90" spans="1:8">
      <c r="A90">
        <v>89</v>
      </c>
      <c r="B90">
        <v>4</v>
      </c>
      <c r="C90">
        <v>2</v>
      </c>
      <c r="D90">
        <v>56</v>
      </c>
      <c r="E90">
        <v>83</v>
      </c>
      <c r="F90" s="4">
        <f t="shared" si="2"/>
        <v>52</v>
      </c>
      <c r="G90" s="4">
        <v>49</v>
      </c>
      <c r="H90" s="4">
        <f t="shared" si="3"/>
        <v>3</v>
      </c>
    </row>
    <row r="91" spans="1:8">
      <c r="A91">
        <v>90</v>
      </c>
      <c r="B91">
        <v>3</v>
      </c>
      <c r="C91">
        <v>2.75</v>
      </c>
      <c r="D91">
        <v>37</v>
      </c>
      <c r="E91">
        <v>30</v>
      </c>
      <c r="F91" s="4">
        <f t="shared" si="2"/>
        <v>55</v>
      </c>
      <c r="G91" s="4">
        <v>43</v>
      </c>
      <c r="H91" s="4">
        <f t="shared" si="3"/>
        <v>12</v>
      </c>
    </row>
    <row r="92" spans="1:8">
      <c r="A92">
        <v>91</v>
      </c>
      <c r="B92">
        <v>3</v>
      </c>
      <c r="C92">
        <v>1</v>
      </c>
      <c r="D92">
        <v>29</v>
      </c>
      <c r="E92">
        <v>33</v>
      </c>
      <c r="F92" s="4">
        <f t="shared" si="2"/>
        <v>52</v>
      </c>
      <c r="G92" s="4">
        <v>68</v>
      </c>
      <c r="H92" s="4">
        <f t="shared" si="3"/>
        <v>-16</v>
      </c>
    </row>
    <row r="93" spans="1:8">
      <c r="A93">
        <v>92</v>
      </c>
      <c r="B93">
        <v>3</v>
      </c>
      <c r="C93">
        <v>2</v>
      </c>
      <c r="D93">
        <v>25</v>
      </c>
      <c r="E93">
        <v>79</v>
      </c>
      <c r="F93" s="4">
        <f t="shared" si="2"/>
        <v>86</v>
      </c>
      <c r="G93" s="4">
        <v>72</v>
      </c>
      <c r="H93" s="4">
        <f t="shared" si="3"/>
        <v>14</v>
      </c>
    </row>
    <row r="94" spans="1:8">
      <c r="A94">
        <v>93</v>
      </c>
      <c r="B94">
        <v>1</v>
      </c>
      <c r="C94">
        <v>1</v>
      </c>
      <c r="D94">
        <v>37</v>
      </c>
      <c r="E94">
        <v>49</v>
      </c>
      <c r="F94" s="4">
        <f t="shared" si="2"/>
        <v>87</v>
      </c>
      <c r="G94" s="4">
        <v>83</v>
      </c>
      <c r="H94" s="4">
        <f t="shared" si="3"/>
        <v>4</v>
      </c>
    </row>
    <row r="95" spans="1:8">
      <c r="A95">
        <v>94</v>
      </c>
      <c r="B95">
        <v>4</v>
      </c>
      <c r="C95">
        <v>1.75</v>
      </c>
      <c r="D95">
        <v>47</v>
      </c>
      <c r="E95">
        <v>65</v>
      </c>
      <c r="F95" s="4">
        <f t="shared" si="2"/>
        <v>46</v>
      </c>
      <c r="G95" s="4">
        <v>48</v>
      </c>
      <c r="H95" s="4">
        <f t="shared" si="3"/>
        <v>-2</v>
      </c>
    </row>
    <row r="96" spans="1:8">
      <c r="A96">
        <v>95</v>
      </c>
      <c r="B96">
        <v>2</v>
      </c>
      <c r="C96">
        <v>2</v>
      </c>
      <c r="D96">
        <v>22</v>
      </c>
      <c r="E96">
        <v>56</v>
      </c>
      <c r="F96" s="4">
        <f t="shared" si="2"/>
        <v>91</v>
      </c>
      <c r="G96" s="4">
        <v>105</v>
      </c>
      <c r="H96" s="4">
        <f t="shared" si="3"/>
        <v>-14</v>
      </c>
    </row>
    <row r="97" spans="1:8">
      <c r="A97">
        <v>96</v>
      </c>
      <c r="B97">
        <v>1</v>
      </c>
      <c r="C97">
        <v>0.25</v>
      </c>
      <c r="D97">
        <v>79</v>
      </c>
      <c r="E97">
        <v>24</v>
      </c>
      <c r="F97" s="4">
        <f t="shared" si="2"/>
        <v>42</v>
      </c>
      <c r="G97" s="4">
        <v>27</v>
      </c>
      <c r="H97" s="4">
        <f t="shared" si="3"/>
        <v>15</v>
      </c>
    </row>
    <row r="98" spans="1:8">
      <c r="A98">
        <v>97</v>
      </c>
      <c r="B98">
        <v>3</v>
      </c>
      <c r="C98">
        <v>1.75</v>
      </c>
      <c r="D98">
        <v>30</v>
      </c>
      <c r="E98">
        <v>45</v>
      </c>
      <c r="F98" s="4">
        <f t="shared" si="2"/>
        <v>62</v>
      </c>
      <c r="G98" s="4">
        <v>74</v>
      </c>
      <c r="H98" s="4">
        <f t="shared" si="3"/>
        <v>-12</v>
      </c>
    </row>
    <row r="99" spans="1:8">
      <c r="A99">
        <v>98</v>
      </c>
      <c r="B99">
        <v>1</v>
      </c>
      <c r="C99">
        <v>2</v>
      </c>
      <c r="D99">
        <v>46</v>
      </c>
      <c r="E99">
        <v>81</v>
      </c>
      <c r="F99" s="4">
        <f t="shared" si="2"/>
        <v>105</v>
      </c>
      <c r="G99" s="4">
        <v>105</v>
      </c>
      <c r="H99" s="4">
        <f t="shared" si="3"/>
        <v>0</v>
      </c>
    </row>
    <row r="100" spans="1:8">
      <c r="A100">
        <v>99</v>
      </c>
      <c r="B100">
        <v>3</v>
      </c>
      <c r="C100">
        <v>2</v>
      </c>
      <c r="D100">
        <v>20</v>
      </c>
      <c r="E100">
        <v>23</v>
      </c>
      <c r="F100" s="4">
        <f t="shared" si="2"/>
        <v>58</v>
      </c>
      <c r="G100" s="4">
        <v>48</v>
      </c>
      <c r="H100" s="4">
        <f t="shared" si="3"/>
        <v>10</v>
      </c>
    </row>
    <row r="101" spans="1:8">
      <c r="A101">
        <v>100</v>
      </c>
      <c r="B101">
        <v>3</v>
      </c>
      <c r="C101">
        <v>1</v>
      </c>
      <c r="D101">
        <v>52</v>
      </c>
      <c r="E101">
        <v>61</v>
      </c>
      <c r="F101" s="4">
        <f t="shared" si="2"/>
        <v>52</v>
      </c>
      <c r="G101" s="4">
        <v>57</v>
      </c>
      <c r="H101" s="4">
        <f t="shared" si="3"/>
        <v>-5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11C3-8848-B24F-9395-3A4183D26E00}">
  <dimension ref="A1:K101"/>
  <sheetViews>
    <sheetView topLeftCell="A2" workbookViewId="0">
      <selection activeCell="H37" sqref="H37"/>
    </sheetView>
  </sheetViews>
  <sheetFormatPr baseColWidth="10" defaultRowHeight="20"/>
  <cols>
    <col min="1" max="1" width="5.7109375" bestFit="1" customWidth="1"/>
    <col min="2" max="2" width="7.5703125" bestFit="1" customWidth="1"/>
    <col min="3" max="3" width="8.85546875" bestFit="1" customWidth="1"/>
    <col min="4" max="4" width="9.28515625" bestFit="1" customWidth="1"/>
    <col min="5" max="5" width="9.42578125" style="7" bestFit="1" customWidth="1"/>
    <col min="6" max="6" width="13" style="7" bestFit="1" customWidth="1"/>
    <col min="7" max="7" width="7.28515625" bestFit="1" customWidth="1"/>
  </cols>
  <sheetData>
    <row r="1" spans="1:11">
      <c r="A1" t="s">
        <v>0</v>
      </c>
      <c r="B1" t="s">
        <v>8</v>
      </c>
      <c r="C1" t="s">
        <v>9</v>
      </c>
      <c r="D1" t="s">
        <v>10</v>
      </c>
      <c r="E1" s="5" t="s">
        <v>11</v>
      </c>
      <c r="F1" s="5" t="s">
        <v>12</v>
      </c>
      <c r="G1" s="3" t="s">
        <v>5</v>
      </c>
      <c r="H1" s="6" t="s">
        <v>6</v>
      </c>
      <c r="I1" s="3" t="s">
        <v>13</v>
      </c>
      <c r="J1" s="3" t="s">
        <v>14</v>
      </c>
      <c r="K1" s="3" t="s">
        <v>15</v>
      </c>
    </row>
    <row r="2" spans="1:11">
      <c r="A2">
        <v>4</v>
      </c>
      <c r="B2">
        <v>59</v>
      </c>
      <c r="C2">
        <v>123</v>
      </c>
      <c r="D2">
        <v>0</v>
      </c>
      <c r="E2" s="7">
        <f>-24.109+0.304*テーブル8[[#This Row],[BBS]]+0.121*テーブル8[[#This Row],[MARS]]-2.5*テーブル8[[#This Row],[SWWT]]</f>
        <v>8.7099999999999973</v>
      </c>
      <c r="F2" s="7">
        <f>1/(1+EXP(-1*テーブル8[[#This Row],[判別式]]))</f>
        <v>0.99983509894237022</v>
      </c>
      <c r="G2">
        <f>IF(テーブル8[[#This Row],[確率]]&lt;0.5,0,1)</f>
        <v>1</v>
      </c>
      <c r="H2">
        <v>1</v>
      </c>
      <c r="I2" t="str">
        <f>IF(テーブル8[[#This Row],[予測]]=テーブル8[[#This Row],[アウトカム]], "真", "偽")</f>
        <v>真</v>
      </c>
      <c r="J2" t="str">
        <f>IF(テーブル8[[#This Row],[予測]]=1,"陽性","陰性")</f>
        <v>陽性</v>
      </c>
      <c r="K2" t="str">
        <f>テーブル8[[#This Row],[真偽]]&amp;テーブル8[[#This Row],[陽性陰性]]</f>
        <v>真陽性</v>
      </c>
    </row>
    <row r="3" spans="1:11">
      <c r="A3">
        <v>18</v>
      </c>
      <c r="B3">
        <v>61</v>
      </c>
      <c r="C3">
        <v>116</v>
      </c>
      <c r="D3">
        <v>0</v>
      </c>
      <c r="E3" s="7">
        <f>-24.109+0.304*テーブル8[[#This Row],[BBS]]+0.121*テーブル8[[#This Row],[MARS]]-2.5*テーブル8[[#This Row],[SWWT]]</f>
        <v>8.4709999999999983</v>
      </c>
      <c r="F3" s="7">
        <f>1/(1+EXP(-1*テーブル8[[#This Row],[判別式]]))</f>
        <v>0.99979058851909641</v>
      </c>
      <c r="G3">
        <f>IF(テーブル8[[#This Row],[確率]]&lt;0.5,0,1)</f>
        <v>1</v>
      </c>
      <c r="H3">
        <v>0</v>
      </c>
      <c r="I3" t="str">
        <f>IF(テーブル8[[#This Row],[予測]]=テーブル8[[#This Row],[アウトカム]], "真", "偽")</f>
        <v>偽</v>
      </c>
      <c r="J3" t="str">
        <f>IF(テーブル8[[#This Row],[予測]]=1,"陽性","陰性")</f>
        <v>陽性</v>
      </c>
      <c r="K3" t="str">
        <f>テーブル8[[#This Row],[真偽]]&amp;テーブル8[[#This Row],[陽性陰性]]</f>
        <v>偽陽性</v>
      </c>
    </row>
    <row r="4" spans="1:11">
      <c r="A4">
        <v>46</v>
      </c>
      <c r="B4">
        <v>56</v>
      </c>
      <c r="C4">
        <v>123</v>
      </c>
      <c r="D4">
        <v>0</v>
      </c>
      <c r="E4" s="7">
        <f>-24.109+0.304*テーブル8[[#This Row],[BBS]]+0.121*テーブル8[[#This Row],[MARS]]-2.5*テーブル8[[#This Row],[SWWT]]</f>
        <v>7.7979999999999983</v>
      </c>
      <c r="F4" s="7">
        <f>1/(1+EXP(-1*テーブル8[[#This Row],[判別式]]))</f>
        <v>0.9995896132175015</v>
      </c>
      <c r="G4">
        <f>IF(テーブル8[[#This Row],[確率]]&lt;0.5,0,1)</f>
        <v>1</v>
      </c>
      <c r="H4">
        <v>1</v>
      </c>
      <c r="I4" t="str">
        <f>IF(テーブル8[[#This Row],[予測]]=テーブル8[[#This Row],[アウトカム]], "真", "偽")</f>
        <v>真</v>
      </c>
      <c r="J4" t="str">
        <f>IF(テーブル8[[#This Row],[予測]]=1,"陽性","陰性")</f>
        <v>陽性</v>
      </c>
      <c r="K4" t="str">
        <f>テーブル8[[#This Row],[真偽]]&amp;テーブル8[[#This Row],[陽性陰性]]</f>
        <v>真陽性</v>
      </c>
    </row>
    <row r="5" spans="1:11">
      <c r="A5">
        <v>12</v>
      </c>
      <c r="B5">
        <v>53</v>
      </c>
      <c r="C5">
        <v>123</v>
      </c>
      <c r="D5">
        <v>0</v>
      </c>
      <c r="E5" s="7">
        <f>-24.109+0.304*テーブル8[[#This Row],[BBS]]+0.121*テーブル8[[#This Row],[MARS]]-2.5*テーブル8[[#This Row],[SWWT]]</f>
        <v>6.8859999999999957</v>
      </c>
      <c r="F5" s="7">
        <f>1/(1+EXP(-1*テーブル8[[#This Row],[判別式]]))</f>
        <v>0.9989790497541301</v>
      </c>
      <c r="G5">
        <f>IF(テーブル8[[#This Row],[確率]]&lt;0.5,0,1)</f>
        <v>1</v>
      </c>
      <c r="H5">
        <v>1</v>
      </c>
      <c r="I5" t="str">
        <f>IF(テーブル8[[#This Row],[予測]]=テーブル8[[#This Row],[アウトカム]], "真", "偽")</f>
        <v>真</v>
      </c>
      <c r="J5" t="str">
        <f>IF(テーブル8[[#This Row],[予測]]=1,"陽性","陰性")</f>
        <v>陽性</v>
      </c>
      <c r="K5" t="str">
        <f>テーブル8[[#This Row],[真偽]]&amp;テーブル8[[#This Row],[陽性陰性]]</f>
        <v>真陽性</v>
      </c>
    </row>
    <row r="6" spans="1:11">
      <c r="A6">
        <v>66</v>
      </c>
      <c r="B6">
        <v>57</v>
      </c>
      <c r="C6">
        <v>112</v>
      </c>
      <c r="D6">
        <v>0</v>
      </c>
      <c r="E6" s="7">
        <f>-24.109+0.304*テーブル8[[#This Row],[BBS]]+0.121*テーブル8[[#This Row],[MARS]]-2.5*テーブル8[[#This Row],[SWWT]]</f>
        <v>6.7709999999999972</v>
      </c>
      <c r="F6" s="7">
        <f>1/(1+EXP(-1*テーブル8[[#This Row],[判別式]]))</f>
        <v>0.99885476553583941</v>
      </c>
      <c r="G6">
        <f>IF(テーブル8[[#This Row],[確率]]&lt;0.5,0,1)</f>
        <v>1</v>
      </c>
      <c r="H6">
        <v>1</v>
      </c>
      <c r="I6" t="str">
        <f>IF(テーブル8[[#This Row],[予測]]=テーブル8[[#This Row],[アウトカム]], "真", "偽")</f>
        <v>真</v>
      </c>
      <c r="J6" t="str">
        <f>IF(テーブル8[[#This Row],[予測]]=1,"陽性","陰性")</f>
        <v>陽性</v>
      </c>
      <c r="K6" t="str">
        <f>テーブル8[[#This Row],[真偽]]&amp;テーブル8[[#This Row],[陽性陰性]]</f>
        <v>真陽性</v>
      </c>
    </row>
    <row r="7" spans="1:11">
      <c r="A7">
        <v>30</v>
      </c>
      <c r="B7">
        <v>54</v>
      </c>
      <c r="C7">
        <v>114</v>
      </c>
      <c r="D7">
        <v>0</v>
      </c>
      <c r="E7" s="7">
        <f>-24.109+0.304*テーブル8[[#This Row],[BBS]]+0.121*テーブル8[[#This Row],[MARS]]-2.5*テーブル8[[#This Row],[SWWT]]</f>
        <v>6.1009999999999991</v>
      </c>
      <c r="F7" s="7">
        <f>1/(1+EXP(-1*テーブル8[[#This Row],[判別式]]))</f>
        <v>0.99776438320822247</v>
      </c>
      <c r="G7">
        <f>IF(テーブル8[[#This Row],[確率]]&lt;0.5,0,1)</f>
        <v>1</v>
      </c>
      <c r="H7">
        <v>0</v>
      </c>
      <c r="I7" t="str">
        <f>IF(テーブル8[[#This Row],[予測]]=テーブル8[[#This Row],[アウトカム]], "真", "偽")</f>
        <v>偽</v>
      </c>
      <c r="J7" t="str">
        <f>IF(テーブル8[[#This Row],[予測]]=1,"陽性","陰性")</f>
        <v>陽性</v>
      </c>
      <c r="K7" t="str">
        <f>テーブル8[[#This Row],[真偽]]&amp;テーブル8[[#This Row],[陽性陰性]]</f>
        <v>偽陽性</v>
      </c>
    </row>
    <row r="8" spans="1:11">
      <c r="A8">
        <v>37</v>
      </c>
      <c r="B8">
        <v>53</v>
      </c>
      <c r="C8">
        <v>115</v>
      </c>
      <c r="D8">
        <v>0</v>
      </c>
      <c r="E8" s="7">
        <f>-24.109+0.304*テーブル8[[#This Row],[BBS]]+0.121*テーブル8[[#This Row],[MARS]]-2.5*テーブル8[[#This Row],[SWWT]]</f>
        <v>5.9179999999999957</v>
      </c>
      <c r="F8" s="7">
        <f>1/(1+EXP(-1*テーブル8[[#This Row],[判別式]]))</f>
        <v>0.99731664382231033</v>
      </c>
      <c r="G8">
        <f>IF(テーブル8[[#This Row],[確率]]&lt;0.5,0,1)</f>
        <v>1</v>
      </c>
      <c r="H8">
        <v>1</v>
      </c>
      <c r="I8" t="str">
        <f>IF(テーブル8[[#This Row],[予測]]=テーブル8[[#This Row],[アウトカム]], "真", "偽")</f>
        <v>真</v>
      </c>
      <c r="J8" t="str">
        <f>IF(テーブル8[[#This Row],[予測]]=1,"陽性","陰性")</f>
        <v>陽性</v>
      </c>
      <c r="K8" t="str">
        <f>テーブル8[[#This Row],[真偽]]&amp;テーブル8[[#This Row],[陽性陰性]]</f>
        <v>真陽性</v>
      </c>
    </row>
    <row r="9" spans="1:11">
      <c r="A9">
        <v>2</v>
      </c>
      <c r="B9">
        <v>56</v>
      </c>
      <c r="C9">
        <v>104</v>
      </c>
      <c r="D9">
        <v>0</v>
      </c>
      <c r="E9" s="7">
        <f>-24.109+0.304*テーブル8[[#This Row],[BBS]]+0.121*テーブル8[[#This Row],[MARS]]-2.5*テーブル8[[#This Row],[SWWT]]</f>
        <v>5.4989999999999988</v>
      </c>
      <c r="F9" s="7">
        <f>1/(1+EXP(-1*テーブル8[[#This Row],[判別式]]))</f>
        <v>0.99592580670146247</v>
      </c>
      <c r="G9">
        <f>IF(テーブル8[[#This Row],[確率]]&lt;0.5,0,1)</f>
        <v>1</v>
      </c>
      <c r="H9">
        <v>1</v>
      </c>
      <c r="I9" t="str">
        <f>IF(テーブル8[[#This Row],[予測]]=テーブル8[[#This Row],[アウトカム]], "真", "偽")</f>
        <v>真</v>
      </c>
      <c r="J9" t="str">
        <f>IF(テーブル8[[#This Row],[予測]]=1,"陽性","陰性")</f>
        <v>陽性</v>
      </c>
      <c r="K9" t="str">
        <f>テーブル8[[#This Row],[真偽]]&amp;テーブル8[[#This Row],[陽性陰性]]</f>
        <v>真陽性</v>
      </c>
    </row>
    <row r="10" spans="1:11">
      <c r="A10">
        <v>43</v>
      </c>
      <c r="B10">
        <v>52</v>
      </c>
      <c r="C10">
        <v>114</v>
      </c>
      <c r="D10">
        <v>0</v>
      </c>
      <c r="E10" s="7">
        <f>-24.109+0.304*テーブル8[[#This Row],[BBS]]+0.121*テーブル8[[#This Row],[MARS]]-2.5*テーブル8[[#This Row],[SWWT]]</f>
        <v>5.4929999999999986</v>
      </c>
      <c r="F10" s="7">
        <f>1/(1+EXP(-1*テーブル8[[#This Row],[判別式]]))</f>
        <v>0.99590138855168808</v>
      </c>
      <c r="G10">
        <f>IF(テーブル8[[#This Row],[確率]]&lt;0.5,0,1)</f>
        <v>1</v>
      </c>
      <c r="H10">
        <v>1</v>
      </c>
      <c r="I10" t="str">
        <f>IF(テーブル8[[#This Row],[予測]]=テーブル8[[#This Row],[アウトカム]], "真", "偽")</f>
        <v>真</v>
      </c>
      <c r="J10" t="str">
        <f>IF(テーブル8[[#This Row],[予測]]=1,"陽性","陰性")</f>
        <v>陽性</v>
      </c>
      <c r="K10" t="str">
        <f>テーブル8[[#This Row],[真偽]]&amp;テーブル8[[#This Row],[陽性陰性]]</f>
        <v>真陽性</v>
      </c>
    </row>
    <row r="11" spans="1:11">
      <c r="A11">
        <v>55</v>
      </c>
      <c r="B11">
        <v>52</v>
      </c>
      <c r="C11">
        <v>114</v>
      </c>
      <c r="D11">
        <v>0</v>
      </c>
      <c r="E11" s="7">
        <f>-24.109+0.304*テーブル8[[#This Row],[BBS]]+0.121*テーブル8[[#This Row],[MARS]]-2.5*テーブル8[[#This Row],[SWWT]]</f>
        <v>5.4929999999999986</v>
      </c>
      <c r="F11" s="7">
        <f>1/(1+EXP(-1*テーブル8[[#This Row],[判別式]]))</f>
        <v>0.99590138855168808</v>
      </c>
      <c r="G11">
        <f>IF(テーブル8[[#This Row],[確率]]&lt;0.5,0,1)</f>
        <v>1</v>
      </c>
      <c r="H11">
        <v>1</v>
      </c>
      <c r="I11" t="str">
        <f>IF(テーブル8[[#This Row],[予測]]=テーブル8[[#This Row],[アウトカム]], "真", "偽")</f>
        <v>真</v>
      </c>
      <c r="J11" t="str">
        <f>IF(テーブル8[[#This Row],[予測]]=1,"陽性","陰性")</f>
        <v>陽性</v>
      </c>
      <c r="K11" t="str">
        <f>テーブル8[[#This Row],[真偽]]&amp;テーブル8[[#This Row],[陽性陰性]]</f>
        <v>真陽性</v>
      </c>
    </row>
    <row r="12" spans="1:11">
      <c r="A12">
        <v>38</v>
      </c>
      <c r="B12">
        <v>57</v>
      </c>
      <c r="C12">
        <v>100</v>
      </c>
      <c r="D12">
        <v>0</v>
      </c>
      <c r="E12" s="7">
        <f>-24.109+0.304*テーブル8[[#This Row],[BBS]]+0.121*テーブル8[[#This Row],[MARS]]-2.5*テーブル8[[#This Row],[SWWT]]</f>
        <v>5.3189999999999973</v>
      </c>
      <c r="F12" s="7">
        <f>1/(1+EXP(-1*テーブル8[[#This Row],[判別式]]))</f>
        <v>0.99512622113168359</v>
      </c>
      <c r="G12">
        <f>IF(テーブル8[[#This Row],[確率]]&lt;0.5,0,1)</f>
        <v>1</v>
      </c>
      <c r="H12">
        <v>1</v>
      </c>
      <c r="I12" t="str">
        <f>IF(テーブル8[[#This Row],[予測]]=テーブル8[[#This Row],[アウトカム]], "真", "偽")</f>
        <v>真</v>
      </c>
      <c r="J12" t="str">
        <f>IF(テーブル8[[#This Row],[予測]]=1,"陽性","陰性")</f>
        <v>陽性</v>
      </c>
      <c r="K12" t="str">
        <f>テーブル8[[#This Row],[真偽]]&amp;テーブル8[[#This Row],[陽性陰性]]</f>
        <v>真陽性</v>
      </c>
    </row>
    <row r="13" spans="1:11">
      <c r="A13">
        <v>61</v>
      </c>
      <c r="B13">
        <v>53</v>
      </c>
      <c r="C13">
        <v>110</v>
      </c>
      <c r="D13">
        <v>0</v>
      </c>
      <c r="E13" s="7">
        <f>-24.109+0.304*テーブル8[[#This Row],[BBS]]+0.121*テーブル8[[#This Row],[MARS]]-2.5*テーブル8[[#This Row],[SWWT]]</f>
        <v>5.3129999999999953</v>
      </c>
      <c r="F13" s="7">
        <f>1/(1+EXP(-1*テーブル8[[#This Row],[判別式]]))</f>
        <v>0.9950970343615454</v>
      </c>
      <c r="G13">
        <f>IF(テーブル8[[#This Row],[確率]]&lt;0.5,0,1)</f>
        <v>1</v>
      </c>
      <c r="H13">
        <v>1</v>
      </c>
      <c r="I13" t="str">
        <f>IF(テーブル8[[#This Row],[予測]]=テーブル8[[#This Row],[アウトカム]], "真", "偽")</f>
        <v>真</v>
      </c>
      <c r="J13" t="str">
        <f>IF(テーブル8[[#This Row],[予測]]=1,"陽性","陰性")</f>
        <v>陽性</v>
      </c>
      <c r="K13" t="str">
        <f>テーブル8[[#This Row],[真偽]]&amp;テーブル8[[#This Row],[陽性陰性]]</f>
        <v>真陽性</v>
      </c>
    </row>
    <row r="14" spans="1:11">
      <c r="A14">
        <v>70</v>
      </c>
      <c r="B14">
        <v>56</v>
      </c>
      <c r="C14">
        <v>101</v>
      </c>
      <c r="D14">
        <v>0</v>
      </c>
      <c r="E14" s="7">
        <f>-24.109+0.304*テーブル8[[#This Row],[BBS]]+0.121*テーブル8[[#This Row],[MARS]]-2.5*テーブル8[[#This Row],[SWWT]]</f>
        <v>5.1359999999999992</v>
      </c>
      <c r="F14" s="7">
        <f>1/(1+EXP(-1*テーブル8[[#This Row],[判別式]]))</f>
        <v>0.99415321850445326</v>
      </c>
      <c r="G14">
        <f>IF(テーブル8[[#This Row],[確率]]&lt;0.5,0,1)</f>
        <v>1</v>
      </c>
      <c r="H14">
        <v>1</v>
      </c>
      <c r="I14" t="str">
        <f>IF(テーブル8[[#This Row],[予測]]=テーブル8[[#This Row],[アウトカム]], "真", "偽")</f>
        <v>真</v>
      </c>
      <c r="J14" t="str">
        <f>IF(テーブル8[[#This Row],[予測]]=1,"陽性","陰性")</f>
        <v>陽性</v>
      </c>
      <c r="K14" t="str">
        <f>テーブル8[[#This Row],[真偽]]&amp;テーブル8[[#This Row],[陽性陰性]]</f>
        <v>真陽性</v>
      </c>
    </row>
    <row r="15" spans="1:11">
      <c r="A15">
        <v>47</v>
      </c>
      <c r="B15">
        <v>52</v>
      </c>
      <c r="C15">
        <v>111</v>
      </c>
      <c r="D15">
        <v>0</v>
      </c>
      <c r="E15" s="7">
        <f>-24.109+0.304*テーブル8[[#This Row],[BBS]]+0.121*テーブル8[[#This Row],[MARS]]-2.5*テーブル8[[#This Row],[SWWT]]</f>
        <v>5.1299999999999972</v>
      </c>
      <c r="F15" s="7">
        <f>1/(1+EXP(-1*テーブル8[[#This Row],[判別式]]))</f>
        <v>0.9941182393190785</v>
      </c>
      <c r="G15">
        <f>IF(テーブル8[[#This Row],[確率]]&lt;0.5,0,1)</f>
        <v>1</v>
      </c>
      <c r="H15">
        <v>1</v>
      </c>
      <c r="I15" t="str">
        <f>IF(テーブル8[[#This Row],[予測]]=テーブル8[[#This Row],[アウトカム]], "真", "偽")</f>
        <v>真</v>
      </c>
      <c r="J15" t="str">
        <f>IF(テーブル8[[#This Row],[予測]]=1,"陽性","陰性")</f>
        <v>陽性</v>
      </c>
      <c r="K15" t="str">
        <f>テーブル8[[#This Row],[真偽]]&amp;テーブル8[[#This Row],[陽性陰性]]</f>
        <v>真陽性</v>
      </c>
    </row>
    <row r="16" spans="1:11">
      <c r="A16">
        <v>32</v>
      </c>
      <c r="B16">
        <v>52</v>
      </c>
      <c r="C16">
        <v>110</v>
      </c>
      <c r="D16">
        <v>0</v>
      </c>
      <c r="E16" s="7">
        <f>-24.109+0.304*テーブル8[[#This Row],[BBS]]+0.121*テーブル8[[#This Row],[MARS]]-2.5*テーブル8[[#This Row],[SWWT]]</f>
        <v>5.0089999999999968</v>
      </c>
      <c r="F16" s="7">
        <f>1/(1+EXP(-1*テーブル8[[#This Row],[判別式]]))</f>
        <v>0.99336671671737997</v>
      </c>
      <c r="G16">
        <f>IF(テーブル8[[#This Row],[確率]]&lt;0.5,0,1)</f>
        <v>1</v>
      </c>
      <c r="H16">
        <v>1</v>
      </c>
      <c r="I16" t="str">
        <f>IF(テーブル8[[#This Row],[予測]]=テーブル8[[#This Row],[アウトカム]], "真", "偽")</f>
        <v>真</v>
      </c>
      <c r="J16" t="str">
        <f>IF(テーブル8[[#This Row],[予測]]=1,"陽性","陰性")</f>
        <v>陽性</v>
      </c>
      <c r="K16" t="str">
        <f>テーブル8[[#This Row],[真偽]]&amp;テーブル8[[#This Row],[陽性陰性]]</f>
        <v>真陽性</v>
      </c>
    </row>
    <row r="17" spans="1:11">
      <c r="A17">
        <v>35</v>
      </c>
      <c r="B17">
        <v>57</v>
      </c>
      <c r="C17">
        <v>97</v>
      </c>
      <c r="D17">
        <v>0</v>
      </c>
      <c r="E17" s="7">
        <f>-24.109+0.304*テーブル8[[#This Row],[BBS]]+0.121*テーブル8[[#This Row],[MARS]]-2.5*テーブル8[[#This Row],[SWWT]]</f>
        <v>4.9559999999999977</v>
      </c>
      <c r="F17" s="7">
        <f>1/(1+EXP(-1*テーブル8[[#This Row],[判別式]]))</f>
        <v>0.99300819383475436</v>
      </c>
      <c r="G17">
        <f>IF(テーブル8[[#This Row],[確率]]&lt;0.5,0,1)</f>
        <v>1</v>
      </c>
      <c r="H17">
        <v>1</v>
      </c>
      <c r="I17" t="str">
        <f>IF(テーブル8[[#This Row],[予測]]=テーブル8[[#This Row],[アウトカム]], "真", "偽")</f>
        <v>真</v>
      </c>
      <c r="J17" t="str">
        <f>IF(テーブル8[[#This Row],[予測]]=1,"陽性","陰性")</f>
        <v>陽性</v>
      </c>
      <c r="K17" t="str">
        <f>テーブル8[[#This Row],[真偽]]&amp;テーブル8[[#This Row],[陽性陰性]]</f>
        <v>真陽性</v>
      </c>
    </row>
    <row r="18" spans="1:11">
      <c r="A18">
        <v>63</v>
      </c>
      <c r="B18">
        <v>54</v>
      </c>
      <c r="C18">
        <v>104</v>
      </c>
      <c r="D18">
        <v>0</v>
      </c>
      <c r="E18" s="7">
        <f>-24.109+0.304*テーブル8[[#This Row],[BBS]]+0.121*テーブル8[[#This Row],[MARS]]-2.5*テーブル8[[#This Row],[SWWT]]</f>
        <v>4.8909999999999982</v>
      </c>
      <c r="F18" s="7">
        <f>1/(1+EXP(-1*テーブル8[[#This Row],[判別式]]))</f>
        <v>0.99254213289157678</v>
      </c>
      <c r="G18">
        <f>IF(テーブル8[[#This Row],[確率]]&lt;0.5,0,1)</f>
        <v>1</v>
      </c>
      <c r="H18">
        <v>1</v>
      </c>
      <c r="I18" t="str">
        <f>IF(テーブル8[[#This Row],[予測]]=テーブル8[[#This Row],[アウトカム]], "真", "偽")</f>
        <v>真</v>
      </c>
      <c r="J18" t="str">
        <f>IF(テーブル8[[#This Row],[予測]]=1,"陽性","陰性")</f>
        <v>陽性</v>
      </c>
      <c r="K18" t="str">
        <f>テーブル8[[#This Row],[真偽]]&amp;テーブル8[[#This Row],[陽性陰性]]</f>
        <v>真陽性</v>
      </c>
    </row>
    <row r="19" spans="1:11">
      <c r="A19">
        <v>60</v>
      </c>
      <c r="B19">
        <v>57</v>
      </c>
      <c r="C19">
        <v>96</v>
      </c>
      <c r="D19">
        <v>0</v>
      </c>
      <c r="E19" s="7">
        <f>-24.109+0.304*テーブル8[[#This Row],[BBS]]+0.121*テーブル8[[#This Row],[MARS]]-2.5*テーブル8[[#This Row],[SWWT]]</f>
        <v>4.8349999999999973</v>
      </c>
      <c r="F19" s="7">
        <f>1/(1+EXP(-1*テーブル8[[#This Row],[判別式]]))</f>
        <v>0.99211596365461596</v>
      </c>
      <c r="G19">
        <f>IF(テーブル8[[#This Row],[確率]]&lt;0.5,0,1)</f>
        <v>1</v>
      </c>
      <c r="H19">
        <v>1</v>
      </c>
      <c r="I19" t="str">
        <f>IF(テーブル8[[#This Row],[予測]]=テーブル8[[#This Row],[アウトカム]], "真", "偽")</f>
        <v>真</v>
      </c>
      <c r="J19" t="str">
        <f>IF(テーブル8[[#This Row],[予測]]=1,"陽性","陰性")</f>
        <v>陽性</v>
      </c>
      <c r="K19" t="str">
        <f>テーブル8[[#This Row],[真偽]]&amp;テーブル8[[#This Row],[陽性陰性]]</f>
        <v>真陽性</v>
      </c>
    </row>
    <row r="20" spans="1:11">
      <c r="A20">
        <v>3</v>
      </c>
      <c r="B20">
        <v>50</v>
      </c>
      <c r="C20">
        <v>113</v>
      </c>
      <c r="D20">
        <v>0</v>
      </c>
      <c r="E20" s="7">
        <f>-24.109+0.304*テーブル8[[#This Row],[BBS]]+0.121*テーブル8[[#This Row],[MARS]]-2.5*テーブル8[[#This Row],[SWWT]]</f>
        <v>4.7639999999999976</v>
      </c>
      <c r="F20" s="7">
        <f>1/(1+EXP(-1*テーブル8[[#This Row],[判別式]]))</f>
        <v>0.99154075394847341</v>
      </c>
      <c r="G20">
        <f>IF(テーブル8[[#This Row],[確率]]&lt;0.5,0,1)</f>
        <v>1</v>
      </c>
      <c r="H20">
        <v>0</v>
      </c>
      <c r="I20" t="str">
        <f>IF(テーブル8[[#This Row],[予測]]=テーブル8[[#This Row],[アウトカム]], "真", "偽")</f>
        <v>偽</v>
      </c>
      <c r="J20" t="str">
        <f>IF(テーブル8[[#This Row],[予測]]=1,"陽性","陰性")</f>
        <v>陽性</v>
      </c>
      <c r="K20" t="str">
        <f>テーブル8[[#This Row],[真偽]]&amp;テーブル8[[#This Row],[陽性陰性]]</f>
        <v>偽陽性</v>
      </c>
    </row>
    <row r="21" spans="1:11">
      <c r="A21">
        <v>34</v>
      </c>
      <c r="B21">
        <v>57</v>
      </c>
      <c r="C21">
        <v>95</v>
      </c>
      <c r="D21">
        <v>0</v>
      </c>
      <c r="E21" s="7">
        <f>-24.109+0.304*テーブル8[[#This Row],[BBS]]+0.121*テーブル8[[#This Row],[MARS]]-2.5*テーブル8[[#This Row],[SWWT]]</f>
        <v>4.7139999999999969</v>
      </c>
      <c r="F21" s="7">
        <f>1/(1+EXP(-1*テーブル8[[#This Row],[判別式]]))</f>
        <v>0.99111089446570011</v>
      </c>
      <c r="G21">
        <f>IF(テーブル8[[#This Row],[確率]]&lt;0.5,0,1)</f>
        <v>1</v>
      </c>
      <c r="H21">
        <v>0</v>
      </c>
      <c r="I21" t="str">
        <f>IF(テーブル8[[#This Row],[予測]]=テーブル8[[#This Row],[アウトカム]], "真", "偽")</f>
        <v>偽</v>
      </c>
      <c r="J21" t="str">
        <f>IF(テーブル8[[#This Row],[予測]]=1,"陽性","陰性")</f>
        <v>陽性</v>
      </c>
      <c r="K21" t="str">
        <f>テーブル8[[#This Row],[真偽]]&amp;テーブル8[[#This Row],[陽性陰性]]</f>
        <v>偽陽性</v>
      </c>
    </row>
    <row r="22" spans="1:11">
      <c r="A22">
        <v>25</v>
      </c>
      <c r="B22">
        <v>53</v>
      </c>
      <c r="C22">
        <v>105</v>
      </c>
      <c r="D22">
        <v>0</v>
      </c>
      <c r="E22" s="7">
        <f>-24.109+0.304*テーブル8[[#This Row],[BBS]]+0.121*テーブル8[[#This Row],[MARS]]-2.5*テーブル8[[#This Row],[SWWT]]</f>
        <v>4.7079999999999966</v>
      </c>
      <c r="F22" s="7">
        <f>1/(1+EXP(-1*テーブル8[[#This Row],[判別式]]))</f>
        <v>0.99105787786655064</v>
      </c>
      <c r="G22">
        <f>IF(テーブル8[[#This Row],[確率]]&lt;0.5,0,1)</f>
        <v>1</v>
      </c>
      <c r="H22">
        <v>1</v>
      </c>
      <c r="I22" t="str">
        <f>IF(テーブル8[[#This Row],[予測]]=テーブル8[[#This Row],[アウトカム]], "真", "偽")</f>
        <v>真</v>
      </c>
      <c r="J22" t="str">
        <f>IF(テーブル8[[#This Row],[予測]]=1,"陽性","陰性")</f>
        <v>陽性</v>
      </c>
      <c r="K22" t="str">
        <f>テーブル8[[#This Row],[真偽]]&amp;テーブル8[[#This Row],[陽性陰性]]</f>
        <v>真陽性</v>
      </c>
    </row>
    <row r="23" spans="1:11">
      <c r="A23">
        <v>65</v>
      </c>
      <c r="B23">
        <v>55</v>
      </c>
      <c r="C23">
        <v>99</v>
      </c>
      <c r="D23">
        <v>0</v>
      </c>
      <c r="E23" s="7">
        <f>-24.109+0.304*テーブル8[[#This Row],[BBS]]+0.121*テーブル8[[#This Row],[MARS]]-2.5*テーブル8[[#This Row],[SWWT]]</f>
        <v>4.5899999999999963</v>
      </c>
      <c r="F23" s="7">
        <f>1/(1+EXP(-1*テーブル8[[#This Row],[判別式]]))</f>
        <v>0.98994918611652616</v>
      </c>
      <c r="G23">
        <f>IF(テーブル8[[#This Row],[確率]]&lt;0.5,0,1)</f>
        <v>1</v>
      </c>
      <c r="H23">
        <v>1</v>
      </c>
      <c r="I23" t="str">
        <f>IF(テーブル8[[#This Row],[予測]]=テーブル8[[#This Row],[アウトカム]], "真", "偽")</f>
        <v>真</v>
      </c>
      <c r="J23" t="str">
        <f>IF(テーブル8[[#This Row],[予測]]=1,"陽性","陰性")</f>
        <v>陽性</v>
      </c>
      <c r="K23" t="str">
        <f>テーブル8[[#This Row],[真偽]]&amp;テーブル8[[#This Row],[陽性陰性]]</f>
        <v>真陽性</v>
      </c>
    </row>
    <row r="24" spans="1:11">
      <c r="A24">
        <v>42</v>
      </c>
      <c r="B24">
        <v>50</v>
      </c>
      <c r="C24">
        <v>111</v>
      </c>
      <c r="D24">
        <v>0</v>
      </c>
      <c r="E24" s="7">
        <f>-24.109+0.304*テーブル8[[#This Row],[BBS]]+0.121*テーブル8[[#This Row],[MARS]]-2.5*テーブル8[[#This Row],[SWWT]]</f>
        <v>4.5219999999999967</v>
      </c>
      <c r="F24" s="7">
        <f>1/(1+EXP(-1*テーブル8[[#This Row],[判別式]]))</f>
        <v>0.98924956051562707</v>
      </c>
      <c r="G24">
        <f>IF(テーブル8[[#This Row],[確率]]&lt;0.5,0,1)</f>
        <v>1</v>
      </c>
      <c r="H24">
        <v>1</v>
      </c>
      <c r="I24" t="str">
        <f>IF(テーブル8[[#This Row],[予測]]=テーブル8[[#This Row],[アウトカム]], "真", "偽")</f>
        <v>真</v>
      </c>
      <c r="J24" t="str">
        <f>IF(テーブル8[[#This Row],[予測]]=1,"陽性","陰性")</f>
        <v>陽性</v>
      </c>
      <c r="K24" t="str">
        <f>テーブル8[[#This Row],[真偽]]&amp;テーブル8[[#This Row],[陽性陰性]]</f>
        <v>真陽性</v>
      </c>
    </row>
    <row r="25" spans="1:11">
      <c r="A25">
        <v>68</v>
      </c>
      <c r="B25">
        <v>55</v>
      </c>
      <c r="C25">
        <v>98</v>
      </c>
      <c r="D25">
        <v>0</v>
      </c>
      <c r="E25" s="7">
        <f>-24.109+0.304*テーブル8[[#This Row],[BBS]]+0.121*テーブル8[[#This Row],[MARS]]-2.5*テーブル8[[#This Row],[SWWT]]</f>
        <v>4.4689999999999976</v>
      </c>
      <c r="F25" s="7">
        <f>1/(1+EXP(-1*テーブル8[[#This Row],[判別式]]))</f>
        <v>0.98867104696271912</v>
      </c>
      <c r="G25">
        <f>IF(テーブル8[[#This Row],[確率]]&lt;0.5,0,1)</f>
        <v>1</v>
      </c>
      <c r="H25">
        <v>1</v>
      </c>
      <c r="I25" t="str">
        <f>IF(テーブル8[[#This Row],[予測]]=テーブル8[[#This Row],[アウトカム]], "真", "偽")</f>
        <v>真</v>
      </c>
      <c r="J25" t="str">
        <f>IF(テーブル8[[#This Row],[予測]]=1,"陽性","陰性")</f>
        <v>陽性</v>
      </c>
      <c r="K25" t="str">
        <f>テーブル8[[#This Row],[真偽]]&amp;テーブル8[[#This Row],[陽性陰性]]</f>
        <v>真陽性</v>
      </c>
    </row>
    <row r="26" spans="1:11">
      <c r="A26">
        <v>31</v>
      </c>
      <c r="B26">
        <v>55</v>
      </c>
      <c r="C26">
        <v>97</v>
      </c>
      <c r="D26">
        <v>0</v>
      </c>
      <c r="E26" s="7">
        <f>-24.109+0.304*テーブル8[[#This Row],[BBS]]+0.121*テーブル8[[#This Row],[MARS]]-2.5*テーブル8[[#This Row],[SWWT]]</f>
        <v>4.3479999999999972</v>
      </c>
      <c r="F26" s="7">
        <f>1/(1+EXP(-1*テーブル8[[#This Row],[判別式]]))</f>
        <v>0.98723246603761583</v>
      </c>
      <c r="G26">
        <f>IF(テーブル8[[#This Row],[確率]]&lt;0.5,0,1)</f>
        <v>1</v>
      </c>
      <c r="H26">
        <v>1</v>
      </c>
      <c r="I26" t="str">
        <f>IF(テーブル8[[#This Row],[予測]]=テーブル8[[#This Row],[アウトカム]], "真", "偽")</f>
        <v>真</v>
      </c>
      <c r="J26" t="str">
        <f>IF(テーブル8[[#This Row],[予測]]=1,"陽性","陰性")</f>
        <v>陽性</v>
      </c>
      <c r="K26" t="str">
        <f>テーブル8[[#This Row],[真偽]]&amp;テーブル8[[#This Row],[陽性陰性]]</f>
        <v>真陽性</v>
      </c>
    </row>
    <row r="27" spans="1:11">
      <c r="A27">
        <v>67</v>
      </c>
      <c r="B27">
        <v>50</v>
      </c>
      <c r="C27">
        <v>109</v>
      </c>
      <c r="D27">
        <v>0</v>
      </c>
      <c r="E27" s="7">
        <f>-24.109+0.304*テーブル8[[#This Row],[BBS]]+0.121*テーブル8[[#This Row],[MARS]]-2.5*テーブル8[[#This Row],[SWWT]]</f>
        <v>4.2799999999999976</v>
      </c>
      <c r="F27" s="7">
        <f>1/(1+EXP(-1*テーブル8[[#This Row],[判別式]]))</f>
        <v>0.98634634090264905</v>
      </c>
      <c r="G27">
        <f>IF(テーブル8[[#This Row],[確率]]&lt;0.5,0,1)</f>
        <v>1</v>
      </c>
      <c r="H27">
        <v>1</v>
      </c>
      <c r="I27" t="str">
        <f>IF(テーブル8[[#This Row],[予測]]=テーブル8[[#This Row],[アウトカム]], "真", "偽")</f>
        <v>真</v>
      </c>
      <c r="J27" t="str">
        <f>IF(テーブル8[[#This Row],[予測]]=1,"陽性","陰性")</f>
        <v>陽性</v>
      </c>
      <c r="K27" t="str">
        <f>テーブル8[[#This Row],[真偽]]&amp;テーブル8[[#This Row],[陽性陰性]]</f>
        <v>真陽性</v>
      </c>
    </row>
    <row r="28" spans="1:11">
      <c r="A28">
        <v>27</v>
      </c>
      <c r="B28">
        <v>51</v>
      </c>
      <c r="C28">
        <v>106</v>
      </c>
      <c r="D28">
        <v>0</v>
      </c>
      <c r="E28" s="7">
        <f>-24.109+0.304*テーブル8[[#This Row],[BBS]]+0.121*テーブル8[[#This Row],[MARS]]-2.5*テーブル8[[#This Row],[SWWT]]</f>
        <v>4.2209999999999983</v>
      </c>
      <c r="F28" s="7">
        <f>1/(1+EXP(-1*テーブル8[[#This Row],[判別式]]))</f>
        <v>0.98552854496135855</v>
      </c>
      <c r="G28">
        <f>IF(テーブル8[[#This Row],[確率]]&lt;0.5,0,1)</f>
        <v>1</v>
      </c>
      <c r="H28">
        <v>1</v>
      </c>
      <c r="I28" t="str">
        <f>IF(テーブル8[[#This Row],[予測]]=テーブル8[[#This Row],[アウトカム]], "真", "偽")</f>
        <v>真</v>
      </c>
      <c r="J28" t="str">
        <f>IF(テーブル8[[#This Row],[予測]]=1,"陽性","陰性")</f>
        <v>陽性</v>
      </c>
      <c r="K28" t="str">
        <f>テーブル8[[#This Row],[真偽]]&amp;テーブル8[[#This Row],[陽性陰性]]</f>
        <v>真陽性</v>
      </c>
    </row>
    <row r="29" spans="1:11">
      <c r="A29">
        <v>99</v>
      </c>
      <c r="B29">
        <v>62</v>
      </c>
      <c r="C29">
        <v>78</v>
      </c>
      <c r="D29">
        <v>0</v>
      </c>
      <c r="E29" s="7">
        <f>-24.109+0.304*テーブル8[[#This Row],[BBS]]+0.121*テーブル8[[#This Row],[MARS]]-2.5*テーブル8[[#This Row],[SWWT]]</f>
        <v>4.176999999999996</v>
      </c>
      <c r="F29" s="7">
        <f>1/(1+EXP(-1*テーブル8[[#This Row],[判別式]]))</f>
        <v>0.98488742252040307</v>
      </c>
      <c r="G29">
        <f>IF(テーブル8[[#This Row],[確率]]&lt;0.5,0,1)</f>
        <v>1</v>
      </c>
      <c r="H29">
        <v>1</v>
      </c>
      <c r="I29" t="str">
        <f>IF(テーブル8[[#This Row],[予測]]=テーブル8[[#This Row],[アウトカム]], "真", "偽")</f>
        <v>真</v>
      </c>
      <c r="J29" t="str">
        <f>IF(テーブル8[[#This Row],[予測]]=1,"陽性","陰性")</f>
        <v>陽性</v>
      </c>
      <c r="K29" t="str">
        <f>テーブル8[[#This Row],[真偽]]&amp;テーブル8[[#This Row],[陽性陰性]]</f>
        <v>真陽性</v>
      </c>
    </row>
    <row r="30" spans="1:11">
      <c r="A30">
        <v>10</v>
      </c>
      <c r="B30">
        <v>54</v>
      </c>
      <c r="C30">
        <v>98</v>
      </c>
      <c r="D30">
        <v>0</v>
      </c>
      <c r="E30" s="7">
        <f>-24.109+0.304*テーブル8[[#This Row],[BBS]]+0.121*テーブル8[[#This Row],[MARS]]-2.5*テーブル8[[#This Row],[SWWT]]</f>
        <v>4.1649999999999991</v>
      </c>
      <c r="F30" s="7">
        <f>1/(1+EXP(-1*テーブル8[[#This Row],[判別式]]))</f>
        <v>0.98470776908617286</v>
      </c>
      <c r="G30">
        <f>IF(テーブル8[[#This Row],[確率]]&lt;0.5,0,1)</f>
        <v>1</v>
      </c>
      <c r="H30">
        <v>1</v>
      </c>
      <c r="I30" t="str">
        <f>IF(テーブル8[[#This Row],[予測]]=テーブル8[[#This Row],[アウトカム]], "真", "偽")</f>
        <v>真</v>
      </c>
      <c r="J30" t="str">
        <f>IF(テーブル8[[#This Row],[予測]]=1,"陽性","陰性")</f>
        <v>陽性</v>
      </c>
      <c r="K30" t="str">
        <f>テーブル8[[#This Row],[真偽]]&amp;テーブル8[[#This Row],[陽性陰性]]</f>
        <v>真陽性</v>
      </c>
    </row>
    <row r="31" spans="1:11">
      <c r="A31">
        <v>54</v>
      </c>
      <c r="B31">
        <v>52</v>
      </c>
      <c r="C31">
        <v>102</v>
      </c>
      <c r="D31">
        <v>0</v>
      </c>
      <c r="E31" s="7">
        <f>-24.109+0.304*テーブル8[[#This Row],[BBS]]+0.121*テーブル8[[#This Row],[MARS]]-2.5*テーブル8[[#This Row],[SWWT]]</f>
        <v>4.0409999999999968</v>
      </c>
      <c r="F31" s="7">
        <f>1/(1+EXP(-1*テーブル8[[#This Row],[判別式]]))</f>
        <v>0.98272382933277336</v>
      </c>
      <c r="G31">
        <f>IF(テーブル8[[#This Row],[確率]]&lt;0.5,0,1)</f>
        <v>1</v>
      </c>
      <c r="H31">
        <v>1</v>
      </c>
      <c r="I31" t="str">
        <f>IF(テーブル8[[#This Row],[予測]]=テーブル8[[#This Row],[アウトカム]], "真", "偽")</f>
        <v>真</v>
      </c>
      <c r="J31" t="str">
        <f>IF(テーブル8[[#This Row],[予測]]=1,"陽性","陰性")</f>
        <v>陽性</v>
      </c>
      <c r="K31" t="str">
        <f>テーブル8[[#This Row],[真偽]]&amp;テーブル8[[#This Row],[陽性陰性]]</f>
        <v>真陽性</v>
      </c>
    </row>
    <row r="32" spans="1:11">
      <c r="A32">
        <v>13</v>
      </c>
      <c r="B32">
        <v>52</v>
      </c>
      <c r="C32">
        <v>101</v>
      </c>
      <c r="D32">
        <v>0</v>
      </c>
      <c r="E32" s="7">
        <f>-24.109+0.304*テーブル8[[#This Row],[BBS]]+0.121*テーブル8[[#This Row],[MARS]]-2.5*テーブル8[[#This Row],[SWWT]]</f>
        <v>3.9199999999999982</v>
      </c>
      <c r="F32" s="7">
        <f>1/(1+EXP(-1*テーブル8[[#This Row],[判別式]]))</f>
        <v>0.98054491543180688</v>
      </c>
      <c r="G32">
        <f>IF(テーブル8[[#This Row],[確率]]&lt;0.5,0,1)</f>
        <v>1</v>
      </c>
      <c r="H32">
        <v>1</v>
      </c>
      <c r="I32" t="str">
        <f>IF(テーブル8[[#This Row],[予測]]=テーブル8[[#This Row],[アウトカム]], "真", "偽")</f>
        <v>真</v>
      </c>
      <c r="J32" t="str">
        <f>IF(テーブル8[[#This Row],[予測]]=1,"陽性","陰性")</f>
        <v>陽性</v>
      </c>
      <c r="K32" t="str">
        <f>テーブル8[[#This Row],[真偽]]&amp;テーブル8[[#This Row],[陽性陰性]]</f>
        <v>真陽性</v>
      </c>
    </row>
    <row r="33" spans="1:11">
      <c r="A33">
        <v>48</v>
      </c>
      <c r="B33">
        <v>52</v>
      </c>
      <c r="C33">
        <v>100</v>
      </c>
      <c r="D33">
        <v>0</v>
      </c>
      <c r="E33" s="7">
        <f>-24.109+0.304*テーブル8[[#This Row],[BBS]]+0.121*テーブル8[[#This Row],[MARS]]-2.5*テーブル8[[#This Row],[SWWT]]</f>
        <v>3.7989999999999977</v>
      </c>
      <c r="F33" s="7">
        <f>1/(1+EXP(-1*テーブル8[[#This Row],[判別式]]))</f>
        <v>0.97809731634691455</v>
      </c>
      <c r="G33">
        <f>IF(テーブル8[[#This Row],[確率]]&lt;0.5,0,1)</f>
        <v>1</v>
      </c>
      <c r="H33">
        <v>0</v>
      </c>
      <c r="I33" t="str">
        <f>IF(テーブル8[[#This Row],[予測]]=テーブル8[[#This Row],[アウトカム]], "真", "偽")</f>
        <v>偽</v>
      </c>
      <c r="J33" t="str">
        <f>IF(テーブル8[[#This Row],[予測]]=1,"陽性","陰性")</f>
        <v>陽性</v>
      </c>
      <c r="K33" t="str">
        <f>テーブル8[[#This Row],[真偽]]&amp;テーブル8[[#This Row],[陽性陰性]]</f>
        <v>偽陽性</v>
      </c>
    </row>
    <row r="34" spans="1:11">
      <c r="A34">
        <v>23</v>
      </c>
      <c r="B34">
        <v>54</v>
      </c>
      <c r="C34">
        <v>94</v>
      </c>
      <c r="D34">
        <v>0</v>
      </c>
      <c r="E34" s="7">
        <f>-24.109+0.304*テーブル8[[#This Row],[BBS]]+0.121*テーブル8[[#This Row],[MARS]]-2.5*テーブル8[[#This Row],[SWWT]]</f>
        <v>3.6809999999999974</v>
      </c>
      <c r="F34" s="7">
        <f>1/(1+EXP(-1*テーブル8[[#This Row],[判別式]]))</f>
        <v>0.97542155734141667</v>
      </c>
      <c r="G34">
        <f>IF(テーブル8[[#This Row],[確率]]&lt;0.5,0,1)</f>
        <v>1</v>
      </c>
      <c r="H34">
        <v>1</v>
      </c>
      <c r="I34" t="str">
        <f>IF(テーブル8[[#This Row],[予測]]=テーブル8[[#This Row],[アウトカム]], "真", "偽")</f>
        <v>真</v>
      </c>
      <c r="J34" t="str">
        <f>IF(テーブル8[[#This Row],[予測]]=1,"陽性","陰性")</f>
        <v>陽性</v>
      </c>
      <c r="K34" t="str">
        <f>テーブル8[[#This Row],[真偽]]&amp;テーブル8[[#This Row],[陽性陰性]]</f>
        <v>真陽性</v>
      </c>
    </row>
    <row r="35" spans="1:11">
      <c r="A35">
        <v>14</v>
      </c>
      <c r="B35">
        <v>52</v>
      </c>
      <c r="C35">
        <v>99</v>
      </c>
      <c r="D35">
        <v>0</v>
      </c>
      <c r="E35" s="7">
        <f>-24.109+0.304*テーブル8[[#This Row],[BBS]]+0.121*テーブル8[[#This Row],[MARS]]-2.5*テーブル8[[#This Row],[SWWT]]</f>
        <v>3.6779999999999973</v>
      </c>
      <c r="F35" s="7">
        <f>1/(1+EXP(-1*テーブル8[[#This Row],[判別式]]))</f>
        <v>0.97534953163927618</v>
      </c>
      <c r="G35">
        <f>IF(テーブル8[[#This Row],[確率]]&lt;0.5,0,1)</f>
        <v>1</v>
      </c>
      <c r="H35">
        <v>1</v>
      </c>
      <c r="I35" t="str">
        <f>IF(テーブル8[[#This Row],[予測]]=テーブル8[[#This Row],[アウトカム]], "真", "偽")</f>
        <v>真</v>
      </c>
      <c r="J35" t="str">
        <f>IF(テーブル8[[#This Row],[予測]]=1,"陽性","陰性")</f>
        <v>陽性</v>
      </c>
      <c r="K35" t="str">
        <f>テーブル8[[#This Row],[真偽]]&amp;テーブル8[[#This Row],[陽性陰性]]</f>
        <v>真陽性</v>
      </c>
    </row>
    <row r="36" spans="1:11">
      <c r="A36">
        <v>9</v>
      </c>
      <c r="B36">
        <v>54</v>
      </c>
      <c r="C36">
        <v>93</v>
      </c>
      <c r="D36">
        <v>0</v>
      </c>
      <c r="E36" s="7">
        <f>-24.109+0.304*テーブル8[[#This Row],[BBS]]+0.121*テーブル8[[#This Row],[MARS]]-2.5*テーブル8[[#This Row],[SWWT]]</f>
        <v>3.5599999999999987</v>
      </c>
      <c r="F36" s="7">
        <f>1/(1+EXP(-1*テーブル8[[#This Row],[判別式]]))</f>
        <v>0.97234757767717694</v>
      </c>
      <c r="G36">
        <f>IF(テーブル8[[#This Row],[確率]]&lt;0.5,0,1)</f>
        <v>1</v>
      </c>
      <c r="H36">
        <v>1</v>
      </c>
      <c r="I36" t="str">
        <f>IF(テーブル8[[#This Row],[予測]]=テーブル8[[#This Row],[アウトカム]], "真", "偽")</f>
        <v>真</v>
      </c>
      <c r="J36" t="str">
        <f>IF(テーブル8[[#This Row],[予測]]=1,"陽性","陰性")</f>
        <v>陽性</v>
      </c>
      <c r="K36" t="str">
        <f>テーブル8[[#This Row],[真偽]]&amp;テーブル8[[#This Row],[陽性陰性]]</f>
        <v>真陽性</v>
      </c>
    </row>
    <row r="37" spans="1:11">
      <c r="A37">
        <v>17</v>
      </c>
      <c r="B37">
        <v>52</v>
      </c>
      <c r="C37">
        <v>98</v>
      </c>
      <c r="D37">
        <v>0</v>
      </c>
      <c r="E37" s="7">
        <f>-24.109+0.304*テーブル8[[#This Row],[BBS]]+0.121*テーブル8[[#This Row],[MARS]]-2.5*テーブル8[[#This Row],[SWWT]]</f>
        <v>3.5569999999999986</v>
      </c>
      <c r="F37" s="7">
        <f>1/(1+EXP(-1*テーブル8[[#This Row],[判別式]]))</f>
        <v>0.97226679997471643</v>
      </c>
      <c r="G37">
        <f>IF(テーブル8[[#This Row],[確率]]&lt;0.5,0,1)</f>
        <v>1</v>
      </c>
      <c r="H37">
        <v>1</v>
      </c>
      <c r="I37" t="str">
        <f>IF(テーブル8[[#This Row],[予測]]=テーブル8[[#This Row],[アウトカム]], "真", "偽")</f>
        <v>真</v>
      </c>
      <c r="J37" t="str">
        <f>IF(テーブル8[[#This Row],[予測]]=1,"陽性","陰性")</f>
        <v>陽性</v>
      </c>
      <c r="K37" t="str">
        <f>テーブル8[[#This Row],[真偽]]&amp;テーブル8[[#This Row],[陽性陰性]]</f>
        <v>真陽性</v>
      </c>
    </row>
    <row r="38" spans="1:11">
      <c r="A38">
        <v>26</v>
      </c>
      <c r="B38">
        <v>52</v>
      </c>
      <c r="C38">
        <v>98</v>
      </c>
      <c r="D38">
        <v>0</v>
      </c>
      <c r="E38" s="7">
        <f>-24.109+0.304*テーブル8[[#This Row],[BBS]]+0.121*テーブル8[[#This Row],[MARS]]-2.5*テーブル8[[#This Row],[SWWT]]</f>
        <v>3.5569999999999986</v>
      </c>
      <c r="F38" s="7">
        <f>1/(1+EXP(-1*テーブル8[[#This Row],[判別式]]))</f>
        <v>0.97226679997471643</v>
      </c>
      <c r="G38">
        <f>IF(テーブル8[[#This Row],[確率]]&lt;0.5,0,1)</f>
        <v>1</v>
      </c>
      <c r="H38">
        <v>1</v>
      </c>
      <c r="I38" t="str">
        <f>IF(テーブル8[[#This Row],[予測]]=テーブル8[[#This Row],[アウトカム]], "真", "偽")</f>
        <v>真</v>
      </c>
      <c r="J38" t="str">
        <f>IF(テーブル8[[#This Row],[予測]]=1,"陽性","陰性")</f>
        <v>陽性</v>
      </c>
      <c r="K38" t="str">
        <f>テーブル8[[#This Row],[真偽]]&amp;テーブル8[[#This Row],[陽性陰性]]</f>
        <v>真陽性</v>
      </c>
    </row>
    <row r="39" spans="1:11">
      <c r="A39">
        <v>58</v>
      </c>
      <c r="B39">
        <v>51</v>
      </c>
      <c r="C39">
        <v>100</v>
      </c>
      <c r="D39">
        <v>0</v>
      </c>
      <c r="E39" s="7">
        <f>-24.109+0.304*テーブル8[[#This Row],[BBS]]+0.121*テーブル8[[#This Row],[MARS]]-2.5*テーブル8[[#This Row],[SWWT]]</f>
        <v>3.4949999999999974</v>
      </c>
      <c r="F39" s="7">
        <f>1/(1+EXP(-1*テーブル8[[#This Row],[判別式]]))</f>
        <v>0.97054516882495245</v>
      </c>
      <c r="G39">
        <f>IF(テーブル8[[#This Row],[確率]]&lt;0.5,0,1)</f>
        <v>1</v>
      </c>
      <c r="H39">
        <v>1</v>
      </c>
      <c r="I39" t="str">
        <f>IF(テーブル8[[#This Row],[予測]]=テーブル8[[#This Row],[アウトカム]], "真", "偽")</f>
        <v>真</v>
      </c>
      <c r="J39" t="str">
        <f>IF(テーブル8[[#This Row],[予測]]=1,"陽性","陰性")</f>
        <v>陽性</v>
      </c>
      <c r="K39" t="str">
        <f>テーブル8[[#This Row],[真偽]]&amp;テーブル8[[#This Row],[陽性陰性]]</f>
        <v>真陽性</v>
      </c>
    </row>
    <row r="40" spans="1:11">
      <c r="A40">
        <v>21</v>
      </c>
      <c r="B40">
        <v>49</v>
      </c>
      <c r="C40">
        <v>104</v>
      </c>
      <c r="D40">
        <v>0</v>
      </c>
      <c r="E40" s="7">
        <f>-24.109+0.304*テーブル8[[#This Row],[BBS]]+0.121*テーブル8[[#This Row],[MARS]]-2.5*テーブル8[[#This Row],[SWWT]]</f>
        <v>3.3709999999999969</v>
      </c>
      <c r="F40" s="7">
        <f>1/(1+EXP(-1*テーブル8[[#This Row],[判別式]]))</f>
        <v>0.96678581715471024</v>
      </c>
      <c r="G40">
        <f>IF(テーブル8[[#This Row],[確率]]&lt;0.5,0,1)</f>
        <v>1</v>
      </c>
      <c r="H40">
        <v>0</v>
      </c>
      <c r="I40" t="str">
        <f>IF(テーブル8[[#This Row],[予測]]=テーブル8[[#This Row],[アウトカム]], "真", "偽")</f>
        <v>偽</v>
      </c>
      <c r="J40" t="str">
        <f>IF(テーブル8[[#This Row],[予測]]=1,"陽性","陰性")</f>
        <v>陽性</v>
      </c>
      <c r="K40" t="str">
        <f>テーブル8[[#This Row],[真偽]]&amp;テーブル8[[#This Row],[陽性陰性]]</f>
        <v>偽陽性</v>
      </c>
    </row>
    <row r="41" spans="1:11">
      <c r="A41">
        <v>44</v>
      </c>
      <c r="B41">
        <v>53</v>
      </c>
      <c r="C41">
        <v>114</v>
      </c>
      <c r="D41">
        <v>1</v>
      </c>
      <c r="E41" s="7">
        <f>-24.109+0.304*テーブル8[[#This Row],[BBS]]+0.121*テーブル8[[#This Row],[MARS]]-2.5*テーブル8[[#This Row],[SWWT]]</f>
        <v>3.296999999999997</v>
      </c>
      <c r="F41" s="7">
        <f>1/(1+EXP(-1*テーブル8[[#This Row],[判別式]]))</f>
        <v>0.96432574957165051</v>
      </c>
      <c r="G41">
        <f>IF(テーブル8[[#This Row],[確率]]&lt;0.5,0,1)</f>
        <v>1</v>
      </c>
      <c r="H41">
        <v>1</v>
      </c>
      <c r="I41" t="str">
        <f>IF(テーブル8[[#This Row],[予測]]=テーブル8[[#This Row],[アウトカム]], "真", "偽")</f>
        <v>真</v>
      </c>
      <c r="J41" t="str">
        <f>IF(テーブル8[[#This Row],[予測]]=1,"陽性","陰性")</f>
        <v>陽性</v>
      </c>
      <c r="K41" t="str">
        <f>テーブル8[[#This Row],[真偽]]&amp;テーブル8[[#This Row],[陽性陰性]]</f>
        <v>真陽性</v>
      </c>
    </row>
    <row r="42" spans="1:11">
      <c r="A42">
        <v>49</v>
      </c>
      <c r="B42">
        <v>55</v>
      </c>
      <c r="C42">
        <v>108</v>
      </c>
      <c r="D42">
        <v>1</v>
      </c>
      <c r="E42" s="7">
        <f>-24.109+0.304*テーブル8[[#This Row],[BBS]]+0.121*テーブル8[[#This Row],[MARS]]-2.5*テーブル8[[#This Row],[SWWT]]</f>
        <v>3.1789999999999967</v>
      </c>
      <c r="F42" s="7">
        <f>1/(1+EXP(-1*テーブル8[[#This Row],[判別式]]))</f>
        <v>0.96003631710534365</v>
      </c>
      <c r="G42">
        <f>IF(テーブル8[[#This Row],[確率]]&lt;0.5,0,1)</f>
        <v>1</v>
      </c>
      <c r="H42">
        <v>1</v>
      </c>
      <c r="I42" t="str">
        <f>IF(テーブル8[[#This Row],[予測]]=テーブル8[[#This Row],[アウトカム]], "真", "偽")</f>
        <v>真</v>
      </c>
      <c r="J42" t="str">
        <f>IF(テーブル8[[#This Row],[予測]]=1,"陽性","陰性")</f>
        <v>陽性</v>
      </c>
      <c r="K42" t="str">
        <f>テーブル8[[#This Row],[真偽]]&amp;テーブル8[[#This Row],[陽性陰性]]</f>
        <v>真陽性</v>
      </c>
    </row>
    <row r="43" spans="1:11">
      <c r="A43">
        <v>41</v>
      </c>
      <c r="B43">
        <v>53</v>
      </c>
      <c r="C43">
        <v>92</v>
      </c>
      <c r="D43">
        <v>0</v>
      </c>
      <c r="E43" s="7">
        <f>-24.109+0.304*テーブル8[[#This Row],[BBS]]+0.121*テーブル8[[#This Row],[MARS]]-2.5*テーブル8[[#This Row],[SWWT]]</f>
        <v>3.1349999999999962</v>
      </c>
      <c r="F43" s="7">
        <f>1/(1+EXP(-1*テーブル8[[#This Row],[判別式]]))</f>
        <v>0.95831359454597564</v>
      </c>
      <c r="G43">
        <f>IF(テーブル8[[#This Row],[確率]]&lt;0.5,0,1)</f>
        <v>1</v>
      </c>
      <c r="H43">
        <v>1</v>
      </c>
      <c r="I43" t="str">
        <f>IF(テーブル8[[#This Row],[予測]]=テーブル8[[#This Row],[アウトカム]], "真", "偽")</f>
        <v>真</v>
      </c>
      <c r="J43" t="str">
        <f>IF(テーブル8[[#This Row],[予測]]=1,"陽性","陰性")</f>
        <v>陽性</v>
      </c>
      <c r="K43" t="str">
        <f>テーブル8[[#This Row],[真偽]]&amp;テーブル8[[#This Row],[陽性陰性]]</f>
        <v>真陽性</v>
      </c>
    </row>
    <row r="44" spans="1:11">
      <c r="A44">
        <v>57</v>
      </c>
      <c r="B44">
        <v>53</v>
      </c>
      <c r="C44">
        <v>92</v>
      </c>
      <c r="D44">
        <v>0</v>
      </c>
      <c r="E44" s="7">
        <f>-24.109+0.304*テーブル8[[#This Row],[BBS]]+0.121*テーブル8[[#This Row],[MARS]]-2.5*テーブル8[[#This Row],[SWWT]]</f>
        <v>3.1349999999999962</v>
      </c>
      <c r="F44" s="7">
        <f>1/(1+EXP(-1*テーブル8[[#This Row],[判別式]]))</f>
        <v>0.95831359454597564</v>
      </c>
      <c r="G44">
        <f>IF(テーブル8[[#This Row],[確率]]&lt;0.5,0,1)</f>
        <v>1</v>
      </c>
      <c r="H44">
        <v>1</v>
      </c>
      <c r="I44" t="str">
        <f>IF(テーブル8[[#This Row],[予測]]=テーブル8[[#This Row],[アウトカム]], "真", "偽")</f>
        <v>真</v>
      </c>
      <c r="J44" t="str">
        <f>IF(テーブル8[[#This Row],[予測]]=1,"陽性","陰性")</f>
        <v>陽性</v>
      </c>
      <c r="K44" t="str">
        <f>テーブル8[[#This Row],[真偽]]&amp;テーブル8[[#This Row],[陽性陰性]]</f>
        <v>真陽性</v>
      </c>
    </row>
    <row r="45" spans="1:11">
      <c r="A45">
        <v>7</v>
      </c>
      <c r="B45">
        <v>52</v>
      </c>
      <c r="C45">
        <v>92</v>
      </c>
      <c r="D45">
        <v>0</v>
      </c>
      <c r="E45" s="7">
        <f>-24.109+0.304*テーブル8[[#This Row],[BBS]]+0.121*テーブル8[[#This Row],[MARS]]-2.5*テーブル8[[#This Row],[SWWT]]</f>
        <v>2.8309999999999977</v>
      </c>
      <c r="F45" s="7">
        <f>1/(1+EXP(-1*テーブル8[[#This Row],[判別式]]))</f>
        <v>0.94432819788931688</v>
      </c>
      <c r="G45">
        <f>IF(テーブル8[[#This Row],[確率]]&lt;0.5,0,1)</f>
        <v>1</v>
      </c>
      <c r="H45">
        <v>1</v>
      </c>
      <c r="I45" t="str">
        <f>IF(テーブル8[[#This Row],[予測]]=テーブル8[[#This Row],[アウトカム]], "真", "偽")</f>
        <v>真</v>
      </c>
      <c r="J45" t="str">
        <f>IF(テーブル8[[#This Row],[予測]]=1,"陽性","陰性")</f>
        <v>陽性</v>
      </c>
      <c r="K45" t="str">
        <f>テーブル8[[#This Row],[真偽]]&amp;テーブル8[[#This Row],[陽性陰性]]</f>
        <v>真陽性</v>
      </c>
    </row>
    <row r="46" spans="1:11">
      <c r="A46">
        <v>40</v>
      </c>
      <c r="B46">
        <v>53</v>
      </c>
      <c r="C46">
        <v>89</v>
      </c>
      <c r="D46">
        <v>0</v>
      </c>
      <c r="E46" s="7">
        <f>-24.109+0.304*テーブル8[[#This Row],[BBS]]+0.121*テーブル8[[#This Row],[MARS]]-2.5*テーブル8[[#This Row],[SWWT]]</f>
        <v>2.7719999999999967</v>
      </c>
      <c r="F46" s="7">
        <f>1/(1+EXP(-1*テーブル8[[#This Row],[判別式]]))</f>
        <v>0.94114386850261256</v>
      </c>
      <c r="G46">
        <f>IF(テーブル8[[#This Row],[確率]]&lt;0.5,0,1)</f>
        <v>1</v>
      </c>
      <c r="H46">
        <v>1</v>
      </c>
      <c r="I46" t="str">
        <f>IF(テーブル8[[#This Row],[予測]]=テーブル8[[#This Row],[アウトカム]], "真", "偽")</f>
        <v>真</v>
      </c>
      <c r="J46" t="str">
        <f>IF(テーブル8[[#This Row],[予測]]=1,"陽性","陰性")</f>
        <v>陽性</v>
      </c>
      <c r="K46" t="str">
        <f>テーブル8[[#This Row],[真偽]]&amp;テーブル8[[#This Row],[陽性陰性]]</f>
        <v>真陽性</v>
      </c>
    </row>
    <row r="47" spans="1:11">
      <c r="A47">
        <v>51</v>
      </c>
      <c r="B47">
        <v>53</v>
      </c>
      <c r="C47">
        <v>88</v>
      </c>
      <c r="D47">
        <v>0</v>
      </c>
      <c r="E47" s="7">
        <f>-24.109+0.304*テーブル8[[#This Row],[BBS]]+0.121*テーブル8[[#This Row],[MARS]]-2.5*テーブル8[[#This Row],[SWWT]]</f>
        <v>2.6509999999999962</v>
      </c>
      <c r="F47" s="7">
        <f>1/(1+EXP(-1*テーブル8[[#This Row],[判別式]]))</f>
        <v>0.9340725982253385</v>
      </c>
      <c r="G47">
        <f>IF(テーブル8[[#This Row],[確率]]&lt;0.5,0,1)</f>
        <v>1</v>
      </c>
      <c r="H47">
        <v>1</v>
      </c>
      <c r="I47" t="str">
        <f>IF(テーブル8[[#This Row],[予測]]=テーブル8[[#This Row],[アウトカム]], "真", "偽")</f>
        <v>真</v>
      </c>
      <c r="J47" t="str">
        <f>IF(テーブル8[[#This Row],[予測]]=1,"陽性","陰性")</f>
        <v>陽性</v>
      </c>
      <c r="K47" t="str">
        <f>テーブル8[[#This Row],[真偽]]&amp;テーブル8[[#This Row],[陽性陰性]]</f>
        <v>真陽性</v>
      </c>
    </row>
    <row r="48" spans="1:11">
      <c r="A48">
        <v>87</v>
      </c>
      <c r="B48">
        <v>48</v>
      </c>
      <c r="C48">
        <v>121</v>
      </c>
      <c r="D48">
        <v>1</v>
      </c>
      <c r="E48" s="7">
        <f>-24.109+0.304*テーブル8[[#This Row],[BBS]]+0.121*テーブル8[[#This Row],[MARS]]-2.5*テーブル8[[#This Row],[SWWT]]</f>
        <v>2.623999999999997</v>
      </c>
      <c r="F48" s="7">
        <f>1/(1+EXP(-1*テーブル8[[#This Row],[判別式]]))</f>
        <v>0.93239029748048619</v>
      </c>
      <c r="G48">
        <f>IF(テーブル8[[#This Row],[確率]]&lt;0.5,0,1)</f>
        <v>1</v>
      </c>
      <c r="H48">
        <v>1</v>
      </c>
      <c r="I48" t="str">
        <f>IF(テーブル8[[#This Row],[予測]]=テーブル8[[#This Row],[アウトカム]], "真", "偽")</f>
        <v>真</v>
      </c>
      <c r="J48" t="str">
        <f>IF(テーブル8[[#This Row],[予測]]=1,"陽性","陰性")</f>
        <v>陽性</v>
      </c>
      <c r="K48" t="str">
        <f>テーブル8[[#This Row],[真偽]]&amp;テーブル8[[#This Row],[陽性陰性]]</f>
        <v>真陽性</v>
      </c>
    </row>
    <row r="49" spans="1:11">
      <c r="A49">
        <v>20</v>
      </c>
      <c r="B49">
        <v>54</v>
      </c>
      <c r="C49">
        <v>85</v>
      </c>
      <c r="D49">
        <v>0</v>
      </c>
      <c r="E49" s="7">
        <f>-24.109+0.304*テーブル8[[#This Row],[BBS]]+0.121*テーブル8[[#This Row],[MARS]]-2.5*テーブル8[[#This Row],[SWWT]]</f>
        <v>2.5919999999999987</v>
      </c>
      <c r="F49" s="7">
        <f>1/(1+EXP(-1*テーブル8[[#This Row],[判別式]]))</f>
        <v>0.93034493520070993</v>
      </c>
      <c r="G49">
        <f>IF(テーブル8[[#This Row],[確率]]&lt;0.5,0,1)</f>
        <v>1</v>
      </c>
      <c r="H49">
        <v>1</v>
      </c>
      <c r="I49" t="str">
        <f>IF(テーブル8[[#This Row],[予測]]=テーブル8[[#This Row],[アウトカム]], "真", "偽")</f>
        <v>真</v>
      </c>
      <c r="J49" t="str">
        <f>IF(テーブル8[[#This Row],[予測]]=1,"陽性","陰性")</f>
        <v>陽性</v>
      </c>
      <c r="K49" t="str">
        <f>テーブル8[[#This Row],[真偽]]&amp;テーブル8[[#This Row],[陽性陰性]]</f>
        <v>真陽性</v>
      </c>
    </row>
    <row r="50" spans="1:11">
      <c r="A50">
        <v>36</v>
      </c>
      <c r="B50">
        <v>50</v>
      </c>
      <c r="C50">
        <v>95</v>
      </c>
      <c r="D50">
        <v>0</v>
      </c>
      <c r="E50" s="7">
        <f>-24.109+0.304*テーブル8[[#This Row],[BBS]]+0.121*テーブル8[[#This Row],[MARS]]-2.5*テーブル8[[#This Row],[SWWT]]</f>
        <v>2.5859999999999967</v>
      </c>
      <c r="F50" s="7">
        <f>1/(1+EXP(-1*テーブル8[[#This Row],[判別式]]))</f>
        <v>0.92995511039491618</v>
      </c>
      <c r="G50">
        <f>IF(テーブル8[[#This Row],[確率]]&lt;0.5,0,1)</f>
        <v>1</v>
      </c>
      <c r="H50">
        <v>0</v>
      </c>
      <c r="I50" t="str">
        <f>IF(テーブル8[[#This Row],[予測]]=テーブル8[[#This Row],[アウトカム]], "真", "偽")</f>
        <v>偽</v>
      </c>
      <c r="J50" t="str">
        <f>IF(テーブル8[[#This Row],[予測]]=1,"陽性","陰性")</f>
        <v>陽性</v>
      </c>
      <c r="K50" t="str">
        <f>テーブル8[[#This Row],[真偽]]&amp;テーブル8[[#This Row],[陽性陰性]]</f>
        <v>偽陽性</v>
      </c>
    </row>
    <row r="51" spans="1:11">
      <c r="A51">
        <v>1</v>
      </c>
      <c r="B51">
        <v>57</v>
      </c>
      <c r="C51">
        <v>77</v>
      </c>
      <c r="D51">
        <v>0</v>
      </c>
      <c r="E51" s="7">
        <f>-24.109+0.304*テーブル8[[#This Row],[BBS]]+0.121*テーブル8[[#This Row],[MARS]]-2.5*テーブル8[[#This Row],[SWWT]]</f>
        <v>2.5359999999999978</v>
      </c>
      <c r="F51" s="7">
        <f>1/(1+EXP(-1*テーブル8[[#This Row],[判別式]]))</f>
        <v>0.92662733377230533</v>
      </c>
      <c r="G51">
        <f>IF(テーブル8[[#This Row],[確率]]&lt;0.5,0,1)</f>
        <v>1</v>
      </c>
      <c r="H51">
        <v>1</v>
      </c>
      <c r="I51" t="str">
        <f>IF(テーブル8[[#This Row],[予測]]=テーブル8[[#This Row],[アウトカム]], "真", "偽")</f>
        <v>真</v>
      </c>
      <c r="J51" t="str">
        <f>IF(テーブル8[[#This Row],[予測]]=1,"陽性","陰性")</f>
        <v>陽性</v>
      </c>
      <c r="K51" t="str">
        <f>テーブル8[[#This Row],[真偽]]&amp;テーブル8[[#This Row],[陽性陰性]]</f>
        <v>真陽性</v>
      </c>
    </row>
    <row r="52" spans="1:11">
      <c r="A52">
        <v>6</v>
      </c>
      <c r="B52">
        <v>53</v>
      </c>
      <c r="C52">
        <v>87</v>
      </c>
      <c r="D52">
        <v>0</v>
      </c>
      <c r="E52" s="7">
        <f>-24.109+0.304*テーブル8[[#This Row],[BBS]]+0.121*テーブル8[[#This Row],[MARS]]-2.5*テーブル8[[#This Row],[SWWT]]</f>
        <v>2.5299999999999958</v>
      </c>
      <c r="F52" s="7">
        <f>1/(1+EXP(-1*テーブル8[[#This Row],[判別式]]))</f>
        <v>0.92621835339753433</v>
      </c>
      <c r="G52">
        <f>IF(テーブル8[[#This Row],[確率]]&lt;0.5,0,1)</f>
        <v>1</v>
      </c>
      <c r="H52">
        <v>1</v>
      </c>
      <c r="I52" t="str">
        <f>IF(テーブル8[[#This Row],[予測]]=テーブル8[[#This Row],[アウトカム]], "真", "偽")</f>
        <v>真</v>
      </c>
      <c r="J52" t="str">
        <f>IF(テーブル8[[#This Row],[予測]]=1,"陽性","陰性")</f>
        <v>陽性</v>
      </c>
      <c r="K52" t="str">
        <f>テーブル8[[#This Row],[真偽]]&amp;テーブル8[[#This Row],[陽性陰性]]</f>
        <v>真陽性</v>
      </c>
    </row>
    <row r="53" spans="1:11">
      <c r="A53">
        <v>19</v>
      </c>
      <c r="B53">
        <v>49</v>
      </c>
      <c r="C53">
        <v>97</v>
      </c>
      <c r="D53">
        <v>0</v>
      </c>
      <c r="E53" s="7">
        <f>-24.109+0.304*テーブル8[[#This Row],[BBS]]+0.121*テーブル8[[#This Row],[MARS]]-2.5*テーブル8[[#This Row],[SWWT]]</f>
        <v>2.5239999999999974</v>
      </c>
      <c r="F53" s="7">
        <f>1/(1+EXP(-1*テーブル8[[#This Row],[判別式]]))</f>
        <v>0.92580727588672507</v>
      </c>
      <c r="G53">
        <f>IF(テーブル8[[#This Row],[確率]]&lt;0.5,0,1)</f>
        <v>1</v>
      </c>
      <c r="H53">
        <v>1</v>
      </c>
      <c r="I53" t="str">
        <f>IF(テーブル8[[#This Row],[予測]]=テーブル8[[#This Row],[アウトカム]], "真", "偽")</f>
        <v>真</v>
      </c>
      <c r="J53" t="str">
        <f>IF(テーブル8[[#This Row],[予測]]=1,"陽性","陰性")</f>
        <v>陽性</v>
      </c>
      <c r="K53" t="str">
        <f>テーブル8[[#This Row],[真偽]]&amp;テーブル8[[#This Row],[陽性陰性]]</f>
        <v>真陽性</v>
      </c>
    </row>
    <row r="54" spans="1:11">
      <c r="A54">
        <v>11</v>
      </c>
      <c r="B54">
        <v>53</v>
      </c>
      <c r="C54">
        <v>86</v>
      </c>
      <c r="D54">
        <v>0</v>
      </c>
      <c r="E54" s="7">
        <f>-24.109+0.304*テーブル8[[#This Row],[BBS]]+0.121*テーブル8[[#This Row],[MARS]]-2.5*テーブル8[[#This Row],[SWWT]]</f>
        <v>2.4089999999999954</v>
      </c>
      <c r="F54" s="7">
        <f>1/(1+EXP(-1*テーブル8[[#This Row],[判別式]]))</f>
        <v>0.91751102892360448</v>
      </c>
      <c r="G54">
        <f>IF(テーブル8[[#This Row],[確率]]&lt;0.5,0,1)</f>
        <v>1</v>
      </c>
      <c r="H54">
        <v>1</v>
      </c>
      <c r="I54" t="str">
        <f>IF(テーブル8[[#This Row],[予測]]=テーブル8[[#This Row],[アウトカム]], "真", "偽")</f>
        <v>真</v>
      </c>
      <c r="J54" t="str">
        <f>IF(テーブル8[[#This Row],[予測]]=1,"陽性","陰性")</f>
        <v>陽性</v>
      </c>
      <c r="K54" t="str">
        <f>テーブル8[[#This Row],[真偽]]&amp;テーブル8[[#This Row],[陽性陰性]]</f>
        <v>真陽性</v>
      </c>
    </row>
    <row r="55" spans="1:11">
      <c r="A55">
        <v>22</v>
      </c>
      <c r="B55">
        <v>49</v>
      </c>
      <c r="C55">
        <v>96</v>
      </c>
      <c r="D55">
        <v>0</v>
      </c>
      <c r="E55" s="7">
        <f>-24.109+0.304*テーブル8[[#This Row],[BBS]]+0.121*テーブル8[[#This Row],[MARS]]-2.5*テーブル8[[#This Row],[SWWT]]</f>
        <v>2.4029999999999969</v>
      </c>
      <c r="F55" s="7">
        <f>1/(1+EXP(-1*テーブル8[[#This Row],[判別式]]))</f>
        <v>0.91705578262287124</v>
      </c>
      <c r="G55">
        <f>IF(テーブル8[[#This Row],[確率]]&lt;0.5,0,1)</f>
        <v>1</v>
      </c>
      <c r="H55">
        <v>1</v>
      </c>
      <c r="I55" t="str">
        <f>IF(テーブル8[[#This Row],[予測]]=テーブル8[[#This Row],[アウトカム]], "真", "偽")</f>
        <v>真</v>
      </c>
      <c r="J55" t="str">
        <f>IF(テーブル8[[#This Row],[予測]]=1,"陽性","陰性")</f>
        <v>陽性</v>
      </c>
      <c r="K55" t="str">
        <f>テーブル8[[#This Row],[真偽]]&amp;テーブル8[[#This Row],[陽性陰性]]</f>
        <v>真陽性</v>
      </c>
    </row>
    <row r="56" spans="1:11">
      <c r="A56">
        <v>59</v>
      </c>
      <c r="B56">
        <v>52</v>
      </c>
      <c r="C56">
        <v>88</v>
      </c>
      <c r="D56">
        <v>0</v>
      </c>
      <c r="E56" s="7">
        <f>-24.109+0.304*テーブル8[[#This Row],[BBS]]+0.121*テーブル8[[#This Row],[MARS]]-2.5*テーブル8[[#This Row],[SWWT]]</f>
        <v>2.3469999999999978</v>
      </c>
      <c r="F56" s="7">
        <f>1/(1+EXP(-1*テーブル8[[#This Row],[判別式]]))</f>
        <v>0.91269547600159251</v>
      </c>
      <c r="G56">
        <f>IF(テーブル8[[#This Row],[確率]]&lt;0.5,0,1)</f>
        <v>1</v>
      </c>
      <c r="H56">
        <v>1</v>
      </c>
      <c r="I56" t="str">
        <f>IF(テーブル8[[#This Row],[予測]]=テーブル8[[#This Row],[アウトカム]], "真", "偽")</f>
        <v>真</v>
      </c>
      <c r="J56" t="str">
        <f>IF(テーブル8[[#This Row],[予測]]=1,"陽性","陰性")</f>
        <v>陽性</v>
      </c>
      <c r="K56" t="str">
        <f>テーブル8[[#This Row],[真偽]]&amp;テーブル8[[#This Row],[陽性陰性]]</f>
        <v>真陽性</v>
      </c>
    </row>
    <row r="57" spans="1:11">
      <c r="A57">
        <v>74</v>
      </c>
      <c r="B57">
        <v>61</v>
      </c>
      <c r="C57">
        <v>84</v>
      </c>
      <c r="D57">
        <v>1</v>
      </c>
      <c r="E57" s="7">
        <f>-24.109+0.304*テーブル8[[#This Row],[BBS]]+0.121*テーブル8[[#This Row],[MARS]]-2.5*テーブル8[[#This Row],[SWWT]]</f>
        <v>2.0989999999999984</v>
      </c>
      <c r="F57" s="7">
        <f>1/(1+EXP(-1*テーブル8[[#This Row],[判別式]]))</f>
        <v>0.89080594609911556</v>
      </c>
      <c r="G57">
        <f>IF(テーブル8[[#This Row],[確率]]&lt;0.5,0,1)</f>
        <v>1</v>
      </c>
      <c r="H57">
        <v>1</v>
      </c>
      <c r="I57" t="str">
        <f>IF(テーブル8[[#This Row],[予測]]=テーブル8[[#This Row],[アウトカム]], "真", "偽")</f>
        <v>真</v>
      </c>
      <c r="J57" t="str">
        <f>IF(テーブル8[[#This Row],[予測]]=1,"陽性","陰性")</f>
        <v>陽性</v>
      </c>
      <c r="K57" t="str">
        <f>テーブル8[[#This Row],[真偽]]&amp;テーブル8[[#This Row],[陽性陰性]]</f>
        <v>真陽性</v>
      </c>
    </row>
    <row r="58" spans="1:11">
      <c r="A58">
        <v>62</v>
      </c>
      <c r="B58">
        <v>50</v>
      </c>
      <c r="C58">
        <v>111</v>
      </c>
      <c r="D58">
        <v>1</v>
      </c>
      <c r="E58" s="7">
        <f>-24.109+0.304*テーブル8[[#This Row],[BBS]]+0.121*テーブル8[[#This Row],[MARS]]-2.5*テーブル8[[#This Row],[SWWT]]</f>
        <v>2.0219999999999967</v>
      </c>
      <c r="F58" s="7">
        <f>1/(1+EXP(-1*テーブル8[[#This Row],[判別式]]))</f>
        <v>0.88308765507941744</v>
      </c>
      <c r="G58">
        <f>IF(テーブル8[[#This Row],[確率]]&lt;0.5,0,1)</f>
        <v>1</v>
      </c>
      <c r="H58">
        <v>1</v>
      </c>
      <c r="I58" t="str">
        <f>IF(テーブル8[[#This Row],[予測]]=テーブル8[[#This Row],[アウトカム]], "真", "偽")</f>
        <v>真</v>
      </c>
      <c r="J58" t="str">
        <f>IF(テーブル8[[#This Row],[予測]]=1,"陽性","陰性")</f>
        <v>陽性</v>
      </c>
      <c r="K58" t="str">
        <f>テーブル8[[#This Row],[真偽]]&amp;テーブル8[[#This Row],[陽性陰性]]</f>
        <v>真陽性</v>
      </c>
    </row>
    <row r="59" spans="1:11">
      <c r="A59">
        <v>28</v>
      </c>
      <c r="B59">
        <v>47</v>
      </c>
      <c r="C59">
        <v>97</v>
      </c>
      <c r="D59">
        <v>0</v>
      </c>
      <c r="E59" s="7">
        <f>-24.109+0.304*テーブル8[[#This Row],[BBS]]+0.121*テーブル8[[#This Row],[MARS]]-2.5*テーブル8[[#This Row],[SWWT]]</f>
        <v>1.9159999999999986</v>
      </c>
      <c r="F59" s="7">
        <f>1/(1+EXP(-1*テーブル8[[#This Row],[判別式]]))</f>
        <v>0.87169171737059792</v>
      </c>
      <c r="G59">
        <f>IF(テーブル8[[#This Row],[確率]]&lt;0.5,0,1)</f>
        <v>1</v>
      </c>
      <c r="H59">
        <v>1</v>
      </c>
      <c r="I59" t="str">
        <f>IF(テーブル8[[#This Row],[予測]]=テーブル8[[#This Row],[アウトカム]], "真", "偽")</f>
        <v>真</v>
      </c>
      <c r="J59" t="str">
        <f>IF(テーブル8[[#This Row],[予測]]=1,"陽性","陰性")</f>
        <v>陽性</v>
      </c>
      <c r="K59" t="str">
        <f>テーブル8[[#This Row],[真偽]]&amp;テーブル8[[#This Row],[陽性陰性]]</f>
        <v>真陽性</v>
      </c>
    </row>
    <row r="60" spans="1:11">
      <c r="A60">
        <v>45</v>
      </c>
      <c r="B60">
        <v>52</v>
      </c>
      <c r="C60">
        <v>84</v>
      </c>
      <c r="D60">
        <v>0</v>
      </c>
      <c r="E60" s="7">
        <f>-24.109+0.304*テーブル8[[#This Row],[BBS]]+0.121*テーブル8[[#This Row],[MARS]]-2.5*テーブル8[[#This Row],[SWWT]]</f>
        <v>1.8629999999999978</v>
      </c>
      <c r="F60" s="7">
        <f>1/(1+EXP(-1*テーブル8[[#This Row],[判別式]]))</f>
        <v>0.86564623942002705</v>
      </c>
      <c r="G60">
        <f>IF(テーブル8[[#This Row],[確率]]&lt;0.5,0,1)</f>
        <v>1</v>
      </c>
      <c r="H60">
        <v>1</v>
      </c>
      <c r="I60" t="str">
        <f>IF(テーブル8[[#This Row],[予測]]=テーブル8[[#This Row],[アウトカム]], "真", "偽")</f>
        <v>真</v>
      </c>
      <c r="J60" t="str">
        <f>IF(テーブル8[[#This Row],[予測]]=1,"陽性","陰性")</f>
        <v>陽性</v>
      </c>
      <c r="K60" t="str">
        <f>テーブル8[[#This Row],[真偽]]&amp;テーブル8[[#This Row],[陽性陰性]]</f>
        <v>真陽性</v>
      </c>
    </row>
    <row r="61" spans="1:11">
      <c r="A61">
        <v>24</v>
      </c>
      <c r="B61">
        <v>50</v>
      </c>
      <c r="C61">
        <v>88</v>
      </c>
      <c r="D61">
        <v>0</v>
      </c>
      <c r="E61" s="7">
        <f>-24.109+0.304*テーブル8[[#This Row],[BBS]]+0.121*テーブル8[[#This Row],[MARS]]-2.5*テーブル8[[#This Row],[SWWT]]</f>
        <v>1.7389999999999972</v>
      </c>
      <c r="F61" s="7">
        <f>1/(1+EXP(-1*テーブル8[[#This Row],[判別式]]))</f>
        <v>0.85056000233823537</v>
      </c>
      <c r="G61">
        <f>IF(テーブル8[[#This Row],[確率]]&lt;0.5,0,1)</f>
        <v>1</v>
      </c>
      <c r="H61">
        <v>1</v>
      </c>
      <c r="I61" t="str">
        <f>IF(テーブル8[[#This Row],[予測]]=テーブル8[[#This Row],[アウトカム]], "真", "偽")</f>
        <v>真</v>
      </c>
      <c r="J61" t="str">
        <f>IF(テーブル8[[#This Row],[予測]]=1,"陽性","陰性")</f>
        <v>陽性</v>
      </c>
      <c r="K61" t="str">
        <f>テーブル8[[#This Row],[真偽]]&amp;テーブル8[[#This Row],[陽性陰性]]</f>
        <v>真陽性</v>
      </c>
    </row>
    <row r="62" spans="1:11">
      <c r="A62">
        <v>39</v>
      </c>
      <c r="B62">
        <v>52</v>
      </c>
      <c r="C62">
        <v>103</v>
      </c>
      <c r="D62">
        <v>1</v>
      </c>
      <c r="E62" s="7">
        <f>-24.109+0.304*テーブル8[[#This Row],[BBS]]+0.121*テーブル8[[#This Row],[MARS]]-2.5*テーブル8[[#This Row],[SWWT]]</f>
        <v>1.6619999999999973</v>
      </c>
      <c r="F62" s="7">
        <f>1/(1+EXP(-1*テーブル8[[#This Row],[判別式]]))</f>
        <v>0.84050629660213139</v>
      </c>
      <c r="G62">
        <f>IF(テーブル8[[#This Row],[確率]]&lt;0.5,0,1)</f>
        <v>1</v>
      </c>
      <c r="H62">
        <v>0</v>
      </c>
      <c r="I62" t="str">
        <f>IF(テーブル8[[#This Row],[予測]]=テーブル8[[#This Row],[アウトカム]], "真", "偽")</f>
        <v>偽</v>
      </c>
      <c r="J62" t="str">
        <f>IF(テーブル8[[#This Row],[予測]]=1,"陽性","陰性")</f>
        <v>陽性</v>
      </c>
      <c r="K62" t="str">
        <f>テーブル8[[#This Row],[真偽]]&amp;テーブル8[[#This Row],[陽性陰性]]</f>
        <v>偽陽性</v>
      </c>
    </row>
    <row r="63" spans="1:11">
      <c r="A63">
        <v>5</v>
      </c>
      <c r="B63">
        <v>51</v>
      </c>
      <c r="C63">
        <v>84</v>
      </c>
      <c r="D63">
        <v>0</v>
      </c>
      <c r="E63" s="7">
        <f>-24.109+0.304*テーブル8[[#This Row],[BBS]]+0.121*テーブル8[[#This Row],[MARS]]-2.5*テーブル8[[#This Row],[SWWT]]</f>
        <v>1.5589999999999975</v>
      </c>
      <c r="F63" s="7">
        <f>1/(1+EXP(-1*テーブル8[[#This Row],[判別式]]))</f>
        <v>0.82620981265909288</v>
      </c>
      <c r="G63">
        <f>IF(テーブル8[[#This Row],[確率]]&lt;0.5,0,1)</f>
        <v>1</v>
      </c>
      <c r="H63">
        <v>1</v>
      </c>
      <c r="I63" t="str">
        <f>IF(テーブル8[[#This Row],[予測]]=テーブル8[[#This Row],[アウトカム]], "真", "偽")</f>
        <v>真</v>
      </c>
      <c r="J63" t="str">
        <f>IF(テーブル8[[#This Row],[予測]]=1,"陽性","陰性")</f>
        <v>陽性</v>
      </c>
      <c r="K63" t="str">
        <f>テーブル8[[#This Row],[真偽]]&amp;テーブル8[[#This Row],[陽性陰性]]</f>
        <v>真陽性</v>
      </c>
    </row>
    <row r="64" spans="1:11">
      <c r="A64">
        <v>56</v>
      </c>
      <c r="B64">
        <v>49</v>
      </c>
      <c r="C64">
        <v>88</v>
      </c>
      <c r="D64">
        <v>0</v>
      </c>
      <c r="E64" s="7">
        <f>-24.109+0.304*テーブル8[[#This Row],[BBS]]+0.121*テーブル8[[#This Row],[MARS]]-2.5*テーブル8[[#This Row],[SWWT]]</f>
        <v>1.4349999999999969</v>
      </c>
      <c r="F64" s="7">
        <f>1/(1+EXP(-1*テーブル8[[#This Row],[判別式]]))</f>
        <v>0.80767917842277659</v>
      </c>
      <c r="G64">
        <f>IF(テーブル8[[#This Row],[確率]]&lt;0.5,0,1)</f>
        <v>1</v>
      </c>
      <c r="H64">
        <v>1</v>
      </c>
      <c r="I64" t="str">
        <f>IF(テーブル8[[#This Row],[予測]]=テーブル8[[#This Row],[アウトカム]], "真", "偽")</f>
        <v>真</v>
      </c>
      <c r="J64" t="str">
        <f>IF(テーブル8[[#This Row],[予測]]=1,"陽性","陰性")</f>
        <v>陽性</v>
      </c>
      <c r="K64" t="str">
        <f>テーブル8[[#This Row],[真偽]]&amp;テーブル8[[#This Row],[陽性陰性]]</f>
        <v>真陽性</v>
      </c>
    </row>
    <row r="65" spans="1:11">
      <c r="A65">
        <v>64</v>
      </c>
      <c r="B65">
        <v>52</v>
      </c>
      <c r="C65">
        <v>79</v>
      </c>
      <c r="D65">
        <v>0</v>
      </c>
      <c r="E65" s="7">
        <f>-24.109+0.304*テーブル8[[#This Row],[BBS]]+0.121*テーブル8[[#This Row],[MARS]]-2.5*テーブル8[[#This Row],[SWWT]]</f>
        <v>1.2579999999999973</v>
      </c>
      <c r="F65" s="7">
        <f>1/(1+EXP(-1*テーブル8[[#This Row],[判別式]]))</f>
        <v>0.77868162679390673</v>
      </c>
      <c r="G65">
        <f>IF(テーブル8[[#This Row],[確率]]&lt;0.5,0,1)</f>
        <v>1</v>
      </c>
      <c r="H65">
        <v>1</v>
      </c>
      <c r="I65" t="str">
        <f>IF(テーブル8[[#This Row],[予測]]=テーブル8[[#This Row],[アウトカム]], "真", "偽")</f>
        <v>真</v>
      </c>
      <c r="J65" t="str">
        <f>IF(テーブル8[[#This Row],[予測]]=1,"陽性","陰性")</f>
        <v>陽性</v>
      </c>
      <c r="K65" t="str">
        <f>テーブル8[[#This Row],[真偽]]&amp;テーブル8[[#This Row],[陽性陰性]]</f>
        <v>真陽性</v>
      </c>
    </row>
    <row r="66" spans="1:11">
      <c r="A66">
        <v>53</v>
      </c>
      <c r="B66">
        <v>57</v>
      </c>
      <c r="C66">
        <v>86</v>
      </c>
      <c r="D66">
        <v>1</v>
      </c>
      <c r="E66" s="7">
        <f>-24.109+0.304*テーブル8[[#This Row],[BBS]]+0.121*テーブル8[[#This Row],[MARS]]-2.5*テーブル8[[#This Row],[SWWT]]</f>
        <v>1.1249999999999964</v>
      </c>
      <c r="F66" s="7">
        <f>1/(1+EXP(-1*テーブル8[[#This Row],[判別式]]))</f>
        <v>0.7549149868676277</v>
      </c>
      <c r="G66">
        <f>IF(テーブル8[[#This Row],[確率]]&lt;0.5,0,1)</f>
        <v>1</v>
      </c>
      <c r="H66">
        <v>1</v>
      </c>
      <c r="I66" t="str">
        <f>IF(テーブル8[[#This Row],[予測]]=テーブル8[[#This Row],[アウトカム]], "真", "偽")</f>
        <v>真</v>
      </c>
      <c r="J66" t="str">
        <f>IF(テーブル8[[#This Row],[予測]]=1,"陽性","陰性")</f>
        <v>陽性</v>
      </c>
      <c r="K66" t="str">
        <f>テーブル8[[#This Row],[真偽]]&amp;テーブル8[[#This Row],[陽性陰性]]</f>
        <v>真陽性</v>
      </c>
    </row>
    <row r="67" spans="1:11">
      <c r="A67">
        <v>98</v>
      </c>
      <c r="B67">
        <v>46</v>
      </c>
      <c r="C67">
        <v>92</v>
      </c>
      <c r="D67">
        <v>0</v>
      </c>
      <c r="E67" s="7">
        <f>-24.109+0.304*テーブル8[[#This Row],[BBS]]+0.121*テーブル8[[#This Row],[MARS]]-2.5*テーブル8[[#This Row],[SWWT]]</f>
        <v>1.0069999999999979</v>
      </c>
      <c r="F67" s="7">
        <f>1/(1+EXP(-1*テーブル8[[#This Row],[判別式]]))</f>
        <v>0.73243263414077986</v>
      </c>
      <c r="G67">
        <f>IF(テーブル8[[#This Row],[確率]]&lt;0.5,0,1)</f>
        <v>1</v>
      </c>
      <c r="H67">
        <v>1</v>
      </c>
      <c r="I67" t="str">
        <f>IF(テーブル8[[#This Row],[予測]]=テーブル8[[#This Row],[アウトカム]], "真", "偽")</f>
        <v>真</v>
      </c>
      <c r="J67" t="str">
        <f>IF(テーブル8[[#This Row],[予測]]=1,"陽性","陰性")</f>
        <v>陽性</v>
      </c>
      <c r="K67" t="str">
        <f>テーブル8[[#This Row],[真偽]]&amp;テーブル8[[#This Row],[陽性陰性]]</f>
        <v>真陽性</v>
      </c>
    </row>
    <row r="68" spans="1:11">
      <c r="A68">
        <v>15</v>
      </c>
      <c r="B68">
        <v>48</v>
      </c>
      <c r="C68">
        <v>105</v>
      </c>
      <c r="D68">
        <v>1</v>
      </c>
      <c r="E68" s="7">
        <f>-24.109+0.304*テーブル8[[#This Row],[BBS]]+0.121*テーブル8[[#This Row],[MARS]]-2.5*テーブル8[[#This Row],[SWWT]]</f>
        <v>0.68799999999999706</v>
      </c>
      <c r="F68" s="7">
        <f>1/(1+EXP(-1*テーブル8[[#This Row],[判別式]]))</f>
        <v>0.6655218692120588</v>
      </c>
      <c r="G68">
        <f>IF(テーブル8[[#This Row],[確率]]&lt;0.5,0,1)</f>
        <v>1</v>
      </c>
      <c r="H68">
        <v>0</v>
      </c>
      <c r="I68" t="str">
        <f>IF(テーブル8[[#This Row],[予測]]=テーブル8[[#This Row],[アウトカム]], "真", "偽")</f>
        <v>偽</v>
      </c>
      <c r="J68" t="str">
        <f>IF(テーブル8[[#This Row],[予測]]=1,"陽性","陰性")</f>
        <v>陽性</v>
      </c>
      <c r="K68" t="str">
        <f>テーブル8[[#This Row],[真偽]]&amp;テーブル8[[#This Row],[陽性陰性]]</f>
        <v>偽陽性</v>
      </c>
    </row>
    <row r="69" spans="1:11">
      <c r="A69">
        <v>72</v>
      </c>
      <c r="B69">
        <v>50</v>
      </c>
      <c r="C69">
        <v>77</v>
      </c>
      <c r="D69">
        <v>0</v>
      </c>
      <c r="E69" s="7">
        <f>-24.109+0.304*テーブル8[[#This Row],[BBS]]+0.121*テーブル8[[#This Row],[MARS]]-2.5*テーブル8[[#This Row],[SWWT]]</f>
        <v>0.4079999999999977</v>
      </c>
      <c r="F69" s="7">
        <f>1/(1+EXP(-1*テーブル8[[#This Row],[判別式]]))</f>
        <v>0.60060821955127397</v>
      </c>
      <c r="G69">
        <f>IF(テーブル8[[#This Row],[確率]]&lt;0.5,0,1)</f>
        <v>1</v>
      </c>
      <c r="H69">
        <v>1</v>
      </c>
      <c r="I69" t="str">
        <f>IF(テーブル8[[#This Row],[予測]]=テーブル8[[#This Row],[アウトカム]], "真", "偽")</f>
        <v>真</v>
      </c>
      <c r="J69" t="str">
        <f>IF(テーブル8[[#This Row],[予測]]=1,"陽性","陰性")</f>
        <v>陽性</v>
      </c>
      <c r="K69" t="str">
        <f>テーブル8[[#This Row],[真偽]]&amp;テーブル8[[#This Row],[陽性陰性]]</f>
        <v>真陽性</v>
      </c>
    </row>
    <row r="70" spans="1:11">
      <c r="A70">
        <v>52</v>
      </c>
      <c r="B70">
        <v>48</v>
      </c>
      <c r="C70">
        <v>100</v>
      </c>
      <c r="D70">
        <v>1</v>
      </c>
      <c r="E70" s="7">
        <f>-24.109+0.304*テーブル8[[#This Row],[BBS]]+0.121*テーブル8[[#This Row],[MARS]]-2.5*テーブル8[[#This Row],[SWWT]]</f>
        <v>8.2999999999996632E-2</v>
      </c>
      <c r="F70" s="7">
        <f>1/(1+EXP(-1*テーブル8[[#This Row],[判別式]]))</f>
        <v>0.52073809597145049</v>
      </c>
      <c r="G70">
        <f>IF(テーブル8[[#This Row],[確率]]&lt;0.5,0,1)</f>
        <v>1</v>
      </c>
      <c r="H70">
        <v>1</v>
      </c>
      <c r="I70" t="str">
        <f>IF(テーブル8[[#This Row],[予測]]=テーブル8[[#This Row],[アウトカム]], "真", "偽")</f>
        <v>真</v>
      </c>
      <c r="J70" t="str">
        <f>IF(テーブル8[[#This Row],[予測]]=1,"陽性","陰性")</f>
        <v>陽性</v>
      </c>
      <c r="K70" t="str">
        <f>テーブル8[[#This Row],[真偽]]&amp;テーブル8[[#This Row],[陽性陰性]]</f>
        <v>真陽性</v>
      </c>
    </row>
    <row r="71" spans="1:11">
      <c r="A71">
        <v>29</v>
      </c>
      <c r="B71">
        <v>42</v>
      </c>
      <c r="C71">
        <v>92</v>
      </c>
      <c r="D71">
        <v>0</v>
      </c>
      <c r="E71" s="7">
        <f>-24.109+0.304*テーブル8[[#This Row],[BBS]]+0.121*テーブル8[[#This Row],[MARS]]-2.5*テーブル8[[#This Row],[SWWT]]</f>
        <v>-0.20900000000000318</v>
      </c>
      <c r="F71" s="7">
        <f>1/(1+EXP(-1*テーブル8[[#This Row],[判別式]]))</f>
        <v>0.44793936722219585</v>
      </c>
      <c r="G71">
        <f>IF(テーブル8[[#This Row],[確率]]&lt;0.5,0,1)</f>
        <v>0</v>
      </c>
      <c r="H71">
        <v>1</v>
      </c>
      <c r="I71" t="str">
        <f>IF(テーブル8[[#This Row],[予測]]=テーブル8[[#This Row],[アウトカム]], "真", "偽")</f>
        <v>偽</v>
      </c>
      <c r="J71" t="str">
        <f>IF(テーブル8[[#This Row],[予測]]=1,"陽性","陰性")</f>
        <v>陰性</v>
      </c>
      <c r="K71" t="str">
        <f>テーブル8[[#This Row],[真偽]]&amp;テーブル8[[#This Row],[陽性陰性]]</f>
        <v>偽陰性</v>
      </c>
    </row>
    <row r="72" spans="1:11">
      <c r="A72">
        <v>8</v>
      </c>
      <c r="B72">
        <v>53</v>
      </c>
      <c r="C72">
        <v>85</v>
      </c>
      <c r="D72">
        <v>1</v>
      </c>
      <c r="E72" s="7">
        <f>-24.109+0.304*テーブル8[[#This Row],[BBS]]+0.121*テーブル8[[#This Row],[MARS]]-2.5*テーブル8[[#This Row],[SWWT]]</f>
        <v>-0.2120000000000033</v>
      </c>
      <c r="F72" s="7">
        <f>1/(1+EXP(-1*テーブル8[[#This Row],[判別式]]))</f>
        <v>0.44719761455530554</v>
      </c>
      <c r="G72">
        <f>IF(テーブル8[[#This Row],[確率]]&lt;0.5,0,1)</f>
        <v>0</v>
      </c>
      <c r="H72">
        <v>1</v>
      </c>
      <c r="I72" t="str">
        <f>IF(テーブル8[[#This Row],[予測]]=テーブル8[[#This Row],[アウトカム]], "真", "偽")</f>
        <v>偽</v>
      </c>
      <c r="J72" t="str">
        <f>IF(テーブル8[[#This Row],[予測]]=1,"陽性","陰性")</f>
        <v>陰性</v>
      </c>
      <c r="K72" t="str">
        <f>テーブル8[[#This Row],[真偽]]&amp;テーブル8[[#This Row],[陽性陰性]]</f>
        <v>偽陰性</v>
      </c>
    </row>
    <row r="73" spans="1:11">
      <c r="A73">
        <v>84</v>
      </c>
      <c r="B73">
        <v>43</v>
      </c>
      <c r="C73">
        <v>88</v>
      </c>
      <c r="D73">
        <v>0</v>
      </c>
      <c r="E73" s="7">
        <f>-24.109+0.304*テーブル8[[#This Row],[BBS]]+0.121*テーブル8[[#This Row],[MARS]]-2.5*テーブル8[[#This Row],[SWWT]]</f>
        <v>-0.3890000000000029</v>
      </c>
      <c r="F73" s="7">
        <f>1/(1+EXP(-1*テーブル8[[#This Row],[判別式]]))</f>
        <v>0.40395805350529451</v>
      </c>
      <c r="G73">
        <f>IF(テーブル8[[#This Row],[確率]]&lt;0.5,0,1)</f>
        <v>0</v>
      </c>
      <c r="H73">
        <v>1</v>
      </c>
      <c r="I73" t="str">
        <f>IF(テーブル8[[#This Row],[予測]]=テーブル8[[#This Row],[アウトカム]], "真", "偽")</f>
        <v>偽</v>
      </c>
      <c r="J73" t="str">
        <f>IF(テーブル8[[#This Row],[予測]]=1,"陽性","陰性")</f>
        <v>陰性</v>
      </c>
      <c r="K73" t="str">
        <f>テーブル8[[#This Row],[真偽]]&amp;テーブル8[[#This Row],[陽性陰性]]</f>
        <v>偽陰性</v>
      </c>
    </row>
    <row r="74" spans="1:11">
      <c r="A74">
        <v>50</v>
      </c>
      <c r="B74">
        <v>50</v>
      </c>
      <c r="C74">
        <v>89</v>
      </c>
      <c r="D74">
        <v>1</v>
      </c>
      <c r="E74" s="7">
        <f>-24.109+0.304*テーブル8[[#This Row],[BBS]]+0.121*テーブル8[[#This Row],[MARS]]-2.5*テーブル8[[#This Row],[SWWT]]</f>
        <v>-0.64000000000000234</v>
      </c>
      <c r="F74" s="7">
        <f>1/(1+EXP(-1*テーブル8[[#This Row],[判別式]]))</f>
        <v>0.34524653939368022</v>
      </c>
      <c r="G74">
        <f>IF(テーブル8[[#This Row],[確率]]&lt;0.5,0,1)</f>
        <v>0</v>
      </c>
      <c r="H74">
        <v>1</v>
      </c>
      <c r="I74" t="str">
        <f>IF(テーブル8[[#This Row],[予測]]=テーブル8[[#This Row],[アウトカム]], "真", "偽")</f>
        <v>偽</v>
      </c>
      <c r="J74" t="str">
        <f>IF(テーブル8[[#This Row],[予測]]=1,"陽性","陰性")</f>
        <v>陰性</v>
      </c>
      <c r="K74" t="str">
        <f>テーブル8[[#This Row],[真偽]]&amp;テーブル8[[#This Row],[陽性陰性]]</f>
        <v>偽陰性</v>
      </c>
    </row>
    <row r="75" spans="1:11">
      <c r="A75">
        <v>79</v>
      </c>
      <c r="B75">
        <v>45</v>
      </c>
      <c r="C75">
        <v>101</v>
      </c>
      <c r="D75">
        <v>1</v>
      </c>
      <c r="E75" s="7">
        <f>-24.109+0.304*テーブル8[[#This Row],[BBS]]+0.121*テーブル8[[#This Row],[MARS]]-2.5*テーブル8[[#This Row],[SWWT]]</f>
        <v>-0.70800000000000196</v>
      </c>
      <c r="F75" s="7">
        <f>1/(1+EXP(-1*テーブル8[[#This Row],[判別式]]))</f>
        <v>0.33004091759424786</v>
      </c>
      <c r="G75">
        <f>IF(テーブル8[[#This Row],[確率]]&lt;0.5,0,1)</f>
        <v>0</v>
      </c>
      <c r="H75">
        <v>1</v>
      </c>
      <c r="I75" t="str">
        <f>IF(テーブル8[[#This Row],[予測]]=テーブル8[[#This Row],[アウトカム]], "真", "偽")</f>
        <v>偽</v>
      </c>
      <c r="J75" t="str">
        <f>IF(テーブル8[[#This Row],[予測]]=1,"陽性","陰性")</f>
        <v>陰性</v>
      </c>
      <c r="K75" t="str">
        <f>テーブル8[[#This Row],[真偽]]&amp;テーブル8[[#This Row],[陽性陰性]]</f>
        <v>偽陰性</v>
      </c>
    </row>
    <row r="76" spans="1:11">
      <c r="A76">
        <v>16</v>
      </c>
      <c r="B76">
        <v>52</v>
      </c>
      <c r="C76">
        <v>80</v>
      </c>
      <c r="D76">
        <v>1</v>
      </c>
      <c r="E76" s="7">
        <f>-24.109+0.304*テーブル8[[#This Row],[BBS]]+0.121*テーブル8[[#This Row],[MARS]]-2.5*テーブル8[[#This Row],[SWWT]]</f>
        <v>-1.1210000000000022</v>
      </c>
      <c r="F76" s="7">
        <f>1/(1+EXP(-1*テーブル8[[#This Row],[判別式]]))</f>
        <v>0.24582584093492049</v>
      </c>
      <c r="G76">
        <f>IF(テーブル8[[#This Row],[確率]]&lt;0.5,0,1)</f>
        <v>0</v>
      </c>
      <c r="H76">
        <v>1</v>
      </c>
      <c r="I76" t="str">
        <f>IF(テーブル8[[#This Row],[予測]]=テーブル8[[#This Row],[アウトカム]], "真", "偽")</f>
        <v>偽</v>
      </c>
      <c r="J76" t="str">
        <f>IF(テーブル8[[#This Row],[予測]]=1,"陽性","陰性")</f>
        <v>陰性</v>
      </c>
      <c r="K76" t="str">
        <f>テーブル8[[#This Row],[真偽]]&amp;テーブル8[[#This Row],[陽性陰性]]</f>
        <v>偽陰性</v>
      </c>
    </row>
    <row r="77" spans="1:11">
      <c r="A77">
        <v>33</v>
      </c>
      <c r="B77">
        <v>49</v>
      </c>
      <c r="C77">
        <v>86</v>
      </c>
      <c r="D77">
        <v>1</v>
      </c>
      <c r="E77" s="7">
        <f>-24.109+0.304*テーブル8[[#This Row],[BBS]]+0.121*テーブル8[[#This Row],[MARS]]-2.5*テーブル8[[#This Row],[SWWT]]</f>
        <v>-1.3070000000000039</v>
      </c>
      <c r="F77" s="7">
        <f>1/(1+EXP(-1*テーブル8[[#This Row],[判別式]]))</f>
        <v>0.21298928567697045</v>
      </c>
      <c r="G77">
        <f>IF(テーブル8[[#This Row],[確率]]&lt;0.5,0,1)</f>
        <v>0</v>
      </c>
      <c r="H77">
        <v>1</v>
      </c>
      <c r="I77" t="str">
        <f>IF(テーブル8[[#This Row],[予測]]=テーブル8[[#This Row],[アウトカム]], "真", "偽")</f>
        <v>偽</v>
      </c>
      <c r="J77" t="str">
        <f>IF(テーブル8[[#This Row],[予測]]=1,"陽性","陰性")</f>
        <v>陰性</v>
      </c>
      <c r="K77" t="str">
        <f>テーブル8[[#This Row],[真偽]]&amp;テーブル8[[#This Row],[陽性陰性]]</f>
        <v>偽陰性</v>
      </c>
    </row>
    <row r="78" spans="1:11">
      <c r="A78">
        <v>69</v>
      </c>
      <c r="B78">
        <v>53</v>
      </c>
      <c r="C78">
        <v>70</v>
      </c>
      <c r="D78">
        <v>1</v>
      </c>
      <c r="E78" s="7">
        <f>-24.109+0.304*テーブル8[[#This Row],[BBS]]+0.121*テーブル8[[#This Row],[MARS]]-2.5*テーブル8[[#This Row],[SWWT]]</f>
        <v>-2.0270000000000046</v>
      </c>
      <c r="F78" s="7">
        <f>1/(1+EXP(-1*テーブル8[[#This Row],[判別式]]))</f>
        <v>0.1163971136450568</v>
      </c>
      <c r="G78">
        <f>IF(テーブル8[[#This Row],[確率]]&lt;0.5,0,1)</f>
        <v>0</v>
      </c>
      <c r="H78">
        <v>0</v>
      </c>
      <c r="I78" t="str">
        <f>IF(テーブル8[[#This Row],[予測]]=テーブル8[[#This Row],[アウトカム]], "真", "偽")</f>
        <v>真</v>
      </c>
      <c r="J78" t="str">
        <f>IF(テーブル8[[#This Row],[予測]]=1,"陽性","陰性")</f>
        <v>陰性</v>
      </c>
      <c r="K78" t="str">
        <f>テーブル8[[#This Row],[真偽]]&amp;テーブル8[[#This Row],[陽性陰性]]</f>
        <v>真陰性</v>
      </c>
    </row>
    <row r="79" spans="1:11">
      <c r="A79">
        <v>96</v>
      </c>
      <c r="B79">
        <v>53</v>
      </c>
      <c r="C79">
        <v>68</v>
      </c>
      <c r="D79">
        <v>1</v>
      </c>
      <c r="E79" s="7">
        <f>-24.109+0.304*テーブル8[[#This Row],[BBS]]+0.121*テーブル8[[#This Row],[MARS]]-2.5*テーブル8[[#This Row],[SWWT]]</f>
        <v>-2.2690000000000037</v>
      </c>
      <c r="F79" s="7">
        <f>1/(1+EXP(-1*テーブル8[[#This Row],[判別式]]))</f>
        <v>9.372311683008859E-2</v>
      </c>
      <c r="G79">
        <f>IF(テーブル8[[#This Row],[確率]]&lt;0.5,0,1)</f>
        <v>0</v>
      </c>
      <c r="H79">
        <v>0</v>
      </c>
      <c r="I79" t="str">
        <f>IF(テーブル8[[#This Row],[予測]]=テーブル8[[#This Row],[アウトカム]], "真", "偽")</f>
        <v>真</v>
      </c>
      <c r="J79" t="str">
        <f>IF(テーブル8[[#This Row],[予測]]=1,"陽性","陰性")</f>
        <v>陰性</v>
      </c>
      <c r="K79" t="str">
        <f>テーブル8[[#This Row],[真偽]]&amp;テーブル8[[#This Row],[陽性陰性]]</f>
        <v>真陰性</v>
      </c>
    </row>
    <row r="80" spans="1:11">
      <c r="A80">
        <v>83</v>
      </c>
      <c r="B80">
        <v>44</v>
      </c>
      <c r="C80">
        <v>66</v>
      </c>
      <c r="D80">
        <v>0</v>
      </c>
      <c r="E80" s="7">
        <f>-24.109+0.304*テーブル8[[#This Row],[BBS]]+0.121*テーブル8[[#This Row],[MARS]]-2.5*テーブル8[[#This Row],[SWWT]]</f>
        <v>-2.7470000000000026</v>
      </c>
      <c r="F80" s="7">
        <f>1/(1+EXP(-1*テーブル8[[#This Row],[判別式]]))</f>
        <v>6.0256302677906638E-2</v>
      </c>
      <c r="G80">
        <f>IF(テーブル8[[#This Row],[確率]]&lt;0.5,0,1)</f>
        <v>0</v>
      </c>
      <c r="H80">
        <v>1</v>
      </c>
      <c r="I80" t="str">
        <f>IF(テーブル8[[#This Row],[予測]]=テーブル8[[#This Row],[アウトカム]], "真", "偽")</f>
        <v>偽</v>
      </c>
      <c r="J80" t="str">
        <f>IF(テーブル8[[#This Row],[予測]]=1,"陽性","陰性")</f>
        <v>陰性</v>
      </c>
      <c r="K80" t="str">
        <f>テーブル8[[#This Row],[真偽]]&amp;テーブル8[[#This Row],[陽性陰性]]</f>
        <v>偽陰性</v>
      </c>
    </row>
    <row r="81" spans="1:11">
      <c r="A81">
        <v>80</v>
      </c>
      <c r="B81">
        <v>39</v>
      </c>
      <c r="C81">
        <v>98</v>
      </c>
      <c r="D81">
        <v>1</v>
      </c>
      <c r="E81" s="7">
        <f>-24.109+0.304*テーブル8[[#This Row],[BBS]]+0.121*テーブル8[[#This Row],[MARS]]-2.5*テーブル8[[#This Row],[SWWT]]</f>
        <v>-2.8950000000000014</v>
      </c>
      <c r="F81" s="7">
        <f>1/(1+EXP(-1*テーブル8[[#This Row],[判別式]]))</f>
        <v>5.2401285114168812E-2</v>
      </c>
      <c r="G81">
        <f>IF(テーブル8[[#This Row],[確率]]&lt;0.5,0,1)</f>
        <v>0</v>
      </c>
      <c r="H81">
        <v>1</v>
      </c>
      <c r="I81" t="str">
        <f>IF(テーブル8[[#This Row],[予測]]=テーブル8[[#This Row],[アウトカム]], "真", "偽")</f>
        <v>偽</v>
      </c>
      <c r="J81" t="str">
        <f>IF(テーブル8[[#This Row],[予測]]=1,"陽性","陰性")</f>
        <v>陰性</v>
      </c>
      <c r="K81" t="str">
        <f>テーブル8[[#This Row],[真偽]]&amp;テーブル8[[#This Row],[陽性陰性]]</f>
        <v>偽陰性</v>
      </c>
    </row>
    <row r="82" spans="1:11">
      <c r="A82">
        <v>75</v>
      </c>
      <c r="B82">
        <v>50</v>
      </c>
      <c r="C82">
        <v>69</v>
      </c>
      <c r="D82">
        <v>1</v>
      </c>
      <c r="E82" s="7">
        <f>-24.109+0.304*テーブル8[[#This Row],[BBS]]+0.121*テーブル8[[#This Row],[MARS]]-2.5*テーブル8[[#This Row],[SWWT]]</f>
        <v>-3.0600000000000023</v>
      </c>
      <c r="F82" s="7">
        <f>1/(1+EXP(-1*テーブル8[[#This Row],[判別式]]))</f>
        <v>4.4787703049786645E-2</v>
      </c>
      <c r="G82">
        <f>IF(テーブル8[[#This Row],[確率]]&lt;0.5,0,1)</f>
        <v>0</v>
      </c>
      <c r="H82">
        <v>0</v>
      </c>
      <c r="I82" t="str">
        <f>IF(テーブル8[[#This Row],[予測]]=テーブル8[[#This Row],[アウトカム]], "真", "偽")</f>
        <v>真</v>
      </c>
      <c r="J82" t="str">
        <f>IF(テーブル8[[#This Row],[予測]]=1,"陽性","陰性")</f>
        <v>陰性</v>
      </c>
      <c r="K82" t="str">
        <f>テーブル8[[#This Row],[真偽]]&amp;テーブル8[[#This Row],[陽性陰性]]</f>
        <v>真陰性</v>
      </c>
    </row>
    <row r="83" spans="1:11">
      <c r="A83">
        <v>81</v>
      </c>
      <c r="B83">
        <v>41</v>
      </c>
      <c r="C83">
        <v>91</v>
      </c>
      <c r="D83">
        <v>1</v>
      </c>
      <c r="E83" s="7">
        <f>-24.109+0.304*テーブル8[[#This Row],[BBS]]+0.121*テーブル8[[#This Row],[MARS]]-2.5*テーブル8[[#This Row],[SWWT]]</f>
        <v>-3.1340000000000021</v>
      </c>
      <c r="F83" s="7">
        <f>1/(1+EXP(-1*テーブル8[[#This Row],[判別式]]))</f>
        <v>4.1726372417150409E-2</v>
      </c>
      <c r="G83">
        <f>IF(テーブル8[[#This Row],[確率]]&lt;0.5,0,1)</f>
        <v>0</v>
      </c>
      <c r="H83">
        <v>0</v>
      </c>
      <c r="I83" t="str">
        <f>IF(テーブル8[[#This Row],[予測]]=テーブル8[[#This Row],[アウトカム]], "真", "偽")</f>
        <v>真</v>
      </c>
      <c r="J83" t="str">
        <f>IF(テーブル8[[#This Row],[予測]]=1,"陽性","陰性")</f>
        <v>陰性</v>
      </c>
      <c r="K83" t="str">
        <f>テーブル8[[#This Row],[真偽]]&amp;テーブル8[[#This Row],[陽性陰性]]</f>
        <v>真陰性</v>
      </c>
    </row>
    <row r="84" spans="1:11">
      <c r="A84">
        <v>76</v>
      </c>
      <c r="B84">
        <v>37</v>
      </c>
      <c r="C84">
        <v>100</v>
      </c>
      <c r="D84">
        <v>1</v>
      </c>
      <c r="E84" s="7">
        <f>-24.109+0.304*テーブル8[[#This Row],[BBS]]+0.121*テーブル8[[#This Row],[MARS]]-2.5*テーブル8[[#This Row],[SWWT]]</f>
        <v>-3.2610000000000028</v>
      </c>
      <c r="F84" s="7">
        <f>1/(1+EXP(-1*テーブル8[[#This Row],[判別式]]))</f>
        <v>3.693362329019851E-2</v>
      </c>
      <c r="G84">
        <f>IF(テーブル8[[#This Row],[確率]]&lt;0.5,0,1)</f>
        <v>0</v>
      </c>
      <c r="H84">
        <v>1</v>
      </c>
      <c r="I84" t="str">
        <f>IF(テーブル8[[#This Row],[予測]]=テーブル8[[#This Row],[アウトカム]], "真", "偽")</f>
        <v>偽</v>
      </c>
      <c r="J84" t="str">
        <f>IF(テーブル8[[#This Row],[予測]]=1,"陽性","陰性")</f>
        <v>陰性</v>
      </c>
      <c r="K84" t="str">
        <f>テーブル8[[#This Row],[真偽]]&amp;テーブル8[[#This Row],[陽性陰性]]</f>
        <v>偽陰性</v>
      </c>
    </row>
    <row r="85" spans="1:11">
      <c r="A85">
        <v>94</v>
      </c>
      <c r="B85">
        <v>22</v>
      </c>
      <c r="C85">
        <v>116</v>
      </c>
      <c r="D85">
        <v>0</v>
      </c>
      <c r="E85" s="7">
        <f>-24.109+0.304*テーブル8[[#This Row],[BBS]]+0.121*テーブル8[[#This Row],[MARS]]-2.5*テーブル8[[#This Row],[SWWT]]</f>
        <v>-3.3850000000000033</v>
      </c>
      <c r="F85" s="7">
        <f>1/(1+EXP(-1*テーブル8[[#This Row],[判別式]]))</f>
        <v>3.2767554842188289E-2</v>
      </c>
      <c r="G85">
        <f>IF(テーブル8[[#This Row],[確率]]&lt;0.5,0,1)</f>
        <v>0</v>
      </c>
      <c r="H85">
        <v>0</v>
      </c>
      <c r="I85" t="str">
        <f>IF(テーブル8[[#This Row],[予測]]=テーブル8[[#This Row],[アウトカム]], "真", "偽")</f>
        <v>真</v>
      </c>
      <c r="J85" t="str">
        <f>IF(テーブル8[[#This Row],[予測]]=1,"陽性","陰性")</f>
        <v>陰性</v>
      </c>
      <c r="K85" t="str">
        <f>テーブル8[[#This Row],[真偽]]&amp;テーブル8[[#This Row],[陽性陰性]]</f>
        <v>真陰性</v>
      </c>
    </row>
    <row r="86" spans="1:11">
      <c r="A86">
        <v>93</v>
      </c>
      <c r="B86">
        <v>42</v>
      </c>
      <c r="C86">
        <v>61</v>
      </c>
      <c r="D86">
        <v>0</v>
      </c>
      <c r="E86" s="7">
        <f>-24.109+0.304*テーブル8[[#This Row],[BBS]]+0.121*テーブル8[[#This Row],[MARS]]-2.5*テーブル8[[#This Row],[SWWT]]</f>
        <v>-3.9600000000000026</v>
      </c>
      <c r="F86" s="7">
        <f>1/(1+EXP(-1*テーブル8[[#This Row],[判別式]]))</f>
        <v>1.8706509954354557E-2</v>
      </c>
      <c r="G86">
        <f>IF(テーブル8[[#This Row],[確率]]&lt;0.5,0,1)</f>
        <v>0</v>
      </c>
      <c r="H86">
        <v>0</v>
      </c>
      <c r="I86" t="str">
        <f>IF(テーブル8[[#This Row],[予測]]=テーブル8[[#This Row],[アウトカム]], "真", "偽")</f>
        <v>真</v>
      </c>
      <c r="J86" t="str">
        <f>IF(テーブル8[[#This Row],[予測]]=1,"陽性","陰性")</f>
        <v>陰性</v>
      </c>
      <c r="K86" t="str">
        <f>テーブル8[[#This Row],[真偽]]&amp;テーブル8[[#This Row],[陽性陰性]]</f>
        <v>真陰性</v>
      </c>
    </row>
    <row r="87" spans="1:11">
      <c r="A87">
        <v>97</v>
      </c>
      <c r="B87">
        <v>44</v>
      </c>
      <c r="C87">
        <v>73</v>
      </c>
      <c r="D87">
        <v>1</v>
      </c>
      <c r="E87" s="7">
        <f>-24.109+0.304*テーブル8[[#This Row],[BBS]]+0.121*テーブル8[[#This Row],[MARS]]-2.5*テーブル8[[#This Row],[SWWT]]</f>
        <v>-4.4000000000000021</v>
      </c>
      <c r="F87" s="7">
        <f>1/(1+EXP(-1*テーブル8[[#This Row],[判別式]]))</f>
        <v>1.2128434984274213E-2</v>
      </c>
      <c r="G87">
        <f>IF(テーブル8[[#This Row],[確率]]&lt;0.5,0,1)</f>
        <v>0</v>
      </c>
      <c r="H87">
        <v>0</v>
      </c>
      <c r="I87" t="str">
        <f>IF(テーブル8[[#This Row],[予測]]=テーブル8[[#This Row],[アウトカム]], "真", "偽")</f>
        <v>真</v>
      </c>
      <c r="J87" t="str">
        <f>IF(テーブル8[[#This Row],[予測]]=1,"陽性","陰性")</f>
        <v>陰性</v>
      </c>
      <c r="K87" t="str">
        <f>テーブル8[[#This Row],[真偽]]&amp;テーブル8[[#This Row],[陽性陰性]]</f>
        <v>真陰性</v>
      </c>
    </row>
    <row r="88" spans="1:11">
      <c r="A88">
        <v>71</v>
      </c>
      <c r="B88">
        <v>36</v>
      </c>
      <c r="C88">
        <v>87</v>
      </c>
      <c r="D88">
        <v>1</v>
      </c>
      <c r="E88" s="7">
        <f>-24.109+0.304*テーブル8[[#This Row],[BBS]]+0.121*テーブル8[[#This Row],[MARS]]-2.5*テーブル8[[#This Row],[SWWT]]</f>
        <v>-5.1380000000000035</v>
      </c>
      <c r="F88" s="7">
        <f>1/(1+EXP(-1*テーブル8[[#This Row],[判別式]]))</f>
        <v>5.835167784040288E-3</v>
      </c>
      <c r="G88">
        <f>IF(テーブル8[[#This Row],[確率]]&lt;0.5,0,1)</f>
        <v>0</v>
      </c>
      <c r="H88">
        <v>0</v>
      </c>
      <c r="I88" t="str">
        <f>IF(テーブル8[[#This Row],[予測]]=テーブル8[[#This Row],[アウトカム]], "真", "偽")</f>
        <v>真</v>
      </c>
      <c r="J88" t="str">
        <f>IF(テーブル8[[#This Row],[予測]]=1,"陽性","陰性")</f>
        <v>陰性</v>
      </c>
      <c r="K88" t="str">
        <f>テーブル8[[#This Row],[真偽]]&amp;テーブル8[[#This Row],[陽性陰性]]</f>
        <v>真陰性</v>
      </c>
    </row>
    <row r="89" spans="1:11">
      <c r="A89">
        <v>88</v>
      </c>
      <c r="B89">
        <v>46</v>
      </c>
      <c r="C89">
        <v>61</v>
      </c>
      <c r="D89">
        <v>1</v>
      </c>
      <c r="E89" s="7">
        <f>-24.109+0.304*テーブル8[[#This Row],[BBS]]+0.121*テーブル8[[#This Row],[MARS]]-2.5*テーブル8[[#This Row],[SWWT]]</f>
        <v>-5.2440000000000015</v>
      </c>
      <c r="F89" s="7">
        <f>1/(1+EXP(-1*テーブル8[[#This Row],[判別式]]))</f>
        <v>5.2513756267244813E-3</v>
      </c>
      <c r="G89">
        <f>IF(テーブル8[[#This Row],[確率]]&lt;0.5,0,1)</f>
        <v>0</v>
      </c>
      <c r="H89">
        <v>0</v>
      </c>
      <c r="I89" t="str">
        <f>IF(テーブル8[[#This Row],[予測]]=テーブル8[[#This Row],[アウトカム]], "真", "偽")</f>
        <v>真</v>
      </c>
      <c r="J89" t="str">
        <f>IF(テーブル8[[#This Row],[予測]]=1,"陽性","陰性")</f>
        <v>陰性</v>
      </c>
      <c r="K89" t="str">
        <f>テーブル8[[#This Row],[真偽]]&amp;テーブル8[[#This Row],[陽性陰性]]</f>
        <v>真陰性</v>
      </c>
    </row>
    <row r="90" spans="1:11">
      <c r="A90">
        <v>78</v>
      </c>
      <c r="B90">
        <v>47</v>
      </c>
      <c r="C90">
        <v>54</v>
      </c>
      <c r="D90">
        <v>1</v>
      </c>
      <c r="E90" s="7">
        <f>-24.109+0.304*テーブル8[[#This Row],[BBS]]+0.121*テーブル8[[#This Row],[MARS]]-2.5*テーブル8[[#This Row],[SWWT]]</f>
        <v>-5.7870000000000017</v>
      </c>
      <c r="F90" s="7">
        <f>1/(1+EXP(-1*テーブル8[[#This Row],[判別式]]))</f>
        <v>3.057791132728028E-3</v>
      </c>
      <c r="G90">
        <f>IF(テーブル8[[#This Row],[確率]]&lt;0.5,0,1)</f>
        <v>0</v>
      </c>
      <c r="H90">
        <v>0</v>
      </c>
      <c r="I90" t="str">
        <f>IF(テーブル8[[#This Row],[予測]]=テーブル8[[#This Row],[アウトカム]], "真", "偽")</f>
        <v>真</v>
      </c>
      <c r="J90" t="str">
        <f>IF(テーブル8[[#This Row],[予測]]=1,"陽性","陰性")</f>
        <v>陰性</v>
      </c>
      <c r="K90" t="str">
        <f>テーブル8[[#This Row],[真偽]]&amp;テーブル8[[#This Row],[陽性陰性]]</f>
        <v>真陰性</v>
      </c>
    </row>
    <row r="91" spans="1:11">
      <c r="A91">
        <v>91</v>
      </c>
      <c r="B91">
        <v>42</v>
      </c>
      <c r="C91">
        <v>64</v>
      </c>
      <c r="D91">
        <v>1</v>
      </c>
      <c r="E91" s="7">
        <f>-24.109+0.304*テーブル8[[#This Row],[BBS]]+0.121*テーブル8[[#This Row],[MARS]]-2.5*テーブル8[[#This Row],[SWWT]]</f>
        <v>-6.0970000000000031</v>
      </c>
      <c r="F91" s="7">
        <f>1/(1+EXP(-1*テーブル8[[#This Row],[判別式]]))</f>
        <v>2.244557055674288E-3</v>
      </c>
      <c r="G91">
        <f>IF(テーブル8[[#This Row],[確率]]&lt;0.5,0,1)</f>
        <v>0</v>
      </c>
      <c r="H91">
        <v>1</v>
      </c>
      <c r="I91" t="str">
        <f>IF(テーブル8[[#This Row],[予測]]=テーブル8[[#This Row],[アウトカム]], "真", "偽")</f>
        <v>偽</v>
      </c>
      <c r="J91" t="str">
        <f>IF(テーブル8[[#This Row],[予測]]=1,"陽性","陰性")</f>
        <v>陰性</v>
      </c>
      <c r="K91" t="str">
        <f>テーブル8[[#This Row],[真偽]]&amp;テーブル8[[#This Row],[陽性陰性]]</f>
        <v>偽陰性</v>
      </c>
    </row>
    <row r="92" spans="1:11">
      <c r="A92">
        <v>92</v>
      </c>
      <c r="B92">
        <v>34</v>
      </c>
      <c r="C92">
        <v>84</v>
      </c>
      <c r="D92">
        <v>1</v>
      </c>
      <c r="E92" s="7">
        <f>-24.109+0.304*テーブル8[[#This Row],[BBS]]+0.121*テーブル8[[#This Row],[MARS]]-2.5*テーブル8[[#This Row],[SWWT]]</f>
        <v>-6.1090000000000018</v>
      </c>
      <c r="F92" s="7">
        <f>1/(1+EXP(-1*テーブル8[[#This Row],[判別式]]))</f>
        <v>2.2178427145186168E-3</v>
      </c>
      <c r="G92">
        <f>IF(テーブル8[[#This Row],[確率]]&lt;0.5,0,1)</f>
        <v>0</v>
      </c>
      <c r="H92">
        <v>0</v>
      </c>
      <c r="I92" t="str">
        <f>IF(テーブル8[[#This Row],[予測]]=テーブル8[[#This Row],[アウトカム]], "真", "偽")</f>
        <v>真</v>
      </c>
      <c r="J92" t="str">
        <f>IF(テーブル8[[#This Row],[予測]]=1,"陽性","陰性")</f>
        <v>陰性</v>
      </c>
      <c r="K92" t="str">
        <f>テーブル8[[#This Row],[真偽]]&amp;テーブル8[[#This Row],[陽性陰性]]</f>
        <v>真陰性</v>
      </c>
    </row>
    <row r="93" spans="1:11">
      <c r="A93">
        <v>85</v>
      </c>
      <c r="B93">
        <v>35</v>
      </c>
      <c r="C93">
        <v>77</v>
      </c>
      <c r="D93">
        <v>1</v>
      </c>
      <c r="E93" s="7">
        <f>-24.109+0.304*テーブル8[[#This Row],[BBS]]+0.121*テーブル8[[#This Row],[MARS]]-2.5*テーブル8[[#This Row],[SWWT]]</f>
        <v>-6.652000000000001</v>
      </c>
      <c r="F93" s="7">
        <f>1/(1+EXP(-1*テーブル8[[#This Row],[判別式]]))</f>
        <v>1.2897709900510951E-3</v>
      </c>
      <c r="G93">
        <f>IF(テーブル8[[#This Row],[確率]]&lt;0.5,0,1)</f>
        <v>0</v>
      </c>
      <c r="H93">
        <v>0</v>
      </c>
      <c r="I93" t="str">
        <f>IF(テーブル8[[#This Row],[予測]]=テーブル8[[#This Row],[アウトカム]], "真", "偽")</f>
        <v>真</v>
      </c>
      <c r="J93" t="str">
        <f>IF(テーブル8[[#This Row],[予測]]=1,"陽性","陰性")</f>
        <v>陰性</v>
      </c>
      <c r="K93" t="str">
        <f>テーブル8[[#This Row],[真偽]]&amp;テーブル8[[#This Row],[陽性陰性]]</f>
        <v>真陰性</v>
      </c>
    </row>
    <row r="94" spans="1:11">
      <c r="A94">
        <v>86</v>
      </c>
      <c r="B94">
        <v>21</v>
      </c>
      <c r="C94">
        <v>82</v>
      </c>
      <c r="D94">
        <v>0</v>
      </c>
      <c r="E94" s="7">
        <f>-24.109+0.304*テーブル8[[#This Row],[BBS]]+0.121*テーブル8[[#This Row],[MARS]]-2.5*テーブル8[[#This Row],[SWWT]]</f>
        <v>-7.8030000000000008</v>
      </c>
      <c r="F94" s="7">
        <f>1/(1+EXP(-1*テーブル8[[#This Row],[判別式]]))</f>
        <v>4.0834080567878051E-4</v>
      </c>
      <c r="G94">
        <f>IF(テーブル8[[#This Row],[確率]]&lt;0.5,0,1)</f>
        <v>0</v>
      </c>
      <c r="H94">
        <v>0</v>
      </c>
      <c r="I94" t="str">
        <f>IF(テーブル8[[#This Row],[予測]]=テーブル8[[#This Row],[アウトカム]], "真", "偽")</f>
        <v>真</v>
      </c>
      <c r="J94" t="str">
        <f>IF(テーブル8[[#This Row],[予測]]=1,"陽性","陰性")</f>
        <v>陰性</v>
      </c>
      <c r="K94" t="str">
        <f>テーブル8[[#This Row],[真偽]]&amp;テーブル8[[#This Row],[陽性陰性]]</f>
        <v>真陰性</v>
      </c>
    </row>
    <row r="95" spans="1:11">
      <c r="A95">
        <v>100</v>
      </c>
      <c r="B95">
        <v>41</v>
      </c>
      <c r="C95">
        <v>47</v>
      </c>
      <c r="D95">
        <v>1</v>
      </c>
      <c r="E95" s="7">
        <f>-24.109+0.304*テーブル8[[#This Row],[BBS]]+0.121*テーブル8[[#This Row],[MARS]]-2.5*テーブル8[[#This Row],[SWWT]]</f>
        <v>-8.458000000000002</v>
      </c>
      <c r="F95" s="7">
        <f>1/(1+EXP(-1*テーブル8[[#This Row],[判別式]]))</f>
        <v>2.121510210353658E-4</v>
      </c>
      <c r="G95">
        <f>IF(テーブル8[[#This Row],[確率]]&lt;0.5,0,1)</f>
        <v>0</v>
      </c>
      <c r="H95">
        <v>0</v>
      </c>
      <c r="I95" t="str">
        <f>IF(テーブル8[[#This Row],[予測]]=テーブル8[[#This Row],[アウトカム]], "真", "偽")</f>
        <v>真</v>
      </c>
      <c r="J95" t="str">
        <f>IF(テーブル8[[#This Row],[予測]]=1,"陽性","陰性")</f>
        <v>陰性</v>
      </c>
      <c r="K95" t="str">
        <f>テーブル8[[#This Row],[真偽]]&amp;テーブル8[[#This Row],[陽性陰性]]</f>
        <v>真陰性</v>
      </c>
    </row>
    <row r="96" spans="1:11">
      <c r="A96">
        <v>82</v>
      </c>
      <c r="B96">
        <v>31</v>
      </c>
      <c r="C96">
        <v>46</v>
      </c>
      <c r="D96">
        <v>0</v>
      </c>
      <c r="E96" s="7">
        <f>-24.109+0.304*テーブル8[[#This Row],[BBS]]+0.121*テーブル8[[#This Row],[MARS]]-2.5*テーブル8[[#This Row],[SWWT]]</f>
        <v>-9.1190000000000033</v>
      </c>
      <c r="F96" s="7">
        <f>1/(1+EXP(-1*テーブル8[[#This Row],[判別式]]))</f>
        <v>1.0955218376273613E-4</v>
      </c>
      <c r="G96">
        <f>IF(テーブル8[[#This Row],[確率]]&lt;0.5,0,1)</f>
        <v>0</v>
      </c>
      <c r="H96">
        <v>0</v>
      </c>
      <c r="I96" t="str">
        <f>IF(テーブル8[[#This Row],[予測]]=テーブル8[[#This Row],[アウトカム]], "真", "偽")</f>
        <v>真</v>
      </c>
      <c r="J96" t="str">
        <f>IF(テーブル8[[#This Row],[予測]]=1,"陽性","陰性")</f>
        <v>陰性</v>
      </c>
      <c r="K96" t="str">
        <f>テーブル8[[#This Row],[真偽]]&amp;テーブル8[[#This Row],[陽性陰性]]</f>
        <v>真陰性</v>
      </c>
    </row>
    <row r="97" spans="1:11">
      <c r="A97">
        <v>95</v>
      </c>
      <c r="B97">
        <v>26</v>
      </c>
      <c r="C97">
        <v>74</v>
      </c>
      <c r="D97">
        <v>1</v>
      </c>
      <c r="E97" s="7">
        <f>-24.109+0.304*テーブル8[[#This Row],[BBS]]+0.121*テーブル8[[#This Row],[MARS]]-2.5*テーブル8[[#This Row],[SWWT]]</f>
        <v>-9.7510000000000012</v>
      </c>
      <c r="F97" s="7">
        <f>1/(1+EXP(-1*テーブル8[[#This Row],[判別式]]))</f>
        <v>5.8233006924176479E-5</v>
      </c>
      <c r="G97">
        <f>IF(テーブル8[[#This Row],[確率]]&lt;0.5,0,1)</f>
        <v>0</v>
      </c>
      <c r="H97">
        <v>0</v>
      </c>
      <c r="I97" t="str">
        <f>IF(テーブル8[[#This Row],[予測]]=テーブル8[[#This Row],[アウトカム]], "真", "偽")</f>
        <v>真</v>
      </c>
      <c r="J97" t="str">
        <f>IF(テーブル8[[#This Row],[予測]]=1,"陽性","陰性")</f>
        <v>陰性</v>
      </c>
      <c r="K97" t="str">
        <f>テーブル8[[#This Row],[真偽]]&amp;テーブル8[[#This Row],[陽性陰性]]</f>
        <v>真陰性</v>
      </c>
    </row>
    <row r="98" spans="1:11">
      <c r="A98">
        <v>77</v>
      </c>
      <c r="B98">
        <v>20</v>
      </c>
      <c r="C98">
        <v>85</v>
      </c>
      <c r="D98">
        <v>1</v>
      </c>
      <c r="E98" s="7">
        <f>-24.109+0.304*テーブル8[[#This Row],[BBS]]+0.121*テーブル8[[#This Row],[MARS]]-2.5*テーブル8[[#This Row],[SWWT]]</f>
        <v>-10.244000000000003</v>
      </c>
      <c r="F98" s="7">
        <f>1/(1+EXP(-1*テーブル8[[#This Row],[判別式]]))</f>
        <v>3.5569018365239869E-5</v>
      </c>
      <c r="G98">
        <f>IF(テーブル8[[#This Row],[確率]]&lt;0.5,0,1)</f>
        <v>0</v>
      </c>
      <c r="H98">
        <v>0</v>
      </c>
      <c r="I98" t="str">
        <f>IF(テーブル8[[#This Row],[予測]]=テーブル8[[#This Row],[アウトカム]], "真", "偽")</f>
        <v>真</v>
      </c>
      <c r="J98" t="str">
        <f>IF(テーブル8[[#This Row],[予測]]=1,"陽性","陰性")</f>
        <v>陰性</v>
      </c>
      <c r="K98" t="str">
        <f>テーブル8[[#This Row],[真偽]]&amp;テーブル8[[#This Row],[陽性陰性]]</f>
        <v>真陰性</v>
      </c>
    </row>
    <row r="99" spans="1:11">
      <c r="A99">
        <v>90</v>
      </c>
      <c r="B99">
        <v>18</v>
      </c>
      <c r="C99">
        <v>81</v>
      </c>
      <c r="D99">
        <v>1</v>
      </c>
      <c r="E99" s="7">
        <f>-24.109+0.304*テーブル8[[#This Row],[BBS]]+0.121*テーブル8[[#This Row],[MARS]]-2.5*テーブル8[[#This Row],[SWWT]]</f>
        <v>-11.336</v>
      </c>
      <c r="F99" s="7">
        <f>1/(1+EXP(-1*テーブル8[[#This Row],[判別式]]))</f>
        <v>1.1935278838554683E-5</v>
      </c>
      <c r="G99">
        <f>IF(テーブル8[[#This Row],[確率]]&lt;0.5,0,1)</f>
        <v>0</v>
      </c>
      <c r="H99">
        <v>1</v>
      </c>
      <c r="I99" t="str">
        <f>IF(テーブル8[[#This Row],[予測]]=テーブル8[[#This Row],[アウトカム]], "真", "偽")</f>
        <v>偽</v>
      </c>
      <c r="J99" t="str">
        <f>IF(テーブル8[[#This Row],[予測]]=1,"陽性","陰性")</f>
        <v>陰性</v>
      </c>
      <c r="K99" t="str">
        <f>テーブル8[[#This Row],[真偽]]&amp;テーブル8[[#This Row],[陽性陰性]]</f>
        <v>偽陰性</v>
      </c>
    </row>
    <row r="100" spans="1:11">
      <c r="A100">
        <v>73</v>
      </c>
      <c r="B100">
        <v>16</v>
      </c>
      <c r="C100">
        <v>79</v>
      </c>
      <c r="D100">
        <v>1</v>
      </c>
      <c r="E100" s="7">
        <f>-24.109+0.304*テーブル8[[#This Row],[BBS]]+0.121*テーブル8[[#This Row],[MARS]]-2.5*テーブル8[[#This Row],[SWWT]]</f>
        <v>-12.186000000000002</v>
      </c>
      <c r="F100" s="7">
        <f>1/(1+EXP(-1*テーブル8[[#This Row],[判別式]]))</f>
        <v>5.1013512550128206E-6</v>
      </c>
      <c r="G100">
        <f>IF(テーブル8[[#This Row],[確率]]&lt;0.5,0,1)</f>
        <v>0</v>
      </c>
      <c r="H100">
        <v>0</v>
      </c>
      <c r="I100" t="str">
        <f>IF(テーブル8[[#This Row],[予測]]=テーブル8[[#This Row],[アウトカム]], "真", "偽")</f>
        <v>真</v>
      </c>
      <c r="J100" t="str">
        <f>IF(テーブル8[[#This Row],[予測]]=1,"陽性","陰性")</f>
        <v>陰性</v>
      </c>
      <c r="K100" t="str">
        <f>テーブル8[[#This Row],[真偽]]&amp;テーブル8[[#This Row],[陽性陰性]]</f>
        <v>真陰性</v>
      </c>
    </row>
    <row r="101" spans="1:11">
      <c r="A101">
        <v>89</v>
      </c>
      <c r="B101">
        <v>28</v>
      </c>
      <c r="C101">
        <v>38</v>
      </c>
      <c r="D101">
        <v>1</v>
      </c>
      <c r="E101" s="7">
        <f>-24.109+0.304*テーブル8[[#This Row],[BBS]]+0.121*テーブル8[[#This Row],[MARS]]-2.5*テーブル8[[#This Row],[SWWT]]</f>
        <v>-13.499000000000002</v>
      </c>
      <c r="F101" s="7">
        <f>1/(1+EXP(-1*テーブル8[[#This Row],[判別式]]))</f>
        <v>1.3723288478895075E-6</v>
      </c>
      <c r="G101">
        <f>IF(テーブル8[[#This Row],[確率]]&lt;0.5,0,1)</f>
        <v>0</v>
      </c>
      <c r="H101">
        <v>0</v>
      </c>
      <c r="I101" t="str">
        <f>IF(テーブル8[[#This Row],[予測]]=テーブル8[[#This Row],[アウトカム]], "真", "偽")</f>
        <v>真</v>
      </c>
      <c r="J101" t="str">
        <f>IF(テーブル8[[#This Row],[予測]]=1,"陽性","陰性")</f>
        <v>陰性</v>
      </c>
      <c r="K101" t="str">
        <f>テーブル8[[#This Row],[真偽]]&amp;テーブル8[[#This Row],[陽性陰性]]</f>
        <v>真陰性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F6BA-90D6-5B40-BF67-04CA546D5C05}">
  <dimension ref="A2:G9"/>
  <sheetViews>
    <sheetView tabSelected="1" zoomScale="168" zoomScaleNormal="168" workbookViewId="0">
      <selection activeCell="C14" sqref="C14"/>
    </sheetView>
  </sheetViews>
  <sheetFormatPr baseColWidth="10" defaultRowHeight="20"/>
  <cols>
    <col min="3" max="4" width="13" customWidth="1"/>
    <col min="5" max="5" width="5.140625" bestFit="1" customWidth="1"/>
  </cols>
  <sheetData>
    <row r="2" spans="1:7">
      <c r="C2" s="11" t="s">
        <v>20</v>
      </c>
      <c r="D2" s="11"/>
    </row>
    <row r="3" spans="1:7">
      <c r="B3" s="8" t="s">
        <v>19</v>
      </c>
      <c r="C3" s="8" t="s">
        <v>16</v>
      </c>
    </row>
    <row r="4" spans="1:7">
      <c r="B4" s="8" t="s">
        <v>18</v>
      </c>
      <c r="C4">
        <v>1</v>
      </c>
      <c r="D4">
        <v>0</v>
      </c>
      <c r="E4" t="s">
        <v>17</v>
      </c>
    </row>
    <row r="5" spans="1:7">
      <c r="A5" s="11" t="s">
        <v>5</v>
      </c>
      <c r="B5" s="9">
        <v>1</v>
      </c>
      <c r="C5" s="10">
        <v>60</v>
      </c>
      <c r="D5" s="10">
        <v>9</v>
      </c>
      <c r="E5" s="10">
        <v>69</v>
      </c>
      <c r="F5" s="12">
        <f>GETPIVOTDATA("予測",$B$3,"予測",1,"アウトカム",1)/GETPIVOTDATA("予測",$B$3,"予測",1)</f>
        <v>0.86956521739130432</v>
      </c>
      <c r="G5" t="s">
        <v>21</v>
      </c>
    </row>
    <row r="6" spans="1:7">
      <c r="A6" s="11"/>
      <c r="B6" s="9">
        <v>0</v>
      </c>
      <c r="C6" s="10">
        <v>12</v>
      </c>
      <c r="D6" s="10">
        <v>19</v>
      </c>
      <c r="E6" s="10">
        <v>31</v>
      </c>
      <c r="F6" s="12">
        <f>GETPIVOTDATA("予測",$B$3,"予測",0,"アウトカム",0)/GETPIVOTDATA("予測",$B$3,"予測",0)</f>
        <v>0.61290322580645162</v>
      </c>
      <c r="G6" t="s">
        <v>22</v>
      </c>
    </row>
    <row r="7" spans="1:7">
      <c r="B7" s="9" t="s">
        <v>17</v>
      </c>
      <c r="C7" s="10">
        <v>72</v>
      </c>
      <c r="D7" s="10">
        <v>28</v>
      </c>
      <c r="E7" s="10">
        <v>100</v>
      </c>
    </row>
    <row r="8" spans="1:7">
      <c r="C8" s="13">
        <f>GETPIVOTDATA("予測",$B$3,"予測",1,"アウトカム",1)/GETPIVOTDATA("予測",$B$3,"アウトカム",1)</f>
        <v>0.83333333333333337</v>
      </c>
      <c r="D8" s="13">
        <f>GETPIVOTDATA("予測",$B$3,"予測",0,"アウトカム",0)/GETPIVOTDATA("予測",$B$3,"アウトカム",0)</f>
        <v>0.6785714285714286</v>
      </c>
      <c r="F8" s="13">
        <f>(GETPIVOTDATA("予測",$B$3,"予測",1,"アウトカム",1)+GETPIVOTDATA("予測",$B$3,"予測",0,"アウトカム",0))/GETPIVOTDATA("予測",$B$3)</f>
        <v>0.79</v>
      </c>
      <c r="G8" t="s">
        <v>23</v>
      </c>
    </row>
    <row r="9" spans="1:7">
      <c r="C9" t="s">
        <v>24</v>
      </c>
      <c r="D9" t="s">
        <v>25</v>
      </c>
    </row>
  </sheetData>
  <mergeCells count="2">
    <mergeCell ref="A5:A6"/>
    <mergeCell ref="C2:D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重回帰分析</vt:lpstr>
      <vt:lpstr>ロジスティック回帰分析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達仁 光安</dc:creator>
  <cp:lastModifiedBy>達仁 光安</cp:lastModifiedBy>
  <dcterms:created xsi:type="dcterms:W3CDTF">2025-02-24T11:23:46Z</dcterms:created>
  <dcterms:modified xsi:type="dcterms:W3CDTF">2025-02-24T11:30:29Z</dcterms:modified>
</cp:coreProperties>
</file>