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guimaraes/Documents/GitHub/claros/historico_departamentos/dados/"/>
    </mc:Choice>
  </mc:AlternateContent>
  <xr:revisionPtr revIDLastSave="0" documentId="13_ncr:60009_{99920856-8A39-8C4A-9BB3-32E486B02587}" xr6:coauthVersionLast="47" xr6:coauthVersionMax="47" xr10:uidLastSave="{00000000-0000-0000-0000-000000000000}"/>
  <bookViews>
    <workbookView xWindow="0" yWindow="500" windowWidth="28800" windowHeight="16540"/>
  </bookViews>
  <sheets>
    <sheet name="Contratações_aposentadorias" sheetId="9" r:id="rId1"/>
    <sheet name="Dados_aposentadorias" sheetId="7" r:id="rId2"/>
    <sheet name="Dados_novas_contratacoes" sheetId="2" r:id="rId3"/>
    <sheet name="Servidores por Unidade_dados_RH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9" l="1"/>
  <c r="B43" i="9"/>
  <c r="C38" i="9"/>
  <c r="D38" i="9"/>
  <c r="C39" i="9"/>
  <c r="D39" i="9"/>
  <c r="C40" i="9"/>
  <c r="D40" i="9"/>
  <c r="C41" i="9"/>
  <c r="D41" i="9"/>
  <c r="C42" i="9"/>
  <c r="D42" i="9"/>
  <c r="B42" i="9"/>
  <c r="B41" i="9"/>
  <c r="B40" i="9"/>
  <c r="B39" i="9"/>
  <c r="B38" i="9"/>
  <c r="C31" i="9"/>
  <c r="D31" i="9"/>
  <c r="B31" i="9"/>
  <c r="D17" i="9"/>
  <c r="D16" i="9"/>
  <c r="D15" i="9"/>
  <c r="D14" i="9"/>
  <c r="D13" i="9"/>
  <c r="D18" i="9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91" i="7"/>
  <c r="L87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28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" i="7"/>
  <c r="C18" i="9"/>
  <c r="C17" i="9"/>
  <c r="C16" i="9"/>
  <c r="C15" i="9"/>
  <c r="C14" i="9"/>
  <c r="C13" i="9"/>
  <c r="B17" i="9"/>
  <c r="B15" i="9"/>
  <c r="B14" i="9"/>
  <c r="B13" i="9"/>
  <c r="S90" i="7"/>
  <c r="R90" i="7"/>
  <c r="Q90" i="7"/>
  <c r="S108" i="7"/>
  <c r="R108" i="7"/>
  <c r="Q108" i="7"/>
  <c r="S107" i="7"/>
  <c r="R107" i="7"/>
  <c r="Q107" i="7"/>
  <c r="K4" i="7"/>
  <c r="K3" i="7"/>
  <c r="K5" i="7"/>
  <c r="K6" i="7"/>
  <c r="K8" i="7"/>
  <c r="K7" i="7"/>
  <c r="K9" i="7"/>
  <c r="K11" i="7"/>
  <c r="K10" i="7"/>
  <c r="K12" i="7"/>
  <c r="K13" i="7"/>
  <c r="K14" i="7"/>
  <c r="K18" i="7"/>
  <c r="K16" i="7"/>
  <c r="K15" i="7"/>
  <c r="K17" i="7"/>
  <c r="K19" i="7"/>
  <c r="K20" i="7"/>
  <c r="K21" i="7"/>
  <c r="K23" i="7"/>
  <c r="K22" i="7"/>
  <c r="K24" i="7"/>
  <c r="K25" i="7"/>
  <c r="K26" i="7"/>
  <c r="K28" i="7"/>
  <c r="K29" i="7"/>
  <c r="K30" i="7"/>
  <c r="K32" i="7"/>
  <c r="K31" i="7"/>
  <c r="K33" i="7"/>
  <c r="K34" i="7"/>
  <c r="K36" i="7"/>
  <c r="K35" i="7"/>
  <c r="K37" i="7"/>
  <c r="K38" i="7"/>
  <c r="K39" i="7"/>
  <c r="K40" i="7"/>
  <c r="K41" i="7"/>
  <c r="K42" i="7"/>
  <c r="K43" i="7"/>
  <c r="K44" i="7"/>
  <c r="K46" i="7"/>
  <c r="K45" i="7"/>
  <c r="K47" i="7"/>
  <c r="K48" i="7"/>
  <c r="K49" i="7"/>
  <c r="K50" i="7"/>
  <c r="K51" i="7"/>
  <c r="K52" i="7"/>
  <c r="K54" i="7"/>
  <c r="K53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1" i="7"/>
  <c r="K70" i="7"/>
  <c r="K73" i="7"/>
  <c r="K72" i="7"/>
  <c r="K74" i="7"/>
  <c r="K76" i="7"/>
  <c r="K75" i="7"/>
  <c r="K77" i="7"/>
  <c r="K78" i="7"/>
  <c r="K79" i="7"/>
  <c r="K80" i="7"/>
  <c r="K81" i="7"/>
  <c r="K82" i="7"/>
  <c r="K83" i="7"/>
  <c r="K84" i="7"/>
  <c r="K85" i="7"/>
  <c r="K86" i="7"/>
  <c r="K87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2" i="7"/>
  <c r="B18" i="9"/>
  <c r="B16" i="9"/>
  <c r="C8" i="9"/>
  <c r="D8" i="9"/>
  <c r="B8" i="9"/>
  <c r="D43" i="9" l="1"/>
  <c r="I64" i="7" l="1"/>
  <c r="J64" i="7" s="1"/>
  <c r="I98" i="7"/>
  <c r="J98" i="7" s="1"/>
  <c r="I38" i="7"/>
  <c r="J38" i="7" s="1"/>
  <c r="I77" i="7"/>
  <c r="J77" i="7" s="1"/>
  <c r="I32" i="7"/>
  <c r="J32" i="7" s="1"/>
  <c r="I85" i="7"/>
  <c r="J85" i="7" s="1"/>
  <c r="I100" i="7"/>
  <c r="J100" i="7" s="1"/>
  <c r="I60" i="7"/>
  <c r="J60" i="7" s="1"/>
  <c r="I95" i="7"/>
  <c r="J95" i="7" s="1"/>
  <c r="I54" i="7"/>
  <c r="J54" i="7" s="1"/>
  <c r="I51" i="7"/>
  <c r="J51" i="7" s="1"/>
  <c r="I18" i="7"/>
  <c r="J18" i="7" s="1"/>
  <c r="I25" i="7"/>
  <c r="J25" i="7" s="1"/>
  <c r="I74" i="7"/>
  <c r="J74" i="7" s="1"/>
  <c r="I104" i="7"/>
  <c r="J104" i="7" s="1"/>
  <c r="I41" i="7"/>
  <c r="J41" i="7" s="1"/>
  <c r="I55" i="7"/>
  <c r="J55" i="7" s="1"/>
  <c r="I13" i="7"/>
  <c r="J13" i="7" s="1"/>
  <c r="I71" i="7"/>
  <c r="J71" i="7" s="1"/>
  <c r="I23" i="7"/>
  <c r="J23" i="7" s="1"/>
  <c r="I76" i="7"/>
  <c r="J76" i="7" s="1"/>
  <c r="I4" i="7"/>
  <c r="J4" i="7" s="1"/>
  <c r="I87" i="7"/>
  <c r="J87" i="7" s="1"/>
  <c r="I5" i="7"/>
  <c r="J5" i="7" s="1"/>
  <c r="I16" i="7"/>
  <c r="J16" i="7"/>
  <c r="I102" i="7"/>
  <c r="J102" i="7" s="1"/>
  <c r="I92" i="7"/>
  <c r="J92" i="7" s="1"/>
  <c r="I59" i="7"/>
  <c r="J59" i="7"/>
  <c r="I3" i="7"/>
  <c r="J3" i="7" s="1"/>
  <c r="I75" i="7"/>
  <c r="J75" i="7" s="1"/>
  <c r="I47" i="7"/>
  <c r="J47" i="7" s="1"/>
  <c r="I56" i="7"/>
  <c r="J56" i="7" s="1"/>
  <c r="I15" i="7"/>
  <c r="J15" i="7" s="1"/>
  <c r="I43" i="7"/>
  <c r="J43" i="7" s="1"/>
  <c r="I17" i="7"/>
  <c r="J17" i="7" s="1"/>
  <c r="I8" i="7"/>
  <c r="J8" i="7" s="1"/>
  <c r="I26" i="7"/>
  <c r="J26" i="7" s="1"/>
  <c r="I34" i="7"/>
  <c r="J34" i="7" s="1"/>
  <c r="I37" i="7"/>
  <c r="J37" i="7" s="1"/>
  <c r="I93" i="7"/>
  <c r="J93" i="7" s="1"/>
  <c r="I36" i="7"/>
  <c r="J36" i="7"/>
  <c r="I103" i="7"/>
  <c r="J103" i="7" s="1"/>
  <c r="I52" i="7"/>
  <c r="J52" i="7" s="1"/>
  <c r="I6" i="7"/>
  <c r="J6" i="7"/>
  <c r="I19" i="7"/>
  <c r="J19" i="7" s="1"/>
  <c r="I70" i="7"/>
  <c r="J70" i="7" s="1"/>
  <c r="I22" i="7"/>
  <c r="J22" i="7" s="1"/>
  <c r="I69" i="7"/>
  <c r="J69" i="7" s="1"/>
  <c r="I73" i="7"/>
  <c r="J73" i="7" s="1"/>
  <c r="I61" i="7"/>
  <c r="J61" i="7" s="1"/>
  <c r="I20" i="7"/>
  <c r="J20" i="7" s="1"/>
  <c r="I28" i="7"/>
  <c r="J28" i="7" s="1"/>
  <c r="I53" i="7"/>
  <c r="J53" i="7" s="1"/>
  <c r="I29" i="7"/>
  <c r="J29" i="7" s="1"/>
  <c r="I44" i="7"/>
  <c r="J44" i="7" s="1"/>
  <c r="I7" i="7"/>
  <c r="J7" i="7" s="1"/>
  <c r="I48" i="7"/>
  <c r="J48" i="7"/>
  <c r="I67" i="7"/>
  <c r="J67" i="7" s="1"/>
  <c r="I80" i="7"/>
  <c r="J80" i="7" s="1"/>
  <c r="I63" i="7"/>
  <c r="J63" i="7"/>
  <c r="I14" i="7"/>
  <c r="J14" i="7" s="1"/>
  <c r="I81" i="7"/>
  <c r="J81" i="7" s="1"/>
  <c r="I66" i="7"/>
  <c r="J66" i="7" s="1"/>
  <c r="I24" i="7"/>
  <c r="J24" i="7" s="1"/>
  <c r="I11" i="7"/>
  <c r="J11" i="7" s="1"/>
  <c r="I9" i="7"/>
  <c r="J9" i="7" s="1"/>
  <c r="I65" i="7"/>
  <c r="J65" i="7" s="1"/>
  <c r="I82" i="7"/>
  <c r="J82" i="7" s="1"/>
  <c r="I58" i="7"/>
  <c r="J58" i="7" s="1"/>
  <c r="I86" i="7"/>
  <c r="J86" i="7" s="1"/>
  <c r="I91" i="7"/>
  <c r="J91" i="7" s="1"/>
  <c r="I78" i="7"/>
  <c r="J78" i="7" s="1"/>
  <c r="I39" i="7"/>
  <c r="J39" i="7"/>
  <c r="I46" i="7"/>
  <c r="J46" i="7" s="1"/>
  <c r="I10" i="7"/>
  <c r="J10" i="7" s="1"/>
  <c r="I62" i="7"/>
  <c r="J62" i="7"/>
  <c r="I105" i="7"/>
  <c r="J105" i="7" s="1"/>
  <c r="I106" i="7"/>
  <c r="J106" i="7" s="1"/>
  <c r="I68" i="7"/>
  <c r="J68" i="7" s="1"/>
  <c r="I57" i="7"/>
  <c r="J57" i="7" s="1"/>
  <c r="I96" i="7"/>
  <c r="J96" i="7" s="1"/>
  <c r="I94" i="7"/>
  <c r="J94" i="7" s="1"/>
  <c r="I33" i="7"/>
  <c r="J33" i="7" s="1"/>
  <c r="I45" i="7"/>
  <c r="J45" i="7" s="1"/>
  <c r="I97" i="7"/>
  <c r="J97" i="7" s="1"/>
  <c r="I72" i="7"/>
  <c r="J72" i="7" s="1"/>
  <c r="I31" i="7"/>
  <c r="J31" i="7" s="1"/>
  <c r="I35" i="7"/>
  <c r="J35" i="7" s="1"/>
  <c r="I49" i="7"/>
  <c r="J49" i="7" s="1"/>
  <c r="I101" i="7"/>
  <c r="J101" i="7" s="1"/>
  <c r="I79" i="7"/>
  <c r="J79" i="7" s="1"/>
  <c r="I21" i="7"/>
  <c r="J21" i="7" s="1"/>
  <c r="I83" i="7"/>
  <c r="J83" i="7" s="1"/>
  <c r="I99" i="7"/>
  <c r="J99" i="7" s="1"/>
  <c r="I84" i="7"/>
  <c r="J84" i="7" s="1"/>
  <c r="I42" i="7"/>
  <c r="J42" i="7" s="1"/>
  <c r="I12" i="7"/>
  <c r="J12" i="7" s="1"/>
  <c r="I30" i="7"/>
  <c r="J30" i="7" s="1"/>
  <c r="I2" i="7"/>
  <c r="J2" i="7" s="1"/>
  <c r="I50" i="7"/>
  <c r="J50" i="7" s="1"/>
  <c r="I40" i="7"/>
  <c r="J40" i="7" s="1"/>
  <c r="R8" i="2"/>
  <c r="R4" i="2"/>
  <c r="S4" i="2"/>
  <c r="R5" i="2"/>
  <c r="S5" i="2"/>
  <c r="R6" i="2"/>
  <c r="S6" i="2"/>
  <c r="R7" i="2"/>
  <c r="S7" i="2"/>
  <c r="Q7" i="2"/>
  <c r="Q5" i="2"/>
  <c r="Q6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4" i="2"/>
  <c r="S106" i="2"/>
  <c r="U106" i="2"/>
  <c r="S110" i="2"/>
  <c r="U110" i="2" s="1"/>
  <c r="S33" i="2"/>
  <c r="U33" i="2"/>
  <c r="S73" i="2"/>
  <c r="U73" i="2" s="1"/>
  <c r="S25" i="2"/>
  <c r="U25" i="2" s="1"/>
  <c r="S100" i="2"/>
  <c r="U100" i="2" s="1"/>
  <c r="S11" i="2"/>
  <c r="U11" i="2"/>
  <c r="S46" i="2"/>
  <c r="U46" i="2" s="1"/>
  <c r="S44" i="2"/>
  <c r="U44" i="2"/>
  <c r="S74" i="2"/>
  <c r="U74" i="2" s="1"/>
  <c r="S82" i="2"/>
  <c r="U82" i="2"/>
  <c r="S80" i="2"/>
  <c r="U80" i="2" s="1"/>
  <c r="S108" i="2"/>
  <c r="U108" i="2" s="1"/>
  <c r="S42" i="2"/>
  <c r="U42" i="2" s="1"/>
  <c r="S14" i="2"/>
  <c r="U14" i="2"/>
  <c r="S78" i="2"/>
  <c r="U78" i="2" s="1"/>
  <c r="S29" i="2"/>
  <c r="U29" i="2"/>
  <c r="S30" i="2"/>
  <c r="U30" i="2" s="1"/>
  <c r="S84" i="2"/>
  <c r="U84" i="2"/>
  <c r="S93" i="2"/>
  <c r="U93" i="2" s="1"/>
  <c r="S79" i="2"/>
  <c r="U79" i="2" s="1"/>
  <c r="S39" i="2"/>
  <c r="U39" i="2" s="1"/>
  <c r="S49" i="2"/>
  <c r="U49" i="2"/>
  <c r="S10" i="2"/>
  <c r="U10" i="2" s="1"/>
  <c r="S104" i="2"/>
  <c r="U104" i="2"/>
  <c r="S59" i="2"/>
  <c r="U59" i="2" s="1"/>
  <c r="S28" i="2"/>
  <c r="U28" i="2"/>
  <c r="S67" i="2"/>
  <c r="U67" i="2" s="1"/>
  <c r="S37" i="2"/>
  <c r="U37" i="2" s="1"/>
  <c r="S103" i="2"/>
  <c r="U103" i="2" s="1"/>
  <c r="S69" i="2"/>
  <c r="U69" i="2"/>
  <c r="S109" i="2"/>
  <c r="U109" i="2" s="1"/>
  <c r="S52" i="2"/>
  <c r="U52" i="2"/>
  <c r="S61" i="2"/>
  <c r="U61" i="2" s="1"/>
  <c r="S53" i="2"/>
  <c r="U53" i="2"/>
  <c r="S66" i="2"/>
  <c r="U66" i="2" s="1"/>
  <c r="S97" i="2"/>
  <c r="U97" i="2" s="1"/>
  <c r="S22" i="2"/>
  <c r="U22" i="2" s="1"/>
  <c r="S57" i="2"/>
  <c r="U57" i="2"/>
  <c r="S83" i="2"/>
  <c r="U83" i="2" s="1"/>
  <c r="S72" i="2"/>
  <c r="U72" i="2"/>
  <c r="S87" i="2"/>
  <c r="U87" i="2" s="1"/>
  <c r="S26" i="2"/>
  <c r="U26" i="2"/>
  <c r="S77" i="2"/>
  <c r="U77" i="2" s="1"/>
  <c r="S107" i="2"/>
  <c r="U107" i="2" s="1"/>
  <c r="S60" i="2"/>
  <c r="U60" i="2" s="1"/>
  <c r="S55" i="2"/>
  <c r="U55" i="2"/>
  <c r="S40" i="2"/>
  <c r="U40" i="2" s="1"/>
  <c r="S76" i="2"/>
  <c r="U76" i="2"/>
  <c r="S88" i="2"/>
  <c r="U88" i="2" s="1"/>
  <c r="S16" i="2"/>
  <c r="U16" i="2"/>
  <c r="S24" i="2"/>
  <c r="U24" i="2" s="1"/>
  <c r="S68" i="2"/>
  <c r="U68" i="2" s="1"/>
  <c r="S62" i="2"/>
  <c r="U62" i="2" s="1"/>
  <c r="S86" i="2"/>
  <c r="U86" i="2"/>
  <c r="S19" i="2"/>
  <c r="U19" i="2" s="1"/>
  <c r="S56" i="2"/>
  <c r="U56" i="2"/>
  <c r="S105" i="2"/>
  <c r="U105" i="2" s="1"/>
  <c r="S85" i="2"/>
  <c r="U85" i="2"/>
  <c r="S31" i="2"/>
  <c r="U31" i="2" s="1"/>
  <c r="S9" i="2"/>
  <c r="U9" i="2" s="1"/>
  <c r="S58" i="2"/>
  <c r="U58" i="2" s="1"/>
  <c r="S18" i="2"/>
  <c r="U18" i="2"/>
  <c r="S99" i="2"/>
  <c r="U99" i="2" s="1"/>
  <c r="S13" i="2"/>
  <c r="U13" i="2"/>
  <c r="S92" i="2"/>
  <c r="U92" i="2" s="1"/>
  <c r="S102" i="2"/>
  <c r="U102" i="2"/>
  <c r="S70" i="2"/>
  <c r="U70" i="2" s="1"/>
  <c r="S47" i="2"/>
  <c r="U47" i="2" s="1"/>
  <c r="S15" i="2"/>
  <c r="U15" i="2" s="1"/>
  <c r="S17" i="2"/>
  <c r="U17" i="2"/>
  <c r="S75" i="2"/>
  <c r="U75" i="2" s="1"/>
  <c r="S41" i="2"/>
  <c r="U41" i="2"/>
  <c r="S54" i="2"/>
  <c r="U54" i="2" s="1"/>
  <c r="S43" i="2"/>
  <c r="U43" i="2"/>
  <c r="S89" i="2"/>
  <c r="U89" i="2" s="1"/>
  <c r="S38" i="2"/>
  <c r="U38" i="2" s="1"/>
  <c r="S95" i="2"/>
  <c r="U95" i="2" s="1"/>
  <c r="S8" i="2"/>
  <c r="U8" i="2"/>
  <c r="S12" i="2"/>
  <c r="U12" i="2" s="1"/>
  <c r="S90" i="2"/>
  <c r="U90" i="2"/>
  <c r="S51" i="2"/>
  <c r="U51" i="2" s="1"/>
  <c r="S64" i="2"/>
  <c r="U64" i="2"/>
  <c r="S71" i="2"/>
  <c r="U71" i="2" s="1"/>
  <c r="S101" i="2"/>
  <c r="U101" i="2" s="1"/>
  <c r="S23" i="2"/>
  <c r="U23" i="2" s="1"/>
  <c r="S27" i="2"/>
  <c r="U27" i="2"/>
  <c r="S65" i="2"/>
  <c r="U65" i="2" s="1"/>
  <c r="S96" i="2"/>
  <c r="U96" i="2"/>
  <c r="S81" i="2"/>
  <c r="U81" i="2" s="1"/>
  <c r="S94" i="2"/>
  <c r="U94" i="2"/>
  <c r="S50" i="2"/>
  <c r="U50" i="2" s="1"/>
  <c r="S20" i="2"/>
  <c r="U20" i="2" s="1"/>
  <c r="S48" i="2"/>
  <c r="U48" i="2" s="1"/>
  <c r="S21" i="2"/>
  <c r="U21" i="2"/>
  <c r="S32" i="2"/>
  <c r="U32" i="2" s="1"/>
  <c r="S35" i="2"/>
  <c r="U35" i="2"/>
  <c r="S34" i="2"/>
  <c r="U34" i="2" s="1"/>
  <c r="S36" i="2"/>
  <c r="U36" i="2"/>
  <c r="S91" i="2"/>
  <c r="U91" i="2" s="1"/>
  <c r="S98" i="2"/>
  <c r="U98" i="2" s="1"/>
  <c r="S63" i="2"/>
  <c r="U63" i="2" s="1"/>
  <c r="S45" i="2"/>
  <c r="U45" i="2"/>
  <c r="R53" i="2"/>
  <c r="T53" i="2" s="1"/>
  <c r="R66" i="2"/>
  <c r="T66" i="2"/>
  <c r="R97" i="2"/>
  <c r="T97" i="2" s="1"/>
  <c r="R22" i="2"/>
  <c r="T22" i="2"/>
  <c r="R57" i="2"/>
  <c r="T57" i="2" s="1"/>
  <c r="R83" i="2"/>
  <c r="T83" i="2" s="1"/>
  <c r="R72" i="2"/>
  <c r="T72" i="2" s="1"/>
  <c r="R87" i="2"/>
  <c r="T87" i="2"/>
  <c r="R26" i="2"/>
  <c r="T26" i="2" s="1"/>
  <c r="R77" i="2"/>
  <c r="T77" i="2"/>
  <c r="R107" i="2"/>
  <c r="T107" i="2" s="1"/>
  <c r="R60" i="2"/>
  <c r="T60" i="2"/>
  <c r="R55" i="2"/>
  <c r="T55" i="2" s="1"/>
  <c r="R40" i="2"/>
  <c r="T40" i="2" s="1"/>
  <c r="R76" i="2"/>
  <c r="T76" i="2" s="1"/>
  <c r="R88" i="2"/>
  <c r="T88" i="2"/>
  <c r="R16" i="2"/>
  <c r="T16" i="2" s="1"/>
  <c r="R24" i="2"/>
  <c r="T24" i="2"/>
  <c r="R68" i="2"/>
  <c r="T68" i="2" s="1"/>
  <c r="R62" i="2"/>
  <c r="T62" i="2"/>
  <c r="R86" i="2"/>
  <c r="T86" i="2" s="1"/>
  <c r="R19" i="2"/>
  <c r="T19" i="2" s="1"/>
  <c r="R56" i="2"/>
  <c r="T56" i="2" s="1"/>
  <c r="R105" i="2"/>
  <c r="T105" i="2"/>
  <c r="R85" i="2"/>
  <c r="T85" i="2" s="1"/>
  <c r="R31" i="2"/>
  <c r="T31" i="2"/>
  <c r="R9" i="2"/>
  <c r="T9" i="2" s="1"/>
  <c r="R58" i="2"/>
  <c r="T58" i="2"/>
  <c r="R18" i="2"/>
  <c r="T18" i="2" s="1"/>
  <c r="R99" i="2"/>
  <c r="T99" i="2" s="1"/>
  <c r="R13" i="2"/>
  <c r="T13" i="2" s="1"/>
  <c r="R92" i="2"/>
  <c r="T92" i="2"/>
  <c r="R102" i="2"/>
  <c r="T102" i="2" s="1"/>
  <c r="R70" i="2"/>
  <c r="T70" i="2"/>
  <c r="R47" i="2"/>
  <c r="T47" i="2" s="1"/>
  <c r="R15" i="2"/>
  <c r="T15" i="2"/>
  <c r="R17" i="2"/>
  <c r="T17" i="2" s="1"/>
  <c r="R75" i="2"/>
  <c r="T75" i="2" s="1"/>
  <c r="R41" i="2"/>
  <c r="T41" i="2" s="1"/>
  <c r="R54" i="2"/>
  <c r="T54" i="2"/>
  <c r="R43" i="2"/>
  <c r="T43" i="2" s="1"/>
  <c r="R89" i="2"/>
  <c r="T89" i="2"/>
  <c r="R38" i="2"/>
  <c r="T38" i="2" s="1"/>
  <c r="R95" i="2"/>
  <c r="T95" i="2"/>
  <c r="T8" i="2"/>
  <c r="R12" i="2"/>
  <c r="T12" i="2" s="1"/>
  <c r="R90" i="2"/>
  <c r="T90" i="2" s="1"/>
  <c r="R51" i="2"/>
  <c r="T51" i="2"/>
  <c r="R64" i="2"/>
  <c r="T64" i="2" s="1"/>
  <c r="R71" i="2"/>
  <c r="T71" i="2"/>
  <c r="R101" i="2"/>
  <c r="T101" i="2" s="1"/>
  <c r="R23" i="2"/>
  <c r="T23" i="2"/>
  <c r="R27" i="2"/>
  <c r="T27" i="2" s="1"/>
  <c r="R65" i="2"/>
  <c r="T65" i="2" s="1"/>
  <c r="R96" i="2"/>
  <c r="T96" i="2" s="1"/>
  <c r="R81" i="2"/>
  <c r="T81" i="2"/>
  <c r="R94" i="2"/>
  <c r="T94" i="2" s="1"/>
  <c r="R50" i="2"/>
  <c r="T50" i="2"/>
  <c r="R20" i="2"/>
  <c r="T20" i="2" s="1"/>
  <c r="R48" i="2"/>
  <c r="T48" i="2"/>
  <c r="R21" i="2"/>
  <c r="T21" i="2" s="1"/>
  <c r="R32" i="2"/>
  <c r="T32" i="2" s="1"/>
  <c r="R35" i="2"/>
  <c r="T35" i="2" s="1"/>
  <c r="R34" i="2"/>
  <c r="T34" i="2"/>
  <c r="R36" i="2"/>
  <c r="T36" i="2" s="1"/>
  <c r="R91" i="2"/>
  <c r="T91" i="2"/>
  <c r="R98" i="2"/>
  <c r="T98" i="2" s="1"/>
  <c r="R63" i="2"/>
  <c r="T63" i="2"/>
  <c r="R110" i="2"/>
  <c r="T110" i="2" s="1"/>
  <c r="R33" i="2"/>
  <c r="T33" i="2" s="1"/>
  <c r="R73" i="2"/>
  <c r="T73" i="2" s="1"/>
  <c r="R25" i="2"/>
  <c r="T25" i="2"/>
  <c r="R100" i="2"/>
  <c r="T100" i="2" s="1"/>
  <c r="R11" i="2"/>
  <c r="T11" i="2"/>
  <c r="R46" i="2"/>
  <c r="T46" i="2" s="1"/>
  <c r="R44" i="2"/>
  <c r="T44" i="2"/>
  <c r="R74" i="2"/>
  <c r="T74" i="2" s="1"/>
  <c r="R82" i="2"/>
  <c r="T82" i="2" s="1"/>
  <c r="R80" i="2"/>
  <c r="T80" i="2" s="1"/>
  <c r="R108" i="2"/>
  <c r="T108" i="2"/>
  <c r="R42" i="2"/>
  <c r="T42" i="2" s="1"/>
  <c r="R14" i="2"/>
  <c r="T14" i="2"/>
  <c r="R78" i="2"/>
  <c r="T78" i="2" s="1"/>
  <c r="R29" i="2"/>
  <c r="T29" i="2"/>
  <c r="R30" i="2"/>
  <c r="T30" i="2" s="1"/>
  <c r="R84" i="2"/>
  <c r="T84" i="2" s="1"/>
  <c r="R93" i="2"/>
  <c r="T93" i="2" s="1"/>
  <c r="R79" i="2"/>
  <c r="T79" i="2"/>
  <c r="R39" i="2"/>
  <c r="T39" i="2" s="1"/>
  <c r="R49" i="2"/>
  <c r="T49" i="2"/>
  <c r="R106" i="2"/>
  <c r="T106" i="2" s="1"/>
  <c r="R10" i="2"/>
  <c r="T10" i="2"/>
  <c r="R104" i="2"/>
  <c r="T104" i="2" s="1"/>
  <c r="R59" i="2"/>
  <c r="T59" i="2" s="1"/>
  <c r="R28" i="2"/>
  <c r="T28" i="2" s="1"/>
  <c r="R67" i="2"/>
  <c r="T67" i="2"/>
  <c r="R37" i="2"/>
  <c r="T37" i="2" s="1"/>
  <c r="R103" i="2"/>
  <c r="T103" i="2"/>
  <c r="R69" i="2"/>
  <c r="T69" i="2" s="1"/>
  <c r="R109" i="2"/>
  <c r="T109" i="2"/>
  <c r="R52" i="2"/>
  <c r="T52" i="2" s="1"/>
  <c r="R61" i="2"/>
  <c r="T61" i="2" s="1"/>
  <c r="R45" i="2"/>
  <c r="T45" i="2"/>
</calcChain>
</file>

<file path=xl/sharedStrings.xml><?xml version="1.0" encoding="utf-8"?>
<sst xmlns="http://schemas.openxmlformats.org/spreadsheetml/2006/main" count="2795" uniqueCount="288">
  <si>
    <t>Nº USP</t>
  </si>
  <si>
    <t>Seq</t>
  </si>
  <si>
    <t>Nome</t>
  </si>
  <si>
    <t>Data Nascimento</t>
  </si>
  <si>
    <t>Idade</t>
  </si>
  <si>
    <t>Categoria</t>
  </si>
  <si>
    <t>Data Ingresso</t>
  </si>
  <si>
    <t>Classe</t>
  </si>
  <si>
    <t>Mérito</t>
  </si>
  <si>
    <t>Nível</t>
  </si>
  <si>
    <t>Jornada</t>
  </si>
  <si>
    <t>Função</t>
  </si>
  <si>
    <t>Setor</t>
  </si>
  <si>
    <t>Nome Setor</t>
  </si>
  <si>
    <t>Área</t>
  </si>
  <si>
    <t>E-mail</t>
  </si>
  <si>
    <t>Adriana Maria Zanforlin Martini</t>
  </si>
  <si>
    <t>Docente</t>
  </si>
  <si>
    <t>Prof Doutor</t>
  </si>
  <si>
    <t>MS-3</t>
  </si>
  <si>
    <t>1</t>
  </si>
  <si>
    <t>RDIDP</t>
  </si>
  <si>
    <t>BIE</t>
  </si>
  <si>
    <t>Ecologia</t>
  </si>
  <si>
    <t>Ensino e Pesquisa</t>
  </si>
  <si>
    <t>amzmartini@usp.br</t>
  </si>
  <si>
    <t>Alberto Augusto Gonçalves de Freitas Castro Ribeiro</t>
  </si>
  <si>
    <t>Prof Titular</t>
  </si>
  <si>
    <t>MS-6</t>
  </si>
  <si>
    <t/>
  </si>
  <si>
    <t>BIO</t>
  </si>
  <si>
    <t>Genética e Biologia Evolutiva</t>
  </si>
  <si>
    <t>aribeiro@ib.usp.br</t>
  </si>
  <si>
    <t>Alessandra Fernandes Bizerra</t>
  </si>
  <si>
    <t>2</t>
  </si>
  <si>
    <t>BIZ</t>
  </si>
  <si>
    <t>Zoologia</t>
  </si>
  <si>
    <t>alebizerra@usp.br</t>
  </si>
  <si>
    <t>Alexandre Adalardo de Oliveira</t>
  </si>
  <si>
    <t>adalardo@usp.br</t>
  </si>
  <si>
    <t>Ana Cristina Victorino Krepischi</t>
  </si>
  <si>
    <t>ana.krepischi@ib.usp.br</t>
  </si>
  <si>
    <t>Ana Lucia Brandimarte</t>
  </si>
  <si>
    <t>anabrand@usp.br</t>
  </si>
  <si>
    <t>Ana Paula Aprigio Assis</t>
  </si>
  <si>
    <t>paulaassis@ib.usp.br</t>
  </si>
  <si>
    <t>André Carrara Morandini</t>
  </si>
  <si>
    <t>acmorand@ib.usp.br</t>
  </si>
  <si>
    <t>André Frazão Helene</t>
  </si>
  <si>
    <t>BIF</t>
  </si>
  <si>
    <t>Fisiologia</t>
  </si>
  <si>
    <t>afh@ib.usp.br</t>
  </si>
  <si>
    <t>Antonio Carlos Marques</t>
  </si>
  <si>
    <t>A</t>
  </si>
  <si>
    <t>marques@ib.usp.br</t>
  </si>
  <si>
    <t>Beatriz Pacheco Jordao</t>
  </si>
  <si>
    <t>RTP</t>
  </si>
  <si>
    <t>bpjordao@ib.usp.br</t>
  </si>
  <si>
    <t>Caio Cesar Silva de Cerqueira</t>
  </si>
  <si>
    <t>Prof Contratado</t>
  </si>
  <si>
    <t>12 horas</t>
  </si>
  <si>
    <t>Prof Contratado III</t>
  </si>
  <si>
    <t>c_aioc@yahoo.com.br</t>
  </si>
  <si>
    <t>Carlos Arturo Navas Iannini</t>
  </si>
  <si>
    <t>navas@usp.br</t>
  </si>
  <si>
    <t>Carlos Ribeiro Vilela</t>
  </si>
  <si>
    <t>crvilela@ib.usp.br</t>
  </si>
  <si>
    <t>Cláudia Maria Furlan</t>
  </si>
  <si>
    <t>MS-5</t>
  </si>
  <si>
    <t>Prof Associado</t>
  </si>
  <si>
    <t>BIB</t>
  </si>
  <si>
    <t>Botânica</t>
  </si>
  <si>
    <t>furlancm@ib.usp.br</t>
  </si>
  <si>
    <t>Cristiane Paula Gomes Calixto</t>
  </si>
  <si>
    <t>criscalixto@usp.br</t>
  </si>
  <si>
    <t>Cristina Yumi Miyaki</t>
  </si>
  <si>
    <t>3</t>
  </si>
  <si>
    <t>cymiyaki@ib.usp.br</t>
  </si>
  <si>
    <t>Daniel José Galafasse Lahr</t>
  </si>
  <si>
    <t>dlahr@ib.usp.br</t>
  </si>
  <si>
    <t>Daniela Lopes Scarpa</t>
  </si>
  <si>
    <t>dlscarpa@usp.br</t>
  </si>
  <si>
    <t>Debora Rejane Fior Chadi</t>
  </si>
  <si>
    <t>drfchadi@ib.usp.br</t>
  </si>
  <si>
    <t>Deborah Yara Alves Cursino dos Santos</t>
  </si>
  <si>
    <t>dyacsan@ib.usp.br</t>
  </si>
  <si>
    <t>Denise Selivon Scheepmaker</t>
  </si>
  <si>
    <t>dselivon@ib.usp.br</t>
  </si>
  <si>
    <t>Diego Demarco</t>
  </si>
  <si>
    <t>diegodemarco@usp.br</t>
  </si>
  <si>
    <t>Diogo Meyer</t>
  </si>
  <si>
    <t>diogo@ib.usp.br</t>
  </si>
  <si>
    <t>Eny Iochevet Segal Floh</t>
  </si>
  <si>
    <t>enyfloh@usp.br</t>
  </si>
  <si>
    <t>Ernesto da Silveira Goulart Guimarães</t>
  </si>
  <si>
    <t>ernesto.goulart@ib.usp.br</t>
  </si>
  <si>
    <t>Estela Maria Plastino</t>
  </si>
  <si>
    <t>emplasti@usp.br</t>
  </si>
  <si>
    <t>Fanly Fungyi Chow Ho</t>
  </si>
  <si>
    <t>fchow@ib.usp.br</t>
  </si>
  <si>
    <t>Federico David Brown Almeida</t>
  </si>
  <si>
    <t>fdbrown@usp.br</t>
  </si>
  <si>
    <t>Fernando Portella de Luna Marques</t>
  </si>
  <si>
    <t>fernando@ib.usp.br</t>
  </si>
  <si>
    <t>Fernando Ribeiro Gomes</t>
  </si>
  <si>
    <t>frgomes@usp.br</t>
  </si>
  <si>
    <t>Flavio Augusto de Souza Berchez</t>
  </si>
  <si>
    <t>fberchez@ib.usp.br</t>
  </si>
  <si>
    <t>Gabriel Henrique Marroig Zambonato</t>
  </si>
  <si>
    <t>gmarroig@usp.br</t>
  </si>
  <si>
    <t>Gilberto Fernando Xavier</t>
  </si>
  <si>
    <t>gfxavier@usp.br</t>
  </si>
  <si>
    <t>Gisele Akemi Oda</t>
  </si>
  <si>
    <t>gaoda@ib.usp.br</t>
  </si>
  <si>
    <t>Gladys Flávia de Albuquerque Melo de Pinna</t>
  </si>
  <si>
    <t>gfmpinna@usp.br</t>
  </si>
  <si>
    <t>Glauco Machado</t>
  </si>
  <si>
    <t>glaucom@ib.usp.br</t>
  </si>
  <si>
    <t>Gregório Cardoso Tápias Ceccantini</t>
  </si>
  <si>
    <t>gregorio@usp.br</t>
  </si>
  <si>
    <t>Helenice Mercier</t>
  </si>
  <si>
    <t>hmercier@usp.br</t>
  </si>
  <si>
    <t>Igor Cesarino</t>
  </si>
  <si>
    <t>icesarino@usp.br</t>
  </si>
  <si>
    <t>Isabel Alves dos Santos</t>
  </si>
  <si>
    <t>isabelha@usp.br</t>
  </si>
  <si>
    <t>Jean Paul Walter Metzger</t>
  </si>
  <si>
    <t>jpm@ib.usp.br</t>
  </si>
  <si>
    <t>João Miguel de Matos Nogueira</t>
  </si>
  <si>
    <t>nogueira@ib.usp.br</t>
  </si>
  <si>
    <t>Jose Carlos Motta Junior</t>
  </si>
  <si>
    <t>mottajr@ib.usp.br</t>
  </si>
  <si>
    <t>José Eduardo Amoroso Rodriguez Marian</t>
  </si>
  <si>
    <t>jemarian@ib.usp.br</t>
  </si>
  <si>
    <t>José Guilherme de Souza Chaui Mattos Berlinck</t>
  </si>
  <si>
    <t>jgcb@usp.br</t>
  </si>
  <si>
    <t>Jose Rubens Pirani</t>
  </si>
  <si>
    <t>pirani@usp.br</t>
  </si>
  <si>
    <t>Juliana Hanna Leite El Ottra</t>
  </si>
  <si>
    <t>juliana.ottra@usp.br</t>
  </si>
  <si>
    <t>Kaleb Pretto Gatto</t>
  </si>
  <si>
    <t>kaleb.gatto@gmail.com</t>
  </si>
  <si>
    <t>Lucia Garcez Lohmann</t>
  </si>
  <si>
    <t>llohmann@usp.br</t>
  </si>
  <si>
    <t>Luciana Amaral Haddad</t>
  </si>
  <si>
    <t>haddadL@usp.br</t>
  </si>
  <si>
    <t>Luciano Freschi</t>
  </si>
  <si>
    <t>freschi@usp.br</t>
  </si>
  <si>
    <t>Luis Eduardo Soares Netto</t>
  </si>
  <si>
    <t>nettoles@ib.usp.br</t>
  </si>
  <si>
    <t>Lygia da Veiga Pereira Carramaschi</t>
  </si>
  <si>
    <t>lpereira@usp.br</t>
  </si>
  <si>
    <t>Maíra Batistoni e Silva</t>
  </si>
  <si>
    <t>mbatistoni@usp.br</t>
  </si>
  <si>
    <t>Marcelo José Pena Ferreira</t>
  </si>
  <si>
    <t>marcelopena@ib.usp.br</t>
  </si>
  <si>
    <t>Marcelo Luiz Martins Pompeo</t>
  </si>
  <si>
    <t>mpompeo@ib.usp.br</t>
  </si>
  <si>
    <t>Márcio Reis Custódio</t>
  </si>
  <si>
    <t>mcust@usp.br</t>
  </si>
  <si>
    <t>Marcio Roberto Costa Martins</t>
  </si>
  <si>
    <t>martinsmrc@usp.br</t>
  </si>
  <si>
    <t>Marco Aurelio Ribeiro de Mello</t>
  </si>
  <si>
    <t>marmello@usp.br</t>
  </si>
  <si>
    <t>Marcos Silveira Buckeridge</t>
  </si>
  <si>
    <t>msbuck@usp.br</t>
  </si>
  <si>
    <t>Maria Aparecida Visconti</t>
  </si>
  <si>
    <t>maviscon@usp.br</t>
  </si>
  <si>
    <t>Maria Cristina Arias</t>
  </si>
  <si>
    <t>mcarias@ib.usp.br</t>
  </si>
  <si>
    <t>Maria Dulcetti Vibranovski</t>
  </si>
  <si>
    <t>mdv@ib.usp.br</t>
  </si>
  <si>
    <t>Maria Fernanda Laranjeira da Silva</t>
  </si>
  <si>
    <t>mfernandals@gmail.com</t>
  </si>
  <si>
    <t>Maria Magdalena Rossi</t>
  </si>
  <si>
    <t>mmrossi@usp.br</t>
  </si>
  <si>
    <t>Maria Mercedes Martinez Okumura</t>
  </si>
  <si>
    <t>okumuram@usp.br</t>
  </si>
  <si>
    <t>Maria Rita dos Santos e Passos Bueno</t>
  </si>
  <si>
    <t>passos@ib.usp.br</t>
  </si>
  <si>
    <t>Maria Teresa Portes</t>
  </si>
  <si>
    <t>mtportes@usp.br</t>
  </si>
  <si>
    <t>Mariana Cabral de Oliveira</t>
  </si>
  <si>
    <t>mcdolive@ib.usp.br</t>
  </si>
  <si>
    <t>Marie Anne van Sluys</t>
  </si>
  <si>
    <t>mavsluys@usp.br</t>
  </si>
  <si>
    <t>Mariz Vainzof</t>
  </si>
  <si>
    <t>mvainzof@usp.br</t>
  </si>
  <si>
    <t>Merari de Fatima Ramires Ferrari</t>
  </si>
  <si>
    <t>merari@usp.br</t>
  </si>
  <si>
    <t>Michael Hrncir</t>
  </si>
  <si>
    <t>michael.hrncir@ib.usp.br</t>
  </si>
  <si>
    <t>Michel Satya Naslavsky</t>
  </si>
  <si>
    <t>mnaslavsky@usp.br</t>
  </si>
  <si>
    <t>Mônica de Toledo Piza Ragazzo</t>
  </si>
  <si>
    <t>mtpiza@usp.br</t>
  </si>
  <si>
    <t>Oswaldo Keith Okamoto</t>
  </si>
  <si>
    <t>keith.okamoto@usp.br</t>
  </si>
  <si>
    <t>Paulo Inácio de Knegt López de Prado</t>
  </si>
  <si>
    <t>prado@ib.usp.br</t>
  </si>
  <si>
    <t>Paulo Roberto Guimaraes Junior</t>
  </si>
  <si>
    <t>prguima@ib.usp.br</t>
  </si>
  <si>
    <t>Paulo Takeo Sano</t>
  </si>
  <si>
    <t>ptsano@usp.br</t>
  </si>
  <si>
    <t>Pedro Augusto Carlos Magno Fernandes</t>
  </si>
  <si>
    <t>pacmf@usp.br</t>
  </si>
  <si>
    <t>Pedro Gnaspini Netto</t>
  </si>
  <si>
    <t>gnaspini@ib.usp.br</t>
  </si>
  <si>
    <t>Pedro Lorena Godoy</t>
  </si>
  <si>
    <t>pedro-godoy@usp.br</t>
  </si>
  <si>
    <t>Pedro Pereira Rizzato</t>
  </si>
  <si>
    <t>rizzatopp@gmail.com</t>
  </si>
  <si>
    <t>Regina Celia Mingroni Netto</t>
  </si>
  <si>
    <t>renetto@ib.usp.br</t>
  </si>
  <si>
    <t>Renata Guimarães Moreira Whitton</t>
  </si>
  <si>
    <t>renatagm@ib.usp.br</t>
  </si>
  <si>
    <t>Renata Pardini</t>
  </si>
  <si>
    <t>renatapardini@usp.br</t>
  </si>
  <si>
    <t>Ricardo Pinto da Rocha</t>
  </si>
  <si>
    <t>ricrocha@usp.br</t>
  </si>
  <si>
    <t>Roberto Munehisa Shimizu</t>
  </si>
  <si>
    <t>rshimizu@ib.usp.br</t>
  </si>
  <si>
    <t>Rodrigo Cogni</t>
  </si>
  <si>
    <t>rcogni@usp.br</t>
  </si>
  <si>
    <t>Rosana Louro Ferreira Silva</t>
  </si>
  <si>
    <t>rosanas@usp.br</t>
  </si>
  <si>
    <t>Rui Sergio Sereni Murrieta</t>
  </si>
  <si>
    <t>murrietarss@usp.br</t>
  </si>
  <si>
    <t>Sergio Tadeu Meirelles</t>
  </si>
  <si>
    <t>stmeirel@ib.usp.br</t>
  </si>
  <si>
    <t>Silvana Busato</t>
  </si>
  <si>
    <t>sbuzato@usp.br</t>
  </si>
  <si>
    <t>Silvia Cristina Ribeiro de Souza</t>
  </si>
  <si>
    <t>scrsouza@ib.usp.br</t>
  </si>
  <si>
    <t>Silvio Shigueo Nihei</t>
  </si>
  <si>
    <t>silvionihei@gmail.com</t>
  </si>
  <si>
    <t>Sonia Cristina da Silva Andrade</t>
  </si>
  <si>
    <t>soniacsandrade@ib.usp.br</t>
  </si>
  <si>
    <t>Suzana Ursi</t>
  </si>
  <si>
    <t>suzanaursi@usp.br</t>
  </si>
  <si>
    <t>Tábita Hünemeier</t>
  </si>
  <si>
    <t>hunemeier@gmail.com</t>
  </si>
  <si>
    <t>Taran Grant</t>
  </si>
  <si>
    <t>taran.grant@ib.usp.br</t>
  </si>
  <si>
    <t>Tatiana Teixeira Torres</t>
  </si>
  <si>
    <t>tttorres@ib.usp.br</t>
  </si>
  <si>
    <t>Tiago Bosisio Quental</t>
  </si>
  <si>
    <t>tbquental@usp.br</t>
  </si>
  <si>
    <t>Valéria Cassano</t>
  </si>
  <si>
    <t>vcassano@usp.br</t>
  </si>
  <si>
    <t>Vania Nobuko Yoshikawa</t>
  </si>
  <si>
    <t>vania_nobuko@hotmail.com</t>
  </si>
  <si>
    <t>Vania Regina Pivello</t>
  </si>
  <si>
    <t>vrpivel@ib.usp.br</t>
  </si>
  <si>
    <t>Veronica Angyalossy</t>
  </si>
  <si>
    <t>vangyalossy@usp.br</t>
  </si>
  <si>
    <t>Zulma Felisbina da Silva</t>
  </si>
  <si>
    <t>zulmafer@usp.br</t>
  </si>
  <si>
    <t>Compulsoria</t>
  </si>
  <si>
    <t>35 anos</t>
  </si>
  <si>
    <t>Genética</t>
  </si>
  <si>
    <t>Tempo (em anos)</t>
  </si>
  <si>
    <t>75 anos</t>
  </si>
  <si>
    <t>até 2040</t>
  </si>
  <si>
    <t>Rafaela Velloso Missagia</t>
  </si>
  <si>
    <t>Otávio Luis Marques da Silva</t>
  </si>
  <si>
    <t>Bruno Celso Feltrin Genevcius</t>
  </si>
  <si>
    <t>João Figueiredo Nobre Brito Cortese</t>
  </si>
  <si>
    <t>Diogo Melo</t>
  </si>
  <si>
    <t>(Licenciatura)</t>
  </si>
  <si>
    <t>Departamento</t>
  </si>
  <si>
    <t>últimas 10 contratações do IB</t>
  </si>
  <si>
    <t>últimas 20 contratações do IB</t>
  </si>
  <si>
    <t>últimas 30 contratações do IB</t>
  </si>
  <si>
    <t>Média</t>
  </si>
  <si>
    <t>Sumário: contratações</t>
  </si>
  <si>
    <t>Sumário: idade do departamento</t>
  </si>
  <si>
    <t>Idade média</t>
  </si>
  <si>
    <t>Tempo de casa</t>
  </si>
  <si>
    <t>Tempo até a compulsória</t>
  </si>
  <si>
    <t>*** Vilela e Gnaspini não estão computados aqui pois eles já não são computados no tamanho do Departamento</t>
  </si>
  <si>
    <t>** Logo eles não constam nas contas do tempo até a compulsória ou da idade média, mas contam para o tempo de casa</t>
  </si>
  <si>
    <t>até 2035</t>
  </si>
  <si>
    <t>até 2045</t>
  </si>
  <si>
    <t>Sumário: aposentadoria compulsória (números brutos)</t>
  </si>
  <si>
    <t>*não constam aqui os dados das idades dos últimos 5 docentes contratados, nem do concurso em andamento na vaga de Licenciatura no Departamento de Genética e Biologia Evolutiva</t>
  </si>
  <si>
    <t>*** O número de docentes do Departamento de Genética e Biologia Evolutiva inclui a vaga de Licenciatura</t>
  </si>
  <si>
    <t>Sumário: aposentadoria compulsória (porcentagem em relação ao total de docentes de cada Departamento)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</si>
</sst>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2" fillId="0" borderId="0" xfId="0" applyFont="1"/>
    <xf numFmtId="0" fontId="1" fillId="0" borderId="2" xfId="0" applyFont="1" applyFill="1" applyBorder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Border="1"/>
    <xf numFmtId="14" fontId="0" fillId="0" borderId="0" xfId="0" applyNumberFormat="1" applyBorder="1"/>
    <xf numFmtId="0" fontId="1" fillId="0" borderId="0" xfId="0" applyFont="1" applyBorder="1"/>
    <xf numFmtId="0" fontId="2" fillId="0" borderId="2" xfId="0" applyFont="1" applyFill="1" applyBorder="1"/>
    <xf numFmtId="14" fontId="1" fillId="0" borderId="1" xfId="0" applyNumberFormat="1" applyFont="1" applyBorder="1"/>
    <xf numFmtId="0" fontId="1" fillId="0" borderId="2" xfId="0" applyFont="1" applyBorder="1"/>
    <xf numFmtId="2" fontId="1" fillId="0" borderId="0" xfId="0" applyNumberFormat="1" applyFont="1" applyBorder="1"/>
    <xf numFmtId="0" fontId="1" fillId="0" borderId="0" xfId="0" applyFont="1" applyFill="1" applyBorder="1"/>
    <xf numFmtId="14" fontId="1" fillId="0" borderId="0" xfId="0" applyNumberFormat="1" applyFont="1" applyBorder="1"/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7" fillId="0" borderId="8" xfId="0" applyFont="1" applyBorder="1" applyAlignment="1">
      <alignment horizontal="center"/>
    </xf>
    <xf numFmtId="0" fontId="7" fillId="0" borderId="8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2" fontId="7" fillId="0" borderId="0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2" fontId="7" fillId="0" borderId="8" xfId="0" applyNumberFormat="1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0" fontId="8" fillId="0" borderId="10" xfId="0" applyFont="1" applyBorder="1"/>
    <xf numFmtId="0" fontId="8" fillId="0" borderId="6" xfId="0" applyFont="1" applyBorder="1"/>
    <xf numFmtId="0" fontId="6" fillId="0" borderId="5" xfId="0" applyFont="1" applyBorder="1"/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7" fillId="0" borderId="11" xfId="0" applyFont="1" applyBorder="1"/>
    <xf numFmtId="0" fontId="9" fillId="0" borderId="0" xfId="0" applyFont="1" applyBorder="1"/>
    <xf numFmtId="0" fontId="3" fillId="0" borderId="0" xfId="0" applyFont="1" applyBorder="1"/>
    <xf numFmtId="10" fontId="7" fillId="0" borderId="8" xfId="0" applyNumberFormat="1" applyFont="1" applyBorder="1" applyAlignment="1">
      <alignment horizontal="center"/>
    </xf>
    <xf numFmtId="10" fontId="7" fillId="0" borderId="0" xfId="0" applyNumberFormat="1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10" fontId="7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38" sqref="F38"/>
    </sheetView>
  </sheetViews>
  <sheetFormatPr baseColWidth="10" defaultRowHeight="18" x14ac:dyDescent="0.2"/>
  <cols>
    <col min="1" max="1" width="43.33203125" style="28" bestFit="1" customWidth="1"/>
    <col min="2" max="3" width="40.1640625" style="27" bestFit="1" customWidth="1"/>
    <col min="4" max="4" width="34.83203125" style="27" bestFit="1" customWidth="1"/>
    <col min="5" max="5" width="10.33203125" style="28" bestFit="1" customWidth="1"/>
    <col min="6" max="16384" width="10.83203125" style="28"/>
  </cols>
  <sheetData>
    <row r="1" spans="1:4" s="24" customFormat="1" ht="19" thickBot="1" x14ac:dyDescent="0.25">
      <c r="A1" s="47" t="s">
        <v>275</v>
      </c>
      <c r="B1" s="23"/>
      <c r="C1" s="23"/>
      <c r="D1" s="23"/>
    </row>
    <row r="2" spans="1:4" s="24" customFormat="1" ht="19" thickBot="1" x14ac:dyDescent="0.25">
      <c r="A2" s="22" t="s">
        <v>270</v>
      </c>
      <c r="B2" s="23" t="s">
        <v>271</v>
      </c>
      <c r="C2" s="23" t="s">
        <v>272</v>
      </c>
      <c r="D2" s="23" t="s">
        <v>273</v>
      </c>
    </row>
    <row r="3" spans="1:4" s="26" customFormat="1" ht="19" x14ac:dyDescent="0.25">
      <c r="A3" s="19" t="s">
        <v>71</v>
      </c>
      <c r="B3" s="25">
        <v>1</v>
      </c>
      <c r="C3" s="25">
        <v>3</v>
      </c>
      <c r="D3" s="25">
        <v>5</v>
      </c>
    </row>
    <row r="4" spans="1:4" ht="19" x14ac:dyDescent="0.25">
      <c r="A4" s="20" t="s">
        <v>23</v>
      </c>
      <c r="B4" s="27">
        <v>0</v>
      </c>
      <c r="C4" s="27">
        <v>1</v>
      </c>
      <c r="D4" s="27">
        <v>3</v>
      </c>
    </row>
    <row r="5" spans="1:4" ht="19" x14ac:dyDescent="0.25">
      <c r="A5" s="20" t="s">
        <v>50</v>
      </c>
      <c r="B5" s="27">
        <v>1</v>
      </c>
      <c r="C5" s="27">
        <v>3</v>
      </c>
      <c r="D5" s="27">
        <v>3</v>
      </c>
    </row>
    <row r="6" spans="1:4" ht="19" x14ac:dyDescent="0.25">
      <c r="A6" s="20" t="s">
        <v>31</v>
      </c>
      <c r="B6" s="27">
        <v>5</v>
      </c>
      <c r="C6" s="27">
        <v>9</v>
      </c>
      <c r="D6" s="27">
        <v>11</v>
      </c>
    </row>
    <row r="7" spans="1:4" s="30" customFormat="1" ht="20" thickBot="1" x14ac:dyDescent="0.3">
      <c r="A7" s="21" t="s">
        <v>36</v>
      </c>
      <c r="B7" s="29">
        <v>3</v>
      </c>
      <c r="C7" s="29">
        <v>4</v>
      </c>
      <c r="D7" s="29">
        <v>8</v>
      </c>
    </row>
    <row r="8" spans="1:4" s="36" customFormat="1" ht="19" thickBot="1" x14ac:dyDescent="0.25">
      <c r="A8" s="34" t="s">
        <v>274</v>
      </c>
      <c r="B8" s="35">
        <f>AVERAGE(B3:B7)</f>
        <v>2</v>
      </c>
      <c r="C8" s="35">
        <f t="shared" ref="C8:D8" si="0">AVERAGE(C3:C7)</f>
        <v>4</v>
      </c>
      <c r="D8" s="35">
        <f t="shared" si="0"/>
        <v>6</v>
      </c>
    </row>
    <row r="10" spans="1:4" s="31" customFormat="1" x14ac:dyDescent="0.2">
      <c r="A10" s="33"/>
      <c r="B10" s="32"/>
      <c r="C10" s="32"/>
      <c r="D10" s="32"/>
    </row>
    <row r="11" spans="1:4" s="31" customFormat="1" ht="19" thickBot="1" x14ac:dyDescent="0.25">
      <c r="A11" s="46" t="s">
        <v>276</v>
      </c>
      <c r="B11" s="32"/>
      <c r="C11" s="32"/>
      <c r="D11" s="32"/>
    </row>
    <row r="12" spans="1:4" s="24" customFormat="1" ht="19" thickBot="1" x14ac:dyDescent="0.25">
      <c r="A12" s="22" t="s">
        <v>270</v>
      </c>
      <c r="B12" s="23" t="s">
        <v>277</v>
      </c>
      <c r="C12" s="23" t="s">
        <v>278</v>
      </c>
      <c r="D12" s="23" t="s">
        <v>279</v>
      </c>
    </row>
    <row r="13" spans="1:4" s="26" customFormat="1" ht="19" x14ac:dyDescent="0.25">
      <c r="A13" s="19" t="s">
        <v>71</v>
      </c>
      <c r="B13" s="25">
        <f>AVERAGE(Dados_aposentadorias!E2:E27)</f>
        <v>54.68</v>
      </c>
      <c r="C13" s="44">
        <f>AVERAGE(Dados_aposentadorias!K2:K27)</f>
        <v>21.53846153846154</v>
      </c>
      <c r="D13" s="25">
        <f>AVERAGE(Dados_aposentadorias!L2:L26)</f>
        <v>19.28</v>
      </c>
    </row>
    <row r="14" spans="1:4" ht="19" x14ac:dyDescent="0.25">
      <c r="A14" s="20" t="s">
        <v>23</v>
      </c>
      <c r="B14" s="37">
        <f>AVERAGE(Dados_aposentadorias!E28:E46)</f>
        <v>55.736842105263158</v>
      </c>
      <c r="C14" s="37">
        <f>AVERAGE(Dados_aposentadorias!K28:K46)</f>
        <v>21.736842105263158</v>
      </c>
      <c r="D14" s="37">
        <f>AVERAGE(Dados_aposentadorias!L28:L46)</f>
        <v>18.263157894736842</v>
      </c>
    </row>
    <row r="15" spans="1:4" ht="19" x14ac:dyDescent="0.25">
      <c r="A15" s="20" t="s">
        <v>50</v>
      </c>
      <c r="B15" s="37">
        <f>AVERAGE(Dados_aposentadorias!E64:E90)</f>
        <v>52.541666666666664</v>
      </c>
      <c r="C15" s="37">
        <f>AVERAGE(Dados_aposentadorias!K47:K63)</f>
        <v>20.647058823529413</v>
      </c>
      <c r="D15" s="37">
        <f>AVERAGE(Dados_aposentadorias!L47:L63)</f>
        <v>18.882352941176471</v>
      </c>
    </row>
    <row r="16" spans="1:4" ht="19" x14ac:dyDescent="0.25">
      <c r="A16" s="20" t="s">
        <v>31</v>
      </c>
      <c r="B16" s="37">
        <f>AVERAGE(Dados_aposentadorias!E63:E86)</f>
        <v>52.833333333333336</v>
      </c>
      <c r="C16" s="37">
        <f>AVERAGE(Dados_aposentadorias!K64:K90)</f>
        <v>16.555555555555557</v>
      </c>
      <c r="D16" s="37">
        <f>AVERAGE(Dados_aposentadorias!L64:L90)</f>
        <v>21.333333333333332</v>
      </c>
    </row>
    <row r="17" spans="1:4" s="30" customFormat="1" ht="20" thickBot="1" x14ac:dyDescent="0.3">
      <c r="A17" s="21" t="s">
        <v>36</v>
      </c>
      <c r="B17" s="29">
        <f>AVERAGE(Dados_aposentadorias!E91:E108)</f>
        <v>48.75</v>
      </c>
      <c r="C17" s="45">
        <f>AVERAGE(Dados_aposentadorias!K91:K108)</f>
        <v>13.333333333333334</v>
      </c>
      <c r="D17" s="45">
        <f>AVERAGE(Dados_aposentadorias!L91:L108)</f>
        <v>25.0625</v>
      </c>
    </row>
    <row r="18" spans="1:4" s="36" customFormat="1" ht="19" thickBot="1" x14ac:dyDescent="0.25">
      <c r="A18" s="34" t="s">
        <v>274</v>
      </c>
      <c r="B18" s="38">
        <f>AVERAGE(Dados_aposentadorias!E2:E102)</f>
        <v>54.113402061855673</v>
      </c>
      <c r="C18" s="38">
        <f>AVERAGE(Dados_aposentadorias!K1:K108)</f>
        <v>18.794392523364486</v>
      </c>
      <c r="D18" s="38">
        <f>AVERAGE(Dados_aposentadorias!L1:L108)</f>
        <v>20.425742574257427</v>
      </c>
    </row>
    <row r="19" spans="1:4" s="31" customFormat="1" x14ac:dyDescent="0.2">
      <c r="A19" s="51" t="s">
        <v>285</v>
      </c>
      <c r="B19" s="32"/>
      <c r="C19" s="32"/>
      <c r="D19" s="32"/>
    </row>
    <row r="20" spans="1:4" x14ac:dyDescent="0.2">
      <c r="A20" s="28" t="s">
        <v>281</v>
      </c>
    </row>
    <row r="21" spans="1:4" x14ac:dyDescent="0.2">
      <c r="A21" s="28" t="s">
        <v>280</v>
      </c>
    </row>
    <row r="23" spans="1:4" ht="19" thickBot="1" x14ac:dyDescent="0.25"/>
    <row r="24" spans="1:4" s="36" customFormat="1" ht="19" thickBot="1" x14ac:dyDescent="0.25">
      <c r="A24" s="47" t="s">
        <v>284</v>
      </c>
      <c r="B24" s="35"/>
      <c r="C24" s="35"/>
      <c r="D24" s="35"/>
    </row>
    <row r="25" spans="1:4" s="50" customFormat="1" ht="19" thickBot="1" x14ac:dyDescent="0.25">
      <c r="A25" s="48" t="s">
        <v>270</v>
      </c>
      <c r="B25" s="49" t="s">
        <v>282</v>
      </c>
      <c r="C25" s="49" t="s">
        <v>263</v>
      </c>
      <c r="D25" s="49" t="s">
        <v>283</v>
      </c>
    </row>
    <row r="26" spans="1:4" s="26" customFormat="1" ht="19" x14ac:dyDescent="0.25">
      <c r="A26" s="19" t="s">
        <v>71</v>
      </c>
      <c r="B26" s="25">
        <v>7</v>
      </c>
      <c r="C26" s="25">
        <v>8</v>
      </c>
      <c r="D26" s="25">
        <v>13</v>
      </c>
    </row>
    <row r="27" spans="1:4" ht="19" x14ac:dyDescent="0.25">
      <c r="A27" s="20" t="s">
        <v>23</v>
      </c>
      <c r="B27" s="27">
        <v>3</v>
      </c>
      <c r="C27" s="27">
        <v>10</v>
      </c>
      <c r="D27" s="27">
        <v>13</v>
      </c>
    </row>
    <row r="28" spans="1:4" ht="19" x14ac:dyDescent="0.25">
      <c r="A28" s="20" t="s">
        <v>50</v>
      </c>
      <c r="B28" s="27">
        <v>3</v>
      </c>
      <c r="C28" s="27">
        <v>8</v>
      </c>
      <c r="D28" s="27">
        <v>11</v>
      </c>
    </row>
    <row r="29" spans="1:4" ht="19" x14ac:dyDescent="0.25">
      <c r="A29" s="20" t="s">
        <v>31</v>
      </c>
      <c r="B29" s="27">
        <v>4</v>
      </c>
      <c r="C29" s="27">
        <v>8</v>
      </c>
      <c r="D29" s="27">
        <v>14</v>
      </c>
    </row>
    <row r="30" spans="1:4" s="30" customFormat="1" ht="20" thickBot="1" x14ac:dyDescent="0.3">
      <c r="A30" s="21" t="s">
        <v>36</v>
      </c>
      <c r="B30" s="29">
        <v>0</v>
      </c>
      <c r="C30" s="29">
        <v>1</v>
      </c>
      <c r="D30" s="29">
        <v>7</v>
      </c>
    </row>
    <row r="31" spans="1:4" s="36" customFormat="1" ht="19" thickBot="1" x14ac:dyDescent="0.25">
      <c r="A31" s="34" t="s">
        <v>274</v>
      </c>
      <c r="B31" s="35">
        <f>AVERAGE(B26:B30)</f>
        <v>3.4</v>
      </c>
      <c r="C31" s="35">
        <f t="shared" ref="C31:D31" si="1">AVERAGE(C26:C30)</f>
        <v>7</v>
      </c>
      <c r="D31" s="35">
        <f t="shared" si="1"/>
        <v>11.6</v>
      </c>
    </row>
    <row r="32" spans="1:4" x14ac:dyDescent="0.2">
      <c r="A32" s="28" t="s">
        <v>280</v>
      </c>
    </row>
    <row r="35" spans="1:4" ht="19" thickBot="1" x14ac:dyDescent="0.25"/>
    <row r="36" spans="1:4" s="36" customFormat="1" ht="19" thickBot="1" x14ac:dyDescent="0.25">
      <c r="A36" s="47" t="s">
        <v>287</v>
      </c>
      <c r="B36" s="35"/>
      <c r="C36" s="35"/>
      <c r="D36" s="35"/>
    </row>
    <row r="37" spans="1:4" s="50" customFormat="1" ht="19" thickBot="1" x14ac:dyDescent="0.25">
      <c r="A37" s="48" t="s">
        <v>270</v>
      </c>
      <c r="B37" s="49" t="s">
        <v>282</v>
      </c>
      <c r="C37" s="49" t="s">
        <v>263</v>
      </c>
      <c r="D37" s="49" t="s">
        <v>283</v>
      </c>
    </row>
    <row r="38" spans="1:4" s="26" customFormat="1" ht="19" x14ac:dyDescent="0.25">
      <c r="A38" s="19" t="s">
        <v>71</v>
      </c>
      <c r="B38" s="54">
        <f>B26/26</f>
        <v>0.26923076923076922</v>
      </c>
      <c r="C38" s="54">
        <f t="shared" ref="C38:D38" si="2">C26/26</f>
        <v>0.30769230769230771</v>
      </c>
      <c r="D38" s="54">
        <f t="shared" si="2"/>
        <v>0.5</v>
      </c>
    </row>
    <row r="39" spans="1:4" ht="19" x14ac:dyDescent="0.25">
      <c r="A39" s="20" t="s">
        <v>23</v>
      </c>
      <c r="B39" s="55">
        <f>B27/19</f>
        <v>0.15789473684210525</v>
      </c>
      <c r="C39" s="55">
        <f t="shared" ref="C39:D39" si="3">C27/19</f>
        <v>0.52631578947368418</v>
      </c>
      <c r="D39" s="55">
        <f t="shared" si="3"/>
        <v>0.68421052631578949</v>
      </c>
    </row>
    <row r="40" spans="1:4" ht="19" x14ac:dyDescent="0.25">
      <c r="A40" s="20" t="s">
        <v>50</v>
      </c>
      <c r="B40" s="55">
        <f>B28/17</f>
        <v>0.17647058823529413</v>
      </c>
      <c r="C40" s="55">
        <f t="shared" ref="C40:D40" si="4">C28/17</f>
        <v>0.47058823529411764</v>
      </c>
      <c r="D40" s="55">
        <f t="shared" si="4"/>
        <v>0.6470588235294118</v>
      </c>
    </row>
    <row r="41" spans="1:4" ht="19" x14ac:dyDescent="0.25">
      <c r="A41" s="20" t="s">
        <v>31</v>
      </c>
      <c r="B41" s="55">
        <f>B29/27</f>
        <v>0.14814814814814814</v>
      </c>
      <c r="C41" s="55">
        <f t="shared" ref="C41:D41" si="5">C29/27</f>
        <v>0.29629629629629628</v>
      </c>
      <c r="D41" s="55">
        <f t="shared" si="5"/>
        <v>0.51851851851851849</v>
      </c>
    </row>
    <row r="42" spans="1:4" s="30" customFormat="1" ht="20" thickBot="1" x14ac:dyDescent="0.3">
      <c r="A42" s="21" t="s">
        <v>36</v>
      </c>
      <c r="B42" s="56">
        <f>B30/18</f>
        <v>0</v>
      </c>
      <c r="C42" s="56">
        <f t="shared" ref="C42:D42" si="6">C30/18</f>
        <v>5.5555555555555552E-2</v>
      </c>
      <c r="D42" s="56">
        <f t="shared" si="6"/>
        <v>0.3888888888888889</v>
      </c>
    </row>
    <row r="43" spans="1:4" s="36" customFormat="1" ht="19" thickBot="1" x14ac:dyDescent="0.25">
      <c r="A43" s="34" t="s">
        <v>274</v>
      </c>
      <c r="B43" s="57">
        <f>AVERAGE(B38:B42)</f>
        <v>0.15034884849126334</v>
      </c>
      <c r="C43" s="57">
        <f t="shared" ref="C43:D43" si="7">AVERAGE(C38:C42)</f>
        <v>0.33128963686239227</v>
      </c>
      <c r="D43" s="57">
        <f t="shared" si="7"/>
        <v>0.54773535145052166</v>
      </c>
    </row>
    <row r="44" spans="1:4" x14ac:dyDescent="0.2">
      <c r="A44" s="28" t="s">
        <v>280</v>
      </c>
    </row>
    <row r="45" spans="1:4" x14ac:dyDescent="0.2">
      <c r="A45" s="28" t="s">
        <v>286</v>
      </c>
    </row>
  </sheetData>
  <sortState xmlns:xlrd2="http://schemas.microsoft.com/office/spreadsheetml/2017/richdata2" ref="A11:A31">
    <sortCondition ref="A11:A31"/>
  </sortState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8"/>
  <sheetViews>
    <sheetView workbookViewId="0">
      <selection activeCell="G102" sqref="G102"/>
    </sheetView>
  </sheetViews>
  <sheetFormatPr baseColWidth="10" defaultColWidth="8.83203125" defaultRowHeight="13" x14ac:dyDescent="0.15"/>
  <cols>
    <col min="1" max="1" width="9" style="39" bestFit="1" customWidth="1"/>
    <col min="2" max="2" width="4.33203125" style="39" bestFit="1" customWidth="1"/>
    <col min="3" max="3" width="44.5" style="39" bestFit="1" customWidth="1"/>
    <col min="4" max="4" width="15.83203125" style="39" bestFit="1" customWidth="1"/>
    <col min="5" max="5" width="8.83203125" style="39" customWidth="1"/>
    <col min="6" max="6" width="9.5" style="39" bestFit="1" customWidth="1"/>
    <col min="7" max="7" width="13.1640625" style="39" bestFit="1" customWidth="1"/>
    <col min="8" max="8" width="24.6640625" style="39" bestFit="1" customWidth="1"/>
    <col min="9" max="9" width="16.1640625" style="39" bestFit="1" customWidth="1"/>
    <col min="10" max="10" width="24" style="53" bestFit="1" customWidth="1"/>
    <col min="11" max="11" width="13.6640625" style="39" bestFit="1" customWidth="1"/>
    <col min="12" max="12" width="21.6640625" style="39" bestFit="1" customWidth="1"/>
    <col min="13" max="16384" width="8.83203125" style="39"/>
  </cols>
  <sheetData>
    <row r="1" spans="1:15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13</v>
      </c>
      <c r="I1" s="11" t="s">
        <v>262</v>
      </c>
      <c r="J1" s="52" t="s">
        <v>262</v>
      </c>
      <c r="K1" s="16" t="s">
        <v>278</v>
      </c>
      <c r="L1" s="16" t="s">
        <v>279</v>
      </c>
      <c r="O1" s="16"/>
    </row>
    <row r="2" spans="1:15" x14ac:dyDescent="0.15">
      <c r="A2" s="9">
        <v>2734941</v>
      </c>
      <c r="B2" s="9">
        <v>1</v>
      </c>
      <c r="C2" s="9" t="s">
        <v>254</v>
      </c>
      <c r="D2" s="10">
        <v>19418</v>
      </c>
      <c r="E2" s="9">
        <v>70</v>
      </c>
      <c r="F2" s="9" t="s">
        <v>17</v>
      </c>
      <c r="G2" s="10">
        <v>33031</v>
      </c>
      <c r="H2" s="9" t="s">
        <v>71</v>
      </c>
      <c r="I2" s="40">
        <f>D2+75*365</f>
        <v>46793</v>
      </c>
      <c r="J2" s="53">
        <f>YEAR(I2)</f>
        <v>2028</v>
      </c>
      <c r="K2" s="41">
        <f>2024-YEAR(G2)</f>
        <v>34</v>
      </c>
      <c r="L2" s="39">
        <f>J2-2024</f>
        <v>4</v>
      </c>
    </row>
    <row r="3" spans="1:15" x14ac:dyDescent="0.15">
      <c r="A3" s="9">
        <v>2085090</v>
      </c>
      <c r="B3" s="9">
        <v>1</v>
      </c>
      <c r="C3" s="9" t="s">
        <v>106</v>
      </c>
      <c r="D3" s="10">
        <v>20271</v>
      </c>
      <c r="E3" s="9">
        <v>68</v>
      </c>
      <c r="F3" s="9" t="s">
        <v>17</v>
      </c>
      <c r="G3" s="10">
        <v>32295</v>
      </c>
      <c r="H3" s="9" t="s">
        <v>71</v>
      </c>
      <c r="I3" s="40">
        <f>D3+75*365</f>
        <v>47646</v>
      </c>
      <c r="J3" s="53">
        <f>YEAR(I3)</f>
        <v>2030</v>
      </c>
      <c r="K3" s="41">
        <f>2024-YEAR(G3)</f>
        <v>36</v>
      </c>
      <c r="L3" s="39">
        <f t="shared" ref="L3:L27" si="0">J3-2024</f>
        <v>6</v>
      </c>
    </row>
    <row r="4" spans="1:15" x14ac:dyDescent="0.15">
      <c r="A4" s="9">
        <v>86111</v>
      </c>
      <c r="B4" s="9">
        <v>1</v>
      </c>
      <c r="C4" s="9" t="s">
        <v>92</v>
      </c>
      <c r="D4" s="10">
        <v>20302</v>
      </c>
      <c r="E4" s="9">
        <v>68</v>
      </c>
      <c r="F4" s="9" t="s">
        <v>17</v>
      </c>
      <c r="G4" s="10">
        <v>31104</v>
      </c>
      <c r="H4" s="9" t="s">
        <v>71</v>
      </c>
      <c r="I4" s="40">
        <f>D4+75*365</f>
        <v>47677</v>
      </c>
      <c r="J4" s="53">
        <f>YEAR(I4)</f>
        <v>2030</v>
      </c>
      <c r="K4" s="41">
        <f>2024-YEAR(G4)</f>
        <v>39</v>
      </c>
      <c r="L4" s="39">
        <f t="shared" si="0"/>
        <v>6</v>
      </c>
    </row>
    <row r="5" spans="1:15" x14ac:dyDescent="0.15">
      <c r="A5" s="9">
        <v>286031</v>
      </c>
      <c r="B5" s="9">
        <v>1</v>
      </c>
      <c r="C5" s="9" t="s">
        <v>96</v>
      </c>
      <c r="D5" s="10">
        <v>21089</v>
      </c>
      <c r="E5" s="9">
        <v>66</v>
      </c>
      <c r="F5" s="9" t="s">
        <v>17</v>
      </c>
      <c r="G5" s="10">
        <v>32149</v>
      </c>
      <c r="H5" s="9" t="s">
        <v>71</v>
      </c>
      <c r="I5" s="40">
        <f>D5+75*365</f>
        <v>48464</v>
      </c>
      <c r="J5" s="53">
        <f>YEAR(I5)</f>
        <v>2032</v>
      </c>
      <c r="K5" s="41">
        <f>2024-YEAR(G5)</f>
        <v>36</v>
      </c>
      <c r="L5" s="39">
        <f t="shared" si="0"/>
        <v>8</v>
      </c>
    </row>
    <row r="6" spans="1:15" x14ac:dyDescent="0.15">
      <c r="A6" s="9">
        <v>83104</v>
      </c>
      <c r="B6" s="9">
        <v>1</v>
      </c>
      <c r="C6" s="9" t="s">
        <v>136</v>
      </c>
      <c r="D6" s="10">
        <v>21247</v>
      </c>
      <c r="E6" s="9">
        <v>65</v>
      </c>
      <c r="F6" s="9" t="s">
        <v>17</v>
      </c>
      <c r="G6" s="10">
        <v>30711</v>
      </c>
      <c r="H6" s="9" t="s">
        <v>71</v>
      </c>
      <c r="I6" s="40">
        <f>D6+75*365</f>
        <v>48622</v>
      </c>
      <c r="J6" s="53">
        <f>YEAR(I6)</f>
        <v>2033</v>
      </c>
      <c r="K6" s="41">
        <f>2024-YEAR(G6)</f>
        <v>40</v>
      </c>
      <c r="L6" s="39">
        <f t="shared" si="0"/>
        <v>9</v>
      </c>
    </row>
    <row r="7" spans="1:15" x14ac:dyDescent="0.15">
      <c r="A7" s="9">
        <v>1557160</v>
      </c>
      <c r="B7" s="9">
        <v>1</v>
      </c>
      <c r="C7" s="9" t="s">
        <v>164</v>
      </c>
      <c r="D7" s="10">
        <v>22003</v>
      </c>
      <c r="E7" s="9">
        <v>63</v>
      </c>
      <c r="F7" s="9" t="s">
        <v>17</v>
      </c>
      <c r="G7" s="10">
        <v>38769</v>
      </c>
      <c r="H7" s="9" t="s">
        <v>71</v>
      </c>
      <c r="I7" s="40">
        <f>D7+75*365</f>
        <v>49378</v>
      </c>
      <c r="J7" s="53">
        <f>YEAR(I7)</f>
        <v>2035</v>
      </c>
      <c r="K7" s="41">
        <f>2024-YEAR(G7)</f>
        <v>18</v>
      </c>
      <c r="L7" s="39">
        <f t="shared" si="0"/>
        <v>11</v>
      </c>
    </row>
    <row r="8" spans="1:15" x14ac:dyDescent="0.15">
      <c r="A8" s="9">
        <v>64882</v>
      </c>
      <c r="B8" s="9">
        <v>1</v>
      </c>
      <c r="C8" s="9" t="s">
        <v>120</v>
      </c>
      <c r="D8" s="10">
        <v>22132</v>
      </c>
      <c r="E8" s="9">
        <v>63</v>
      </c>
      <c r="F8" s="9" t="s">
        <v>17</v>
      </c>
      <c r="G8" s="10">
        <v>33109</v>
      </c>
      <c r="H8" s="9" t="s">
        <v>71</v>
      </c>
      <c r="I8" s="40">
        <f>D8+75*365</f>
        <v>49507</v>
      </c>
      <c r="J8" s="53">
        <f>YEAR(I8)</f>
        <v>2035</v>
      </c>
      <c r="K8" s="41">
        <f>2024-YEAR(G8)</f>
        <v>34</v>
      </c>
      <c r="L8" s="39">
        <f t="shared" si="0"/>
        <v>11</v>
      </c>
    </row>
    <row r="9" spans="1:15" x14ac:dyDescent="0.15">
      <c r="A9" s="9">
        <v>60467</v>
      </c>
      <c r="B9" s="9">
        <v>1</v>
      </c>
      <c r="C9" s="9" t="s">
        <v>184</v>
      </c>
      <c r="D9" s="10">
        <v>22527</v>
      </c>
      <c r="E9" s="9">
        <v>62</v>
      </c>
      <c r="F9" s="9" t="s">
        <v>17</v>
      </c>
      <c r="G9" s="10">
        <v>32647</v>
      </c>
      <c r="H9" s="9" t="s">
        <v>71</v>
      </c>
      <c r="I9" s="40">
        <f>D9+75*365</f>
        <v>49902</v>
      </c>
      <c r="J9" s="53">
        <f>YEAR(I9)</f>
        <v>2036</v>
      </c>
      <c r="K9" s="41">
        <f>2024-YEAR(G9)</f>
        <v>35</v>
      </c>
      <c r="L9" s="39">
        <f t="shared" si="0"/>
        <v>12</v>
      </c>
    </row>
    <row r="10" spans="1:15" x14ac:dyDescent="0.15">
      <c r="A10" s="9">
        <v>2792356</v>
      </c>
      <c r="B10" s="9">
        <v>1</v>
      </c>
      <c r="C10" s="9" t="s">
        <v>202</v>
      </c>
      <c r="D10" s="10">
        <v>24350</v>
      </c>
      <c r="E10" s="9">
        <v>57</v>
      </c>
      <c r="F10" s="9" t="s">
        <v>17</v>
      </c>
      <c r="G10" s="10">
        <v>34943</v>
      </c>
      <c r="H10" s="9" t="s">
        <v>71</v>
      </c>
      <c r="I10" s="40">
        <f>D10+75*365</f>
        <v>51725</v>
      </c>
      <c r="J10" s="53">
        <f>YEAR(I10)</f>
        <v>2041</v>
      </c>
      <c r="K10" s="41">
        <f>2024-YEAR(G10)</f>
        <v>29</v>
      </c>
      <c r="L10" s="39">
        <f t="shared" si="0"/>
        <v>17</v>
      </c>
    </row>
    <row r="11" spans="1:15" x14ac:dyDescent="0.15">
      <c r="A11" s="9">
        <v>93697</v>
      </c>
      <c r="B11" s="9">
        <v>1</v>
      </c>
      <c r="C11" s="9" t="s">
        <v>182</v>
      </c>
      <c r="D11" s="10">
        <v>24451</v>
      </c>
      <c r="E11" s="9">
        <v>57</v>
      </c>
      <c r="F11" s="9" t="s">
        <v>17</v>
      </c>
      <c r="G11" s="10">
        <v>34394</v>
      </c>
      <c r="H11" s="9" t="s">
        <v>71</v>
      </c>
      <c r="I11" s="40">
        <f>D11+75*365</f>
        <v>51826</v>
      </c>
      <c r="J11" s="53">
        <f>YEAR(I11)</f>
        <v>2041</v>
      </c>
      <c r="K11" s="41">
        <f>2024-YEAR(G11)</f>
        <v>30</v>
      </c>
      <c r="L11" s="39">
        <f t="shared" si="0"/>
        <v>17</v>
      </c>
    </row>
    <row r="12" spans="1:15" x14ac:dyDescent="0.15">
      <c r="A12" s="9">
        <v>5495270</v>
      </c>
      <c r="B12" s="9">
        <v>1</v>
      </c>
      <c r="C12" s="9" t="s">
        <v>248</v>
      </c>
      <c r="D12" s="10">
        <v>24656</v>
      </c>
      <c r="E12" s="9">
        <v>56</v>
      </c>
      <c r="F12" s="9" t="s">
        <v>17</v>
      </c>
      <c r="G12" s="10">
        <v>40402</v>
      </c>
      <c r="H12" s="9" t="s">
        <v>71</v>
      </c>
      <c r="I12" s="40">
        <f>D12+75*365</f>
        <v>52031</v>
      </c>
      <c r="J12" s="53">
        <f>YEAR(I12)</f>
        <v>2042</v>
      </c>
      <c r="K12" s="41">
        <f>2024-YEAR(G12)</f>
        <v>14</v>
      </c>
      <c r="L12" s="39">
        <f t="shared" si="0"/>
        <v>18</v>
      </c>
    </row>
    <row r="13" spans="1:15" x14ac:dyDescent="0.15">
      <c r="A13" s="9">
        <v>92783</v>
      </c>
      <c r="B13" s="9">
        <v>1</v>
      </c>
      <c r="C13" s="9" t="s">
        <v>84</v>
      </c>
      <c r="D13" s="10">
        <v>24940</v>
      </c>
      <c r="E13" s="9">
        <v>55</v>
      </c>
      <c r="F13" s="9" t="s">
        <v>17</v>
      </c>
      <c r="G13" s="10">
        <v>34143</v>
      </c>
      <c r="H13" s="9" t="s">
        <v>71</v>
      </c>
      <c r="I13" s="40">
        <f>D13+75*365</f>
        <v>52315</v>
      </c>
      <c r="J13" s="53">
        <f>YEAR(I13)</f>
        <v>2043</v>
      </c>
      <c r="K13" s="41">
        <f>2024-YEAR(G13)</f>
        <v>31</v>
      </c>
      <c r="L13" s="39">
        <f t="shared" si="0"/>
        <v>19</v>
      </c>
    </row>
    <row r="14" spans="1:15" x14ac:dyDescent="0.15">
      <c r="A14" s="9">
        <v>3364047</v>
      </c>
      <c r="B14" s="9">
        <v>1</v>
      </c>
      <c r="C14" s="9" t="s">
        <v>174</v>
      </c>
      <c r="D14" s="10">
        <v>25067</v>
      </c>
      <c r="E14" s="9">
        <v>55</v>
      </c>
      <c r="F14" s="9" t="s">
        <v>17</v>
      </c>
      <c r="G14" s="10">
        <v>38534</v>
      </c>
      <c r="H14" s="9" t="s">
        <v>71</v>
      </c>
      <c r="I14" s="40">
        <f>D14+75*365</f>
        <v>52442</v>
      </c>
      <c r="J14" s="53">
        <f>YEAR(I14)</f>
        <v>2043</v>
      </c>
      <c r="K14" s="41">
        <f>2024-YEAR(G14)</f>
        <v>19</v>
      </c>
      <c r="L14" s="39">
        <f t="shared" si="0"/>
        <v>19</v>
      </c>
    </row>
    <row r="15" spans="1:15" x14ac:dyDescent="0.15">
      <c r="A15" s="9">
        <v>902292</v>
      </c>
      <c r="B15" s="9">
        <v>1</v>
      </c>
      <c r="C15" s="9" t="s">
        <v>114</v>
      </c>
      <c r="D15" s="10">
        <v>26099</v>
      </c>
      <c r="E15" s="9">
        <v>52</v>
      </c>
      <c r="F15" s="9" t="s">
        <v>17</v>
      </c>
      <c r="G15" s="10">
        <v>37888</v>
      </c>
      <c r="H15" s="9" t="s">
        <v>71</v>
      </c>
      <c r="I15" s="40">
        <f>D15+75*365</f>
        <v>53474</v>
      </c>
      <c r="J15" s="53">
        <f>YEAR(I15)</f>
        <v>2046</v>
      </c>
      <c r="K15" s="41">
        <f>2024-YEAR(G15)</f>
        <v>21</v>
      </c>
      <c r="L15" s="39">
        <f t="shared" si="0"/>
        <v>22</v>
      </c>
    </row>
    <row r="16" spans="1:15" x14ac:dyDescent="0.15">
      <c r="A16" s="9">
        <v>3035683</v>
      </c>
      <c r="B16" s="9">
        <v>1</v>
      </c>
      <c r="C16" s="9" t="s">
        <v>98</v>
      </c>
      <c r="D16" s="10">
        <v>26128</v>
      </c>
      <c r="E16" s="9">
        <v>52</v>
      </c>
      <c r="F16" s="9" t="s">
        <v>17</v>
      </c>
      <c r="G16" s="10">
        <v>38454</v>
      </c>
      <c r="H16" s="9" t="s">
        <v>71</v>
      </c>
      <c r="I16" s="40">
        <f>D16+75*365</f>
        <v>53503</v>
      </c>
      <c r="J16" s="53">
        <f>YEAR(I16)</f>
        <v>2046</v>
      </c>
      <c r="K16" s="41">
        <f>2024-YEAR(G16)</f>
        <v>19</v>
      </c>
      <c r="L16" s="39">
        <f t="shared" si="0"/>
        <v>22</v>
      </c>
    </row>
    <row r="17" spans="1:38" x14ac:dyDescent="0.15">
      <c r="A17" s="9">
        <v>798626</v>
      </c>
      <c r="B17" s="9">
        <v>1</v>
      </c>
      <c r="C17" s="9" t="s">
        <v>118</v>
      </c>
      <c r="D17" s="10">
        <v>26155</v>
      </c>
      <c r="E17" s="9">
        <v>52</v>
      </c>
      <c r="F17" s="9" t="s">
        <v>17</v>
      </c>
      <c r="G17" s="10">
        <v>37669</v>
      </c>
      <c r="H17" s="9" t="s">
        <v>71</v>
      </c>
      <c r="I17" s="40">
        <f>D17+75*365</f>
        <v>53530</v>
      </c>
      <c r="J17" s="53">
        <f>YEAR(I17)</f>
        <v>2046</v>
      </c>
      <c r="K17" s="41">
        <f>2024-YEAR(G17)</f>
        <v>21</v>
      </c>
      <c r="L17" s="39">
        <f t="shared" si="0"/>
        <v>22</v>
      </c>
    </row>
    <row r="18" spans="1:38" x14ac:dyDescent="0.15">
      <c r="A18" s="9">
        <v>100008</v>
      </c>
      <c r="B18" s="9">
        <v>2</v>
      </c>
      <c r="C18" s="9" t="s">
        <v>67</v>
      </c>
      <c r="D18" s="10">
        <v>26220</v>
      </c>
      <c r="E18" s="9">
        <v>52</v>
      </c>
      <c r="F18" s="9" t="s">
        <v>17</v>
      </c>
      <c r="G18" s="10">
        <v>40360</v>
      </c>
      <c r="H18" s="9" t="s">
        <v>71</v>
      </c>
      <c r="I18" s="40">
        <f>D18+75*365</f>
        <v>53595</v>
      </c>
      <c r="J18" s="53">
        <f>YEAR(I18)</f>
        <v>2046</v>
      </c>
      <c r="K18" s="41">
        <f>2024-YEAR(G18)</f>
        <v>14</v>
      </c>
      <c r="L18" s="39">
        <f t="shared" si="0"/>
        <v>22</v>
      </c>
    </row>
    <row r="19" spans="1:38" x14ac:dyDescent="0.15">
      <c r="A19" s="9">
        <v>727988</v>
      </c>
      <c r="B19" s="9">
        <v>1</v>
      </c>
      <c r="C19" s="9" t="s">
        <v>142</v>
      </c>
      <c r="D19" s="10">
        <v>26940</v>
      </c>
      <c r="E19" s="9">
        <v>50</v>
      </c>
      <c r="F19" s="9" t="s">
        <v>17</v>
      </c>
      <c r="G19" s="10">
        <v>38215</v>
      </c>
      <c r="H19" s="9" t="s">
        <v>71</v>
      </c>
      <c r="I19" s="40">
        <f>D19+75*365</f>
        <v>54315</v>
      </c>
      <c r="J19" s="53">
        <f>YEAR(I19)</f>
        <v>2048</v>
      </c>
      <c r="K19" s="41">
        <f>2024-YEAR(G19)</f>
        <v>20</v>
      </c>
      <c r="L19" s="39">
        <f t="shared" si="0"/>
        <v>24</v>
      </c>
    </row>
    <row r="20" spans="1:38" x14ac:dyDescent="0.15">
      <c r="A20" s="9">
        <v>2341085</v>
      </c>
      <c r="B20" s="9">
        <v>1</v>
      </c>
      <c r="C20" s="9" t="s">
        <v>154</v>
      </c>
      <c r="D20" s="10">
        <v>27768</v>
      </c>
      <c r="E20" s="9">
        <v>47</v>
      </c>
      <c r="F20" s="9" t="s">
        <v>17</v>
      </c>
      <c r="G20" s="10">
        <v>41775</v>
      </c>
      <c r="H20" s="9" t="s">
        <v>71</v>
      </c>
      <c r="I20" s="40">
        <f>D20+75*365</f>
        <v>55143</v>
      </c>
      <c r="J20" s="53">
        <f>YEAR(I20)</f>
        <v>2050</v>
      </c>
      <c r="K20" s="41">
        <f>2024-YEAR(G20)</f>
        <v>10</v>
      </c>
      <c r="L20" s="39">
        <f t="shared" si="0"/>
        <v>26</v>
      </c>
    </row>
    <row r="21" spans="1:38" x14ac:dyDescent="0.15">
      <c r="A21" s="9">
        <v>1944096</v>
      </c>
      <c r="B21" s="9">
        <v>1</v>
      </c>
      <c r="C21" s="9" t="s">
        <v>238</v>
      </c>
      <c r="D21" s="10">
        <v>27788</v>
      </c>
      <c r="E21" s="9">
        <v>47</v>
      </c>
      <c r="F21" s="9" t="s">
        <v>17</v>
      </c>
      <c r="G21" s="10">
        <v>39692</v>
      </c>
      <c r="H21" s="9" t="s">
        <v>71</v>
      </c>
      <c r="I21" s="40">
        <f>D21+75*365</f>
        <v>55163</v>
      </c>
      <c r="J21" s="53">
        <f>YEAR(I21)</f>
        <v>2051</v>
      </c>
      <c r="K21" s="41">
        <f>2024-YEAR(G21)</f>
        <v>16</v>
      </c>
      <c r="L21" s="39">
        <f t="shared" si="0"/>
        <v>27</v>
      </c>
    </row>
    <row r="22" spans="1:38" x14ac:dyDescent="0.15">
      <c r="A22" s="9">
        <v>4850246</v>
      </c>
      <c r="B22" s="9">
        <v>1</v>
      </c>
      <c r="C22" s="9" t="s">
        <v>146</v>
      </c>
      <c r="D22" s="10">
        <v>28947</v>
      </c>
      <c r="E22" s="9">
        <v>44</v>
      </c>
      <c r="F22" s="9" t="s">
        <v>17</v>
      </c>
      <c r="G22" s="10">
        <v>40364</v>
      </c>
      <c r="H22" s="9" t="s">
        <v>71</v>
      </c>
      <c r="I22" s="40">
        <f>D22+75*365</f>
        <v>56322</v>
      </c>
      <c r="J22" s="53">
        <f>YEAR(I22)</f>
        <v>2054</v>
      </c>
      <c r="K22" s="41">
        <f>2024-YEAR(G22)</f>
        <v>14</v>
      </c>
      <c r="L22" s="39">
        <f t="shared" si="0"/>
        <v>30</v>
      </c>
    </row>
    <row r="23" spans="1:38" x14ac:dyDescent="0.15">
      <c r="A23" s="9">
        <v>7340079</v>
      </c>
      <c r="B23" s="9">
        <v>1</v>
      </c>
      <c r="C23" s="9" t="s">
        <v>88</v>
      </c>
      <c r="D23" s="10">
        <v>29184</v>
      </c>
      <c r="E23" s="9">
        <v>44</v>
      </c>
      <c r="F23" s="9" t="s">
        <v>17</v>
      </c>
      <c r="G23" s="10">
        <v>40364</v>
      </c>
      <c r="H23" s="9" t="s">
        <v>71</v>
      </c>
      <c r="I23" s="40">
        <f>D23+75*365</f>
        <v>56559</v>
      </c>
      <c r="J23" s="53">
        <f>YEAR(I23)</f>
        <v>2054</v>
      </c>
      <c r="K23" s="41">
        <f>2024-YEAR(G23)</f>
        <v>14</v>
      </c>
      <c r="L23" s="39">
        <f t="shared" si="0"/>
        <v>30</v>
      </c>
    </row>
    <row r="24" spans="1:38" x14ac:dyDescent="0.15">
      <c r="A24" s="9">
        <v>4833772</v>
      </c>
      <c r="B24" s="9">
        <v>1</v>
      </c>
      <c r="C24" s="9" t="s">
        <v>180</v>
      </c>
      <c r="D24" s="10">
        <v>29374</v>
      </c>
      <c r="E24" s="9">
        <v>43</v>
      </c>
      <c r="F24" s="9" t="s">
        <v>17</v>
      </c>
      <c r="G24" s="10">
        <v>44774</v>
      </c>
      <c r="H24" s="9" t="s">
        <v>71</v>
      </c>
      <c r="I24" s="40">
        <f>D24+75*365</f>
        <v>56749</v>
      </c>
      <c r="J24" s="53">
        <f>YEAR(I24)</f>
        <v>2055</v>
      </c>
      <c r="K24" s="41">
        <f>2024-YEAR(G24)</f>
        <v>2</v>
      </c>
      <c r="L24" s="39">
        <f t="shared" si="0"/>
        <v>31</v>
      </c>
    </row>
    <row r="25" spans="1:38" x14ac:dyDescent="0.15">
      <c r="A25" s="9">
        <v>3459741</v>
      </c>
      <c r="B25" s="9">
        <v>1</v>
      </c>
      <c r="C25" s="9" t="s">
        <v>73</v>
      </c>
      <c r="D25" s="10">
        <v>30388</v>
      </c>
      <c r="E25" s="9">
        <v>40</v>
      </c>
      <c r="F25" s="9" t="s">
        <v>17</v>
      </c>
      <c r="G25" s="10">
        <v>43882</v>
      </c>
      <c r="H25" s="9" t="s">
        <v>71</v>
      </c>
      <c r="I25" s="40">
        <f>D25+75*365</f>
        <v>57763</v>
      </c>
      <c r="J25" s="53">
        <f>YEAR(I25)</f>
        <v>2058</v>
      </c>
      <c r="K25" s="41">
        <f>2024-YEAR(G25)</f>
        <v>4</v>
      </c>
      <c r="L25" s="39">
        <f t="shared" si="0"/>
        <v>34</v>
      </c>
    </row>
    <row r="26" spans="1:38" x14ac:dyDescent="0.15">
      <c r="A26" s="9">
        <v>9068301</v>
      </c>
      <c r="B26" s="9">
        <v>1</v>
      </c>
      <c r="C26" s="9" t="s">
        <v>122</v>
      </c>
      <c r="D26" s="10">
        <v>30993</v>
      </c>
      <c r="E26" s="9">
        <v>39</v>
      </c>
      <c r="F26" s="9" t="s">
        <v>17</v>
      </c>
      <c r="G26" s="10">
        <v>41919</v>
      </c>
      <c r="H26" s="9" t="s">
        <v>71</v>
      </c>
      <c r="I26" s="40">
        <f>D26+75*365</f>
        <v>58368</v>
      </c>
      <c r="J26" s="53">
        <f>YEAR(I26)</f>
        <v>2059</v>
      </c>
      <c r="K26" s="41">
        <f>2024-YEAR(G26)</f>
        <v>10</v>
      </c>
      <c r="L26" s="39">
        <f t="shared" si="0"/>
        <v>35</v>
      </c>
    </row>
    <row r="27" spans="1:38" ht="16" x14ac:dyDescent="0.2">
      <c r="A27" s="11"/>
      <c r="B27" s="11"/>
      <c r="C27" s="43" t="s">
        <v>265</v>
      </c>
      <c r="D27" s="11"/>
      <c r="E27" s="11"/>
      <c r="F27" s="11"/>
      <c r="G27" s="9">
        <v>2024</v>
      </c>
      <c r="H27" s="9" t="s">
        <v>71</v>
      </c>
      <c r="I27" s="11"/>
      <c r="J27" s="52"/>
      <c r="K27" s="41">
        <v>0</v>
      </c>
      <c r="M27" s="11"/>
      <c r="N27" s="11"/>
      <c r="O27" s="11"/>
      <c r="P27" s="11"/>
      <c r="Q27" s="15"/>
      <c r="R27" s="10"/>
      <c r="S27" s="10"/>
      <c r="T27" s="10"/>
      <c r="U27" s="10"/>
      <c r="Y27" s="9"/>
      <c r="Z27" s="42"/>
      <c r="AH27" s="9"/>
      <c r="AI27" s="9"/>
      <c r="AL27" s="11"/>
    </row>
    <row r="28" spans="1:38" x14ac:dyDescent="0.15">
      <c r="A28" s="9">
        <v>1393874</v>
      </c>
      <c r="B28" s="9">
        <v>1</v>
      </c>
      <c r="C28" s="9" t="s">
        <v>156</v>
      </c>
      <c r="D28" s="10">
        <v>21050</v>
      </c>
      <c r="E28" s="9">
        <v>66</v>
      </c>
      <c r="F28" s="9" t="s">
        <v>17</v>
      </c>
      <c r="G28" s="10">
        <v>37396</v>
      </c>
      <c r="H28" s="9" t="s">
        <v>23</v>
      </c>
      <c r="I28" s="40">
        <f>D28+75*365</f>
        <v>48425</v>
      </c>
      <c r="J28" s="53">
        <f>YEAR(I28)</f>
        <v>2032</v>
      </c>
      <c r="K28" s="41">
        <f>2024-YEAR(G28)</f>
        <v>22</v>
      </c>
      <c r="L28" s="39">
        <f>J28-2024</f>
        <v>8</v>
      </c>
    </row>
    <row r="29" spans="1:38" x14ac:dyDescent="0.15">
      <c r="A29" s="9">
        <v>2801060</v>
      </c>
      <c r="B29" s="9">
        <v>1</v>
      </c>
      <c r="C29" s="9" t="s">
        <v>160</v>
      </c>
      <c r="D29" s="10">
        <v>21622</v>
      </c>
      <c r="E29" s="9">
        <v>64</v>
      </c>
      <c r="F29" s="9" t="s">
        <v>17</v>
      </c>
      <c r="G29" s="10">
        <v>35373</v>
      </c>
      <c r="H29" s="9" t="s">
        <v>23</v>
      </c>
      <c r="I29" s="40">
        <f>D29+75*365</f>
        <v>48997</v>
      </c>
      <c r="J29" s="53">
        <f>YEAR(I29)</f>
        <v>2034</v>
      </c>
      <c r="K29" s="41">
        <f>2024-YEAR(G29)</f>
        <v>28</v>
      </c>
      <c r="L29" s="39">
        <f t="shared" ref="L29:L86" si="1">J29-2024</f>
        <v>10</v>
      </c>
    </row>
    <row r="30" spans="1:38" x14ac:dyDescent="0.15">
      <c r="A30" s="9">
        <v>94110</v>
      </c>
      <c r="B30" s="9">
        <v>1</v>
      </c>
      <c r="C30" s="9" t="s">
        <v>252</v>
      </c>
      <c r="D30" s="10">
        <v>22118</v>
      </c>
      <c r="E30" s="9">
        <v>63</v>
      </c>
      <c r="F30" s="9" t="s">
        <v>17</v>
      </c>
      <c r="G30" s="10">
        <v>34409</v>
      </c>
      <c r="H30" s="9" t="s">
        <v>23</v>
      </c>
      <c r="I30" s="40">
        <f>D30+75*365</f>
        <v>49493</v>
      </c>
      <c r="J30" s="53">
        <f>YEAR(I30)</f>
        <v>2035</v>
      </c>
      <c r="K30" s="41">
        <f>2024-YEAR(G30)</f>
        <v>30</v>
      </c>
      <c r="L30" s="39">
        <f t="shared" si="1"/>
        <v>11</v>
      </c>
    </row>
    <row r="31" spans="1:38" x14ac:dyDescent="0.15">
      <c r="A31" s="9">
        <v>64986</v>
      </c>
      <c r="B31" s="9">
        <v>1</v>
      </c>
      <c r="C31" s="9" t="s">
        <v>228</v>
      </c>
      <c r="D31" s="10">
        <v>22303</v>
      </c>
      <c r="E31" s="9">
        <v>62</v>
      </c>
      <c r="F31" s="9" t="s">
        <v>17</v>
      </c>
      <c r="G31" s="10">
        <v>33158</v>
      </c>
      <c r="H31" s="9" t="s">
        <v>23</v>
      </c>
      <c r="I31" s="40">
        <f>D31+75*365</f>
        <v>49678</v>
      </c>
      <c r="J31" s="53">
        <f>YEAR(I31)</f>
        <v>2036</v>
      </c>
      <c r="K31" s="41">
        <f>2024-YEAR(G31)</f>
        <v>34</v>
      </c>
      <c r="L31" s="39">
        <f t="shared" si="1"/>
        <v>12</v>
      </c>
    </row>
    <row r="32" spans="1:38" x14ac:dyDescent="0.15">
      <c r="A32" s="9">
        <v>62581</v>
      </c>
      <c r="B32" s="9">
        <v>1</v>
      </c>
      <c r="C32" s="9" t="s">
        <v>42</v>
      </c>
      <c r="D32" s="10">
        <v>22470</v>
      </c>
      <c r="E32" s="9">
        <v>62</v>
      </c>
      <c r="F32" s="9" t="s">
        <v>17</v>
      </c>
      <c r="G32" s="10">
        <v>32932</v>
      </c>
      <c r="H32" s="9" t="s">
        <v>23</v>
      </c>
      <c r="I32" s="40">
        <f>D32+75*365</f>
        <v>49845</v>
      </c>
      <c r="J32" s="53">
        <f>YEAR(I32)</f>
        <v>2036</v>
      </c>
      <c r="K32" s="41">
        <f>2024-YEAR(G32)</f>
        <v>34</v>
      </c>
      <c r="L32" s="39">
        <f t="shared" si="1"/>
        <v>12</v>
      </c>
    </row>
    <row r="33" spans="1:12" x14ac:dyDescent="0.15">
      <c r="A33" s="9">
        <v>62500</v>
      </c>
      <c r="B33" s="9">
        <v>1</v>
      </c>
      <c r="C33" s="9" t="s">
        <v>220</v>
      </c>
      <c r="D33" s="10">
        <v>22694</v>
      </c>
      <c r="E33" s="9">
        <v>61</v>
      </c>
      <c r="F33" s="9" t="s">
        <v>17</v>
      </c>
      <c r="G33" s="10">
        <v>32906</v>
      </c>
      <c r="H33" s="9" t="s">
        <v>23</v>
      </c>
      <c r="I33" s="40">
        <f>D33+75*365</f>
        <v>50069</v>
      </c>
      <c r="J33" s="53">
        <f>YEAR(I33)</f>
        <v>2037</v>
      </c>
      <c r="K33" s="41">
        <f>2024-YEAR(G33)</f>
        <v>34</v>
      </c>
      <c r="L33" s="39">
        <f t="shared" si="1"/>
        <v>13</v>
      </c>
    </row>
    <row r="34" spans="1:12" x14ac:dyDescent="0.15">
      <c r="A34" s="9">
        <v>1052421</v>
      </c>
      <c r="B34" s="9">
        <v>1</v>
      </c>
      <c r="C34" s="9" t="s">
        <v>124</v>
      </c>
      <c r="D34" s="10">
        <v>23311</v>
      </c>
      <c r="E34" s="9">
        <v>60</v>
      </c>
      <c r="F34" s="9" t="s">
        <v>17</v>
      </c>
      <c r="G34" s="10">
        <v>38657</v>
      </c>
      <c r="H34" s="9" t="s">
        <v>23</v>
      </c>
      <c r="I34" s="40">
        <f>D34+75*365</f>
        <v>50686</v>
      </c>
      <c r="J34" s="53">
        <f>YEAR(I34)</f>
        <v>2038</v>
      </c>
      <c r="K34" s="41">
        <f>2024-YEAR(G34)</f>
        <v>19</v>
      </c>
      <c r="L34" s="39">
        <f t="shared" si="1"/>
        <v>14</v>
      </c>
    </row>
    <row r="35" spans="1:12" x14ac:dyDescent="0.15">
      <c r="A35" s="9">
        <v>2801226</v>
      </c>
      <c r="B35" s="9">
        <v>1</v>
      </c>
      <c r="C35" s="9" t="s">
        <v>230</v>
      </c>
      <c r="D35" s="10">
        <v>23527</v>
      </c>
      <c r="E35" s="9">
        <v>59</v>
      </c>
      <c r="F35" s="9" t="s">
        <v>17</v>
      </c>
      <c r="G35" s="10">
        <v>35543</v>
      </c>
      <c r="H35" s="9" t="s">
        <v>23</v>
      </c>
      <c r="I35" s="40">
        <f>D35+75*365</f>
        <v>50902</v>
      </c>
      <c r="J35" s="53">
        <f>YEAR(I35)</f>
        <v>2039</v>
      </c>
      <c r="K35" s="41">
        <f>2024-YEAR(G35)</f>
        <v>27</v>
      </c>
      <c r="L35" s="39">
        <f t="shared" si="1"/>
        <v>15</v>
      </c>
    </row>
    <row r="36" spans="1:12" x14ac:dyDescent="0.15">
      <c r="A36" s="9">
        <v>2564319</v>
      </c>
      <c r="B36" s="9">
        <v>1</v>
      </c>
      <c r="C36" s="9" t="s">
        <v>130</v>
      </c>
      <c r="D36" s="10">
        <v>23640</v>
      </c>
      <c r="E36" s="9">
        <v>59</v>
      </c>
      <c r="F36" s="9" t="s">
        <v>17</v>
      </c>
      <c r="G36" s="10">
        <v>35369</v>
      </c>
      <c r="H36" s="9" t="s">
        <v>23</v>
      </c>
      <c r="I36" s="40">
        <f>D36+75*365</f>
        <v>51015</v>
      </c>
      <c r="J36" s="53">
        <f>YEAR(I36)</f>
        <v>2039</v>
      </c>
      <c r="K36" s="41">
        <f>2024-YEAR(G36)</f>
        <v>28</v>
      </c>
      <c r="L36" s="39">
        <f t="shared" si="1"/>
        <v>15</v>
      </c>
    </row>
    <row r="37" spans="1:12" x14ac:dyDescent="0.15">
      <c r="A37" s="9">
        <v>2799603</v>
      </c>
      <c r="B37" s="9">
        <v>1</v>
      </c>
      <c r="C37" s="9" t="s">
        <v>126</v>
      </c>
      <c r="D37" s="10">
        <v>23925</v>
      </c>
      <c r="E37" s="9">
        <v>58</v>
      </c>
      <c r="F37" s="9" t="s">
        <v>17</v>
      </c>
      <c r="G37" s="10">
        <v>35531</v>
      </c>
      <c r="H37" s="9" t="s">
        <v>23</v>
      </c>
      <c r="I37" s="40">
        <f>D37+75*365</f>
        <v>51300</v>
      </c>
      <c r="J37" s="53">
        <f>YEAR(I37)</f>
        <v>2040</v>
      </c>
      <c r="K37" s="41">
        <f>2024-YEAR(G37)</f>
        <v>27</v>
      </c>
      <c r="L37" s="39">
        <f t="shared" si="1"/>
        <v>16</v>
      </c>
    </row>
    <row r="38" spans="1:12" x14ac:dyDescent="0.15">
      <c r="A38" s="9">
        <v>198471</v>
      </c>
      <c r="B38" s="9">
        <v>1</v>
      </c>
      <c r="C38" s="9" t="s">
        <v>38</v>
      </c>
      <c r="D38" s="10">
        <v>24350</v>
      </c>
      <c r="E38" s="9">
        <v>57</v>
      </c>
      <c r="F38" s="9" t="s">
        <v>17</v>
      </c>
      <c r="G38" s="10">
        <v>37055</v>
      </c>
      <c r="H38" s="9" t="s">
        <v>23</v>
      </c>
      <c r="I38" s="40">
        <f>D38+75*365</f>
        <v>51725</v>
      </c>
      <c r="J38" s="53">
        <f>YEAR(I38)</f>
        <v>2041</v>
      </c>
      <c r="K38" s="41">
        <f>2024-YEAR(G38)</f>
        <v>23</v>
      </c>
      <c r="L38" s="39">
        <f t="shared" si="1"/>
        <v>17</v>
      </c>
    </row>
    <row r="39" spans="1:12" x14ac:dyDescent="0.15">
      <c r="A39" s="9">
        <v>3447762</v>
      </c>
      <c r="B39" s="9">
        <v>1</v>
      </c>
      <c r="C39" s="9" t="s">
        <v>198</v>
      </c>
      <c r="D39" s="10">
        <v>24887</v>
      </c>
      <c r="E39" s="9">
        <v>55</v>
      </c>
      <c r="F39" s="9" t="s">
        <v>17</v>
      </c>
      <c r="G39" s="10">
        <v>38797</v>
      </c>
      <c r="H39" s="9" t="s">
        <v>23</v>
      </c>
      <c r="I39" s="40">
        <f>D39+75*365</f>
        <v>52262</v>
      </c>
      <c r="J39" s="53">
        <f>YEAR(I39)</f>
        <v>2043</v>
      </c>
      <c r="K39" s="41">
        <f>2024-YEAR(G39)</f>
        <v>18</v>
      </c>
      <c r="L39" s="39">
        <f t="shared" si="1"/>
        <v>19</v>
      </c>
    </row>
    <row r="40" spans="1:12" x14ac:dyDescent="0.15">
      <c r="A40" s="9">
        <v>5493601</v>
      </c>
      <c r="B40" s="9">
        <v>1</v>
      </c>
      <c r="C40" s="9" t="s">
        <v>16</v>
      </c>
      <c r="D40" s="10">
        <v>25383</v>
      </c>
      <c r="E40" s="9">
        <v>54</v>
      </c>
      <c r="F40" s="9" t="s">
        <v>17</v>
      </c>
      <c r="G40" s="10">
        <v>39966</v>
      </c>
      <c r="H40" s="9" t="s">
        <v>23</v>
      </c>
      <c r="I40" s="40">
        <f>D40+75*365</f>
        <v>52758</v>
      </c>
      <c r="J40" s="53">
        <f>YEAR(I40)</f>
        <v>2044</v>
      </c>
      <c r="K40" s="41">
        <f>2024-YEAR(G40)</f>
        <v>15</v>
      </c>
      <c r="L40" s="39">
        <f t="shared" si="1"/>
        <v>20</v>
      </c>
    </row>
    <row r="41" spans="1:12" x14ac:dyDescent="0.15">
      <c r="A41" s="9">
        <v>501489</v>
      </c>
      <c r="B41" s="9">
        <v>2</v>
      </c>
      <c r="C41" s="9" t="s">
        <v>80</v>
      </c>
      <c r="D41" s="10">
        <v>27424</v>
      </c>
      <c r="E41" s="9">
        <v>48</v>
      </c>
      <c r="F41" s="9" t="s">
        <v>17</v>
      </c>
      <c r="G41" s="10">
        <v>41226</v>
      </c>
      <c r="H41" s="9" t="s">
        <v>23</v>
      </c>
      <c r="I41" s="40">
        <f>D41+75*365</f>
        <v>54799</v>
      </c>
      <c r="J41" s="53">
        <f>YEAR(I41)</f>
        <v>2050</v>
      </c>
      <c r="K41" s="41">
        <f>2024-YEAR(G41)</f>
        <v>12</v>
      </c>
      <c r="L41" s="39">
        <f t="shared" si="1"/>
        <v>26</v>
      </c>
    </row>
    <row r="42" spans="1:12" x14ac:dyDescent="0.15">
      <c r="A42" s="9">
        <v>7472372</v>
      </c>
      <c r="B42" s="9">
        <v>1</v>
      </c>
      <c r="C42" s="9" t="s">
        <v>246</v>
      </c>
      <c r="D42" s="10">
        <v>27713</v>
      </c>
      <c r="E42" s="9">
        <v>48</v>
      </c>
      <c r="F42" s="9" t="s">
        <v>17</v>
      </c>
      <c r="G42" s="10">
        <v>40605</v>
      </c>
      <c r="H42" s="9" t="s">
        <v>23</v>
      </c>
      <c r="I42" s="40">
        <f>D42+75*365</f>
        <v>55088</v>
      </c>
      <c r="J42" s="53">
        <f>YEAR(I42)</f>
        <v>2050</v>
      </c>
      <c r="K42" s="41">
        <f>2024-YEAR(G42)</f>
        <v>13</v>
      </c>
      <c r="L42" s="39">
        <f t="shared" si="1"/>
        <v>26</v>
      </c>
    </row>
    <row r="43" spans="1:12" x14ac:dyDescent="0.15">
      <c r="A43" s="9">
        <v>4834992</v>
      </c>
      <c r="B43" s="9">
        <v>1</v>
      </c>
      <c r="C43" s="9" t="s">
        <v>116</v>
      </c>
      <c r="D43" s="10">
        <v>27785</v>
      </c>
      <c r="E43" s="9">
        <v>47</v>
      </c>
      <c r="F43" s="9" t="s">
        <v>17</v>
      </c>
      <c r="G43" s="10">
        <v>39028</v>
      </c>
      <c r="H43" s="9" t="s">
        <v>23</v>
      </c>
      <c r="I43" s="40">
        <f>D43+75*365</f>
        <v>55160</v>
      </c>
      <c r="J43" s="53">
        <f>YEAR(I43)</f>
        <v>2051</v>
      </c>
      <c r="K43" s="41">
        <f>2024-YEAR(G43)</f>
        <v>18</v>
      </c>
      <c r="L43" s="39">
        <f t="shared" si="1"/>
        <v>27</v>
      </c>
    </row>
    <row r="44" spans="1:12" x14ac:dyDescent="0.15">
      <c r="A44" s="9">
        <v>6632041</v>
      </c>
      <c r="B44" s="9">
        <v>1</v>
      </c>
      <c r="C44" s="9" t="s">
        <v>162</v>
      </c>
      <c r="D44" s="10">
        <v>28466</v>
      </c>
      <c r="E44" s="9">
        <v>46</v>
      </c>
      <c r="F44" s="9" t="s">
        <v>17</v>
      </c>
      <c r="G44" s="10">
        <v>43223</v>
      </c>
      <c r="H44" s="9" t="s">
        <v>23</v>
      </c>
      <c r="I44" s="40">
        <f>D44+75*365</f>
        <v>55841</v>
      </c>
      <c r="J44" s="53">
        <f>YEAR(I44)</f>
        <v>2052</v>
      </c>
      <c r="K44" s="41">
        <f>2024-YEAR(G44)</f>
        <v>6</v>
      </c>
      <c r="L44" s="39">
        <f t="shared" si="1"/>
        <v>28</v>
      </c>
    </row>
    <row r="45" spans="1:12" x14ac:dyDescent="0.15">
      <c r="A45" s="9">
        <v>8864882</v>
      </c>
      <c r="B45" s="9">
        <v>1</v>
      </c>
      <c r="C45" s="9" t="s">
        <v>222</v>
      </c>
      <c r="D45" s="10">
        <v>28794</v>
      </c>
      <c r="E45" s="9">
        <v>45</v>
      </c>
      <c r="F45" s="9" t="s">
        <v>17</v>
      </c>
      <c r="G45" s="10">
        <v>41793</v>
      </c>
      <c r="H45" s="9" t="s">
        <v>23</v>
      </c>
      <c r="I45" s="40">
        <f>D45+75*365</f>
        <v>56169</v>
      </c>
      <c r="J45" s="53">
        <f>YEAR(I45)</f>
        <v>2053</v>
      </c>
      <c r="K45" s="41">
        <f>2024-YEAR(G45)</f>
        <v>10</v>
      </c>
      <c r="L45" s="39">
        <f t="shared" si="1"/>
        <v>29</v>
      </c>
    </row>
    <row r="46" spans="1:12" x14ac:dyDescent="0.15">
      <c r="A46" s="9">
        <v>2354750</v>
      </c>
      <c r="B46" s="9">
        <v>1</v>
      </c>
      <c r="C46" s="9" t="s">
        <v>200</v>
      </c>
      <c r="D46" s="10">
        <v>28811</v>
      </c>
      <c r="E46" s="9">
        <v>45</v>
      </c>
      <c r="F46" s="9" t="s">
        <v>17</v>
      </c>
      <c r="G46" s="10">
        <v>40071</v>
      </c>
      <c r="H46" s="9" t="s">
        <v>23</v>
      </c>
      <c r="I46" s="40">
        <f>D46+75*365</f>
        <v>56186</v>
      </c>
      <c r="J46" s="53">
        <f>YEAR(I46)</f>
        <v>2053</v>
      </c>
      <c r="K46" s="41">
        <f>2024-YEAR(G46)</f>
        <v>15</v>
      </c>
      <c r="L46" s="39">
        <f t="shared" si="1"/>
        <v>29</v>
      </c>
    </row>
    <row r="47" spans="1:12" x14ac:dyDescent="0.15">
      <c r="A47" s="9">
        <v>73430</v>
      </c>
      <c r="B47" s="9">
        <v>1</v>
      </c>
      <c r="C47" s="9" t="s">
        <v>110</v>
      </c>
      <c r="D47" s="10">
        <v>20856</v>
      </c>
      <c r="E47" s="9">
        <v>66</v>
      </c>
      <c r="F47" s="9" t="s">
        <v>17</v>
      </c>
      <c r="G47" s="10">
        <v>28933</v>
      </c>
      <c r="H47" s="9" t="s">
        <v>50</v>
      </c>
      <c r="I47" s="40">
        <f>D47+75*365</f>
        <v>48231</v>
      </c>
      <c r="J47" s="53">
        <f>YEAR(I47)</f>
        <v>2032</v>
      </c>
      <c r="K47" s="41">
        <f>2024-YEAR(G47)</f>
        <v>45</v>
      </c>
      <c r="L47" s="39">
        <f t="shared" si="1"/>
        <v>8</v>
      </c>
    </row>
    <row r="48" spans="1:12" x14ac:dyDescent="0.15">
      <c r="A48" s="9">
        <v>52645</v>
      </c>
      <c r="B48" s="9">
        <v>1</v>
      </c>
      <c r="C48" s="9" t="s">
        <v>166</v>
      </c>
      <c r="D48" s="10">
        <v>21007</v>
      </c>
      <c r="E48" s="9">
        <v>66</v>
      </c>
      <c r="F48" s="9" t="s">
        <v>17</v>
      </c>
      <c r="G48" s="10">
        <v>31980</v>
      </c>
      <c r="H48" s="9" t="s">
        <v>50</v>
      </c>
      <c r="I48" s="40">
        <f>D48+75*365</f>
        <v>48382</v>
      </c>
      <c r="J48" s="53">
        <f>YEAR(I48)</f>
        <v>2032</v>
      </c>
      <c r="K48" s="41">
        <f>2024-YEAR(G48)</f>
        <v>37</v>
      </c>
      <c r="L48" s="39">
        <f t="shared" si="1"/>
        <v>8</v>
      </c>
    </row>
    <row r="49" spans="1:12" x14ac:dyDescent="0.15">
      <c r="A49" s="9">
        <v>84982</v>
      </c>
      <c r="B49" s="9">
        <v>1</v>
      </c>
      <c r="C49" s="9" t="s">
        <v>232</v>
      </c>
      <c r="D49" s="10">
        <v>21951</v>
      </c>
      <c r="E49" s="9">
        <v>63</v>
      </c>
      <c r="F49" s="9" t="s">
        <v>17</v>
      </c>
      <c r="G49" s="10">
        <v>34120</v>
      </c>
      <c r="H49" s="9" t="s">
        <v>50</v>
      </c>
      <c r="I49" s="40">
        <f>D49+75*365</f>
        <v>49326</v>
      </c>
      <c r="J49" s="53">
        <f>YEAR(I49)</f>
        <v>2035</v>
      </c>
      <c r="K49" s="41">
        <f>2024-YEAR(G49)</f>
        <v>31</v>
      </c>
      <c r="L49" s="39">
        <f t="shared" si="1"/>
        <v>11</v>
      </c>
    </row>
    <row r="50" spans="1:12" x14ac:dyDescent="0.15">
      <c r="A50" s="9">
        <v>2071567</v>
      </c>
      <c r="B50" s="9">
        <v>1</v>
      </c>
      <c r="C50" s="9" t="s">
        <v>256</v>
      </c>
      <c r="D50" s="10">
        <v>22610</v>
      </c>
      <c r="E50" s="9">
        <v>62</v>
      </c>
      <c r="F50" s="9" t="s">
        <v>17</v>
      </c>
      <c r="G50" s="10">
        <v>37865</v>
      </c>
      <c r="H50" s="9" t="s">
        <v>50</v>
      </c>
      <c r="I50" s="40">
        <f>D50+75*365</f>
        <v>49985</v>
      </c>
      <c r="J50" s="53">
        <f>YEAR(I50)</f>
        <v>2036</v>
      </c>
      <c r="K50" s="41">
        <f>2024-YEAR(G50)</f>
        <v>21</v>
      </c>
      <c r="L50" s="39">
        <f t="shared" si="1"/>
        <v>12</v>
      </c>
    </row>
    <row r="51" spans="1:12" x14ac:dyDescent="0.15">
      <c r="A51" s="9">
        <v>2143719</v>
      </c>
      <c r="B51" s="9">
        <v>1</v>
      </c>
      <c r="C51" s="9" t="s">
        <v>63</v>
      </c>
      <c r="D51" s="10">
        <v>23022</v>
      </c>
      <c r="E51" s="9">
        <v>60</v>
      </c>
      <c r="F51" s="9" t="s">
        <v>17</v>
      </c>
      <c r="G51" s="10">
        <v>35583</v>
      </c>
      <c r="H51" s="9" t="s">
        <v>50</v>
      </c>
      <c r="I51" s="40">
        <f>D51+75*365</f>
        <v>50397</v>
      </c>
      <c r="J51" s="53">
        <f>YEAR(I51)</f>
        <v>2037</v>
      </c>
      <c r="K51" s="41">
        <f>2024-YEAR(G51)</f>
        <v>27</v>
      </c>
      <c r="L51" s="39">
        <f t="shared" si="1"/>
        <v>13</v>
      </c>
    </row>
    <row r="52" spans="1:12" x14ac:dyDescent="0.15">
      <c r="A52" s="9">
        <v>93061</v>
      </c>
      <c r="B52" s="9">
        <v>1</v>
      </c>
      <c r="C52" s="9" t="s">
        <v>134</v>
      </c>
      <c r="D52" s="10">
        <v>23522</v>
      </c>
      <c r="E52" s="9">
        <v>59</v>
      </c>
      <c r="F52" s="9" t="s">
        <v>17</v>
      </c>
      <c r="G52" s="10">
        <v>35933</v>
      </c>
      <c r="H52" s="9" t="s">
        <v>50</v>
      </c>
      <c r="I52" s="40">
        <f>D52+75*365</f>
        <v>50897</v>
      </c>
      <c r="J52" s="53">
        <f>YEAR(I52)</f>
        <v>2039</v>
      </c>
      <c r="K52" s="41">
        <f>2024-YEAR(G52)</f>
        <v>26</v>
      </c>
      <c r="L52" s="39">
        <f t="shared" si="1"/>
        <v>15</v>
      </c>
    </row>
    <row r="53" spans="1:12" x14ac:dyDescent="0.15">
      <c r="A53" s="9">
        <v>3395383</v>
      </c>
      <c r="B53" s="9">
        <v>1</v>
      </c>
      <c r="C53" s="9" t="s">
        <v>158</v>
      </c>
      <c r="D53" s="10">
        <v>23809</v>
      </c>
      <c r="E53" s="9">
        <v>58</v>
      </c>
      <c r="F53" s="9" t="s">
        <v>17</v>
      </c>
      <c r="G53" s="10">
        <v>37865</v>
      </c>
      <c r="H53" s="9" t="s">
        <v>50</v>
      </c>
      <c r="I53" s="40">
        <f>D53+75*365</f>
        <v>51184</v>
      </c>
      <c r="J53" s="53">
        <f>YEAR(I53)</f>
        <v>2040</v>
      </c>
      <c r="K53" s="41">
        <f>2024-YEAR(G53)</f>
        <v>21</v>
      </c>
      <c r="L53" s="39">
        <f t="shared" si="1"/>
        <v>16</v>
      </c>
    </row>
    <row r="54" spans="1:12" x14ac:dyDescent="0.15">
      <c r="A54" s="9">
        <v>447583</v>
      </c>
      <c r="B54" s="9">
        <v>1</v>
      </c>
      <c r="C54" s="9" t="s">
        <v>55</v>
      </c>
      <c r="D54" s="10">
        <v>23820</v>
      </c>
      <c r="E54" s="9">
        <v>58</v>
      </c>
      <c r="F54" s="9" t="s">
        <v>17</v>
      </c>
      <c r="G54" s="10">
        <v>35537</v>
      </c>
      <c r="H54" s="9" t="s">
        <v>50</v>
      </c>
      <c r="I54" s="40">
        <f>D54+75*365</f>
        <v>51195</v>
      </c>
      <c r="J54" s="53">
        <f>YEAR(I54)</f>
        <v>2040</v>
      </c>
      <c r="K54" s="41">
        <f>2024-YEAR(G54)</f>
        <v>27</v>
      </c>
      <c r="L54" s="39">
        <f t="shared" si="1"/>
        <v>16</v>
      </c>
    </row>
    <row r="55" spans="1:12" x14ac:dyDescent="0.15">
      <c r="A55" s="9">
        <v>2178340</v>
      </c>
      <c r="B55" s="9">
        <v>1</v>
      </c>
      <c r="C55" s="9" t="s">
        <v>82</v>
      </c>
      <c r="D55" s="10">
        <v>25121</v>
      </c>
      <c r="E55" s="9">
        <v>55</v>
      </c>
      <c r="F55" s="9" t="s">
        <v>17</v>
      </c>
      <c r="G55" s="10">
        <v>35531</v>
      </c>
      <c r="H55" s="9" t="s">
        <v>50</v>
      </c>
      <c r="I55" s="40">
        <f>D55+75*365</f>
        <v>52496</v>
      </c>
      <c r="J55" s="53">
        <f>YEAR(I55)</f>
        <v>2043</v>
      </c>
      <c r="K55" s="41">
        <f>2024-YEAR(G55)</f>
        <v>27</v>
      </c>
      <c r="L55" s="39">
        <f t="shared" si="1"/>
        <v>19</v>
      </c>
    </row>
    <row r="56" spans="1:12" x14ac:dyDescent="0.15">
      <c r="A56" s="9">
        <v>831421</v>
      </c>
      <c r="B56" s="9">
        <v>1</v>
      </c>
      <c r="C56" s="9" t="s">
        <v>112</v>
      </c>
      <c r="D56" s="10">
        <v>25124</v>
      </c>
      <c r="E56" s="9">
        <v>55</v>
      </c>
      <c r="F56" s="9" t="s">
        <v>17</v>
      </c>
      <c r="G56" s="10">
        <v>39091</v>
      </c>
      <c r="H56" s="9" t="s">
        <v>50</v>
      </c>
      <c r="I56" s="40">
        <f>D56+75*365</f>
        <v>52499</v>
      </c>
      <c r="J56" s="53">
        <f>YEAR(I56)</f>
        <v>2043</v>
      </c>
      <c r="K56" s="41">
        <f>2024-YEAR(G56)</f>
        <v>17</v>
      </c>
      <c r="L56" s="39">
        <f t="shared" si="1"/>
        <v>19</v>
      </c>
    </row>
    <row r="57" spans="1:12" x14ac:dyDescent="0.15">
      <c r="A57" s="9">
        <v>1885434</v>
      </c>
      <c r="B57" s="9">
        <v>1</v>
      </c>
      <c r="C57" s="9" t="s">
        <v>214</v>
      </c>
      <c r="D57" s="10">
        <v>25449</v>
      </c>
      <c r="E57" s="9">
        <v>54</v>
      </c>
      <c r="F57" s="9" t="s">
        <v>17</v>
      </c>
      <c r="G57" s="10">
        <v>39108</v>
      </c>
      <c r="H57" s="9" t="s">
        <v>50</v>
      </c>
      <c r="I57" s="40">
        <f>D57+75*365</f>
        <v>52824</v>
      </c>
      <c r="J57" s="53">
        <f>YEAR(I57)</f>
        <v>2044</v>
      </c>
      <c r="K57" s="41">
        <f>2024-YEAR(G57)</f>
        <v>17</v>
      </c>
      <c r="L57" s="39">
        <f t="shared" si="1"/>
        <v>20</v>
      </c>
    </row>
    <row r="58" spans="1:12" x14ac:dyDescent="0.15">
      <c r="A58" s="9">
        <v>5845721</v>
      </c>
      <c r="B58" s="9">
        <v>1</v>
      </c>
      <c r="C58" s="9" t="s">
        <v>190</v>
      </c>
      <c r="D58" s="10">
        <v>25983</v>
      </c>
      <c r="E58" s="9">
        <v>52</v>
      </c>
      <c r="F58" s="9" t="s">
        <v>17</v>
      </c>
      <c r="G58" s="10">
        <v>43704</v>
      </c>
      <c r="H58" s="9" t="s">
        <v>50</v>
      </c>
      <c r="I58" s="40">
        <f>D58+75*365</f>
        <v>53358</v>
      </c>
      <c r="J58" s="53">
        <f>YEAR(I58)</f>
        <v>2046</v>
      </c>
      <c r="K58" s="41">
        <f>2024-YEAR(G58)</f>
        <v>5</v>
      </c>
      <c r="L58" s="39">
        <f t="shared" si="1"/>
        <v>22</v>
      </c>
    </row>
    <row r="59" spans="1:12" x14ac:dyDescent="0.15">
      <c r="A59" s="9">
        <v>884302</v>
      </c>
      <c r="B59" s="9">
        <v>1</v>
      </c>
      <c r="C59" s="9" t="s">
        <v>104</v>
      </c>
      <c r="D59" s="10">
        <v>26552</v>
      </c>
      <c r="E59" s="9">
        <v>51</v>
      </c>
      <c r="F59" s="9" t="s">
        <v>17</v>
      </c>
      <c r="G59" s="10">
        <v>40393</v>
      </c>
      <c r="H59" s="9" t="s">
        <v>50</v>
      </c>
      <c r="I59" s="40">
        <f>D59+75*365</f>
        <v>53927</v>
      </c>
      <c r="J59" s="53">
        <f>YEAR(I59)</f>
        <v>2047</v>
      </c>
      <c r="K59" s="41">
        <f>2024-YEAR(G59)</f>
        <v>14</v>
      </c>
      <c r="L59" s="39">
        <f t="shared" si="1"/>
        <v>23</v>
      </c>
    </row>
    <row r="60" spans="1:12" x14ac:dyDescent="0.15">
      <c r="A60" s="9">
        <v>378475</v>
      </c>
      <c r="B60" s="9">
        <v>1</v>
      </c>
      <c r="C60" s="9" t="s">
        <v>48</v>
      </c>
      <c r="D60" s="10">
        <v>27446</v>
      </c>
      <c r="E60" s="9">
        <v>48</v>
      </c>
      <c r="F60" s="9" t="s">
        <v>17</v>
      </c>
      <c r="G60" s="10">
        <v>40029</v>
      </c>
      <c r="H60" s="9" t="s">
        <v>50</v>
      </c>
      <c r="I60" s="40">
        <f>D60+75*365</f>
        <v>54821</v>
      </c>
      <c r="J60" s="53">
        <f>YEAR(I60)</f>
        <v>2050</v>
      </c>
      <c r="K60" s="41">
        <f>2024-YEAR(G60)</f>
        <v>15</v>
      </c>
      <c r="L60" s="39">
        <f t="shared" si="1"/>
        <v>26</v>
      </c>
    </row>
    <row r="61" spans="1:12" x14ac:dyDescent="0.15">
      <c r="A61" s="9">
        <v>2937176</v>
      </c>
      <c r="B61" s="9">
        <v>2</v>
      </c>
      <c r="C61" s="9" t="s">
        <v>152</v>
      </c>
      <c r="D61" s="10">
        <v>29107</v>
      </c>
      <c r="E61" s="9">
        <v>44</v>
      </c>
      <c r="F61" s="9" t="s">
        <v>17</v>
      </c>
      <c r="G61" s="10">
        <v>43311</v>
      </c>
      <c r="H61" s="9" t="s">
        <v>50</v>
      </c>
      <c r="I61" s="40">
        <f>D61+75*365</f>
        <v>56482</v>
      </c>
      <c r="J61" s="53">
        <f>YEAR(I61)</f>
        <v>2054</v>
      </c>
      <c r="K61" s="41">
        <f>2024-YEAR(G61)</f>
        <v>6</v>
      </c>
      <c r="L61" s="39">
        <f t="shared" si="1"/>
        <v>30</v>
      </c>
    </row>
    <row r="62" spans="1:12" x14ac:dyDescent="0.15">
      <c r="A62" s="9">
        <v>3276737</v>
      </c>
      <c r="B62" s="9">
        <v>1</v>
      </c>
      <c r="C62" s="9" t="s">
        <v>204</v>
      </c>
      <c r="D62" s="10">
        <v>29212</v>
      </c>
      <c r="E62" s="9">
        <v>43</v>
      </c>
      <c r="F62" s="9" t="s">
        <v>17</v>
      </c>
      <c r="G62" s="10">
        <v>40387</v>
      </c>
      <c r="H62" s="9" t="s">
        <v>50</v>
      </c>
      <c r="I62" s="40">
        <f>D62+75*365</f>
        <v>56587</v>
      </c>
      <c r="J62" s="53">
        <f>YEAR(I62)</f>
        <v>2054</v>
      </c>
      <c r="K62" s="41">
        <f>2024-YEAR(G62)</f>
        <v>14</v>
      </c>
      <c r="L62" s="39">
        <f t="shared" si="1"/>
        <v>30</v>
      </c>
    </row>
    <row r="63" spans="1:12" x14ac:dyDescent="0.15">
      <c r="A63" s="9">
        <v>3462655</v>
      </c>
      <c r="B63" s="9">
        <v>1</v>
      </c>
      <c r="C63" s="9" t="s">
        <v>172</v>
      </c>
      <c r="D63" s="10">
        <v>30290</v>
      </c>
      <c r="E63" s="9">
        <v>41</v>
      </c>
      <c r="F63" s="9" t="s">
        <v>17</v>
      </c>
      <c r="G63" s="10">
        <v>45058</v>
      </c>
      <c r="H63" s="9" t="s">
        <v>50</v>
      </c>
      <c r="I63" s="40">
        <f>D63+75*365</f>
        <v>57665</v>
      </c>
      <c r="J63" s="53">
        <f>YEAR(I63)</f>
        <v>2057</v>
      </c>
      <c r="K63" s="41">
        <f>2024-YEAR(G63)</f>
        <v>1</v>
      </c>
      <c r="L63" s="39">
        <f t="shared" si="1"/>
        <v>33</v>
      </c>
    </row>
    <row r="64" spans="1:12" x14ac:dyDescent="0.15">
      <c r="A64" s="9">
        <v>49561</v>
      </c>
      <c r="B64" s="9">
        <v>1</v>
      </c>
      <c r="C64" s="9" t="s">
        <v>26</v>
      </c>
      <c r="D64" s="10">
        <v>18908</v>
      </c>
      <c r="E64" s="9">
        <v>72</v>
      </c>
      <c r="F64" s="9" t="s">
        <v>17</v>
      </c>
      <c r="G64" s="10">
        <v>27739</v>
      </c>
      <c r="H64" s="9" t="s">
        <v>31</v>
      </c>
      <c r="I64" s="40">
        <f>D64+75*365</f>
        <v>46283</v>
      </c>
      <c r="J64" s="53">
        <f>YEAR(I64)</f>
        <v>2026</v>
      </c>
      <c r="K64" s="41">
        <f>2024-YEAR(G64)</f>
        <v>49</v>
      </c>
      <c r="L64" s="39">
        <f t="shared" si="1"/>
        <v>2</v>
      </c>
    </row>
    <row r="65" spans="1:12" x14ac:dyDescent="0.15">
      <c r="A65" s="9">
        <v>1407749</v>
      </c>
      <c r="B65" s="9">
        <v>1</v>
      </c>
      <c r="C65" s="9" t="s">
        <v>186</v>
      </c>
      <c r="D65" s="10">
        <v>19524</v>
      </c>
      <c r="E65" s="9">
        <v>70</v>
      </c>
      <c r="F65" s="9" t="s">
        <v>17</v>
      </c>
      <c r="G65" s="10">
        <v>37201</v>
      </c>
      <c r="H65" s="9" t="s">
        <v>31</v>
      </c>
      <c r="I65" s="40">
        <f>D65+75*365</f>
        <v>46899</v>
      </c>
      <c r="J65" s="53">
        <f>YEAR(I65)</f>
        <v>2028</v>
      </c>
      <c r="K65" s="41">
        <f>2024-YEAR(G65)</f>
        <v>23</v>
      </c>
      <c r="L65" s="39">
        <f t="shared" si="1"/>
        <v>4</v>
      </c>
    </row>
    <row r="66" spans="1:12" x14ac:dyDescent="0.15">
      <c r="A66" s="9">
        <v>62712</v>
      </c>
      <c r="B66" s="9">
        <v>1</v>
      </c>
      <c r="C66" s="9" t="s">
        <v>178</v>
      </c>
      <c r="D66" s="10">
        <v>21763</v>
      </c>
      <c r="E66" s="9">
        <v>64</v>
      </c>
      <c r="F66" s="9" t="s">
        <v>17</v>
      </c>
      <c r="G66" s="10">
        <v>32933</v>
      </c>
      <c r="H66" s="9" t="s">
        <v>31</v>
      </c>
      <c r="I66" s="40">
        <f>D66+75*365</f>
        <v>49138</v>
      </c>
      <c r="J66" s="53">
        <f>YEAR(I66)</f>
        <v>2034</v>
      </c>
      <c r="K66" s="41">
        <f>2024-YEAR(G66)</f>
        <v>34</v>
      </c>
      <c r="L66" s="39">
        <f t="shared" si="1"/>
        <v>10</v>
      </c>
    </row>
    <row r="67" spans="1:12" x14ac:dyDescent="0.15">
      <c r="A67" s="9">
        <v>1303816</v>
      </c>
      <c r="B67" s="9">
        <v>1</v>
      </c>
      <c r="C67" s="9" t="s">
        <v>168</v>
      </c>
      <c r="D67" s="10">
        <v>22154</v>
      </c>
      <c r="E67" s="9">
        <v>63</v>
      </c>
      <c r="F67" s="9" t="s">
        <v>17</v>
      </c>
      <c r="G67" s="10">
        <v>35400</v>
      </c>
      <c r="H67" s="9" t="s">
        <v>31</v>
      </c>
      <c r="I67" s="40">
        <f>D67+75*365</f>
        <v>49529</v>
      </c>
      <c r="J67" s="53">
        <f>YEAR(I67)</f>
        <v>2035</v>
      </c>
      <c r="K67" s="41">
        <f>2024-YEAR(G67)</f>
        <v>28</v>
      </c>
      <c r="L67" s="39">
        <f t="shared" si="1"/>
        <v>11</v>
      </c>
    </row>
    <row r="68" spans="1:12" x14ac:dyDescent="0.15">
      <c r="A68" s="9">
        <v>2795255</v>
      </c>
      <c r="B68" s="9">
        <v>1</v>
      </c>
      <c r="C68" s="9" t="s">
        <v>212</v>
      </c>
      <c r="D68" s="10">
        <v>23323</v>
      </c>
      <c r="E68" s="9">
        <v>60</v>
      </c>
      <c r="F68" s="9" t="s">
        <v>17</v>
      </c>
      <c r="G68" s="10">
        <v>34943</v>
      </c>
      <c r="H68" s="9" t="s">
        <v>31</v>
      </c>
      <c r="I68" s="40">
        <f>D68+75*365</f>
        <v>50698</v>
      </c>
      <c r="J68" s="53">
        <f>YEAR(I68)</f>
        <v>2038</v>
      </c>
      <c r="K68" s="41">
        <f>2024-YEAR(G68)</f>
        <v>29</v>
      </c>
      <c r="L68" s="39">
        <f t="shared" si="1"/>
        <v>14</v>
      </c>
    </row>
    <row r="69" spans="1:12" x14ac:dyDescent="0.15">
      <c r="A69" s="9">
        <v>979412</v>
      </c>
      <c r="B69" s="9">
        <v>1</v>
      </c>
      <c r="C69" s="9" t="s">
        <v>148</v>
      </c>
      <c r="D69" s="10">
        <v>23555</v>
      </c>
      <c r="E69" s="9">
        <v>59</v>
      </c>
      <c r="F69" s="9" t="s">
        <v>17</v>
      </c>
      <c r="G69" s="10">
        <v>36042</v>
      </c>
      <c r="H69" s="9" t="s">
        <v>31</v>
      </c>
      <c r="I69" s="40">
        <f>D69+75*365</f>
        <v>50930</v>
      </c>
      <c r="J69" s="53">
        <f>YEAR(I69)</f>
        <v>2039</v>
      </c>
      <c r="K69" s="41">
        <f>2024-YEAR(G69)</f>
        <v>26</v>
      </c>
      <c r="L69" s="39">
        <f t="shared" si="1"/>
        <v>15</v>
      </c>
    </row>
    <row r="70" spans="1:12" x14ac:dyDescent="0.15">
      <c r="A70" s="9">
        <v>3795858</v>
      </c>
      <c r="B70" s="9">
        <v>1</v>
      </c>
      <c r="C70" s="9" t="s">
        <v>144</v>
      </c>
      <c r="D70" s="10">
        <v>23987</v>
      </c>
      <c r="E70" s="9">
        <v>58</v>
      </c>
      <c r="F70" s="9" t="s">
        <v>17</v>
      </c>
      <c r="G70" s="10">
        <v>38791</v>
      </c>
      <c r="H70" s="9" t="s">
        <v>31</v>
      </c>
      <c r="I70" s="40">
        <f>D70+75*365</f>
        <v>51362</v>
      </c>
      <c r="J70" s="53">
        <f>YEAR(I70)</f>
        <v>2040</v>
      </c>
      <c r="K70" s="41">
        <f>2024-YEAR(G70)</f>
        <v>18</v>
      </c>
      <c r="L70" s="39">
        <f t="shared" si="1"/>
        <v>16</v>
      </c>
    </row>
    <row r="71" spans="1:12" x14ac:dyDescent="0.15">
      <c r="A71" s="9">
        <v>207205</v>
      </c>
      <c r="B71" s="9">
        <v>1</v>
      </c>
      <c r="C71" s="9" t="s">
        <v>86</v>
      </c>
      <c r="D71" s="10">
        <v>24033</v>
      </c>
      <c r="E71" s="9">
        <v>58</v>
      </c>
      <c r="F71" s="9" t="s">
        <v>17</v>
      </c>
      <c r="G71" s="10">
        <v>35674</v>
      </c>
      <c r="H71" s="9" t="s">
        <v>31</v>
      </c>
      <c r="I71" s="40">
        <f>D71+75*365</f>
        <v>51408</v>
      </c>
      <c r="J71" s="53">
        <f>YEAR(I71)</f>
        <v>2040</v>
      </c>
      <c r="K71" s="41">
        <f>2024-YEAR(G71)</f>
        <v>27</v>
      </c>
      <c r="L71" s="39">
        <f t="shared" si="1"/>
        <v>16</v>
      </c>
    </row>
    <row r="72" spans="1:12" x14ac:dyDescent="0.15">
      <c r="A72" s="9">
        <v>3570875</v>
      </c>
      <c r="B72" s="9">
        <v>1</v>
      </c>
      <c r="C72" s="9" t="s">
        <v>226</v>
      </c>
      <c r="D72" s="10">
        <v>24471</v>
      </c>
      <c r="E72" s="9">
        <v>56</v>
      </c>
      <c r="F72" s="9" t="s">
        <v>17</v>
      </c>
      <c r="G72" s="10">
        <v>37803</v>
      </c>
      <c r="H72" s="9" t="s">
        <v>31</v>
      </c>
      <c r="I72" s="40">
        <f>D72+75*365</f>
        <v>51846</v>
      </c>
      <c r="J72" s="53">
        <f>YEAR(I72)</f>
        <v>2041</v>
      </c>
      <c r="K72" s="41">
        <f>2024-YEAR(G72)</f>
        <v>21</v>
      </c>
      <c r="L72" s="39">
        <f t="shared" si="1"/>
        <v>17</v>
      </c>
    </row>
    <row r="73" spans="1:12" x14ac:dyDescent="0.15">
      <c r="A73" s="9">
        <v>2564302</v>
      </c>
      <c r="B73" s="9">
        <v>1</v>
      </c>
      <c r="C73" s="9" t="s">
        <v>150</v>
      </c>
      <c r="D73" s="10">
        <v>24474</v>
      </c>
      <c r="E73" s="9">
        <v>56</v>
      </c>
      <c r="F73" s="9" t="s">
        <v>17</v>
      </c>
      <c r="G73" s="10">
        <v>35321</v>
      </c>
      <c r="H73" s="9" t="s">
        <v>31</v>
      </c>
      <c r="I73" s="40">
        <f>D73+75*365</f>
        <v>51849</v>
      </c>
      <c r="J73" s="53">
        <f>YEAR(I73)</f>
        <v>2041</v>
      </c>
      <c r="K73" s="41">
        <f>2024-YEAR(G73)</f>
        <v>28</v>
      </c>
      <c r="L73" s="39">
        <f t="shared" si="1"/>
        <v>17</v>
      </c>
    </row>
    <row r="74" spans="1:12" x14ac:dyDescent="0.15">
      <c r="A74" s="9">
        <v>206232</v>
      </c>
      <c r="B74" s="9">
        <v>1</v>
      </c>
      <c r="C74" s="9" t="s">
        <v>75</v>
      </c>
      <c r="D74" s="10">
        <v>25022</v>
      </c>
      <c r="E74" s="9">
        <v>55</v>
      </c>
      <c r="F74" s="9" t="s">
        <v>17</v>
      </c>
      <c r="G74" s="10">
        <v>35842</v>
      </c>
      <c r="H74" s="9" t="s">
        <v>31</v>
      </c>
      <c r="I74" s="40">
        <f>D74+75*365</f>
        <v>52397</v>
      </c>
      <c r="J74" s="53">
        <f>YEAR(I74)</f>
        <v>2043</v>
      </c>
      <c r="K74" s="41">
        <f>2024-YEAR(G74)</f>
        <v>26</v>
      </c>
      <c r="L74" s="39">
        <f t="shared" si="1"/>
        <v>19</v>
      </c>
    </row>
    <row r="75" spans="1:12" x14ac:dyDescent="0.15">
      <c r="A75" s="9">
        <v>2555945</v>
      </c>
      <c r="B75" s="9">
        <v>1</v>
      </c>
      <c r="C75" s="9" t="s">
        <v>108</v>
      </c>
      <c r="D75" s="10">
        <v>25289</v>
      </c>
      <c r="E75" s="9">
        <v>54</v>
      </c>
      <c r="F75" s="9" t="s">
        <v>17</v>
      </c>
      <c r="G75" s="10">
        <v>37349</v>
      </c>
      <c r="H75" s="9" t="s">
        <v>31</v>
      </c>
      <c r="I75" s="40">
        <f>D75+75*365</f>
        <v>52664</v>
      </c>
      <c r="J75" s="53">
        <f>YEAR(I75)</f>
        <v>2044</v>
      </c>
      <c r="K75" s="41">
        <f>2024-YEAR(G75)</f>
        <v>22</v>
      </c>
      <c r="L75" s="39">
        <f t="shared" si="1"/>
        <v>20</v>
      </c>
    </row>
    <row r="76" spans="1:12" x14ac:dyDescent="0.15">
      <c r="A76" s="9">
        <v>96220</v>
      </c>
      <c r="B76" s="9">
        <v>1</v>
      </c>
      <c r="C76" s="9" t="s">
        <v>90</v>
      </c>
      <c r="D76" s="10">
        <v>25408</v>
      </c>
      <c r="E76" s="9">
        <v>54</v>
      </c>
      <c r="F76" s="9" t="s">
        <v>17</v>
      </c>
      <c r="G76" s="10">
        <v>39331</v>
      </c>
      <c r="H76" s="9" t="s">
        <v>31</v>
      </c>
      <c r="I76" s="40">
        <f>D76+75*365</f>
        <v>52783</v>
      </c>
      <c r="J76" s="53">
        <f>YEAR(I76)</f>
        <v>2044</v>
      </c>
      <c r="K76" s="41">
        <f>2024-YEAR(G76)</f>
        <v>17</v>
      </c>
      <c r="L76" s="39">
        <f t="shared" si="1"/>
        <v>20</v>
      </c>
    </row>
    <row r="77" spans="1:12" x14ac:dyDescent="0.15">
      <c r="A77" s="9">
        <v>604320</v>
      </c>
      <c r="B77" s="9">
        <v>1</v>
      </c>
      <c r="C77" s="9" t="s">
        <v>40</v>
      </c>
      <c r="D77" s="10">
        <v>25683</v>
      </c>
      <c r="E77" s="9">
        <v>53</v>
      </c>
      <c r="F77" s="9" t="s">
        <v>17</v>
      </c>
      <c r="G77" s="10">
        <v>41675</v>
      </c>
      <c r="H77" s="9" t="s">
        <v>31</v>
      </c>
      <c r="I77" s="40">
        <f>D77+75*365</f>
        <v>53058</v>
      </c>
      <c r="J77" s="53">
        <f>YEAR(I77)</f>
        <v>2045</v>
      </c>
      <c r="K77" s="41">
        <f>2024-YEAR(G77)</f>
        <v>10</v>
      </c>
      <c r="L77" s="39">
        <f t="shared" si="1"/>
        <v>21</v>
      </c>
    </row>
    <row r="78" spans="1:12" x14ac:dyDescent="0.15">
      <c r="A78" s="9">
        <v>1601256</v>
      </c>
      <c r="B78" s="9">
        <v>1</v>
      </c>
      <c r="C78" s="9" t="s">
        <v>196</v>
      </c>
      <c r="D78" s="10">
        <v>26405</v>
      </c>
      <c r="E78" s="9">
        <v>51</v>
      </c>
      <c r="F78" s="9" t="s">
        <v>17</v>
      </c>
      <c r="G78" s="10">
        <v>40364</v>
      </c>
      <c r="H78" s="9" t="s">
        <v>31</v>
      </c>
      <c r="I78" s="40">
        <f>D78+75*365</f>
        <v>53780</v>
      </c>
      <c r="J78" s="53">
        <f>YEAR(I78)</f>
        <v>2047</v>
      </c>
      <c r="K78" s="41">
        <f>2024-YEAR(G78)</f>
        <v>14</v>
      </c>
      <c r="L78" s="39">
        <f t="shared" si="1"/>
        <v>23</v>
      </c>
    </row>
    <row r="79" spans="1:12" x14ac:dyDescent="0.15">
      <c r="A79" s="9">
        <v>8699071</v>
      </c>
      <c r="B79" s="9">
        <v>1</v>
      </c>
      <c r="C79" s="9" t="s">
        <v>236</v>
      </c>
      <c r="D79" s="10">
        <v>27037</v>
      </c>
      <c r="E79" s="9">
        <v>49</v>
      </c>
      <c r="F79" s="9" t="s">
        <v>17</v>
      </c>
      <c r="G79" s="10">
        <v>42184</v>
      </c>
      <c r="H79" s="9" t="s">
        <v>31</v>
      </c>
      <c r="I79" s="40">
        <f>D79+75*365</f>
        <v>54412</v>
      </c>
      <c r="J79" s="53">
        <f>YEAR(I79)</f>
        <v>2048</v>
      </c>
      <c r="K79" s="41">
        <f>2024-YEAR(G79)</f>
        <v>9</v>
      </c>
      <c r="L79" s="39">
        <f t="shared" si="1"/>
        <v>24</v>
      </c>
    </row>
    <row r="80" spans="1:12" x14ac:dyDescent="0.15">
      <c r="A80" s="9">
        <v>4795742</v>
      </c>
      <c r="B80" s="9">
        <v>1</v>
      </c>
      <c r="C80" s="9" t="s">
        <v>170</v>
      </c>
      <c r="D80" s="10">
        <v>28608</v>
      </c>
      <c r="E80" s="9">
        <v>45</v>
      </c>
      <c r="F80" s="9" t="s">
        <v>17</v>
      </c>
      <c r="G80" s="10">
        <v>41150</v>
      </c>
      <c r="H80" s="9" t="s">
        <v>31</v>
      </c>
      <c r="I80" s="40">
        <f>D80+75*365</f>
        <v>55983</v>
      </c>
      <c r="J80" s="53">
        <f>YEAR(I80)</f>
        <v>2053</v>
      </c>
      <c r="K80" s="41">
        <f>2024-YEAR(G80)</f>
        <v>12</v>
      </c>
      <c r="L80" s="39">
        <f t="shared" si="1"/>
        <v>29</v>
      </c>
    </row>
    <row r="81" spans="1:38" x14ac:dyDescent="0.15">
      <c r="A81" s="9">
        <v>2218890</v>
      </c>
      <c r="B81" s="9">
        <v>1</v>
      </c>
      <c r="C81" s="9" t="s">
        <v>176</v>
      </c>
      <c r="D81" s="10">
        <v>28728</v>
      </c>
      <c r="E81" s="9">
        <v>45</v>
      </c>
      <c r="F81" s="9" t="s">
        <v>17</v>
      </c>
      <c r="G81" s="10">
        <v>43258</v>
      </c>
      <c r="H81" s="9" t="s">
        <v>31</v>
      </c>
      <c r="I81" s="40">
        <f>D81+75*365</f>
        <v>56103</v>
      </c>
      <c r="J81" s="53">
        <f>YEAR(I81)</f>
        <v>2053</v>
      </c>
      <c r="K81" s="41">
        <f>2024-YEAR(G81)</f>
        <v>6</v>
      </c>
      <c r="L81" s="39">
        <f t="shared" si="1"/>
        <v>29</v>
      </c>
    </row>
    <row r="82" spans="1:38" x14ac:dyDescent="0.15">
      <c r="A82" s="9">
        <v>2378106</v>
      </c>
      <c r="B82" s="9">
        <v>1</v>
      </c>
      <c r="C82" s="9" t="s">
        <v>188</v>
      </c>
      <c r="D82" s="10">
        <v>28829</v>
      </c>
      <c r="E82" s="9">
        <v>45</v>
      </c>
      <c r="F82" s="9" t="s">
        <v>17</v>
      </c>
      <c r="G82" s="10">
        <v>39729</v>
      </c>
      <c r="H82" s="9" t="s">
        <v>31</v>
      </c>
      <c r="I82" s="40">
        <f>D82+75*365</f>
        <v>56204</v>
      </c>
      <c r="J82" s="53">
        <f>YEAR(I82)</f>
        <v>2053</v>
      </c>
      <c r="K82" s="41">
        <f>2024-YEAR(G82)</f>
        <v>16</v>
      </c>
      <c r="L82" s="39">
        <f t="shared" si="1"/>
        <v>29</v>
      </c>
    </row>
    <row r="83" spans="1:38" x14ac:dyDescent="0.15">
      <c r="A83" s="9">
        <v>9248510</v>
      </c>
      <c r="B83" s="9">
        <v>1</v>
      </c>
      <c r="C83" s="9" t="s">
        <v>240</v>
      </c>
      <c r="D83" s="10">
        <v>28950</v>
      </c>
      <c r="E83" s="9">
        <v>44</v>
      </c>
      <c r="F83" s="9" t="s">
        <v>17</v>
      </c>
      <c r="G83" s="10">
        <v>42082</v>
      </c>
      <c r="H83" s="9" t="s">
        <v>31</v>
      </c>
      <c r="I83" s="40">
        <f>D83+75*365</f>
        <v>56325</v>
      </c>
      <c r="J83" s="53">
        <f>YEAR(I83)</f>
        <v>2054</v>
      </c>
      <c r="K83" s="41">
        <f>2024-YEAR(G83)</f>
        <v>9</v>
      </c>
      <c r="L83" s="39">
        <f t="shared" si="1"/>
        <v>30</v>
      </c>
    </row>
    <row r="84" spans="1:38" x14ac:dyDescent="0.15">
      <c r="A84" s="9">
        <v>7339675</v>
      </c>
      <c r="B84" s="9">
        <v>1</v>
      </c>
      <c r="C84" s="9" t="s">
        <v>244</v>
      </c>
      <c r="D84" s="10">
        <v>29382</v>
      </c>
      <c r="E84" s="9">
        <v>43</v>
      </c>
      <c r="F84" s="9" t="s">
        <v>17</v>
      </c>
      <c r="G84" s="10">
        <v>40408</v>
      </c>
      <c r="H84" s="9" t="s">
        <v>31</v>
      </c>
      <c r="I84" s="40">
        <f>D84+75*365</f>
        <v>56757</v>
      </c>
      <c r="J84" s="53">
        <f>YEAR(I84)</f>
        <v>2055</v>
      </c>
      <c r="K84" s="41">
        <f>2024-YEAR(G84)</f>
        <v>14</v>
      </c>
      <c r="L84" s="39">
        <f t="shared" si="1"/>
        <v>31</v>
      </c>
    </row>
    <row r="85" spans="1:38" x14ac:dyDescent="0.15">
      <c r="A85" s="9">
        <v>5996741</v>
      </c>
      <c r="B85" s="9">
        <v>1</v>
      </c>
      <c r="C85" s="9" t="s">
        <v>44</v>
      </c>
      <c r="D85" s="10">
        <v>31209</v>
      </c>
      <c r="E85" s="9">
        <v>38</v>
      </c>
      <c r="F85" s="9" t="s">
        <v>17</v>
      </c>
      <c r="G85" s="10">
        <v>44861</v>
      </c>
      <c r="H85" s="9" t="s">
        <v>31</v>
      </c>
      <c r="I85" s="40">
        <f>D85+75*365</f>
        <v>58584</v>
      </c>
      <c r="J85" s="53">
        <f>YEAR(I85)</f>
        <v>2060</v>
      </c>
      <c r="K85" s="41">
        <f>2024-YEAR(G85)</f>
        <v>2</v>
      </c>
      <c r="L85" s="39">
        <f t="shared" si="1"/>
        <v>36</v>
      </c>
    </row>
    <row r="86" spans="1:38" x14ac:dyDescent="0.15">
      <c r="A86" s="9">
        <v>7076446</v>
      </c>
      <c r="B86" s="9">
        <v>1</v>
      </c>
      <c r="C86" s="9" t="s">
        <v>192</v>
      </c>
      <c r="D86" s="10">
        <v>32338</v>
      </c>
      <c r="E86" s="9">
        <v>35</v>
      </c>
      <c r="F86" s="9" t="s">
        <v>17</v>
      </c>
      <c r="G86" s="10">
        <v>43308</v>
      </c>
      <c r="H86" s="9" t="s">
        <v>31</v>
      </c>
      <c r="I86" s="40">
        <f>D86+75*365</f>
        <v>59713</v>
      </c>
      <c r="J86" s="53">
        <f>YEAR(I86)</f>
        <v>2063</v>
      </c>
      <c r="K86" s="41">
        <f>2024-YEAR(G86)</f>
        <v>6</v>
      </c>
      <c r="L86" s="39">
        <f t="shared" si="1"/>
        <v>39</v>
      </c>
    </row>
    <row r="87" spans="1:38" x14ac:dyDescent="0.15">
      <c r="A87" s="9">
        <v>9223798</v>
      </c>
      <c r="B87" s="9">
        <v>1</v>
      </c>
      <c r="C87" s="9" t="s">
        <v>94</v>
      </c>
      <c r="D87" s="10">
        <v>32821</v>
      </c>
      <c r="E87" s="9">
        <v>34</v>
      </c>
      <c r="F87" s="9" t="s">
        <v>17</v>
      </c>
      <c r="G87" s="10">
        <v>45044</v>
      </c>
      <c r="H87" s="9" t="s">
        <v>31</v>
      </c>
      <c r="I87" s="40">
        <f>D87+75*365</f>
        <v>60196</v>
      </c>
      <c r="J87" s="53">
        <f>YEAR(I87)</f>
        <v>2064</v>
      </c>
      <c r="K87" s="41">
        <f>2024-YEAR(G87)</f>
        <v>1</v>
      </c>
      <c r="L87" s="39">
        <f>J87-2024</f>
        <v>40</v>
      </c>
    </row>
    <row r="88" spans="1:38" x14ac:dyDescent="0.15">
      <c r="A88" s="11"/>
      <c r="B88" s="11"/>
      <c r="C88" s="11" t="s">
        <v>269</v>
      </c>
      <c r="D88" s="11"/>
      <c r="E88" s="11"/>
      <c r="F88" s="11"/>
      <c r="G88" s="11">
        <v>2024</v>
      </c>
      <c r="H88" s="9" t="s">
        <v>31</v>
      </c>
      <c r="I88" s="11"/>
      <c r="J88" s="52"/>
      <c r="K88" s="41">
        <v>0</v>
      </c>
      <c r="L88" s="11"/>
      <c r="M88" s="11"/>
      <c r="N88" s="9"/>
      <c r="O88" s="11"/>
      <c r="P88" s="11"/>
      <c r="Q88" s="11"/>
      <c r="R88" s="16"/>
      <c r="S88" s="16"/>
      <c r="T88" s="10"/>
      <c r="U88" s="10"/>
      <c r="V88" s="17"/>
      <c r="Y88" s="9"/>
      <c r="Z88" s="42"/>
      <c r="AH88" s="11"/>
      <c r="AI88" s="11"/>
      <c r="AL88" s="11"/>
    </row>
    <row r="89" spans="1:38" ht="16" x14ac:dyDescent="0.2">
      <c r="A89" s="11"/>
      <c r="B89" s="11"/>
      <c r="C89" s="43" t="s">
        <v>268</v>
      </c>
      <c r="D89" s="11"/>
      <c r="E89" s="11"/>
      <c r="F89" s="11"/>
      <c r="G89" s="11">
        <v>2024</v>
      </c>
      <c r="H89" s="9" t="s">
        <v>31</v>
      </c>
      <c r="I89" s="11"/>
      <c r="J89" s="52"/>
      <c r="K89" s="41">
        <v>0</v>
      </c>
      <c r="L89" s="11"/>
      <c r="M89" s="11"/>
      <c r="N89" s="9"/>
      <c r="O89" s="11"/>
      <c r="P89" s="11"/>
      <c r="Q89" s="11"/>
      <c r="R89" s="16"/>
      <c r="S89" s="16"/>
      <c r="T89" s="10"/>
      <c r="U89" s="10"/>
      <c r="V89" s="17"/>
      <c r="Y89" s="9"/>
      <c r="Z89" s="42"/>
      <c r="AH89" s="11"/>
      <c r="AI89" s="11"/>
      <c r="AL89" s="11"/>
    </row>
    <row r="90" spans="1:38" ht="16" x14ac:dyDescent="0.2">
      <c r="A90" s="11"/>
      <c r="B90" s="11"/>
      <c r="C90" s="43" t="s">
        <v>267</v>
      </c>
      <c r="D90" s="11"/>
      <c r="E90" s="11"/>
      <c r="F90" s="11"/>
      <c r="G90" s="11">
        <v>2024</v>
      </c>
      <c r="H90" s="9" t="s">
        <v>31</v>
      </c>
      <c r="I90" s="11"/>
      <c r="J90" s="52"/>
      <c r="K90" s="41">
        <v>0</v>
      </c>
      <c r="L90" s="11"/>
      <c r="M90" s="11"/>
      <c r="N90" s="9"/>
      <c r="O90" s="11"/>
      <c r="P90" s="11"/>
      <c r="Q90" s="15">
        <f>(V$1-G90)/365</f>
        <v>-5.5452054794520551</v>
      </c>
      <c r="R90" s="10">
        <f>D90+75*365</f>
        <v>27375</v>
      </c>
      <c r="S90" s="10">
        <f>G90+30*365</f>
        <v>12974</v>
      </c>
      <c r="T90" s="10"/>
      <c r="U90" s="10"/>
      <c r="Y90" s="9"/>
      <c r="Z90" s="42"/>
      <c r="AH90" s="9"/>
      <c r="AI90" s="9"/>
      <c r="AL90" s="11"/>
    </row>
    <row r="91" spans="1:38" x14ac:dyDescent="0.15">
      <c r="A91" s="9">
        <v>2103544</v>
      </c>
      <c r="B91" s="9">
        <v>1</v>
      </c>
      <c r="C91" s="9" t="s">
        <v>194</v>
      </c>
      <c r="D91" s="10">
        <v>23806</v>
      </c>
      <c r="E91" s="9">
        <v>58</v>
      </c>
      <c r="F91" s="9" t="s">
        <v>17</v>
      </c>
      <c r="G91" s="10">
        <v>36741</v>
      </c>
      <c r="H91" s="9" t="s">
        <v>36</v>
      </c>
      <c r="I91" s="40">
        <f>D91+75*365</f>
        <v>51181</v>
      </c>
      <c r="J91" s="53">
        <f>YEAR(I91)</f>
        <v>2040</v>
      </c>
      <c r="K91" s="41">
        <f>2024-YEAR(G91)</f>
        <v>24</v>
      </c>
      <c r="L91" s="39">
        <f>J91-2024</f>
        <v>16</v>
      </c>
    </row>
    <row r="92" spans="1:38" x14ac:dyDescent="0.15">
      <c r="A92" s="9">
        <v>4847197</v>
      </c>
      <c r="B92" s="9">
        <v>1</v>
      </c>
      <c r="C92" s="9" t="s">
        <v>102</v>
      </c>
      <c r="D92" s="10">
        <v>24767</v>
      </c>
      <c r="E92" s="9">
        <v>56</v>
      </c>
      <c r="F92" s="9" t="s">
        <v>17</v>
      </c>
      <c r="G92" s="10">
        <v>37657</v>
      </c>
      <c r="H92" s="9" t="s">
        <v>36</v>
      </c>
      <c r="I92" s="40">
        <f>D92+75*365</f>
        <v>52142</v>
      </c>
      <c r="J92" s="53">
        <f>YEAR(I92)</f>
        <v>2042</v>
      </c>
      <c r="K92" s="41">
        <f>2024-YEAR(G92)</f>
        <v>21</v>
      </c>
      <c r="L92" s="39">
        <f t="shared" ref="L92:L106" si="2">J92-2024</f>
        <v>18</v>
      </c>
    </row>
    <row r="93" spans="1:38" x14ac:dyDescent="0.15">
      <c r="A93" s="9">
        <v>1006036</v>
      </c>
      <c r="B93" s="9">
        <v>1</v>
      </c>
      <c r="C93" s="9" t="s">
        <v>128</v>
      </c>
      <c r="D93" s="10">
        <v>24825</v>
      </c>
      <c r="E93" s="9">
        <v>55</v>
      </c>
      <c r="F93" s="9" t="s">
        <v>17</v>
      </c>
      <c r="G93" s="10">
        <v>37162</v>
      </c>
      <c r="H93" s="9" t="s">
        <v>36</v>
      </c>
      <c r="I93" s="40">
        <f>D93+75*365</f>
        <v>52200</v>
      </c>
      <c r="J93" s="53">
        <f>YEAR(I93)</f>
        <v>2042</v>
      </c>
      <c r="K93" s="41">
        <f>2024-YEAR(G93)</f>
        <v>23</v>
      </c>
      <c r="L93" s="39">
        <f t="shared" si="2"/>
        <v>18</v>
      </c>
    </row>
    <row r="94" spans="1:38" x14ac:dyDescent="0.15">
      <c r="A94" s="9">
        <v>94868</v>
      </c>
      <c r="B94" s="9">
        <v>1</v>
      </c>
      <c r="C94" s="9" t="s">
        <v>218</v>
      </c>
      <c r="D94" s="10">
        <v>24884</v>
      </c>
      <c r="E94" s="9">
        <v>55</v>
      </c>
      <c r="F94" s="9" t="s">
        <v>17</v>
      </c>
      <c r="G94" s="10">
        <v>37186</v>
      </c>
      <c r="H94" s="9" t="s">
        <v>36</v>
      </c>
      <c r="I94" s="40">
        <f>D94+75*365</f>
        <v>52259</v>
      </c>
      <c r="J94" s="53">
        <f>YEAR(I94)</f>
        <v>2043</v>
      </c>
      <c r="K94" s="41">
        <f>2024-YEAR(G94)</f>
        <v>23</v>
      </c>
      <c r="L94" s="39">
        <f t="shared" si="2"/>
        <v>19</v>
      </c>
    </row>
    <row r="95" spans="1:38" x14ac:dyDescent="0.15">
      <c r="A95" s="9">
        <v>2091006</v>
      </c>
      <c r="B95" s="9">
        <v>1</v>
      </c>
      <c r="C95" s="9" t="s">
        <v>52</v>
      </c>
      <c r="D95" s="10">
        <v>25360</v>
      </c>
      <c r="E95" s="9">
        <v>54</v>
      </c>
      <c r="F95" s="9" t="s">
        <v>17</v>
      </c>
      <c r="G95" s="10">
        <v>36741</v>
      </c>
      <c r="H95" s="9" t="s">
        <v>36</v>
      </c>
      <c r="I95" s="40">
        <f>D95+75*365</f>
        <v>52735</v>
      </c>
      <c r="J95" s="53">
        <f>YEAR(I95)</f>
        <v>2044</v>
      </c>
      <c r="K95" s="41">
        <f>2024-YEAR(G95)</f>
        <v>24</v>
      </c>
      <c r="L95" s="39">
        <f t="shared" si="2"/>
        <v>20</v>
      </c>
    </row>
    <row r="96" spans="1:38" x14ac:dyDescent="0.15">
      <c r="A96" s="9">
        <v>1664351</v>
      </c>
      <c r="B96" s="9">
        <v>1</v>
      </c>
      <c r="C96" s="9" t="s">
        <v>216</v>
      </c>
      <c r="D96" s="10">
        <v>25576</v>
      </c>
      <c r="E96" s="9">
        <v>53</v>
      </c>
      <c r="F96" s="9" t="s">
        <v>17</v>
      </c>
      <c r="G96" s="10">
        <v>37851</v>
      </c>
      <c r="H96" s="9" t="s">
        <v>36</v>
      </c>
      <c r="I96" s="40">
        <f>D96+75*365</f>
        <v>52951</v>
      </c>
      <c r="J96" s="53">
        <f>YEAR(I96)</f>
        <v>2044</v>
      </c>
      <c r="K96" s="41">
        <f>2024-YEAR(G96)</f>
        <v>21</v>
      </c>
      <c r="L96" s="39">
        <f t="shared" si="2"/>
        <v>20</v>
      </c>
    </row>
    <row r="97" spans="1:38" x14ac:dyDescent="0.15">
      <c r="A97" s="9">
        <v>1968673</v>
      </c>
      <c r="B97" s="9">
        <v>1</v>
      </c>
      <c r="C97" s="9" t="s">
        <v>224</v>
      </c>
      <c r="D97" s="10">
        <v>25680</v>
      </c>
      <c r="E97" s="9">
        <v>53</v>
      </c>
      <c r="F97" s="9" t="s">
        <v>17</v>
      </c>
      <c r="G97" s="10">
        <v>41507</v>
      </c>
      <c r="H97" s="9" t="s">
        <v>36</v>
      </c>
      <c r="I97" s="40">
        <f>D97+75*365</f>
        <v>53055</v>
      </c>
      <c r="J97" s="53">
        <f>YEAR(I97)</f>
        <v>2045</v>
      </c>
      <c r="K97" s="41">
        <f>2024-YEAR(G97)</f>
        <v>11</v>
      </c>
      <c r="L97" s="39">
        <f t="shared" si="2"/>
        <v>21</v>
      </c>
    </row>
    <row r="98" spans="1:38" x14ac:dyDescent="0.15">
      <c r="A98" s="9">
        <v>176390</v>
      </c>
      <c r="B98" s="9">
        <v>1</v>
      </c>
      <c r="C98" s="9" t="s">
        <v>33</v>
      </c>
      <c r="D98" s="10">
        <v>26159</v>
      </c>
      <c r="E98" s="9">
        <v>52</v>
      </c>
      <c r="F98" s="9" t="s">
        <v>17</v>
      </c>
      <c r="G98" s="10">
        <v>40634</v>
      </c>
      <c r="H98" s="9" t="s">
        <v>36</v>
      </c>
      <c r="I98" s="40">
        <f>D98+75*365</f>
        <v>53534</v>
      </c>
      <c r="J98" s="53">
        <f>YEAR(I98)</f>
        <v>2046</v>
      </c>
      <c r="K98" s="41">
        <f>2024-YEAR(G98)</f>
        <v>13</v>
      </c>
      <c r="L98" s="39">
        <f t="shared" si="2"/>
        <v>22</v>
      </c>
    </row>
    <row r="99" spans="1:38" x14ac:dyDescent="0.15">
      <c r="A99" s="9">
        <v>7493744</v>
      </c>
      <c r="B99" s="9">
        <v>1</v>
      </c>
      <c r="C99" s="9" t="s">
        <v>242</v>
      </c>
      <c r="D99" s="10">
        <v>26376</v>
      </c>
      <c r="E99" s="9">
        <v>51</v>
      </c>
      <c r="F99" s="9" t="s">
        <v>17</v>
      </c>
      <c r="G99" s="10">
        <v>40722</v>
      </c>
      <c r="H99" s="9" t="s">
        <v>36</v>
      </c>
      <c r="I99" s="40">
        <f>D99+75*365</f>
        <v>53751</v>
      </c>
      <c r="J99" s="53">
        <f>YEAR(I99)</f>
        <v>2047</v>
      </c>
      <c r="K99" s="41">
        <f>2024-YEAR(G99)</f>
        <v>13</v>
      </c>
      <c r="L99" s="39">
        <f t="shared" si="2"/>
        <v>23</v>
      </c>
    </row>
    <row r="100" spans="1:38" x14ac:dyDescent="0.15">
      <c r="A100" s="9">
        <v>348505</v>
      </c>
      <c r="B100" s="9">
        <v>1</v>
      </c>
      <c r="C100" s="9" t="s">
        <v>46</v>
      </c>
      <c r="D100" s="10">
        <v>27607</v>
      </c>
      <c r="E100" s="9">
        <v>48</v>
      </c>
      <c r="F100" s="9" t="s">
        <v>17</v>
      </c>
      <c r="G100" s="10">
        <v>39952</v>
      </c>
      <c r="H100" s="9" t="s">
        <v>36</v>
      </c>
      <c r="I100" s="40">
        <f>D100+75*365</f>
        <v>54982</v>
      </c>
      <c r="J100" s="53">
        <f>YEAR(I100)</f>
        <v>2050</v>
      </c>
      <c r="K100" s="41">
        <f>2024-YEAR(G100)</f>
        <v>15</v>
      </c>
      <c r="L100" s="39">
        <f t="shared" si="2"/>
        <v>26</v>
      </c>
    </row>
    <row r="101" spans="1:38" x14ac:dyDescent="0.15">
      <c r="A101" s="9">
        <v>5502962</v>
      </c>
      <c r="B101" s="9">
        <v>1</v>
      </c>
      <c r="C101" s="9" t="s">
        <v>234</v>
      </c>
      <c r="D101" s="10">
        <v>28026</v>
      </c>
      <c r="E101" s="9">
        <v>47</v>
      </c>
      <c r="F101" s="9" t="s">
        <v>17</v>
      </c>
      <c r="G101" s="10">
        <v>39314</v>
      </c>
      <c r="H101" s="9" t="s">
        <v>36</v>
      </c>
      <c r="I101" s="40">
        <f>D101+75*365</f>
        <v>55401</v>
      </c>
      <c r="J101" s="53">
        <f>YEAR(I101)</f>
        <v>2051</v>
      </c>
      <c r="K101" s="41">
        <f>2024-YEAR(G101)</f>
        <v>17</v>
      </c>
      <c r="L101" s="39">
        <f t="shared" si="2"/>
        <v>27</v>
      </c>
    </row>
    <row r="102" spans="1:38" x14ac:dyDescent="0.15">
      <c r="A102" s="9">
        <v>8223643</v>
      </c>
      <c r="B102" s="9">
        <v>1</v>
      </c>
      <c r="C102" s="9" t="s">
        <v>100</v>
      </c>
      <c r="D102" s="10">
        <v>28487</v>
      </c>
      <c r="E102" s="9">
        <v>45</v>
      </c>
      <c r="F102" s="9" t="s">
        <v>17</v>
      </c>
      <c r="G102" s="10">
        <v>41442</v>
      </c>
      <c r="H102" s="9" t="s">
        <v>36</v>
      </c>
      <c r="I102" s="40">
        <f>D102+75*365</f>
        <v>55862</v>
      </c>
      <c r="J102" s="53">
        <f>YEAR(I102)</f>
        <v>2052</v>
      </c>
      <c r="K102" s="41">
        <f>2024-YEAR(G102)</f>
        <v>11</v>
      </c>
      <c r="L102" s="39">
        <f t="shared" si="2"/>
        <v>28</v>
      </c>
    </row>
    <row r="103" spans="1:38" x14ac:dyDescent="0.15">
      <c r="A103" s="9">
        <v>3151384</v>
      </c>
      <c r="B103" s="9">
        <v>1</v>
      </c>
      <c r="C103" s="9" t="s">
        <v>132</v>
      </c>
      <c r="D103" s="10">
        <v>29440</v>
      </c>
      <c r="E103" s="9">
        <v>43</v>
      </c>
      <c r="F103" s="9" t="s">
        <v>17</v>
      </c>
      <c r="G103" s="10">
        <v>41673</v>
      </c>
      <c r="H103" s="9" t="s">
        <v>36</v>
      </c>
      <c r="I103" s="40">
        <f>D103+75*365</f>
        <v>56815</v>
      </c>
      <c r="J103" s="53">
        <f>YEAR(I103)</f>
        <v>2055</v>
      </c>
      <c r="K103" s="41">
        <f>2024-YEAR(G103)</f>
        <v>10</v>
      </c>
      <c r="L103" s="39">
        <f t="shared" si="2"/>
        <v>31</v>
      </c>
    </row>
    <row r="104" spans="1:38" x14ac:dyDescent="0.15">
      <c r="A104" s="9">
        <v>3469200</v>
      </c>
      <c r="B104" s="9">
        <v>1</v>
      </c>
      <c r="C104" s="9" t="s">
        <v>78</v>
      </c>
      <c r="D104" s="10">
        <v>30288</v>
      </c>
      <c r="E104" s="9">
        <v>41</v>
      </c>
      <c r="F104" s="9" t="s">
        <v>17</v>
      </c>
      <c r="G104" s="10">
        <v>41306</v>
      </c>
      <c r="H104" s="9" t="s">
        <v>36</v>
      </c>
      <c r="I104" s="40">
        <f>D104+75*365</f>
        <v>57663</v>
      </c>
      <c r="J104" s="53">
        <f>YEAR(I104)</f>
        <v>2057</v>
      </c>
      <c r="K104" s="41">
        <f>2024-YEAR(G104)</f>
        <v>11</v>
      </c>
      <c r="L104" s="39">
        <f t="shared" si="2"/>
        <v>33</v>
      </c>
    </row>
    <row r="105" spans="1:38" x14ac:dyDescent="0.15">
      <c r="A105" s="9">
        <v>4638930</v>
      </c>
      <c r="B105" s="9">
        <v>1</v>
      </c>
      <c r="C105" s="9" t="s">
        <v>208</v>
      </c>
      <c r="D105" s="10">
        <v>32387</v>
      </c>
      <c r="E105" s="9">
        <v>35</v>
      </c>
      <c r="F105" s="9" t="s">
        <v>17</v>
      </c>
      <c r="G105" s="10">
        <v>45078</v>
      </c>
      <c r="H105" s="9" t="s">
        <v>36</v>
      </c>
      <c r="I105" s="40">
        <f>D105+75*365</f>
        <v>59762</v>
      </c>
      <c r="J105" s="53">
        <f>YEAR(I105)</f>
        <v>2063</v>
      </c>
      <c r="K105" s="41">
        <f>2024-YEAR(G105)</f>
        <v>1</v>
      </c>
      <c r="L105" s="39">
        <f t="shared" si="2"/>
        <v>39</v>
      </c>
    </row>
    <row r="106" spans="1:38" x14ac:dyDescent="0.15">
      <c r="A106" s="9">
        <v>5900201</v>
      </c>
      <c r="B106" s="9">
        <v>1</v>
      </c>
      <c r="C106" s="9" t="s">
        <v>210</v>
      </c>
      <c r="D106" s="10">
        <v>32804</v>
      </c>
      <c r="E106" s="9">
        <v>34</v>
      </c>
      <c r="F106" s="9" t="s">
        <v>17</v>
      </c>
      <c r="G106" s="10">
        <v>44776</v>
      </c>
      <c r="H106" s="9" t="s">
        <v>36</v>
      </c>
      <c r="I106" s="40">
        <f>D106+75*365</f>
        <v>60179</v>
      </c>
      <c r="J106" s="53">
        <f>YEAR(I106)</f>
        <v>2064</v>
      </c>
      <c r="K106" s="41">
        <f>2024-YEAR(G106)</f>
        <v>2</v>
      </c>
      <c r="L106" s="39">
        <f t="shared" si="2"/>
        <v>40</v>
      </c>
    </row>
    <row r="107" spans="1:38" ht="16" x14ac:dyDescent="0.2">
      <c r="A107" s="11"/>
      <c r="B107" s="11"/>
      <c r="C107" s="43" t="s">
        <v>264</v>
      </c>
      <c r="D107" s="11"/>
      <c r="E107" s="11"/>
      <c r="F107" s="11"/>
      <c r="G107" s="11">
        <v>2024</v>
      </c>
      <c r="H107" s="9" t="s">
        <v>36</v>
      </c>
      <c r="I107" s="11"/>
      <c r="J107" s="52"/>
      <c r="K107" s="41">
        <v>0</v>
      </c>
      <c r="L107" s="11"/>
      <c r="M107" s="11"/>
      <c r="N107" s="9"/>
      <c r="O107" s="11"/>
      <c r="P107" s="11"/>
      <c r="Q107" s="15">
        <f>(V$1-G107)/365</f>
        <v>-5.5452054794520551</v>
      </c>
      <c r="R107" s="10">
        <f>D107+75*365</f>
        <v>27375</v>
      </c>
      <c r="S107" s="10">
        <f>G107+30*365</f>
        <v>12974</v>
      </c>
      <c r="T107" s="10"/>
      <c r="U107" s="10"/>
      <c r="Y107" s="9"/>
      <c r="Z107" s="42"/>
      <c r="AH107" s="11"/>
      <c r="AI107" s="11"/>
      <c r="AL107" s="11"/>
    </row>
    <row r="108" spans="1:38" ht="16" x14ac:dyDescent="0.2">
      <c r="A108" s="11"/>
      <c r="B108" s="11"/>
      <c r="C108" s="43" t="s">
        <v>266</v>
      </c>
      <c r="D108" s="11"/>
      <c r="E108" s="11"/>
      <c r="F108" s="11"/>
      <c r="G108" s="11">
        <v>2024</v>
      </c>
      <c r="H108" s="9" t="s">
        <v>36</v>
      </c>
      <c r="I108" s="11"/>
      <c r="J108" s="52"/>
      <c r="K108" s="41">
        <v>0</v>
      </c>
      <c r="L108" s="11"/>
      <c r="M108" s="11"/>
      <c r="N108" s="9"/>
      <c r="O108" s="11"/>
      <c r="P108" s="11"/>
      <c r="Q108" s="15">
        <f>(V$1-G108)/365</f>
        <v>-5.5452054794520551</v>
      </c>
      <c r="R108" s="10">
        <f>D108+75*365</f>
        <v>27375</v>
      </c>
      <c r="S108" s="10">
        <f>G108+30*365</f>
        <v>12974</v>
      </c>
      <c r="T108" s="10"/>
      <c r="U108" s="10"/>
      <c r="Y108" s="9"/>
      <c r="Z108" s="42"/>
      <c r="AG108" s="39">
        <v>1</v>
      </c>
      <c r="AH108" s="9">
        <v>2024</v>
      </c>
      <c r="AI108" s="9" t="s">
        <v>36</v>
      </c>
      <c r="AL108" s="11"/>
    </row>
  </sheetData>
  <sortState xmlns:xlrd2="http://schemas.microsoft.com/office/spreadsheetml/2017/richdata2" ref="A2:AL108">
    <sortCondition ref="H2:H108"/>
    <sortCondition ref="I2:I108"/>
  </sortState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0"/>
  <sheetViews>
    <sheetView workbookViewId="0">
      <selection activeCell="G15" sqref="G15"/>
    </sheetView>
  </sheetViews>
  <sheetFormatPr baseColWidth="10" defaultColWidth="8.83203125" defaultRowHeight="13" x14ac:dyDescent="0.15"/>
  <cols>
    <col min="1" max="1" width="9" bestFit="1" customWidth="1"/>
    <col min="2" max="2" width="4.33203125" bestFit="1" customWidth="1"/>
    <col min="3" max="3" width="44.5" bestFit="1" customWidth="1"/>
    <col min="4" max="4" width="15.83203125" bestFit="1" customWidth="1"/>
    <col min="5" max="5" width="8.83203125" customWidth="1"/>
    <col min="6" max="6" width="9.5" bestFit="1" customWidth="1"/>
    <col min="7" max="7" width="13.1640625" bestFit="1" customWidth="1"/>
    <col min="8" max="8" width="14" bestFit="1" customWidth="1"/>
    <col min="9" max="9" width="6.5" bestFit="1" customWidth="1"/>
    <col min="10" max="10" width="5.1640625" bestFit="1" customWidth="1"/>
    <col min="11" max="11" width="8.83203125" customWidth="1"/>
    <col min="12" max="12" width="16.1640625" bestFit="1" customWidth="1"/>
    <col min="13" max="13" width="5.83203125" bestFit="1" customWidth="1"/>
    <col min="14" max="14" width="43.6640625" bestFit="1" customWidth="1"/>
    <col min="15" max="15" width="16.1640625" bestFit="1" customWidth="1"/>
    <col min="16" max="16" width="24" bestFit="1" customWidth="1"/>
    <col min="17" max="17" width="24" customWidth="1"/>
    <col min="18" max="18" width="11.5" bestFit="1" customWidth="1"/>
    <col min="19" max="22" width="10.1640625" bestFit="1" customWidth="1"/>
    <col min="23" max="25" width="8.83203125" customWidth="1"/>
    <col min="26" max="26" width="8.83203125" style="8" customWidth="1"/>
    <col min="27" max="33" width="8.83203125" customWidth="1"/>
    <col min="34" max="35" width="23.1640625" bestFit="1" customWidth="1"/>
  </cols>
  <sheetData>
    <row r="1" spans="1:3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4" t="s">
        <v>261</v>
      </c>
      <c r="R1" s="6" t="s">
        <v>258</v>
      </c>
      <c r="S1" s="6" t="s">
        <v>259</v>
      </c>
      <c r="T1" s="3">
        <v>47118</v>
      </c>
      <c r="U1" s="3">
        <v>47118</v>
      </c>
      <c r="V1" s="13">
        <v>45292</v>
      </c>
      <c r="Y1" s="5" t="s">
        <v>71</v>
      </c>
      <c r="Z1" s="8">
        <v>5</v>
      </c>
      <c r="AA1">
        <v>2024</v>
      </c>
      <c r="AB1">
        <v>2022</v>
      </c>
      <c r="AC1">
        <v>2020</v>
      </c>
      <c r="AH1" s="1" t="s">
        <v>6</v>
      </c>
      <c r="AI1" s="1" t="s">
        <v>13</v>
      </c>
      <c r="AL1" s="1" t="s">
        <v>13</v>
      </c>
    </row>
    <row r="2" spans="1:38" x14ac:dyDescent="0.15">
      <c r="A2" s="1"/>
      <c r="B2" s="1"/>
      <c r="C2" s="1" t="s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31</v>
      </c>
      <c r="O2" s="1"/>
      <c r="P2" s="1"/>
      <c r="Q2" s="11"/>
      <c r="R2" s="16"/>
      <c r="S2" s="16"/>
      <c r="T2" s="10"/>
      <c r="U2" s="10"/>
      <c r="V2" s="17"/>
      <c r="Y2" s="5"/>
      <c r="AH2" s="11"/>
      <c r="AI2" s="11"/>
      <c r="AL2" s="11"/>
    </row>
    <row r="3" spans="1:38" ht="16" x14ac:dyDescent="0.2">
      <c r="A3" s="1"/>
      <c r="B3" s="1"/>
      <c r="C3" s="18" t="s">
        <v>268</v>
      </c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31</v>
      </c>
      <c r="O3" s="1"/>
      <c r="P3" s="1"/>
      <c r="Q3" s="11"/>
      <c r="R3" s="16"/>
      <c r="S3" s="16"/>
      <c r="T3" s="10"/>
      <c r="U3" s="10"/>
      <c r="V3" s="17"/>
      <c r="Y3" s="5"/>
      <c r="AH3" s="11"/>
      <c r="AI3" s="11"/>
      <c r="AL3" s="11"/>
    </row>
    <row r="4" spans="1:38" ht="16" x14ac:dyDescent="0.2">
      <c r="A4" s="1"/>
      <c r="B4" s="1"/>
      <c r="C4" s="18" t="s">
        <v>264</v>
      </c>
      <c r="D4" s="1"/>
      <c r="E4" s="1"/>
      <c r="F4" s="1"/>
      <c r="G4" s="13"/>
      <c r="H4" s="1"/>
      <c r="I4" s="1"/>
      <c r="J4" s="1"/>
      <c r="K4" s="1"/>
      <c r="L4" s="1"/>
      <c r="M4" s="1"/>
      <c r="N4" s="2" t="s">
        <v>36</v>
      </c>
      <c r="O4" s="1"/>
      <c r="P4" s="1"/>
      <c r="Q4" s="15">
        <f>(V$1-G4)/365</f>
        <v>124.08767123287672</v>
      </c>
      <c r="R4" s="7">
        <f>D4+75*365</f>
        <v>27375</v>
      </c>
      <c r="S4" s="7">
        <f>G4+30*365</f>
        <v>10950</v>
      </c>
      <c r="T4" s="10"/>
      <c r="U4" s="10"/>
      <c r="Y4" s="5"/>
      <c r="AH4" s="11"/>
      <c r="AI4" s="11"/>
      <c r="AL4" s="11"/>
    </row>
    <row r="5" spans="1:38" ht="16" x14ac:dyDescent="0.2">
      <c r="A5" s="1"/>
      <c r="B5" s="1"/>
      <c r="C5" s="18" t="s">
        <v>266</v>
      </c>
      <c r="D5" s="1"/>
      <c r="E5" s="1"/>
      <c r="F5" s="1"/>
      <c r="G5" s="13"/>
      <c r="H5" s="1"/>
      <c r="I5" s="1"/>
      <c r="J5" s="1"/>
      <c r="K5" s="1"/>
      <c r="L5" s="1"/>
      <c r="M5" s="1"/>
      <c r="N5" s="2" t="s">
        <v>36</v>
      </c>
      <c r="O5" s="1"/>
      <c r="P5" s="1"/>
      <c r="Q5" s="15">
        <f t="shared" ref="Q5:Q69" si="0">(V$1-G5)/365</f>
        <v>124.08767123287672</v>
      </c>
      <c r="R5" s="7">
        <f>D5+75*365</f>
        <v>27375</v>
      </c>
      <c r="S5" s="7">
        <f>G5+30*365</f>
        <v>10950</v>
      </c>
      <c r="T5" s="10"/>
      <c r="U5" s="10"/>
      <c r="Y5" s="5"/>
      <c r="AG5">
        <v>1</v>
      </c>
      <c r="AH5" s="9">
        <v>2024</v>
      </c>
      <c r="AI5" s="9" t="s">
        <v>36</v>
      </c>
      <c r="AL5" s="11"/>
    </row>
    <row r="6" spans="1:38" ht="16" x14ac:dyDescent="0.2">
      <c r="A6" s="1"/>
      <c r="B6" s="1"/>
      <c r="C6" s="18" t="s">
        <v>265</v>
      </c>
      <c r="D6" s="1"/>
      <c r="E6" s="1"/>
      <c r="F6" s="1"/>
      <c r="G6" s="13"/>
      <c r="H6" s="1"/>
      <c r="I6" s="1"/>
      <c r="J6" s="1"/>
      <c r="K6" s="1"/>
      <c r="L6" s="1"/>
      <c r="M6" s="1"/>
      <c r="N6" s="2" t="s">
        <v>71</v>
      </c>
      <c r="O6" s="1"/>
      <c r="P6" s="1"/>
      <c r="Q6" s="15">
        <f t="shared" si="0"/>
        <v>124.08767123287672</v>
      </c>
      <c r="R6" s="7">
        <f>D6+75*365</f>
        <v>27375</v>
      </c>
      <c r="S6" s="7">
        <f>G6+30*365</f>
        <v>10950</v>
      </c>
      <c r="T6" s="10"/>
      <c r="U6" s="10"/>
      <c r="Y6" s="5"/>
      <c r="AH6" s="9"/>
      <c r="AI6" s="9"/>
      <c r="AL6" s="11"/>
    </row>
    <row r="7" spans="1:38" ht="16" x14ac:dyDescent="0.2">
      <c r="A7" s="1"/>
      <c r="B7" s="1"/>
      <c r="C7" s="18" t="s">
        <v>267</v>
      </c>
      <c r="D7" s="1"/>
      <c r="E7" s="1"/>
      <c r="F7" s="1"/>
      <c r="G7" s="13"/>
      <c r="H7" s="1"/>
      <c r="I7" s="1"/>
      <c r="J7" s="1"/>
      <c r="K7" s="1"/>
      <c r="L7" s="1"/>
      <c r="M7" s="1"/>
      <c r="N7" s="2" t="s">
        <v>31</v>
      </c>
      <c r="O7" s="1"/>
      <c r="P7" s="1"/>
      <c r="Q7" s="15">
        <f t="shared" si="0"/>
        <v>124.08767123287672</v>
      </c>
      <c r="R7" s="7">
        <f>D7+75*365</f>
        <v>27375</v>
      </c>
      <c r="S7" s="7">
        <f>G7+30*365</f>
        <v>10950</v>
      </c>
      <c r="T7" s="10"/>
      <c r="U7" s="10"/>
      <c r="Y7" s="5"/>
      <c r="AH7" s="9"/>
      <c r="AI7" s="9"/>
      <c r="AL7" s="11"/>
    </row>
    <row r="8" spans="1:38" x14ac:dyDescent="0.15">
      <c r="A8" s="2">
        <v>4638930</v>
      </c>
      <c r="B8" s="2">
        <v>1</v>
      </c>
      <c r="C8" s="2" t="s">
        <v>208</v>
      </c>
      <c r="D8" s="3">
        <v>32387</v>
      </c>
      <c r="E8" s="2">
        <v>35</v>
      </c>
      <c r="F8" s="2" t="s">
        <v>17</v>
      </c>
      <c r="G8" s="3">
        <v>45078</v>
      </c>
      <c r="H8" s="2" t="s">
        <v>18</v>
      </c>
      <c r="I8" s="4" t="s">
        <v>19</v>
      </c>
      <c r="J8" s="2" t="s">
        <v>20</v>
      </c>
      <c r="K8" s="2" t="s">
        <v>21</v>
      </c>
      <c r="L8" s="2" t="s">
        <v>18</v>
      </c>
      <c r="M8" s="2" t="s">
        <v>35</v>
      </c>
      <c r="N8" s="2" t="s">
        <v>36</v>
      </c>
      <c r="O8" s="2" t="s">
        <v>24</v>
      </c>
      <c r="P8" s="2" t="s">
        <v>209</v>
      </c>
      <c r="Q8" s="15">
        <f t="shared" si="0"/>
        <v>0.58630136986301373</v>
      </c>
      <c r="R8" s="7">
        <f>D8+75*365</f>
        <v>59762</v>
      </c>
      <c r="S8" s="7">
        <f t="shared" ref="S8:S39" si="1">G8+30*365</f>
        <v>56028</v>
      </c>
      <c r="T8">
        <f t="shared" ref="T8:T39" si="2">IF(R8&lt;T$1,1, 0)</f>
        <v>0</v>
      </c>
      <c r="U8">
        <f t="shared" ref="U8:U39" si="3">IF(S8&lt;U$1,1, 0)</f>
        <v>0</v>
      </c>
      <c r="Y8" s="5" t="s">
        <v>23</v>
      </c>
      <c r="Z8" s="8">
        <v>2</v>
      </c>
      <c r="AA8">
        <v>2018</v>
      </c>
      <c r="AB8">
        <v>2014</v>
      </c>
      <c r="AC8">
        <v>2012</v>
      </c>
      <c r="AG8">
        <v>2</v>
      </c>
      <c r="AH8">
        <v>2024</v>
      </c>
      <c r="AI8" s="5" t="s">
        <v>36</v>
      </c>
      <c r="AL8" s="5" t="s">
        <v>71</v>
      </c>
    </row>
    <row r="9" spans="1:38" x14ac:dyDescent="0.15">
      <c r="A9" s="2">
        <v>3462655</v>
      </c>
      <c r="B9" s="2">
        <v>1</v>
      </c>
      <c r="C9" s="2" t="s">
        <v>172</v>
      </c>
      <c r="D9" s="3">
        <v>30290</v>
      </c>
      <c r="E9" s="2">
        <v>41</v>
      </c>
      <c r="F9" s="2" t="s">
        <v>17</v>
      </c>
      <c r="G9" s="3">
        <v>45058</v>
      </c>
      <c r="H9" s="2" t="s">
        <v>18</v>
      </c>
      <c r="I9" s="4" t="s">
        <v>19</v>
      </c>
      <c r="J9" s="2" t="s">
        <v>20</v>
      </c>
      <c r="K9" s="2" t="s">
        <v>21</v>
      </c>
      <c r="L9" s="2" t="s">
        <v>18</v>
      </c>
      <c r="M9" s="2" t="s">
        <v>49</v>
      </c>
      <c r="N9" s="2" t="s">
        <v>50</v>
      </c>
      <c r="O9" s="2" t="s">
        <v>24</v>
      </c>
      <c r="P9" s="2" t="s">
        <v>173</v>
      </c>
      <c r="Q9" s="15">
        <f t="shared" si="0"/>
        <v>0.64109589041095894</v>
      </c>
      <c r="R9" s="7">
        <f t="shared" ref="R9:R39" si="4">D9+75*365</f>
        <v>57665</v>
      </c>
      <c r="S9" s="7">
        <f t="shared" si="1"/>
        <v>56008</v>
      </c>
      <c r="T9">
        <f t="shared" si="2"/>
        <v>0</v>
      </c>
      <c r="U9">
        <f t="shared" si="3"/>
        <v>0</v>
      </c>
      <c r="Y9" s="5" t="s">
        <v>50</v>
      </c>
      <c r="Z9" s="8">
        <v>3</v>
      </c>
      <c r="AA9">
        <v>2023</v>
      </c>
      <c r="AB9">
        <v>2019</v>
      </c>
      <c r="AC9">
        <v>2018</v>
      </c>
      <c r="AG9">
        <v>3</v>
      </c>
      <c r="AH9">
        <v>2024</v>
      </c>
      <c r="AI9" s="5" t="s">
        <v>71</v>
      </c>
      <c r="AL9" s="9" t="s">
        <v>71</v>
      </c>
    </row>
    <row r="10" spans="1:38" x14ac:dyDescent="0.15">
      <c r="A10" s="2">
        <v>9223798</v>
      </c>
      <c r="B10" s="2">
        <v>1</v>
      </c>
      <c r="C10" s="2" t="s">
        <v>94</v>
      </c>
      <c r="D10" s="3">
        <v>32821</v>
      </c>
      <c r="E10" s="2">
        <v>34</v>
      </c>
      <c r="F10" s="2" t="s">
        <v>17</v>
      </c>
      <c r="G10" s="3">
        <v>45044</v>
      </c>
      <c r="H10" s="2" t="s">
        <v>18</v>
      </c>
      <c r="I10" s="4" t="s">
        <v>19</v>
      </c>
      <c r="J10" s="2" t="s">
        <v>20</v>
      </c>
      <c r="K10" s="2" t="s">
        <v>21</v>
      </c>
      <c r="L10" s="2" t="s">
        <v>18</v>
      </c>
      <c r="M10" s="2" t="s">
        <v>30</v>
      </c>
      <c r="N10" s="2" t="s">
        <v>31</v>
      </c>
      <c r="O10" s="2" t="s">
        <v>24</v>
      </c>
      <c r="P10" s="2" t="s">
        <v>95</v>
      </c>
      <c r="Q10" s="15">
        <f t="shared" si="0"/>
        <v>0.67945205479452053</v>
      </c>
      <c r="R10" s="7">
        <f t="shared" si="4"/>
        <v>60196</v>
      </c>
      <c r="S10" s="7">
        <f t="shared" si="1"/>
        <v>55994</v>
      </c>
      <c r="T10">
        <f t="shared" si="2"/>
        <v>0</v>
      </c>
      <c r="U10">
        <f t="shared" si="3"/>
        <v>0</v>
      </c>
      <c r="Y10" s="5" t="s">
        <v>260</v>
      </c>
      <c r="Z10" s="8">
        <v>8</v>
      </c>
      <c r="AA10">
        <v>2024</v>
      </c>
      <c r="AB10">
        <v>2023</v>
      </c>
      <c r="AC10">
        <v>2022</v>
      </c>
      <c r="AG10">
        <v>4</v>
      </c>
      <c r="AH10">
        <v>2024</v>
      </c>
      <c r="AI10" s="2" t="s">
        <v>31</v>
      </c>
      <c r="AL10" s="2" t="s">
        <v>71</v>
      </c>
    </row>
    <row r="11" spans="1:38" x14ac:dyDescent="0.15">
      <c r="A11" s="2">
        <v>5996741</v>
      </c>
      <c r="B11" s="2">
        <v>1</v>
      </c>
      <c r="C11" s="2" t="s">
        <v>44</v>
      </c>
      <c r="D11" s="3">
        <v>31209</v>
      </c>
      <c r="E11" s="2">
        <v>38</v>
      </c>
      <c r="F11" s="2" t="s">
        <v>17</v>
      </c>
      <c r="G11" s="3">
        <v>44861</v>
      </c>
      <c r="H11" s="2" t="s">
        <v>18</v>
      </c>
      <c r="I11" s="4" t="s">
        <v>19</v>
      </c>
      <c r="J11" s="2" t="s">
        <v>20</v>
      </c>
      <c r="K11" s="2" t="s">
        <v>21</v>
      </c>
      <c r="L11" s="2" t="s">
        <v>18</v>
      </c>
      <c r="M11" s="2" t="s">
        <v>30</v>
      </c>
      <c r="N11" s="2" t="s">
        <v>31</v>
      </c>
      <c r="O11" s="2" t="s">
        <v>24</v>
      </c>
      <c r="P11" s="2" t="s">
        <v>45</v>
      </c>
      <c r="Q11" s="15">
        <f t="shared" si="0"/>
        <v>1.1808219178082191</v>
      </c>
      <c r="R11" s="7">
        <f t="shared" si="4"/>
        <v>58584</v>
      </c>
      <c r="S11" s="7">
        <f t="shared" si="1"/>
        <v>55811</v>
      </c>
      <c r="T11">
        <f t="shared" si="2"/>
        <v>0</v>
      </c>
      <c r="U11">
        <f t="shared" si="3"/>
        <v>0</v>
      </c>
      <c r="Y11" s="5" t="s">
        <v>36</v>
      </c>
      <c r="Z11" s="8">
        <v>7</v>
      </c>
      <c r="AA11">
        <v>2024</v>
      </c>
      <c r="AB11">
        <v>2023</v>
      </c>
      <c r="AC11">
        <v>2022</v>
      </c>
      <c r="AG11">
        <v>5</v>
      </c>
      <c r="AH11" s="3">
        <v>45078</v>
      </c>
      <c r="AI11" s="2" t="s">
        <v>36</v>
      </c>
      <c r="AL11" s="2" t="s">
        <v>71</v>
      </c>
    </row>
    <row r="12" spans="1:38" x14ac:dyDescent="0.15">
      <c r="A12" s="2">
        <v>5900201</v>
      </c>
      <c r="B12" s="2">
        <v>1</v>
      </c>
      <c r="C12" s="2" t="s">
        <v>210</v>
      </c>
      <c r="D12" s="3">
        <v>32804</v>
      </c>
      <c r="E12" s="2">
        <v>34</v>
      </c>
      <c r="F12" s="2" t="s">
        <v>17</v>
      </c>
      <c r="G12" s="3">
        <v>44776</v>
      </c>
      <c r="H12" s="2" t="s">
        <v>18</v>
      </c>
      <c r="I12" s="4" t="s">
        <v>19</v>
      </c>
      <c r="J12" s="2" t="s">
        <v>20</v>
      </c>
      <c r="K12" s="2" t="s">
        <v>21</v>
      </c>
      <c r="L12" s="2" t="s">
        <v>18</v>
      </c>
      <c r="M12" s="2" t="s">
        <v>35</v>
      </c>
      <c r="N12" s="2" t="s">
        <v>36</v>
      </c>
      <c r="O12" s="2" t="s">
        <v>24</v>
      </c>
      <c r="P12" s="2" t="s">
        <v>211</v>
      </c>
      <c r="Q12" s="15">
        <f t="shared" si="0"/>
        <v>1.4136986301369863</v>
      </c>
      <c r="R12" s="7">
        <f t="shared" si="4"/>
        <v>60179</v>
      </c>
      <c r="S12" s="7">
        <f t="shared" si="1"/>
        <v>55726</v>
      </c>
      <c r="T12">
        <f t="shared" si="2"/>
        <v>0</v>
      </c>
      <c r="U12">
        <f t="shared" si="3"/>
        <v>0</v>
      </c>
      <c r="AG12">
        <v>6</v>
      </c>
      <c r="AH12" s="3">
        <v>45058</v>
      </c>
      <c r="AI12" s="2" t="s">
        <v>50</v>
      </c>
      <c r="AL12" s="2" t="s">
        <v>71</v>
      </c>
    </row>
    <row r="13" spans="1:38" x14ac:dyDescent="0.15">
      <c r="A13" s="2">
        <v>4833772</v>
      </c>
      <c r="B13" s="2">
        <v>1</v>
      </c>
      <c r="C13" s="2" t="s">
        <v>180</v>
      </c>
      <c r="D13" s="3">
        <v>29374</v>
      </c>
      <c r="E13" s="2">
        <v>43</v>
      </c>
      <c r="F13" s="2" t="s">
        <v>17</v>
      </c>
      <c r="G13" s="3">
        <v>44774</v>
      </c>
      <c r="H13" s="2" t="s">
        <v>18</v>
      </c>
      <c r="I13" s="4" t="s">
        <v>19</v>
      </c>
      <c r="J13" s="2" t="s">
        <v>20</v>
      </c>
      <c r="K13" s="2" t="s">
        <v>21</v>
      </c>
      <c r="L13" s="2" t="s">
        <v>18</v>
      </c>
      <c r="M13" s="2" t="s">
        <v>70</v>
      </c>
      <c r="N13" s="2" t="s">
        <v>71</v>
      </c>
      <c r="O13" s="2" t="s">
        <v>24</v>
      </c>
      <c r="P13" s="2" t="s">
        <v>181</v>
      </c>
      <c r="Q13" s="15">
        <f t="shared" si="0"/>
        <v>1.4191780821917808</v>
      </c>
      <c r="R13" s="7">
        <f t="shared" si="4"/>
        <v>56749</v>
      </c>
      <c r="S13" s="7">
        <f t="shared" si="1"/>
        <v>55724</v>
      </c>
      <c r="T13">
        <f t="shared" si="2"/>
        <v>0</v>
      </c>
      <c r="U13">
        <f t="shared" si="3"/>
        <v>0</v>
      </c>
      <c r="AG13">
        <v>7</v>
      </c>
      <c r="AH13" s="3">
        <v>45044</v>
      </c>
      <c r="AI13" s="2" t="s">
        <v>31</v>
      </c>
      <c r="AL13" s="2" t="s">
        <v>23</v>
      </c>
    </row>
    <row r="14" spans="1:38" x14ac:dyDescent="0.15">
      <c r="A14" s="2">
        <v>3459741</v>
      </c>
      <c r="B14" s="2">
        <v>1</v>
      </c>
      <c r="C14" s="2" t="s">
        <v>73</v>
      </c>
      <c r="D14" s="3">
        <v>30388</v>
      </c>
      <c r="E14" s="2">
        <v>40</v>
      </c>
      <c r="F14" s="2" t="s">
        <v>17</v>
      </c>
      <c r="G14" s="3">
        <v>43882</v>
      </c>
      <c r="H14" s="2" t="s">
        <v>18</v>
      </c>
      <c r="I14" s="4" t="s">
        <v>19</v>
      </c>
      <c r="J14" s="2" t="s">
        <v>20</v>
      </c>
      <c r="K14" s="2" t="s">
        <v>21</v>
      </c>
      <c r="L14" s="2" t="s">
        <v>18</v>
      </c>
      <c r="M14" s="2" t="s">
        <v>70</v>
      </c>
      <c r="N14" s="2" t="s">
        <v>71</v>
      </c>
      <c r="O14" s="2" t="s">
        <v>24</v>
      </c>
      <c r="P14" s="2" t="s">
        <v>74</v>
      </c>
      <c r="Q14" s="15">
        <f t="shared" si="0"/>
        <v>3.8630136986301369</v>
      </c>
      <c r="R14" s="7">
        <f t="shared" si="4"/>
        <v>57763</v>
      </c>
      <c r="S14" s="7">
        <f t="shared" si="1"/>
        <v>54832</v>
      </c>
      <c r="T14">
        <f t="shared" si="2"/>
        <v>0</v>
      </c>
      <c r="U14">
        <f t="shared" si="3"/>
        <v>0</v>
      </c>
      <c r="AG14">
        <v>8</v>
      </c>
      <c r="AH14" s="3">
        <v>44861</v>
      </c>
      <c r="AI14" s="2" t="s">
        <v>31</v>
      </c>
      <c r="AL14" s="2" t="s">
        <v>23</v>
      </c>
    </row>
    <row r="15" spans="1:38" x14ac:dyDescent="0.15">
      <c r="A15" s="2">
        <v>5845721</v>
      </c>
      <c r="B15" s="2">
        <v>1</v>
      </c>
      <c r="C15" s="2" t="s">
        <v>190</v>
      </c>
      <c r="D15" s="3">
        <v>25983</v>
      </c>
      <c r="E15" s="2">
        <v>52</v>
      </c>
      <c r="F15" s="2" t="s">
        <v>17</v>
      </c>
      <c r="G15" s="3">
        <v>43704</v>
      </c>
      <c r="H15" s="2" t="s">
        <v>18</v>
      </c>
      <c r="I15" s="4" t="s">
        <v>68</v>
      </c>
      <c r="J15" s="2" t="s">
        <v>20</v>
      </c>
      <c r="K15" s="2" t="s">
        <v>21</v>
      </c>
      <c r="L15" s="2" t="s">
        <v>69</v>
      </c>
      <c r="M15" s="2" t="s">
        <v>49</v>
      </c>
      <c r="N15" s="2" t="s">
        <v>50</v>
      </c>
      <c r="O15" s="2" t="s">
        <v>24</v>
      </c>
      <c r="P15" s="2" t="s">
        <v>191</v>
      </c>
      <c r="Q15" s="15">
        <f t="shared" si="0"/>
        <v>4.3506849315068497</v>
      </c>
      <c r="R15" s="7">
        <f t="shared" si="4"/>
        <v>53358</v>
      </c>
      <c r="S15" s="7">
        <f t="shared" si="1"/>
        <v>54654</v>
      </c>
      <c r="T15">
        <f t="shared" si="2"/>
        <v>0</v>
      </c>
      <c r="U15">
        <f t="shared" si="3"/>
        <v>0</v>
      </c>
      <c r="AG15">
        <v>9</v>
      </c>
      <c r="AH15" s="3">
        <v>44776</v>
      </c>
      <c r="AI15" s="2" t="s">
        <v>36</v>
      </c>
      <c r="AL15" s="2" t="s">
        <v>50</v>
      </c>
    </row>
    <row r="16" spans="1:38" x14ac:dyDescent="0.15">
      <c r="A16" s="2">
        <v>2937176</v>
      </c>
      <c r="B16" s="2">
        <v>2</v>
      </c>
      <c r="C16" s="2" t="s">
        <v>152</v>
      </c>
      <c r="D16" s="3">
        <v>29107</v>
      </c>
      <c r="E16" s="2">
        <v>44</v>
      </c>
      <c r="F16" s="2" t="s">
        <v>17</v>
      </c>
      <c r="G16" s="3">
        <v>43311</v>
      </c>
      <c r="H16" s="2" t="s">
        <v>18</v>
      </c>
      <c r="I16" s="4" t="s">
        <v>19</v>
      </c>
      <c r="J16" s="2" t="s">
        <v>20</v>
      </c>
      <c r="K16" s="2" t="s">
        <v>21</v>
      </c>
      <c r="L16" s="2" t="s">
        <v>18</v>
      </c>
      <c r="M16" s="2" t="s">
        <v>49</v>
      </c>
      <c r="N16" s="2" t="s">
        <v>50</v>
      </c>
      <c r="O16" s="2" t="s">
        <v>24</v>
      </c>
      <c r="P16" s="2" t="s">
        <v>153</v>
      </c>
      <c r="Q16" s="15">
        <f t="shared" si="0"/>
        <v>5.4273972602739722</v>
      </c>
      <c r="R16" s="7">
        <f t="shared" si="4"/>
        <v>56482</v>
      </c>
      <c r="S16" s="7">
        <f t="shared" si="1"/>
        <v>54261</v>
      </c>
      <c r="T16">
        <f t="shared" si="2"/>
        <v>0</v>
      </c>
      <c r="U16">
        <f t="shared" si="3"/>
        <v>0</v>
      </c>
      <c r="AG16">
        <v>10</v>
      </c>
      <c r="AH16" s="3">
        <v>44774</v>
      </c>
      <c r="AI16" s="2" t="s">
        <v>71</v>
      </c>
      <c r="AL16" s="2" t="s">
        <v>50</v>
      </c>
    </row>
    <row r="17" spans="1:38" x14ac:dyDescent="0.15">
      <c r="A17" s="2">
        <v>7076446</v>
      </c>
      <c r="B17" s="2">
        <v>1</v>
      </c>
      <c r="C17" s="2" t="s">
        <v>192</v>
      </c>
      <c r="D17" s="3">
        <v>32338</v>
      </c>
      <c r="E17" s="2">
        <v>35</v>
      </c>
      <c r="F17" s="2" t="s">
        <v>17</v>
      </c>
      <c r="G17" s="3">
        <v>43308</v>
      </c>
      <c r="H17" s="2" t="s">
        <v>18</v>
      </c>
      <c r="I17" s="4" t="s">
        <v>19</v>
      </c>
      <c r="J17" s="2" t="s">
        <v>20</v>
      </c>
      <c r="K17" s="2" t="s">
        <v>21</v>
      </c>
      <c r="L17" s="2" t="s">
        <v>18</v>
      </c>
      <c r="M17" s="2" t="s">
        <v>30</v>
      </c>
      <c r="N17" s="2" t="s">
        <v>31</v>
      </c>
      <c r="O17" s="2" t="s">
        <v>24</v>
      </c>
      <c r="P17" s="2" t="s">
        <v>193</v>
      </c>
      <c r="Q17" s="15">
        <f t="shared" si="0"/>
        <v>5.4356164383561643</v>
      </c>
      <c r="R17" s="7">
        <f t="shared" si="4"/>
        <v>59713</v>
      </c>
      <c r="S17" s="7">
        <f t="shared" si="1"/>
        <v>54258</v>
      </c>
      <c r="T17">
        <f t="shared" si="2"/>
        <v>0</v>
      </c>
      <c r="U17">
        <f t="shared" si="3"/>
        <v>0</v>
      </c>
      <c r="AG17">
        <v>11</v>
      </c>
      <c r="AH17" s="3">
        <v>43882</v>
      </c>
      <c r="AI17" s="2" t="s">
        <v>71</v>
      </c>
      <c r="AL17" s="2" t="s">
        <v>50</v>
      </c>
    </row>
    <row r="18" spans="1:38" x14ac:dyDescent="0.15">
      <c r="A18" s="2">
        <v>2218890</v>
      </c>
      <c r="B18" s="2">
        <v>1</v>
      </c>
      <c r="C18" s="2" t="s">
        <v>176</v>
      </c>
      <c r="D18" s="3">
        <v>28728</v>
      </c>
      <c r="E18" s="2">
        <v>45</v>
      </c>
      <c r="F18" s="2" t="s">
        <v>17</v>
      </c>
      <c r="G18" s="3">
        <v>43258</v>
      </c>
      <c r="H18" s="2" t="s">
        <v>18</v>
      </c>
      <c r="I18" s="4" t="s">
        <v>19</v>
      </c>
      <c r="J18" s="2" t="s">
        <v>34</v>
      </c>
      <c r="K18" s="2" t="s">
        <v>21</v>
      </c>
      <c r="L18" s="2" t="s">
        <v>18</v>
      </c>
      <c r="M18" s="2" t="s">
        <v>30</v>
      </c>
      <c r="N18" s="2" t="s">
        <v>31</v>
      </c>
      <c r="O18" s="2" t="s">
        <v>24</v>
      </c>
      <c r="P18" s="2" t="s">
        <v>177</v>
      </c>
      <c r="Q18" s="15">
        <f t="shared" si="0"/>
        <v>5.5726027397260278</v>
      </c>
      <c r="R18" s="7">
        <f t="shared" si="4"/>
        <v>56103</v>
      </c>
      <c r="S18" s="7">
        <f t="shared" si="1"/>
        <v>54208</v>
      </c>
      <c r="T18">
        <f t="shared" si="2"/>
        <v>0</v>
      </c>
      <c r="U18">
        <f t="shared" si="3"/>
        <v>0</v>
      </c>
      <c r="AG18">
        <v>12</v>
      </c>
      <c r="AH18" s="3">
        <v>43704</v>
      </c>
      <c r="AI18" s="2" t="s">
        <v>50</v>
      </c>
      <c r="AL18" s="2" t="s">
        <v>31</v>
      </c>
    </row>
    <row r="19" spans="1:38" x14ac:dyDescent="0.15">
      <c r="A19" s="2">
        <v>6632041</v>
      </c>
      <c r="B19" s="2">
        <v>1</v>
      </c>
      <c r="C19" s="2" t="s">
        <v>162</v>
      </c>
      <c r="D19" s="3">
        <v>28466</v>
      </c>
      <c r="E19" s="2">
        <v>46</v>
      </c>
      <c r="F19" s="2" t="s">
        <v>17</v>
      </c>
      <c r="G19" s="3">
        <v>43223</v>
      </c>
      <c r="H19" s="2" t="s">
        <v>18</v>
      </c>
      <c r="I19" s="4" t="s">
        <v>68</v>
      </c>
      <c r="J19" s="2" t="s">
        <v>34</v>
      </c>
      <c r="K19" s="2" t="s">
        <v>21</v>
      </c>
      <c r="L19" s="2" t="s">
        <v>69</v>
      </c>
      <c r="M19" s="2" t="s">
        <v>22</v>
      </c>
      <c r="N19" s="2" t="s">
        <v>23</v>
      </c>
      <c r="O19" s="2" t="s">
        <v>24</v>
      </c>
      <c r="P19" s="2" t="s">
        <v>163</v>
      </c>
      <c r="Q19" s="15">
        <f t="shared" si="0"/>
        <v>5.6684931506849319</v>
      </c>
      <c r="R19" s="7">
        <f t="shared" si="4"/>
        <v>55841</v>
      </c>
      <c r="S19" s="7">
        <f t="shared" si="1"/>
        <v>54173</v>
      </c>
      <c r="T19">
        <f t="shared" si="2"/>
        <v>0</v>
      </c>
      <c r="U19">
        <f t="shared" si="3"/>
        <v>0</v>
      </c>
      <c r="AG19">
        <v>13</v>
      </c>
      <c r="AH19" s="3">
        <v>43311</v>
      </c>
      <c r="AI19" s="2" t="s">
        <v>50</v>
      </c>
      <c r="AL19" s="2" t="s">
        <v>31</v>
      </c>
    </row>
    <row r="20" spans="1:38" x14ac:dyDescent="0.15">
      <c r="A20" s="2">
        <v>8699071</v>
      </c>
      <c r="B20" s="2">
        <v>1</v>
      </c>
      <c r="C20" s="2" t="s">
        <v>236</v>
      </c>
      <c r="D20" s="3">
        <v>27037</v>
      </c>
      <c r="E20" s="2">
        <v>49</v>
      </c>
      <c r="F20" s="2" t="s">
        <v>17</v>
      </c>
      <c r="G20" s="3">
        <v>42184</v>
      </c>
      <c r="H20" s="2" t="s">
        <v>18</v>
      </c>
      <c r="I20" s="4" t="s">
        <v>19</v>
      </c>
      <c r="J20" s="2" t="s">
        <v>34</v>
      </c>
      <c r="K20" s="2" t="s">
        <v>21</v>
      </c>
      <c r="L20" s="2" t="s">
        <v>18</v>
      </c>
      <c r="M20" s="2" t="s">
        <v>30</v>
      </c>
      <c r="N20" s="2" t="s">
        <v>31</v>
      </c>
      <c r="O20" s="2" t="s">
        <v>24</v>
      </c>
      <c r="P20" s="2" t="s">
        <v>237</v>
      </c>
      <c r="Q20" s="15">
        <f t="shared" si="0"/>
        <v>8.5150684931506841</v>
      </c>
      <c r="R20" s="7">
        <f t="shared" si="4"/>
        <v>54412</v>
      </c>
      <c r="S20" s="7">
        <f t="shared" si="1"/>
        <v>53134</v>
      </c>
      <c r="T20">
        <f t="shared" si="2"/>
        <v>0</v>
      </c>
      <c r="U20">
        <f t="shared" si="3"/>
        <v>0</v>
      </c>
      <c r="AG20">
        <v>14</v>
      </c>
      <c r="AH20" s="3">
        <v>43308</v>
      </c>
      <c r="AI20" s="2" t="s">
        <v>31</v>
      </c>
      <c r="AL20" s="2" t="s">
        <v>31</v>
      </c>
    </row>
    <row r="21" spans="1:38" x14ac:dyDescent="0.15">
      <c r="A21" s="2">
        <v>9248510</v>
      </c>
      <c r="B21" s="2">
        <v>1</v>
      </c>
      <c r="C21" s="2" t="s">
        <v>240</v>
      </c>
      <c r="D21" s="3">
        <v>28950</v>
      </c>
      <c r="E21" s="2">
        <v>44</v>
      </c>
      <c r="F21" s="2" t="s">
        <v>17</v>
      </c>
      <c r="G21" s="3">
        <v>42082</v>
      </c>
      <c r="H21" s="2" t="s">
        <v>18</v>
      </c>
      <c r="I21" s="4" t="s">
        <v>68</v>
      </c>
      <c r="J21" s="2" t="s">
        <v>20</v>
      </c>
      <c r="K21" s="2" t="s">
        <v>21</v>
      </c>
      <c r="L21" s="2" t="s">
        <v>69</v>
      </c>
      <c r="M21" s="2" t="s">
        <v>30</v>
      </c>
      <c r="N21" s="2" t="s">
        <v>31</v>
      </c>
      <c r="O21" s="2" t="s">
        <v>24</v>
      </c>
      <c r="P21" s="2" t="s">
        <v>241</v>
      </c>
      <c r="Q21" s="15">
        <f t="shared" si="0"/>
        <v>8.794520547945206</v>
      </c>
      <c r="R21" s="7">
        <f t="shared" si="4"/>
        <v>56325</v>
      </c>
      <c r="S21" s="7">
        <f t="shared" si="1"/>
        <v>53032</v>
      </c>
      <c r="T21">
        <f t="shared" si="2"/>
        <v>0</v>
      </c>
      <c r="U21">
        <f t="shared" si="3"/>
        <v>0</v>
      </c>
      <c r="AG21">
        <v>15</v>
      </c>
      <c r="AH21" s="3">
        <v>43258</v>
      </c>
      <c r="AI21" s="2" t="s">
        <v>31</v>
      </c>
      <c r="AL21" s="2" t="s">
        <v>31</v>
      </c>
    </row>
    <row r="22" spans="1:38" x14ac:dyDescent="0.15">
      <c r="A22" s="2">
        <v>9068301</v>
      </c>
      <c r="B22" s="2">
        <v>1</v>
      </c>
      <c r="C22" s="2" t="s">
        <v>122</v>
      </c>
      <c r="D22" s="3">
        <v>30993</v>
      </c>
      <c r="E22" s="2">
        <v>39</v>
      </c>
      <c r="F22" s="2" t="s">
        <v>17</v>
      </c>
      <c r="G22" s="3">
        <v>41919</v>
      </c>
      <c r="H22" s="2" t="s">
        <v>18</v>
      </c>
      <c r="I22" s="4" t="s">
        <v>19</v>
      </c>
      <c r="J22" s="2" t="s">
        <v>34</v>
      </c>
      <c r="K22" s="2" t="s">
        <v>21</v>
      </c>
      <c r="L22" s="2" t="s">
        <v>18</v>
      </c>
      <c r="M22" s="2" t="s">
        <v>70</v>
      </c>
      <c r="N22" s="2" t="s">
        <v>71</v>
      </c>
      <c r="O22" s="2" t="s">
        <v>24</v>
      </c>
      <c r="P22" s="2" t="s">
        <v>123</v>
      </c>
      <c r="Q22" s="15">
        <f t="shared" si="0"/>
        <v>9.2410958904109588</v>
      </c>
      <c r="R22" s="7">
        <f t="shared" si="4"/>
        <v>58368</v>
      </c>
      <c r="S22" s="7">
        <f t="shared" si="1"/>
        <v>52869</v>
      </c>
      <c r="T22">
        <f t="shared" si="2"/>
        <v>0</v>
      </c>
      <c r="U22">
        <f t="shared" si="3"/>
        <v>0</v>
      </c>
      <c r="AG22">
        <v>16</v>
      </c>
      <c r="AH22" s="3">
        <v>43223</v>
      </c>
      <c r="AI22" s="2" t="s">
        <v>23</v>
      </c>
      <c r="AL22" s="2" t="s">
        <v>31</v>
      </c>
    </row>
    <row r="23" spans="1:38" x14ac:dyDescent="0.15">
      <c r="A23" s="2">
        <v>8864882</v>
      </c>
      <c r="B23" s="2">
        <v>1</v>
      </c>
      <c r="C23" s="2" t="s">
        <v>222</v>
      </c>
      <c r="D23" s="3">
        <v>28794</v>
      </c>
      <c r="E23" s="2">
        <v>45</v>
      </c>
      <c r="F23" s="2" t="s">
        <v>17</v>
      </c>
      <c r="G23" s="3">
        <v>41793</v>
      </c>
      <c r="H23" s="2" t="s">
        <v>18</v>
      </c>
      <c r="I23" s="4" t="s">
        <v>68</v>
      </c>
      <c r="J23" s="2" t="s">
        <v>20</v>
      </c>
      <c r="K23" s="2" t="s">
        <v>21</v>
      </c>
      <c r="L23" s="2" t="s">
        <v>69</v>
      </c>
      <c r="M23" s="2" t="s">
        <v>22</v>
      </c>
      <c r="N23" s="2" t="s">
        <v>23</v>
      </c>
      <c r="O23" s="2" t="s">
        <v>24</v>
      </c>
      <c r="P23" s="2" t="s">
        <v>223</v>
      </c>
      <c r="Q23" s="15">
        <f t="shared" si="0"/>
        <v>9.5863013698630137</v>
      </c>
      <c r="R23" s="7">
        <f t="shared" si="4"/>
        <v>56169</v>
      </c>
      <c r="S23" s="7">
        <f t="shared" si="1"/>
        <v>52743</v>
      </c>
      <c r="T23">
        <f t="shared" si="2"/>
        <v>0</v>
      </c>
      <c r="U23">
        <f t="shared" si="3"/>
        <v>0</v>
      </c>
      <c r="AG23">
        <v>17</v>
      </c>
      <c r="AH23" s="3">
        <v>42184</v>
      </c>
      <c r="AI23" s="2" t="s">
        <v>31</v>
      </c>
      <c r="AL23" s="2" t="s">
        <v>31</v>
      </c>
    </row>
    <row r="24" spans="1:38" x14ac:dyDescent="0.15">
      <c r="A24" s="2">
        <v>2341085</v>
      </c>
      <c r="B24" s="2">
        <v>1</v>
      </c>
      <c r="C24" s="2" t="s">
        <v>154</v>
      </c>
      <c r="D24" s="3">
        <v>27768</v>
      </c>
      <c r="E24" s="2">
        <v>47</v>
      </c>
      <c r="F24" s="2" t="s">
        <v>17</v>
      </c>
      <c r="G24" s="3">
        <v>41775</v>
      </c>
      <c r="H24" s="2" t="s">
        <v>18</v>
      </c>
      <c r="I24" s="4" t="s">
        <v>19</v>
      </c>
      <c r="J24" s="2" t="s">
        <v>34</v>
      </c>
      <c r="K24" s="2" t="s">
        <v>21</v>
      </c>
      <c r="L24" s="2" t="s">
        <v>18</v>
      </c>
      <c r="M24" s="2" t="s">
        <v>70</v>
      </c>
      <c r="N24" s="2" t="s">
        <v>71</v>
      </c>
      <c r="O24" s="2" t="s">
        <v>24</v>
      </c>
      <c r="P24" s="2" t="s">
        <v>155</v>
      </c>
      <c r="Q24" s="15">
        <f t="shared" si="0"/>
        <v>9.6356164383561644</v>
      </c>
      <c r="R24" s="7">
        <f t="shared" si="4"/>
        <v>55143</v>
      </c>
      <c r="S24" s="7">
        <f t="shared" si="1"/>
        <v>52725</v>
      </c>
      <c r="T24">
        <f t="shared" si="2"/>
        <v>0</v>
      </c>
      <c r="U24">
        <f t="shared" si="3"/>
        <v>0</v>
      </c>
      <c r="AG24">
        <v>18</v>
      </c>
      <c r="AH24" s="3">
        <v>42082</v>
      </c>
      <c r="AI24" s="2" t="s">
        <v>31</v>
      </c>
      <c r="AL24" s="2" t="s">
        <v>31</v>
      </c>
    </row>
    <row r="25" spans="1:38" x14ac:dyDescent="0.15">
      <c r="A25" s="2">
        <v>604320</v>
      </c>
      <c r="B25" s="2">
        <v>1</v>
      </c>
      <c r="C25" s="2" t="s">
        <v>40</v>
      </c>
      <c r="D25" s="3">
        <v>25683</v>
      </c>
      <c r="E25" s="2">
        <v>53</v>
      </c>
      <c r="F25" s="2" t="s">
        <v>17</v>
      </c>
      <c r="G25" s="3">
        <v>41675</v>
      </c>
      <c r="H25" s="2" t="s">
        <v>18</v>
      </c>
      <c r="I25" s="4" t="s">
        <v>19</v>
      </c>
      <c r="J25" s="2" t="s">
        <v>34</v>
      </c>
      <c r="K25" s="2" t="s">
        <v>21</v>
      </c>
      <c r="L25" s="2" t="s">
        <v>18</v>
      </c>
      <c r="M25" s="2" t="s">
        <v>30</v>
      </c>
      <c r="N25" s="2" t="s">
        <v>31</v>
      </c>
      <c r="O25" s="2" t="s">
        <v>24</v>
      </c>
      <c r="P25" s="2" t="s">
        <v>41</v>
      </c>
      <c r="Q25" s="15">
        <f t="shared" si="0"/>
        <v>9.9095890410958898</v>
      </c>
      <c r="R25" s="7">
        <f t="shared" si="4"/>
        <v>53058</v>
      </c>
      <c r="S25" s="7">
        <f t="shared" si="1"/>
        <v>52625</v>
      </c>
      <c r="T25">
        <f t="shared" si="2"/>
        <v>0</v>
      </c>
      <c r="U25">
        <f t="shared" si="3"/>
        <v>0</v>
      </c>
      <c r="AG25">
        <v>19</v>
      </c>
      <c r="AH25" s="3">
        <v>41919</v>
      </c>
      <c r="AI25" s="2" t="s">
        <v>71</v>
      </c>
      <c r="AL25" s="2" t="s">
        <v>31</v>
      </c>
    </row>
    <row r="26" spans="1:38" x14ac:dyDescent="0.15">
      <c r="A26" s="2">
        <v>3151384</v>
      </c>
      <c r="B26" s="2">
        <v>1</v>
      </c>
      <c r="C26" s="2" t="s">
        <v>132</v>
      </c>
      <c r="D26" s="3">
        <v>29440</v>
      </c>
      <c r="E26" s="2">
        <v>43</v>
      </c>
      <c r="F26" s="2" t="s">
        <v>17</v>
      </c>
      <c r="G26" s="3">
        <v>41673</v>
      </c>
      <c r="H26" s="2" t="s">
        <v>18</v>
      </c>
      <c r="I26" s="4" t="s">
        <v>19</v>
      </c>
      <c r="J26" s="2" t="s">
        <v>34</v>
      </c>
      <c r="K26" s="2" t="s">
        <v>21</v>
      </c>
      <c r="L26" s="2" t="s">
        <v>18</v>
      </c>
      <c r="M26" s="2" t="s">
        <v>35</v>
      </c>
      <c r="N26" s="2" t="s">
        <v>36</v>
      </c>
      <c r="O26" s="2" t="s">
        <v>24</v>
      </c>
      <c r="P26" s="2" t="s">
        <v>133</v>
      </c>
      <c r="Q26" s="15">
        <f t="shared" si="0"/>
        <v>9.9150684931506845</v>
      </c>
      <c r="R26" s="7">
        <f t="shared" si="4"/>
        <v>56815</v>
      </c>
      <c r="S26" s="7">
        <f t="shared" si="1"/>
        <v>52623</v>
      </c>
      <c r="T26">
        <f t="shared" si="2"/>
        <v>0</v>
      </c>
      <c r="U26">
        <f t="shared" si="3"/>
        <v>0</v>
      </c>
      <c r="AG26">
        <v>20</v>
      </c>
      <c r="AH26" s="3">
        <v>41793</v>
      </c>
      <c r="AI26" s="2" t="s">
        <v>23</v>
      </c>
      <c r="AL26" s="2" t="s">
        <v>36</v>
      </c>
    </row>
    <row r="27" spans="1:38" x14ac:dyDescent="0.15">
      <c r="A27" s="2">
        <v>1968673</v>
      </c>
      <c r="B27" s="2">
        <v>1</v>
      </c>
      <c r="C27" s="2" t="s">
        <v>224</v>
      </c>
      <c r="D27" s="3">
        <v>25680</v>
      </c>
      <c r="E27" s="2">
        <v>53</v>
      </c>
      <c r="F27" s="2" t="s">
        <v>17</v>
      </c>
      <c r="G27" s="3">
        <v>41507</v>
      </c>
      <c r="H27" s="2" t="s">
        <v>18</v>
      </c>
      <c r="I27" s="4" t="s">
        <v>68</v>
      </c>
      <c r="J27" s="2" t="s">
        <v>34</v>
      </c>
      <c r="K27" s="2" t="s">
        <v>21</v>
      </c>
      <c r="L27" s="2" t="s">
        <v>69</v>
      </c>
      <c r="M27" s="2" t="s">
        <v>35</v>
      </c>
      <c r="N27" s="2" t="s">
        <v>36</v>
      </c>
      <c r="O27" s="2" t="s">
        <v>24</v>
      </c>
      <c r="P27" s="2" t="s">
        <v>225</v>
      </c>
      <c r="Q27" s="15">
        <f t="shared" si="0"/>
        <v>10.36986301369863</v>
      </c>
      <c r="R27" s="7">
        <f t="shared" si="4"/>
        <v>53055</v>
      </c>
      <c r="S27" s="7">
        <f t="shared" si="1"/>
        <v>52457</v>
      </c>
      <c r="T27">
        <f t="shared" si="2"/>
        <v>0</v>
      </c>
      <c r="U27">
        <f t="shared" si="3"/>
        <v>0</v>
      </c>
      <c r="AG27">
        <v>21</v>
      </c>
      <c r="AH27" s="3">
        <v>41775</v>
      </c>
      <c r="AI27" s="2" t="s">
        <v>71</v>
      </c>
      <c r="AL27" s="2" t="s">
        <v>36</v>
      </c>
    </row>
    <row r="28" spans="1:38" x14ac:dyDescent="0.15">
      <c r="A28" s="2">
        <v>8223643</v>
      </c>
      <c r="B28" s="2">
        <v>1</v>
      </c>
      <c r="C28" s="2" t="s">
        <v>100</v>
      </c>
      <c r="D28" s="3">
        <v>28487</v>
      </c>
      <c r="E28" s="2">
        <v>45</v>
      </c>
      <c r="F28" s="2" t="s">
        <v>17</v>
      </c>
      <c r="G28" s="3">
        <v>41442</v>
      </c>
      <c r="H28" s="2" t="s">
        <v>18</v>
      </c>
      <c r="I28" s="4" t="s">
        <v>19</v>
      </c>
      <c r="J28" s="2" t="s">
        <v>34</v>
      </c>
      <c r="K28" s="2" t="s">
        <v>21</v>
      </c>
      <c r="L28" s="2" t="s">
        <v>18</v>
      </c>
      <c r="M28" s="2" t="s">
        <v>35</v>
      </c>
      <c r="N28" s="2" t="s">
        <v>36</v>
      </c>
      <c r="O28" s="2" t="s">
        <v>24</v>
      </c>
      <c r="P28" s="2" t="s">
        <v>101</v>
      </c>
      <c r="Q28" s="15">
        <f t="shared" si="0"/>
        <v>10.547945205479452</v>
      </c>
      <c r="R28" s="7">
        <f t="shared" si="4"/>
        <v>55862</v>
      </c>
      <c r="S28" s="7">
        <f t="shared" si="1"/>
        <v>52392</v>
      </c>
      <c r="T28">
        <f t="shared" si="2"/>
        <v>0</v>
      </c>
      <c r="U28">
        <f t="shared" si="3"/>
        <v>0</v>
      </c>
      <c r="AG28">
        <v>22</v>
      </c>
      <c r="AH28" s="3">
        <v>41675</v>
      </c>
      <c r="AI28" s="2" t="s">
        <v>31</v>
      </c>
      <c r="AL28" s="2" t="s">
        <v>36</v>
      </c>
    </row>
    <row r="29" spans="1:38" x14ac:dyDescent="0.15">
      <c r="A29" s="2">
        <v>3469200</v>
      </c>
      <c r="B29" s="2">
        <v>1</v>
      </c>
      <c r="C29" s="2" t="s">
        <v>78</v>
      </c>
      <c r="D29" s="3">
        <v>30288</v>
      </c>
      <c r="E29" s="2">
        <v>41</v>
      </c>
      <c r="F29" s="2" t="s">
        <v>17</v>
      </c>
      <c r="G29" s="3">
        <v>41306</v>
      </c>
      <c r="H29" s="2" t="s">
        <v>18</v>
      </c>
      <c r="I29" s="4" t="s">
        <v>68</v>
      </c>
      <c r="J29" s="2" t="s">
        <v>34</v>
      </c>
      <c r="K29" s="2" t="s">
        <v>21</v>
      </c>
      <c r="L29" s="2" t="s">
        <v>69</v>
      </c>
      <c r="M29" s="2" t="s">
        <v>35</v>
      </c>
      <c r="N29" s="2" t="s">
        <v>36</v>
      </c>
      <c r="O29" s="2" t="s">
        <v>24</v>
      </c>
      <c r="P29" s="2" t="s">
        <v>79</v>
      </c>
      <c r="Q29" s="15">
        <f t="shared" si="0"/>
        <v>10.920547945205479</v>
      </c>
      <c r="R29" s="7">
        <f t="shared" si="4"/>
        <v>57663</v>
      </c>
      <c r="S29" s="7">
        <f t="shared" si="1"/>
        <v>52256</v>
      </c>
      <c r="T29">
        <f t="shared" si="2"/>
        <v>0</v>
      </c>
      <c r="U29">
        <f t="shared" si="3"/>
        <v>0</v>
      </c>
      <c r="AG29">
        <v>23</v>
      </c>
      <c r="AH29" s="3">
        <v>41673</v>
      </c>
      <c r="AI29" s="2" t="s">
        <v>36</v>
      </c>
      <c r="AL29" s="2" t="s">
        <v>36</v>
      </c>
    </row>
    <row r="30" spans="1:38" x14ac:dyDescent="0.15">
      <c r="A30" s="2">
        <v>501489</v>
      </c>
      <c r="B30" s="2">
        <v>2</v>
      </c>
      <c r="C30" s="2" t="s">
        <v>80</v>
      </c>
      <c r="D30" s="3">
        <v>27424</v>
      </c>
      <c r="E30" s="2">
        <v>48</v>
      </c>
      <c r="F30" s="2" t="s">
        <v>17</v>
      </c>
      <c r="G30" s="3">
        <v>41226</v>
      </c>
      <c r="H30" s="2" t="s">
        <v>18</v>
      </c>
      <c r="I30" s="4" t="s">
        <v>19</v>
      </c>
      <c r="J30" s="2" t="s">
        <v>34</v>
      </c>
      <c r="K30" s="2" t="s">
        <v>21</v>
      </c>
      <c r="L30" s="2" t="s">
        <v>18</v>
      </c>
      <c r="M30" s="2" t="s">
        <v>22</v>
      </c>
      <c r="N30" s="2" t="s">
        <v>23</v>
      </c>
      <c r="O30" s="2" t="s">
        <v>24</v>
      </c>
      <c r="P30" s="2" t="s">
        <v>81</v>
      </c>
      <c r="Q30" s="15">
        <f t="shared" si="0"/>
        <v>11.139726027397261</v>
      </c>
      <c r="R30" s="7">
        <f t="shared" si="4"/>
        <v>54799</v>
      </c>
      <c r="S30" s="7">
        <f t="shared" si="1"/>
        <v>52176</v>
      </c>
      <c r="T30">
        <f t="shared" si="2"/>
        <v>0</v>
      </c>
      <c r="U30">
        <f t="shared" si="3"/>
        <v>0</v>
      </c>
      <c r="AG30">
        <v>24</v>
      </c>
      <c r="AH30" s="3">
        <v>41507</v>
      </c>
      <c r="AI30" s="2" t="s">
        <v>36</v>
      </c>
      <c r="AL30" s="2" t="s">
        <v>36</v>
      </c>
    </row>
    <row r="31" spans="1:38" x14ac:dyDescent="0.15">
      <c r="A31" s="2">
        <v>4795742</v>
      </c>
      <c r="B31" s="2">
        <v>1</v>
      </c>
      <c r="C31" s="2" t="s">
        <v>170</v>
      </c>
      <c r="D31" s="3">
        <v>28608</v>
      </c>
      <c r="E31" s="2">
        <v>45</v>
      </c>
      <c r="F31" s="2" t="s">
        <v>17</v>
      </c>
      <c r="G31" s="3">
        <v>41150</v>
      </c>
      <c r="H31" s="2" t="s">
        <v>18</v>
      </c>
      <c r="I31" s="4" t="s">
        <v>19</v>
      </c>
      <c r="J31" s="2" t="s">
        <v>20</v>
      </c>
      <c r="K31" s="2" t="s">
        <v>21</v>
      </c>
      <c r="L31" s="2" t="s">
        <v>18</v>
      </c>
      <c r="M31" s="2" t="s">
        <v>30</v>
      </c>
      <c r="N31" s="2" t="s">
        <v>31</v>
      </c>
      <c r="O31" s="2" t="s">
        <v>24</v>
      </c>
      <c r="P31" s="2" t="s">
        <v>171</v>
      </c>
      <c r="Q31" s="15">
        <f t="shared" si="0"/>
        <v>11.347945205479451</v>
      </c>
      <c r="R31" s="7">
        <f t="shared" si="4"/>
        <v>55983</v>
      </c>
      <c r="S31" s="7">
        <f t="shared" si="1"/>
        <v>52100</v>
      </c>
      <c r="T31">
        <f t="shared" si="2"/>
        <v>0</v>
      </c>
      <c r="U31">
        <f t="shared" si="3"/>
        <v>0</v>
      </c>
      <c r="AG31">
        <v>25</v>
      </c>
      <c r="AH31" s="3">
        <v>41442</v>
      </c>
      <c r="AI31" s="2" t="s">
        <v>36</v>
      </c>
      <c r="AL31" s="2" t="s">
        <v>36</v>
      </c>
    </row>
    <row r="32" spans="1:38" x14ac:dyDescent="0.15">
      <c r="A32" s="2">
        <v>7493744</v>
      </c>
      <c r="B32" s="2">
        <v>1</v>
      </c>
      <c r="C32" s="2" t="s">
        <v>242</v>
      </c>
      <c r="D32" s="3">
        <v>26376</v>
      </c>
      <c r="E32" s="2">
        <v>51</v>
      </c>
      <c r="F32" s="2" t="s">
        <v>17</v>
      </c>
      <c r="G32" s="3">
        <v>40722</v>
      </c>
      <c r="H32" s="2" t="s">
        <v>27</v>
      </c>
      <c r="I32" s="4" t="s">
        <v>28</v>
      </c>
      <c r="J32" s="2" t="s">
        <v>20</v>
      </c>
      <c r="K32" s="2" t="s">
        <v>21</v>
      </c>
      <c r="L32" s="2" t="s">
        <v>27</v>
      </c>
      <c r="M32" s="2" t="s">
        <v>35</v>
      </c>
      <c r="N32" s="2" t="s">
        <v>36</v>
      </c>
      <c r="O32" s="2" t="s">
        <v>24</v>
      </c>
      <c r="P32" s="2" t="s">
        <v>243</v>
      </c>
      <c r="Q32" s="15">
        <f t="shared" si="0"/>
        <v>12.520547945205479</v>
      </c>
      <c r="R32" s="7">
        <f t="shared" si="4"/>
        <v>53751</v>
      </c>
      <c r="S32" s="7">
        <f t="shared" si="1"/>
        <v>51672</v>
      </c>
      <c r="T32">
        <f t="shared" si="2"/>
        <v>0</v>
      </c>
      <c r="U32">
        <f t="shared" si="3"/>
        <v>0</v>
      </c>
      <c r="AG32">
        <v>26</v>
      </c>
      <c r="AH32" s="3">
        <v>41306</v>
      </c>
      <c r="AI32" s="2" t="s">
        <v>36</v>
      </c>
      <c r="AL32" s="2" t="s">
        <v>36</v>
      </c>
    </row>
    <row r="33" spans="1:38" x14ac:dyDescent="0.15">
      <c r="A33" s="2">
        <v>176390</v>
      </c>
      <c r="B33" s="2">
        <v>1</v>
      </c>
      <c r="C33" s="2" t="s">
        <v>33</v>
      </c>
      <c r="D33" s="3">
        <v>26159</v>
      </c>
      <c r="E33" s="2">
        <v>52</v>
      </c>
      <c r="F33" s="2" t="s">
        <v>17</v>
      </c>
      <c r="G33" s="3">
        <v>40634</v>
      </c>
      <c r="H33" s="2" t="s">
        <v>18</v>
      </c>
      <c r="I33" s="4" t="s">
        <v>19</v>
      </c>
      <c r="J33" s="2" t="s">
        <v>34</v>
      </c>
      <c r="K33" s="2" t="s">
        <v>21</v>
      </c>
      <c r="L33" s="2" t="s">
        <v>18</v>
      </c>
      <c r="M33" s="2" t="s">
        <v>35</v>
      </c>
      <c r="N33" s="2" t="s">
        <v>36</v>
      </c>
      <c r="O33" s="2" t="s">
        <v>24</v>
      </c>
      <c r="P33" s="2" t="s">
        <v>37</v>
      </c>
      <c r="Q33" s="15">
        <f t="shared" si="0"/>
        <v>12.761643835616438</v>
      </c>
      <c r="R33" s="7">
        <f t="shared" si="4"/>
        <v>53534</v>
      </c>
      <c r="S33" s="7">
        <f t="shared" si="1"/>
        <v>51584</v>
      </c>
      <c r="T33">
        <f t="shared" si="2"/>
        <v>0</v>
      </c>
      <c r="U33">
        <f t="shared" si="3"/>
        <v>0</v>
      </c>
      <c r="AL33" s="12" t="s">
        <v>36</v>
      </c>
    </row>
    <row r="34" spans="1:38" x14ac:dyDescent="0.15">
      <c r="A34" s="2">
        <v>7472372</v>
      </c>
      <c r="B34" s="2">
        <v>1</v>
      </c>
      <c r="C34" s="2" t="s">
        <v>246</v>
      </c>
      <c r="D34" s="3">
        <v>27713</v>
      </c>
      <c r="E34" s="2">
        <v>48</v>
      </c>
      <c r="F34" s="2" t="s">
        <v>17</v>
      </c>
      <c r="G34" s="3">
        <v>40605</v>
      </c>
      <c r="H34" s="2" t="s">
        <v>18</v>
      </c>
      <c r="I34" s="4" t="s">
        <v>19</v>
      </c>
      <c r="J34" s="2" t="s">
        <v>20</v>
      </c>
      <c r="K34" s="2" t="s">
        <v>21</v>
      </c>
      <c r="L34" s="2" t="s">
        <v>18</v>
      </c>
      <c r="M34" s="2" t="s">
        <v>22</v>
      </c>
      <c r="N34" s="2" t="s">
        <v>23</v>
      </c>
      <c r="O34" s="2" t="s">
        <v>24</v>
      </c>
      <c r="P34" s="2" t="s">
        <v>247</v>
      </c>
      <c r="Q34" s="15">
        <f t="shared" si="0"/>
        <v>12.841095890410958</v>
      </c>
      <c r="R34" s="7">
        <f t="shared" si="4"/>
        <v>55088</v>
      </c>
      <c r="S34" s="7">
        <f t="shared" si="1"/>
        <v>51555</v>
      </c>
      <c r="T34">
        <f t="shared" si="2"/>
        <v>0</v>
      </c>
      <c r="U34">
        <f t="shared" si="3"/>
        <v>0</v>
      </c>
    </row>
    <row r="35" spans="1:38" x14ac:dyDescent="0.15">
      <c r="A35" s="2">
        <v>7339675</v>
      </c>
      <c r="B35" s="2">
        <v>1</v>
      </c>
      <c r="C35" s="2" t="s">
        <v>244</v>
      </c>
      <c r="D35" s="3">
        <v>29382</v>
      </c>
      <c r="E35" s="2">
        <v>43</v>
      </c>
      <c r="F35" s="2" t="s">
        <v>17</v>
      </c>
      <c r="G35" s="3">
        <v>40408</v>
      </c>
      <c r="H35" s="2" t="s">
        <v>18</v>
      </c>
      <c r="I35" s="4" t="s">
        <v>68</v>
      </c>
      <c r="J35" s="2" t="s">
        <v>20</v>
      </c>
      <c r="K35" s="2" t="s">
        <v>21</v>
      </c>
      <c r="L35" s="2" t="s">
        <v>69</v>
      </c>
      <c r="M35" s="2" t="s">
        <v>30</v>
      </c>
      <c r="N35" s="2" t="s">
        <v>31</v>
      </c>
      <c r="O35" s="2" t="s">
        <v>24</v>
      </c>
      <c r="P35" s="2" t="s">
        <v>245</v>
      </c>
      <c r="Q35" s="15">
        <f t="shared" si="0"/>
        <v>13.38082191780822</v>
      </c>
      <c r="R35" s="7">
        <f t="shared" si="4"/>
        <v>56757</v>
      </c>
      <c r="S35" s="7">
        <f t="shared" si="1"/>
        <v>51358</v>
      </c>
      <c r="T35">
        <f t="shared" si="2"/>
        <v>0</v>
      </c>
      <c r="U35">
        <f t="shared" si="3"/>
        <v>0</v>
      </c>
    </row>
    <row r="36" spans="1:38" x14ac:dyDescent="0.15">
      <c r="A36" s="2">
        <v>5495270</v>
      </c>
      <c r="B36" s="2">
        <v>1</v>
      </c>
      <c r="C36" s="2" t="s">
        <v>248</v>
      </c>
      <c r="D36" s="3">
        <v>24656</v>
      </c>
      <c r="E36" s="2">
        <v>56</v>
      </c>
      <c r="F36" s="2" t="s">
        <v>17</v>
      </c>
      <c r="G36" s="3">
        <v>40402</v>
      </c>
      <c r="H36" s="2" t="s">
        <v>18</v>
      </c>
      <c r="I36" s="4" t="s">
        <v>19</v>
      </c>
      <c r="J36" s="2" t="s">
        <v>34</v>
      </c>
      <c r="K36" s="2" t="s">
        <v>21</v>
      </c>
      <c r="L36" s="2" t="s">
        <v>18</v>
      </c>
      <c r="M36" s="2" t="s">
        <v>70</v>
      </c>
      <c r="N36" s="2" t="s">
        <v>71</v>
      </c>
      <c r="O36" s="2" t="s">
        <v>24</v>
      </c>
      <c r="P36" s="2" t="s">
        <v>249</v>
      </c>
      <c r="Q36" s="15">
        <f t="shared" si="0"/>
        <v>13.397260273972602</v>
      </c>
      <c r="R36" s="7">
        <f t="shared" si="4"/>
        <v>52031</v>
      </c>
      <c r="S36" s="7">
        <f t="shared" si="1"/>
        <v>51352</v>
      </c>
      <c r="T36">
        <f t="shared" si="2"/>
        <v>0</v>
      </c>
      <c r="U36">
        <f t="shared" si="3"/>
        <v>0</v>
      </c>
    </row>
    <row r="37" spans="1:38" x14ac:dyDescent="0.15">
      <c r="A37" s="2">
        <v>884302</v>
      </c>
      <c r="B37" s="2">
        <v>1</v>
      </c>
      <c r="C37" s="2" t="s">
        <v>104</v>
      </c>
      <c r="D37" s="3">
        <v>26552</v>
      </c>
      <c r="E37" s="2">
        <v>51</v>
      </c>
      <c r="F37" s="2" t="s">
        <v>17</v>
      </c>
      <c r="G37" s="3">
        <v>40393</v>
      </c>
      <c r="H37" s="2" t="s">
        <v>18</v>
      </c>
      <c r="I37" s="4" t="s">
        <v>68</v>
      </c>
      <c r="J37" s="2" t="s">
        <v>76</v>
      </c>
      <c r="K37" s="2" t="s">
        <v>21</v>
      </c>
      <c r="L37" s="2" t="s">
        <v>69</v>
      </c>
      <c r="M37" s="2" t="s">
        <v>49</v>
      </c>
      <c r="N37" s="2" t="s">
        <v>50</v>
      </c>
      <c r="O37" s="2" t="s">
        <v>24</v>
      </c>
      <c r="P37" s="2" t="s">
        <v>105</v>
      </c>
      <c r="Q37" s="15">
        <f t="shared" si="0"/>
        <v>13.421917808219177</v>
      </c>
      <c r="R37" s="7">
        <f t="shared" si="4"/>
        <v>53927</v>
      </c>
      <c r="S37" s="7">
        <f t="shared" si="1"/>
        <v>51343</v>
      </c>
      <c r="T37">
        <f t="shared" si="2"/>
        <v>0</v>
      </c>
      <c r="U37">
        <f t="shared" si="3"/>
        <v>0</v>
      </c>
    </row>
    <row r="38" spans="1:38" x14ac:dyDescent="0.15">
      <c r="A38" s="2">
        <v>3276737</v>
      </c>
      <c r="B38" s="2">
        <v>1</v>
      </c>
      <c r="C38" s="2" t="s">
        <v>204</v>
      </c>
      <c r="D38" s="3">
        <v>29212</v>
      </c>
      <c r="E38" s="2">
        <v>43</v>
      </c>
      <c r="F38" s="2" t="s">
        <v>17</v>
      </c>
      <c r="G38" s="3">
        <v>40387</v>
      </c>
      <c r="H38" s="2" t="s">
        <v>18</v>
      </c>
      <c r="I38" s="4" t="s">
        <v>19</v>
      </c>
      <c r="J38" s="2" t="s">
        <v>20</v>
      </c>
      <c r="K38" s="2" t="s">
        <v>21</v>
      </c>
      <c r="L38" s="2" t="s">
        <v>18</v>
      </c>
      <c r="M38" s="2" t="s">
        <v>49</v>
      </c>
      <c r="N38" s="2" t="s">
        <v>50</v>
      </c>
      <c r="O38" s="2" t="s">
        <v>24</v>
      </c>
      <c r="P38" s="2" t="s">
        <v>205</v>
      </c>
      <c r="Q38" s="15">
        <f t="shared" si="0"/>
        <v>13.438356164383562</v>
      </c>
      <c r="R38" s="7">
        <f t="shared" si="4"/>
        <v>56587</v>
      </c>
      <c r="S38" s="7">
        <f t="shared" si="1"/>
        <v>51337</v>
      </c>
      <c r="T38">
        <f t="shared" si="2"/>
        <v>0</v>
      </c>
      <c r="U38">
        <f t="shared" si="3"/>
        <v>0</v>
      </c>
    </row>
    <row r="39" spans="1:38" x14ac:dyDescent="0.15">
      <c r="A39" s="2">
        <v>7340079</v>
      </c>
      <c r="B39" s="2">
        <v>1</v>
      </c>
      <c r="C39" s="2" t="s">
        <v>88</v>
      </c>
      <c r="D39" s="3">
        <v>29184</v>
      </c>
      <c r="E39" s="2">
        <v>44</v>
      </c>
      <c r="F39" s="2" t="s">
        <v>17</v>
      </c>
      <c r="G39" s="3">
        <v>40364</v>
      </c>
      <c r="H39" s="2" t="s">
        <v>18</v>
      </c>
      <c r="I39" s="4" t="s">
        <v>68</v>
      </c>
      <c r="J39" s="2" t="s">
        <v>34</v>
      </c>
      <c r="K39" s="2" t="s">
        <v>21</v>
      </c>
      <c r="L39" s="2" t="s">
        <v>69</v>
      </c>
      <c r="M39" s="2" t="s">
        <v>70</v>
      </c>
      <c r="N39" s="2" t="s">
        <v>71</v>
      </c>
      <c r="O39" s="2" t="s">
        <v>24</v>
      </c>
      <c r="P39" s="2" t="s">
        <v>89</v>
      </c>
      <c r="Q39" s="15">
        <f t="shared" si="0"/>
        <v>13.501369863013698</v>
      </c>
      <c r="R39" s="7">
        <f t="shared" si="4"/>
        <v>56559</v>
      </c>
      <c r="S39" s="7">
        <f t="shared" si="1"/>
        <v>51314</v>
      </c>
      <c r="T39">
        <f t="shared" si="2"/>
        <v>0</v>
      </c>
      <c r="U39">
        <f t="shared" si="3"/>
        <v>0</v>
      </c>
    </row>
    <row r="40" spans="1:38" x14ac:dyDescent="0.15">
      <c r="A40" s="2">
        <v>4850246</v>
      </c>
      <c r="B40" s="2">
        <v>1</v>
      </c>
      <c r="C40" s="2" t="s">
        <v>146</v>
      </c>
      <c r="D40" s="3">
        <v>28947</v>
      </c>
      <c r="E40" s="2">
        <v>44</v>
      </c>
      <c r="F40" s="2" t="s">
        <v>17</v>
      </c>
      <c r="G40" s="3">
        <v>40364</v>
      </c>
      <c r="H40" s="2" t="s">
        <v>18</v>
      </c>
      <c r="I40" s="4" t="s">
        <v>19</v>
      </c>
      <c r="J40" s="2" t="s">
        <v>34</v>
      </c>
      <c r="K40" s="2" t="s">
        <v>21</v>
      </c>
      <c r="L40" s="2" t="s">
        <v>18</v>
      </c>
      <c r="M40" s="2" t="s">
        <v>70</v>
      </c>
      <c r="N40" s="2" t="s">
        <v>71</v>
      </c>
      <c r="O40" s="2" t="s">
        <v>24</v>
      </c>
      <c r="P40" s="2" t="s">
        <v>147</v>
      </c>
      <c r="Q40" s="15">
        <f t="shared" si="0"/>
        <v>13.501369863013698</v>
      </c>
      <c r="R40" s="7">
        <f t="shared" ref="R40:R71" si="5">D40+75*365</f>
        <v>56322</v>
      </c>
      <c r="S40" s="7">
        <f t="shared" ref="S40:S71" si="6">G40+30*365</f>
        <v>51314</v>
      </c>
      <c r="T40">
        <f t="shared" ref="T40:T71" si="7">IF(R40&lt;T$1,1, 0)</f>
        <v>0</v>
      </c>
      <c r="U40">
        <f t="shared" ref="U40:U71" si="8">IF(S40&lt;U$1,1, 0)</f>
        <v>0</v>
      </c>
    </row>
    <row r="41" spans="1:38" x14ac:dyDescent="0.15">
      <c r="A41" s="2">
        <v>1601256</v>
      </c>
      <c r="B41" s="2">
        <v>1</v>
      </c>
      <c r="C41" s="2" t="s">
        <v>196</v>
      </c>
      <c r="D41" s="3">
        <v>26405</v>
      </c>
      <c r="E41" s="2">
        <v>51</v>
      </c>
      <c r="F41" s="2" t="s">
        <v>17</v>
      </c>
      <c r="G41" s="3">
        <v>40364</v>
      </c>
      <c r="H41" s="2" t="s">
        <v>27</v>
      </c>
      <c r="I41" s="4" t="s">
        <v>28</v>
      </c>
      <c r="J41" s="2" t="s">
        <v>20</v>
      </c>
      <c r="K41" s="2" t="s">
        <v>21</v>
      </c>
      <c r="L41" s="2" t="s">
        <v>27</v>
      </c>
      <c r="M41" s="2" t="s">
        <v>30</v>
      </c>
      <c r="N41" s="2" t="s">
        <v>31</v>
      </c>
      <c r="O41" s="2" t="s">
        <v>24</v>
      </c>
      <c r="P41" s="2" t="s">
        <v>197</v>
      </c>
      <c r="Q41" s="15">
        <f t="shared" si="0"/>
        <v>13.501369863013698</v>
      </c>
      <c r="R41" s="7">
        <f t="shared" si="5"/>
        <v>53780</v>
      </c>
      <c r="S41" s="7">
        <f t="shared" si="6"/>
        <v>51314</v>
      </c>
      <c r="T41">
        <f t="shared" si="7"/>
        <v>0</v>
      </c>
      <c r="U41">
        <f t="shared" si="8"/>
        <v>0</v>
      </c>
    </row>
    <row r="42" spans="1:38" x14ac:dyDescent="0.15">
      <c r="A42" s="2">
        <v>100008</v>
      </c>
      <c r="B42" s="2">
        <v>2</v>
      </c>
      <c r="C42" s="2" t="s">
        <v>67</v>
      </c>
      <c r="D42" s="3">
        <v>26220</v>
      </c>
      <c r="E42" s="2">
        <v>52</v>
      </c>
      <c r="F42" s="2" t="s">
        <v>17</v>
      </c>
      <c r="G42" s="3">
        <v>40360</v>
      </c>
      <c r="H42" s="2" t="s">
        <v>18</v>
      </c>
      <c r="I42" s="4" t="s">
        <v>68</v>
      </c>
      <c r="J42" s="2" t="s">
        <v>20</v>
      </c>
      <c r="K42" s="2" t="s">
        <v>21</v>
      </c>
      <c r="L42" s="2" t="s">
        <v>69</v>
      </c>
      <c r="M42" s="2" t="s">
        <v>70</v>
      </c>
      <c r="N42" s="2" t="s">
        <v>71</v>
      </c>
      <c r="O42" s="2" t="s">
        <v>24</v>
      </c>
      <c r="P42" s="2" t="s">
        <v>72</v>
      </c>
      <c r="Q42" s="15">
        <f t="shared" si="0"/>
        <v>13.512328767123288</v>
      </c>
      <c r="R42" s="7">
        <f t="shared" si="5"/>
        <v>53595</v>
      </c>
      <c r="S42" s="7">
        <f t="shared" si="6"/>
        <v>51310</v>
      </c>
      <c r="T42">
        <f t="shared" si="7"/>
        <v>0</v>
      </c>
      <c r="U42">
        <f t="shared" si="8"/>
        <v>0</v>
      </c>
    </row>
    <row r="43" spans="1:38" x14ac:dyDescent="0.15">
      <c r="A43" s="2">
        <v>2354750</v>
      </c>
      <c r="B43" s="2">
        <v>1</v>
      </c>
      <c r="C43" s="2" t="s">
        <v>200</v>
      </c>
      <c r="D43" s="3">
        <v>28811</v>
      </c>
      <c r="E43" s="2">
        <v>45</v>
      </c>
      <c r="F43" s="2" t="s">
        <v>17</v>
      </c>
      <c r="G43" s="3">
        <v>40071</v>
      </c>
      <c r="H43" s="2" t="s">
        <v>27</v>
      </c>
      <c r="I43" s="4" t="s">
        <v>28</v>
      </c>
      <c r="J43" s="2" t="s">
        <v>20</v>
      </c>
      <c r="K43" s="2" t="s">
        <v>21</v>
      </c>
      <c r="L43" s="2" t="s">
        <v>27</v>
      </c>
      <c r="M43" s="2" t="s">
        <v>22</v>
      </c>
      <c r="N43" s="2" t="s">
        <v>23</v>
      </c>
      <c r="O43" s="2" t="s">
        <v>24</v>
      </c>
      <c r="P43" s="2" t="s">
        <v>201</v>
      </c>
      <c r="Q43" s="15">
        <f t="shared" si="0"/>
        <v>14.304109589041095</v>
      </c>
      <c r="R43" s="7">
        <f t="shared" si="5"/>
        <v>56186</v>
      </c>
      <c r="S43" s="7">
        <f t="shared" si="6"/>
        <v>51021</v>
      </c>
      <c r="T43">
        <f t="shared" si="7"/>
        <v>0</v>
      </c>
      <c r="U43">
        <f t="shared" si="8"/>
        <v>0</v>
      </c>
    </row>
    <row r="44" spans="1:38" x14ac:dyDescent="0.15">
      <c r="A44" s="2">
        <v>378475</v>
      </c>
      <c r="B44" s="2">
        <v>1</v>
      </c>
      <c r="C44" s="2" t="s">
        <v>48</v>
      </c>
      <c r="D44" s="3">
        <v>27446</v>
      </c>
      <c r="E44" s="2">
        <v>48</v>
      </c>
      <c r="F44" s="2" t="s">
        <v>17</v>
      </c>
      <c r="G44" s="3">
        <v>40029</v>
      </c>
      <c r="H44" s="2" t="s">
        <v>18</v>
      </c>
      <c r="I44" s="4" t="s">
        <v>19</v>
      </c>
      <c r="J44" s="2" t="s">
        <v>34</v>
      </c>
      <c r="K44" s="2" t="s">
        <v>21</v>
      </c>
      <c r="L44" s="2" t="s">
        <v>18</v>
      </c>
      <c r="M44" s="2" t="s">
        <v>49</v>
      </c>
      <c r="N44" s="2" t="s">
        <v>50</v>
      </c>
      <c r="O44" s="2" t="s">
        <v>24</v>
      </c>
      <c r="P44" s="2" t="s">
        <v>51</v>
      </c>
      <c r="Q44" s="15">
        <f t="shared" si="0"/>
        <v>14.419178082191781</v>
      </c>
      <c r="R44" s="7">
        <f t="shared" si="5"/>
        <v>54821</v>
      </c>
      <c r="S44" s="7">
        <f t="shared" si="6"/>
        <v>50979</v>
      </c>
      <c r="T44">
        <f t="shared" si="7"/>
        <v>0</v>
      </c>
      <c r="U44">
        <f t="shared" si="8"/>
        <v>0</v>
      </c>
    </row>
    <row r="45" spans="1:38" x14ac:dyDescent="0.15">
      <c r="A45" s="2">
        <v>5493601</v>
      </c>
      <c r="B45" s="2">
        <v>1</v>
      </c>
      <c r="C45" s="2" t="s">
        <v>16</v>
      </c>
      <c r="D45" s="3">
        <v>25383</v>
      </c>
      <c r="E45" s="2">
        <v>54</v>
      </c>
      <c r="F45" s="2" t="s">
        <v>17</v>
      </c>
      <c r="G45" s="3">
        <v>39966</v>
      </c>
      <c r="H45" s="2" t="s">
        <v>18</v>
      </c>
      <c r="I45" s="4" t="s">
        <v>19</v>
      </c>
      <c r="J45" s="2" t="s">
        <v>20</v>
      </c>
      <c r="K45" s="2" t="s">
        <v>21</v>
      </c>
      <c r="L45" s="2" t="s">
        <v>18</v>
      </c>
      <c r="M45" s="2" t="s">
        <v>22</v>
      </c>
      <c r="N45" s="2" t="s">
        <v>23</v>
      </c>
      <c r="O45" s="2" t="s">
        <v>24</v>
      </c>
      <c r="P45" s="2" t="s">
        <v>25</v>
      </c>
      <c r="Q45" s="15">
        <f t="shared" si="0"/>
        <v>14.591780821917808</v>
      </c>
      <c r="R45" s="7">
        <f t="shared" si="5"/>
        <v>52758</v>
      </c>
      <c r="S45" s="7">
        <f t="shared" si="6"/>
        <v>50916</v>
      </c>
      <c r="T45">
        <f t="shared" si="7"/>
        <v>0</v>
      </c>
      <c r="U45">
        <f t="shared" si="8"/>
        <v>0</v>
      </c>
    </row>
    <row r="46" spans="1:38" x14ac:dyDescent="0.15">
      <c r="A46" s="2">
        <v>348505</v>
      </c>
      <c r="B46" s="2">
        <v>1</v>
      </c>
      <c r="C46" s="2" t="s">
        <v>46</v>
      </c>
      <c r="D46" s="3">
        <v>27607</v>
      </c>
      <c r="E46" s="2">
        <v>48</v>
      </c>
      <c r="F46" s="2" t="s">
        <v>17</v>
      </c>
      <c r="G46" s="3">
        <v>39952</v>
      </c>
      <c r="H46" s="2" t="s">
        <v>27</v>
      </c>
      <c r="I46" s="4" t="s">
        <v>28</v>
      </c>
      <c r="J46" s="2" t="s">
        <v>20</v>
      </c>
      <c r="K46" s="2" t="s">
        <v>21</v>
      </c>
      <c r="L46" s="2" t="s">
        <v>27</v>
      </c>
      <c r="M46" s="2" t="s">
        <v>35</v>
      </c>
      <c r="N46" s="2" t="s">
        <v>36</v>
      </c>
      <c r="O46" s="2" t="s">
        <v>24</v>
      </c>
      <c r="P46" s="2" t="s">
        <v>47</v>
      </c>
      <c r="Q46" s="15">
        <f t="shared" si="0"/>
        <v>14.63013698630137</v>
      </c>
      <c r="R46" s="7">
        <f t="shared" si="5"/>
        <v>54982</v>
      </c>
      <c r="S46" s="7">
        <f t="shared" si="6"/>
        <v>50902</v>
      </c>
      <c r="T46">
        <f t="shared" si="7"/>
        <v>0</v>
      </c>
      <c r="U46">
        <f t="shared" si="8"/>
        <v>0</v>
      </c>
    </row>
    <row r="47" spans="1:38" x14ac:dyDescent="0.15">
      <c r="A47" s="2">
        <v>2378106</v>
      </c>
      <c r="B47" s="2">
        <v>1</v>
      </c>
      <c r="C47" s="2" t="s">
        <v>188</v>
      </c>
      <c r="D47" s="3">
        <v>28829</v>
      </c>
      <c r="E47" s="2">
        <v>45</v>
      </c>
      <c r="F47" s="2" t="s">
        <v>17</v>
      </c>
      <c r="G47" s="3">
        <v>39729</v>
      </c>
      <c r="H47" s="2" t="s">
        <v>18</v>
      </c>
      <c r="I47" s="4" t="s">
        <v>68</v>
      </c>
      <c r="J47" s="2" t="s">
        <v>34</v>
      </c>
      <c r="K47" s="2" t="s">
        <v>21</v>
      </c>
      <c r="L47" s="2" t="s">
        <v>69</v>
      </c>
      <c r="M47" s="2" t="s">
        <v>30</v>
      </c>
      <c r="N47" s="2" t="s">
        <v>31</v>
      </c>
      <c r="O47" s="2" t="s">
        <v>24</v>
      </c>
      <c r="P47" s="2" t="s">
        <v>189</v>
      </c>
      <c r="Q47" s="15">
        <f t="shared" si="0"/>
        <v>15.241095890410959</v>
      </c>
      <c r="R47" s="7">
        <f t="shared" si="5"/>
        <v>56204</v>
      </c>
      <c r="S47" s="7">
        <f t="shared" si="6"/>
        <v>50679</v>
      </c>
      <c r="T47">
        <f t="shared" si="7"/>
        <v>0</v>
      </c>
      <c r="U47">
        <f t="shared" si="8"/>
        <v>0</v>
      </c>
    </row>
    <row r="48" spans="1:38" x14ac:dyDescent="0.15">
      <c r="A48" s="2">
        <v>1944096</v>
      </c>
      <c r="B48" s="2">
        <v>1</v>
      </c>
      <c r="C48" s="2" t="s">
        <v>238</v>
      </c>
      <c r="D48" s="3">
        <v>27788</v>
      </c>
      <c r="E48" s="2">
        <v>47</v>
      </c>
      <c r="F48" s="2" t="s">
        <v>17</v>
      </c>
      <c r="G48" s="3">
        <v>39692</v>
      </c>
      <c r="H48" s="2" t="s">
        <v>18</v>
      </c>
      <c r="I48" s="4" t="s">
        <v>19</v>
      </c>
      <c r="J48" s="2" t="s">
        <v>34</v>
      </c>
      <c r="K48" s="2" t="s">
        <v>21</v>
      </c>
      <c r="L48" s="2" t="s">
        <v>18</v>
      </c>
      <c r="M48" s="2" t="s">
        <v>70</v>
      </c>
      <c r="N48" s="2" t="s">
        <v>71</v>
      </c>
      <c r="O48" s="2" t="s">
        <v>24</v>
      </c>
      <c r="P48" s="2" t="s">
        <v>239</v>
      </c>
      <c r="Q48" s="15">
        <f t="shared" si="0"/>
        <v>15.342465753424657</v>
      </c>
      <c r="R48" s="7">
        <f t="shared" si="5"/>
        <v>55163</v>
      </c>
      <c r="S48" s="7">
        <f t="shared" si="6"/>
        <v>50642</v>
      </c>
      <c r="T48">
        <f t="shared" si="7"/>
        <v>0</v>
      </c>
      <c r="U48">
        <f t="shared" si="8"/>
        <v>0</v>
      </c>
    </row>
    <row r="49" spans="1:21" x14ac:dyDescent="0.15">
      <c r="A49" s="2">
        <v>96220</v>
      </c>
      <c r="B49" s="2">
        <v>1</v>
      </c>
      <c r="C49" s="2" t="s">
        <v>90</v>
      </c>
      <c r="D49" s="3">
        <v>25408</v>
      </c>
      <c r="E49" s="2">
        <v>54</v>
      </c>
      <c r="F49" s="2" t="s">
        <v>17</v>
      </c>
      <c r="G49" s="3">
        <v>39331</v>
      </c>
      <c r="H49" s="2" t="s">
        <v>18</v>
      </c>
      <c r="I49" s="4" t="s">
        <v>68</v>
      </c>
      <c r="J49" s="2" t="s">
        <v>34</v>
      </c>
      <c r="K49" s="2" t="s">
        <v>21</v>
      </c>
      <c r="L49" s="2" t="s">
        <v>69</v>
      </c>
      <c r="M49" s="2" t="s">
        <v>30</v>
      </c>
      <c r="N49" s="2" t="s">
        <v>31</v>
      </c>
      <c r="O49" s="2" t="s">
        <v>24</v>
      </c>
      <c r="P49" s="2" t="s">
        <v>91</v>
      </c>
      <c r="Q49" s="15">
        <f t="shared" si="0"/>
        <v>16.331506849315069</v>
      </c>
      <c r="R49" s="7">
        <f t="shared" si="5"/>
        <v>52783</v>
      </c>
      <c r="S49" s="7">
        <f t="shared" si="6"/>
        <v>50281</v>
      </c>
      <c r="T49">
        <f t="shared" si="7"/>
        <v>0</v>
      </c>
      <c r="U49">
        <f t="shared" si="8"/>
        <v>0</v>
      </c>
    </row>
    <row r="50" spans="1:21" x14ac:dyDescent="0.15">
      <c r="A50" s="2">
        <v>5502962</v>
      </c>
      <c r="B50" s="2">
        <v>1</v>
      </c>
      <c r="C50" s="2" t="s">
        <v>234</v>
      </c>
      <c r="D50" s="3">
        <v>28026</v>
      </c>
      <c r="E50" s="2">
        <v>47</v>
      </c>
      <c r="F50" s="2" t="s">
        <v>17</v>
      </c>
      <c r="G50" s="3">
        <v>39314</v>
      </c>
      <c r="H50" s="2" t="s">
        <v>18</v>
      </c>
      <c r="I50" s="4" t="s">
        <v>68</v>
      </c>
      <c r="J50" s="2" t="s">
        <v>76</v>
      </c>
      <c r="K50" s="2" t="s">
        <v>21</v>
      </c>
      <c r="L50" s="2" t="s">
        <v>69</v>
      </c>
      <c r="M50" s="2" t="s">
        <v>35</v>
      </c>
      <c r="N50" s="2" t="s">
        <v>36</v>
      </c>
      <c r="O50" s="2" t="s">
        <v>24</v>
      </c>
      <c r="P50" s="2" t="s">
        <v>235</v>
      </c>
      <c r="Q50" s="15">
        <f t="shared" si="0"/>
        <v>16.378082191780823</v>
      </c>
      <c r="R50" s="7">
        <f t="shared" si="5"/>
        <v>55401</v>
      </c>
      <c r="S50" s="7">
        <f t="shared" si="6"/>
        <v>50264</v>
      </c>
      <c r="T50">
        <f t="shared" si="7"/>
        <v>0</v>
      </c>
      <c r="U50">
        <f t="shared" si="8"/>
        <v>0</v>
      </c>
    </row>
    <row r="51" spans="1:21" x14ac:dyDescent="0.15">
      <c r="A51" s="2">
        <v>1885434</v>
      </c>
      <c r="B51" s="2">
        <v>1</v>
      </c>
      <c r="C51" s="2" t="s">
        <v>214</v>
      </c>
      <c r="D51" s="3">
        <v>25449</v>
      </c>
      <c r="E51" s="2">
        <v>54</v>
      </c>
      <c r="F51" s="2" t="s">
        <v>17</v>
      </c>
      <c r="G51" s="3">
        <v>39108</v>
      </c>
      <c r="H51" s="2" t="s">
        <v>27</v>
      </c>
      <c r="I51" s="4" t="s">
        <v>28</v>
      </c>
      <c r="J51" s="2" t="s">
        <v>20</v>
      </c>
      <c r="K51" s="2" t="s">
        <v>21</v>
      </c>
      <c r="L51" s="2" t="s">
        <v>27</v>
      </c>
      <c r="M51" s="2" t="s">
        <v>49</v>
      </c>
      <c r="N51" s="2" t="s">
        <v>50</v>
      </c>
      <c r="O51" s="2" t="s">
        <v>24</v>
      </c>
      <c r="P51" s="2" t="s">
        <v>215</v>
      </c>
      <c r="Q51" s="15">
        <f t="shared" si="0"/>
        <v>16.942465753424656</v>
      </c>
      <c r="R51" s="7">
        <f t="shared" si="5"/>
        <v>52824</v>
      </c>
      <c r="S51" s="7">
        <f t="shared" si="6"/>
        <v>50058</v>
      </c>
      <c r="T51">
        <f t="shared" si="7"/>
        <v>0</v>
      </c>
      <c r="U51">
        <f t="shared" si="8"/>
        <v>0</v>
      </c>
    </row>
    <row r="52" spans="1:21" x14ac:dyDescent="0.15">
      <c r="A52" s="2">
        <v>831421</v>
      </c>
      <c r="B52" s="2">
        <v>1</v>
      </c>
      <c r="C52" s="2" t="s">
        <v>112</v>
      </c>
      <c r="D52" s="3">
        <v>25124</v>
      </c>
      <c r="E52" s="2">
        <v>55</v>
      </c>
      <c r="F52" s="2" t="s">
        <v>17</v>
      </c>
      <c r="G52" s="3">
        <v>39091</v>
      </c>
      <c r="H52" s="2" t="s">
        <v>18</v>
      </c>
      <c r="I52" s="4" t="s">
        <v>19</v>
      </c>
      <c r="J52" s="2" t="s">
        <v>34</v>
      </c>
      <c r="K52" s="2" t="s">
        <v>21</v>
      </c>
      <c r="L52" s="2" t="s">
        <v>18</v>
      </c>
      <c r="M52" s="2" t="s">
        <v>49</v>
      </c>
      <c r="N52" s="2" t="s">
        <v>50</v>
      </c>
      <c r="O52" s="2" t="s">
        <v>24</v>
      </c>
      <c r="P52" s="2" t="s">
        <v>113</v>
      </c>
      <c r="Q52" s="15">
        <f t="shared" si="0"/>
        <v>16.989041095890411</v>
      </c>
      <c r="R52" s="7">
        <f t="shared" si="5"/>
        <v>52499</v>
      </c>
      <c r="S52" s="7">
        <f t="shared" si="6"/>
        <v>50041</v>
      </c>
      <c r="T52">
        <f t="shared" si="7"/>
        <v>0</v>
      </c>
      <c r="U52">
        <f t="shared" si="8"/>
        <v>0</v>
      </c>
    </row>
    <row r="53" spans="1:21" x14ac:dyDescent="0.15">
      <c r="A53" s="2">
        <v>4834992</v>
      </c>
      <c r="B53" s="2">
        <v>1</v>
      </c>
      <c r="C53" s="2" t="s">
        <v>116</v>
      </c>
      <c r="D53" s="3">
        <v>27785</v>
      </c>
      <c r="E53" s="2">
        <v>47</v>
      </c>
      <c r="F53" s="2" t="s">
        <v>17</v>
      </c>
      <c r="G53" s="3">
        <v>39028</v>
      </c>
      <c r="H53" s="2" t="s">
        <v>27</v>
      </c>
      <c r="I53" s="4" t="s">
        <v>28</v>
      </c>
      <c r="J53" s="2" t="s">
        <v>53</v>
      </c>
      <c r="K53" s="2" t="s">
        <v>21</v>
      </c>
      <c r="L53" s="2" t="s">
        <v>27</v>
      </c>
      <c r="M53" s="2" t="s">
        <v>22</v>
      </c>
      <c r="N53" s="2" t="s">
        <v>23</v>
      </c>
      <c r="O53" s="2" t="s">
        <v>24</v>
      </c>
      <c r="P53" s="2" t="s">
        <v>117</v>
      </c>
      <c r="Q53" s="15">
        <f t="shared" si="0"/>
        <v>17.161643835616438</v>
      </c>
      <c r="R53" s="7">
        <f t="shared" si="5"/>
        <v>55160</v>
      </c>
      <c r="S53" s="7">
        <f t="shared" si="6"/>
        <v>49978</v>
      </c>
      <c r="T53">
        <f t="shared" si="7"/>
        <v>0</v>
      </c>
      <c r="U53">
        <f t="shared" si="8"/>
        <v>0</v>
      </c>
    </row>
    <row r="54" spans="1:21" x14ac:dyDescent="0.15">
      <c r="A54" s="2">
        <v>3447762</v>
      </c>
      <c r="B54" s="2">
        <v>1</v>
      </c>
      <c r="C54" s="2" t="s">
        <v>198</v>
      </c>
      <c r="D54" s="3">
        <v>24887</v>
      </c>
      <c r="E54" s="2">
        <v>55</v>
      </c>
      <c r="F54" s="2" t="s">
        <v>17</v>
      </c>
      <c r="G54" s="3">
        <v>38797</v>
      </c>
      <c r="H54" s="2" t="s">
        <v>18</v>
      </c>
      <c r="I54" s="4" t="s">
        <v>19</v>
      </c>
      <c r="J54" s="2" t="s">
        <v>34</v>
      </c>
      <c r="K54" s="2" t="s">
        <v>21</v>
      </c>
      <c r="L54" s="2" t="s">
        <v>18</v>
      </c>
      <c r="M54" s="2" t="s">
        <v>22</v>
      </c>
      <c r="N54" s="2" t="s">
        <v>23</v>
      </c>
      <c r="O54" s="2" t="s">
        <v>24</v>
      </c>
      <c r="P54" s="2" t="s">
        <v>199</v>
      </c>
      <c r="Q54" s="15">
        <f t="shared" si="0"/>
        <v>17.794520547945204</v>
      </c>
      <c r="R54" s="7">
        <f t="shared" si="5"/>
        <v>52262</v>
      </c>
      <c r="S54" s="7">
        <f t="shared" si="6"/>
        <v>49747</v>
      </c>
      <c r="T54">
        <f t="shared" si="7"/>
        <v>0</v>
      </c>
      <c r="U54">
        <f t="shared" si="8"/>
        <v>0</v>
      </c>
    </row>
    <row r="55" spans="1:21" x14ac:dyDescent="0.15">
      <c r="A55" s="2">
        <v>3795858</v>
      </c>
      <c r="B55" s="2">
        <v>1</v>
      </c>
      <c r="C55" s="2" t="s">
        <v>144</v>
      </c>
      <c r="D55" s="3">
        <v>23987</v>
      </c>
      <c r="E55" s="2">
        <v>58</v>
      </c>
      <c r="F55" s="2" t="s">
        <v>17</v>
      </c>
      <c r="G55" s="3">
        <v>38791</v>
      </c>
      <c r="H55" s="2" t="s">
        <v>18</v>
      </c>
      <c r="I55" s="4" t="s">
        <v>19</v>
      </c>
      <c r="J55" s="2" t="s">
        <v>34</v>
      </c>
      <c r="K55" s="2" t="s">
        <v>21</v>
      </c>
      <c r="L55" s="2" t="s">
        <v>18</v>
      </c>
      <c r="M55" s="2" t="s">
        <v>30</v>
      </c>
      <c r="N55" s="2" t="s">
        <v>31</v>
      </c>
      <c r="O55" s="2" t="s">
        <v>24</v>
      </c>
      <c r="P55" s="2" t="s">
        <v>145</v>
      </c>
      <c r="Q55" s="15">
        <f t="shared" si="0"/>
        <v>17.81095890410959</v>
      </c>
      <c r="R55" s="7">
        <f t="shared" si="5"/>
        <v>51362</v>
      </c>
      <c r="S55" s="7">
        <f t="shared" si="6"/>
        <v>49741</v>
      </c>
      <c r="T55">
        <f t="shared" si="7"/>
        <v>0</v>
      </c>
      <c r="U55">
        <f t="shared" si="8"/>
        <v>0</v>
      </c>
    </row>
    <row r="56" spans="1:21" x14ac:dyDescent="0.15">
      <c r="A56" s="2">
        <v>1557160</v>
      </c>
      <c r="B56" s="2">
        <v>1</v>
      </c>
      <c r="C56" s="2" t="s">
        <v>164</v>
      </c>
      <c r="D56" s="3">
        <v>22003</v>
      </c>
      <c r="E56" s="2">
        <v>63</v>
      </c>
      <c r="F56" s="2" t="s">
        <v>17</v>
      </c>
      <c r="G56" s="3">
        <v>38769</v>
      </c>
      <c r="H56" s="2" t="s">
        <v>27</v>
      </c>
      <c r="I56" s="4" t="s">
        <v>28</v>
      </c>
      <c r="J56" s="2" t="s">
        <v>53</v>
      </c>
      <c r="K56" s="2" t="s">
        <v>21</v>
      </c>
      <c r="L56" s="2" t="s">
        <v>27</v>
      </c>
      <c r="M56" s="2" t="s">
        <v>70</v>
      </c>
      <c r="N56" s="2" t="s">
        <v>71</v>
      </c>
      <c r="O56" s="2" t="s">
        <v>24</v>
      </c>
      <c r="P56" s="2" t="s">
        <v>165</v>
      </c>
      <c r="Q56" s="15">
        <f t="shared" si="0"/>
        <v>17.87123287671233</v>
      </c>
      <c r="R56" s="7">
        <f t="shared" si="5"/>
        <v>49378</v>
      </c>
      <c r="S56" s="7">
        <f t="shared" si="6"/>
        <v>49719</v>
      </c>
      <c r="T56">
        <f t="shared" si="7"/>
        <v>0</v>
      </c>
      <c r="U56">
        <f t="shared" si="8"/>
        <v>0</v>
      </c>
    </row>
    <row r="57" spans="1:21" x14ac:dyDescent="0.15">
      <c r="A57" s="2">
        <v>1052421</v>
      </c>
      <c r="B57" s="2">
        <v>1</v>
      </c>
      <c r="C57" s="2" t="s">
        <v>124</v>
      </c>
      <c r="D57" s="3">
        <v>23311</v>
      </c>
      <c r="E57" s="2">
        <v>60</v>
      </c>
      <c r="F57" s="2" t="s">
        <v>17</v>
      </c>
      <c r="G57" s="3">
        <v>38657</v>
      </c>
      <c r="H57" s="2" t="s">
        <v>18</v>
      </c>
      <c r="I57" s="4" t="s">
        <v>68</v>
      </c>
      <c r="J57" s="2" t="s">
        <v>20</v>
      </c>
      <c r="K57" s="2" t="s">
        <v>21</v>
      </c>
      <c r="L57" s="2" t="s">
        <v>69</v>
      </c>
      <c r="M57" s="2" t="s">
        <v>22</v>
      </c>
      <c r="N57" s="2" t="s">
        <v>23</v>
      </c>
      <c r="O57" s="2" t="s">
        <v>24</v>
      </c>
      <c r="P57" s="2" t="s">
        <v>125</v>
      </c>
      <c r="Q57" s="15">
        <f t="shared" si="0"/>
        <v>18.17808219178082</v>
      </c>
      <c r="R57" s="7">
        <f t="shared" si="5"/>
        <v>50686</v>
      </c>
      <c r="S57" s="7">
        <f t="shared" si="6"/>
        <v>49607</v>
      </c>
      <c r="T57">
        <f t="shared" si="7"/>
        <v>0</v>
      </c>
      <c r="U57">
        <f t="shared" si="8"/>
        <v>0</v>
      </c>
    </row>
    <row r="58" spans="1:21" x14ac:dyDescent="0.15">
      <c r="A58" s="2">
        <v>3364047</v>
      </c>
      <c r="B58" s="2">
        <v>1</v>
      </c>
      <c r="C58" s="2" t="s">
        <v>174</v>
      </c>
      <c r="D58" s="3">
        <v>25067</v>
      </c>
      <c r="E58" s="2">
        <v>55</v>
      </c>
      <c r="F58" s="2" t="s">
        <v>17</v>
      </c>
      <c r="G58" s="3">
        <v>38534</v>
      </c>
      <c r="H58" s="2" t="s">
        <v>18</v>
      </c>
      <c r="I58" s="4" t="s">
        <v>68</v>
      </c>
      <c r="J58" s="2" t="s">
        <v>76</v>
      </c>
      <c r="K58" s="2" t="s">
        <v>21</v>
      </c>
      <c r="L58" s="2" t="s">
        <v>69</v>
      </c>
      <c r="M58" s="2" t="s">
        <v>70</v>
      </c>
      <c r="N58" s="2" t="s">
        <v>71</v>
      </c>
      <c r="O58" s="2" t="s">
        <v>24</v>
      </c>
      <c r="P58" s="2" t="s">
        <v>175</v>
      </c>
      <c r="Q58" s="15">
        <f t="shared" si="0"/>
        <v>18.515068493150686</v>
      </c>
      <c r="R58" s="7">
        <f t="shared" si="5"/>
        <v>52442</v>
      </c>
      <c r="S58" s="7">
        <f t="shared" si="6"/>
        <v>49484</v>
      </c>
      <c r="T58">
        <f t="shared" si="7"/>
        <v>0</v>
      </c>
      <c r="U58">
        <f t="shared" si="8"/>
        <v>0</v>
      </c>
    </row>
    <row r="59" spans="1:21" x14ac:dyDescent="0.15">
      <c r="A59" s="2">
        <v>3035683</v>
      </c>
      <c r="B59" s="2">
        <v>1</v>
      </c>
      <c r="C59" s="2" t="s">
        <v>98</v>
      </c>
      <c r="D59" s="3">
        <v>26128</v>
      </c>
      <c r="E59" s="2">
        <v>52</v>
      </c>
      <c r="F59" s="2" t="s">
        <v>17</v>
      </c>
      <c r="G59" s="3">
        <v>38454</v>
      </c>
      <c r="H59" s="2" t="s">
        <v>18</v>
      </c>
      <c r="I59" s="4" t="s">
        <v>68</v>
      </c>
      <c r="J59" s="2" t="s">
        <v>20</v>
      </c>
      <c r="K59" s="2" t="s">
        <v>21</v>
      </c>
      <c r="L59" s="2" t="s">
        <v>69</v>
      </c>
      <c r="M59" s="2" t="s">
        <v>70</v>
      </c>
      <c r="N59" s="2" t="s">
        <v>71</v>
      </c>
      <c r="O59" s="2" t="s">
        <v>24</v>
      </c>
      <c r="P59" s="2" t="s">
        <v>99</v>
      </c>
      <c r="Q59" s="15">
        <f t="shared" si="0"/>
        <v>18.734246575342464</v>
      </c>
      <c r="R59" s="7">
        <f t="shared" si="5"/>
        <v>53503</v>
      </c>
      <c r="S59" s="7">
        <f t="shared" si="6"/>
        <v>49404</v>
      </c>
      <c r="T59">
        <f t="shared" si="7"/>
        <v>0</v>
      </c>
      <c r="U59">
        <f t="shared" si="8"/>
        <v>0</v>
      </c>
    </row>
    <row r="60" spans="1:21" x14ac:dyDescent="0.15">
      <c r="A60" s="2">
        <v>727988</v>
      </c>
      <c r="B60" s="2">
        <v>1</v>
      </c>
      <c r="C60" s="2" t="s">
        <v>142</v>
      </c>
      <c r="D60" s="3">
        <v>26940</v>
      </c>
      <c r="E60" s="2">
        <v>50</v>
      </c>
      <c r="F60" s="2" t="s">
        <v>17</v>
      </c>
      <c r="G60" s="3">
        <v>38215</v>
      </c>
      <c r="H60" s="2" t="s">
        <v>18</v>
      </c>
      <c r="I60" s="4" t="s">
        <v>19</v>
      </c>
      <c r="J60" s="2" t="s">
        <v>34</v>
      </c>
      <c r="K60" s="2" t="s">
        <v>21</v>
      </c>
      <c r="L60" s="2" t="s">
        <v>18</v>
      </c>
      <c r="M60" s="2" t="s">
        <v>70</v>
      </c>
      <c r="N60" s="2" t="s">
        <v>71</v>
      </c>
      <c r="O60" s="2" t="s">
        <v>24</v>
      </c>
      <c r="P60" s="2" t="s">
        <v>143</v>
      </c>
      <c r="Q60" s="15">
        <f t="shared" si="0"/>
        <v>19.389041095890413</v>
      </c>
      <c r="R60" s="7">
        <f t="shared" si="5"/>
        <v>54315</v>
      </c>
      <c r="S60" s="7">
        <f t="shared" si="6"/>
        <v>49165</v>
      </c>
      <c r="T60">
        <f t="shared" si="7"/>
        <v>0</v>
      </c>
      <c r="U60">
        <f t="shared" si="8"/>
        <v>0</v>
      </c>
    </row>
    <row r="61" spans="1:21" x14ac:dyDescent="0.15">
      <c r="A61" s="2">
        <v>902292</v>
      </c>
      <c r="B61" s="2">
        <v>1</v>
      </c>
      <c r="C61" s="2" t="s">
        <v>114</v>
      </c>
      <c r="D61" s="3">
        <v>26099</v>
      </c>
      <c r="E61" s="2">
        <v>52</v>
      </c>
      <c r="F61" s="2" t="s">
        <v>17</v>
      </c>
      <c r="G61" s="3">
        <v>37888</v>
      </c>
      <c r="H61" s="2" t="s">
        <v>18</v>
      </c>
      <c r="I61" s="4" t="s">
        <v>68</v>
      </c>
      <c r="J61" s="2" t="s">
        <v>76</v>
      </c>
      <c r="K61" s="2" t="s">
        <v>21</v>
      </c>
      <c r="L61" s="2" t="s">
        <v>69</v>
      </c>
      <c r="M61" s="2" t="s">
        <v>70</v>
      </c>
      <c r="N61" s="2" t="s">
        <v>71</v>
      </c>
      <c r="O61" s="2" t="s">
        <v>24</v>
      </c>
      <c r="P61" s="2" t="s">
        <v>115</v>
      </c>
      <c r="Q61" s="15">
        <f t="shared" si="0"/>
        <v>20.284931506849315</v>
      </c>
      <c r="R61" s="7">
        <f t="shared" si="5"/>
        <v>53474</v>
      </c>
      <c r="S61" s="7">
        <f t="shared" si="6"/>
        <v>48838</v>
      </c>
      <c r="T61">
        <f t="shared" si="7"/>
        <v>0</v>
      </c>
      <c r="U61">
        <f t="shared" si="8"/>
        <v>0</v>
      </c>
    </row>
    <row r="62" spans="1:21" x14ac:dyDescent="0.15">
      <c r="A62" s="2">
        <v>3395383</v>
      </c>
      <c r="B62" s="2">
        <v>1</v>
      </c>
      <c r="C62" s="2" t="s">
        <v>158</v>
      </c>
      <c r="D62" s="3">
        <v>23809</v>
      </c>
      <c r="E62" s="2">
        <v>58</v>
      </c>
      <c r="F62" s="2" t="s">
        <v>17</v>
      </c>
      <c r="G62" s="3">
        <v>37865</v>
      </c>
      <c r="H62" s="2" t="s">
        <v>18</v>
      </c>
      <c r="I62" s="4" t="s">
        <v>19</v>
      </c>
      <c r="J62" s="2" t="s">
        <v>34</v>
      </c>
      <c r="K62" s="2" t="s">
        <v>21</v>
      </c>
      <c r="L62" s="2" t="s">
        <v>18</v>
      </c>
      <c r="M62" s="2" t="s">
        <v>49</v>
      </c>
      <c r="N62" s="2" t="s">
        <v>50</v>
      </c>
      <c r="O62" s="2" t="s">
        <v>24</v>
      </c>
      <c r="P62" s="2" t="s">
        <v>159</v>
      </c>
      <c r="Q62" s="15">
        <f t="shared" si="0"/>
        <v>20.347945205479451</v>
      </c>
      <c r="R62" s="7">
        <f t="shared" si="5"/>
        <v>51184</v>
      </c>
      <c r="S62" s="7">
        <f t="shared" si="6"/>
        <v>48815</v>
      </c>
      <c r="T62">
        <f t="shared" si="7"/>
        <v>0</v>
      </c>
      <c r="U62">
        <f t="shared" si="8"/>
        <v>0</v>
      </c>
    </row>
    <row r="63" spans="1:21" x14ac:dyDescent="0.15">
      <c r="A63" s="2">
        <v>2071567</v>
      </c>
      <c r="B63" s="2">
        <v>1</v>
      </c>
      <c r="C63" s="2" t="s">
        <v>256</v>
      </c>
      <c r="D63" s="3">
        <v>22610</v>
      </c>
      <c r="E63" s="2">
        <v>62</v>
      </c>
      <c r="F63" s="2" t="s">
        <v>17</v>
      </c>
      <c r="G63" s="3">
        <v>37865</v>
      </c>
      <c r="H63" s="2" t="s">
        <v>18</v>
      </c>
      <c r="I63" s="4" t="s">
        <v>19</v>
      </c>
      <c r="J63" s="2" t="s">
        <v>34</v>
      </c>
      <c r="K63" s="2" t="s">
        <v>21</v>
      </c>
      <c r="L63" s="2" t="s">
        <v>18</v>
      </c>
      <c r="M63" s="2" t="s">
        <v>49</v>
      </c>
      <c r="N63" s="2" t="s">
        <v>50</v>
      </c>
      <c r="O63" s="2" t="s">
        <v>24</v>
      </c>
      <c r="P63" s="2" t="s">
        <v>257</v>
      </c>
      <c r="Q63" s="15">
        <f t="shared" si="0"/>
        <v>20.347945205479451</v>
      </c>
      <c r="R63" s="7">
        <f t="shared" si="5"/>
        <v>49985</v>
      </c>
      <c r="S63" s="7">
        <f t="shared" si="6"/>
        <v>48815</v>
      </c>
      <c r="T63">
        <f t="shared" si="7"/>
        <v>0</v>
      </c>
      <c r="U63">
        <f t="shared" si="8"/>
        <v>0</v>
      </c>
    </row>
    <row r="64" spans="1:21" x14ac:dyDescent="0.15">
      <c r="A64" s="2">
        <v>1664351</v>
      </c>
      <c r="B64" s="2">
        <v>1</v>
      </c>
      <c r="C64" s="2" t="s">
        <v>216</v>
      </c>
      <c r="D64" s="3">
        <v>25576</v>
      </c>
      <c r="E64" s="2">
        <v>53</v>
      </c>
      <c r="F64" s="2" t="s">
        <v>17</v>
      </c>
      <c r="G64" s="3">
        <v>37851</v>
      </c>
      <c r="H64" s="2" t="s">
        <v>18</v>
      </c>
      <c r="I64" s="4" t="s">
        <v>19</v>
      </c>
      <c r="J64" s="2" t="s">
        <v>34</v>
      </c>
      <c r="K64" s="2" t="s">
        <v>21</v>
      </c>
      <c r="L64" s="2" t="s">
        <v>18</v>
      </c>
      <c r="M64" s="2" t="s">
        <v>35</v>
      </c>
      <c r="N64" s="2" t="s">
        <v>36</v>
      </c>
      <c r="O64" s="2" t="s">
        <v>24</v>
      </c>
      <c r="P64" s="2" t="s">
        <v>217</v>
      </c>
      <c r="Q64" s="15">
        <f t="shared" si="0"/>
        <v>20.386301369863013</v>
      </c>
      <c r="R64" s="7">
        <f t="shared" si="5"/>
        <v>52951</v>
      </c>
      <c r="S64" s="7">
        <f t="shared" si="6"/>
        <v>48801</v>
      </c>
      <c r="T64">
        <f t="shared" si="7"/>
        <v>0</v>
      </c>
      <c r="U64">
        <f t="shared" si="8"/>
        <v>0</v>
      </c>
    </row>
    <row r="65" spans="1:21" x14ac:dyDescent="0.15">
      <c r="A65" s="2">
        <v>3570875</v>
      </c>
      <c r="B65" s="2">
        <v>1</v>
      </c>
      <c r="C65" s="2" t="s">
        <v>226</v>
      </c>
      <c r="D65" s="3">
        <v>24471</v>
      </c>
      <c r="E65" s="2">
        <v>56</v>
      </c>
      <c r="F65" s="2" t="s">
        <v>17</v>
      </c>
      <c r="G65" s="3">
        <v>37803</v>
      </c>
      <c r="H65" s="2" t="s">
        <v>18</v>
      </c>
      <c r="I65" s="4" t="s">
        <v>19</v>
      </c>
      <c r="J65" s="2" t="s">
        <v>34</v>
      </c>
      <c r="K65" s="2" t="s">
        <v>21</v>
      </c>
      <c r="L65" s="2" t="s">
        <v>18</v>
      </c>
      <c r="M65" s="2" t="s">
        <v>30</v>
      </c>
      <c r="N65" s="2" t="s">
        <v>31</v>
      </c>
      <c r="O65" s="2" t="s">
        <v>24</v>
      </c>
      <c r="P65" s="2" t="s">
        <v>227</v>
      </c>
      <c r="Q65" s="15">
        <f t="shared" si="0"/>
        <v>20.517808219178082</v>
      </c>
      <c r="R65" s="7">
        <f t="shared" si="5"/>
        <v>51846</v>
      </c>
      <c r="S65" s="7">
        <f t="shared" si="6"/>
        <v>48753</v>
      </c>
      <c r="T65">
        <f t="shared" si="7"/>
        <v>0</v>
      </c>
      <c r="U65">
        <f t="shared" si="8"/>
        <v>0</v>
      </c>
    </row>
    <row r="66" spans="1:21" x14ac:dyDescent="0.15">
      <c r="A66" s="2">
        <v>798626</v>
      </c>
      <c r="B66" s="2">
        <v>1</v>
      </c>
      <c r="C66" s="2" t="s">
        <v>118</v>
      </c>
      <c r="D66" s="3">
        <v>26155</v>
      </c>
      <c r="E66" s="2">
        <v>52</v>
      </c>
      <c r="F66" s="2" t="s">
        <v>17</v>
      </c>
      <c r="G66" s="3">
        <v>37669</v>
      </c>
      <c r="H66" s="2" t="s">
        <v>18</v>
      </c>
      <c r="I66" s="4" t="s">
        <v>68</v>
      </c>
      <c r="J66" s="2" t="s">
        <v>20</v>
      </c>
      <c r="K66" s="2" t="s">
        <v>21</v>
      </c>
      <c r="L66" s="2" t="s">
        <v>69</v>
      </c>
      <c r="M66" s="2" t="s">
        <v>70</v>
      </c>
      <c r="N66" s="2" t="s">
        <v>71</v>
      </c>
      <c r="O66" s="2" t="s">
        <v>24</v>
      </c>
      <c r="P66" s="2" t="s">
        <v>119</v>
      </c>
      <c r="Q66" s="15">
        <f t="shared" si="0"/>
        <v>20.884931506849316</v>
      </c>
      <c r="R66" s="7">
        <f t="shared" si="5"/>
        <v>53530</v>
      </c>
      <c r="S66" s="7">
        <f t="shared" si="6"/>
        <v>48619</v>
      </c>
      <c r="T66">
        <f t="shared" si="7"/>
        <v>0</v>
      </c>
      <c r="U66">
        <f t="shared" si="8"/>
        <v>0</v>
      </c>
    </row>
    <row r="67" spans="1:21" x14ac:dyDescent="0.15">
      <c r="A67" s="2">
        <v>4847197</v>
      </c>
      <c r="B67" s="2">
        <v>1</v>
      </c>
      <c r="C67" s="2" t="s">
        <v>102</v>
      </c>
      <c r="D67" s="3">
        <v>24767</v>
      </c>
      <c r="E67" s="2">
        <v>56</v>
      </c>
      <c r="F67" s="2" t="s">
        <v>17</v>
      </c>
      <c r="G67" s="3">
        <v>37657</v>
      </c>
      <c r="H67" s="2" t="s">
        <v>18</v>
      </c>
      <c r="I67" s="4" t="s">
        <v>19</v>
      </c>
      <c r="J67" s="2" t="s">
        <v>34</v>
      </c>
      <c r="K67" s="2" t="s">
        <v>21</v>
      </c>
      <c r="L67" s="2" t="s">
        <v>18</v>
      </c>
      <c r="M67" s="2" t="s">
        <v>35</v>
      </c>
      <c r="N67" s="2" t="s">
        <v>36</v>
      </c>
      <c r="O67" s="2" t="s">
        <v>24</v>
      </c>
      <c r="P67" s="2" t="s">
        <v>103</v>
      </c>
      <c r="Q67" s="15">
        <f t="shared" si="0"/>
        <v>20.917808219178081</v>
      </c>
      <c r="R67" s="7">
        <f t="shared" si="5"/>
        <v>52142</v>
      </c>
      <c r="S67" s="7">
        <f t="shared" si="6"/>
        <v>48607</v>
      </c>
      <c r="T67">
        <f t="shared" si="7"/>
        <v>0</v>
      </c>
      <c r="U67">
        <f t="shared" si="8"/>
        <v>0</v>
      </c>
    </row>
    <row r="68" spans="1:21" x14ac:dyDescent="0.15">
      <c r="A68" s="2">
        <v>1393874</v>
      </c>
      <c r="B68" s="2">
        <v>1</v>
      </c>
      <c r="C68" s="2" t="s">
        <v>156</v>
      </c>
      <c r="D68" s="3">
        <v>21050</v>
      </c>
      <c r="E68" s="2">
        <v>66</v>
      </c>
      <c r="F68" s="2" t="s">
        <v>17</v>
      </c>
      <c r="G68" s="3">
        <v>37396</v>
      </c>
      <c r="H68" s="2" t="s">
        <v>18</v>
      </c>
      <c r="I68" s="4" t="s">
        <v>19</v>
      </c>
      <c r="J68" s="2" t="s">
        <v>34</v>
      </c>
      <c r="K68" s="2" t="s">
        <v>21</v>
      </c>
      <c r="L68" s="2" t="s">
        <v>18</v>
      </c>
      <c r="M68" s="2" t="s">
        <v>22</v>
      </c>
      <c r="N68" s="2" t="s">
        <v>23</v>
      </c>
      <c r="O68" s="2" t="s">
        <v>24</v>
      </c>
      <c r="P68" s="2" t="s">
        <v>157</v>
      </c>
      <c r="Q68" s="15">
        <f t="shared" si="0"/>
        <v>21.632876712328766</v>
      </c>
      <c r="R68" s="7">
        <f t="shared" si="5"/>
        <v>48425</v>
      </c>
      <c r="S68" s="7">
        <f t="shared" si="6"/>
        <v>48346</v>
      </c>
      <c r="T68">
        <f t="shared" si="7"/>
        <v>0</v>
      </c>
      <c r="U68">
        <f t="shared" si="8"/>
        <v>0</v>
      </c>
    </row>
    <row r="69" spans="1:21" x14ac:dyDescent="0.15">
      <c r="A69" s="2">
        <v>2555945</v>
      </c>
      <c r="B69" s="2">
        <v>1</v>
      </c>
      <c r="C69" s="2" t="s">
        <v>108</v>
      </c>
      <c r="D69" s="3">
        <v>25289</v>
      </c>
      <c r="E69" s="2">
        <v>54</v>
      </c>
      <c r="F69" s="2" t="s">
        <v>17</v>
      </c>
      <c r="G69" s="3">
        <v>37349</v>
      </c>
      <c r="H69" s="2" t="s">
        <v>27</v>
      </c>
      <c r="I69" s="4" t="s">
        <v>28</v>
      </c>
      <c r="J69" s="2" t="s">
        <v>53</v>
      </c>
      <c r="K69" s="2" t="s">
        <v>21</v>
      </c>
      <c r="L69" s="2" t="s">
        <v>27</v>
      </c>
      <c r="M69" s="2" t="s">
        <v>30</v>
      </c>
      <c r="N69" s="2" t="s">
        <v>31</v>
      </c>
      <c r="O69" s="2" t="s">
        <v>24</v>
      </c>
      <c r="P69" s="2" t="s">
        <v>109</v>
      </c>
      <c r="Q69" s="15">
        <f t="shared" si="0"/>
        <v>21.761643835616439</v>
      </c>
      <c r="R69" s="7">
        <f t="shared" si="5"/>
        <v>52664</v>
      </c>
      <c r="S69" s="7">
        <f t="shared" si="6"/>
        <v>48299</v>
      </c>
      <c r="T69">
        <f t="shared" si="7"/>
        <v>0</v>
      </c>
      <c r="U69">
        <f t="shared" si="8"/>
        <v>0</v>
      </c>
    </row>
    <row r="70" spans="1:21" x14ac:dyDescent="0.15">
      <c r="A70" s="2">
        <v>1407749</v>
      </c>
      <c r="B70" s="2">
        <v>1</v>
      </c>
      <c r="C70" s="2" t="s">
        <v>186</v>
      </c>
      <c r="D70" s="3">
        <v>19524</v>
      </c>
      <c r="E70" s="2">
        <v>70</v>
      </c>
      <c r="F70" s="2" t="s">
        <v>17</v>
      </c>
      <c r="G70" s="3">
        <v>37201</v>
      </c>
      <c r="H70" s="2" t="s">
        <v>27</v>
      </c>
      <c r="I70" s="4" t="s">
        <v>28</v>
      </c>
      <c r="J70" s="2" t="s">
        <v>53</v>
      </c>
      <c r="K70" s="2" t="s">
        <v>21</v>
      </c>
      <c r="L70" s="2" t="s">
        <v>27</v>
      </c>
      <c r="M70" s="2" t="s">
        <v>30</v>
      </c>
      <c r="N70" s="2" t="s">
        <v>31</v>
      </c>
      <c r="O70" s="2" t="s">
        <v>24</v>
      </c>
      <c r="P70" s="2" t="s">
        <v>187</v>
      </c>
      <c r="Q70" s="15">
        <f t="shared" ref="Q70:Q110" si="9">(V$1-G70)/365</f>
        <v>22.167123287671235</v>
      </c>
      <c r="R70" s="7">
        <f t="shared" si="5"/>
        <v>46899</v>
      </c>
      <c r="S70" s="7">
        <f t="shared" si="6"/>
        <v>48151</v>
      </c>
      <c r="T70">
        <f t="shared" si="7"/>
        <v>1</v>
      </c>
      <c r="U70">
        <f t="shared" si="8"/>
        <v>0</v>
      </c>
    </row>
    <row r="71" spans="1:21" x14ac:dyDescent="0.15">
      <c r="A71" s="2">
        <v>94868</v>
      </c>
      <c r="B71" s="2">
        <v>1</v>
      </c>
      <c r="C71" s="2" t="s">
        <v>218</v>
      </c>
      <c r="D71" s="3">
        <v>24884</v>
      </c>
      <c r="E71" s="2">
        <v>55</v>
      </c>
      <c r="F71" s="2" t="s">
        <v>17</v>
      </c>
      <c r="G71" s="3">
        <v>37186</v>
      </c>
      <c r="H71" s="2" t="s">
        <v>27</v>
      </c>
      <c r="I71" s="4" t="s">
        <v>28</v>
      </c>
      <c r="J71" s="2" t="s">
        <v>53</v>
      </c>
      <c r="K71" s="2" t="s">
        <v>21</v>
      </c>
      <c r="L71" s="2" t="s">
        <v>27</v>
      </c>
      <c r="M71" s="2" t="s">
        <v>35</v>
      </c>
      <c r="N71" s="2" t="s">
        <v>36</v>
      </c>
      <c r="O71" s="2" t="s">
        <v>24</v>
      </c>
      <c r="P71" s="2" t="s">
        <v>219</v>
      </c>
      <c r="Q71" s="15">
        <f t="shared" si="9"/>
        <v>22.208219178082192</v>
      </c>
      <c r="R71" s="7">
        <f t="shared" si="5"/>
        <v>52259</v>
      </c>
      <c r="S71" s="7">
        <f t="shared" si="6"/>
        <v>48136</v>
      </c>
      <c r="T71">
        <f t="shared" si="7"/>
        <v>0</v>
      </c>
      <c r="U71">
        <f t="shared" si="8"/>
        <v>0</v>
      </c>
    </row>
    <row r="72" spans="1:21" x14ac:dyDescent="0.15">
      <c r="A72" s="2">
        <v>1006036</v>
      </c>
      <c r="B72" s="2">
        <v>1</v>
      </c>
      <c r="C72" s="2" t="s">
        <v>128</v>
      </c>
      <c r="D72" s="3">
        <v>24825</v>
      </c>
      <c r="E72" s="2">
        <v>55</v>
      </c>
      <c r="F72" s="2" t="s">
        <v>17</v>
      </c>
      <c r="G72" s="3">
        <v>37162</v>
      </c>
      <c r="H72" s="2" t="s">
        <v>18</v>
      </c>
      <c r="I72" s="4" t="s">
        <v>68</v>
      </c>
      <c r="J72" s="2" t="s">
        <v>20</v>
      </c>
      <c r="K72" s="2" t="s">
        <v>21</v>
      </c>
      <c r="L72" s="2" t="s">
        <v>69</v>
      </c>
      <c r="M72" s="2" t="s">
        <v>35</v>
      </c>
      <c r="N72" s="2" t="s">
        <v>36</v>
      </c>
      <c r="O72" s="2" t="s">
        <v>24</v>
      </c>
      <c r="P72" s="2" t="s">
        <v>129</v>
      </c>
      <c r="Q72" s="15">
        <f t="shared" si="9"/>
        <v>22.273972602739725</v>
      </c>
      <c r="R72" s="7">
        <f t="shared" ref="R72:R103" si="10">D72+75*365</f>
        <v>52200</v>
      </c>
      <c r="S72" s="7">
        <f t="shared" ref="S72:S103" si="11">G72+30*365</f>
        <v>48112</v>
      </c>
      <c r="T72">
        <f t="shared" ref="T72:T103" si="12">IF(R72&lt;T$1,1, 0)</f>
        <v>0</v>
      </c>
      <c r="U72">
        <f t="shared" ref="U72:U103" si="13">IF(S72&lt;U$1,1, 0)</f>
        <v>0</v>
      </c>
    </row>
    <row r="73" spans="1:21" x14ac:dyDescent="0.15">
      <c r="A73" s="2">
        <v>198471</v>
      </c>
      <c r="B73" s="2">
        <v>1</v>
      </c>
      <c r="C73" s="2" t="s">
        <v>38</v>
      </c>
      <c r="D73" s="3">
        <v>24350</v>
      </c>
      <c r="E73" s="2">
        <v>57</v>
      </c>
      <c r="F73" s="2" t="s">
        <v>17</v>
      </c>
      <c r="G73" s="3">
        <v>37055</v>
      </c>
      <c r="H73" s="2" t="s">
        <v>18</v>
      </c>
      <c r="I73" s="4" t="s">
        <v>19</v>
      </c>
      <c r="J73" s="2" t="s">
        <v>34</v>
      </c>
      <c r="K73" s="2" t="s">
        <v>21</v>
      </c>
      <c r="L73" s="2" t="s">
        <v>18</v>
      </c>
      <c r="M73" s="2" t="s">
        <v>22</v>
      </c>
      <c r="N73" s="2" t="s">
        <v>23</v>
      </c>
      <c r="O73" s="2" t="s">
        <v>24</v>
      </c>
      <c r="P73" s="2" t="s">
        <v>39</v>
      </c>
      <c r="Q73" s="15">
        <f t="shared" si="9"/>
        <v>22.567123287671233</v>
      </c>
      <c r="R73" s="7">
        <f t="shared" si="10"/>
        <v>51725</v>
      </c>
      <c r="S73" s="7">
        <f t="shared" si="11"/>
        <v>48005</v>
      </c>
      <c r="T73">
        <f t="shared" si="12"/>
        <v>0</v>
      </c>
      <c r="U73">
        <f t="shared" si="13"/>
        <v>0</v>
      </c>
    </row>
    <row r="74" spans="1:21" x14ac:dyDescent="0.15">
      <c r="A74" s="2">
        <v>2091006</v>
      </c>
      <c r="B74" s="2">
        <v>1</v>
      </c>
      <c r="C74" s="2" t="s">
        <v>52</v>
      </c>
      <c r="D74" s="3">
        <v>25360</v>
      </c>
      <c r="E74" s="2">
        <v>54</v>
      </c>
      <c r="F74" s="2" t="s">
        <v>17</v>
      </c>
      <c r="G74" s="3">
        <v>36741</v>
      </c>
      <c r="H74" s="2" t="s">
        <v>27</v>
      </c>
      <c r="I74" s="4" t="s">
        <v>28</v>
      </c>
      <c r="J74" s="2" t="s">
        <v>53</v>
      </c>
      <c r="K74" s="2" t="s">
        <v>21</v>
      </c>
      <c r="L74" s="2" t="s">
        <v>27</v>
      </c>
      <c r="M74" s="2" t="s">
        <v>35</v>
      </c>
      <c r="N74" s="2" t="s">
        <v>36</v>
      </c>
      <c r="O74" s="2" t="s">
        <v>24</v>
      </c>
      <c r="P74" s="2" t="s">
        <v>54</v>
      </c>
      <c r="Q74" s="15">
        <f t="shared" si="9"/>
        <v>23.427397260273974</v>
      </c>
      <c r="R74" s="7">
        <f t="shared" si="10"/>
        <v>52735</v>
      </c>
      <c r="S74" s="7">
        <f t="shared" si="11"/>
        <v>47691</v>
      </c>
      <c r="T74">
        <f t="shared" si="12"/>
        <v>0</v>
      </c>
      <c r="U74">
        <f t="shared" si="13"/>
        <v>0</v>
      </c>
    </row>
    <row r="75" spans="1:21" x14ac:dyDescent="0.15">
      <c r="A75" s="2">
        <v>2103544</v>
      </c>
      <c r="B75" s="2">
        <v>1</v>
      </c>
      <c r="C75" s="2" t="s">
        <v>194</v>
      </c>
      <c r="D75" s="3">
        <v>23806</v>
      </c>
      <c r="E75" s="2">
        <v>58</v>
      </c>
      <c r="F75" s="2" t="s">
        <v>17</v>
      </c>
      <c r="G75" s="3">
        <v>36741</v>
      </c>
      <c r="H75" s="2" t="s">
        <v>18</v>
      </c>
      <c r="I75" s="4" t="s">
        <v>19</v>
      </c>
      <c r="J75" s="2" t="s">
        <v>34</v>
      </c>
      <c r="K75" s="2" t="s">
        <v>21</v>
      </c>
      <c r="L75" s="2" t="s">
        <v>18</v>
      </c>
      <c r="M75" s="2" t="s">
        <v>35</v>
      </c>
      <c r="N75" s="2" t="s">
        <v>36</v>
      </c>
      <c r="O75" s="2" t="s">
        <v>24</v>
      </c>
      <c r="P75" s="2" t="s">
        <v>195</v>
      </c>
      <c r="Q75" s="15">
        <f t="shared" si="9"/>
        <v>23.427397260273974</v>
      </c>
      <c r="R75" s="7">
        <f t="shared" si="10"/>
        <v>51181</v>
      </c>
      <c r="S75" s="7">
        <f t="shared" si="11"/>
        <v>47691</v>
      </c>
      <c r="T75">
        <f t="shared" si="12"/>
        <v>0</v>
      </c>
      <c r="U75">
        <f t="shared" si="13"/>
        <v>0</v>
      </c>
    </row>
    <row r="76" spans="1:21" x14ac:dyDescent="0.15">
      <c r="A76" s="2">
        <v>979412</v>
      </c>
      <c r="B76" s="2">
        <v>1</v>
      </c>
      <c r="C76" s="2" t="s">
        <v>148</v>
      </c>
      <c r="D76" s="3">
        <v>23555</v>
      </c>
      <c r="E76" s="2">
        <v>59</v>
      </c>
      <c r="F76" s="2" t="s">
        <v>17</v>
      </c>
      <c r="G76" s="3">
        <v>36042</v>
      </c>
      <c r="H76" s="2" t="s">
        <v>27</v>
      </c>
      <c r="I76" s="4" t="s">
        <v>28</v>
      </c>
      <c r="J76" s="2" t="s">
        <v>53</v>
      </c>
      <c r="K76" s="2" t="s">
        <v>21</v>
      </c>
      <c r="L76" s="2" t="s">
        <v>27</v>
      </c>
      <c r="M76" s="2" t="s">
        <v>30</v>
      </c>
      <c r="N76" s="2" t="s">
        <v>31</v>
      </c>
      <c r="O76" s="2" t="s">
        <v>24</v>
      </c>
      <c r="P76" s="2" t="s">
        <v>149</v>
      </c>
      <c r="Q76" s="15">
        <f t="shared" si="9"/>
        <v>25.342465753424658</v>
      </c>
      <c r="R76" s="7">
        <f t="shared" si="10"/>
        <v>50930</v>
      </c>
      <c r="S76" s="7">
        <f t="shared" si="11"/>
        <v>46992</v>
      </c>
      <c r="T76">
        <f t="shared" si="12"/>
        <v>0</v>
      </c>
      <c r="U76">
        <f t="shared" si="13"/>
        <v>1</v>
      </c>
    </row>
    <row r="77" spans="1:21" x14ac:dyDescent="0.15">
      <c r="A77" s="2">
        <v>93061</v>
      </c>
      <c r="B77" s="2">
        <v>1</v>
      </c>
      <c r="C77" s="2" t="s">
        <v>134</v>
      </c>
      <c r="D77" s="3">
        <v>23522</v>
      </c>
      <c r="E77" s="2">
        <v>59</v>
      </c>
      <c r="F77" s="2" t="s">
        <v>17</v>
      </c>
      <c r="G77" s="3">
        <v>35933</v>
      </c>
      <c r="H77" s="2" t="s">
        <v>18</v>
      </c>
      <c r="I77" s="4" t="s">
        <v>68</v>
      </c>
      <c r="J77" s="2" t="s">
        <v>34</v>
      </c>
      <c r="K77" s="2" t="s">
        <v>21</v>
      </c>
      <c r="L77" s="2" t="s">
        <v>69</v>
      </c>
      <c r="M77" s="2" t="s">
        <v>49</v>
      </c>
      <c r="N77" s="2" t="s">
        <v>50</v>
      </c>
      <c r="O77" s="2" t="s">
        <v>24</v>
      </c>
      <c r="P77" s="2" t="s">
        <v>135</v>
      </c>
      <c r="Q77" s="15">
        <f t="shared" si="9"/>
        <v>25.641095890410959</v>
      </c>
      <c r="R77" s="7">
        <f t="shared" si="10"/>
        <v>50897</v>
      </c>
      <c r="S77" s="7">
        <f t="shared" si="11"/>
        <v>46883</v>
      </c>
      <c r="T77">
        <f t="shared" si="12"/>
        <v>0</v>
      </c>
      <c r="U77">
        <f t="shared" si="13"/>
        <v>1</v>
      </c>
    </row>
    <row r="78" spans="1:21" x14ac:dyDescent="0.15">
      <c r="A78" s="2">
        <v>206232</v>
      </c>
      <c r="B78" s="2">
        <v>1</v>
      </c>
      <c r="C78" s="2" t="s">
        <v>75</v>
      </c>
      <c r="D78" s="3">
        <v>25022</v>
      </c>
      <c r="E78" s="2">
        <v>55</v>
      </c>
      <c r="F78" s="2" t="s">
        <v>17</v>
      </c>
      <c r="G78" s="3">
        <v>35842</v>
      </c>
      <c r="H78" s="2" t="s">
        <v>18</v>
      </c>
      <c r="I78" s="4" t="s">
        <v>68</v>
      </c>
      <c r="J78" s="2" t="s">
        <v>76</v>
      </c>
      <c r="K78" s="2" t="s">
        <v>21</v>
      </c>
      <c r="L78" s="2" t="s">
        <v>69</v>
      </c>
      <c r="M78" s="2" t="s">
        <v>30</v>
      </c>
      <c r="N78" s="2" t="s">
        <v>31</v>
      </c>
      <c r="O78" s="2" t="s">
        <v>24</v>
      </c>
      <c r="P78" s="2" t="s">
        <v>77</v>
      </c>
      <c r="Q78" s="15">
        <f t="shared" si="9"/>
        <v>25.890410958904109</v>
      </c>
      <c r="R78" s="7">
        <f t="shared" si="10"/>
        <v>52397</v>
      </c>
      <c r="S78" s="7">
        <f t="shared" si="11"/>
        <v>46792</v>
      </c>
      <c r="T78">
        <f t="shared" si="12"/>
        <v>0</v>
      </c>
      <c r="U78">
        <f t="shared" si="13"/>
        <v>1</v>
      </c>
    </row>
    <row r="79" spans="1:21" x14ac:dyDescent="0.15">
      <c r="A79" s="2">
        <v>207205</v>
      </c>
      <c r="B79" s="2">
        <v>1</v>
      </c>
      <c r="C79" s="2" t="s">
        <v>86</v>
      </c>
      <c r="D79" s="3">
        <v>24033</v>
      </c>
      <c r="E79" s="2">
        <v>58</v>
      </c>
      <c r="F79" s="2" t="s">
        <v>17</v>
      </c>
      <c r="G79" s="3">
        <v>35674</v>
      </c>
      <c r="H79" s="2" t="s">
        <v>18</v>
      </c>
      <c r="I79" s="4" t="s">
        <v>68</v>
      </c>
      <c r="J79" s="2" t="s">
        <v>76</v>
      </c>
      <c r="K79" s="2" t="s">
        <v>21</v>
      </c>
      <c r="L79" s="2" t="s">
        <v>69</v>
      </c>
      <c r="M79" s="2" t="s">
        <v>30</v>
      </c>
      <c r="N79" s="2" t="s">
        <v>31</v>
      </c>
      <c r="O79" s="2" t="s">
        <v>24</v>
      </c>
      <c r="P79" s="2" t="s">
        <v>87</v>
      </c>
      <c r="Q79" s="15">
        <f t="shared" si="9"/>
        <v>26.350684931506848</v>
      </c>
      <c r="R79" s="7">
        <f t="shared" si="10"/>
        <v>51408</v>
      </c>
      <c r="S79" s="7">
        <f t="shared" si="11"/>
        <v>46624</v>
      </c>
      <c r="T79">
        <f t="shared" si="12"/>
        <v>0</v>
      </c>
      <c r="U79">
        <f t="shared" si="13"/>
        <v>1</v>
      </c>
    </row>
    <row r="80" spans="1:21" x14ac:dyDescent="0.15">
      <c r="A80" s="2">
        <v>2143719</v>
      </c>
      <c r="B80" s="2">
        <v>1</v>
      </c>
      <c r="C80" s="2" t="s">
        <v>63</v>
      </c>
      <c r="D80" s="3">
        <v>23022</v>
      </c>
      <c r="E80" s="2">
        <v>60</v>
      </c>
      <c r="F80" s="2" t="s">
        <v>17</v>
      </c>
      <c r="G80" s="3">
        <v>35583</v>
      </c>
      <c r="H80" s="2" t="s">
        <v>27</v>
      </c>
      <c r="I80" s="4" t="s">
        <v>28</v>
      </c>
      <c r="J80" s="2" t="s">
        <v>53</v>
      </c>
      <c r="K80" s="2" t="s">
        <v>21</v>
      </c>
      <c r="L80" s="2" t="s">
        <v>27</v>
      </c>
      <c r="M80" s="2" t="s">
        <v>49</v>
      </c>
      <c r="N80" s="2" t="s">
        <v>50</v>
      </c>
      <c r="O80" s="2" t="s">
        <v>24</v>
      </c>
      <c r="P80" s="2" t="s">
        <v>64</v>
      </c>
      <c r="Q80" s="15">
        <f t="shared" si="9"/>
        <v>26.6</v>
      </c>
      <c r="R80" s="7">
        <f t="shared" si="10"/>
        <v>50397</v>
      </c>
      <c r="S80" s="7">
        <f t="shared" si="11"/>
        <v>46533</v>
      </c>
      <c r="T80">
        <f t="shared" si="12"/>
        <v>0</v>
      </c>
      <c r="U80">
        <f t="shared" si="13"/>
        <v>1</v>
      </c>
    </row>
    <row r="81" spans="1:21" x14ac:dyDescent="0.15">
      <c r="A81" s="2">
        <v>2801226</v>
      </c>
      <c r="B81" s="2">
        <v>1</v>
      </c>
      <c r="C81" s="2" t="s">
        <v>230</v>
      </c>
      <c r="D81" s="3">
        <v>23527</v>
      </c>
      <c r="E81" s="2">
        <v>59</v>
      </c>
      <c r="F81" s="2" t="s">
        <v>17</v>
      </c>
      <c r="G81" s="3">
        <v>35543</v>
      </c>
      <c r="H81" s="2" t="s">
        <v>18</v>
      </c>
      <c r="I81" s="4" t="s">
        <v>68</v>
      </c>
      <c r="J81" s="2" t="s">
        <v>20</v>
      </c>
      <c r="K81" s="2" t="s">
        <v>21</v>
      </c>
      <c r="L81" s="2" t="s">
        <v>69</v>
      </c>
      <c r="M81" s="2" t="s">
        <v>22</v>
      </c>
      <c r="N81" s="2" t="s">
        <v>23</v>
      </c>
      <c r="O81" s="2" t="s">
        <v>24</v>
      </c>
      <c r="P81" s="2" t="s">
        <v>231</v>
      </c>
      <c r="Q81" s="15">
        <f t="shared" si="9"/>
        <v>26.709589041095889</v>
      </c>
      <c r="R81" s="7">
        <f t="shared" si="10"/>
        <v>50902</v>
      </c>
      <c r="S81" s="7">
        <f t="shared" si="11"/>
        <v>46493</v>
      </c>
      <c r="T81">
        <f t="shared" si="12"/>
        <v>0</v>
      </c>
      <c r="U81">
        <f t="shared" si="13"/>
        <v>1</v>
      </c>
    </row>
    <row r="82" spans="1:21" x14ac:dyDescent="0.15">
      <c r="A82" s="2">
        <v>447583</v>
      </c>
      <c r="B82" s="2">
        <v>1</v>
      </c>
      <c r="C82" s="2" t="s">
        <v>55</v>
      </c>
      <c r="D82" s="3">
        <v>23820</v>
      </c>
      <c r="E82" s="2">
        <v>58</v>
      </c>
      <c r="F82" s="2" t="s">
        <v>17</v>
      </c>
      <c r="G82" s="3">
        <v>35537</v>
      </c>
      <c r="H82" s="2" t="s">
        <v>18</v>
      </c>
      <c r="I82" s="4" t="s">
        <v>19</v>
      </c>
      <c r="J82" s="2" t="s">
        <v>20</v>
      </c>
      <c r="K82" s="2" t="s">
        <v>56</v>
      </c>
      <c r="L82" s="2" t="s">
        <v>18</v>
      </c>
      <c r="M82" s="2" t="s">
        <v>49</v>
      </c>
      <c r="N82" s="2" t="s">
        <v>50</v>
      </c>
      <c r="O82" s="2" t="s">
        <v>24</v>
      </c>
      <c r="P82" s="2" t="s">
        <v>57</v>
      </c>
      <c r="Q82" s="15">
        <f t="shared" si="9"/>
        <v>26.726027397260275</v>
      </c>
      <c r="R82" s="7">
        <f t="shared" si="10"/>
        <v>51195</v>
      </c>
      <c r="S82" s="7">
        <f t="shared" si="11"/>
        <v>46487</v>
      </c>
      <c r="T82">
        <f t="shared" si="12"/>
        <v>0</v>
      </c>
      <c r="U82">
        <f t="shared" si="13"/>
        <v>1</v>
      </c>
    </row>
    <row r="83" spans="1:21" x14ac:dyDescent="0.15">
      <c r="A83" s="2">
        <v>2799603</v>
      </c>
      <c r="B83" s="2">
        <v>1</v>
      </c>
      <c r="C83" s="2" t="s">
        <v>126</v>
      </c>
      <c r="D83" s="3">
        <v>23925</v>
      </c>
      <c r="E83" s="2">
        <v>58</v>
      </c>
      <c r="F83" s="2" t="s">
        <v>17</v>
      </c>
      <c r="G83" s="3">
        <v>35531</v>
      </c>
      <c r="H83" s="2" t="s">
        <v>27</v>
      </c>
      <c r="I83" s="4" t="s">
        <v>28</v>
      </c>
      <c r="J83" s="2" t="s">
        <v>53</v>
      </c>
      <c r="K83" s="2" t="s">
        <v>21</v>
      </c>
      <c r="L83" s="2" t="s">
        <v>27</v>
      </c>
      <c r="M83" s="2" t="s">
        <v>22</v>
      </c>
      <c r="N83" s="2" t="s">
        <v>23</v>
      </c>
      <c r="O83" s="2" t="s">
        <v>24</v>
      </c>
      <c r="P83" s="2" t="s">
        <v>127</v>
      </c>
      <c r="Q83" s="15">
        <f t="shared" si="9"/>
        <v>26.742465753424657</v>
      </c>
      <c r="R83" s="7">
        <f t="shared" si="10"/>
        <v>51300</v>
      </c>
      <c r="S83" s="7">
        <f t="shared" si="11"/>
        <v>46481</v>
      </c>
      <c r="T83">
        <f t="shared" si="12"/>
        <v>0</v>
      </c>
      <c r="U83">
        <f t="shared" si="13"/>
        <v>1</v>
      </c>
    </row>
    <row r="84" spans="1:21" x14ac:dyDescent="0.15">
      <c r="A84" s="2">
        <v>2178340</v>
      </c>
      <c r="B84" s="2">
        <v>1</v>
      </c>
      <c r="C84" s="2" t="s">
        <v>82</v>
      </c>
      <c r="D84" s="3">
        <v>25121</v>
      </c>
      <c r="E84" s="2">
        <v>55</v>
      </c>
      <c r="F84" s="2" t="s">
        <v>17</v>
      </c>
      <c r="G84" s="3">
        <v>35531</v>
      </c>
      <c r="H84" s="2" t="s">
        <v>18</v>
      </c>
      <c r="I84" s="4" t="s">
        <v>68</v>
      </c>
      <c r="J84" s="2" t="s">
        <v>76</v>
      </c>
      <c r="K84" s="2" t="s">
        <v>21</v>
      </c>
      <c r="L84" s="2" t="s">
        <v>69</v>
      </c>
      <c r="M84" s="2" t="s">
        <v>49</v>
      </c>
      <c r="N84" s="2" t="s">
        <v>50</v>
      </c>
      <c r="O84" s="2" t="s">
        <v>24</v>
      </c>
      <c r="P84" s="2" t="s">
        <v>83</v>
      </c>
      <c r="Q84" s="15">
        <f t="shared" si="9"/>
        <v>26.742465753424657</v>
      </c>
      <c r="R84" s="7">
        <f t="shared" si="10"/>
        <v>52496</v>
      </c>
      <c r="S84" s="7">
        <f t="shared" si="11"/>
        <v>46481</v>
      </c>
      <c r="T84">
        <f t="shared" si="12"/>
        <v>0</v>
      </c>
      <c r="U84">
        <f t="shared" si="13"/>
        <v>1</v>
      </c>
    </row>
    <row r="85" spans="1:21" x14ac:dyDescent="0.15">
      <c r="A85" s="2">
        <v>1303816</v>
      </c>
      <c r="B85" s="2">
        <v>1</v>
      </c>
      <c r="C85" s="2" t="s">
        <v>168</v>
      </c>
      <c r="D85" s="3">
        <v>22154</v>
      </c>
      <c r="E85" s="2">
        <v>63</v>
      </c>
      <c r="F85" s="2" t="s">
        <v>17</v>
      </c>
      <c r="G85" s="3">
        <v>35400</v>
      </c>
      <c r="H85" s="2" t="s">
        <v>18</v>
      </c>
      <c r="I85" s="4" t="s">
        <v>19</v>
      </c>
      <c r="J85" s="2" t="s">
        <v>34</v>
      </c>
      <c r="K85" s="2" t="s">
        <v>21</v>
      </c>
      <c r="L85" s="2" t="s">
        <v>18</v>
      </c>
      <c r="M85" s="2" t="s">
        <v>30</v>
      </c>
      <c r="N85" s="2" t="s">
        <v>31</v>
      </c>
      <c r="O85" s="2" t="s">
        <v>24</v>
      </c>
      <c r="P85" s="2" t="s">
        <v>169</v>
      </c>
      <c r="Q85" s="15">
        <f t="shared" si="9"/>
        <v>27.101369863013698</v>
      </c>
      <c r="R85" s="7">
        <f t="shared" si="10"/>
        <v>49529</v>
      </c>
      <c r="S85" s="7">
        <f t="shared" si="11"/>
        <v>46350</v>
      </c>
      <c r="T85">
        <f t="shared" si="12"/>
        <v>0</v>
      </c>
      <c r="U85">
        <f t="shared" si="13"/>
        <v>1</v>
      </c>
    </row>
    <row r="86" spans="1:21" x14ac:dyDescent="0.15">
      <c r="A86" s="2">
        <v>2801060</v>
      </c>
      <c r="B86" s="2">
        <v>1</v>
      </c>
      <c r="C86" s="2" t="s">
        <v>160</v>
      </c>
      <c r="D86" s="3">
        <v>21622</v>
      </c>
      <c r="E86" s="2">
        <v>64</v>
      </c>
      <c r="F86" s="2" t="s">
        <v>17</v>
      </c>
      <c r="G86" s="3">
        <v>35373</v>
      </c>
      <c r="H86" s="2" t="s">
        <v>27</v>
      </c>
      <c r="I86" s="4" t="s">
        <v>28</v>
      </c>
      <c r="J86" s="2" t="s">
        <v>53</v>
      </c>
      <c r="K86" s="2" t="s">
        <v>21</v>
      </c>
      <c r="L86" s="2" t="s">
        <v>27</v>
      </c>
      <c r="M86" s="2" t="s">
        <v>22</v>
      </c>
      <c r="N86" s="2" t="s">
        <v>23</v>
      </c>
      <c r="O86" s="2" t="s">
        <v>24</v>
      </c>
      <c r="P86" s="2" t="s">
        <v>161</v>
      </c>
      <c r="Q86" s="15">
        <f t="shared" si="9"/>
        <v>27.175342465753424</v>
      </c>
      <c r="R86" s="7">
        <f t="shared" si="10"/>
        <v>48997</v>
      </c>
      <c r="S86" s="7">
        <f t="shared" si="11"/>
        <v>46323</v>
      </c>
      <c r="T86">
        <f t="shared" si="12"/>
        <v>0</v>
      </c>
      <c r="U86">
        <f t="shared" si="13"/>
        <v>1</v>
      </c>
    </row>
    <row r="87" spans="1:21" x14ac:dyDescent="0.15">
      <c r="A87" s="2">
        <v>2564319</v>
      </c>
      <c r="B87" s="2">
        <v>1</v>
      </c>
      <c r="C87" s="2" t="s">
        <v>130</v>
      </c>
      <c r="D87" s="3">
        <v>23640</v>
      </c>
      <c r="E87" s="2">
        <v>59</v>
      </c>
      <c r="F87" s="2" t="s">
        <v>17</v>
      </c>
      <c r="G87" s="3">
        <v>35369</v>
      </c>
      <c r="H87" s="2" t="s">
        <v>18</v>
      </c>
      <c r="I87" s="4" t="s">
        <v>19</v>
      </c>
      <c r="J87" s="2" t="s">
        <v>34</v>
      </c>
      <c r="K87" s="2" t="s">
        <v>21</v>
      </c>
      <c r="L87" s="2" t="s">
        <v>18</v>
      </c>
      <c r="M87" s="2" t="s">
        <v>22</v>
      </c>
      <c r="N87" s="2" t="s">
        <v>23</v>
      </c>
      <c r="O87" s="2" t="s">
        <v>24</v>
      </c>
      <c r="P87" s="2" t="s">
        <v>131</v>
      </c>
      <c r="Q87" s="15">
        <f t="shared" si="9"/>
        <v>27.186301369863013</v>
      </c>
      <c r="R87" s="7">
        <f t="shared" si="10"/>
        <v>51015</v>
      </c>
      <c r="S87" s="7">
        <f t="shared" si="11"/>
        <v>46319</v>
      </c>
      <c r="T87">
        <f t="shared" si="12"/>
        <v>0</v>
      </c>
      <c r="U87">
        <f t="shared" si="13"/>
        <v>1</v>
      </c>
    </row>
    <row r="88" spans="1:21" x14ac:dyDescent="0.15">
      <c r="A88" s="2">
        <v>2564302</v>
      </c>
      <c r="B88" s="2">
        <v>1</v>
      </c>
      <c r="C88" s="2" t="s">
        <v>150</v>
      </c>
      <c r="D88" s="3">
        <v>24474</v>
      </c>
      <c r="E88" s="2">
        <v>56</v>
      </c>
      <c r="F88" s="2" t="s">
        <v>17</v>
      </c>
      <c r="G88" s="3">
        <v>35321</v>
      </c>
      <c r="H88" s="2" t="s">
        <v>27</v>
      </c>
      <c r="I88" s="4" t="s">
        <v>28</v>
      </c>
      <c r="J88" s="2" t="s">
        <v>53</v>
      </c>
      <c r="K88" s="2" t="s">
        <v>21</v>
      </c>
      <c r="L88" s="2" t="s">
        <v>27</v>
      </c>
      <c r="M88" s="2" t="s">
        <v>30</v>
      </c>
      <c r="N88" s="2" t="s">
        <v>31</v>
      </c>
      <c r="O88" s="2" t="s">
        <v>24</v>
      </c>
      <c r="P88" s="2" t="s">
        <v>151</v>
      </c>
      <c r="Q88" s="15">
        <f t="shared" si="9"/>
        <v>27.317808219178083</v>
      </c>
      <c r="R88" s="7">
        <f t="shared" si="10"/>
        <v>51849</v>
      </c>
      <c r="S88" s="7">
        <f t="shared" si="11"/>
        <v>46271</v>
      </c>
      <c r="T88">
        <f t="shared" si="12"/>
        <v>0</v>
      </c>
      <c r="U88">
        <f t="shared" si="13"/>
        <v>1</v>
      </c>
    </row>
    <row r="89" spans="1:21" x14ac:dyDescent="0.15">
      <c r="A89" s="2">
        <v>2792356</v>
      </c>
      <c r="B89" s="2">
        <v>1</v>
      </c>
      <c r="C89" s="2" t="s">
        <v>202</v>
      </c>
      <c r="D89" s="3">
        <v>24350</v>
      </c>
      <c r="E89" s="2">
        <v>57</v>
      </c>
      <c r="F89" s="2" t="s">
        <v>17</v>
      </c>
      <c r="G89" s="3">
        <v>34943</v>
      </c>
      <c r="H89" s="2" t="s">
        <v>27</v>
      </c>
      <c r="I89" s="4" t="s">
        <v>28</v>
      </c>
      <c r="J89" s="2" t="s">
        <v>20</v>
      </c>
      <c r="K89" s="2" t="s">
        <v>21</v>
      </c>
      <c r="L89" s="2" t="s">
        <v>27</v>
      </c>
      <c r="M89" s="2" t="s">
        <v>70</v>
      </c>
      <c r="N89" s="2" t="s">
        <v>71</v>
      </c>
      <c r="O89" s="2" t="s">
        <v>24</v>
      </c>
      <c r="P89" s="2" t="s">
        <v>203</v>
      </c>
      <c r="Q89" s="15">
        <f t="shared" si="9"/>
        <v>28.353424657534248</v>
      </c>
      <c r="R89" s="7">
        <f t="shared" si="10"/>
        <v>51725</v>
      </c>
      <c r="S89" s="7">
        <f t="shared" si="11"/>
        <v>45893</v>
      </c>
      <c r="T89">
        <f t="shared" si="12"/>
        <v>0</v>
      </c>
      <c r="U89">
        <f t="shared" si="13"/>
        <v>1</v>
      </c>
    </row>
    <row r="90" spans="1:21" x14ac:dyDescent="0.15">
      <c r="A90" s="2">
        <v>2795255</v>
      </c>
      <c r="B90" s="2">
        <v>1</v>
      </c>
      <c r="C90" s="2" t="s">
        <v>212</v>
      </c>
      <c r="D90" s="3">
        <v>23323</v>
      </c>
      <c r="E90" s="2">
        <v>60</v>
      </c>
      <c r="F90" s="2" t="s">
        <v>17</v>
      </c>
      <c r="G90" s="3">
        <v>34943</v>
      </c>
      <c r="H90" s="2" t="s">
        <v>18</v>
      </c>
      <c r="I90" s="4" t="s">
        <v>68</v>
      </c>
      <c r="J90" s="2" t="s">
        <v>76</v>
      </c>
      <c r="K90" s="2" t="s">
        <v>21</v>
      </c>
      <c r="L90" s="2" t="s">
        <v>69</v>
      </c>
      <c r="M90" s="2" t="s">
        <v>30</v>
      </c>
      <c r="N90" s="2" t="s">
        <v>31</v>
      </c>
      <c r="O90" s="2" t="s">
        <v>24</v>
      </c>
      <c r="P90" s="2" t="s">
        <v>213</v>
      </c>
      <c r="Q90" s="15">
        <f t="shared" si="9"/>
        <v>28.353424657534248</v>
      </c>
      <c r="R90" s="7">
        <f t="shared" si="10"/>
        <v>50698</v>
      </c>
      <c r="S90" s="7">
        <f t="shared" si="11"/>
        <v>45893</v>
      </c>
      <c r="T90">
        <f t="shared" si="12"/>
        <v>0</v>
      </c>
      <c r="U90">
        <f t="shared" si="13"/>
        <v>1</v>
      </c>
    </row>
    <row r="91" spans="1:21" x14ac:dyDescent="0.15">
      <c r="A91" s="2">
        <v>94110</v>
      </c>
      <c r="B91" s="2">
        <v>1</v>
      </c>
      <c r="C91" s="2" t="s">
        <v>252</v>
      </c>
      <c r="D91" s="3">
        <v>22118</v>
      </c>
      <c r="E91" s="2">
        <v>63</v>
      </c>
      <c r="F91" s="2" t="s">
        <v>17</v>
      </c>
      <c r="G91" s="3">
        <v>34409</v>
      </c>
      <c r="H91" s="2" t="s">
        <v>27</v>
      </c>
      <c r="I91" s="4" t="s">
        <v>28</v>
      </c>
      <c r="J91" s="2" t="s">
        <v>53</v>
      </c>
      <c r="K91" s="2" t="s">
        <v>21</v>
      </c>
      <c r="L91" s="2" t="s">
        <v>27</v>
      </c>
      <c r="M91" s="2" t="s">
        <v>22</v>
      </c>
      <c r="N91" s="2" t="s">
        <v>23</v>
      </c>
      <c r="O91" s="2" t="s">
        <v>24</v>
      </c>
      <c r="P91" s="2" t="s">
        <v>253</v>
      </c>
      <c r="Q91" s="15">
        <f t="shared" si="9"/>
        <v>29.816438356164383</v>
      </c>
      <c r="R91" s="7">
        <f t="shared" si="10"/>
        <v>49493</v>
      </c>
      <c r="S91" s="7">
        <f t="shared" si="11"/>
        <v>45359</v>
      </c>
      <c r="T91">
        <f t="shared" si="12"/>
        <v>0</v>
      </c>
      <c r="U91">
        <f t="shared" si="13"/>
        <v>1</v>
      </c>
    </row>
    <row r="92" spans="1:21" x14ac:dyDescent="0.15">
      <c r="A92" s="2">
        <v>93697</v>
      </c>
      <c r="B92" s="2">
        <v>1</v>
      </c>
      <c r="C92" s="2" t="s">
        <v>182</v>
      </c>
      <c r="D92" s="3">
        <v>24451</v>
      </c>
      <c r="E92" s="2">
        <v>57</v>
      </c>
      <c r="F92" s="2" t="s">
        <v>17</v>
      </c>
      <c r="G92" s="3">
        <v>34394</v>
      </c>
      <c r="H92" s="2" t="s">
        <v>27</v>
      </c>
      <c r="I92" s="4" t="s">
        <v>28</v>
      </c>
      <c r="J92" s="2" t="s">
        <v>53</v>
      </c>
      <c r="K92" s="2" t="s">
        <v>21</v>
      </c>
      <c r="L92" s="2" t="s">
        <v>27</v>
      </c>
      <c r="M92" s="2" t="s">
        <v>70</v>
      </c>
      <c r="N92" s="2" t="s">
        <v>71</v>
      </c>
      <c r="O92" s="2" t="s">
        <v>24</v>
      </c>
      <c r="P92" s="2" t="s">
        <v>183</v>
      </c>
      <c r="Q92" s="15">
        <f t="shared" si="9"/>
        <v>29.857534246575341</v>
      </c>
      <c r="R92" s="7">
        <f t="shared" si="10"/>
        <v>51826</v>
      </c>
      <c r="S92" s="7">
        <f t="shared" si="11"/>
        <v>45344</v>
      </c>
      <c r="T92">
        <f t="shared" si="12"/>
        <v>0</v>
      </c>
      <c r="U92">
        <f t="shared" si="13"/>
        <v>1</v>
      </c>
    </row>
    <row r="93" spans="1:21" x14ac:dyDescent="0.15">
      <c r="A93" s="2">
        <v>92783</v>
      </c>
      <c r="B93" s="2">
        <v>1</v>
      </c>
      <c r="C93" s="2" t="s">
        <v>84</v>
      </c>
      <c r="D93" s="3">
        <v>24940</v>
      </c>
      <c r="E93" s="2">
        <v>55</v>
      </c>
      <c r="F93" s="2" t="s">
        <v>17</v>
      </c>
      <c r="G93" s="3">
        <v>34143</v>
      </c>
      <c r="H93" s="2" t="s">
        <v>18</v>
      </c>
      <c r="I93" s="4" t="s">
        <v>68</v>
      </c>
      <c r="J93" s="2" t="s">
        <v>76</v>
      </c>
      <c r="K93" s="2" t="s">
        <v>21</v>
      </c>
      <c r="L93" s="2" t="s">
        <v>69</v>
      </c>
      <c r="M93" s="2" t="s">
        <v>70</v>
      </c>
      <c r="N93" s="2" t="s">
        <v>71</v>
      </c>
      <c r="O93" s="2" t="s">
        <v>24</v>
      </c>
      <c r="P93" s="2" t="s">
        <v>85</v>
      </c>
      <c r="Q93" s="15">
        <f t="shared" si="9"/>
        <v>30.545205479452054</v>
      </c>
      <c r="R93" s="7">
        <f t="shared" si="10"/>
        <v>52315</v>
      </c>
      <c r="S93" s="7">
        <f t="shared" si="11"/>
        <v>45093</v>
      </c>
      <c r="T93">
        <f t="shared" si="12"/>
        <v>0</v>
      </c>
      <c r="U93">
        <f t="shared" si="13"/>
        <v>1</v>
      </c>
    </row>
    <row r="94" spans="1:21" x14ac:dyDescent="0.15">
      <c r="A94" s="2">
        <v>84982</v>
      </c>
      <c r="B94" s="2">
        <v>1</v>
      </c>
      <c r="C94" s="2" t="s">
        <v>232</v>
      </c>
      <c r="D94" s="3">
        <v>21951</v>
      </c>
      <c r="E94" s="2">
        <v>63</v>
      </c>
      <c r="F94" s="2" t="s">
        <v>17</v>
      </c>
      <c r="G94" s="3">
        <v>34120</v>
      </c>
      <c r="H94" s="2" t="s">
        <v>18</v>
      </c>
      <c r="I94" s="4" t="s">
        <v>19</v>
      </c>
      <c r="J94" s="2" t="s">
        <v>20</v>
      </c>
      <c r="K94" s="2" t="s">
        <v>21</v>
      </c>
      <c r="L94" s="2" t="s">
        <v>18</v>
      </c>
      <c r="M94" s="2" t="s">
        <v>49</v>
      </c>
      <c r="N94" s="2" t="s">
        <v>50</v>
      </c>
      <c r="O94" s="2" t="s">
        <v>24</v>
      </c>
      <c r="P94" s="2" t="s">
        <v>233</v>
      </c>
      <c r="Q94" s="15">
        <f t="shared" si="9"/>
        <v>30.608219178082191</v>
      </c>
      <c r="R94" s="7">
        <f t="shared" si="10"/>
        <v>49326</v>
      </c>
      <c r="S94" s="7">
        <f t="shared" si="11"/>
        <v>45070</v>
      </c>
      <c r="T94">
        <f t="shared" si="12"/>
        <v>0</v>
      </c>
      <c r="U94">
        <f t="shared" si="13"/>
        <v>1</v>
      </c>
    </row>
    <row r="95" spans="1:21" x14ac:dyDescent="0.15">
      <c r="A95" s="2">
        <v>65667</v>
      </c>
      <c r="B95" s="2">
        <v>1</v>
      </c>
      <c r="C95" s="2" t="s">
        <v>206</v>
      </c>
      <c r="D95" s="3">
        <v>22373</v>
      </c>
      <c r="E95" s="2">
        <v>62</v>
      </c>
      <c r="F95" s="2" t="s">
        <v>17</v>
      </c>
      <c r="G95" s="3">
        <v>33500</v>
      </c>
      <c r="H95" s="2" t="s">
        <v>18</v>
      </c>
      <c r="I95" s="4" t="s">
        <v>68</v>
      </c>
      <c r="J95" s="2" t="s">
        <v>76</v>
      </c>
      <c r="K95" s="2" t="s">
        <v>21</v>
      </c>
      <c r="L95" s="2" t="s">
        <v>69</v>
      </c>
      <c r="M95" s="2" t="s">
        <v>35</v>
      </c>
      <c r="N95" s="2" t="s">
        <v>36</v>
      </c>
      <c r="O95" s="2" t="s">
        <v>24</v>
      </c>
      <c r="P95" s="2" t="s">
        <v>207</v>
      </c>
      <c r="Q95" s="15">
        <f t="shared" si="9"/>
        <v>32.30684931506849</v>
      </c>
      <c r="R95" s="7">
        <f t="shared" si="10"/>
        <v>49748</v>
      </c>
      <c r="S95" s="7">
        <f t="shared" si="11"/>
        <v>44450</v>
      </c>
      <c r="T95">
        <f t="shared" si="12"/>
        <v>0</v>
      </c>
      <c r="U95">
        <f t="shared" si="13"/>
        <v>1</v>
      </c>
    </row>
    <row r="96" spans="1:21" x14ac:dyDescent="0.15">
      <c r="A96" s="2">
        <v>64986</v>
      </c>
      <c r="B96" s="2">
        <v>1</v>
      </c>
      <c r="C96" s="2" t="s">
        <v>228</v>
      </c>
      <c r="D96" s="3">
        <v>22303</v>
      </c>
      <c r="E96" s="2">
        <v>62</v>
      </c>
      <c r="F96" s="2" t="s">
        <v>17</v>
      </c>
      <c r="G96" s="3">
        <v>33158</v>
      </c>
      <c r="H96" s="2" t="s">
        <v>18</v>
      </c>
      <c r="I96" s="4" t="s">
        <v>19</v>
      </c>
      <c r="J96" s="2" t="s">
        <v>20</v>
      </c>
      <c r="K96" s="2" t="s">
        <v>21</v>
      </c>
      <c r="L96" s="2" t="s">
        <v>18</v>
      </c>
      <c r="M96" s="2" t="s">
        <v>22</v>
      </c>
      <c r="N96" s="2" t="s">
        <v>23</v>
      </c>
      <c r="O96" s="2" t="s">
        <v>24</v>
      </c>
      <c r="P96" s="2" t="s">
        <v>229</v>
      </c>
      <c r="Q96" s="15">
        <f t="shared" si="9"/>
        <v>33.243835616438353</v>
      </c>
      <c r="R96" s="7">
        <f t="shared" si="10"/>
        <v>49678</v>
      </c>
      <c r="S96" s="7">
        <f t="shared" si="11"/>
        <v>44108</v>
      </c>
      <c r="T96">
        <f t="shared" si="12"/>
        <v>0</v>
      </c>
      <c r="U96">
        <f t="shared" si="13"/>
        <v>1</v>
      </c>
    </row>
    <row r="97" spans="1:21" x14ac:dyDescent="0.15">
      <c r="A97" s="2">
        <v>64882</v>
      </c>
      <c r="B97" s="2">
        <v>1</v>
      </c>
      <c r="C97" s="2" t="s">
        <v>120</v>
      </c>
      <c r="D97" s="3">
        <v>22132</v>
      </c>
      <c r="E97" s="2">
        <v>63</v>
      </c>
      <c r="F97" s="2" t="s">
        <v>17</v>
      </c>
      <c r="G97" s="3">
        <v>33109</v>
      </c>
      <c r="H97" s="2" t="s">
        <v>27</v>
      </c>
      <c r="I97" s="4" t="s">
        <v>28</v>
      </c>
      <c r="J97" s="2" t="s">
        <v>53</v>
      </c>
      <c r="K97" s="2" t="s">
        <v>21</v>
      </c>
      <c r="L97" s="2" t="s">
        <v>27</v>
      </c>
      <c r="M97" s="2" t="s">
        <v>70</v>
      </c>
      <c r="N97" s="2" t="s">
        <v>71</v>
      </c>
      <c r="O97" s="2" t="s">
        <v>24</v>
      </c>
      <c r="P97" s="2" t="s">
        <v>121</v>
      </c>
      <c r="Q97" s="15">
        <f t="shared" si="9"/>
        <v>33.37808219178082</v>
      </c>
      <c r="R97" s="7">
        <f t="shared" si="10"/>
        <v>49507</v>
      </c>
      <c r="S97" s="7">
        <f t="shared" si="11"/>
        <v>44059</v>
      </c>
      <c r="T97">
        <f t="shared" si="12"/>
        <v>0</v>
      </c>
      <c r="U97">
        <f t="shared" si="13"/>
        <v>1</v>
      </c>
    </row>
    <row r="98" spans="1:21" x14ac:dyDescent="0.15">
      <c r="A98" s="2">
        <v>2734941</v>
      </c>
      <c r="B98" s="2">
        <v>1</v>
      </c>
      <c r="C98" s="2" t="s">
        <v>254</v>
      </c>
      <c r="D98" s="3">
        <v>19418</v>
      </c>
      <c r="E98" s="2">
        <v>70</v>
      </c>
      <c r="F98" s="2" t="s">
        <v>17</v>
      </c>
      <c r="G98" s="3">
        <v>33031</v>
      </c>
      <c r="H98" s="2" t="s">
        <v>18</v>
      </c>
      <c r="I98" s="4" t="s">
        <v>68</v>
      </c>
      <c r="J98" s="2" t="s">
        <v>34</v>
      </c>
      <c r="K98" s="2" t="s">
        <v>21</v>
      </c>
      <c r="L98" s="2" t="s">
        <v>69</v>
      </c>
      <c r="M98" s="2" t="s">
        <v>70</v>
      </c>
      <c r="N98" s="2" t="s">
        <v>71</v>
      </c>
      <c r="O98" s="2" t="s">
        <v>24</v>
      </c>
      <c r="P98" s="2" t="s">
        <v>255</v>
      </c>
      <c r="Q98" s="15">
        <f t="shared" si="9"/>
        <v>33.591780821917808</v>
      </c>
      <c r="R98" s="7">
        <f t="shared" si="10"/>
        <v>46793</v>
      </c>
      <c r="S98" s="7">
        <f t="shared" si="11"/>
        <v>43981</v>
      </c>
      <c r="T98">
        <f t="shared" si="12"/>
        <v>1</v>
      </c>
      <c r="U98">
        <f t="shared" si="13"/>
        <v>1</v>
      </c>
    </row>
    <row r="99" spans="1:21" x14ac:dyDescent="0.15">
      <c r="A99" s="2">
        <v>62712</v>
      </c>
      <c r="B99" s="2">
        <v>1</v>
      </c>
      <c r="C99" s="2" t="s">
        <v>178</v>
      </c>
      <c r="D99" s="3">
        <v>21763</v>
      </c>
      <c r="E99" s="2">
        <v>64</v>
      </c>
      <c r="F99" s="2" t="s">
        <v>17</v>
      </c>
      <c r="G99" s="3">
        <v>32933</v>
      </c>
      <c r="H99" s="2" t="s">
        <v>27</v>
      </c>
      <c r="I99" s="4" t="s">
        <v>28</v>
      </c>
      <c r="J99" s="2" t="s">
        <v>53</v>
      </c>
      <c r="K99" s="2" t="s">
        <v>21</v>
      </c>
      <c r="L99" s="2" t="s">
        <v>27</v>
      </c>
      <c r="M99" s="2" t="s">
        <v>30</v>
      </c>
      <c r="N99" s="2" t="s">
        <v>31</v>
      </c>
      <c r="O99" s="2" t="s">
        <v>24</v>
      </c>
      <c r="P99" s="2" t="s">
        <v>179</v>
      </c>
      <c r="Q99" s="15">
        <f t="shared" si="9"/>
        <v>33.860273972602741</v>
      </c>
      <c r="R99" s="7">
        <f t="shared" si="10"/>
        <v>49138</v>
      </c>
      <c r="S99" s="7">
        <f t="shared" si="11"/>
        <v>43883</v>
      </c>
      <c r="T99">
        <f t="shared" si="12"/>
        <v>0</v>
      </c>
      <c r="U99">
        <f t="shared" si="13"/>
        <v>1</v>
      </c>
    </row>
    <row r="100" spans="1:21" x14ac:dyDescent="0.15">
      <c r="A100" s="2">
        <v>62581</v>
      </c>
      <c r="B100" s="2">
        <v>1</v>
      </c>
      <c r="C100" s="2" t="s">
        <v>42</v>
      </c>
      <c r="D100" s="3">
        <v>22470</v>
      </c>
      <c r="E100" s="2">
        <v>62</v>
      </c>
      <c r="F100" s="2" t="s">
        <v>17</v>
      </c>
      <c r="G100" s="3">
        <v>32932</v>
      </c>
      <c r="H100" s="2" t="s">
        <v>18</v>
      </c>
      <c r="I100" s="4" t="s">
        <v>19</v>
      </c>
      <c r="J100" s="2" t="s">
        <v>34</v>
      </c>
      <c r="K100" s="2" t="s">
        <v>21</v>
      </c>
      <c r="L100" s="2" t="s">
        <v>18</v>
      </c>
      <c r="M100" s="2" t="s">
        <v>22</v>
      </c>
      <c r="N100" s="2" t="s">
        <v>23</v>
      </c>
      <c r="O100" s="2" t="s">
        <v>24</v>
      </c>
      <c r="P100" s="2" t="s">
        <v>43</v>
      </c>
      <c r="Q100" s="15">
        <f t="shared" si="9"/>
        <v>33.863013698630134</v>
      </c>
      <c r="R100" s="7">
        <f t="shared" si="10"/>
        <v>49845</v>
      </c>
      <c r="S100" s="7">
        <f t="shared" si="11"/>
        <v>43882</v>
      </c>
      <c r="T100">
        <f t="shared" si="12"/>
        <v>0</v>
      </c>
      <c r="U100">
        <f t="shared" si="13"/>
        <v>1</v>
      </c>
    </row>
    <row r="101" spans="1:21" x14ac:dyDescent="0.15">
      <c r="A101" s="2">
        <v>62500</v>
      </c>
      <c r="B101" s="2">
        <v>1</v>
      </c>
      <c r="C101" s="2" t="s">
        <v>220</v>
      </c>
      <c r="D101" s="3">
        <v>22694</v>
      </c>
      <c r="E101" s="2">
        <v>61</v>
      </c>
      <c r="F101" s="2" t="s">
        <v>17</v>
      </c>
      <c r="G101" s="3">
        <v>32906</v>
      </c>
      <c r="H101" s="2" t="s">
        <v>18</v>
      </c>
      <c r="I101" s="4" t="s">
        <v>19</v>
      </c>
      <c r="J101" s="2" t="s">
        <v>20</v>
      </c>
      <c r="K101" s="2" t="s">
        <v>21</v>
      </c>
      <c r="L101" s="2" t="s">
        <v>18</v>
      </c>
      <c r="M101" s="2" t="s">
        <v>22</v>
      </c>
      <c r="N101" s="2" t="s">
        <v>23</v>
      </c>
      <c r="O101" s="2" t="s">
        <v>24</v>
      </c>
      <c r="P101" s="2" t="s">
        <v>221</v>
      </c>
      <c r="Q101" s="15">
        <f t="shared" si="9"/>
        <v>33.934246575342463</v>
      </c>
      <c r="R101" s="7">
        <f t="shared" si="10"/>
        <v>50069</v>
      </c>
      <c r="S101" s="7">
        <f t="shared" si="11"/>
        <v>43856</v>
      </c>
      <c r="T101">
        <f t="shared" si="12"/>
        <v>0</v>
      </c>
      <c r="U101">
        <f t="shared" si="13"/>
        <v>1</v>
      </c>
    </row>
    <row r="102" spans="1:21" x14ac:dyDescent="0.15">
      <c r="A102" s="2">
        <v>60467</v>
      </c>
      <c r="B102" s="2">
        <v>1</v>
      </c>
      <c r="C102" s="2" t="s">
        <v>184</v>
      </c>
      <c r="D102" s="3">
        <v>22527</v>
      </c>
      <c r="E102" s="2">
        <v>62</v>
      </c>
      <c r="F102" s="2" t="s">
        <v>17</v>
      </c>
      <c r="G102" s="3">
        <v>32647</v>
      </c>
      <c r="H102" s="2" t="s">
        <v>27</v>
      </c>
      <c r="I102" s="4" t="s">
        <v>28</v>
      </c>
      <c r="J102" s="2" t="s">
        <v>53</v>
      </c>
      <c r="K102" s="2" t="s">
        <v>21</v>
      </c>
      <c r="L102" s="2" t="s">
        <v>27</v>
      </c>
      <c r="M102" s="2" t="s">
        <v>70</v>
      </c>
      <c r="N102" s="2" t="s">
        <v>71</v>
      </c>
      <c r="O102" s="2" t="s">
        <v>24</v>
      </c>
      <c r="P102" s="2" t="s">
        <v>185</v>
      </c>
      <c r="Q102" s="15">
        <f t="shared" si="9"/>
        <v>34.643835616438359</v>
      </c>
      <c r="R102" s="7">
        <f t="shared" si="10"/>
        <v>49902</v>
      </c>
      <c r="S102" s="7">
        <f t="shared" si="11"/>
        <v>43597</v>
      </c>
      <c r="T102">
        <f t="shared" si="12"/>
        <v>0</v>
      </c>
      <c r="U102">
        <f t="shared" si="13"/>
        <v>1</v>
      </c>
    </row>
    <row r="103" spans="1:21" x14ac:dyDescent="0.15">
      <c r="A103" s="2">
        <v>2085090</v>
      </c>
      <c r="B103" s="2">
        <v>1</v>
      </c>
      <c r="C103" s="2" t="s">
        <v>106</v>
      </c>
      <c r="D103" s="3">
        <v>20271</v>
      </c>
      <c r="E103" s="2">
        <v>68</v>
      </c>
      <c r="F103" s="2" t="s">
        <v>17</v>
      </c>
      <c r="G103" s="3">
        <v>32295</v>
      </c>
      <c r="H103" s="2" t="s">
        <v>18</v>
      </c>
      <c r="I103" s="4" t="s">
        <v>19</v>
      </c>
      <c r="J103" s="2" t="s">
        <v>34</v>
      </c>
      <c r="K103" s="2" t="s">
        <v>21</v>
      </c>
      <c r="L103" s="2" t="s">
        <v>18</v>
      </c>
      <c r="M103" s="2" t="s">
        <v>70</v>
      </c>
      <c r="N103" s="2" t="s">
        <v>71</v>
      </c>
      <c r="O103" s="2" t="s">
        <v>24</v>
      </c>
      <c r="P103" s="2" t="s">
        <v>107</v>
      </c>
      <c r="Q103" s="15">
        <f t="shared" si="9"/>
        <v>35.608219178082194</v>
      </c>
      <c r="R103" s="7">
        <f t="shared" si="10"/>
        <v>47646</v>
      </c>
      <c r="S103" s="7">
        <f t="shared" si="11"/>
        <v>43245</v>
      </c>
      <c r="T103">
        <f t="shared" si="12"/>
        <v>0</v>
      </c>
      <c r="U103">
        <f t="shared" si="13"/>
        <v>1</v>
      </c>
    </row>
    <row r="104" spans="1:21" x14ac:dyDescent="0.15">
      <c r="A104" s="2">
        <v>286031</v>
      </c>
      <c r="B104" s="2">
        <v>1</v>
      </c>
      <c r="C104" s="2" t="s">
        <v>96</v>
      </c>
      <c r="D104" s="3">
        <v>21089</v>
      </c>
      <c r="E104" s="2">
        <v>66</v>
      </c>
      <c r="F104" s="2" t="s">
        <v>17</v>
      </c>
      <c r="G104" s="3">
        <v>32149</v>
      </c>
      <c r="H104" s="2" t="s">
        <v>18</v>
      </c>
      <c r="I104" s="4" t="s">
        <v>68</v>
      </c>
      <c r="J104" s="2" t="s">
        <v>76</v>
      </c>
      <c r="K104" s="2" t="s">
        <v>21</v>
      </c>
      <c r="L104" s="2" t="s">
        <v>69</v>
      </c>
      <c r="M104" s="2" t="s">
        <v>70</v>
      </c>
      <c r="N104" s="2" t="s">
        <v>71</v>
      </c>
      <c r="O104" s="2" t="s">
        <v>24</v>
      </c>
      <c r="P104" s="2" t="s">
        <v>97</v>
      </c>
      <c r="Q104" s="15">
        <f t="shared" si="9"/>
        <v>36.008219178082193</v>
      </c>
      <c r="R104" s="7">
        <f t="shared" ref="R104:R110" si="14">D104+75*365</f>
        <v>48464</v>
      </c>
      <c r="S104" s="7">
        <f t="shared" ref="S104:S110" si="15">G104+30*365</f>
        <v>43099</v>
      </c>
      <c r="T104">
        <f t="shared" ref="T104:T110" si="16">IF(R104&lt;T$1,1, 0)</f>
        <v>0</v>
      </c>
      <c r="U104">
        <f t="shared" ref="U104:U110" si="17">IF(S104&lt;U$1,1, 0)</f>
        <v>1</v>
      </c>
    </row>
    <row r="105" spans="1:21" x14ac:dyDescent="0.15">
      <c r="A105" s="2">
        <v>52645</v>
      </c>
      <c r="B105" s="2">
        <v>1</v>
      </c>
      <c r="C105" s="2" t="s">
        <v>166</v>
      </c>
      <c r="D105" s="3">
        <v>21007</v>
      </c>
      <c r="E105" s="2">
        <v>66</v>
      </c>
      <c r="F105" s="2" t="s">
        <v>17</v>
      </c>
      <c r="G105" s="3">
        <v>31980</v>
      </c>
      <c r="H105" s="2" t="s">
        <v>18</v>
      </c>
      <c r="I105" s="4" t="s">
        <v>68</v>
      </c>
      <c r="J105" s="2" t="s">
        <v>20</v>
      </c>
      <c r="K105" s="2" t="s">
        <v>21</v>
      </c>
      <c r="L105" s="2" t="s">
        <v>69</v>
      </c>
      <c r="M105" s="2" t="s">
        <v>49</v>
      </c>
      <c r="N105" s="2" t="s">
        <v>50</v>
      </c>
      <c r="O105" s="2" t="s">
        <v>24</v>
      </c>
      <c r="P105" s="2" t="s">
        <v>167</v>
      </c>
      <c r="Q105" s="15">
        <f t="shared" si="9"/>
        <v>36.471232876712328</v>
      </c>
      <c r="R105" s="7">
        <f t="shared" si="14"/>
        <v>48382</v>
      </c>
      <c r="S105" s="7">
        <f t="shared" si="15"/>
        <v>42930</v>
      </c>
      <c r="T105">
        <f t="shared" si="16"/>
        <v>0</v>
      </c>
      <c r="U105">
        <f t="shared" si="17"/>
        <v>1</v>
      </c>
    </row>
    <row r="106" spans="1:21" x14ac:dyDescent="0.15">
      <c r="A106" s="2">
        <v>86111</v>
      </c>
      <c r="B106" s="2">
        <v>1</v>
      </c>
      <c r="C106" s="2" t="s">
        <v>92</v>
      </c>
      <c r="D106" s="3">
        <v>20302</v>
      </c>
      <c r="E106" s="2">
        <v>68</v>
      </c>
      <c r="F106" s="2" t="s">
        <v>17</v>
      </c>
      <c r="G106" s="3">
        <v>31104</v>
      </c>
      <c r="H106" s="2" t="s">
        <v>18</v>
      </c>
      <c r="I106" s="4" t="s">
        <v>68</v>
      </c>
      <c r="J106" s="2" t="s">
        <v>76</v>
      </c>
      <c r="K106" s="2" t="s">
        <v>21</v>
      </c>
      <c r="L106" s="2" t="s">
        <v>69</v>
      </c>
      <c r="M106" s="2" t="s">
        <v>70</v>
      </c>
      <c r="N106" s="2" t="s">
        <v>71</v>
      </c>
      <c r="O106" s="2" t="s">
        <v>24</v>
      </c>
      <c r="P106" s="2" t="s">
        <v>93</v>
      </c>
      <c r="Q106" s="15">
        <f t="shared" si="9"/>
        <v>38.871232876712327</v>
      </c>
      <c r="R106" s="7">
        <f t="shared" si="14"/>
        <v>47677</v>
      </c>
      <c r="S106" s="7">
        <f t="shared" si="15"/>
        <v>42054</v>
      </c>
      <c r="T106">
        <f t="shared" si="16"/>
        <v>0</v>
      </c>
      <c r="U106">
        <f t="shared" si="17"/>
        <v>1</v>
      </c>
    </row>
    <row r="107" spans="1:21" x14ac:dyDescent="0.15">
      <c r="A107" s="2">
        <v>83104</v>
      </c>
      <c r="B107" s="2">
        <v>1</v>
      </c>
      <c r="C107" s="2" t="s">
        <v>136</v>
      </c>
      <c r="D107" s="3">
        <v>21247</v>
      </c>
      <c r="E107" s="2">
        <v>65</v>
      </c>
      <c r="F107" s="2" t="s">
        <v>17</v>
      </c>
      <c r="G107" s="3">
        <v>30711</v>
      </c>
      <c r="H107" s="2" t="s">
        <v>27</v>
      </c>
      <c r="I107" s="4" t="s">
        <v>28</v>
      </c>
      <c r="J107" s="2" t="s">
        <v>53</v>
      </c>
      <c r="K107" s="2" t="s">
        <v>21</v>
      </c>
      <c r="L107" s="2" t="s">
        <v>27</v>
      </c>
      <c r="M107" s="2" t="s">
        <v>70</v>
      </c>
      <c r="N107" s="2" t="s">
        <v>71</v>
      </c>
      <c r="O107" s="2" t="s">
        <v>24</v>
      </c>
      <c r="P107" s="2" t="s">
        <v>137</v>
      </c>
      <c r="Q107" s="15">
        <f t="shared" si="9"/>
        <v>39.947945205479449</v>
      </c>
      <c r="R107" s="7">
        <f t="shared" si="14"/>
        <v>48622</v>
      </c>
      <c r="S107" s="7">
        <f t="shared" si="15"/>
        <v>41661</v>
      </c>
      <c r="T107">
        <f t="shared" si="16"/>
        <v>0</v>
      </c>
      <c r="U107">
        <f t="shared" si="17"/>
        <v>1</v>
      </c>
    </row>
    <row r="108" spans="1:21" x14ac:dyDescent="0.15">
      <c r="A108" s="2">
        <v>80866</v>
      </c>
      <c r="B108" s="2">
        <v>1</v>
      </c>
      <c r="C108" s="2" t="s">
        <v>65</v>
      </c>
      <c r="D108" s="3">
        <v>18077</v>
      </c>
      <c r="E108" s="2">
        <v>74</v>
      </c>
      <c r="F108" s="2" t="s">
        <v>17</v>
      </c>
      <c r="G108" s="3">
        <v>30209</v>
      </c>
      <c r="H108" s="2" t="s">
        <v>18</v>
      </c>
      <c r="I108" s="4" t="s">
        <v>19</v>
      </c>
      <c r="J108" s="2" t="s">
        <v>20</v>
      </c>
      <c r="K108" s="2" t="s">
        <v>21</v>
      </c>
      <c r="L108" s="2" t="s">
        <v>18</v>
      </c>
      <c r="M108" s="2" t="s">
        <v>30</v>
      </c>
      <c r="N108" s="2" t="s">
        <v>31</v>
      </c>
      <c r="O108" s="2" t="s">
        <v>24</v>
      </c>
      <c r="P108" s="2" t="s">
        <v>66</v>
      </c>
      <c r="Q108" s="15">
        <f t="shared" si="9"/>
        <v>41.323287671232876</v>
      </c>
      <c r="R108" s="7">
        <f t="shared" si="14"/>
        <v>45452</v>
      </c>
      <c r="S108" s="7">
        <f t="shared" si="15"/>
        <v>41159</v>
      </c>
      <c r="T108">
        <f t="shared" si="16"/>
        <v>1</v>
      </c>
      <c r="U108">
        <f t="shared" si="17"/>
        <v>1</v>
      </c>
    </row>
    <row r="109" spans="1:21" x14ac:dyDescent="0.15">
      <c r="A109" s="2">
        <v>73430</v>
      </c>
      <c r="B109" s="2">
        <v>1</v>
      </c>
      <c r="C109" s="2" t="s">
        <v>110</v>
      </c>
      <c r="D109" s="3">
        <v>20856</v>
      </c>
      <c r="E109" s="2">
        <v>66</v>
      </c>
      <c r="F109" s="2" t="s">
        <v>17</v>
      </c>
      <c r="G109" s="3">
        <v>28933</v>
      </c>
      <c r="H109" s="2" t="s">
        <v>18</v>
      </c>
      <c r="I109" s="4" t="s">
        <v>68</v>
      </c>
      <c r="J109" s="2" t="s">
        <v>76</v>
      </c>
      <c r="K109" s="2" t="s">
        <v>21</v>
      </c>
      <c r="L109" s="2" t="s">
        <v>69</v>
      </c>
      <c r="M109" s="2" t="s">
        <v>49</v>
      </c>
      <c r="N109" s="2" t="s">
        <v>50</v>
      </c>
      <c r="O109" s="2" t="s">
        <v>24</v>
      </c>
      <c r="P109" s="2" t="s">
        <v>111</v>
      </c>
      <c r="Q109" s="15">
        <f t="shared" si="9"/>
        <v>44.819178082191783</v>
      </c>
      <c r="R109" s="7">
        <f t="shared" si="14"/>
        <v>48231</v>
      </c>
      <c r="S109" s="7">
        <f t="shared" si="15"/>
        <v>39883</v>
      </c>
      <c r="T109">
        <f t="shared" si="16"/>
        <v>0</v>
      </c>
      <c r="U109">
        <f t="shared" si="17"/>
        <v>1</v>
      </c>
    </row>
    <row r="110" spans="1:21" x14ac:dyDescent="0.15">
      <c r="A110" s="2">
        <v>49561</v>
      </c>
      <c r="B110" s="2">
        <v>1</v>
      </c>
      <c r="C110" s="2" t="s">
        <v>26</v>
      </c>
      <c r="D110" s="3">
        <v>18908</v>
      </c>
      <c r="E110" s="2">
        <v>72</v>
      </c>
      <c r="F110" s="2" t="s">
        <v>17</v>
      </c>
      <c r="G110" s="3">
        <v>27739</v>
      </c>
      <c r="H110" s="2" t="s">
        <v>27</v>
      </c>
      <c r="I110" s="4" t="s">
        <v>28</v>
      </c>
      <c r="J110" s="2" t="s">
        <v>29</v>
      </c>
      <c r="K110" s="2" t="s">
        <v>21</v>
      </c>
      <c r="L110" s="2" t="s">
        <v>27</v>
      </c>
      <c r="M110" s="2" t="s">
        <v>30</v>
      </c>
      <c r="N110" s="2" t="s">
        <v>31</v>
      </c>
      <c r="O110" s="2" t="s">
        <v>24</v>
      </c>
      <c r="P110" s="2" t="s">
        <v>32</v>
      </c>
      <c r="Q110" s="15">
        <f t="shared" si="9"/>
        <v>48.090410958904108</v>
      </c>
      <c r="R110" s="7">
        <f t="shared" si="14"/>
        <v>46283</v>
      </c>
      <c r="S110" s="7">
        <f t="shared" si="15"/>
        <v>38689</v>
      </c>
      <c r="T110">
        <f t="shared" si="16"/>
        <v>1</v>
      </c>
      <c r="U110">
        <f t="shared" si="17"/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workbookViewId="0">
      <selection activeCell="F27" sqref="F27"/>
    </sheetView>
  </sheetViews>
  <sheetFormatPr baseColWidth="10" defaultColWidth="8.83203125" defaultRowHeight="13" x14ac:dyDescent="0.15"/>
  <cols>
    <col min="1" max="1" width="9" bestFit="1" customWidth="1"/>
    <col min="2" max="2" width="4.33203125" bestFit="1" customWidth="1"/>
    <col min="3" max="3" width="44.5" bestFit="1" customWidth="1"/>
    <col min="4" max="4" width="15.83203125" bestFit="1" customWidth="1"/>
    <col min="5" max="5" width="8.83203125" customWidth="1"/>
    <col min="6" max="6" width="9.5" bestFit="1" customWidth="1"/>
    <col min="7" max="7" width="13.1640625" bestFit="1" customWidth="1"/>
    <col min="8" max="8" width="14" bestFit="1" customWidth="1"/>
    <col min="9" max="9" width="6.5" bestFit="1" customWidth="1"/>
    <col min="10" max="10" width="5.1640625" bestFit="1" customWidth="1"/>
    <col min="11" max="11" width="8.83203125" customWidth="1"/>
    <col min="12" max="12" width="16.1640625" bestFit="1" customWidth="1"/>
    <col min="13" max="13" width="5.83203125" bestFit="1" customWidth="1"/>
    <col min="14" max="14" width="24.6640625" bestFit="1" customWidth="1"/>
    <col min="15" max="15" width="16.1640625" bestFit="1" customWidth="1"/>
    <col min="16" max="16" width="24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>
        <v>5493601</v>
      </c>
      <c r="B2" s="2">
        <v>1</v>
      </c>
      <c r="C2" s="2" t="s">
        <v>16</v>
      </c>
      <c r="D2" s="3">
        <v>25383</v>
      </c>
      <c r="E2" s="2">
        <v>54</v>
      </c>
      <c r="F2" s="2" t="s">
        <v>17</v>
      </c>
      <c r="G2" s="3">
        <v>39966</v>
      </c>
      <c r="H2" s="2" t="s">
        <v>18</v>
      </c>
      <c r="I2" s="4" t="s">
        <v>19</v>
      </c>
      <c r="J2" s="2" t="s">
        <v>20</v>
      </c>
      <c r="K2" s="2" t="s">
        <v>21</v>
      </c>
      <c r="L2" s="2" t="s">
        <v>18</v>
      </c>
      <c r="M2" s="2" t="s">
        <v>22</v>
      </c>
      <c r="N2" s="2" t="s">
        <v>23</v>
      </c>
      <c r="O2" s="2" t="s">
        <v>24</v>
      </c>
      <c r="P2" s="2" t="s">
        <v>25</v>
      </c>
    </row>
    <row r="3" spans="1:16" x14ac:dyDescent="0.15">
      <c r="A3" s="2">
        <v>49561</v>
      </c>
      <c r="B3" s="2">
        <v>1</v>
      </c>
      <c r="C3" s="2" t="s">
        <v>26</v>
      </c>
      <c r="D3" s="3">
        <v>18908</v>
      </c>
      <c r="E3" s="2">
        <v>72</v>
      </c>
      <c r="F3" s="2" t="s">
        <v>17</v>
      </c>
      <c r="G3" s="3">
        <v>27739</v>
      </c>
      <c r="H3" s="2" t="s">
        <v>27</v>
      </c>
      <c r="I3" s="4" t="s">
        <v>28</v>
      </c>
      <c r="J3" s="2" t="s">
        <v>29</v>
      </c>
      <c r="K3" s="2" t="s">
        <v>21</v>
      </c>
      <c r="L3" s="2" t="s">
        <v>27</v>
      </c>
      <c r="M3" s="2" t="s">
        <v>30</v>
      </c>
      <c r="N3" s="2" t="s">
        <v>31</v>
      </c>
      <c r="O3" s="2" t="s">
        <v>24</v>
      </c>
      <c r="P3" s="2" t="s">
        <v>32</v>
      </c>
    </row>
    <row r="4" spans="1:16" x14ac:dyDescent="0.15">
      <c r="A4" s="2">
        <v>176390</v>
      </c>
      <c r="B4" s="2">
        <v>1</v>
      </c>
      <c r="C4" s="2" t="s">
        <v>33</v>
      </c>
      <c r="D4" s="3">
        <v>26159</v>
      </c>
      <c r="E4" s="2">
        <v>52</v>
      </c>
      <c r="F4" s="2" t="s">
        <v>17</v>
      </c>
      <c r="G4" s="3">
        <v>40634</v>
      </c>
      <c r="H4" s="2" t="s">
        <v>18</v>
      </c>
      <c r="I4" s="4" t="s">
        <v>19</v>
      </c>
      <c r="J4" s="2" t="s">
        <v>34</v>
      </c>
      <c r="K4" s="2" t="s">
        <v>21</v>
      </c>
      <c r="L4" s="2" t="s">
        <v>18</v>
      </c>
      <c r="M4" s="2" t="s">
        <v>35</v>
      </c>
      <c r="N4" s="2" t="s">
        <v>36</v>
      </c>
      <c r="O4" s="2" t="s">
        <v>24</v>
      </c>
      <c r="P4" s="2" t="s">
        <v>37</v>
      </c>
    </row>
    <row r="5" spans="1:16" x14ac:dyDescent="0.15">
      <c r="A5" s="2">
        <v>198471</v>
      </c>
      <c r="B5" s="2">
        <v>1</v>
      </c>
      <c r="C5" s="2" t="s">
        <v>38</v>
      </c>
      <c r="D5" s="3">
        <v>24350</v>
      </c>
      <c r="E5" s="2">
        <v>57</v>
      </c>
      <c r="F5" s="2" t="s">
        <v>17</v>
      </c>
      <c r="G5" s="3">
        <v>37055</v>
      </c>
      <c r="H5" s="2" t="s">
        <v>18</v>
      </c>
      <c r="I5" s="4" t="s">
        <v>19</v>
      </c>
      <c r="J5" s="2" t="s">
        <v>34</v>
      </c>
      <c r="K5" s="2" t="s">
        <v>21</v>
      </c>
      <c r="L5" s="2" t="s">
        <v>18</v>
      </c>
      <c r="M5" s="2" t="s">
        <v>22</v>
      </c>
      <c r="N5" s="2" t="s">
        <v>23</v>
      </c>
      <c r="O5" s="2" t="s">
        <v>24</v>
      </c>
      <c r="P5" s="2" t="s">
        <v>39</v>
      </c>
    </row>
    <row r="6" spans="1:16" x14ac:dyDescent="0.15">
      <c r="A6" s="2">
        <v>604320</v>
      </c>
      <c r="B6" s="2">
        <v>1</v>
      </c>
      <c r="C6" s="2" t="s">
        <v>40</v>
      </c>
      <c r="D6" s="3">
        <v>25683</v>
      </c>
      <c r="E6" s="2">
        <v>53</v>
      </c>
      <c r="F6" s="2" t="s">
        <v>17</v>
      </c>
      <c r="G6" s="3">
        <v>41675</v>
      </c>
      <c r="H6" s="2" t="s">
        <v>18</v>
      </c>
      <c r="I6" s="4" t="s">
        <v>19</v>
      </c>
      <c r="J6" s="2" t="s">
        <v>34</v>
      </c>
      <c r="K6" s="2" t="s">
        <v>21</v>
      </c>
      <c r="L6" s="2" t="s">
        <v>18</v>
      </c>
      <c r="M6" s="2" t="s">
        <v>30</v>
      </c>
      <c r="N6" s="2" t="s">
        <v>31</v>
      </c>
      <c r="O6" s="2" t="s">
        <v>24</v>
      </c>
      <c r="P6" s="2" t="s">
        <v>41</v>
      </c>
    </row>
    <row r="7" spans="1:16" x14ac:dyDescent="0.15">
      <c r="A7" s="2">
        <v>62581</v>
      </c>
      <c r="B7" s="2">
        <v>1</v>
      </c>
      <c r="C7" s="2" t="s">
        <v>42</v>
      </c>
      <c r="D7" s="3">
        <v>22470</v>
      </c>
      <c r="E7" s="2">
        <v>62</v>
      </c>
      <c r="F7" s="2" t="s">
        <v>17</v>
      </c>
      <c r="G7" s="3">
        <v>32932</v>
      </c>
      <c r="H7" s="2" t="s">
        <v>18</v>
      </c>
      <c r="I7" s="4" t="s">
        <v>19</v>
      </c>
      <c r="J7" s="2" t="s">
        <v>34</v>
      </c>
      <c r="K7" s="2" t="s">
        <v>21</v>
      </c>
      <c r="L7" s="2" t="s">
        <v>18</v>
      </c>
      <c r="M7" s="2" t="s">
        <v>22</v>
      </c>
      <c r="N7" s="2" t="s">
        <v>23</v>
      </c>
      <c r="O7" s="2" t="s">
        <v>24</v>
      </c>
      <c r="P7" s="2" t="s">
        <v>43</v>
      </c>
    </row>
    <row r="8" spans="1:16" x14ac:dyDescent="0.15">
      <c r="A8" s="2">
        <v>5996741</v>
      </c>
      <c r="B8" s="2">
        <v>1</v>
      </c>
      <c r="C8" s="2" t="s">
        <v>44</v>
      </c>
      <c r="D8" s="3">
        <v>31209</v>
      </c>
      <c r="E8" s="2">
        <v>38</v>
      </c>
      <c r="F8" s="2" t="s">
        <v>17</v>
      </c>
      <c r="G8" s="3">
        <v>44861</v>
      </c>
      <c r="H8" s="2" t="s">
        <v>18</v>
      </c>
      <c r="I8" s="4" t="s">
        <v>19</v>
      </c>
      <c r="J8" s="2" t="s">
        <v>20</v>
      </c>
      <c r="K8" s="2" t="s">
        <v>21</v>
      </c>
      <c r="L8" s="2" t="s">
        <v>18</v>
      </c>
      <c r="M8" s="2" t="s">
        <v>30</v>
      </c>
      <c r="N8" s="2" t="s">
        <v>31</v>
      </c>
      <c r="O8" s="2" t="s">
        <v>24</v>
      </c>
      <c r="P8" s="2" t="s">
        <v>45</v>
      </c>
    </row>
    <row r="9" spans="1:16" x14ac:dyDescent="0.15">
      <c r="A9" s="2">
        <v>348505</v>
      </c>
      <c r="B9" s="2">
        <v>1</v>
      </c>
      <c r="C9" s="2" t="s">
        <v>46</v>
      </c>
      <c r="D9" s="3">
        <v>27607</v>
      </c>
      <c r="E9" s="2">
        <v>48</v>
      </c>
      <c r="F9" s="2" t="s">
        <v>17</v>
      </c>
      <c r="G9" s="3">
        <v>39952</v>
      </c>
      <c r="H9" s="2" t="s">
        <v>27</v>
      </c>
      <c r="I9" s="4" t="s">
        <v>28</v>
      </c>
      <c r="J9" s="2" t="s">
        <v>20</v>
      </c>
      <c r="K9" s="2" t="s">
        <v>21</v>
      </c>
      <c r="L9" s="2" t="s">
        <v>27</v>
      </c>
      <c r="M9" s="2" t="s">
        <v>35</v>
      </c>
      <c r="N9" s="2" t="s">
        <v>36</v>
      </c>
      <c r="O9" s="2" t="s">
        <v>24</v>
      </c>
      <c r="P9" s="2" t="s">
        <v>47</v>
      </c>
    </row>
    <row r="10" spans="1:16" x14ac:dyDescent="0.15">
      <c r="A10" s="2">
        <v>378475</v>
      </c>
      <c r="B10" s="2">
        <v>1</v>
      </c>
      <c r="C10" s="2" t="s">
        <v>48</v>
      </c>
      <c r="D10" s="3">
        <v>27446</v>
      </c>
      <c r="E10" s="2">
        <v>48</v>
      </c>
      <c r="F10" s="2" t="s">
        <v>17</v>
      </c>
      <c r="G10" s="3">
        <v>40029</v>
      </c>
      <c r="H10" s="2" t="s">
        <v>18</v>
      </c>
      <c r="I10" s="4" t="s">
        <v>19</v>
      </c>
      <c r="J10" s="2" t="s">
        <v>34</v>
      </c>
      <c r="K10" s="2" t="s">
        <v>21</v>
      </c>
      <c r="L10" s="2" t="s">
        <v>18</v>
      </c>
      <c r="M10" s="2" t="s">
        <v>49</v>
      </c>
      <c r="N10" s="2" t="s">
        <v>50</v>
      </c>
      <c r="O10" s="2" t="s">
        <v>24</v>
      </c>
      <c r="P10" s="2" t="s">
        <v>51</v>
      </c>
    </row>
    <row r="11" spans="1:16" x14ac:dyDescent="0.15">
      <c r="A11" s="2">
        <v>2091006</v>
      </c>
      <c r="B11" s="2">
        <v>1</v>
      </c>
      <c r="C11" s="2" t="s">
        <v>52</v>
      </c>
      <c r="D11" s="3">
        <v>25360</v>
      </c>
      <c r="E11" s="2">
        <v>54</v>
      </c>
      <c r="F11" s="2" t="s">
        <v>17</v>
      </c>
      <c r="G11" s="3">
        <v>36741</v>
      </c>
      <c r="H11" s="2" t="s">
        <v>27</v>
      </c>
      <c r="I11" s="4" t="s">
        <v>28</v>
      </c>
      <c r="J11" s="2" t="s">
        <v>53</v>
      </c>
      <c r="K11" s="2" t="s">
        <v>21</v>
      </c>
      <c r="L11" s="2" t="s">
        <v>27</v>
      </c>
      <c r="M11" s="2" t="s">
        <v>35</v>
      </c>
      <c r="N11" s="2" t="s">
        <v>36</v>
      </c>
      <c r="O11" s="2" t="s">
        <v>24</v>
      </c>
      <c r="P11" s="2" t="s">
        <v>54</v>
      </c>
    </row>
    <row r="12" spans="1:16" x14ac:dyDescent="0.15">
      <c r="A12" s="2">
        <v>447583</v>
      </c>
      <c r="B12" s="2">
        <v>1</v>
      </c>
      <c r="C12" s="2" t="s">
        <v>55</v>
      </c>
      <c r="D12" s="3">
        <v>23820</v>
      </c>
      <c r="E12" s="2">
        <v>58</v>
      </c>
      <c r="F12" s="2" t="s">
        <v>17</v>
      </c>
      <c r="G12" s="3">
        <v>35537</v>
      </c>
      <c r="H12" s="2" t="s">
        <v>18</v>
      </c>
      <c r="I12" s="4" t="s">
        <v>19</v>
      </c>
      <c r="J12" s="2" t="s">
        <v>20</v>
      </c>
      <c r="K12" s="2" t="s">
        <v>56</v>
      </c>
      <c r="L12" s="2" t="s">
        <v>18</v>
      </c>
      <c r="M12" s="2" t="s">
        <v>49</v>
      </c>
      <c r="N12" s="2" t="s">
        <v>50</v>
      </c>
      <c r="O12" s="2" t="s">
        <v>24</v>
      </c>
      <c r="P12" s="2" t="s">
        <v>57</v>
      </c>
    </row>
    <row r="13" spans="1:16" x14ac:dyDescent="0.15">
      <c r="A13" s="2">
        <v>9112255</v>
      </c>
      <c r="B13" s="2">
        <v>1</v>
      </c>
      <c r="C13" s="2" t="s">
        <v>58</v>
      </c>
      <c r="D13" s="3">
        <v>30436</v>
      </c>
      <c r="E13" s="2">
        <v>40</v>
      </c>
      <c r="F13" s="2" t="s">
        <v>17</v>
      </c>
      <c r="G13" s="3">
        <v>45077</v>
      </c>
      <c r="H13" s="2" t="s">
        <v>59</v>
      </c>
      <c r="I13" s="4" t="s">
        <v>29</v>
      </c>
      <c r="J13" s="2" t="s">
        <v>53</v>
      </c>
      <c r="K13" s="2" t="s">
        <v>60</v>
      </c>
      <c r="L13" s="2" t="s">
        <v>61</v>
      </c>
      <c r="M13" s="2" t="s">
        <v>30</v>
      </c>
      <c r="N13" s="2" t="s">
        <v>31</v>
      </c>
      <c r="O13" s="2" t="s">
        <v>24</v>
      </c>
      <c r="P13" s="2" t="s">
        <v>62</v>
      </c>
    </row>
    <row r="14" spans="1:16" x14ac:dyDescent="0.15">
      <c r="A14" s="2">
        <v>2143719</v>
      </c>
      <c r="B14" s="2">
        <v>1</v>
      </c>
      <c r="C14" s="2" t="s">
        <v>63</v>
      </c>
      <c r="D14" s="3">
        <v>23022</v>
      </c>
      <c r="E14" s="2">
        <v>60</v>
      </c>
      <c r="F14" s="2" t="s">
        <v>17</v>
      </c>
      <c r="G14" s="3">
        <v>35583</v>
      </c>
      <c r="H14" s="2" t="s">
        <v>27</v>
      </c>
      <c r="I14" s="4" t="s">
        <v>28</v>
      </c>
      <c r="J14" s="2" t="s">
        <v>53</v>
      </c>
      <c r="K14" s="2" t="s">
        <v>21</v>
      </c>
      <c r="L14" s="2" t="s">
        <v>27</v>
      </c>
      <c r="M14" s="2" t="s">
        <v>49</v>
      </c>
      <c r="N14" s="2" t="s">
        <v>50</v>
      </c>
      <c r="O14" s="2" t="s">
        <v>24</v>
      </c>
      <c r="P14" s="2" t="s">
        <v>64</v>
      </c>
    </row>
    <row r="15" spans="1:16" x14ac:dyDescent="0.15">
      <c r="A15" s="2">
        <v>80866</v>
      </c>
      <c r="B15" s="2">
        <v>1</v>
      </c>
      <c r="C15" s="2" t="s">
        <v>65</v>
      </c>
      <c r="D15" s="3">
        <v>18077</v>
      </c>
      <c r="E15" s="2">
        <v>74</v>
      </c>
      <c r="F15" s="2" t="s">
        <v>17</v>
      </c>
      <c r="G15" s="3">
        <v>30209</v>
      </c>
      <c r="H15" s="2" t="s">
        <v>18</v>
      </c>
      <c r="I15" s="4" t="s">
        <v>19</v>
      </c>
      <c r="J15" s="2" t="s">
        <v>20</v>
      </c>
      <c r="K15" s="2" t="s">
        <v>21</v>
      </c>
      <c r="L15" s="2" t="s">
        <v>18</v>
      </c>
      <c r="M15" s="2" t="s">
        <v>30</v>
      </c>
      <c r="N15" s="2" t="s">
        <v>31</v>
      </c>
      <c r="O15" s="2" t="s">
        <v>24</v>
      </c>
      <c r="P15" s="2" t="s">
        <v>66</v>
      </c>
    </row>
    <row r="16" spans="1:16" x14ac:dyDescent="0.15">
      <c r="A16" s="2">
        <v>100008</v>
      </c>
      <c r="B16" s="2">
        <v>2</v>
      </c>
      <c r="C16" s="2" t="s">
        <v>67</v>
      </c>
      <c r="D16" s="3">
        <v>26220</v>
      </c>
      <c r="E16" s="2">
        <v>52</v>
      </c>
      <c r="F16" s="2" t="s">
        <v>17</v>
      </c>
      <c r="G16" s="3">
        <v>40360</v>
      </c>
      <c r="H16" s="2" t="s">
        <v>18</v>
      </c>
      <c r="I16" s="4" t="s">
        <v>68</v>
      </c>
      <c r="J16" s="2" t="s">
        <v>20</v>
      </c>
      <c r="K16" s="2" t="s">
        <v>21</v>
      </c>
      <c r="L16" s="2" t="s">
        <v>69</v>
      </c>
      <c r="M16" s="2" t="s">
        <v>70</v>
      </c>
      <c r="N16" s="2" t="s">
        <v>71</v>
      </c>
      <c r="O16" s="2" t="s">
        <v>24</v>
      </c>
      <c r="P16" s="2" t="s">
        <v>72</v>
      </c>
    </row>
    <row r="17" spans="1:16" x14ac:dyDescent="0.15">
      <c r="A17" s="2">
        <v>3459741</v>
      </c>
      <c r="B17" s="2">
        <v>1</v>
      </c>
      <c r="C17" s="2" t="s">
        <v>73</v>
      </c>
      <c r="D17" s="3">
        <v>30388</v>
      </c>
      <c r="E17" s="2">
        <v>40</v>
      </c>
      <c r="F17" s="2" t="s">
        <v>17</v>
      </c>
      <c r="G17" s="3">
        <v>43882</v>
      </c>
      <c r="H17" s="2" t="s">
        <v>18</v>
      </c>
      <c r="I17" s="4" t="s">
        <v>19</v>
      </c>
      <c r="J17" s="2" t="s">
        <v>20</v>
      </c>
      <c r="K17" s="2" t="s">
        <v>21</v>
      </c>
      <c r="L17" s="2" t="s">
        <v>18</v>
      </c>
      <c r="M17" s="2" t="s">
        <v>70</v>
      </c>
      <c r="N17" s="2" t="s">
        <v>71</v>
      </c>
      <c r="O17" s="2" t="s">
        <v>24</v>
      </c>
      <c r="P17" s="2" t="s">
        <v>74</v>
      </c>
    </row>
    <row r="18" spans="1:16" x14ac:dyDescent="0.15">
      <c r="A18" s="2">
        <v>206232</v>
      </c>
      <c r="B18" s="2">
        <v>1</v>
      </c>
      <c r="C18" s="2" t="s">
        <v>75</v>
      </c>
      <c r="D18" s="3">
        <v>25022</v>
      </c>
      <c r="E18" s="2">
        <v>55</v>
      </c>
      <c r="F18" s="2" t="s">
        <v>17</v>
      </c>
      <c r="G18" s="3">
        <v>35842</v>
      </c>
      <c r="H18" s="2" t="s">
        <v>18</v>
      </c>
      <c r="I18" s="4" t="s">
        <v>68</v>
      </c>
      <c r="J18" s="2" t="s">
        <v>76</v>
      </c>
      <c r="K18" s="2" t="s">
        <v>21</v>
      </c>
      <c r="L18" s="2" t="s">
        <v>69</v>
      </c>
      <c r="M18" s="2" t="s">
        <v>30</v>
      </c>
      <c r="N18" s="2" t="s">
        <v>31</v>
      </c>
      <c r="O18" s="2" t="s">
        <v>24</v>
      </c>
      <c r="P18" s="2" t="s">
        <v>77</v>
      </c>
    </row>
    <row r="19" spans="1:16" x14ac:dyDescent="0.15">
      <c r="A19" s="2">
        <v>3469200</v>
      </c>
      <c r="B19" s="2">
        <v>1</v>
      </c>
      <c r="C19" s="2" t="s">
        <v>78</v>
      </c>
      <c r="D19" s="3">
        <v>30288</v>
      </c>
      <c r="E19" s="2">
        <v>41</v>
      </c>
      <c r="F19" s="2" t="s">
        <v>17</v>
      </c>
      <c r="G19" s="3">
        <v>41306</v>
      </c>
      <c r="H19" s="2" t="s">
        <v>18</v>
      </c>
      <c r="I19" s="4" t="s">
        <v>68</v>
      </c>
      <c r="J19" s="2" t="s">
        <v>34</v>
      </c>
      <c r="K19" s="2" t="s">
        <v>21</v>
      </c>
      <c r="L19" s="2" t="s">
        <v>69</v>
      </c>
      <c r="M19" s="2" t="s">
        <v>35</v>
      </c>
      <c r="N19" s="2" t="s">
        <v>36</v>
      </c>
      <c r="O19" s="2" t="s">
        <v>24</v>
      </c>
      <c r="P19" s="2" t="s">
        <v>79</v>
      </c>
    </row>
    <row r="20" spans="1:16" x14ac:dyDescent="0.15">
      <c r="A20" s="2">
        <v>501489</v>
      </c>
      <c r="B20" s="2">
        <v>2</v>
      </c>
      <c r="C20" s="2" t="s">
        <v>80</v>
      </c>
      <c r="D20" s="3">
        <v>27424</v>
      </c>
      <c r="E20" s="2">
        <v>48</v>
      </c>
      <c r="F20" s="2" t="s">
        <v>17</v>
      </c>
      <c r="G20" s="3">
        <v>41226</v>
      </c>
      <c r="H20" s="2" t="s">
        <v>18</v>
      </c>
      <c r="I20" s="4" t="s">
        <v>19</v>
      </c>
      <c r="J20" s="2" t="s">
        <v>34</v>
      </c>
      <c r="K20" s="2" t="s">
        <v>21</v>
      </c>
      <c r="L20" s="2" t="s">
        <v>18</v>
      </c>
      <c r="M20" s="2" t="s">
        <v>22</v>
      </c>
      <c r="N20" s="2" t="s">
        <v>23</v>
      </c>
      <c r="O20" s="2" t="s">
        <v>24</v>
      </c>
      <c r="P20" s="2" t="s">
        <v>81</v>
      </c>
    </row>
    <row r="21" spans="1:16" x14ac:dyDescent="0.15">
      <c r="A21" s="2">
        <v>2178340</v>
      </c>
      <c r="B21" s="2">
        <v>1</v>
      </c>
      <c r="C21" s="2" t="s">
        <v>82</v>
      </c>
      <c r="D21" s="3">
        <v>25121</v>
      </c>
      <c r="E21" s="2">
        <v>55</v>
      </c>
      <c r="F21" s="2" t="s">
        <v>17</v>
      </c>
      <c r="G21" s="3">
        <v>35531</v>
      </c>
      <c r="H21" s="2" t="s">
        <v>18</v>
      </c>
      <c r="I21" s="4" t="s">
        <v>68</v>
      </c>
      <c r="J21" s="2" t="s">
        <v>76</v>
      </c>
      <c r="K21" s="2" t="s">
        <v>21</v>
      </c>
      <c r="L21" s="2" t="s">
        <v>69</v>
      </c>
      <c r="M21" s="2" t="s">
        <v>49</v>
      </c>
      <c r="N21" s="2" t="s">
        <v>50</v>
      </c>
      <c r="O21" s="2" t="s">
        <v>24</v>
      </c>
      <c r="P21" s="2" t="s">
        <v>83</v>
      </c>
    </row>
    <row r="22" spans="1:16" x14ac:dyDescent="0.15">
      <c r="A22" s="2">
        <v>92783</v>
      </c>
      <c r="B22" s="2">
        <v>1</v>
      </c>
      <c r="C22" s="2" t="s">
        <v>84</v>
      </c>
      <c r="D22" s="3">
        <v>24940</v>
      </c>
      <c r="E22" s="2">
        <v>55</v>
      </c>
      <c r="F22" s="2" t="s">
        <v>17</v>
      </c>
      <c r="G22" s="3">
        <v>34143</v>
      </c>
      <c r="H22" s="2" t="s">
        <v>18</v>
      </c>
      <c r="I22" s="4" t="s">
        <v>68</v>
      </c>
      <c r="J22" s="2" t="s">
        <v>76</v>
      </c>
      <c r="K22" s="2" t="s">
        <v>21</v>
      </c>
      <c r="L22" s="2" t="s">
        <v>69</v>
      </c>
      <c r="M22" s="2" t="s">
        <v>70</v>
      </c>
      <c r="N22" s="2" t="s">
        <v>71</v>
      </c>
      <c r="O22" s="2" t="s">
        <v>24</v>
      </c>
      <c r="P22" s="2" t="s">
        <v>85</v>
      </c>
    </row>
    <row r="23" spans="1:16" x14ac:dyDescent="0.15">
      <c r="A23" s="2">
        <v>207205</v>
      </c>
      <c r="B23" s="2">
        <v>1</v>
      </c>
      <c r="C23" s="2" t="s">
        <v>86</v>
      </c>
      <c r="D23" s="3">
        <v>24033</v>
      </c>
      <c r="E23" s="2">
        <v>58</v>
      </c>
      <c r="F23" s="2" t="s">
        <v>17</v>
      </c>
      <c r="G23" s="3">
        <v>35674</v>
      </c>
      <c r="H23" s="2" t="s">
        <v>18</v>
      </c>
      <c r="I23" s="4" t="s">
        <v>68</v>
      </c>
      <c r="J23" s="2" t="s">
        <v>76</v>
      </c>
      <c r="K23" s="2" t="s">
        <v>21</v>
      </c>
      <c r="L23" s="2" t="s">
        <v>69</v>
      </c>
      <c r="M23" s="2" t="s">
        <v>30</v>
      </c>
      <c r="N23" s="2" t="s">
        <v>31</v>
      </c>
      <c r="O23" s="2" t="s">
        <v>24</v>
      </c>
      <c r="P23" s="2" t="s">
        <v>87</v>
      </c>
    </row>
    <row r="24" spans="1:16" x14ac:dyDescent="0.15">
      <c r="A24" s="2">
        <v>7340079</v>
      </c>
      <c r="B24" s="2">
        <v>1</v>
      </c>
      <c r="C24" s="2" t="s">
        <v>88</v>
      </c>
      <c r="D24" s="3">
        <v>29184</v>
      </c>
      <c r="E24" s="2">
        <v>44</v>
      </c>
      <c r="F24" s="2" t="s">
        <v>17</v>
      </c>
      <c r="G24" s="3">
        <v>40364</v>
      </c>
      <c r="H24" s="2" t="s">
        <v>18</v>
      </c>
      <c r="I24" s="4" t="s">
        <v>68</v>
      </c>
      <c r="J24" s="2" t="s">
        <v>34</v>
      </c>
      <c r="K24" s="2" t="s">
        <v>21</v>
      </c>
      <c r="L24" s="2" t="s">
        <v>69</v>
      </c>
      <c r="M24" s="2" t="s">
        <v>70</v>
      </c>
      <c r="N24" s="2" t="s">
        <v>71</v>
      </c>
      <c r="O24" s="2" t="s">
        <v>24</v>
      </c>
      <c r="P24" s="2" t="s">
        <v>89</v>
      </c>
    </row>
    <row r="25" spans="1:16" x14ac:dyDescent="0.15">
      <c r="A25" s="2">
        <v>96220</v>
      </c>
      <c r="B25" s="2">
        <v>1</v>
      </c>
      <c r="C25" s="2" t="s">
        <v>90</v>
      </c>
      <c r="D25" s="3">
        <v>25408</v>
      </c>
      <c r="E25" s="2">
        <v>54</v>
      </c>
      <c r="F25" s="2" t="s">
        <v>17</v>
      </c>
      <c r="G25" s="3">
        <v>39331</v>
      </c>
      <c r="H25" s="2" t="s">
        <v>18</v>
      </c>
      <c r="I25" s="4" t="s">
        <v>68</v>
      </c>
      <c r="J25" s="2" t="s">
        <v>34</v>
      </c>
      <c r="K25" s="2" t="s">
        <v>21</v>
      </c>
      <c r="L25" s="2" t="s">
        <v>69</v>
      </c>
      <c r="M25" s="2" t="s">
        <v>30</v>
      </c>
      <c r="N25" s="2" t="s">
        <v>31</v>
      </c>
      <c r="O25" s="2" t="s">
        <v>24</v>
      </c>
      <c r="P25" s="2" t="s">
        <v>91</v>
      </c>
    </row>
    <row r="26" spans="1:16" x14ac:dyDescent="0.15">
      <c r="A26" s="2">
        <v>86111</v>
      </c>
      <c r="B26" s="2">
        <v>1</v>
      </c>
      <c r="C26" s="2" t="s">
        <v>92</v>
      </c>
      <c r="D26" s="3">
        <v>20302</v>
      </c>
      <c r="E26" s="2">
        <v>68</v>
      </c>
      <c r="F26" s="2" t="s">
        <v>17</v>
      </c>
      <c r="G26" s="3">
        <v>31104</v>
      </c>
      <c r="H26" s="2" t="s">
        <v>18</v>
      </c>
      <c r="I26" s="4" t="s">
        <v>68</v>
      </c>
      <c r="J26" s="2" t="s">
        <v>76</v>
      </c>
      <c r="K26" s="2" t="s">
        <v>21</v>
      </c>
      <c r="L26" s="2" t="s">
        <v>69</v>
      </c>
      <c r="M26" s="2" t="s">
        <v>70</v>
      </c>
      <c r="N26" s="2" t="s">
        <v>71</v>
      </c>
      <c r="O26" s="2" t="s">
        <v>24</v>
      </c>
      <c r="P26" s="2" t="s">
        <v>93</v>
      </c>
    </row>
    <row r="27" spans="1:16" x14ac:dyDescent="0.15">
      <c r="A27" s="2">
        <v>9223798</v>
      </c>
      <c r="B27" s="2">
        <v>1</v>
      </c>
      <c r="C27" s="2" t="s">
        <v>94</v>
      </c>
      <c r="D27" s="3">
        <v>32821</v>
      </c>
      <c r="E27" s="2">
        <v>34</v>
      </c>
      <c r="F27" s="2" t="s">
        <v>17</v>
      </c>
      <c r="G27" s="3">
        <v>45044</v>
      </c>
      <c r="H27" s="2" t="s">
        <v>18</v>
      </c>
      <c r="I27" s="4" t="s">
        <v>19</v>
      </c>
      <c r="J27" s="2" t="s">
        <v>20</v>
      </c>
      <c r="K27" s="2" t="s">
        <v>21</v>
      </c>
      <c r="L27" s="2" t="s">
        <v>18</v>
      </c>
      <c r="M27" s="2" t="s">
        <v>30</v>
      </c>
      <c r="N27" s="2" t="s">
        <v>31</v>
      </c>
      <c r="O27" s="2" t="s">
        <v>24</v>
      </c>
      <c r="P27" s="2" t="s">
        <v>95</v>
      </c>
    </row>
    <row r="28" spans="1:16" x14ac:dyDescent="0.15">
      <c r="A28" s="2">
        <v>286031</v>
      </c>
      <c r="B28" s="2">
        <v>1</v>
      </c>
      <c r="C28" s="2" t="s">
        <v>96</v>
      </c>
      <c r="D28" s="3">
        <v>21089</v>
      </c>
      <c r="E28" s="2">
        <v>66</v>
      </c>
      <c r="F28" s="2" t="s">
        <v>17</v>
      </c>
      <c r="G28" s="3">
        <v>32149</v>
      </c>
      <c r="H28" s="2" t="s">
        <v>18</v>
      </c>
      <c r="I28" s="4" t="s">
        <v>68</v>
      </c>
      <c r="J28" s="2" t="s">
        <v>76</v>
      </c>
      <c r="K28" s="2" t="s">
        <v>21</v>
      </c>
      <c r="L28" s="2" t="s">
        <v>69</v>
      </c>
      <c r="M28" s="2" t="s">
        <v>70</v>
      </c>
      <c r="N28" s="2" t="s">
        <v>71</v>
      </c>
      <c r="O28" s="2" t="s">
        <v>24</v>
      </c>
      <c r="P28" s="2" t="s">
        <v>97</v>
      </c>
    </row>
    <row r="29" spans="1:16" x14ac:dyDescent="0.15">
      <c r="A29" s="2">
        <v>3035683</v>
      </c>
      <c r="B29" s="2">
        <v>1</v>
      </c>
      <c r="C29" s="2" t="s">
        <v>98</v>
      </c>
      <c r="D29" s="3">
        <v>26128</v>
      </c>
      <c r="E29" s="2">
        <v>52</v>
      </c>
      <c r="F29" s="2" t="s">
        <v>17</v>
      </c>
      <c r="G29" s="3">
        <v>38454</v>
      </c>
      <c r="H29" s="2" t="s">
        <v>18</v>
      </c>
      <c r="I29" s="4" t="s">
        <v>68</v>
      </c>
      <c r="J29" s="2" t="s">
        <v>20</v>
      </c>
      <c r="K29" s="2" t="s">
        <v>21</v>
      </c>
      <c r="L29" s="2" t="s">
        <v>69</v>
      </c>
      <c r="M29" s="2" t="s">
        <v>70</v>
      </c>
      <c r="N29" s="2" t="s">
        <v>71</v>
      </c>
      <c r="O29" s="2" t="s">
        <v>24</v>
      </c>
      <c r="P29" s="2" t="s">
        <v>99</v>
      </c>
    </row>
    <row r="30" spans="1:16" x14ac:dyDescent="0.15">
      <c r="A30" s="2">
        <v>8223643</v>
      </c>
      <c r="B30" s="2">
        <v>1</v>
      </c>
      <c r="C30" s="2" t="s">
        <v>100</v>
      </c>
      <c r="D30" s="3">
        <v>28487</v>
      </c>
      <c r="E30" s="2">
        <v>45</v>
      </c>
      <c r="F30" s="2" t="s">
        <v>17</v>
      </c>
      <c r="G30" s="3">
        <v>41442</v>
      </c>
      <c r="H30" s="2" t="s">
        <v>18</v>
      </c>
      <c r="I30" s="4" t="s">
        <v>19</v>
      </c>
      <c r="J30" s="2" t="s">
        <v>34</v>
      </c>
      <c r="K30" s="2" t="s">
        <v>21</v>
      </c>
      <c r="L30" s="2" t="s">
        <v>18</v>
      </c>
      <c r="M30" s="2" t="s">
        <v>35</v>
      </c>
      <c r="N30" s="2" t="s">
        <v>36</v>
      </c>
      <c r="O30" s="2" t="s">
        <v>24</v>
      </c>
      <c r="P30" s="2" t="s">
        <v>101</v>
      </c>
    </row>
    <row r="31" spans="1:16" x14ac:dyDescent="0.15">
      <c r="A31" s="2">
        <v>4847197</v>
      </c>
      <c r="B31" s="2">
        <v>1</v>
      </c>
      <c r="C31" s="2" t="s">
        <v>102</v>
      </c>
      <c r="D31" s="3">
        <v>24767</v>
      </c>
      <c r="E31" s="2">
        <v>56</v>
      </c>
      <c r="F31" s="2" t="s">
        <v>17</v>
      </c>
      <c r="G31" s="3">
        <v>37657</v>
      </c>
      <c r="H31" s="2" t="s">
        <v>18</v>
      </c>
      <c r="I31" s="4" t="s">
        <v>19</v>
      </c>
      <c r="J31" s="2" t="s">
        <v>34</v>
      </c>
      <c r="K31" s="2" t="s">
        <v>21</v>
      </c>
      <c r="L31" s="2" t="s">
        <v>18</v>
      </c>
      <c r="M31" s="2" t="s">
        <v>35</v>
      </c>
      <c r="N31" s="2" t="s">
        <v>36</v>
      </c>
      <c r="O31" s="2" t="s">
        <v>24</v>
      </c>
      <c r="P31" s="2" t="s">
        <v>103</v>
      </c>
    </row>
    <row r="32" spans="1:16" x14ac:dyDescent="0.15">
      <c r="A32" s="2">
        <v>884302</v>
      </c>
      <c r="B32" s="2">
        <v>1</v>
      </c>
      <c r="C32" s="2" t="s">
        <v>104</v>
      </c>
      <c r="D32" s="3">
        <v>26552</v>
      </c>
      <c r="E32" s="2">
        <v>51</v>
      </c>
      <c r="F32" s="2" t="s">
        <v>17</v>
      </c>
      <c r="G32" s="3">
        <v>40393</v>
      </c>
      <c r="H32" s="2" t="s">
        <v>18</v>
      </c>
      <c r="I32" s="4" t="s">
        <v>68</v>
      </c>
      <c r="J32" s="2" t="s">
        <v>76</v>
      </c>
      <c r="K32" s="2" t="s">
        <v>21</v>
      </c>
      <c r="L32" s="2" t="s">
        <v>69</v>
      </c>
      <c r="M32" s="2" t="s">
        <v>49</v>
      </c>
      <c r="N32" s="2" t="s">
        <v>50</v>
      </c>
      <c r="O32" s="2" t="s">
        <v>24</v>
      </c>
      <c r="P32" s="2" t="s">
        <v>105</v>
      </c>
    </row>
    <row r="33" spans="1:16" x14ac:dyDescent="0.15">
      <c r="A33" s="2">
        <v>2085090</v>
      </c>
      <c r="B33" s="2">
        <v>1</v>
      </c>
      <c r="C33" s="2" t="s">
        <v>106</v>
      </c>
      <c r="D33" s="3">
        <v>20271</v>
      </c>
      <c r="E33" s="2">
        <v>68</v>
      </c>
      <c r="F33" s="2" t="s">
        <v>17</v>
      </c>
      <c r="G33" s="3">
        <v>32295</v>
      </c>
      <c r="H33" s="2" t="s">
        <v>18</v>
      </c>
      <c r="I33" s="4" t="s">
        <v>19</v>
      </c>
      <c r="J33" s="2" t="s">
        <v>34</v>
      </c>
      <c r="K33" s="2" t="s">
        <v>21</v>
      </c>
      <c r="L33" s="2" t="s">
        <v>18</v>
      </c>
      <c r="M33" s="2" t="s">
        <v>70</v>
      </c>
      <c r="N33" s="2" t="s">
        <v>71</v>
      </c>
      <c r="O33" s="2" t="s">
        <v>24</v>
      </c>
      <c r="P33" s="2" t="s">
        <v>107</v>
      </c>
    </row>
    <row r="34" spans="1:16" x14ac:dyDescent="0.15">
      <c r="A34" s="2">
        <v>2555945</v>
      </c>
      <c r="B34" s="2">
        <v>1</v>
      </c>
      <c r="C34" s="2" t="s">
        <v>108</v>
      </c>
      <c r="D34" s="3">
        <v>25289</v>
      </c>
      <c r="E34" s="2">
        <v>54</v>
      </c>
      <c r="F34" s="2" t="s">
        <v>17</v>
      </c>
      <c r="G34" s="3">
        <v>37349</v>
      </c>
      <c r="H34" s="2" t="s">
        <v>27</v>
      </c>
      <c r="I34" s="4" t="s">
        <v>28</v>
      </c>
      <c r="J34" s="2" t="s">
        <v>53</v>
      </c>
      <c r="K34" s="2" t="s">
        <v>21</v>
      </c>
      <c r="L34" s="2" t="s">
        <v>27</v>
      </c>
      <c r="M34" s="2" t="s">
        <v>30</v>
      </c>
      <c r="N34" s="2" t="s">
        <v>31</v>
      </c>
      <c r="O34" s="2" t="s">
        <v>24</v>
      </c>
      <c r="P34" s="2" t="s">
        <v>109</v>
      </c>
    </row>
    <row r="35" spans="1:16" x14ac:dyDescent="0.15">
      <c r="A35" s="2">
        <v>73430</v>
      </c>
      <c r="B35" s="2">
        <v>1</v>
      </c>
      <c r="C35" s="2" t="s">
        <v>110</v>
      </c>
      <c r="D35" s="3">
        <v>20856</v>
      </c>
      <c r="E35" s="2">
        <v>66</v>
      </c>
      <c r="F35" s="2" t="s">
        <v>17</v>
      </c>
      <c r="G35" s="3">
        <v>28933</v>
      </c>
      <c r="H35" s="2" t="s">
        <v>18</v>
      </c>
      <c r="I35" s="4" t="s">
        <v>68</v>
      </c>
      <c r="J35" s="2" t="s">
        <v>76</v>
      </c>
      <c r="K35" s="2" t="s">
        <v>21</v>
      </c>
      <c r="L35" s="2" t="s">
        <v>69</v>
      </c>
      <c r="M35" s="2" t="s">
        <v>49</v>
      </c>
      <c r="N35" s="2" t="s">
        <v>50</v>
      </c>
      <c r="O35" s="2" t="s">
        <v>24</v>
      </c>
      <c r="P35" s="2" t="s">
        <v>111</v>
      </c>
    </row>
    <row r="36" spans="1:16" x14ac:dyDescent="0.15">
      <c r="A36" s="2">
        <v>831421</v>
      </c>
      <c r="B36" s="2">
        <v>1</v>
      </c>
      <c r="C36" s="2" t="s">
        <v>112</v>
      </c>
      <c r="D36" s="3">
        <v>25124</v>
      </c>
      <c r="E36" s="2">
        <v>55</v>
      </c>
      <c r="F36" s="2" t="s">
        <v>17</v>
      </c>
      <c r="G36" s="3">
        <v>39091</v>
      </c>
      <c r="H36" s="2" t="s">
        <v>18</v>
      </c>
      <c r="I36" s="4" t="s">
        <v>19</v>
      </c>
      <c r="J36" s="2" t="s">
        <v>34</v>
      </c>
      <c r="K36" s="2" t="s">
        <v>21</v>
      </c>
      <c r="L36" s="2" t="s">
        <v>18</v>
      </c>
      <c r="M36" s="2" t="s">
        <v>49</v>
      </c>
      <c r="N36" s="2" t="s">
        <v>50</v>
      </c>
      <c r="O36" s="2" t="s">
        <v>24</v>
      </c>
      <c r="P36" s="2" t="s">
        <v>113</v>
      </c>
    </row>
    <row r="37" spans="1:16" x14ac:dyDescent="0.15">
      <c r="A37" s="2">
        <v>902292</v>
      </c>
      <c r="B37" s="2">
        <v>1</v>
      </c>
      <c r="C37" s="2" t="s">
        <v>114</v>
      </c>
      <c r="D37" s="3">
        <v>26099</v>
      </c>
      <c r="E37" s="2">
        <v>52</v>
      </c>
      <c r="F37" s="2" t="s">
        <v>17</v>
      </c>
      <c r="G37" s="3">
        <v>37888</v>
      </c>
      <c r="H37" s="2" t="s">
        <v>18</v>
      </c>
      <c r="I37" s="4" t="s">
        <v>68</v>
      </c>
      <c r="J37" s="2" t="s">
        <v>76</v>
      </c>
      <c r="K37" s="2" t="s">
        <v>21</v>
      </c>
      <c r="L37" s="2" t="s">
        <v>69</v>
      </c>
      <c r="M37" s="2" t="s">
        <v>70</v>
      </c>
      <c r="N37" s="2" t="s">
        <v>71</v>
      </c>
      <c r="O37" s="2" t="s">
        <v>24</v>
      </c>
      <c r="P37" s="2" t="s">
        <v>115</v>
      </c>
    </row>
    <row r="38" spans="1:16" x14ac:dyDescent="0.15">
      <c r="A38" s="2">
        <v>4834992</v>
      </c>
      <c r="B38" s="2">
        <v>1</v>
      </c>
      <c r="C38" s="2" t="s">
        <v>116</v>
      </c>
      <c r="D38" s="3">
        <v>27785</v>
      </c>
      <c r="E38" s="2">
        <v>47</v>
      </c>
      <c r="F38" s="2" t="s">
        <v>17</v>
      </c>
      <c r="G38" s="3">
        <v>39028</v>
      </c>
      <c r="H38" s="2" t="s">
        <v>27</v>
      </c>
      <c r="I38" s="4" t="s">
        <v>28</v>
      </c>
      <c r="J38" s="2" t="s">
        <v>53</v>
      </c>
      <c r="K38" s="2" t="s">
        <v>21</v>
      </c>
      <c r="L38" s="2" t="s">
        <v>27</v>
      </c>
      <c r="M38" s="2" t="s">
        <v>22</v>
      </c>
      <c r="N38" s="2" t="s">
        <v>23</v>
      </c>
      <c r="O38" s="2" t="s">
        <v>24</v>
      </c>
      <c r="P38" s="2" t="s">
        <v>117</v>
      </c>
    </row>
    <row r="39" spans="1:16" x14ac:dyDescent="0.15">
      <c r="A39" s="2">
        <v>798626</v>
      </c>
      <c r="B39" s="2">
        <v>1</v>
      </c>
      <c r="C39" s="2" t="s">
        <v>118</v>
      </c>
      <c r="D39" s="3">
        <v>26155</v>
      </c>
      <c r="E39" s="2">
        <v>52</v>
      </c>
      <c r="F39" s="2" t="s">
        <v>17</v>
      </c>
      <c r="G39" s="3">
        <v>37669</v>
      </c>
      <c r="H39" s="2" t="s">
        <v>18</v>
      </c>
      <c r="I39" s="4" t="s">
        <v>68</v>
      </c>
      <c r="J39" s="2" t="s">
        <v>20</v>
      </c>
      <c r="K39" s="2" t="s">
        <v>21</v>
      </c>
      <c r="L39" s="2" t="s">
        <v>69</v>
      </c>
      <c r="M39" s="2" t="s">
        <v>70</v>
      </c>
      <c r="N39" s="2" t="s">
        <v>71</v>
      </c>
      <c r="O39" s="2" t="s">
        <v>24</v>
      </c>
      <c r="P39" s="2" t="s">
        <v>119</v>
      </c>
    </row>
    <row r="40" spans="1:16" x14ac:dyDescent="0.15">
      <c r="A40" s="2">
        <v>64882</v>
      </c>
      <c r="B40" s="2">
        <v>1</v>
      </c>
      <c r="C40" s="2" t="s">
        <v>120</v>
      </c>
      <c r="D40" s="3">
        <v>22132</v>
      </c>
      <c r="E40" s="2">
        <v>63</v>
      </c>
      <c r="F40" s="2" t="s">
        <v>17</v>
      </c>
      <c r="G40" s="3">
        <v>33109</v>
      </c>
      <c r="H40" s="2" t="s">
        <v>27</v>
      </c>
      <c r="I40" s="4" t="s">
        <v>28</v>
      </c>
      <c r="J40" s="2" t="s">
        <v>53</v>
      </c>
      <c r="K40" s="2" t="s">
        <v>21</v>
      </c>
      <c r="L40" s="2" t="s">
        <v>27</v>
      </c>
      <c r="M40" s="2" t="s">
        <v>70</v>
      </c>
      <c r="N40" s="2" t="s">
        <v>71</v>
      </c>
      <c r="O40" s="2" t="s">
        <v>24</v>
      </c>
      <c r="P40" s="2" t="s">
        <v>121</v>
      </c>
    </row>
    <row r="41" spans="1:16" x14ac:dyDescent="0.15">
      <c r="A41" s="2">
        <v>9068301</v>
      </c>
      <c r="B41" s="2">
        <v>1</v>
      </c>
      <c r="C41" s="2" t="s">
        <v>122</v>
      </c>
      <c r="D41" s="3">
        <v>30993</v>
      </c>
      <c r="E41" s="2">
        <v>39</v>
      </c>
      <c r="F41" s="2" t="s">
        <v>17</v>
      </c>
      <c r="G41" s="3">
        <v>41919</v>
      </c>
      <c r="H41" s="2" t="s">
        <v>18</v>
      </c>
      <c r="I41" s="4" t="s">
        <v>19</v>
      </c>
      <c r="J41" s="2" t="s">
        <v>34</v>
      </c>
      <c r="K41" s="2" t="s">
        <v>21</v>
      </c>
      <c r="L41" s="2" t="s">
        <v>18</v>
      </c>
      <c r="M41" s="2" t="s">
        <v>70</v>
      </c>
      <c r="N41" s="2" t="s">
        <v>71</v>
      </c>
      <c r="O41" s="2" t="s">
        <v>24</v>
      </c>
      <c r="P41" s="2" t="s">
        <v>123</v>
      </c>
    </row>
    <row r="42" spans="1:16" x14ac:dyDescent="0.15">
      <c r="A42" s="2">
        <v>1052421</v>
      </c>
      <c r="B42" s="2">
        <v>1</v>
      </c>
      <c r="C42" s="2" t="s">
        <v>124</v>
      </c>
      <c r="D42" s="3">
        <v>23311</v>
      </c>
      <c r="E42" s="2">
        <v>60</v>
      </c>
      <c r="F42" s="2" t="s">
        <v>17</v>
      </c>
      <c r="G42" s="3">
        <v>38657</v>
      </c>
      <c r="H42" s="2" t="s">
        <v>18</v>
      </c>
      <c r="I42" s="4" t="s">
        <v>68</v>
      </c>
      <c r="J42" s="2" t="s">
        <v>20</v>
      </c>
      <c r="K42" s="2" t="s">
        <v>21</v>
      </c>
      <c r="L42" s="2" t="s">
        <v>69</v>
      </c>
      <c r="M42" s="2" t="s">
        <v>22</v>
      </c>
      <c r="N42" s="2" t="s">
        <v>23</v>
      </c>
      <c r="O42" s="2" t="s">
        <v>24</v>
      </c>
      <c r="P42" s="2" t="s">
        <v>125</v>
      </c>
    </row>
    <row r="43" spans="1:16" x14ac:dyDescent="0.15">
      <c r="A43" s="2">
        <v>2799603</v>
      </c>
      <c r="B43" s="2">
        <v>1</v>
      </c>
      <c r="C43" s="2" t="s">
        <v>126</v>
      </c>
      <c r="D43" s="3">
        <v>23925</v>
      </c>
      <c r="E43" s="2">
        <v>58</v>
      </c>
      <c r="F43" s="2" t="s">
        <v>17</v>
      </c>
      <c r="G43" s="3">
        <v>35531</v>
      </c>
      <c r="H43" s="2" t="s">
        <v>27</v>
      </c>
      <c r="I43" s="4" t="s">
        <v>28</v>
      </c>
      <c r="J43" s="2" t="s">
        <v>53</v>
      </c>
      <c r="K43" s="2" t="s">
        <v>21</v>
      </c>
      <c r="L43" s="2" t="s">
        <v>27</v>
      </c>
      <c r="M43" s="2" t="s">
        <v>22</v>
      </c>
      <c r="N43" s="2" t="s">
        <v>23</v>
      </c>
      <c r="O43" s="2" t="s">
        <v>24</v>
      </c>
      <c r="P43" s="2" t="s">
        <v>127</v>
      </c>
    </row>
    <row r="44" spans="1:16" x14ac:dyDescent="0.15">
      <c r="A44" s="2">
        <v>1006036</v>
      </c>
      <c r="B44" s="2">
        <v>1</v>
      </c>
      <c r="C44" s="2" t="s">
        <v>128</v>
      </c>
      <c r="D44" s="3">
        <v>24825</v>
      </c>
      <c r="E44" s="2">
        <v>55</v>
      </c>
      <c r="F44" s="2" t="s">
        <v>17</v>
      </c>
      <c r="G44" s="3">
        <v>37162</v>
      </c>
      <c r="H44" s="2" t="s">
        <v>18</v>
      </c>
      <c r="I44" s="4" t="s">
        <v>68</v>
      </c>
      <c r="J44" s="2" t="s">
        <v>20</v>
      </c>
      <c r="K44" s="2" t="s">
        <v>21</v>
      </c>
      <c r="L44" s="2" t="s">
        <v>69</v>
      </c>
      <c r="M44" s="2" t="s">
        <v>35</v>
      </c>
      <c r="N44" s="2" t="s">
        <v>36</v>
      </c>
      <c r="O44" s="2" t="s">
        <v>24</v>
      </c>
      <c r="P44" s="2" t="s">
        <v>129</v>
      </c>
    </row>
    <row r="45" spans="1:16" x14ac:dyDescent="0.15">
      <c r="A45" s="2">
        <v>2564319</v>
      </c>
      <c r="B45" s="2">
        <v>1</v>
      </c>
      <c r="C45" s="2" t="s">
        <v>130</v>
      </c>
      <c r="D45" s="3">
        <v>23640</v>
      </c>
      <c r="E45" s="2">
        <v>59</v>
      </c>
      <c r="F45" s="2" t="s">
        <v>17</v>
      </c>
      <c r="G45" s="3">
        <v>35369</v>
      </c>
      <c r="H45" s="2" t="s">
        <v>18</v>
      </c>
      <c r="I45" s="4" t="s">
        <v>19</v>
      </c>
      <c r="J45" s="2" t="s">
        <v>34</v>
      </c>
      <c r="K45" s="2" t="s">
        <v>21</v>
      </c>
      <c r="L45" s="2" t="s">
        <v>18</v>
      </c>
      <c r="M45" s="2" t="s">
        <v>22</v>
      </c>
      <c r="N45" s="2" t="s">
        <v>23</v>
      </c>
      <c r="O45" s="2" t="s">
        <v>24</v>
      </c>
      <c r="P45" s="2" t="s">
        <v>131</v>
      </c>
    </row>
    <row r="46" spans="1:16" x14ac:dyDescent="0.15">
      <c r="A46" s="2">
        <v>3151384</v>
      </c>
      <c r="B46" s="2">
        <v>1</v>
      </c>
      <c r="C46" s="2" t="s">
        <v>132</v>
      </c>
      <c r="D46" s="3">
        <v>29440</v>
      </c>
      <c r="E46" s="2">
        <v>43</v>
      </c>
      <c r="F46" s="2" t="s">
        <v>17</v>
      </c>
      <c r="G46" s="3">
        <v>41673</v>
      </c>
      <c r="H46" s="2" t="s">
        <v>18</v>
      </c>
      <c r="I46" s="4" t="s">
        <v>19</v>
      </c>
      <c r="J46" s="2" t="s">
        <v>34</v>
      </c>
      <c r="K46" s="2" t="s">
        <v>21</v>
      </c>
      <c r="L46" s="2" t="s">
        <v>18</v>
      </c>
      <c r="M46" s="2" t="s">
        <v>35</v>
      </c>
      <c r="N46" s="2" t="s">
        <v>36</v>
      </c>
      <c r="O46" s="2" t="s">
        <v>24</v>
      </c>
      <c r="P46" s="2" t="s">
        <v>133</v>
      </c>
    </row>
    <row r="47" spans="1:16" x14ac:dyDescent="0.15">
      <c r="A47" s="2">
        <v>93061</v>
      </c>
      <c r="B47" s="2">
        <v>1</v>
      </c>
      <c r="C47" s="2" t="s">
        <v>134</v>
      </c>
      <c r="D47" s="3">
        <v>23522</v>
      </c>
      <c r="E47" s="2">
        <v>59</v>
      </c>
      <c r="F47" s="2" t="s">
        <v>17</v>
      </c>
      <c r="G47" s="3">
        <v>35933</v>
      </c>
      <c r="H47" s="2" t="s">
        <v>18</v>
      </c>
      <c r="I47" s="4" t="s">
        <v>68</v>
      </c>
      <c r="J47" s="2" t="s">
        <v>34</v>
      </c>
      <c r="K47" s="2" t="s">
        <v>21</v>
      </c>
      <c r="L47" s="2" t="s">
        <v>69</v>
      </c>
      <c r="M47" s="2" t="s">
        <v>49</v>
      </c>
      <c r="N47" s="2" t="s">
        <v>50</v>
      </c>
      <c r="O47" s="2" t="s">
        <v>24</v>
      </c>
      <c r="P47" s="2" t="s">
        <v>135</v>
      </c>
    </row>
    <row r="48" spans="1:16" x14ac:dyDescent="0.15">
      <c r="A48" s="2">
        <v>83104</v>
      </c>
      <c r="B48" s="2">
        <v>1</v>
      </c>
      <c r="C48" s="2" t="s">
        <v>136</v>
      </c>
      <c r="D48" s="3">
        <v>21247</v>
      </c>
      <c r="E48" s="2">
        <v>65</v>
      </c>
      <c r="F48" s="2" t="s">
        <v>17</v>
      </c>
      <c r="G48" s="3">
        <v>30711</v>
      </c>
      <c r="H48" s="2" t="s">
        <v>27</v>
      </c>
      <c r="I48" s="4" t="s">
        <v>28</v>
      </c>
      <c r="J48" s="2" t="s">
        <v>53</v>
      </c>
      <c r="K48" s="2" t="s">
        <v>21</v>
      </c>
      <c r="L48" s="2" t="s">
        <v>27</v>
      </c>
      <c r="M48" s="2" t="s">
        <v>70</v>
      </c>
      <c r="N48" s="2" t="s">
        <v>71</v>
      </c>
      <c r="O48" s="2" t="s">
        <v>24</v>
      </c>
      <c r="P48" s="2" t="s">
        <v>137</v>
      </c>
    </row>
    <row r="49" spans="1:16" x14ac:dyDescent="0.15">
      <c r="A49" s="2">
        <v>5128784</v>
      </c>
      <c r="B49" s="2">
        <v>2</v>
      </c>
      <c r="C49" s="2" t="s">
        <v>138</v>
      </c>
      <c r="D49" s="3">
        <v>31115</v>
      </c>
      <c r="E49" s="2">
        <v>38</v>
      </c>
      <c r="F49" s="2" t="s">
        <v>17</v>
      </c>
      <c r="G49" s="3">
        <v>44424</v>
      </c>
      <c r="H49" s="2" t="s">
        <v>59</v>
      </c>
      <c r="I49" s="4" t="s">
        <v>29</v>
      </c>
      <c r="J49" s="2" t="s">
        <v>53</v>
      </c>
      <c r="K49" s="2" t="s">
        <v>60</v>
      </c>
      <c r="L49" s="2" t="s">
        <v>61</v>
      </c>
      <c r="M49" s="2" t="s">
        <v>70</v>
      </c>
      <c r="N49" s="2" t="s">
        <v>71</v>
      </c>
      <c r="O49" s="2" t="s">
        <v>24</v>
      </c>
      <c r="P49" s="2" t="s">
        <v>139</v>
      </c>
    </row>
    <row r="50" spans="1:16" x14ac:dyDescent="0.15">
      <c r="A50" s="2">
        <v>14550661</v>
      </c>
      <c r="B50" s="2">
        <v>1</v>
      </c>
      <c r="C50" s="2" t="s">
        <v>140</v>
      </c>
      <c r="D50" s="3">
        <v>32104</v>
      </c>
      <c r="E50" s="2">
        <v>36</v>
      </c>
      <c r="F50" s="2" t="s">
        <v>17</v>
      </c>
      <c r="G50" s="3">
        <v>45027</v>
      </c>
      <c r="H50" s="2" t="s">
        <v>59</v>
      </c>
      <c r="I50" s="4" t="s">
        <v>29</v>
      </c>
      <c r="J50" s="2" t="s">
        <v>53</v>
      </c>
      <c r="K50" s="2" t="s">
        <v>60</v>
      </c>
      <c r="L50" s="2" t="s">
        <v>61</v>
      </c>
      <c r="M50" s="2" t="s">
        <v>30</v>
      </c>
      <c r="N50" s="2" t="s">
        <v>31</v>
      </c>
      <c r="O50" s="2" t="s">
        <v>24</v>
      </c>
      <c r="P50" s="2" t="s">
        <v>141</v>
      </c>
    </row>
    <row r="51" spans="1:16" x14ac:dyDescent="0.15">
      <c r="A51" s="2">
        <v>727988</v>
      </c>
      <c r="B51" s="2">
        <v>1</v>
      </c>
      <c r="C51" s="2" t="s">
        <v>142</v>
      </c>
      <c r="D51" s="3">
        <v>26940</v>
      </c>
      <c r="E51" s="2">
        <v>50</v>
      </c>
      <c r="F51" s="2" t="s">
        <v>17</v>
      </c>
      <c r="G51" s="3">
        <v>38215</v>
      </c>
      <c r="H51" s="2" t="s">
        <v>18</v>
      </c>
      <c r="I51" s="4" t="s">
        <v>19</v>
      </c>
      <c r="J51" s="2" t="s">
        <v>34</v>
      </c>
      <c r="K51" s="2" t="s">
        <v>21</v>
      </c>
      <c r="L51" s="2" t="s">
        <v>18</v>
      </c>
      <c r="M51" s="2" t="s">
        <v>70</v>
      </c>
      <c r="N51" s="2" t="s">
        <v>71</v>
      </c>
      <c r="O51" s="2" t="s">
        <v>24</v>
      </c>
      <c r="P51" s="2" t="s">
        <v>143</v>
      </c>
    </row>
    <row r="52" spans="1:16" x14ac:dyDescent="0.15">
      <c r="A52" s="2">
        <v>3795858</v>
      </c>
      <c r="B52" s="2">
        <v>1</v>
      </c>
      <c r="C52" s="2" t="s">
        <v>144</v>
      </c>
      <c r="D52" s="3">
        <v>23987</v>
      </c>
      <c r="E52" s="2">
        <v>58</v>
      </c>
      <c r="F52" s="2" t="s">
        <v>17</v>
      </c>
      <c r="G52" s="3">
        <v>38791</v>
      </c>
      <c r="H52" s="2" t="s">
        <v>18</v>
      </c>
      <c r="I52" s="4" t="s">
        <v>19</v>
      </c>
      <c r="J52" s="2" t="s">
        <v>34</v>
      </c>
      <c r="K52" s="2" t="s">
        <v>21</v>
      </c>
      <c r="L52" s="2" t="s">
        <v>18</v>
      </c>
      <c r="M52" s="2" t="s">
        <v>30</v>
      </c>
      <c r="N52" s="2" t="s">
        <v>31</v>
      </c>
      <c r="O52" s="2" t="s">
        <v>24</v>
      </c>
      <c r="P52" s="2" t="s">
        <v>145</v>
      </c>
    </row>
    <row r="53" spans="1:16" x14ac:dyDescent="0.15">
      <c r="A53" s="2">
        <v>4850246</v>
      </c>
      <c r="B53" s="2">
        <v>1</v>
      </c>
      <c r="C53" s="2" t="s">
        <v>146</v>
      </c>
      <c r="D53" s="3">
        <v>28947</v>
      </c>
      <c r="E53" s="2">
        <v>44</v>
      </c>
      <c r="F53" s="2" t="s">
        <v>17</v>
      </c>
      <c r="G53" s="3">
        <v>40364</v>
      </c>
      <c r="H53" s="2" t="s">
        <v>18</v>
      </c>
      <c r="I53" s="4" t="s">
        <v>19</v>
      </c>
      <c r="J53" s="2" t="s">
        <v>34</v>
      </c>
      <c r="K53" s="2" t="s">
        <v>21</v>
      </c>
      <c r="L53" s="2" t="s">
        <v>18</v>
      </c>
      <c r="M53" s="2" t="s">
        <v>70</v>
      </c>
      <c r="N53" s="2" t="s">
        <v>71</v>
      </c>
      <c r="O53" s="2" t="s">
        <v>24</v>
      </c>
      <c r="P53" s="2" t="s">
        <v>147</v>
      </c>
    </row>
    <row r="54" spans="1:16" x14ac:dyDescent="0.15">
      <c r="A54" s="2">
        <v>979412</v>
      </c>
      <c r="B54" s="2">
        <v>1</v>
      </c>
      <c r="C54" s="2" t="s">
        <v>148</v>
      </c>
      <c r="D54" s="3">
        <v>23555</v>
      </c>
      <c r="E54" s="2">
        <v>59</v>
      </c>
      <c r="F54" s="2" t="s">
        <v>17</v>
      </c>
      <c r="G54" s="3">
        <v>36042</v>
      </c>
      <c r="H54" s="2" t="s">
        <v>27</v>
      </c>
      <c r="I54" s="4" t="s">
        <v>28</v>
      </c>
      <c r="J54" s="2" t="s">
        <v>53</v>
      </c>
      <c r="K54" s="2" t="s">
        <v>21</v>
      </c>
      <c r="L54" s="2" t="s">
        <v>27</v>
      </c>
      <c r="M54" s="2" t="s">
        <v>30</v>
      </c>
      <c r="N54" s="2" t="s">
        <v>31</v>
      </c>
      <c r="O54" s="2" t="s">
        <v>24</v>
      </c>
      <c r="P54" s="2" t="s">
        <v>149</v>
      </c>
    </row>
    <row r="55" spans="1:16" x14ac:dyDescent="0.15">
      <c r="A55" s="2">
        <v>2564302</v>
      </c>
      <c r="B55" s="2">
        <v>1</v>
      </c>
      <c r="C55" s="2" t="s">
        <v>150</v>
      </c>
      <c r="D55" s="3">
        <v>24474</v>
      </c>
      <c r="E55" s="2">
        <v>56</v>
      </c>
      <c r="F55" s="2" t="s">
        <v>17</v>
      </c>
      <c r="G55" s="3">
        <v>35321</v>
      </c>
      <c r="H55" s="2" t="s">
        <v>27</v>
      </c>
      <c r="I55" s="4" t="s">
        <v>28</v>
      </c>
      <c r="J55" s="2" t="s">
        <v>53</v>
      </c>
      <c r="K55" s="2" t="s">
        <v>21</v>
      </c>
      <c r="L55" s="2" t="s">
        <v>27</v>
      </c>
      <c r="M55" s="2" t="s">
        <v>30</v>
      </c>
      <c r="N55" s="2" t="s">
        <v>31</v>
      </c>
      <c r="O55" s="2" t="s">
        <v>24</v>
      </c>
      <c r="P55" s="2" t="s">
        <v>151</v>
      </c>
    </row>
    <row r="56" spans="1:16" x14ac:dyDescent="0.15">
      <c r="A56" s="2">
        <v>2937176</v>
      </c>
      <c r="B56" s="2">
        <v>2</v>
      </c>
      <c r="C56" s="2" t="s">
        <v>152</v>
      </c>
      <c r="D56" s="3">
        <v>29107</v>
      </c>
      <c r="E56" s="2">
        <v>44</v>
      </c>
      <c r="F56" s="2" t="s">
        <v>17</v>
      </c>
      <c r="G56" s="3">
        <v>43311</v>
      </c>
      <c r="H56" s="2" t="s">
        <v>18</v>
      </c>
      <c r="I56" s="4" t="s">
        <v>19</v>
      </c>
      <c r="J56" s="2" t="s">
        <v>20</v>
      </c>
      <c r="K56" s="2" t="s">
        <v>21</v>
      </c>
      <c r="L56" s="2" t="s">
        <v>18</v>
      </c>
      <c r="M56" s="2" t="s">
        <v>49</v>
      </c>
      <c r="N56" s="2" t="s">
        <v>50</v>
      </c>
      <c r="O56" s="2" t="s">
        <v>24</v>
      </c>
      <c r="P56" s="2" t="s">
        <v>153</v>
      </c>
    </row>
    <row r="57" spans="1:16" x14ac:dyDescent="0.15">
      <c r="A57" s="2">
        <v>2341085</v>
      </c>
      <c r="B57" s="2">
        <v>1</v>
      </c>
      <c r="C57" s="2" t="s">
        <v>154</v>
      </c>
      <c r="D57" s="3">
        <v>27768</v>
      </c>
      <c r="E57" s="2">
        <v>47</v>
      </c>
      <c r="F57" s="2" t="s">
        <v>17</v>
      </c>
      <c r="G57" s="3">
        <v>41775</v>
      </c>
      <c r="H57" s="2" t="s">
        <v>18</v>
      </c>
      <c r="I57" s="4" t="s">
        <v>19</v>
      </c>
      <c r="J57" s="2" t="s">
        <v>34</v>
      </c>
      <c r="K57" s="2" t="s">
        <v>21</v>
      </c>
      <c r="L57" s="2" t="s">
        <v>18</v>
      </c>
      <c r="M57" s="2" t="s">
        <v>70</v>
      </c>
      <c r="N57" s="2" t="s">
        <v>71</v>
      </c>
      <c r="O57" s="2" t="s">
        <v>24</v>
      </c>
      <c r="P57" s="2" t="s">
        <v>155</v>
      </c>
    </row>
    <row r="58" spans="1:16" x14ac:dyDescent="0.15">
      <c r="A58" s="2">
        <v>1393874</v>
      </c>
      <c r="B58" s="2">
        <v>1</v>
      </c>
      <c r="C58" s="2" t="s">
        <v>156</v>
      </c>
      <c r="D58" s="3">
        <v>21050</v>
      </c>
      <c r="E58" s="2">
        <v>66</v>
      </c>
      <c r="F58" s="2" t="s">
        <v>17</v>
      </c>
      <c r="G58" s="3">
        <v>37396</v>
      </c>
      <c r="H58" s="2" t="s">
        <v>18</v>
      </c>
      <c r="I58" s="4" t="s">
        <v>19</v>
      </c>
      <c r="J58" s="2" t="s">
        <v>34</v>
      </c>
      <c r="K58" s="2" t="s">
        <v>21</v>
      </c>
      <c r="L58" s="2" t="s">
        <v>18</v>
      </c>
      <c r="M58" s="2" t="s">
        <v>22</v>
      </c>
      <c r="N58" s="2" t="s">
        <v>23</v>
      </c>
      <c r="O58" s="2" t="s">
        <v>24</v>
      </c>
      <c r="P58" s="2" t="s">
        <v>157</v>
      </c>
    </row>
    <row r="59" spans="1:16" x14ac:dyDescent="0.15">
      <c r="A59" s="2">
        <v>3395383</v>
      </c>
      <c r="B59" s="2">
        <v>1</v>
      </c>
      <c r="C59" s="2" t="s">
        <v>158</v>
      </c>
      <c r="D59" s="3">
        <v>23809</v>
      </c>
      <c r="E59" s="2">
        <v>58</v>
      </c>
      <c r="F59" s="2" t="s">
        <v>17</v>
      </c>
      <c r="G59" s="3">
        <v>37865</v>
      </c>
      <c r="H59" s="2" t="s">
        <v>18</v>
      </c>
      <c r="I59" s="4" t="s">
        <v>19</v>
      </c>
      <c r="J59" s="2" t="s">
        <v>34</v>
      </c>
      <c r="K59" s="2" t="s">
        <v>21</v>
      </c>
      <c r="L59" s="2" t="s">
        <v>18</v>
      </c>
      <c r="M59" s="2" t="s">
        <v>49</v>
      </c>
      <c r="N59" s="2" t="s">
        <v>50</v>
      </c>
      <c r="O59" s="2" t="s">
        <v>24</v>
      </c>
      <c r="P59" s="2" t="s">
        <v>159</v>
      </c>
    </row>
    <row r="60" spans="1:16" x14ac:dyDescent="0.15">
      <c r="A60" s="2">
        <v>2801060</v>
      </c>
      <c r="B60" s="2">
        <v>1</v>
      </c>
      <c r="C60" s="2" t="s">
        <v>160</v>
      </c>
      <c r="D60" s="3">
        <v>21622</v>
      </c>
      <c r="E60" s="2">
        <v>64</v>
      </c>
      <c r="F60" s="2" t="s">
        <v>17</v>
      </c>
      <c r="G60" s="3">
        <v>35373</v>
      </c>
      <c r="H60" s="2" t="s">
        <v>27</v>
      </c>
      <c r="I60" s="4" t="s">
        <v>28</v>
      </c>
      <c r="J60" s="2" t="s">
        <v>53</v>
      </c>
      <c r="K60" s="2" t="s">
        <v>21</v>
      </c>
      <c r="L60" s="2" t="s">
        <v>27</v>
      </c>
      <c r="M60" s="2" t="s">
        <v>22</v>
      </c>
      <c r="N60" s="2" t="s">
        <v>23</v>
      </c>
      <c r="O60" s="2" t="s">
        <v>24</v>
      </c>
      <c r="P60" s="2" t="s">
        <v>161</v>
      </c>
    </row>
    <row r="61" spans="1:16" x14ac:dyDescent="0.15">
      <c r="A61" s="2">
        <v>6632041</v>
      </c>
      <c r="B61" s="2">
        <v>1</v>
      </c>
      <c r="C61" s="2" t="s">
        <v>162</v>
      </c>
      <c r="D61" s="3">
        <v>28466</v>
      </c>
      <c r="E61" s="2">
        <v>46</v>
      </c>
      <c r="F61" s="2" t="s">
        <v>17</v>
      </c>
      <c r="G61" s="3">
        <v>43223</v>
      </c>
      <c r="H61" s="2" t="s">
        <v>18</v>
      </c>
      <c r="I61" s="4" t="s">
        <v>68</v>
      </c>
      <c r="J61" s="2" t="s">
        <v>34</v>
      </c>
      <c r="K61" s="2" t="s">
        <v>21</v>
      </c>
      <c r="L61" s="2" t="s">
        <v>69</v>
      </c>
      <c r="M61" s="2" t="s">
        <v>22</v>
      </c>
      <c r="N61" s="2" t="s">
        <v>23</v>
      </c>
      <c r="O61" s="2" t="s">
        <v>24</v>
      </c>
      <c r="P61" s="2" t="s">
        <v>163</v>
      </c>
    </row>
    <row r="62" spans="1:16" x14ac:dyDescent="0.15">
      <c r="A62" s="2">
        <v>1557160</v>
      </c>
      <c r="B62" s="2">
        <v>1</v>
      </c>
      <c r="C62" s="2" t="s">
        <v>164</v>
      </c>
      <c r="D62" s="3">
        <v>22003</v>
      </c>
      <c r="E62" s="2">
        <v>63</v>
      </c>
      <c r="F62" s="2" t="s">
        <v>17</v>
      </c>
      <c r="G62" s="3">
        <v>38769</v>
      </c>
      <c r="H62" s="2" t="s">
        <v>27</v>
      </c>
      <c r="I62" s="4" t="s">
        <v>28</v>
      </c>
      <c r="J62" s="2" t="s">
        <v>53</v>
      </c>
      <c r="K62" s="2" t="s">
        <v>21</v>
      </c>
      <c r="L62" s="2" t="s">
        <v>27</v>
      </c>
      <c r="M62" s="2" t="s">
        <v>70</v>
      </c>
      <c r="N62" s="2" t="s">
        <v>71</v>
      </c>
      <c r="O62" s="2" t="s">
        <v>24</v>
      </c>
      <c r="P62" s="2" t="s">
        <v>165</v>
      </c>
    </row>
    <row r="63" spans="1:16" x14ac:dyDescent="0.15">
      <c r="A63" s="2">
        <v>52645</v>
      </c>
      <c r="B63" s="2">
        <v>1</v>
      </c>
      <c r="C63" s="2" t="s">
        <v>166</v>
      </c>
      <c r="D63" s="3">
        <v>21007</v>
      </c>
      <c r="E63" s="2">
        <v>66</v>
      </c>
      <c r="F63" s="2" t="s">
        <v>17</v>
      </c>
      <c r="G63" s="3">
        <v>31980</v>
      </c>
      <c r="H63" s="2" t="s">
        <v>18</v>
      </c>
      <c r="I63" s="4" t="s">
        <v>68</v>
      </c>
      <c r="J63" s="2" t="s">
        <v>20</v>
      </c>
      <c r="K63" s="2" t="s">
        <v>21</v>
      </c>
      <c r="L63" s="2" t="s">
        <v>69</v>
      </c>
      <c r="M63" s="2" t="s">
        <v>49</v>
      </c>
      <c r="N63" s="2" t="s">
        <v>50</v>
      </c>
      <c r="O63" s="2" t="s">
        <v>24</v>
      </c>
      <c r="P63" s="2" t="s">
        <v>167</v>
      </c>
    </row>
    <row r="64" spans="1:16" x14ac:dyDescent="0.15">
      <c r="A64" s="2">
        <v>1303816</v>
      </c>
      <c r="B64" s="2">
        <v>1</v>
      </c>
      <c r="C64" s="2" t="s">
        <v>168</v>
      </c>
      <c r="D64" s="3">
        <v>22154</v>
      </c>
      <c r="E64" s="2">
        <v>63</v>
      </c>
      <c r="F64" s="2" t="s">
        <v>17</v>
      </c>
      <c r="G64" s="3">
        <v>35400</v>
      </c>
      <c r="H64" s="2" t="s">
        <v>18</v>
      </c>
      <c r="I64" s="4" t="s">
        <v>19</v>
      </c>
      <c r="J64" s="2" t="s">
        <v>34</v>
      </c>
      <c r="K64" s="2" t="s">
        <v>21</v>
      </c>
      <c r="L64" s="2" t="s">
        <v>18</v>
      </c>
      <c r="M64" s="2" t="s">
        <v>30</v>
      </c>
      <c r="N64" s="2" t="s">
        <v>31</v>
      </c>
      <c r="O64" s="2" t="s">
        <v>24</v>
      </c>
      <c r="P64" s="2" t="s">
        <v>169</v>
      </c>
    </row>
    <row r="65" spans="1:16" x14ac:dyDescent="0.15">
      <c r="A65" s="2">
        <v>4795742</v>
      </c>
      <c r="B65" s="2">
        <v>1</v>
      </c>
      <c r="C65" s="2" t="s">
        <v>170</v>
      </c>
      <c r="D65" s="3">
        <v>28608</v>
      </c>
      <c r="E65" s="2">
        <v>45</v>
      </c>
      <c r="F65" s="2" t="s">
        <v>17</v>
      </c>
      <c r="G65" s="3">
        <v>41150</v>
      </c>
      <c r="H65" s="2" t="s">
        <v>18</v>
      </c>
      <c r="I65" s="4" t="s">
        <v>19</v>
      </c>
      <c r="J65" s="2" t="s">
        <v>20</v>
      </c>
      <c r="K65" s="2" t="s">
        <v>21</v>
      </c>
      <c r="L65" s="2" t="s">
        <v>18</v>
      </c>
      <c r="M65" s="2" t="s">
        <v>30</v>
      </c>
      <c r="N65" s="2" t="s">
        <v>31</v>
      </c>
      <c r="O65" s="2" t="s">
        <v>24</v>
      </c>
      <c r="P65" s="2" t="s">
        <v>171</v>
      </c>
    </row>
    <row r="66" spans="1:16" x14ac:dyDescent="0.15">
      <c r="A66" s="2">
        <v>3462655</v>
      </c>
      <c r="B66" s="2">
        <v>1</v>
      </c>
      <c r="C66" s="2" t="s">
        <v>172</v>
      </c>
      <c r="D66" s="3">
        <v>30290</v>
      </c>
      <c r="E66" s="2">
        <v>41</v>
      </c>
      <c r="F66" s="2" t="s">
        <v>17</v>
      </c>
      <c r="G66" s="3">
        <v>45058</v>
      </c>
      <c r="H66" s="2" t="s">
        <v>18</v>
      </c>
      <c r="I66" s="4" t="s">
        <v>19</v>
      </c>
      <c r="J66" s="2" t="s">
        <v>20</v>
      </c>
      <c r="K66" s="2" t="s">
        <v>21</v>
      </c>
      <c r="L66" s="2" t="s">
        <v>18</v>
      </c>
      <c r="M66" s="2" t="s">
        <v>49</v>
      </c>
      <c r="N66" s="2" t="s">
        <v>50</v>
      </c>
      <c r="O66" s="2" t="s">
        <v>24</v>
      </c>
      <c r="P66" s="2" t="s">
        <v>173</v>
      </c>
    </row>
    <row r="67" spans="1:16" x14ac:dyDescent="0.15">
      <c r="A67" s="2">
        <v>3364047</v>
      </c>
      <c r="B67" s="2">
        <v>1</v>
      </c>
      <c r="C67" s="2" t="s">
        <v>174</v>
      </c>
      <c r="D67" s="3">
        <v>25067</v>
      </c>
      <c r="E67" s="2">
        <v>55</v>
      </c>
      <c r="F67" s="2" t="s">
        <v>17</v>
      </c>
      <c r="G67" s="3">
        <v>38534</v>
      </c>
      <c r="H67" s="2" t="s">
        <v>18</v>
      </c>
      <c r="I67" s="4" t="s">
        <v>68</v>
      </c>
      <c r="J67" s="2" t="s">
        <v>76</v>
      </c>
      <c r="K67" s="2" t="s">
        <v>21</v>
      </c>
      <c r="L67" s="2" t="s">
        <v>69</v>
      </c>
      <c r="M67" s="2" t="s">
        <v>70</v>
      </c>
      <c r="N67" s="2" t="s">
        <v>71</v>
      </c>
      <c r="O67" s="2" t="s">
        <v>24</v>
      </c>
      <c r="P67" s="2" t="s">
        <v>175</v>
      </c>
    </row>
    <row r="68" spans="1:16" x14ac:dyDescent="0.15">
      <c r="A68" s="2">
        <v>2218890</v>
      </c>
      <c r="B68" s="2">
        <v>1</v>
      </c>
      <c r="C68" s="2" t="s">
        <v>176</v>
      </c>
      <c r="D68" s="3">
        <v>28728</v>
      </c>
      <c r="E68" s="2">
        <v>45</v>
      </c>
      <c r="F68" s="2" t="s">
        <v>17</v>
      </c>
      <c r="G68" s="3">
        <v>43258</v>
      </c>
      <c r="H68" s="2" t="s">
        <v>18</v>
      </c>
      <c r="I68" s="4" t="s">
        <v>19</v>
      </c>
      <c r="J68" s="2" t="s">
        <v>34</v>
      </c>
      <c r="K68" s="2" t="s">
        <v>21</v>
      </c>
      <c r="L68" s="2" t="s">
        <v>18</v>
      </c>
      <c r="M68" s="2" t="s">
        <v>30</v>
      </c>
      <c r="N68" s="2" t="s">
        <v>31</v>
      </c>
      <c r="O68" s="2" t="s">
        <v>24</v>
      </c>
      <c r="P68" s="2" t="s">
        <v>177</v>
      </c>
    </row>
    <row r="69" spans="1:16" x14ac:dyDescent="0.15">
      <c r="A69" s="2">
        <v>62712</v>
      </c>
      <c r="B69" s="2">
        <v>1</v>
      </c>
      <c r="C69" s="2" t="s">
        <v>178</v>
      </c>
      <c r="D69" s="3">
        <v>21763</v>
      </c>
      <c r="E69" s="2">
        <v>64</v>
      </c>
      <c r="F69" s="2" t="s">
        <v>17</v>
      </c>
      <c r="G69" s="3">
        <v>32933</v>
      </c>
      <c r="H69" s="2" t="s">
        <v>27</v>
      </c>
      <c r="I69" s="4" t="s">
        <v>28</v>
      </c>
      <c r="J69" s="2" t="s">
        <v>53</v>
      </c>
      <c r="K69" s="2" t="s">
        <v>21</v>
      </c>
      <c r="L69" s="2" t="s">
        <v>27</v>
      </c>
      <c r="M69" s="2" t="s">
        <v>30</v>
      </c>
      <c r="N69" s="2" t="s">
        <v>31</v>
      </c>
      <c r="O69" s="2" t="s">
        <v>24</v>
      </c>
      <c r="P69" s="2" t="s">
        <v>179</v>
      </c>
    </row>
    <row r="70" spans="1:16" x14ac:dyDescent="0.15">
      <c r="A70" s="2">
        <v>4833772</v>
      </c>
      <c r="B70" s="2">
        <v>1</v>
      </c>
      <c r="C70" s="2" t="s">
        <v>180</v>
      </c>
      <c r="D70" s="3">
        <v>29374</v>
      </c>
      <c r="E70" s="2">
        <v>43</v>
      </c>
      <c r="F70" s="2" t="s">
        <v>17</v>
      </c>
      <c r="G70" s="3">
        <v>44774</v>
      </c>
      <c r="H70" s="2" t="s">
        <v>18</v>
      </c>
      <c r="I70" s="4" t="s">
        <v>19</v>
      </c>
      <c r="J70" s="2" t="s">
        <v>20</v>
      </c>
      <c r="K70" s="2" t="s">
        <v>21</v>
      </c>
      <c r="L70" s="2" t="s">
        <v>18</v>
      </c>
      <c r="M70" s="2" t="s">
        <v>70</v>
      </c>
      <c r="N70" s="2" t="s">
        <v>71</v>
      </c>
      <c r="O70" s="2" t="s">
        <v>24</v>
      </c>
      <c r="P70" s="2" t="s">
        <v>181</v>
      </c>
    </row>
    <row r="71" spans="1:16" x14ac:dyDescent="0.15">
      <c r="A71" s="2">
        <v>93697</v>
      </c>
      <c r="B71" s="2">
        <v>1</v>
      </c>
      <c r="C71" s="2" t="s">
        <v>182</v>
      </c>
      <c r="D71" s="3">
        <v>24451</v>
      </c>
      <c r="E71" s="2">
        <v>57</v>
      </c>
      <c r="F71" s="2" t="s">
        <v>17</v>
      </c>
      <c r="G71" s="3">
        <v>34394</v>
      </c>
      <c r="H71" s="2" t="s">
        <v>27</v>
      </c>
      <c r="I71" s="4" t="s">
        <v>28</v>
      </c>
      <c r="J71" s="2" t="s">
        <v>53</v>
      </c>
      <c r="K71" s="2" t="s">
        <v>21</v>
      </c>
      <c r="L71" s="2" t="s">
        <v>27</v>
      </c>
      <c r="M71" s="2" t="s">
        <v>70</v>
      </c>
      <c r="N71" s="2" t="s">
        <v>71</v>
      </c>
      <c r="O71" s="2" t="s">
        <v>24</v>
      </c>
      <c r="P71" s="2" t="s">
        <v>183</v>
      </c>
    </row>
    <row r="72" spans="1:16" x14ac:dyDescent="0.15">
      <c r="A72" s="2">
        <v>60467</v>
      </c>
      <c r="B72" s="2">
        <v>1</v>
      </c>
      <c r="C72" s="2" t="s">
        <v>184</v>
      </c>
      <c r="D72" s="3">
        <v>22527</v>
      </c>
      <c r="E72" s="2">
        <v>62</v>
      </c>
      <c r="F72" s="2" t="s">
        <v>17</v>
      </c>
      <c r="G72" s="3">
        <v>32647</v>
      </c>
      <c r="H72" s="2" t="s">
        <v>27</v>
      </c>
      <c r="I72" s="4" t="s">
        <v>28</v>
      </c>
      <c r="J72" s="2" t="s">
        <v>53</v>
      </c>
      <c r="K72" s="2" t="s">
        <v>21</v>
      </c>
      <c r="L72" s="2" t="s">
        <v>27</v>
      </c>
      <c r="M72" s="2" t="s">
        <v>70</v>
      </c>
      <c r="N72" s="2" t="s">
        <v>71</v>
      </c>
      <c r="O72" s="2" t="s">
        <v>24</v>
      </c>
      <c r="P72" s="2" t="s">
        <v>185</v>
      </c>
    </row>
    <row r="73" spans="1:16" x14ac:dyDescent="0.15">
      <c r="A73" s="2">
        <v>1407749</v>
      </c>
      <c r="B73" s="2">
        <v>1</v>
      </c>
      <c r="C73" s="2" t="s">
        <v>186</v>
      </c>
      <c r="D73" s="3">
        <v>19524</v>
      </c>
      <c r="E73" s="2">
        <v>70</v>
      </c>
      <c r="F73" s="2" t="s">
        <v>17</v>
      </c>
      <c r="G73" s="3">
        <v>37201</v>
      </c>
      <c r="H73" s="2" t="s">
        <v>27</v>
      </c>
      <c r="I73" s="4" t="s">
        <v>28</v>
      </c>
      <c r="J73" s="2" t="s">
        <v>53</v>
      </c>
      <c r="K73" s="2" t="s">
        <v>21</v>
      </c>
      <c r="L73" s="2" t="s">
        <v>27</v>
      </c>
      <c r="M73" s="2" t="s">
        <v>30</v>
      </c>
      <c r="N73" s="2" t="s">
        <v>31</v>
      </c>
      <c r="O73" s="2" t="s">
        <v>24</v>
      </c>
      <c r="P73" s="2" t="s">
        <v>187</v>
      </c>
    </row>
    <row r="74" spans="1:16" x14ac:dyDescent="0.15">
      <c r="A74" s="2">
        <v>2378106</v>
      </c>
      <c r="B74" s="2">
        <v>1</v>
      </c>
      <c r="C74" s="2" t="s">
        <v>188</v>
      </c>
      <c r="D74" s="3">
        <v>28829</v>
      </c>
      <c r="E74" s="2">
        <v>45</v>
      </c>
      <c r="F74" s="2" t="s">
        <v>17</v>
      </c>
      <c r="G74" s="3">
        <v>39729</v>
      </c>
      <c r="H74" s="2" t="s">
        <v>18</v>
      </c>
      <c r="I74" s="4" t="s">
        <v>68</v>
      </c>
      <c r="J74" s="2" t="s">
        <v>34</v>
      </c>
      <c r="K74" s="2" t="s">
        <v>21</v>
      </c>
      <c r="L74" s="2" t="s">
        <v>69</v>
      </c>
      <c r="M74" s="2" t="s">
        <v>30</v>
      </c>
      <c r="N74" s="2" t="s">
        <v>31</v>
      </c>
      <c r="O74" s="2" t="s">
        <v>24</v>
      </c>
      <c r="P74" s="2" t="s">
        <v>189</v>
      </c>
    </row>
    <row r="75" spans="1:16" x14ac:dyDescent="0.15">
      <c r="A75" s="2">
        <v>5845721</v>
      </c>
      <c r="B75" s="2">
        <v>1</v>
      </c>
      <c r="C75" s="2" t="s">
        <v>190</v>
      </c>
      <c r="D75" s="3">
        <v>25983</v>
      </c>
      <c r="E75" s="2">
        <v>52</v>
      </c>
      <c r="F75" s="2" t="s">
        <v>17</v>
      </c>
      <c r="G75" s="3">
        <v>43704</v>
      </c>
      <c r="H75" s="2" t="s">
        <v>18</v>
      </c>
      <c r="I75" s="4" t="s">
        <v>68</v>
      </c>
      <c r="J75" s="2" t="s">
        <v>20</v>
      </c>
      <c r="K75" s="2" t="s">
        <v>21</v>
      </c>
      <c r="L75" s="2" t="s">
        <v>69</v>
      </c>
      <c r="M75" s="2" t="s">
        <v>49</v>
      </c>
      <c r="N75" s="2" t="s">
        <v>50</v>
      </c>
      <c r="O75" s="2" t="s">
        <v>24</v>
      </c>
      <c r="P75" s="2" t="s">
        <v>191</v>
      </c>
    </row>
    <row r="76" spans="1:16" x14ac:dyDescent="0.15">
      <c r="A76" s="2">
        <v>7076446</v>
      </c>
      <c r="B76" s="2">
        <v>1</v>
      </c>
      <c r="C76" s="2" t="s">
        <v>192</v>
      </c>
      <c r="D76" s="3">
        <v>32338</v>
      </c>
      <c r="E76" s="2">
        <v>35</v>
      </c>
      <c r="F76" s="2" t="s">
        <v>17</v>
      </c>
      <c r="G76" s="3">
        <v>43308</v>
      </c>
      <c r="H76" s="2" t="s">
        <v>18</v>
      </c>
      <c r="I76" s="4" t="s">
        <v>19</v>
      </c>
      <c r="J76" s="2" t="s">
        <v>20</v>
      </c>
      <c r="K76" s="2" t="s">
        <v>21</v>
      </c>
      <c r="L76" s="2" t="s">
        <v>18</v>
      </c>
      <c r="M76" s="2" t="s">
        <v>30</v>
      </c>
      <c r="N76" s="2" t="s">
        <v>31</v>
      </c>
      <c r="O76" s="2" t="s">
        <v>24</v>
      </c>
      <c r="P76" s="2" t="s">
        <v>193</v>
      </c>
    </row>
    <row r="77" spans="1:16" x14ac:dyDescent="0.15">
      <c r="A77" s="2">
        <v>2103544</v>
      </c>
      <c r="B77" s="2">
        <v>1</v>
      </c>
      <c r="C77" s="2" t="s">
        <v>194</v>
      </c>
      <c r="D77" s="3">
        <v>23806</v>
      </c>
      <c r="E77" s="2">
        <v>58</v>
      </c>
      <c r="F77" s="2" t="s">
        <v>17</v>
      </c>
      <c r="G77" s="3">
        <v>36741</v>
      </c>
      <c r="H77" s="2" t="s">
        <v>18</v>
      </c>
      <c r="I77" s="4" t="s">
        <v>19</v>
      </c>
      <c r="J77" s="2" t="s">
        <v>34</v>
      </c>
      <c r="K77" s="2" t="s">
        <v>21</v>
      </c>
      <c r="L77" s="2" t="s">
        <v>18</v>
      </c>
      <c r="M77" s="2" t="s">
        <v>35</v>
      </c>
      <c r="N77" s="2" t="s">
        <v>36</v>
      </c>
      <c r="O77" s="2" t="s">
        <v>24</v>
      </c>
      <c r="P77" s="2" t="s">
        <v>195</v>
      </c>
    </row>
    <row r="78" spans="1:16" x14ac:dyDescent="0.15">
      <c r="A78" s="2">
        <v>1601256</v>
      </c>
      <c r="B78" s="2">
        <v>1</v>
      </c>
      <c r="C78" s="2" t="s">
        <v>196</v>
      </c>
      <c r="D78" s="3">
        <v>26405</v>
      </c>
      <c r="E78" s="2">
        <v>51</v>
      </c>
      <c r="F78" s="2" t="s">
        <v>17</v>
      </c>
      <c r="G78" s="3">
        <v>40364</v>
      </c>
      <c r="H78" s="2" t="s">
        <v>27</v>
      </c>
      <c r="I78" s="4" t="s">
        <v>28</v>
      </c>
      <c r="J78" s="2" t="s">
        <v>20</v>
      </c>
      <c r="K78" s="2" t="s">
        <v>21</v>
      </c>
      <c r="L78" s="2" t="s">
        <v>27</v>
      </c>
      <c r="M78" s="2" t="s">
        <v>30</v>
      </c>
      <c r="N78" s="2" t="s">
        <v>31</v>
      </c>
      <c r="O78" s="2" t="s">
        <v>24</v>
      </c>
      <c r="P78" s="2" t="s">
        <v>197</v>
      </c>
    </row>
    <row r="79" spans="1:16" x14ac:dyDescent="0.15">
      <c r="A79" s="2">
        <v>3447762</v>
      </c>
      <c r="B79" s="2">
        <v>1</v>
      </c>
      <c r="C79" s="2" t="s">
        <v>198</v>
      </c>
      <c r="D79" s="3">
        <v>24887</v>
      </c>
      <c r="E79" s="2">
        <v>55</v>
      </c>
      <c r="F79" s="2" t="s">
        <v>17</v>
      </c>
      <c r="G79" s="3">
        <v>38797</v>
      </c>
      <c r="H79" s="2" t="s">
        <v>18</v>
      </c>
      <c r="I79" s="4" t="s">
        <v>19</v>
      </c>
      <c r="J79" s="2" t="s">
        <v>34</v>
      </c>
      <c r="K79" s="2" t="s">
        <v>21</v>
      </c>
      <c r="L79" s="2" t="s">
        <v>18</v>
      </c>
      <c r="M79" s="2" t="s">
        <v>22</v>
      </c>
      <c r="N79" s="2" t="s">
        <v>23</v>
      </c>
      <c r="O79" s="2" t="s">
        <v>24</v>
      </c>
      <c r="P79" s="2" t="s">
        <v>199</v>
      </c>
    </row>
    <row r="80" spans="1:16" x14ac:dyDescent="0.15">
      <c r="A80" s="2">
        <v>2354750</v>
      </c>
      <c r="B80" s="2">
        <v>1</v>
      </c>
      <c r="C80" s="2" t="s">
        <v>200</v>
      </c>
      <c r="D80" s="3">
        <v>28811</v>
      </c>
      <c r="E80" s="2">
        <v>45</v>
      </c>
      <c r="F80" s="2" t="s">
        <v>17</v>
      </c>
      <c r="G80" s="3">
        <v>40071</v>
      </c>
      <c r="H80" s="2" t="s">
        <v>27</v>
      </c>
      <c r="I80" s="4" t="s">
        <v>28</v>
      </c>
      <c r="J80" s="2" t="s">
        <v>20</v>
      </c>
      <c r="K80" s="2" t="s">
        <v>21</v>
      </c>
      <c r="L80" s="2" t="s">
        <v>27</v>
      </c>
      <c r="M80" s="2" t="s">
        <v>22</v>
      </c>
      <c r="N80" s="2" t="s">
        <v>23</v>
      </c>
      <c r="O80" s="2" t="s">
        <v>24</v>
      </c>
      <c r="P80" s="2" t="s">
        <v>201</v>
      </c>
    </row>
    <row r="81" spans="1:16" x14ac:dyDescent="0.15">
      <c r="A81" s="2">
        <v>2792356</v>
      </c>
      <c r="B81" s="2">
        <v>1</v>
      </c>
      <c r="C81" s="2" t="s">
        <v>202</v>
      </c>
      <c r="D81" s="3">
        <v>24350</v>
      </c>
      <c r="E81" s="2">
        <v>57</v>
      </c>
      <c r="F81" s="2" t="s">
        <v>17</v>
      </c>
      <c r="G81" s="3">
        <v>34943</v>
      </c>
      <c r="H81" s="2" t="s">
        <v>27</v>
      </c>
      <c r="I81" s="4" t="s">
        <v>28</v>
      </c>
      <c r="J81" s="2" t="s">
        <v>20</v>
      </c>
      <c r="K81" s="2" t="s">
        <v>21</v>
      </c>
      <c r="L81" s="2" t="s">
        <v>27</v>
      </c>
      <c r="M81" s="2" t="s">
        <v>70</v>
      </c>
      <c r="N81" s="2" t="s">
        <v>71</v>
      </c>
      <c r="O81" s="2" t="s">
        <v>24</v>
      </c>
      <c r="P81" s="2" t="s">
        <v>203</v>
      </c>
    </row>
    <row r="82" spans="1:16" x14ac:dyDescent="0.15">
      <c r="A82" s="2">
        <v>3276737</v>
      </c>
      <c r="B82" s="2">
        <v>1</v>
      </c>
      <c r="C82" s="2" t="s">
        <v>204</v>
      </c>
      <c r="D82" s="3">
        <v>29212</v>
      </c>
      <c r="E82" s="2">
        <v>43</v>
      </c>
      <c r="F82" s="2" t="s">
        <v>17</v>
      </c>
      <c r="G82" s="3">
        <v>40387</v>
      </c>
      <c r="H82" s="2" t="s">
        <v>18</v>
      </c>
      <c r="I82" s="4" t="s">
        <v>19</v>
      </c>
      <c r="J82" s="2" t="s">
        <v>20</v>
      </c>
      <c r="K82" s="2" t="s">
        <v>21</v>
      </c>
      <c r="L82" s="2" t="s">
        <v>18</v>
      </c>
      <c r="M82" s="2" t="s">
        <v>49</v>
      </c>
      <c r="N82" s="2" t="s">
        <v>50</v>
      </c>
      <c r="O82" s="2" t="s">
        <v>24</v>
      </c>
      <c r="P82" s="2" t="s">
        <v>205</v>
      </c>
    </row>
    <row r="83" spans="1:16" x14ac:dyDescent="0.15">
      <c r="A83" s="2">
        <v>65667</v>
      </c>
      <c r="B83" s="2">
        <v>1</v>
      </c>
      <c r="C83" s="2" t="s">
        <v>206</v>
      </c>
      <c r="D83" s="3">
        <v>22373</v>
      </c>
      <c r="E83" s="2">
        <v>62</v>
      </c>
      <c r="F83" s="2" t="s">
        <v>17</v>
      </c>
      <c r="G83" s="3">
        <v>33500</v>
      </c>
      <c r="H83" s="2" t="s">
        <v>18</v>
      </c>
      <c r="I83" s="4" t="s">
        <v>68</v>
      </c>
      <c r="J83" s="2" t="s">
        <v>76</v>
      </c>
      <c r="K83" s="2" t="s">
        <v>21</v>
      </c>
      <c r="L83" s="2" t="s">
        <v>69</v>
      </c>
      <c r="M83" s="2" t="s">
        <v>35</v>
      </c>
      <c r="N83" s="2" t="s">
        <v>36</v>
      </c>
      <c r="O83" s="2" t="s">
        <v>24</v>
      </c>
      <c r="P83" s="2" t="s">
        <v>207</v>
      </c>
    </row>
    <row r="84" spans="1:16" x14ac:dyDescent="0.15">
      <c r="A84" s="2">
        <v>4638930</v>
      </c>
      <c r="B84" s="2">
        <v>1</v>
      </c>
      <c r="C84" s="2" t="s">
        <v>208</v>
      </c>
      <c r="D84" s="3">
        <v>32387</v>
      </c>
      <c r="E84" s="2">
        <v>35</v>
      </c>
      <c r="F84" s="2" t="s">
        <v>17</v>
      </c>
      <c r="G84" s="3">
        <v>45078</v>
      </c>
      <c r="H84" s="2" t="s">
        <v>18</v>
      </c>
      <c r="I84" s="4" t="s">
        <v>19</v>
      </c>
      <c r="J84" s="2" t="s">
        <v>20</v>
      </c>
      <c r="K84" s="2" t="s">
        <v>21</v>
      </c>
      <c r="L84" s="2" t="s">
        <v>18</v>
      </c>
      <c r="M84" s="2" t="s">
        <v>35</v>
      </c>
      <c r="N84" s="2" t="s">
        <v>36</v>
      </c>
      <c r="O84" s="2" t="s">
        <v>24</v>
      </c>
      <c r="P84" s="2" t="s">
        <v>209</v>
      </c>
    </row>
    <row r="85" spans="1:16" x14ac:dyDescent="0.15">
      <c r="A85" s="2">
        <v>5900201</v>
      </c>
      <c r="B85" s="2">
        <v>1</v>
      </c>
      <c r="C85" s="2" t="s">
        <v>210</v>
      </c>
      <c r="D85" s="3">
        <v>32804</v>
      </c>
      <c r="E85" s="2">
        <v>34</v>
      </c>
      <c r="F85" s="2" t="s">
        <v>17</v>
      </c>
      <c r="G85" s="3">
        <v>44776</v>
      </c>
      <c r="H85" s="2" t="s">
        <v>18</v>
      </c>
      <c r="I85" s="4" t="s">
        <v>19</v>
      </c>
      <c r="J85" s="2" t="s">
        <v>20</v>
      </c>
      <c r="K85" s="2" t="s">
        <v>21</v>
      </c>
      <c r="L85" s="2" t="s">
        <v>18</v>
      </c>
      <c r="M85" s="2" t="s">
        <v>35</v>
      </c>
      <c r="N85" s="2" t="s">
        <v>36</v>
      </c>
      <c r="O85" s="2" t="s">
        <v>24</v>
      </c>
      <c r="P85" s="2" t="s">
        <v>211</v>
      </c>
    </row>
    <row r="86" spans="1:16" x14ac:dyDescent="0.15">
      <c r="A86" s="2">
        <v>2795255</v>
      </c>
      <c r="B86" s="2">
        <v>1</v>
      </c>
      <c r="C86" s="2" t="s">
        <v>212</v>
      </c>
      <c r="D86" s="3">
        <v>23323</v>
      </c>
      <c r="E86" s="2">
        <v>60</v>
      </c>
      <c r="F86" s="2" t="s">
        <v>17</v>
      </c>
      <c r="G86" s="3">
        <v>34943</v>
      </c>
      <c r="H86" s="2" t="s">
        <v>18</v>
      </c>
      <c r="I86" s="4" t="s">
        <v>68</v>
      </c>
      <c r="J86" s="2" t="s">
        <v>76</v>
      </c>
      <c r="K86" s="2" t="s">
        <v>21</v>
      </c>
      <c r="L86" s="2" t="s">
        <v>69</v>
      </c>
      <c r="M86" s="2" t="s">
        <v>30</v>
      </c>
      <c r="N86" s="2" t="s">
        <v>31</v>
      </c>
      <c r="O86" s="2" t="s">
        <v>24</v>
      </c>
      <c r="P86" s="2" t="s">
        <v>213</v>
      </c>
    </row>
    <row r="87" spans="1:16" x14ac:dyDescent="0.15">
      <c r="A87" s="2">
        <v>1885434</v>
      </c>
      <c r="B87" s="2">
        <v>1</v>
      </c>
      <c r="C87" s="2" t="s">
        <v>214</v>
      </c>
      <c r="D87" s="3">
        <v>25449</v>
      </c>
      <c r="E87" s="2">
        <v>54</v>
      </c>
      <c r="F87" s="2" t="s">
        <v>17</v>
      </c>
      <c r="G87" s="3">
        <v>39108</v>
      </c>
      <c r="H87" s="2" t="s">
        <v>27</v>
      </c>
      <c r="I87" s="4" t="s">
        <v>28</v>
      </c>
      <c r="J87" s="2" t="s">
        <v>20</v>
      </c>
      <c r="K87" s="2" t="s">
        <v>21</v>
      </c>
      <c r="L87" s="2" t="s">
        <v>27</v>
      </c>
      <c r="M87" s="2" t="s">
        <v>49</v>
      </c>
      <c r="N87" s="2" t="s">
        <v>50</v>
      </c>
      <c r="O87" s="2" t="s">
        <v>24</v>
      </c>
      <c r="P87" s="2" t="s">
        <v>215</v>
      </c>
    </row>
    <row r="88" spans="1:16" x14ac:dyDescent="0.15">
      <c r="A88" s="2">
        <v>1664351</v>
      </c>
      <c r="B88" s="2">
        <v>1</v>
      </c>
      <c r="C88" s="2" t="s">
        <v>216</v>
      </c>
      <c r="D88" s="3">
        <v>25576</v>
      </c>
      <c r="E88" s="2">
        <v>53</v>
      </c>
      <c r="F88" s="2" t="s">
        <v>17</v>
      </c>
      <c r="G88" s="3">
        <v>37851</v>
      </c>
      <c r="H88" s="2" t="s">
        <v>18</v>
      </c>
      <c r="I88" s="4" t="s">
        <v>19</v>
      </c>
      <c r="J88" s="2" t="s">
        <v>34</v>
      </c>
      <c r="K88" s="2" t="s">
        <v>21</v>
      </c>
      <c r="L88" s="2" t="s">
        <v>18</v>
      </c>
      <c r="M88" s="2" t="s">
        <v>35</v>
      </c>
      <c r="N88" s="2" t="s">
        <v>36</v>
      </c>
      <c r="O88" s="2" t="s">
        <v>24</v>
      </c>
      <c r="P88" s="2" t="s">
        <v>217</v>
      </c>
    </row>
    <row r="89" spans="1:16" x14ac:dyDescent="0.15">
      <c r="A89" s="2">
        <v>94868</v>
      </c>
      <c r="B89" s="2">
        <v>1</v>
      </c>
      <c r="C89" s="2" t="s">
        <v>218</v>
      </c>
      <c r="D89" s="3">
        <v>24884</v>
      </c>
      <c r="E89" s="2">
        <v>55</v>
      </c>
      <c r="F89" s="2" t="s">
        <v>17</v>
      </c>
      <c r="G89" s="3">
        <v>37186</v>
      </c>
      <c r="H89" s="2" t="s">
        <v>27</v>
      </c>
      <c r="I89" s="4" t="s">
        <v>28</v>
      </c>
      <c r="J89" s="2" t="s">
        <v>53</v>
      </c>
      <c r="K89" s="2" t="s">
        <v>21</v>
      </c>
      <c r="L89" s="2" t="s">
        <v>27</v>
      </c>
      <c r="M89" s="2" t="s">
        <v>35</v>
      </c>
      <c r="N89" s="2" t="s">
        <v>36</v>
      </c>
      <c r="O89" s="2" t="s">
        <v>24</v>
      </c>
      <c r="P89" s="2" t="s">
        <v>219</v>
      </c>
    </row>
    <row r="90" spans="1:16" x14ac:dyDescent="0.15">
      <c r="A90" s="2">
        <v>62500</v>
      </c>
      <c r="B90" s="2">
        <v>1</v>
      </c>
      <c r="C90" s="2" t="s">
        <v>220</v>
      </c>
      <c r="D90" s="3">
        <v>22694</v>
      </c>
      <c r="E90" s="2">
        <v>61</v>
      </c>
      <c r="F90" s="2" t="s">
        <v>17</v>
      </c>
      <c r="G90" s="3">
        <v>32906</v>
      </c>
      <c r="H90" s="2" t="s">
        <v>18</v>
      </c>
      <c r="I90" s="4" t="s">
        <v>19</v>
      </c>
      <c r="J90" s="2" t="s">
        <v>20</v>
      </c>
      <c r="K90" s="2" t="s">
        <v>21</v>
      </c>
      <c r="L90" s="2" t="s">
        <v>18</v>
      </c>
      <c r="M90" s="2" t="s">
        <v>22</v>
      </c>
      <c r="N90" s="2" t="s">
        <v>23</v>
      </c>
      <c r="O90" s="2" t="s">
        <v>24</v>
      </c>
      <c r="P90" s="2" t="s">
        <v>221</v>
      </c>
    </row>
    <row r="91" spans="1:16" x14ac:dyDescent="0.15">
      <c r="A91" s="2">
        <v>8864882</v>
      </c>
      <c r="B91" s="2">
        <v>1</v>
      </c>
      <c r="C91" s="2" t="s">
        <v>222</v>
      </c>
      <c r="D91" s="3">
        <v>28794</v>
      </c>
      <c r="E91" s="2">
        <v>45</v>
      </c>
      <c r="F91" s="2" t="s">
        <v>17</v>
      </c>
      <c r="G91" s="3">
        <v>41793</v>
      </c>
      <c r="H91" s="2" t="s">
        <v>18</v>
      </c>
      <c r="I91" s="4" t="s">
        <v>68</v>
      </c>
      <c r="J91" s="2" t="s">
        <v>20</v>
      </c>
      <c r="K91" s="2" t="s">
        <v>21</v>
      </c>
      <c r="L91" s="2" t="s">
        <v>69</v>
      </c>
      <c r="M91" s="2" t="s">
        <v>22</v>
      </c>
      <c r="N91" s="2" t="s">
        <v>23</v>
      </c>
      <c r="O91" s="2" t="s">
        <v>24</v>
      </c>
      <c r="P91" s="2" t="s">
        <v>223</v>
      </c>
    </row>
    <row r="92" spans="1:16" x14ac:dyDescent="0.15">
      <c r="A92" s="2">
        <v>1968673</v>
      </c>
      <c r="B92" s="2">
        <v>1</v>
      </c>
      <c r="C92" s="2" t="s">
        <v>224</v>
      </c>
      <c r="D92" s="3">
        <v>25680</v>
      </c>
      <c r="E92" s="2">
        <v>53</v>
      </c>
      <c r="F92" s="2" t="s">
        <v>17</v>
      </c>
      <c r="G92" s="3">
        <v>41507</v>
      </c>
      <c r="H92" s="2" t="s">
        <v>18</v>
      </c>
      <c r="I92" s="4" t="s">
        <v>68</v>
      </c>
      <c r="J92" s="2" t="s">
        <v>34</v>
      </c>
      <c r="K92" s="2" t="s">
        <v>21</v>
      </c>
      <c r="L92" s="2" t="s">
        <v>69</v>
      </c>
      <c r="M92" s="2" t="s">
        <v>35</v>
      </c>
      <c r="N92" s="2" t="s">
        <v>36</v>
      </c>
      <c r="O92" s="2" t="s">
        <v>24</v>
      </c>
      <c r="P92" s="2" t="s">
        <v>225</v>
      </c>
    </row>
    <row r="93" spans="1:16" x14ac:dyDescent="0.15">
      <c r="A93" s="2">
        <v>3570875</v>
      </c>
      <c r="B93" s="2">
        <v>1</v>
      </c>
      <c r="C93" s="2" t="s">
        <v>226</v>
      </c>
      <c r="D93" s="3">
        <v>24471</v>
      </c>
      <c r="E93" s="2">
        <v>56</v>
      </c>
      <c r="F93" s="2" t="s">
        <v>17</v>
      </c>
      <c r="G93" s="3">
        <v>37803</v>
      </c>
      <c r="H93" s="2" t="s">
        <v>18</v>
      </c>
      <c r="I93" s="4" t="s">
        <v>19</v>
      </c>
      <c r="J93" s="2" t="s">
        <v>34</v>
      </c>
      <c r="K93" s="2" t="s">
        <v>21</v>
      </c>
      <c r="L93" s="2" t="s">
        <v>18</v>
      </c>
      <c r="M93" s="2" t="s">
        <v>30</v>
      </c>
      <c r="N93" s="2" t="s">
        <v>31</v>
      </c>
      <c r="O93" s="2" t="s">
        <v>24</v>
      </c>
      <c r="P93" s="2" t="s">
        <v>227</v>
      </c>
    </row>
    <row r="94" spans="1:16" x14ac:dyDescent="0.15">
      <c r="A94" s="2">
        <v>64986</v>
      </c>
      <c r="B94" s="2">
        <v>1</v>
      </c>
      <c r="C94" s="2" t="s">
        <v>228</v>
      </c>
      <c r="D94" s="3">
        <v>22303</v>
      </c>
      <c r="E94" s="2">
        <v>62</v>
      </c>
      <c r="F94" s="2" t="s">
        <v>17</v>
      </c>
      <c r="G94" s="3">
        <v>33158</v>
      </c>
      <c r="H94" s="2" t="s">
        <v>18</v>
      </c>
      <c r="I94" s="4" t="s">
        <v>19</v>
      </c>
      <c r="J94" s="2" t="s">
        <v>20</v>
      </c>
      <c r="K94" s="2" t="s">
        <v>21</v>
      </c>
      <c r="L94" s="2" t="s">
        <v>18</v>
      </c>
      <c r="M94" s="2" t="s">
        <v>22</v>
      </c>
      <c r="N94" s="2" t="s">
        <v>23</v>
      </c>
      <c r="O94" s="2" t="s">
        <v>24</v>
      </c>
      <c r="P94" s="2" t="s">
        <v>229</v>
      </c>
    </row>
    <row r="95" spans="1:16" x14ac:dyDescent="0.15">
      <c r="A95" s="2">
        <v>2801226</v>
      </c>
      <c r="B95" s="2">
        <v>1</v>
      </c>
      <c r="C95" s="2" t="s">
        <v>230</v>
      </c>
      <c r="D95" s="3">
        <v>23527</v>
      </c>
      <c r="E95" s="2">
        <v>59</v>
      </c>
      <c r="F95" s="2" t="s">
        <v>17</v>
      </c>
      <c r="G95" s="3">
        <v>35543</v>
      </c>
      <c r="H95" s="2" t="s">
        <v>18</v>
      </c>
      <c r="I95" s="4" t="s">
        <v>68</v>
      </c>
      <c r="J95" s="2" t="s">
        <v>20</v>
      </c>
      <c r="K95" s="2" t="s">
        <v>21</v>
      </c>
      <c r="L95" s="2" t="s">
        <v>69</v>
      </c>
      <c r="M95" s="2" t="s">
        <v>22</v>
      </c>
      <c r="N95" s="2" t="s">
        <v>23</v>
      </c>
      <c r="O95" s="2" t="s">
        <v>24</v>
      </c>
      <c r="P95" s="2" t="s">
        <v>231</v>
      </c>
    </row>
    <row r="96" spans="1:16" x14ac:dyDescent="0.15">
      <c r="A96" s="2">
        <v>84982</v>
      </c>
      <c r="B96" s="2">
        <v>1</v>
      </c>
      <c r="C96" s="2" t="s">
        <v>232</v>
      </c>
      <c r="D96" s="3">
        <v>21951</v>
      </c>
      <c r="E96" s="2">
        <v>63</v>
      </c>
      <c r="F96" s="2" t="s">
        <v>17</v>
      </c>
      <c r="G96" s="3">
        <v>34120</v>
      </c>
      <c r="H96" s="2" t="s">
        <v>18</v>
      </c>
      <c r="I96" s="4" t="s">
        <v>19</v>
      </c>
      <c r="J96" s="2" t="s">
        <v>20</v>
      </c>
      <c r="K96" s="2" t="s">
        <v>21</v>
      </c>
      <c r="L96" s="2" t="s">
        <v>18</v>
      </c>
      <c r="M96" s="2" t="s">
        <v>49</v>
      </c>
      <c r="N96" s="2" t="s">
        <v>50</v>
      </c>
      <c r="O96" s="2" t="s">
        <v>24</v>
      </c>
      <c r="P96" s="2" t="s">
        <v>233</v>
      </c>
    </row>
    <row r="97" spans="1:16" x14ac:dyDescent="0.15">
      <c r="A97" s="2">
        <v>5502962</v>
      </c>
      <c r="B97" s="2">
        <v>1</v>
      </c>
      <c r="C97" s="2" t="s">
        <v>234</v>
      </c>
      <c r="D97" s="3">
        <v>28026</v>
      </c>
      <c r="E97" s="2">
        <v>47</v>
      </c>
      <c r="F97" s="2" t="s">
        <v>17</v>
      </c>
      <c r="G97" s="3">
        <v>39314</v>
      </c>
      <c r="H97" s="2" t="s">
        <v>18</v>
      </c>
      <c r="I97" s="4" t="s">
        <v>68</v>
      </c>
      <c r="J97" s="2" t="s">
        <v>76</v>
      </c>
      <c r="K97" s="2" t="s">
        <v>21</v>
      </c>
      <c r="L97" s="2" t="s">
        <v>69</v>
      </c>
      <c r="M97" s="2" t="s">
        <v>35</v>
      </c>
      <c r="N97" s="2" t="s">
        <v>36</v>
      </c>
      <c r="O97" s="2" t="s">
        <v>24</v>
      </c>
      <c r="P97" s="2" t="s">
        <v>235</v>
      </c>
    </row>
    <row r="98" spans="1:16" x14ac:dyDescent="0.15">
      <c r="A98" s="2">
        <v>8699071</v>
      </c>
      <c r="B98" s="2">
        <v>1</v>
      </c>
      <c r="C98" s="2" t="s">
        <v>236</v>
      </c>
      <c r="D98" s="3">
        <v>27037</v>
      </c>
      <c r="E98" s="2">
        <v>49</v>
      </c>
      <c r="F98" s="2" t="s">
        <v>17</v>
      </c>
      <c r="G98" s="3">
        <v>42184</v>
      </c>
      <c r="H98" s="2" t="s">
        <v>18</v>
      </c>
      <c r="I98" s="4" t="s">
        <v>19</v>
      </c>
      <c r="J98" s="2" t="s">
        <v>34</v>
      </c>
      <c r="K98" s="2" t="s">
        <v>21</v>
      </c>
      <c r="L98" s="2" t="s">
        <v>18</v>
      </c>
      <c r="M98" s="2" t="s">
        <v>30</v>
      </c>
      <c r="N98" s="2" t="s">
        <v>31</v>
      </c>
      <c r="O98" s="2" t="s">
        <v>24</v>
      </c>
      <c r="P98" s="2" t="s">
        <v>237</v>
      </c>
    </row>
    <row r="99" spans="1:16" x14ac:dyDescent="0.15">
      <c r="A99" s="2">
        <v>1944096</v>
      </c>
      <c r="B99" s="2">
        <v>1</v>
      </c>
      <c r="C99" s="2" t="s">
        <v>238</v>
      </c>
      <c r="D99" s="3">
        <v>27788</v>
      </c>
      <c r="E99" s="2">
        <v>47</v>
      </c>
      <c r="F99" s="2" t="s">
        <v>17</v>
      </c>
      <c r="G99" s="3">
        <v>39692</v>
      </c>
      <c r="H99" s="2" t="s">
        <v>18</v>
      </c>
      <c r="I99" s="4" t="s">
        <v>19</v>
      </c>
      <c r="J99" s="2" t="s">
        <v>34</v>
      </c>
      <c r="K99" s="2" t="s">
        <v>21</v>
      </c>
      <c r="L99" s="2" t="s">
        <v>18</v>
      </c>
      <c r="M99" s="2" t="s">
        <v>70</v>
      </c>
      <c r="N99" s="2" t="s">
        <v>71</v>
      </c>
      <c r="O99" s="2" t="s">
        <v>24</v>
      </c>
      <c r="P99" s="2" t="s">
        <v>239</v>
      </c>
    </row>
    <row r="100" spans="1:16" x14ac:dyDescent="0.15">
      <c r="A100" s="2">
        <v>9248510</v>
      </c>
      <c r="B100" s="2">
        <v>1</v>
      </c>
      <c r="C100" s="2" t="s">
        <v>240</v>
      </c>
      <c r="D100" s="3">
        <v>28950</v>
      </c>
      <c r="E100" s="2">
        <v>44</v>
      </c>
      <c r="F100" s="2" t="s">
        <v>17</v>
      </c>
      <c r="G100" s="3">
        <v>42082</v>
      </c>
      <c r="H100" s="2" t="s">
        <v>18</v>
      </c>
      <c r="I100" s="4" t="s">
        <v>68</v>
      </c>
      <c r="J100" s="2" t="s">
        <v>20</v>
      </c>
      <c r="K100" s="2" t="s">
        <v>21</v>
      </c>
      <c r="L100" s="2" t="s">
        <v>69</v>
      </c>
      <c r="M100" s="2" t="s">
        <v>30</v>
      </c>
      <c r="N100" s="2" t="s">
        <v>31</v>
      </c>
      <c r="O100" s="2" t="s">
        <v>24</v>
      </c>
      <c r="P100" s="2" t="s">
        <v>241</v>
      </c>
    </row>
    <row r="101" spans="1:16" x14ac:dyDescent="0.15">
      <c r="A101" s="2">
        <v>7493744</v>
      </c>
      <c r="B101" s="2">
        <v>1</v>
      </c>
      <c r="C101" s="2" t="s">
        <v>242</v>
      </c>
      <c r="D101" s="3">
        <v>26376</v>
      </c>
      <c r="E101" s="2">
        <v>51</v>
      </c>
      <c r="F101" s="2" t="s">
        <v>17</v>
      </c>
      <c r="G101" s="3">
        <v>40722</v>
      </c>
      <c r="H101" s="2" t="s">
        <v>27</v>
      </c>
      <c r="I101" s="4" t="s">
        <v>28</v>
      </c>
      <c r="J101" s="2" t="s">
        <v>20</v>
      </c>
      <c r="K101" s="2" t="s">
        <v>21</v>
      </c>
      <c r="L101" s="2" t="s">
        <v>27</v>
      </c>
      <c r="M101" s="2" t="s">
        <v>35</v>
      </c>
      <c r="N101" s="2" t="s">
        <v>36</v>
      </c>
      <c r="O101" s="2" t="s">
        <v>24</v>
      </c>
      <c r="P101" s="2" t="s">
        <v>243</v>
      </c>
    </row>
    <row r="102" spans="1:16" x14ac:dyDescent="0.15">
      <c r="A102" s="2">
        <v>7339675</v>
      </c>
      <c r="B102" s="2">
        <v>1</v>
      </c>
      <c r="C102" s="2" t="s">
        <v>244</v>
      </c>
      <c r="D102" s="3">
        <v>29382</v>
      </c>
      <c r="E102" s="2">
        <v>43</v>
      </c>
      <c r="F102" s="2" t="s">
        <v>17</v>
      </c>
      <c r="G102" s="3">
        <v>40408</v>
      </c>
      <c r="H102" s="2" t="s">
        <v>18</v>
      </c>
      <c r="I102" s="4" t="s">
        <v>68</v>
      </c>
      <c r="J102" s="2" t="s">
        <v>20</v>
      </c>
      <c r="K102" s="2" t="s">
        <v>21</v>
      </c>
      <c r="L102" s="2" t="s">
        <v>69</v>
      </c>
      <c r="M102" s="2" t="s">
        <v>30</v>
      </c>
      <c r="N102" s="2" t="s">
        <v>31</v>
      </c>
      <c r="O102" s="2" t="s">
        <v>24</v>
      </c>
      <c r="P102" s="2" t="s">
        <v>245</v>
      </c>
    </row>
    <row r="103" spans="1:16" x14ac:dyDescent="0.15">
      <c r="A103" s="2">
        <v>7472372</v>
      </c>
      <c r="B103" s="2">
        <v>1</v>
      </c>
      <c r="C103" s="2" t="s">
        <v>246</v>
      </c>
      <c r="D103" s="3">
        <v>27713</v>
      </c>
      <c r="E103" s="2">
        <v>48</v>
      </c>
      <c r="F103" s="2" t="s">
        <v>17</v>
      </c>
      <c r="G103" s="3">
        <v>40605</v>
      </c>
      <c r="H103" s="2" t="s">
        <v>18</v>
      </c>
      <c r="I103" s="4" t="s">
        <v>19</v>
      </c>
      <c r="J103" s="2" t="s">
        <v>20</v>
      </c>
      <c r="K103" s="2" t="s">
        <v>21</v>
      </c>
      <c r="L103" s="2" t="s">
        <v>18</v>
      </c>
      <c r="M103" s="2" t="s">
        <v>22</v>
      </c>
      <c r="N103" s="2" t="s">
        <v>23</v>
      </c>
      <c r="O103" s="2" t="s">
        <v>24</v>
      </c>
      <c r="P103" s="2" t="s">
        <v>247</v>
      </c>
    </row>
    <row r="104" spans="1:16" x14ac:dyDescent="0.15">
      <c r="A104" s="2">
        <v>5495270</v>
      </c>
      <c r="B104" s="2">
        <v>1</v>
      </c>
      <c r="C104" s="2" t="s">
        <v>248</v>
      </c>
      <c r="D104" s="3">
        <v>24656</v>
      </c>
      <c r="E104" s="2">
        <v>56</v>
      </c>
      <c r="F104" s="2" t="s">
        <v>17</v>
      </c>
      <c r="G104" s="3">
        <v>40402</v>
      </c>
      <c r="H104" s="2" t="s">
        <v>18</v>
      </c>
      <c r="I104" s="4" t="s">
        <v>19</v>
      </c>
      <c r="J104" s="2" t="s">
        <v>34</v>
      </c>
      <c r="K104" s="2" t="s">
        <v>21</v>
      </c>
      <c r="L104" s="2" t="s">
        <v>18</v>
      </c>
      <c r="M104" s="2" t="s">
        <v>70</v>
      </c>
      <c r="N104" s="2" t="s">
        <v>71</v>
      </c>
      <c r="O104" s="2" t="s">
        <v>24</v>
      </c>
      <c r="P104" s="2" t="s">
        <v>249</v>
      </c>
    </row>
    <row r="105" spans="1:16" x14ac:dyDescent="0.15">
      <c r="A105" s="2">
        <v>15242130</v>
      </c>
      <c r="B105" s="2">
        <v>1</v>
      </c>
      <c r="C105" s="2" t="s">
        <v>250</v>
      </c>
      <c r="D105" s="3">
        <v>34865</v>
      </c>
      <c r="E105" s="2">
        <v>28</v>
      </c>
      <c r="F105" s="2" t="s">
        <v>17</v>
      </c>
      <c r="G105" s="3">
        <v>45243</v>
      </c>
      <c r="H105" s="2" t="s">
        <v>59</v>
      </c>
      <c r="I105" s="4" t="s">
        <v>29</v>
      </c>
      <c r="J105" s="2" t="s">
        <v>53</v>
      </c>
      <c r="K105" s="2" t="s">
        <v>60</v>
      </c>
      <c r="L105" s="2" t="s">
        <v>61</v>
      </c>
      <c r="M105" s="2" t="s">
        <v>70</v>
      </c>
      <c r="N105" s="2" t="s">
        <v>71</v>
      </c>
      <c r="O105" s="2" t="s">
        <v>24</v>
      </c>
      <c r="P105" s="2" t="s">
        <v>251</v>
      </c>
    </row>
    <row r="106" spans="1:16" x14ac:dyDescent="0.15">
      <c r="A106" s="2">
        <v>94110</v>
      </c>
      <c r="B106" s="2">
        <v>1</v>
      </c>
      <c r="C106" s="2" t="s">
        <v>252</v>
      </c>
      <c r="D106" s="3">
        <v>22118</v>
      </c>
      <c r="E106" s="2">
        <v>63</v>
      </c>
      <c r="F106" s="2" t="s">
        <v>17</v>
      </c>
      <c r="G106" s="3">
        <v>34409</v>
      </c>
      <c r="H106" s="2" t="s">
        <v>27</v>
      </c>
      <c r="I106" s="4" t="s">
        <v>28</v>
      </c>
      <c r="J106" s="2" t="s">
        <v>53</v>
      </c>
      <c r="K106" s="2" t="s">
        <v>21</v>
      </c>
      <c r="L106" s="2" t="s">
        <v>27</v>
      </c>
      <c r="M106" s="2" t="s">
        <v>22</v>
      </c>
      <c r="N106" s="2" t="s">
        <v>23</v>
      </c>
      <c r="O106" s="2" t="s">
        <v>24</v>
      </c>
      <c r="P106" s="2" t="s">
        <v>253</v>
      </c>
    </row>
    <row r="107" spans="1:16" x14ac:dyDescent="0.15">
      <c r="A107" s="2">
        <v>2734941</v>
      </c>
      <c r="B107" s="2">
        <v>1</v>
      </c>
      <c r="C107" s="2" t="s">
        <v>254</v>
      </c>
      <c r="D107" s="3">
        <v>19418</v>
      </c>
      <c r="E107" s="2">
        <v>70</v>
      </c>
      <c r="F107" s="2" t="s">
        <v>17</v>
      </c>
      <c r="G107" s="3">
        <v>33031</v>
      </c>
      <c r="H107" s="2" t="s">
        <v>18</v>
      </c>
      <c r="I107" s="4" t="s">
        <v>68</v>
      </c>
      <c r="J107" s="2" t="s">
        <v>34</v>
      </c>
      <c r="K107" s="2" t="s">
        <v>21</v>
      </c>
      <c r="L107" s="2" t="s">
        <v>69</v>
      </c>
      <c r="M107" s="2" t="s">
        <v>70</v>
      </c>
      <c r="N107" s="2" t="s">
        <v>71</v>
      </c>
      <c r="O107" s="2" t="s">
        <v>24</v>
      </c>
      <c r="P107" s="2" t="s">
        <v>255</v>
      </c>
    </row>
    <row r="108" spans="1:16" x14ac:dyDescent="0.15">
      <c r="A108" s="2">
        <v>2071567</v>
      </c>
      <c r="B108" s="2">
        <v>1</v>
      </c>
      <c r="C108" s="2" t="s">
        <v>256</v>
      </c>
      <c r="D108" s="3">
        <v>22610</v>
      </c>
      <c r="E108" s="2">
        <v>62</v>
      </c>
      <c r="F108" s="2" t="s">
        <v>17</v>
      </c>
      <c r="G108" s="3">
        <v>37865</v>
      </c>
      <c r="H108" s="2" t="s">
        <v>18</v>
      </c>
      <c r="I108" s="4" t="s">
        <v>19</v>
      </c>
      <c r="J108" s="2" t="s">
        <v>34</v>
      </c>
      <c r="K108" s="2" t="s">
        <v>21</v>
      </c>
      <c r="L108" s="2" t="s">
        <v>18</v>
      </c>
      <c r="M108" s="2" t="s">
        <v>49</v>
      </c>
      <c r="N108" s="2" t="s">
        <v>50</v>
      </c>
      <c r="O108" s="2" t="s">
        <v>24</v>
      </c>
      <c r="P108" s="2" t="s">
        <v>257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Contratações_aposentadorias</vt:lpstr>
      <vt:lpstr>Dados_aposentadorias</vt:lpstr>
      <vt:lpstr>Dados_novas_contratacoes</vt:lpstr>
      <vt:lpstr>Servidores por Unidade_dados_RH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Guimaraes FAPESP 2018-14809-0</cp:lastModifiedBy>
  <dcterms:created xsi:type="dcterms:W3CDTF">2023-12-13T19:19:46Z</dcterms:created>
  <dcterms:modified xsi:type="dcterms:W3CDTF">2024-03-29T19:44:56Z</dcterms:modified>
</cp:coreProperties>
</file>