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ELL\Documents\Opendata\01_貿易統計\03_import\area\"/>
    </mc:Choice>
  </mc:AlternateContent>
  <xr:revisionPtr revIDLastSave="0" documentId="8_{947C64CC-291D-4D3B-9747-4C3823874563}" xr6:coauthVersionLast="47" xr6:coauthVersionMax="47" xr10:uidLastSave="{00000000-0000-0000-0000-000000000000}"/>
  <bookViews>
    <workbookView xWindow="-15" yWindow="-16320" windowWidth="29040" windowHeight="15720" xr2:uid="{00000000-000D-0000-FFFF-FFFF00000000}"/>
  </bookViews>
  <sheets>
    <sheet name="nation" sheetId="1" r:id="rId1"/>
  </sheets>
  <calcPr calcId="191029"/>
</workbook>
</file>

<file path=xl/calcChain.xml><?xml version="1.0" encoding="utf-8"?>
<calcChain xmlns="http://schemas.openxmlformats.org/spreadsheetml/2006/main">
  <c r="D222" i="1" l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<sst xmlns="http://schemas.openxmlformats.org/spreadsheetml/2006/main" count="667" uniqueCount="239">
  <si>
    <t>国</t>
  </si>
  <si>
    <t>地域</t>
  </si>
  <si>
    <t>地域(英語)</t>
  </si>
  <si>
    <t>国(英語)</t>
  </si>
  <si>
    <t>アメリカ合衆国</t>
  </si>
  <si>
    <t>北アメリカ</t>
  </si>
  <si>
    <t>North America</t>
  </si>
  <si>
    <t>オーストラリア</t>
  </si>
  <si>
    <t>オセアニア</t>
  </si>
  <si>
    <t>Oceania</t>
  </si>
  <si>
    <t>大韓民国</t>
  </si>
  <si>
    <t>アジア</t>
  </si>
  <si>
    <t>Asia</t>
  </si>
  <si>
    <t>シンガポール</t>
  </si>
  <si>
    <t>中華人民共和国</t>
  </si>
  <si>
    <t>ギリシャ</t>
  </si>
  <si>
    <t>ヨーロッパ</t>
  </si>
  <si>
    <t>Europe</t>
  </si>
  <si>
    <t>台湾</t>
  </si>
  <si>
    <t>香港</t>
  </si>
  <si>
    <t>ベトナム</t>
  </si>
  <si>
    <t>インド</t>
  </si>
  <si>
    <t>英国</t>
  </si>
  <si>
    <t>タイ</t>
  </si>
  <si>
    <t>フランス</t>
  </si>
  <si>
    <t>カナダ</t>
  </si>
  <si>
    <t>マレーシア</t>
  </si>
  <si>
    <t>フィリピン</t>
  </si>
  <si>
    <t>インドネシア</t>
  </si>
  <si>
    <t>マカオ</t>
  </si>
  <si>
    <t>オランダ</t>
  </si>
  <si>
    <t>ドイツ</t>
  </si>
  <si>
    <t>スペイン</t>
  </si>
  <si>
    <t>イタリア</t>
  </si>
  <si>
    <t>ポーランド</t>
  </si>
  <si>
    <t>ロシア</t>
  </si>
  <si>
    <t>ハンガリー</t>
  </si>
  <si>
    <t>メキシコ</t>
  </si>
  <si>
    <t>アラブ首長国連邦</t>
  </si>
  <si>
    <t>アイルランド</t>
  </si>
  <si>
    <t>スイス</t>
  </si>
  <si>
    <t>ポルトガル</t>
  </si>
  <si>
    <t>チェコ</t>
  </si>
  <si>
    <t>デンマーク</t>
  </si>
  <si>
    <t>ベルギー</t>
  </si>
  <si>
    <t>カンボジア</t>
  </si>
  <si>
    <t>ニュージーランド</t>
  </si>
  <si>
    <t>モルディブ</t>
  </si>
  <si>
    <t>サウジアラビア</t>
  </si>
  <si>
    <t>カタール</t>
  </si>
  <si>
    <t>カザフスタン</t>
  </si>
  <si>
    <t>グアム(米)</t>
  </si>
  <si>
    <t>タジキスタン</t>
  </si>
  <si>
    <t>バーレーン</t>
  </si>
  <si>
    <t>仏領ポリネシア</t>
  </si>
  <si>
    <t>スリランカ</t>
  </si>
  <si>
    <t>モーリシャス</t>
  </si>
  <si>
    <t>アフリカ</t>
  </si>
  <si>
    <t>Africa</t>
  </si>
  <si>
    <t>南アフリカ共和国</t>
  </si>
  <si>
    <t>ルーマニア</t>
  </si>
  <si>
    <t>イスラエル</t>
  </si>
  <si>
    <t>ミャンマー</t>
  </si>
  <si>
    <t>トリニダード・トバゴ</t>
  </si>
  <si>
    <t>ウルグアイ</t>
  </si>
  <si>
    <t>南アメリカ</t>
  </si>
  <si>
    <t>South America</t>
  </si>
  <si>
    <t>フィジー</t>
  </si>
  <si>
    <t>米領サモア</t>
  </si>
  <si>
    <t>トンガ</t>
  </si>
  <si>
    <t>ニューカレドニア(仏)</t>
  </si>
  <si>
    <t>エジプト</t>
  </si>
  <si>
    <t>中東</t>
  </si>
  <si>
    <t>Middle East</t>
  </si>
  <si>
    <t>コートジボワール</t>
  </si>
  <si>
    <t>ルワンダ</t>
  </si>
  <si>
    <t>リビア</t>
  </si>
  <si>
    <t>ガーナ</t>
  </si>
  <si>
    <t>タンザニア</t>
  </si>
  <si>
    <t>ベナン</t>
  </si>
  <si>
    <t>ネパール</t>
  </si>
  <si>
    <t>コロンビア</t>
  </si>
  <si>
    <t>ナイジェリア</t>
  </si>
  <si>
    <t>チリ</t>
  </si>
  <si>
    <t>ドミニカ共和国</t>
  </si>
  <si>
    <t>バングラデシュ</t>
  </si>
  <si>
    <t>チュニジア</t>
  </si>
  <si>
    <t>レバノン</t>
  </si>
  <si>
    <t>モンゴル</t>
  </si>
  <si>
    <t>クウェート</t>
  </si>
  <si>
    <t>ケニア</t>
  </si>
  <si>
    <t>ヨルダン</t>
  </si>
  <si>
    <t>北マリアナ諸島(米)</t>
  </si>
  <si>
    <t>スウェーデン</t>
  </si>
  <si>
    <t>プエルトリコ(米)</t>
  </si>
  <si>
    <t>ナミビア</t>
  </si>
  <si>
    <t>バヌアツ</t>
  </si>
  <si>
    <t>ブラジル</t>
  </si>
  <si>
    <t>エチオピア</t>
  </si>
  <si>
    <t>トルコ</t>
  </si>
  <si>
    <t>スロベニア</t>
  </si>
  <si>
    <t>イラク</t>
  </si>
  <si>
    <t>ブルネイ</t>
  </si>
  <si>
    <t>クロアチア</t>
  </si>
  <si>
    <t>ノルウェー</t>
  </si>
  <si>
    <t>オーストリア</t>
  </si>
  <si>
    <t>ラトビア</t>
  </si>
  <si>
    <t>ウクライナ</t>
  </si>
  <si>
    <t>スロバキア</t>
  </si>
  <si>
    <t>エストニア</t>
  </si>
  <si>
    <t>アルゼンチン</t>
  </si>
  <si>
    <t>ラオス</t>
  </si>
  <si>
    <t>リトアニア</t>
  </si>
  <si>
    <t>ジョージア</t>
  </si>
  <si>
    <t>フィンランド</t>
  </si>
  <si>
    <t>キプロス</t>
  </si>
  <si>
    <t>コンゴ共和国</t>
  </si>
  <si>
    <t>オマーン</t>
  </si>
  <si>
    <t>ブルガリア</t>
  </si>
  <si>
    <t>ペルー</t>
  </si>
  <si>
    <t>マルタ</t>
  </si>
  <si>
    <t>パラオ</t>
  </si>
  <si>
    <t>アンゴラ</t>
  </si>
  <si>
    <t>マダガスカル</t>
  </si>
  <si>
    <t>パキスタン</t>
  </si>
  <si>
    <t>エクアドル</t>
  </si>
  <si>
    <t>パラグアイ</t>
  </si>
  <si>
    <t>ウズベキスタン</t>
  </si>
  <si>
    <t>コスタリカ</t>
  </si>
  <si>
    <t>ミクロネシア</t>
  </si>
  <si>
    <t>ギニア・ビサウ</t>
  </si>
  <si>
    <t>シリア</t>
  </si>
  <si>
    <t>モルドバ</t>
  </si>
  <si>
    <t>ウガンダ</t>
  </si>
  <si>
    <t>マーシャル</t>
  </si>
  <si>
    <t>セルビア</t>
  </si>
  <si>
    <t>サモア</t>
  </si>
  <si>
    <t>ツバル</t>
  </si>
  <si>
    <t>エルサルバドル</t>
  </si>
  <si>
    <t>キルギス</t>
  </si>
  <si>
    <t>モナコ</t>
  </si>
  <si>
    <t>ルクセンブルク</t>
  </si>
  <si>
    <t>レユニオン(仏)</t>
  </si>
  <si>
    <t>カーボベルデ</t>
  </si>
  <si>
    <t>バハマ</t>
  </si>
  <si>
    <t>パプアニューギニア</t>
  </si>
  <si>
    <t>ニカラグア</t>
  </si>
  <si>
    <t>パナマ</t>
  </si>
  <si>
    <t>グアテマラ</t>
  </si>
  <si>
    <t>リベリア</t>
  </si>
  <si>
    <t>ブータン</t>
  </si>
  <si>
    <t>イエメン</t>
  </si>
  <si>
    <t>ホンジュラス</t>
  </si>
  <si>
    <t>ボリビア</t>
  </si>
  <si>
    <t>アゼルバイジャン</t>
  </si>
  <si>
    <t>バルバドス</t>
  </si>
  <si>
    <t>ベラルーシ</t>
  </si>
  <si>
    <t>アルメニア</t>
  </si>
  <si>
    <t>ベネズエラ</t>
  </si>
  <si>
    <t>ソロモン</t>
  </si>
  <si>
    <t>アンティグア・バーブーダ</t>
  </si>
  <si>
    <t>アイスランド</t>
  </si>
  <si>
    <t>ジャマイカ</t>
  </si>
  <si>
    <t>ドミニカ</t>
  </si>
  <si>
    <t>北マケドニア</t>
  </si>
  <si>
    <t>モロッコ</t>
  </si>
  <si>
    <t>トーゴ</t>
  </si>
  <si>
    <t>モザンビーク</t>
  </si>
  <si>
    <t>スーダン</t>
  </si>
  <si>
    <t>シエラレオネ</t>
  </si>
  <si>
    <t>南スーダン</t>
  </si>
  <si>
    <t>ザンビア</t>
  </si>
  <si>
    <t>イラン</t>
  </si>
  <si>
    <t>ヨルダン川西岸及びガザ</t>
  </si>
  <si>
    <t>ジブチ</t>
  </si>
  <si>
    <t>キューバ</t>
  </si>
  <si>
    <t>セネガル</t>
  </si>
  <si>
    <t>アルジェリア</t>
  </si>
  <si>
    <t>モンテネグロ</t>
  </si>
  <si>
    <t>アフガニスタン</t>
  </si>
  <si>
    <t>ベリーズ</t>
  </si>
  <si>
    <t>マラウイ</t>
  </si>
  <si>
    <t>仏領西インド諸島</t>
  </si>
  <si>
    <t>ソマリア</t>
  </si>
  <si>
    <t>カナリー諸島(西)</t>
  </si>
  <si>
    <t>ハイチ</t>
  </si>
  <si>
    <t>ガイアナ</t>
  </si>
  <si>
    <t>ブルキナファソ</t>
  </si>
  <si>
    <t>ニジェール</t>
  </si>
  <si>
    <t>カメルーン</t>
  </si>
  <si>
    <t>チャド</t>
  </si>
  <si>
    <t>コンゴ民主共和国</t>
  </si>
  <si>
    <t>ブルンジ</t>
  </si>
  <si>
    <t>ジンバブエ</t>
  </si>
  <si>
    <t>エスワティニ</t>
  </si>
  <si>
    <t>エリトリア</t>
  </si>
  <si>
    <t>東ティモール</t>
  </si>
  <si>
    <t>ボスニア・ヘルツェゴビナ</t>
  </si>
  <si>
    <t>蘭領アンティール</t>
  </si>
  <si>
    <t>モーリタニア</t>
  </si>
  <si>
    <t>セーシェル</t>
  </si>
  <si>
    <t>ギニア</t>
  </si>
  <si>
    <t>ケイマン諸島(英)</t>
  </si>
  <si>
    <t>バーミュダ(英)</t>
  </si>
  <si>
    <t>マリ</t>
  </si>
  <si>
    <t>スリナム</t>
  </si>
  <si>
    <t>コソボ</t>
  </si>
  <si>
    <t>仏領ギアナ</t>
  </si>
  <si>
    <t>ガボン</t>
  </si>
  <si>
    <t>トルクメニスタン</t>
  </si>
  <si>
    <t>ガンビア</t>
  </si>
  <si>
    <t>ボツワナ</t>
  </si>
  <si>
    <t>コモロ</t>
  </si>
  <si>
    <t>セントビンセント</t>
  </si>
  <si>
    <t>赤道ギニア</t>
  </si>
  <si>
    <t>キリバス</t>
  </si>
  <si>
    <t>アルバニア</t>
  </si>
  <si>
    <t>セントルシア</t>
  </si>
  <si>
    <t>レソト</t>
  </si>
  <si>
    <t>西サハラ</t>
  </si>
  <si>
    <t>グレナダ</t>
  </si>
  <si>
    <t>ジブラルタル(英)</t>
  </si>
  <si>
    <t>モントセラト(英)</t>
  </si>
  <si>
    <t>タークス及びカイコス諸島(英)</t>
  </si>
  <si>
    <t>米領バージン諸島</t>
  </si>
  <si>
    <t>英領バージン諸島</t>
  </si>
  <si>
    <t>クック</t>
  </si>
  <si>
    <t>セントクリストファー・ネービス</t>
  </si>
  <si>
    <t>ナウル</t>
  </si>
  <si>
    <t>アンドラ</t>
  </si>
  <si>
    <t>英領アンギラ</t>
  </si>
  <si>
    <t>その他のオーストラリア領</t>
  </si>
  <si>
    <t>ニウエ</t>
  </si>
  <si>
    <t>サントメ・プリンシペ</t>
  </si>
  <si>
    <t>セウタ及びメリリア(西)</t>
  </si>
  <si>
    <t>セントヘレナ及びその附属諸島(英)</t>
  </si>
  <si>
    <t>グリーンランド(デンマーク)</t>
  </si>
  <si>
    <t>フェロー諸島（デンマーク）</t>
  </si>
  <si>
    <t>フォークランド諸島及びその附属諸島（英）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</si>
</sst>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22"/>
  <sheetViews>
    <sheetView tabSelected="1" workbookViewId="0"/>
  </sheetViews>
  <sheetFormatPr defaultColWidth="12.5703125" defaultRowHeight="15.75" customHeight="1" x14ac:dyDescent="0.2"/>
  <cols>
    <col min="4" max="4" width="28.1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1" t="s">
        <v>5</v>
      </c>
      <c r="C2" s="1" t="s">
        <v>6</v>
      </c>
      <c r="D2" s="1" t="str">
        <f ca="1">IFERROR(__xludf.DUMMYFUNCTION("GOOGLETRANSLATE(A2,""ja"",""en"")"),"united states of america")</f>
        <v>united states of america</v>
      </c>
    </row>
    <row r="3" spans="1:4" x14ac:dyDescent="0.2">
      <c r="A3" s="1" t="s">
        <v>7</v>
      </c>
      <c r="B3" s="1" t="s">
        <v>8</v>
      </c>
      <c r="C3" s="1" t="s">
        <v>9</v>
      </c>
      <c r="D3" s="1" t="str">
        <f ca="1">IFERROR(__xludf.DUMMYFUNCTION("GOOGLETRANSLATE(A3,""ja"",""en"")"),"Australia")</f>
        <v>Australia</v>
      </c>
    </row>
    <row r="4" spans="1:4" x14ac:dyDescent="0.2">
      <c r="A4" s="1" t="s">
        <v>10</v>
      </c>
      <c r="B4" s="1" t="s">
        <v>11</v>
      </c>
      <c r="C4" s="1" t="s">
        <v>12</v>
      </c>
      <c r="D4" s="1" t="str">
        <f ca="1">IFERROR(__xludf.DUMMYFUNCTION("GOOGLETRANSLATE(A4,""ja"",""en"")"),"republic of korea")</f>
        <v>republic of korea</v>
      </c>
    </row>
    <row r="5" spans="1:4" x14ac:dyDescent="0.2">
      <c r="A5" s="1" t="s">
        <v>13</v>
      </c>
      <c r="B5" s="1" t="s">
        <v>11</v>
      </c>
      <c r="C5" s="1" t="s">
        <v>12</v>
      </c>
      <c r="D5" s="1" t="str">
        <f ca="1">IFERROR(__xludf.DUMMYFUNCTION("GOOGLETRANSLATE(A5,""ja"",""en"")"),"Singapore")</f>
        <v>Singapore</v>
      </c>
    </row>
    <row r="6" spans="1:4" x14ac:dyDescent="0.2">
      <c r="A6" s="1" t="s">
        <v>14</v>
      </c>
      <c r="B6" s="1" t="s">
        <v>11</v>
      </c>
      <c r="C6" s="1" t="s">
        <v>12</v>
      </c>
      <c r="D6" s="1" t="str">
        <f ca="1">IFERROR(__xludf.DUMMYFUNCTION("GOOGLETRANSLATE(A6,""ja"",""en"")"),"People's Republic of China")</f>
        <v>People's Republic of China</v>
      </c>
    </row>
    <row r="7" spans="1:4" x14ac:dyDescent="0.2">
      <c r="A7" s="1" t="s">
        <v>15</v>
      </c>
      <c r="B7" s="1" t="s">
        <v>16</v>
      </c>
      <c r="C7" s="1" t="s">
        <v>17</v>
      </c>
      <c r="D7" s="1" t="str">
        <f ca="1">IFERROR(__xludf.DUMMYFUNCTION("GOOGLETRANSLATE(A7,""ja"",""en"")"),"Greece")</f>
        <v>Greece</v>
      </c>
    </row>
    <row r="8" spans="1:4" x14ac:dyDescent="0.2">
      <c r="A8" s="1" t="s">
        <v>18</v>
      </c>
      <c r="B8" s="1" t="s">
        <v>11</v>
      </c>
      <c r="C8" s="1" t="s">
        <v>12</v>
      </c>
      <c r="D8" s="1" t="str">
        <f ca="1">IFERROR(__xludf.DUMMYFUNCTION("GOOGLETRANSLATE(A8,""ja"",""en"")"),"Taiwan")</f>
        <v>Taiwan</v>
      </c>
    </row>
    <row r="9" spans="1:4" x14ac:dyDescent="0.2">
      <c r="A9" s="1" t="s">
        <v>19</v>
      </c>
      <c r="B9" s="1" t="s">
        <v>11</v>
      </c>
      <c r="C9" s="1" t="s">
        <v>12</v>
      </c>
      <c r="D9" s="1" t="str">
        <f ca="1">IFERROR(__xludf.DUMMYFUNCTION("GOOGLETRANSLATE(A9,""ja"",""en"")"),"Hong Kong")</f>
        <v>Hong Kong</v>
      </c>
    </row>
    <row r="10" spans="1:4" x14ac:dyDescent="0.2">
      <c r="A10" s="1" t="s">
        <v>20</v>
      </c>
      <c r="B10" s="1" t="s">
        <v>11</v>
      </c>
      <c r="C10" s="1" t="s">
        <v>12</v>
      </c>
      <c r="D10" s="1" t="str">
        <f ca="1">IFERROR(__xludf.DUMMYFUNCTION("GOOGLETRANSLATE(A10,""ja"",""en"")"),"Vietnam")</f>
        <v>Vietnam</v>
      </c>
    </row>
    <row r="11" spans="1:4" x14ac:dyDescent="0.2">
      <c r="A11" s="1" t="s">
        <v>21</v>
      </c>
      <c r="B11" s="1" t="s">
        <v>11</v>
      </c>
      <c r="C11" s="1" t="s">
        <v>12</v>
      </c>
      <c r="D11" s="1" t="str">
        <f ca="1">IFERROR(__xludf.DUMMYFUNCTION("GOOGLETRANSLATE(A11,""ja"",""en"")"),"India")</f>
        <v>India</v>
      </c>
    </row>
    <row r="12" spans="1:4" x14ac:dyDescent="0.2">
      <c r="A12" s="1" t="s">
        <v>22</v>
      </c>
      <c r="B12" s="1" t="s">
        <v>16</v>
      </c>
      <c r="C12" s="1" t="s">
        <v>17</v>
      </c>
      <c r="D12" s="1" t="str">
        <f ca="1">IFERROR(__xludf.DUMMYFUNCTION("GOOGLETRANSLATE(A12,""ja"",""en"")"),"uk")</f>
        <v>uk</v>
      </c>
    </row>
    <row r="13" spans="1:4" x14ac:dyDescent="0.2">
      <c r="A13" s="1" t="s">
        <v>23</v>
      </c>
      <c r="B13" s="1" t="s">
        <v>11</v>
      </c>
      <c r="C13" s="1" t="s">
        <v>12</v>
      </c>
      <c r="D13" s="1" t="str">
        <f ca="1">IFERROR(__xludf.DUMMYFUNCTION("GOOGLETRANSLATE(A13,""ja"",""en"")"),"Thailand")</f>
        <v>Thailand</v>
      </c>
    </row>
    <row r="14" spans="1:4" x14ac:dyDescent="0.2">
      <c r="A14" s="1" t="s">
        <v>24</v>
      </c>
      <c r="B14" s="1" t="s">
        <v>16</v>
      </c>
      <c r="C14" s="1" t="s">
        <v>17</v>
      </c>
      <c r="D14" s="1" t="str">
        <f ca="1">IFERROR(__xludf.DUMMYFUNCTION("GOOGLETRANSLATE(A14,""ja"",""en"")"),"France")</f>
        <v>France</v>
      </c>
    </row>
    <row r="15" spans="1:4" x14ac:dyDescent="0.2">
      <c r="A15" s="1" t="s">
        <v>25</v>
      </c>
      <c r="B15" s="1" t="s">
        <v>5</v>
      </c>
      <c r="C15" s="1" t="s">
        <v>6</v>
      </c>
      <c r="D15" s="1" t="str">
        <f ca="1">IFERROR(__xludf.DUMMYFUNCTION("GOOGLETRANSLATE(A15,""ja"",""en"")"),"Canada")</f>
        <v>Canada</v>
      </c>
    </row>
    <row r="16" spans="1:4" x14ac:dyDescent="0.2">
      <c r="A16" s="1" t="s">
        <v>26</v>
      </c>
      <c r="B16" s="1" t="s">
        <v>11</v>
      </c>
      <c r="C16" s="1" t="s">
        <v>12</v>
      </c>
      <c r="D16" s="1" t="str">
        <f ca="1">IFERROR(__xludf.DUMMYFUNCTION("GOOGLETRANSLATE(A16,""ja"",""en"")"),"Malaysia")</f>
        <v>Malaysia</v>
      </c>
    </row>
    <row r="17" spans="1:4" x14ac:dyDescent="0.2">
      <c r="A17" s="1" t="s">
        <v>27</v>
      </c>
      <c r="B17" s="1" t="s">
        <v>11</v>
      </c>
      <c r="C17" s="1" t="s">
        <v>12</v>
      </c>
      <c r="D17" s="1" t="str">
        <f ca="1">IFERROR(__xludf.DUMMYFUNCTION("GOOGLETRANSLATE(A17,""ja"",""en"")"),"Philippines")</f>
        <v>Philippines</v>
      </c>
    </row>
    <row r="18" spans="1:4" x14ac:dyDescent="0.2">
      <c r="A18" s="1" t="s">
        <v>28</v>
      </c>
      <c r="B18" s="1" t="s">
        <v>11</v>
      </c>
      <c r="C18" s="1" t="s">
        <v>12</v>
      </c>
      <c r="D18" s="1" t="str">
        <f ca="1">IFERROR(__xludf.DUMMYFUNCTION("GOOGLETRANSLATE(A18,""ja"",""en"")"),"Indonesia")</f>
        <v>Indonesia</v>
      </c>
    </row>
    <row r="19" spans="1:4" x14ac:dyDescent="0.2">
      <c r="A19" s="1" t="s">
        <v>29</v>
      </c>
      <c r="B19" s="1" t="s">
        <v>11</v>
      </c>
      <c r="C19" s="1" t="s">
        <v>12</v>
      </c>
      <c r="D19" s="1" t="str">
        <f ca="1">IFERROR(__xludf.DUMMYFUNCTION("GOOGLETRANSLATE(A19,""ja"",""en"")"),"macau")</f>
        <v>macau</v>
      </c>
    </row>
    <row r="20" spans="1:4" x14ac:dyDescent="0.2">
      <c r="A20" s="1" t="s">
        <v>30</v>
      </c>
      <c r="B20" s="1" t="s">
        <v>16</v>
      </c>
      <c r="C20" s="1" t="s">
        <v>17</v>
      </c>
      <c r="D20" s="1" t="str">
        <f ca="1">IFERROR(__xludf.DUMMYFUNCTION("GOOGLETRANSLATE(A20,""ja"",""en"")"),"Netherlands")</f>
        <v>Netherlands</v>
      </c>
    </row>
    <row r="21" spans="1:4" x14ac:dyDescent="0.2">
      <c r="A21" s="1" t="s">
        <v>31</v>
      </c>
      <c r="B21" s="1" t="s">
        <v>16</v>
      </c>
      <c r="C21" s="1" t="s">
        <v>17</v>
      </c>
      <c r="D21" s="1" t="str">
        <f ca="1">IFERROR(__xludf.DUMMYFUNCTION("GOOGLETRANSLATE(A21,""ja"",""en"")"),"Germany")</f>
        <v>Germany</v>
      </c>
    </row>
    <row r="22" spans="1:4" x14ac:dyDescent="0.2">
      <c r="A22" s="1" t="s">
        <v>32</v>
      </c>
      <c r="B22" s="1" t="s">
        <v>16</v>
      </c>
      <c r="C22" s="1" t="s">
        <v>17</v>
      </c>
      <c r="D22" s="1" t="str">
        <f ca="1">IFERROR(__xludf.DUMMYFUNCTION("GOOGLETRANSLATE(A22,""ja"",""en"")"),"Spain")</f>
        <v>Spain</v>
      </c>
    </row>
    <row r="23" spans="1:4" x14ac:dyDescent="0.2">
      <c r="A23" s="1" t="s">
        <v>33</v>
      </c>
      <c r="B23" s="1" t="s">
        <v>16</v>
      </c>
      <c r="C23" s="1" t="s">
        <v>17</v>
      </c>
      <c r="D23" s="1" t="str">
        <f ca="1">IFERROR(__xludf.DUMMYFUNCTION("GOOGLETRANSLATE(A23,""ja"",""en"")"),"Italy")</f>
        <v>Italy</v>
      </c>
    </row>
    <row r="24" spans="1:4" x14ac:dyDescent="0.2">
      <c r="A24" s="1" t="s">
        <v>34</v>
      </c>
      <c r="B24" s="1" t="s">
        <v>16</v>
      </c>
      <c r="C24" s="1" t="s">
        <v>17</v>
      </c>
      <c r="D24" s="1" t="str">
        <f ca="1">IFERROR(__xludf.DUMMYFUNCTION("GOOGLETRANSLATE(A24,""ja"",""en"")"),"Poland")</f>
        <v>Poland</v>
      </c>
    </row>
    <row r="25" spans="1:4" x14ac:dyDescent="0.2">
      <c r="A25" s="1" t="s">
        <v>35</v>
      </c>
      <c r="B25" s="1" t="s">
        <v>11</v>
      </c>
      <c r="C25" s="1" t="s">
        <v>12</v>
      </c>
      <c r="D25" s="1" t="str">
        <f ca="1">IFERROR(__xludf.DUMMYFUNCTION("GOOGLETRANSLATE(A25,""ja"",""en"")"),"Russia")</f>
        <v>Russia</v>
      </c>
    </row>
    <row r="26" spans="1:4" x14ac:dyDescent="0.2">
      <c r="A26" s="1" t="s">
        <v>36</v>
      </c>
      <c r="B26" s="1" t="s">
        <v>16</v>
      </c>
      <c r="C26" s="1" t="s">
        <v>17</v>
      </c>
      <c r="D26" s="1" t="str">
        <f ca="1">IFERROR(__xludf.DUMMYFUNCTION("GOOGLETRANSLATE(A26,""ja"",""en"")"),"Hungary")</f>
        <v>Hungary</v>
      </c>
    </row>
    <row r="27" spans="1:4" x14ac:dyDescent="0.2">
      <c r="A27" s="1" t="s">
        <v>37</v>
      </c>
      <c r="B27" s="1" t="s">
        <v>5</v>
      </c>
      <c r="C27" s="1" t="s">
        <v>6</v>
      </c>
      <c r="D27" s="1" t="str">
        <f ca="1">IFERROR(__xludf.DUMMYFUNCTION("GOOGLETRANSLATE(A27,""ja"",""en"")"),"Mexico")</f>
        <v>Mexico</v>
      </c>
    </row>
    <row r="28" spans="1:4" x14ac:dyDescent="0.2">
      <c r="A28" s="1" t="s">
        <v>38</v>
      </c>
      <c r="B28" s="1" t="s">
        <v>11</v>
      </c>
      <c r="C28" s="1" t="s">
        <v>12</v>
      </c>
      <c r="D28" s="1" t="str">
        <f ca="1">IFERROR(__xludf.DUMMYFUNCTION("GOOGLETRANSLATE(A28,""ja"",""en"")"),"united arab emirates")</f>
        <v>united arab emirates</v>
      </c>
    </row>
    <row r="29" spans="1:4" x14ac:dyDescent="0.2">
      <c r="A29" s="1" t="s">
        <v>39</v>
      </c>
      <c r="B29" s="1" t="s">
        <v>16</v>
      </c>
      <c r="C29" s="1" t="s">
        <v>17</v>
      </c>
      <c r="D29" s="1" t="str">
        <f ca="1">IFERROR(__xludf.DUMMYFUNCTION("GOOGLETRANSLATE(A29,""ja"",""en"")"),"Ireland")</f>
        <v>Ireland</v>
      </c>
    </row>
    <row r="30" spans="1:4" x14ac:dyDescent="0.2">
      <c r="A30" s="1" t="s">
        <v>40</v>
      </c>
      <c r="B30" s="1" t="s">
        <v>16</v>
      </c>
      <c r="C30" s="1" t="s">
        <v>17</v>
      </c>
      <c r="D30" s="1" t="str">
        <f ca="1">IFERROR(__xludf.DUMMYFUNCTION("GOOGLETRANSLATE(A30,""ja"",""en"")"),"Switzerland")</f>
        <v>Switzerland</v>
      </c>
    </row>
    <row r="31" spans="1:4" x14ac:dyDescent="0.2">
      <c r="A31" s="1" t="s">
        <v>41</v>
      </c>
      <c r="B31" s="1" t="s">
        <v>16</v>
      </c>
      <c r="C31" s="1" t="s">
        <v>17</v>
      </c>
      <c r="D31" s="1" t="str">
        <f ca="1">IFERROR(__xludf.DUMMYFUNCTION("GOOGLETRANSLATE(A31,""ja"",""en"")"),"Portugal")</f>
        <v>Portugal</v>
      </c>
    </row>
    <row r="32" spans="1:4" x14ac:dyDescent="0.2">
      <c r="A32" s="1" t="s">
        <v>42</v>
      </c>
      <c r="B32" s="1" t="s">
        <v>16</v>
      </c>
      <c r="C32" s="1" t="s">
        <v>17</v>
      </c>
      <c r="D32" s="1" t="str">
        <f ca="1">IFERROR(__xludf.DUMMYFUNCTION("GOOGLETRANSLATE(A32,""ja"",""en"")"),"czech")</f>
        <v>czech</v>
      </c>
    </row>
    <row r="33" spans="1:4" x14ac:dyDescent="0.2">
      <c r="A33" s="1" t="s">
        <v>43</v>
      </c>
      <c r="B33" s="1" t="s">
        <v>16</v>
      </c>
      <c r="C33" s="1" t="s">
        <v>17</v>
      </c>
      <c r="D33" s="1" t="str">
        <f ca="1">IFERROR(__xludf.DUMMYFUNCTION("GOOGLETRANSLATE(A33,""ja"",""en"")"),"Denmark")</f>
        <v>Denmark</v>
      </c>
    </row>
    <row r="34" spans="1:4" x14ac:dyDescent="0.2">
      <c r="A34" s="1" t="s">
        <v>44</v>
      </c>
      <c r="B34" s="1" t="s">
        <v>16</v>
      </c>
      <c r="C34" s="1" t="s">
        <v>17</v>
      </c>
      <c r="D34" s="1" t="str">
        <f ca="1">IFERROR(__xludf.DUMMYFUNCTION("GOOGLETRANSLATE(A34,""ja"",""en"")"),"Belgium")</f>
        <v>Belgium</v>
      </c>
    </row>
    <row r="35" spans="1:4" x14ac:dyDescent="0.2">
      <c r="A35" s="1" t="s">
        <v>45</v>
      </c>
      <c r="B35" s="1" t="s">
        <v>11</v>
      </c>
      <c r="C35" s="1" t="s">
        <v>12</v>
      </c>
      <c r="D35" s="1" t="str">
        <f ca="1">IFERROR(__xludf.DUMMYFUNCTION("GOOGLETRANSLATE(A35,""ja"",""en"")"),"Cambodia")</f>
        <v>Cambodia</v>
      </c>
    </row>
    <row r="36" spans="1:4" x14ac:dyDescent="0.2">
      <c r="A36" s="1" t="s">
        <v>46</v>
      </c>
      <c r="B36" s="1" t="s">
        <v>8</v>
      </c>
      <c r="C36" s="1" t="s">
        <v>9</v>
      </c>
      <c r="D36" s="1" t="str">
        <f ca="1">IFERROR(__xludf.DUMMYFUNCTION("GOOGLETRANSLATE(A36,""ja"",""en"")"),"new zealand")</f>
        <v>new zealand</v>
      </c>
    </row>
    <row r="37" spans="1:4" x14ac:dyDescent="0.2">
      <c r="A37" s="1" t="s">
        <v>47</v>
      </c>
      <c r="B37" s="1" t="s">
        <v>11</v>
      </c>
      <c r="C37" s="1" t="s">
        <v>12</v>
      </c>
      <c r="D37" s="1" t="str">
        <f ca="1">IFERROR(__xludf.DUMMYFUNCTION("GOOGLETRANSLATE(A37,""ja"",""en"")"),"maldives")</f>
        <v>maldives</v>
      </c>
    </row>
    <row r="38" spans="1:4" x14ac:dyDescent="0.2">
      <c r="A38" s="1" t="s">
        <v>48</v>
      </c>
      <c r="B38" s="1" t="s">
        <v>11</v>
      </c>
      <c r="C38" s="1" t="s">
        <v>12</v>
      </c>
      <c r="D38" s="1" t="str">
        <f ca="1">IFERROR(__xludf.DUMMYFUNCTION("GOOGLETRANSLATE(A38,""ja"",""en"")"),"Saudi Arabia")</f>
        <v>Saudi Arabia</v>
      </c>
    </row>
    <row r="39" spans="1:4" x14ac:dyDescent="0.2">
      <c r="A39" s="1" t="s">
        <v>49</v>
      </c>
      <c r="B39" s="1" t="s">
        <v>11</v>
      </c>
      <c r="C39" s="1" t="s">
        <v>12</v>
      </c>
      <c r="D39" s="1" t="str">
        <f ca="1">IFERROR(__xludf.DUMMYFUNCTION("GOOGLETRANSLATE(A39,""ja"",""en"")"),"qatar")</f>
        <v>qatar</v>
      </c>
    </row>
    <row r="40" spans="1:4" x14ac:dyDescent="0.2">
      <c r="A40" s="1" t="s">
        <v>50</v>
      </c>
      <c r="B40" s="1" t="s">
        <v>11</v>
      </c>
      <c r="C40" s="1" t="s">
        <v>12</v>
      </c>
      <c r="D40" s="1" t="str">
        <f ca="1">IFERROR(__xludf.DUMMYFUNCTION("GOOGLETRANSLATE(A40,""ja"",""en"")"),"Kazakhstan")</f>
        <v>Kazakhstan</v>
      </c>
    </row>
    <row r="41" spans="1:4" x14ac:dyDescent="0.2">
      <c r="A41" s="1" t="s">
        <v>51</v>
      </c>
      <c r="B41" s="1" t="s">
        <v>8</v>
      </c>
      <c r="C41" s="1" t="s">
        <v>9</v>
      </c>
      <c r="D41" s="1" t="str">
        <f ca="1">IFERROR(__xludf.DUMMYFUNCTION("GOOGLETRANSLATE(A41,""ja"",""en"")"),"Guam (US)")</f>
        <v>Guam (US)</v>
      </c>
    </row>
    <row r="42" spans="1:4" x14ac:dyDescent="0.2">
      <c r="A42" s="1" t="s">
        <v>52</v>
      </c>
      <c r="B42" s="1" t="s">
        <v>11</v>
      </c>
      <c r="C42" s="1" t="s">
        <v>12</v>
      </c>
      <c r="D42" s="1" t="str">
        <f ca="1">IFERROR(__xludf.DUMMYFUNCTION("GOOGLETRANSLATE(A42,""ja"",""en"")"),"tajikistan")</f>
        <v>tajikistan</v>
      </c>
    </row>
    <row r="43" spans="1:4" x14ac:dyDescent="0.2">
      <c r="A43" s="1" t="s">
        <v>53</v>
      </c>
      <c r="B43" s="1" t="s">
        <v>11</v>
      </c>
      <c r="C43" s="1" t="s">
        <v>12</v>
      </c>
      <c r="D43" s="1" t="str">
        <f ca="1">IFERROR(__xludf.DUMMYFUNCTION("GOOGLETRANSLATE(A43,""ja"",""en"")"),"bahrain")</f>
        <v>bahrain</v>
      </c>
    </row>
    <row r="44" spans="1:4" x14ac:dyDescent="0.2">
      <c r="A44" s="1" t="s">
        <v>54</v>
      </c>
      <c r="B44" s="1" t="s">
        <v>8</v>
      </c>
      <c r="C44" s="1" t="s">
        <v>9</v>
      </c>
      <c r="D44" s="1" t="str">
        <f ca="1">IFERROR(__xludf.DUMMYFUNCTION("GOOGLETRANSLATE(A44,""ja"",""en"")"),"french polynesia")</f>
        <v>french polynesia</v>
      </c>
    </row>
    <row r="45" spans="1:4" x14ac:dyDescent="0.2">
      <c r="A45" s="1" t="s">
        <v>55</v>
      </c>
      <c r="B45" s="1" t="s">
        <v>11</v>
      </c>
      <c r="C45" s="1" t="s">
        <v>12</v>
      </c>
      <c r="D45" s="1" t="str">
        <f ca="1">IFERROR(__xludf.DUMMYFUNCTION("GOOGLETRANSLATE(A45,""ja"",""en"")"),"sri lanka")</f>
        <v>sri lanka</v>
      </c>
    </row>
    <row r="46" spans="1:4" x14ac:dyDescent="0.2">
      <c r="A46" s="1" t="s">
        <v>56</v>
      </c>
      <c r="B46" s="1" t="s">
        <v>57</v>
      </c>
      <c r="C46" s="1" t="s">
        <v>58</v>
      </c>
      <c r="D46" s="1" t="str">
        <f ca="1">IFERROR(__xludf.DUMMYFUNCTION("GOOGLETRANSLATE(A46,""ja"",""en"")"),"mauritius")</f>
        <v>mauritius</v>
      </c>
    </row>
    <row r="47" spans="1:4" x14ac:dyDescent="0.2">
      <c r="A47" s="1" t="s">
        <v>59</v>
      </c>
      <c r="B47" s="1" t="s">
        <v>57</v>
      </c>
      <c r="C47" s="1" t="s">
        <v>58</v>
      </c>
      <c r="D47" s="1" t="str">
        <f ca="1">IFERROR(__xludf.DUMMYFUNCTION("GOOGLETRANSLATE(A47,""ja"",""en"")"),"republic of south africa")</f>
        <v>republic of south africa</v>
      </c>
    </row>
    <row r="48" spans="1:4" x14ac:dyDescent="0.2">
      <c r="A48" s="1" t="s">
        <v>60</v>
      </c>
      <c r="B48" s="1" t="s">
        <v>16</v>
      </c>
      <c r="C48" s="1" t="s">
        <v>17</v>
      </c>
      <c r="D48" s="1" t="str">
        <f ca="1">IFERROR(__xludf.DUMMYFUNCTION("GOOGLETRANSLATE(A48,""ja"",""en"")"),"Romania")</f>
        <v>Romania</v>
      </c>
    </row>
    <row r="49" spans="1:4" x14ac:dyDescent="0.2">
      <c r="A49" s="1" t="s">
        <v>61</v>
      </c>
      <c r="B49" s="1" t="s">
        <v>11</v>
      </c>
      <c r="C49" s="1" t="s">
        <v>12</v>
      </c>
      <c r="D49" s="1" t="str">
        <f ca="1">IFERROR(__xludf.DUMMYFUNCTION("GOOGLETRANSLATE(A49,""ja"",""en"")"),"Israel")</f>
        <v>Israel</v>
      </c>
    </row>
    <row r="50" spans="1:4" x14ac:dyDescent="0.2">
      <c r="A50" s="1" t="s">
        <v>62</v>
      </c>
      <c r="B50" s="1" t="s">
        <v>11</v>
      </c>
      <c r="C50" s="1" t="s">
        <v>12</v>
      </c>
      <c r="D50" s="1" t="str">
        <f ca="1">IFERROR(__xludf.DUMMYFUNCTION("GOOGLETRANSLATE(A50,""ja"",""en"")"),"myanmar")</f>
        <v>myanmar</v>
      </c>
    </row>
    <row r="51" spans="1:4" x14ac:dyDescent="0.2">
      <c r="A51" s="1" t="s">
        <v>63</v>
      </c>
      <c r="B51" s="1" t="s">
        <v>5</v>
      </c>
      <c r="C51" s="1" t="s">
        <v>6</v>
      </c>
      <c r="D51" s="1" t="str">
        <f ca="1">IFERROR(__xludf.DUMMYFUNCTION("GOOGLETRANSLATE(A51,""ja"",""en"")"),"trinidad and tobago")</f>
        <v>trinidad and tobago</v>
      </c>
    </row>
    <row r="52" spans="1:4" x14ac:dyDescent="0.2">
      <c r="A52" s="1" t="s">
        <v>64</v>
      </c>
      <c r="B52" s="1" t="s">
        <v>65</v>
      </c>
      <c r="C52" s="1" t="s">
        <v>66</v>
      </c>
      <c r="D52" s="1" t="str">
        <f ca="1">IFERROR(__xludf.DUMMYFUNCTION("GOOGLETRANSLATE(A52,""ja"",""en"")"),"Uruguay")</f>
        <v>Uruguay</v>
      </c>
    </row>
    <row r="53" spans="1:4" x14ac:dyDescent="0.2">
      <c r="A53" s="1" t="s">
        <v>67</v>
      </c>
      <c r="B53" s="1" t="s">
        <v>8</v>
      </c>
      <c r="C53" s="1" t="s">
        <v>9</v>
      </c>
      <c r="D53" s="1" t="str">
        <f ca="1">IFERROR(__xludf.DUMMYFUNCTION("GOOGLETRANSLATE(A53,""ja"",""en"")"),"fiji")</f>
        <v>fiji</v>
      </c>
    </row>
    <row r="54" spans="1:4" x14ac:dyDescent="0.2">
      <c r="A54" s="1" t="s">
        <v>68</v>
      </c>
      <c r="B54" s="1" t="s">
        <v>8</v>
      </c>
      <c r="C54" s="1" t="s">
        <v>9</v>
      </c>
      <c r="D54" s="1" t="str">
        <f ca="1">IFERROR(__xludf.DUMMYFUNCTION("GOOGLETRANSLATE(A54,""ja"",""en"")"),"american samoa")</f>
        <v>american samoa</v>
      </c>
    </row>
    <row r="55" spans="1:4" x14ac:dyDescent="0.2">
      <c r="A55" s="1" t="s">
        <v>69</v>
      </c>
      <c r="B55" s="1" t="s">
        <v>8</v>
      </c>
      <c r="C55" s="1" t="s">
        <v>9</v>
      </c>
      <c r="D55" s="1" t="str">
        <f ca="1">IFERROR(__xludf.DUMMYFUNCTION("GOOGLETRANSLATE(A55,""ja"",""en"")"),"Tonga")</f>
        <v>Tonga</v>
      </c>
    </row>
    <row r="56" spans="1:4" x14ac:dyDescent="0.2">
      <c r="A56" s="1" t="s">
        <v>70</v>
      </c>
      <c r="B56" s="1" t="s">
        <v>8</v>
      </c>
      <c r="C56" s="1" t="s">
        <v>9</v>
      </c>
      <c r="D56" s="1" t="str">
        <f ca="1">IFERROR(__xludf.DUMMYFUNCTION("GOOGLETRANSLATE(A56,""ja"",""en"")"),"New Caledonia (France)")</f>
        <v>New Caledonia (France)</v>
      </c>
    </row>
    <row r="57" spans="1:4" x14ac:dyDescent="0.2">
      <c r="A57" s="1" t="s">
        <v>71</v>
      </c>
      <c r="B57" s="1" t="s">
        <v>72</v>
      </c>
      <c r="C57" s="1" t="s">
        <v>73</v>
      </c>
      <c r="D57" s="1" t="str">
        <f ca="1">IFERROR(__xludf.DUMMYFUNCTION("GOOGLETRANSLATE(A57,""ja"",""en"")"),"egypt")</f>
        <v>egypt</v>
      </c>
    </row>
    <row r="58" spans="1:4" x14ac:dyDescent="0.2">
      <c r="A58" s="1" t="s">
        <v>74</v>
      </c>
      <c r="B58" s="1" t="s">
        <v>57</v>
      </c>
      <c r="C58" s="1" t="s">
        <v>58</v>
      </c>
      <c r="D58" s="1" t="str">
        <f ca="1">IFERROR(__xludf.DUMMYFUNCTION("GOOGLETRANSLATE(A58,""ja"",""en"")"),"Ivory Coast")</f>
        <v>Ivory Coast</v>
      </c>
    </row>
    <row r="59" spans="1:4" x14ac:dyDescent="0.2">
      <c r="A59" s="1" t="s">
        <v>75</v>
      </c>
      <c r="B59" s="1" t="s">
        <v>57</v>
      </c>
      <c r="C59" s="1" t="s">
        <v>58</v>
      </c>
      <c r="D59" s="1" t="str">
        <f ca="1">IFERROR(__xludf.DUMMYFUNCTION("GOOGLETRANSLATE(A59,""ja"",""en"")"),"Rwanda")</f>
        <v>Rwanda</v>
      </c>
    </row>
    <row r="60" spans="1:4" x14ac:dyDescent="0.2">
      <c r="A60" s="1" t="s">
        <v>76</v>
      </c>
      <c r="B60" s="1" t="s">
        <v>57</v>
      </c>
      <c r="C60" s="1" t="s">
        <v>58</v>
      </c>
      <c r="D60" s="1" t="str">
        <f ca="1">IFERROR(__xludf.DUMMYFUNCTION("GOOGLETRANSLATE(A60,""ja"",""en"")"),"libya")</f>
        <v>libya</v>
      </c>
    </row>
    <row r="61" spans="1:4" x14ac:dyDescent="0.2">
      <c r="A61" s="1" t="s">
        <v>77</v>
      </c>
      <c r="B61" s="1" t="s">
        <v>57</v>
      </c>
      <c r="C61" s="1" t="s">
        <v>58</v>
      </c>
      <c r="D61" s="1" t="str">
        <f ca="1">IFERROR(__xludf.DUMMYFUNCTION("GOOGLETRANSLATE(A61,""ja"",""en"")"),"ghana")</f>
        <v>ghana</v>
      </c>
    </row>
    <row r="62" spans="1:4" x14ac:dyDescent="0.2">
      <c r="A62" s="1" t="s">
        <v>78</v>
      </c>
      <c r="B62" s="1" t="s">
        <v>57</v>
      </c>
      <c r="C62" s="1" t="s">
        <v>58</v>
      </c>
      <c r="D62" s="1" t="str">
        <f ca="1">IFERROR(__xludf.DUMMYFUNCTION("GOOGLETRANSLATE(A62,""ja"",""en"")"),"tanzania")</f>
        <v>tanzania</v>
      </c>
    </row>
    <row r="63" spans="1:4" x14ac:dyDescent="0.2">
      <c r="A63" s="1" t="s">
        <v>79</v>
      </c>
      <c r="B63" s="1" t="s">
        <v>57</v>
      </c>
      <c r="C63" s="1" t="s">
        <v>58</v>
      </c>
      <c r="D63" s="1" t="str">
        <f ca="1">IFERROR(__xludf.DUMMYFUNCTION("GOOGLETRANSLATE(A63,""ja"",""en"")"),"Benin")</f>
        <v>Benin</v>
      </c>
    </row>
    <row r="64" spans="1:4" x14ac:dyDescent="0.2">
      <c r="A64" s="1" t="s">
        <v>80</v>
      </c>
      <c r="B64" s="1" t="s">
        <v>11</v>
      </c>
      <c r="C64" s="1" t="s">
        <v>12</v>
      </c>
      <c r="D64" s="1" t="str">
        <f ca="1">IFERROR(__xludf.DUMMYFUNCTION("GOOGLETRANSLATE(A64,""ja"",""en"")"),"nepal")</f>
        <v>nepal</v>
      </c>
    </row>
    <row r="65" spans="1:4" x14ac:dyDescent="0.2">
      <c r="A65" s="1" t="s">
        <v>81</v>
      </c>
      <c r="B65" s="1" t="s">
        <v>65</v>
      </c>
      <c r="C65" s="1" t="s">
        <v>66</v>
      </c>
      <c r="D65" s="1" t="str">
        <f ca="1">IFERROR(__xludf.DUMMYFUNCTION("GOOGLETRANSLATE(A65,""ja"",""en"")"),"Columbia")</f>
        <v>Columbia</v>
      </c>
    </row>
    <row r="66" spans="1:4" x14ac:dyDescent="0.2">
      <c r="A66" s="1" t="s">
        <v>82</v>
      </c>
      <c r="B66" s="1" t="s">
        <v>57</v>
      </c>
      <c r="C66" s="1" t="s">
        <v>58</v>
      </c>
      <c r="D66" s="1" t="str">
        <f ca="1">IFERROR(__xludf.DUMMYFUNCTION("GOOGLETRANSLATE(A66,""ja"",""en"")"),"Nigeria")</f>
        <v>Nigeria</v>
      </c>
    </row>
    <row r="67" spans="1:4" x14ac:dyDescent="0.2">
      <c r="A67" s="1" t="s">
        <v>83</v>
      </c>
      <c r="B67" s="1" t="s">
        <v>65</v>
      </c>
      <c r="C67" s="1" t="s">
        <v>66</v>
      </c>
      <c r="D67" s="1" t="str">
        <f ca="1">IFERROR(__xludf.DUMMYFUNCTION("GOOGLETRANSLATE(A67,""ja"",""en"")"),"Chile")</f>
        <v>Chile</v>
      </c>
    </row>
    <row r="68" spans="1:4" x14ac:dyDescent="0.2">
      <c r="A68" s="1" t="s">
        <v>84</v>
      </c>
      <c r="B68" s="1" t="s">
        <v>5</v>
      </c>
      <c r="C68" s="1" t="s">
        <v>6</v>
      </c>
      <c r="D68" s="1" t="str">
        <f ca="1">IFERROR(__xludf.DUMMYFUNCTION("GOOGLETRANSLATE(A68,""ja"",""en"")"),"dominican republic")</f>
        <v>dominican republic</v>
      </c>
    </row>
    <row r="69" spans="1:4" x14ac:dyDescent="0.2">
      <c r="A69" s="1" t="s">
        <v>85</v>
      </c>
      <c r="B69" s="1" t="s">
        <v>11</v>
      </c>
      <c r="C69" s="1" t="s">
        <v>12</v>
      </c>
      <c r="D69" s="1" t="str">
        <f ca="1">IFERROR(__xludf.DUMMYFUNCTION("GOOGLETRANSLATE(A69,""ja"",""en"")"),"bangladesh")</f>
        <v>bangladesh</v>
      </c>
    </row>
    <row r="70" spans="1:4" x14ac:dyDescent="0.2">
      <c r="A70" s="1" t="s">
        <v>86</v>
      </c>
      <c r="B70" s="1" t="s">
        <v>57</v>
      </c>
      <c r="C70" s="1" t="s">
        <v>58</v>
      </c>
      <c r="D70" s="1" t="str">
        <f ca="1">IFERROR(__xludf.DUMMYFUNCTION("GOOGLETRANSLATE(A70,""ja"",""en"")"),"tunisia")</f>
        <v>tunisia</v>
      </c>
    </row>
    <row r="71" spans="1:4" x14ac:dyDescent="0.2">
      <c r="A71" s="1" t="s">
        <v>87</v>
      </c>
      <c r="B71" s="1" t="s">
        <v>11</v>
      </c>
      <c r="C71" s="1" t="s">
        <v>12</v>
      </c>
      <c r="D71" s="1" t="str">
        <f ca="1">IFERROR(__xludf.DUMMYFUNCTION("GOOGLETRANSLATE(A71,""ja"",""en"")"),"Lebanon")</f>
        <v>Lebanon</v>
      </c>
    </row>
    <row r="72" spans="1:4" x14ac:dyDescent="0.2">
      <c r="A72" s="1" t="s">
        <v>88</v>
      </c>
      <c r="B72" s="1" t="s">
        <v>11</v>
      </c>
      <c r="C72" s="1" t="s">
        <v>12</v>
      </c>
      <c r="D72" s="1" t="str">
        <f ca="1">IFERROR(__xludf.DUMMYFUNCTION("GOOGLETRANSLATE(A72,""ja"",""en"")"),"mongolia")</f>
        <v>mongolia</v>
      </c>
    </row>
    <row r="73" spans="1:4" x14ac:dyDescent="0.2">
      <c r="A73" s="1" t="s">
        <v>89</v>
      </c>
      <c r="B73" s="1" t="s">
        <v>11</v>
      </c>
      <c r="C73" s="1" t="s">
        <v>12</v>
      </c>
      <c r="D73" s="1" t="str">
        <f ca="1">IFERROR(__xludf.DUMMYFUNCTION("GOOGLETRANSLATE(A73,""ja"",""en"")"),"Kuwait")</f>
        <v>Kuwait</v>
      </c>
    </row>
    <row r="74" spans="1:4" x14ac:dyDescent="0.2">
      <c r="A74" s="1" t="s">
        <v>90</v>
      </c>
      <c r="B74" s="1" t="s">
        <v>57</v>
      </c>
      <c r="C74" s="1" t="s">
        <v>58</v>
      </c>
      <c r="D74" s="1" t="str">
        <f ca="1">IFERROR(__xludf.DUMMYFUNCTION("GOOGLETRANSLATE(A74,""ja"",""en"")"),"kenya")</f>
        <v>kenya</v>
      </c>
    </row>
    <row r="75" spans="1:4" x14ac:dyDescent="0.2">
      <c r="A75" s="1" t="s">
        <v>91</v>
      </c>
      <c r="B75" s="1" t="s">
        <v>11</v>
      </c>
      <c r="C75" s="1" t="s">
        <v>12</v>
      </c>
      <c r="D75" s="1" t="str">
        <f ca="1">IFERROR(__xludf.DUMMYFUNCTION("GOOGLETRANSLATE(A75,""ja"",""en"")"),"Jordan")</f>
        <v>Jordan</v>
      </c>
    </row>
    <row r="76" spans="1:4" x14ac:dyDescent="0.2">
      <c r="A76" s="1" t="s">
        <v>92</v>
      </c>
      <c r="B76" s="1" t="s">
        <v>8</v>
      </c>
      <c r="C76" s="1" t="s">
        <v>9</v>
      </c>
      <c r="D76" s="1" t="str">
        <f ca="1">IFERROR(__xludf.DUMMYFUNCTION("GOOGLETRANSLATE(A76,""ja"",""en"")"),"Northern Mariana Islands (USA)")</f>
        <v>Northern Mariana Islands (USA)</v>
      </c>
    </row>
    <row r="77" spans="1:4" x14ac:dyDescent="0.2">
      <c r="A77" s="1" t="s">
        <v>93</v>
      </c>
      <c r="B77" s="1" t="s">
        <v>16</v>
      </c>
      <c r="C77" s="1" t="s">
        <v>17</v>
      </c>
      <c r="D77" s="1" t="str">
        <f ca="1">IFERROR(__xludf.DUMMYFUNCTION("GOOGLETRANSLATE(A77,""ja"",""en"")"),"Sweden")</f>
        <v>Sweden</v>
      </c>
    </row>
    <row r="78" spans="1:4" x14ac:dyDescent="0.2">
      <c r="A78" s="1" t="s">
        <v>94</v>
      </c>
      <c r="B78" s="1" t="s">
        <v>5</v>
      </c>
      <c r="C78" s="1" t="s">
        <v>6</v>
      </c>
      <c r="D78" s="1" t="str">
        <f ca="1">IFERROR(__xludf.DUMMYFUNCTION("GOOGLETRANSLATE(A78,""ja"",""en"")"),"Puerto Rico (US)")</f>
        <v>Puerto Rico (US)</v>
      </c>
    </row>
    <row r="79" spans="1:4" x14ac:dyDescent="0.2">
      <c r="A79" s="1" t="s">
        <v>95</v>
      </c>
      <c r="B79" s="1" t="s">
        <v>57</v>
      </c>
      <c r="C79" s="1" t="s">
        <v>58</v>
      </c>
      <c r="D79" s="1" t="str">
        <f ca="1">IFERROR(__xludf.DUMMYFUNCTION("GOOGLETRANSLATE(A79,""ja"",""en"")"),"Namibia")</f>
        <v>Namibia</v>
      </c>
    </row>
    <row r="80" spans="1:4" x14ac:dyDescent="0.2">
      <c r="A80" s="1" t="s">
        <v>96</v>
      </c>
      <c r="B80" s="1" t="s">
        <v>8</v>
      </c>
      <c r="C80" s="1" t="s">
        <v>9</v>
      </c>
      <c r="D80" s="1" t="str">
        <f ca="1">IFERROR(__xludf.DUMMYFUNCTION("GOOGLETRANSLATE(A80,""ja"",""en"")"),"vanuatu")</f>
        <v>vanuatu</v>
      </c>
    </row>
    <row r="81" spans="1:4" x14ac:dyDescent="0.2">
      <c r="A81" s="1" t="s">
        <v>97</v>
      </c>
      <c r="B81" s="1" t="s">
        <v>65</v>
      </c>
      <c r="C81" s="1" t="s">
        <v>66</v>
      </c>
      <c r="D81" s="1" t="str">
        <f ca="1">IFERROR(__xludf.DUMMYFUNCTION("GOOGLETRANSLATE(A81,""ja"",""en"")"),"Brazil")</f>
        <v>Brazil</v>
      </c>
    </row>
    <row r="82" spans="1:4" x14ac:dyDescent="0.2">
      <c r="A82" s="1" t="s">
        <v>98</v>
      </c>
      <c r="B82" s="1" t="s">
        <v>57</v>
      </c>
      <c r="C82" s="1" t="s">
        <v>58</v>
      </c>
      <c r="D82" s="1" t="str">
        <f ca="1">IFERROR(__xludf.DUMMYFUNCTION("GOOGLETRANSLATE(A82,""ja"",""en"")"),"ethiopia")</f>
        <v>ethiopia</v>
      </c>
    </row>
    <row r="83" spans="1:4" x14ac:dyDescent="0.2">
      <c r="A83" s="1" t="s">
        <v>99</v>
      </c>
      <c r="B83" s="1" t="s">
        <v>72</v>
      </c>
      <c r="C83" s="1" t="s">
        <v>73</v>
      </c>
      <c r="D83" s="1" t="str">
        <f ca="1">IFERROR(__xludf.DUMMYFUNCTION("GOOGLETRANSLATE(A83,""ja"",""en"")"),"Türkiye")</f>
        <v>Türkiye</v>
      </c>
    </row>
    <row r="84" spans="1:4" x14ac:dyDescent="0.2">
      <c r="A84" s="1" t="s">
        <v>100</v>
      </c>
      <c r="B84" s="1" t="s">
        <v>16</v>
      </c>
      <c r="C84" s="1" t="s">
        <v>17</v>
      </c>
      <c r="D84" s="1" t="str">
        <f ca="1">IFERROR(__xludf.DUMMYFUNCTION("GOOGLETRANSLATE(A84,""ja"",""en"")"),"Slovenia")</f>
        <v>Slovenia</v>
      </c>
    </row>
    <row r="85" spans="1:4" x14ac:dyDescent="0.2">
      <c r="A85" s="1" t="s">
        <v>101</v>
      </c>
      <c r="B85" s="1" t="s">
        <v>11</v>
      </c>
      <c r="C85" s="1" t="s">
        <v>12</v>
      </c>
      <c r="D85" s="1" t="str">
        <f ca="1">IFERROR(__xludf.DUMMYFUNCTION("GOOGLETRANSLATE(A85,""ja"",""en"")"),"Iraq")</f>
        <v>Iraq</v>
      </c>
    </row>
    <row r="86" spans="1:4" x14ac:dyDescent="0.2">
      <c r="A86" s="1" t="s">
        <v>102</v>
      </c>
      <c r="B86" s="1" t="s">
        <v>11</v>
      </c>
      <c r="C86" s="1" t="s">
        <v>12</v>
      </c>
      <c r="D86" s="1" t="str">
        <f ca="1">IFERROR(__xludf.DUMMYFUNCTION("GOOGLETRANSLATE(A86,""ja"",""en"")"),"brunei")</f>
        <v>brunei</v>
      </c>
    </row>
    <row r="87" spans="1:4" x14ac:dyDescent="0.2">
      <c r="A87" s="1" t="s">
        <v>103</v>
      </c>
      <c r="B87" s="1" t="s">
        <v>16</v>
      </c>
      <c r="C87" s="1" t="s">
        <v>17</v>
      </c>
      <c r="D87" s="1" t="str">
        <f ca="1">IFERROR(__xludf.DUMMYFUNCTION("GOOGLETRANSLATE(A87,""ja"",""en"")"),"Croatia")</f>
        <v>Croatia</v>
      </c>
    </row>
    <row r="88" spans="1:4" x14ac:dyDescent="0.2">
      <c r="A88" s="1" t="s">
        <v>104</v>
      </c>
      <c r="B88" s="1" t="s">
        <v>16</v>
      </c>
      <c r="C88" s="1" t="s">
        <v>17</v>
      </c>
      <c r="D88" s="1" t="str">
        <f ca="1">IFERROR(__xludf.DUMMYFUNCTION("GOOGLETRANSLATE(A88,""ja"",""en"")"),"Norway")</f>
        <v>Norway</v>
      </c>
    </row>
    <row r="89" spans="1:4" x14ac:dyDescent="0.2">
      <c r="A89" s="1" t="s">
        <v>105</v>
      </c>
      <c r="B89" s="1" t="s">
        <v>16</v>
      </c>
      <c r="C89" s="1" t="s">
        <v>17</v>
      </c>
      <c r="D89" s="1" t="str">
        <f ca="1">IFERROR(__xludf.DUMMYFUNCTION("GOOGLETRANSLATE(A89,""ja"",""en"")"),"Austria")</f>
        <v>Austria</v>
      </c>
    </row>
    <row r="90" spans="1:4" x14ac:dyDescent="0.2">
      <c r="A90" s="1" t="s">
        <v>106</v>
      </c>
      <c r="B90" s="1" t="s">
        <v>16</v>
      </c>
      <c r="C90" s="1" t="s">
        <v>17</v>
      </c>
      <c r="D90" s="1" t="str">
        <f ca="1">IFERROR(__xludf.DUMMYFUNCTION("GOOGLETRANSLATE(A90,""ja"",""en"")"),"latvia")</f>
        <v>latvia</v>
      </c>
    </row>
    <row r="91" spans="1:4" x14ac:dyDescent="0.2">
      <c r="A91" s="1" t="s">
        <v>107</v>
      </c>
      <c r="B91" s="1" t="s">
        <v>16</v>
      </c>
      <c r="C91" s="1" t="s">
        <v>17</v>
      </c>
      <c r="D91" s="1" t="str">
        <f ca="1">IFERROR(__xludf.DUMMYFUNCTION("GOOGLETRANSLATE(A91,""ja"",""en"")"),"ukraine")</f>
        <v>ukraine</v>
      </c>
    </row>
    <row r="92" spans="1:4" x14ac:dyDescent="0.2">
      <c r="A92" s="1" t="s">
        <v>108</v>
      </c>
      <c r="B92" s="1" t="s">
        <v>16</v>
      </c>
      <c r="C92" s="1" t="s">
        <v>17</v>
      </c>
      <c r="D92" s="1" t="str">
        <f ca="1">IFERROR(__xludf.DUMMYFUNCTION("GOOGLETRANSLATE(A92,""ja"",""en"")"),"Slovakia")</f>
        <v>Slovakia</v>
      </c>
    </row>
    <row r="93" spans="1:4" x14ac:dyDescent="0.2">
      <c r="A93" s="1" t="s">
        <v>109</v>
      </c>
      <c r="B93" s="1" t="s">
        <v>16</v>
      </c>
      <c r="C93" s="1" t="s">
        <v>17</v>
      </c>
      <c r="D93" s="1" t="str">
        <f ca="1">IFERROR(__xludf.DUMMYFUNCTION("GOOGLETRANSLATE(A93,""ja"",""en"")"),"estonia")</f>
        <v>estonia</v>
      </c>
    </row>
    <row r="94" spans="1:4" x14ac:dyDescent="0.2">
      <c r="A94" s="1" t="s">
        <v>110</v>
      </c>
      <c r="B94" s="1" t="s">
        <v>65</v>
      </c>
      <c r="C94" s="1" t="s">
        <v>66</v>
      </c>
      <c r="D94" s="1" t="str">
        <f ca="1">IFERROR(__xludf.DUMMYFUNCTION("GOOGLETRANSLATE(A94,""ja"",""en"")"),"Argentina")</f>
        <v>Argentina</v>
      </c>
    </row>
    <row r="95" spans="1:4" x14ac:dyDescent="0.2">
      <c r="A95" s="1" t="s">
        <v>111</v>
      </c>
      <c r="B95" s="1" t="s">
        <v>11</v>
      </c>
      <c r="C95" s="1" t="s">
        <v>12</v>
      </c>
      <c r="D95" s="1" t="str">
        <f ca="1">IFERROR(__xludf.DUMMYFUNCTION("GOOGLETRANSLATE(A95,""ja"",""en"")"),"Laos")</f>
        <v>Laos</v>
      </c>
    </row>
    <row r="96" spans="1:4" x14ac:dyDescent="0.2">
      <c r="A96" s="1" t="s">
        <v>112</v>
      </c>
      <c r="B96" s="1" t="s">
        <v>16</v>
      </c>
      <c r="C96" s="1" t="s">
        <v>17</v>
      </c>
      <c r="D96" s="1" t="str">
        <f ca="1">IFERROR(__xludf.DUMMYFUNCTION("GOOGLETRANSLATE(A96,""ja"",""en"")"),"Lithuania")</f>
        <v>Lithuania</v>
      </c>
    </row>
    <row r="97" spans="1:4" x14ac:dyDescent="0.2">
      <c r="A97" s="1" t="s">
        <v>113</v>
      </c>
      <c r="B97" s="1" t="s">
        <v>11</v>
      </c>
      <c r="C97" s="1" t="s">
        <v>12</v>
      </c>
      <c r="D97" s="1" t="str">
        <f ca="1">IFERROR(__xludf.DUMMYFUNCTION("GOOGLETRANSLATE(A97,""ja"",""en"")"),"georgia")</f>
        <v>georgia</v>
      </c>
    </row>
    <row r="98" spans="1:4" x14ac:dyDescent="0.2">
      <c r="A98" s="1" t="s">
        <v>114</v>
      </c>
      <c r="B98" s="1" t="s">
        <v>16</v>
      </c>
      <c r="C98" s="1" t="s">
        <v>17</v>
      </c>
      <c r="D98" s="1" t="str">
        <f ca="1">IFERROR(__xludf.DUMMYFUNCTION("GOOGLETRANSLATE(A98,""ja"",""en"")"),"Finland")</f>
        <v>Finland</v>
      </c>
    </row>
    <row r="99" spans="1:4" x14ac:dyDescent="0.2">
      <c r="A99" s="1" t="s">
        <v>115</v>
      </c>
      <c r="B99" s="1" t="s">
        <v>11</v>
      </c>
      <c r="C99" s="1" t="s">
        <v>12</v>
      </c>
      <c r="D99" s="1" t="str">
        <f ca="1">IFERROR(__xludf.DUMMYFUNCTION("GOOGLETRANSLATE(A99,""ja"",""en"")"),"cyprus")</f>
        <v>cyprus</v>
      </c>
    </row>
    <row r="100" spans="1:4" x14ac:dyDescent="0.2">
      <c r="A100" s="1" t="s">
        <v>116</v>
      </c>
      <c r="B100" s="1" t="s">
        <v>57</v>
      </c>
      <c r="C100" s="1" t="s">
        <v>58</v>
      </c>
      <c r="D100" s="1" t="str">
        <f ca="1">IFERROR(__xludf.DUMMYFUNCTION("GOOGLETRANSLATE(A100,""ja"",""en"")"),"republic of congo")</f>
        <v>republic of congo</v>
      </c>
    </row>
    <row r="101" spans="1:4" x14ac:dyDescent="0.2">
      <c r="A101" s="1" t="s">
        <v>117</v>
      </c>
      <c r="B101" s="1" t="s">
        <v>11</v>
      </c>
      <c r="C101" s="1" t="s">
        <v>12</v>
      </c>
      <c r="D101" s="1" t="str">
        <f ca="1">IFERROR(__xludf.DUMMYFUNCTION("GOOGLETRANSLATE(A101,""ja"",""en"")"),"oman")</f>
        <v>oman</v>
      </c>
    </row>
    <row r="102" spans="1:4" x14ac:dyDescent="0.2">
      <c r="A102" s="1" t="s">
        <v>118</v>
      </c>
      <c r="B102" s="1" t="s">
        <v>16</v>
      </c>
      <c r="C102" s="1" t="s">
        <v>17</v>
      </c>
      <c r="D102" s="1" t="str">
        <f ca="1">IFERROR(__xludf.DUMMYFUNCTION("GOOGLETRANSLATE(A102,""ja"",""en"")"),"Bulgaria")</f>
        <v>Bulgaria</v>
      </c>
    </row>
    <row r="103" spans="1:4" x14ac:dyDescent="0.2">
      <c r="A103" s="1" t="s">
        <v>119</v>
      </c>
      <c r="B103" s="1" t="s">
        <v>65</v>
      </c>
      <c r="C103" s="1" t="s">
        <v>66</v>
      </c>
      <c r="D103" s="1" t="str">
        <f ca="1">IFERROR(__xludf.DUMMYFUNCTION("GOOGLETRANSLATE(A103,""ja"",""en"")"),"Peru")</f>
        <v>Peru</v>
      </c>
    </row>
    <row r="104" spans="1:4" x14ac:dyDescent="0.2">
      <c r="A104" s="1" t="s">
        <v>120</v>
      </c>
      <c r="B104" s="1" t="s">
        <v>16</v>
      </c>
      <c r="C104" s="1" t="s">
        <v>17</v>
      </c>
      <c r="D104" s="1" t="str">
        <f ca="1">IFERROR(__xludf.DUMMYFUNCTION("GOOGLETRANSLATE(A104,""ja"",""en"")"),"malta")</f>
        <v>malta</v>
      </c>
    </row>
    <row r="105" spans="1:4" x14ac:dyDescent="0.2">
      <c r="A105" s="1" t="s">
        <v>121</v>
      </c>
      <c r="B105" s="1" t="s">
        <v>8</v>
      </c>
      <c r="C105" s="1" t="s">
        <v>9</v>
      </c>
      <c r="D105" s="1" t="str">
        <f ca="1">IFERROR(__xludf.DUMMYFUNCTION("GOOGLETRANSLATE(A105,""ja"",""en"")"),"Palau")</f>
        <v>Palau</v>
      </c>
    </row>
    <row r="106" spans="1:4" x14ac:dyDescent="0.2">
      <c r="A106" s="1" t="s">
        <v>122</v>
      </c>
      <c r="B106" s="1" t="s">
        <v>57</v>
      </c>
      <c r="C106" s="1" t="s">
        <v>58</v>
      </c>
      <c r="D106" s="1" t="str">
        <f ca="1">IFERROR(__xludf.DUMMYFUNCTION("GOOGLETRANSLATE(A106,""ja"",""en"")"),"Angola")</f>
        <v>Angola</v>
      </c>
    </row>
    <row r="107" spans="1:4" x14ac:dyDescent="0.2">
      <c r="A107" s="1" t="s">
        <v>123</v>
      </c>
      <c r="B107" s="1" t="s">
        <v>57</v>
      </c>
      <c r="C107" s="1" t="s">
        <v>58</v>
      </c>
      <c r="D107" s="1" t="str">
        <f ca="1">IFERROR(__xludf.DUMMYFUNCTION("GOOGLETRANSLATE(A107,""ja"",""en"")"),"madagascar")</f>
        <v>madagascar</v>
      </c>
    </row>
    <row r="108" spans="1:4" x14ac:dyDescent="0.2">
      <c r="A108" s="1" t="s">
        <v>124</v>
      </c>
      <c r="B108" s="1" t="s">
        <v>11</v>
      </c>
      <c r="C108" s="1" t="s">
        <v>12</v>
      </c>
      <c r="D108" s="1" t="str">
        <f ca="1">IFERROR(__xludf.DUMMYFUNCTION("GOOGLETRANSLATE(A108,""ja"",""en"")"),"Pakistan")</f>
        <v>Pakistan</v>
      </c>
    </row>
    <row r="109" spans="1:4" x14ac:dyDescent="0.2">
      <c r="A109" s="1" t="s">
        <v>125</v>
      </c>
      <c r="B109" s="1" t="s">
        <v>65</v>
      </c>
      <c r="C109" s="1" t="s">
        <v>66</v>
      </c>
      <c r="D109" s="1" t="str">
        <f ca="1">IFERROR(__xludf.DUMMYFUNCTION("GOOGLETRANSLATE(A109,""ja"",""en"")"),"ecuador")</f>
        <v>ecuador</v>
      </c>
    </row>
    <row r="110" spans="1:4" x14ac:dyDescent="0.2">
      <c r="A110" s="1" t="s">
        <v>126</v>
      </c>
      <c r="B110" s="1" t="s">
        <v>65</v>
      </c>
      <c r="C110" s="1" t="s">
        <v>66</v>
      </c>
      <c r="D110" s="1" t="str">
        <f ca="1">IFERROR(__xludf.DUMMYFUNCTION("GOOGLETRANSLATE(A110,""ja"",""en"")"),"paraguay")</f>
        <v>paraguay</v>
      </c>
    </row>
    <row r="111" spans="1:4" x14ac:dyDescent="0.2">
      <c r="A111" s="1" t="s">
        <v>127</v>
      </c>
      <c r="B111" s="1" t="s">
        <v>11</v>
      </c>
      <c r="C111" s="1" t="s">
        <v>12</v>
      </c>
      <c r="D111" s="1" t="str">
        <f ca="1">IFERROR(__xludf.DUMMYFUNCTION("GOOGLETRANSLATE(A111,""ja"",""en"")"),"uzbekistan")</f>
        <v>uzbekistan</v>
      </c>
    </row>
    <row r="112" spans="1:4" x14ac:dyDescent="0.2">
      <c r="A112" s="1" t="s">
        <v>128</v>
      </c>
      <c r="B112" s="1" t="s">
        <v>5</v>
      </c>
      <c r="C112" s="1" t="s">
        <v>6</v>
      </c>
      <c r="D112" s="1" t="str">
        <f ca="1">IFERROR(__xludf.DUMMYFUNCTION("GOOGLETRANSLATE(A112,""ja"",""en"")"),"Costa Rica")</f>
        <v>Costa Rica</v>
      </c>
    </row>
    <row r="113" spans="1:4" x14ac:dyDescent="0.2">
      <c r="A113" s="1" t="s">
        <v>129</v>
      </c>
      <c r="B113" s="1" t="s">
        <v>8</v>
      </c>
      <c r="C113" s="1" t="s">
        <v>9</v>
      </c>
      <c r="D113" s="1" t="str">
        <f ca="1">IFERROR(__xludf.DUMMYFUNCTION("GOOGLETRANSLATE(A113,""ja"",""en"")"),"Micronesia")</f>
        <v>Micronesia</v>
      </c>
    </row>
    <row r="114" spans="1:4" x14ac:dyDescent="0.2">
      <c r="A114" s="1" t="s">
        <v>130</v>
      </c>
      <c r="B114" s="1" t="s">
        <v>57</v>
      </c>
      <c r="C114" s="1" t="s">
        <v>58</v>
      </c>
      <c r="D114" s="1" t="str">
        <f ca="1">IFERROR(__xludf.DUMMYFUNCTION("GOOGLETRANSLATE(A114,""ja"",""en"")"),"Guinea Bissau")</f>
        <v>Guinea Bissau</v>
      </c>
    </row>
    <row r="115" spans="1:4" x14ac:dyDescent="0.2">
      <c r="A115" s="1" t="s">
        <v>131</v>
      </c>
      <c r="B115" s="1" t="s">
        <v>11</v>
      </c>
      <c r="C115" s="1" t="s">
        <v>12</v>
      </c>
      <c r="D115" s="1" t="str">
        <f ca="1">IFERROR(__xludf.DUMMYFUNCTION("GOOGLETRANSLATE(A115,""ja"",""en"")"),"Syria")</f>
        <v>Syria</v>
      </c>
    </row>
    <row r="116" spans="1:4" x14ac:dyDescent="0.2">
      <c r="A116" s="1" t="s">
        <v>132</v>
      </c>
      <c r="B116" s="1" t="s">
        <v>16</v>
      </c>
      <c r="C116" s="1" t="s">
        <v>17</v>
      </c>
      <c r="D116" s="1" t="str">
        <f ca="1">IFERROR(__xludf.DUMMYFUNCTION("GOOGLETRANSLATE(A116,""ja"",""en"")"),"moldova")</f>
        <v>moldova</v>
      </c>
    </row>
    <row r="117" spans="1:4" x14ac:dyDescent="0.2">
      <c r="A117" s="1" t="s">
        <v>133</v>
      </c>
      <c r="B117" s="1" t="s">
        <v>57</v>
      </c>
      <c r="C117" s="1" t="s">
        <v>58</v>
      </c>
      <c r="D117" s="1" t="str">
        <f ca="1">IFERROR(__xludf.DUMMYFUNCTION("GOOGLETRANSLATE(A117,""ja"",""en"")"),"uganda")</f>
        <v>uganda</v>
      </c>
    </row>
    <row r="118" spans="1:4" x14ac:dyDescent="0.2">
      <c r="A118" s="1" t="s">
        <v>134</v>
      </c>
      <c r="B118" s="1" t="s">
        <v>8</v>
      </c>
      <c r="C118" s="1" t="s">
        <v>9</v>
      </c>
      <c r="D118" s="1" t="str">
        <f ca="1">IFERROR(__xludf.DUMMYFUNCTION("GOOGLETRANSLATE(A118,""ja"",""en"")"),"marshall")</f>
        <v>marshall</v>
      </c>
    </row>
    <row r="119" spans="1:4" x14ac:dyDescent="0.2">
      <c r="A119" s="1" t="s">
        <v>135</v>
      </c>
      <c r="B119" s="1" t="s">
        <v>16</v>
      </c>
      <c r="C119" s="1" t="s">
        <v>17</v>
      </c>
      <c r="D119" s="1" t="str">
        <f ca="1">IFERROR(__xludf.DUMMYFUNCTION("GOOGLETRANSLATE(A119,""ja"",""en"")"),"Serbia")</f>
        <v>Serbia</v>
      </c>
    </row>
    <row r="120" spans="1:4" x14ac:dyDescent="0.2">
      <c r="A120" s="1" t="s">
        <v>136</v>
      </c>
      <c r="B120" s="1" t="s">
        <v>8</v>
      </c>
      <c r="C120" s="1" t="s">
        <v>9</v>
      </c>
      <c r="D120" s="1" t="str">
        <f ca="1">IFERROR(__xludf.DUMMYFUNCTION("GOOGLETRANSLATE(A120,""ja"",""en"")"),"Samoa")</f>
        <v>Samoa</v>
      </c>
    </row>
    <row r="121" spans="1:4" x14ac:dyDescent="0.2">
      <c r="A121" s="1" t="s">
        <v>137</v>
      </c>
      <c r="B121" s="1" t="s">
        <v>8</v>
      </c>
      <c r="C121" s="1" t="s">
        <v>9</v>
      </c>
      <c r="D121" s="1" t="str">
        <f ca="1">IFERROR(__xludf.DUMMYFUNCTION("GOOGLETRANSLATE(A121,""ja"",""en"")"),"Tuvalu")</f>
        <v>Tuvalu</v>
      </c>
    </row>
    <row r="122" spans="1:4" x14ac:dyDescent="0.2">
      <c r="A122" s="1" t="s">
        <v>138</v>
      </c>
      <c r="B122" s="1" t="s">
        <v>5</v>
      </c>
      <c r="C122" s="1" t="s">
        <v>6</v>
      </c>
      <c r="D122" s="1" t="str">
        <f ca="1">IFERROR(__xludf.DUMMYFUNCTION("GOOGLETRANSLATE(A122,""ja"",""en"")"),"el salvador")</f>
        <v>el salvador</v>
      </c>
    </row>
    <row r="123" spans="1:4" x14ac:dyDescent="0.2">
      <c r="A123" s="1" t="s">
        <v>139</v>
      </c>
      <c r="B123" s="1" t="s">
        <v>11</v>
      </c>
      <c r="C123" s="1" t="s">
        <v>12</v>
      </c>
      <c r="D123" s="1" t="str">
        <f ca="1">IFERROR(__xludf.DUMMYFUNCTION("GOOGLETRANSLATE(A123,""ja"",""en"")"),"Kyrgyzstan")</f>
        <v>Kyrgyzstan</v>
      </c>
    </row>
    <row r="124" spans="1:4" x14ac:dyDescent="0.2">
      <c r="A124" s="1" t="s">
        <v>140</v>
      </c>
      <c r="B124" s="1" t="s">
        <v>16</v>
      </c>
      <c r="C124" s="1" t="s">
        <v>17</v>
      </c>
      <c r="D124" s="1" t="str">
        <f ca="1">IFERROR(__xludf.DUMMYFUNCTION("GOOGLETRANSLATE(A124,""ja"",""en"")"),"monaco")</f>
        <v>monaco</v>
      </c>
    </row>
    <row r="125" spans="1:4" x14ac:dyDescent="0.2">
      <c r="A125" s="1" t="s">
        <v>141</v>
      </c>
      <c r="B125" s="1" t="s">
        <v>16</v>
      </c>
      <c r="C125" s="1" t="s">
        <v>17</v>
      </c>
      <c r="D125" s="1" t="str">
        <f ca="1">IFERROR(__xludf.DUMMYFUNCTION("GOOGLETRANSLATE(A125,""ja"",""en"")"),"Luxembourg")</f>
        <v>Luxembourg</v>
      </c>
    </row>
    <row r="126" spans="1:4" x14ac:dyDescent="0.2">
      <c r="A126" s="1" t="s">
        <v>142</v>
      </c>
      <c r="B126" s="1" t="s">
        <v>57</v>
      </c>
      <c r="C126" s="1" t="s">
        <v>58</v>
      </c>
      <c r="D126" s="1" t="str">
        <f ca="1">IFERROR(__xludf.DUMMYFUNCTION("GOOGLETRANSLATE(A126,""ja"",""en"")"),"Réunion (France)")</f>
        <v>Réunion (France)</v>
      </c>
    </row>
    <row r="127" spans="1:4" x14ac:dyDescent="0.2">
      <c r="A127" s="1" t="s">
        <v>143</v>
      </c>
      <c r="B127" s="1" t="s">
        <v>57</v>
      </c>
      <c r="C127" s="1" t="s">
        <v>58</v>
      </c>
      <c r="D127" s="1" t="str">
        <f ca="1">IFERROR(__xludf.DUMMYFUNCTION("GOOGLETRANSLATE(A127,""ja"",""en"")"),"cape verde")</f>
        <v>cape verde</v>
      </c>
    </row>
    <row r="128" spans="1:4" x14ac:dyDescent="0.2">
      <c r="A128" s="1" t="s">
        <v>144</v>
      </c>
      <c r="B128" s="1" t="s">
        <v>5</v>
      </c>
      <c r="C128" s="1" t="s">
        <v>6</v>
      </c>
      <c r="D128" s="1" t="str">
        <f ca="1">IFERROR(__xludf.DUMMYFUNCTION("GOOGLETRANSLATE(A128,""ja"",""en"")"),"bahamas")</f>
        <v>bahamas</v>
      </c>
    </row>
    <row r="129" spans="1:4" x14ac:dyDescent="0.2">
      <c r="A129" s="1" t="s">
        <v>145</v>
      </c>
      <c r="B129" s="1" t="s">
        <v>8</v>
      </c>
      <c r="C129" s="1" t="s">
        <v>9</v>
      </c>
      <c r="D129" s="1" t="str">
        <f ca="1">IFERROR(__xludf.DUMMYFUNCTION("GOOGLETRANSLATE(A129,""ja"",""en"")"),"Papua New Guinea")</f>
        <v>Papua New Guinea</v>
      </c>
    </row>
    <row r="130" spans="1:4" x14ac:dyDescent="0.2">
      <c r="A130" s="1" t="s">
        <v>146</v>
      </c>
      <c r="B130" s="1" t="s">
        <v>5</v>
      </c>
      <c r="C130" s="1" t="s">
        <v>6</v>
      </c>
      <c r="D130" s="1" t="str">
        <f ca="1">IFERROR(__xludf.DUMMYFUNCTION("GOOGLETRANSLATE(A130,""ja"",""en"")"),"Nicaragua")</f>
        <v>Nicaragua</v>
      </c>
    </row>
    <row r="131" spans="1:4" x14ac:dyDescent="0.2">
      <c r="A131" s="1" t="s">
        <v>147</v>
      </c>
      <c r="B131" s="1" t="s">
        <v>5</v>
      </c>
      <c r="C131" s="1" t="s">
        <v>6</v>
      </c>
      <c r="D131" s="1" t="str">
        <f ca="1">IFERROR(__xludf.DUMMYFUNCTION("GOOGLETRANSLATE(A131,""ja"",""en"")"),"Panama")</f>
        <v>Panama</v>
      </c>
    </row>
    <row r="132" spans="1:4" x14ac:dyDescent="0.2">
      <c r="A132" s="1" t="s">
        <v>148</v>
      </c>
      <c r="B132" s="1" t="s">
        <v>5</v>
      </c>
      <c r="C132" s="1" t="s">
        <v>6</v>
      </c>
      <c r="D132" s="1" t="str">
        <f ca="1">IFERROR(__xludf.DUMMYFUNCTION("GOOGLETRANSLATE(A132,""ja"",""en"")"),"Guatemala")</f>
        <v>Guatemala</v>
      </c>
    </row>
    <row r="133" spans="1:4" x14ac:dyDescent="0.2">
      <c r="A133" s="1" t="s">
        <v>149</v>
      </c>
      <c r="B133" s="1" t="s">
        <v>57</v>
      </c>
      <c r="C133" s="1" t="s">
        <v>58</v>
      </c>
      <c r="D133" s="1" t="str">
        <f ca="1">IFERROR(__xludf.DUMMYFUNCTION("GOOGLETRANSLATE(A133,""ja"",""en"")"),"Liberia")</f>
        <v>Liberia</v>
      </c>
    </row>
    <row r="134" spans="1:4" x14ac:dyDescent="0.2">
      <c r="A134" s="1" t="s">
        <v>150</v>
      </c>
      <c r="B134" s="1" t="s">
        <v>11</v>
      </c>
      <c r="C134" s="1" t="s">
        <v>12</v>
      </c>
      <c r="D134" s="1" t="str">
        <f ca="1">IFERROR(__xludf.DUMMYFUNCTION("GOOGLETRANSLATE(A134,""ja"",""en"")"),"bhutan")</f>
        <v>bhutan</v>
      </c>
    </row>
    <row r="135" spans="1:4" x14ac:dyDescent="0.2">
      <c r="A135" s="1" t="s">
        <v>151</v>
      </c>
      <c r="B135" s="1" t="s">
        <v>11</v>
      </c>
      <c r="C135" s="1" t="s">
        <v>12</v>
      </c>
      <c r="D135" s="1" t="str">
        <f ca="1">IFERROR(__xludf.DUMMYFUNCTION("GOOGLETRANSLATE(A135,""ja"",""en"")"),"yemen")</f>
        <v>yemen</v>
      </c>
    </row>
    <row r="136" spans="1:4" x14ac:dyDescent="0.2">
      <c r="A136" s="1" t="s">
        <v>152</v>
      </c>
      <c r="B136" s="1" t="s">
        <v>5</v>
      </c>
      <c r="C136" s="1" t="s">
        <v>6</v>
      </c>
      <c r="D136" s="1" t="str">
        <f ca="1">IFERROR(__xludf.DUMMYFUNCTION("GOOGLETRANSLATE(A136,""ja"",""en"")"),"Honduras")</f>
        <v>Honduras</v>
      </c>
    </row>
    <row r="137" spans="1:4" x14ac:dyDescent="0.2">
      <c r="A137" s="1" t="s">
        <v>153</v>
      </c>
      <c r="B137" s="1" t="s">
        <v>65</v>
      </c>
      <c r="C137" s="1" t="s">
        <v>66</v>
      </c>
      <c r="D137" s="1" t="str">
        <f ca="1">IFERROR(__xludf.DUMMYFUNCTION("GOOGLETRANSLATE(A137,""ja"",""en"")"),"Bolivia")</f>
        <v>Bolivia</v>
      </c>
    </row>
    <row r="138" spans="1:4" x14ac:dyDescent="0.2">
      <c r="A138" s="1" t="s">
        <v>154</v>
      </c>
      <c r="B138" s="1" t="s">
        <v>11</v>
      </c>
      <c r="C138" s="1" t="s">
        <v>12</v>
      </c>
      <c r="D138" s="1" t="str">
        <f ca="1">IFERROR(__xludf.DUMMYFUNCTION("GOOGLETRANSLATE(A138,""ja"",""en"")"),"Azerbaijan")</f>
        <v>Azerbaijan</v>
      </c>
    </row>
    <row r="139" spans="1:4" x14ac:dyDescent="0.2">
      <c r="A139" s="1" t="s">
        <v>155</v>
      </c>
      <c r="B139" s="1" t="s">
        <v>5</v>
      </c>
      <c r="C139" s="1" t="s">
        <v>6</v>
      </c>
      <c r="D139" s="1" t="str">
        <f ca="1">IFERROR(__xludf.DUMMYFUNCTION("GOOGLETRANSLATE(A139,""ja"",""en"")"),"barbados")</f>
        <v>barbados</v>
      </c>
    </row>
    <row r="140" spans="1:4" x14ac:dyDescent="0.2">
      <c r="A140" s="1" t="s">
        <v>156</v>
      </c>
      <c r="B140" s="1" t="s">
        <v>16</v>
      </c>
      <c r="C140" s="1" t="s">
        <v>17</v>
      </c>
      <c r="D140" s="1" t="str">
        <f ca="1">IFERROR(__xludf.DUMMYFUNCTION("GOOGLETRANSLATE(A140,""ja"",""en"")"),"belarus")</f>
        <v>belarus</v>
      </c>
    </row>
    <row r="141" spans="1:4" x14ac:dyDescent="0.2">
      <c r="A141" s="1" t="s">
        <v>157</v>
      </c>
      <c r="B141" s="1" t="s">
        <v>11</v>
      </c>
      <c r="C141" s="1" t="s">
        <v>12</v>
      </c>
      <c r="D141" s="1" t="str">
        <f ca="1">IFERROR(__xludf.DUMMYFUNCTION("GOOGLETRANSLATE(A141,""ja"",""en"")"),"armenia")</f>
        <v>armenia</v>
      </c>
    </row>
    <row r="142" spans="1:4" x14ac:dyDescent="0.2">
      <c r="A142" s="1" t="s">
        <v>158</v>
      </c>
      <c r="B142" s="1" t="s">
        <v>65</v>
      </c>
      <c r="C142" s="1" t="s">
        <v>66</v>
      </c>
      <c r="D142" s="1" t="str">
        <f ca="1">IFERROR(__xludf.DUMMYFUNCTION("GOOGLETRANSLATE(A142,""ja"",""en"")"),"Venezuela")</f>
        <v>Venezuela</v>
      </c>
    </row>
    <row r="143" spans="1:4" x14ac:dyDescent="0.2">
      <c r="A143" s="1" t="s">
        <v>159</v>
      </c>
      <c r="B143" s="1" t="s">
        <v>8</v>
      </c>
      <c r="C143" s="1" t="s">
        <v>9</v>
      </c>
      <c r="D143" s="1" t="str">
        <f ca="1">IFERROR(__xludf.DUMMYFUNCTION("GOOGLETRANSLATE(A143,""ja"",""en"")"),"solomon")</f>
        <v>solomon</v>
      </c>
    </row>
    <row r="144" spans="1:4" x14ac:dyDescent="0.2">
      <c r="A144" s="1" t="s">
        <v>160</v>
      </c>
      <c r="B144" s="1" t="s">
        <v>5</v>
      </c>
      <c r="C144" s="1" t="s">
        <v>6</v>
      </c>
      <c r="D144" s="1" t="str">
        <f ca="1">IFERROR(__xludf.DUMMYFUNCTION("GOOGLETRANSLATE(A144,""ja"",""en"")"),"antigua and barbuda")</f>
        <v>antigua and barbuda</v>
      </c>
    </row>
    <row r="145" spans="1:4" x14ac:dyDescent="0.2">
      <c r="A145" s="1" t="s">
        <v>161</v>
      </c>
      <c r="B145" s="1" t="s">
        <v>16</v>
      </c>
      <c r="C145" s="1" t="s">
        <v>17</v>
      </c>
      <c r="D145" s="1" t="str">
        <f ca="1">IFERROR(__xludf.DUMMYFUNCTION("GOOGLETRANSLATE(A145,""ja"",""en"")"),"iceland")</f>
        <v>iceland</v>
      </c>
    </row>
    <row r="146" spans="1:4" x14ac:dyDescent="0.2">
      <c r="A146" s="1" t="s">
        <v>162</v>
      </c>
      <c r="B146" s="1" t="s">
        <v>5</v>
      </c>
      <c r="C146" s="1" t="s">
        <v>6</v>
      </c>
      <c r="D146" s="1" t="str">
        <f ca="1">IFERROR(__xludf.DUMMYFUNCTION("GOOGLETRANSLATE(A146,""ja"",""en"")"),"Jamaica")</f>
        <v>Jamaica</v>
      </c>
    </row>
    <row r="147" spans="1:4" x14ac:dyDescent="0.2">
      <c r="A147" s="1" t="s">
        <v>163</v>
      </c>
      <c r="B147" s="1" t="s">
        <v>5</v>
      </c>
      <c r="C147" s="1" t="s">
        <v>6</v>
      </c>
      <c r="D147" s="1" t="str">
        <f ca="1">IFERROR(__xludf.DUMMYFUNCTION("GOOGLETRANSLATE(A147,""ja"",""en"")"),"dominican")</f>
        <v>dominican</v>
      </c>
    </row>
    <row r="148" spans="1:4" x14ac:dyDescent="0.2">
      <c r="A148" s="1" t="s">
        <v>164</v>
      </c>
      <c r="B148" s="1" t="s">
        <v>16</v>
      </c>
      <c r="C148" s="1" t="s">
        <v>17</v>
      </c>
      <c r="D148" s="1" t="str">
        <f ca="1">IFERROR(__xludf.DUMMYFUNCTION("GOOGLETRANSLATE(A148,""ja"",""en"")"),"north macedonia")</f>
        <v>north macedonia</v>
      </c>
    </row>
    <row r="149" spans="1:4" x14ac:dyDescent="0.2">
      <c r="A149" s="1" t="s">
        <v>165</v>
      </c>
      <c r="B149" s="1" t="s">
        <v>57</v>
      </c>
      <c r="C149" s="1" t="s">
        <v>58</v>
      </c>
      <c r="D149" s="1" t="str">
        <f ca="1">IFERROR(__xludf.DUMMYFUNCTION("GOOGLETRANSLATE(A149,""ja"",""en"")"),"Morocco")</f>
        <v>Morocco</v>
      </c>
    </row>
    <row r="150" spans="1:4" x14ac:dyDescent="0.2">
      <c r="A150" s="1" t="s">
        <v>166</v>
      </c>
      <c r="B150" s="1" t="s">
        <v>57</v>
      </c>
      <c r="C150" s="1" t="s">
        <v>58</v>
      </c>
      <c r="D150" s="1" t="str">
        <f ca="1">IFERROR(__xludf.DUMMYFUNCTION("GOOGLETRANSLATE(A150,""ja"",""en"")"),"Togo")</f>
        <v>Togo</v>
      </c>
    </row>
    <row r="151" spans="1:4" x14ac:dyDescent="0.2">
      <c r="A151" s="1" t="s">
        <v>167</v>
      </c>
      <c r="B151" s="1" t="s">
        <v>57</v>
      </c>
      <c r="C151" s="1" t="s">
        <v>58</v>
      </c>
      <c r="D151" s="1" t="str">
        <f ca="1">IFERROR(__xludf.DUMMYFUNCTION("GOOGLETRANSLATE(A151,""ja"",""en"")"),"Mozambique")</f>
        <v>Mozambique</v>
      </c>
    </row>
    <row r="152" spans="1:4" x14ac:dyDescent="0.2">
      <c r="A152" s="1" t="s">
        <v>168</v>
      </c>
      <c r="B152" s="1" t="s">
        <v>57</v>
      </c>
      <c r="C152" s="1" t="s">
        <v>58</v>
      </c>
      <c r="D152" s="1" t="str">
        <f ca="1">IFERROR(__xludf.DUMMYFUNCTION("GOOGLETRANSLATE(A152,""ja"",""en"")"),"sudan")</f>
        <v>sudan</v>
      </c>
    </row>
    <row r="153" spans="1:4" x14ac:dyDescent="0.2">
      <c r="A153" s="1" t="s">
        <v>169</v>
      </c>
      <c r="B153" s="1" t="s">
        <v>57</v>
      </c>
      <c r="C153" s="1" t="s">
        <v>58</v>
      </c>
      <c r="D153" s="1" t="str">
        <f ca="1">IFERROR(__xludf.DUMMYFUNCTION("GOOGLETRANSLATE(A153,""ja"",""en"")"),"Sierra Leone")</f>
        <v>Sierra Leone</v>
      </c>
    </row>
    <row r="154" spans="1:4" x14ac:dyDescent="0.2">
      <c r="A154" s="1" t="s">
        <v>170</v>
      </c>
      <c r="B154" s="1" t="s">
        <v>57</v>
      </c>
      <c r="C154" s="1" t="s">
        <v>58</v>
      </c>
      <c r="D154" s="1" t="str">
        <f ca="1">IFERROR(__xludf.DUMMYFUNCTION("GOOGLETRANSLATE(A154,""ja"",""en"")"),"south sudan")</f>
        <v>south sudan</v>
      </c>
    </row>
    <row r="155" spans="1:4" x14ac:dyDescent="0.2">
      <c r="A155" s="1" t="s">
        <v>171</v>
      </c>
      <c r="B155" s="1" t="s">
        <v>57</v>
      </c>
      <c r="C155" s="1" t="s">
        <v>58</v>
      </c>
      <c r="D155" s="1" t="str">
        <f ca="1">IFERROR(__xludf.DUMMYFUNCTION("GOOGLETRANSLATE(A155,""ja"",""en"")"),"Zambia")</f>
        <v>Zambia</v>
      </c>
    </row>
    <row r="156" spans="1:4" x14ac:dyDescent="0.2">
      <c r="A156" s="1" t="s">
        <v>172</v>
      </c>
      <c r="B156" s="1" t="s">
        <v>11</v>
      </c>
      <c r="C156" s="1" t="s">
        <v>12</v>
      </c>
      <c r="D156" s="1" t="str">
        <f ca="1">IFERROR(__xludf.DUMMYFUNCTION("GOOGLETRANSLATE(A156,""ja"",""en"")"),"Iran")</f>
        <v>Iran</v>
      </c>
    </row>
    <row r="157" spans="1:4" x14ac:dyDescent="0.2">
      <c r="A157" s="1" t="s">
        <v>173</v>
      </c>
      <c r="B157" s="1" t="s">
        <v>72</v>
      </c>
      <c r="C157" s="1" t="s">
        <v>73</v>
      </c>
      <c r="D157" s="1" t="str">
        <f ca="1">IFERROR(__xludf.DUMMYFUNCTION("GOOGLETRANSLATE(A157,""ja"",""en"")"),"West Bank and Gaza")</f>
        <v>West Bank and Gaza</v>
      </c>
    </row>
    <row r="158" spans="1:4" x14ac:dyDescent="0.2">
      <c r="A158" s="1" t="s">
        <v>174</v>
      </c>
      <c r="B158" s="1" t="s">
        <v>57</v>
      </c>
      <c r="C158" s="1" t="s">
        <v>58</v>
      </c>
      <c r="D158" s="1" t="str">
        <f ca="1">IFERROR(__xludf.DUMMYFUNCTION("GOOGLETRANSLATE(A158,""ja"",""en"")"),"Djibouti")</f>
        <v>Djibouti</v>
      </c>
    </row>
    <row r="159" spans="1:4" x14ac:dyDescent="0.2">
      <c r="A159" s="1" t="s">
        <v>175</v>
      </c>
      <c r="B159" s="1" t="s">
        <v>5</v>
      </c>
      <c r="C159" s="1" t="s">
        <v>6</v>
      </c>
      <c r="D159" s="1" t="str">
        <f ca="1">IFERROR(__xludf.DUMMYFUNCTION("GOOGLETRANSLATE(A159,""ja"",""en"")"),"Cuba")</f>
        <v>Cuba</v>
      </c>
    </row>
    <row r="160" spans="1:4" x14ac:dyDescent="0.2">
      <c r="A160" s="1" t="s">
        <v>176</v>
      </c>
      <c r="B160" s="1" t="s">
        <v>57</v>
      </c>
      <c r="C160" s="1" t="s">
        <v>58</v>
      </c>
      <c r="D160" s="1" t="str">
        <f ca="1">IFERROR(__xludf.DUMMYFUNCTION("GOOGLETRANSLATE(A160,""ja"",""en"")"),"senegal")</f>
        <v>senegal</v>
      </c>
    </row>
    <row r="161" spans="1:4" x14ac:dyDescent="0.2">
      <c r="A161" s="1" t="s">
        <v>177</v>
      </c>
      <c r="B161" s="1" t="s">
        <v>57</v>
      </c>
      <c r="C161" s="1" t="s">
        <v>58</v>
      </c>
      <c r="D161" s="1" t="str">
        <f ca="1">IFERROR(__xludf.DUMMYFUNCTION("GOOGLETRANSLATE(A161,""ja"",""en"")"),"algeria")</f>
        <v>algeria</v>
      </c>
    </row>
    <row r="162" spans="1:4" x14ac:dyDescent="0.2">
      <c r="A162" s="1" t="s">
        <v>178</v>
      </c>
      <c r="B162" s="1" t="s">
        <v>16</v>
      </c>
      <c r="C162" s="1" t="s">
        <v>17</v>
      </c>
      <c r="D162" s="1" t="str">
        <f ca="1">IFERROR(__xludf.DUMMYFUNCTION("GOOGLETRANSLATE(A162,""ja"",""en"")"),"Montenegro")</f>
        <v>Montenegro</v>
      </c>
    </row>
    <row r="163" spans="1:4" x14ac:dyDescent="0.2">
      <c r="A163" s="1" t="s">
        <v>179</v>
      </c>
      <c r="B163" s="1" t="s">
        <v>11</v>
      </c>
      <c r="C163" s="1" t="s">
        <v>12</v>
      </c>
      <c r="D163" s="1" t="str">
        <f ca="1">IFERROR(__xludf.DUMMYFUNCTION("GOOGLETRANSLATE(A163,""ja"",""en"")"),"Afghanistan")</f>
        <v>Afghanistan</v>
      </c>
    </row>
    <row r="164" spans="1:4" x14ac:dyDescent="0.2">
      <c r="A164" s="1" t="s">
        <v>180</v>
      </c>
      <c r="B164" s="1" t="s">
        <v>5</v>
      </c>
      <c r="C164" s="1" t="s">
        <v>6</v>
      </c>
      <c r="D164" s="1" t="str">
        <f ca="1">IFERROR(__xludf.DUMMYFUNCTION("GOOGLETRANSLATE(A164,""ja"",""en"")"),"belize")</f>
        <v>belize</v>
      </c>
    </row>
    <row r="165" spans="1:4" x14ac:dyDescent="0.2">
      <c r="A165" s="1" t="s">
        <v>181</v>
      </c>
      <c r="B165" s="1" t="s">
        <v>57</v>
      </c>
      <c r="C165" s="1" t="s">
        <v>58</v>
      </c>
      <c r="D165" s="1" t="str">
        <f ca="1">IFERROR(__xludf.DUMMYFUNCTION("GOOGLETRANSLATE(A165,""ja"",""en"")"),"Malawi")</f>
        <v>Malawi</v>
      </c>
    </row>
    <row r="166" spans="1:4" x14ac:dyDescent="0.2">
      <c r="A166" s="1" t="s">
        <v>182</v>
      </c>
      <c r="B166" s="1" t="s">
        <v>5</v>
      </c>
      <c r="C166" s="1" t="s">
        <v>6</v>
      </c>
      <c r="D166" s="1" t="str">
        <f ca="1">IFERROR(__xludf.DUMMYFUNCTION("GOOGLETRANSLATE(A166,""ja"",""en"")"),"french west indies")</f>
        <v>french west indies</v>
      </c>
    </row>
    <row r="167" spans="1:4" x14ac:dyDescent="0.2">
      <c r="A167" s="1" t="s">
        <v>183</v>
      </c>
      <c r="B167" s="1" t="s">
        <v>57</v>
      </c>
      <c r="C167" s="1" t="s">
        <v>58</v>
      </c>
      <c r="D167" s="1" t="str">
        <f ca="1">IFERROR(__xludf.DUMMYFUNCTION("GOOGLETRANSLATE(A167,""ja"",""en"")"),"Somalia")</f>
        <v>Somalia</v>
      </c>
    </row>
    <row r="168" spans="1:4" x14ac:dyDescent="0.2">
      <c r="A168" s="1" t="s">
        <v>184</v>
      </c>
      <c r="B168" s="1" t="s">
        <v>57</v>
      </c>
      <c r="C168" s="1" t="s">
        <v>58</v>
      </c>
      <c r="D168" s="1" t="str">
        <f ca="1">IFERROR(__xludf.DUMMYFUNCTION("GOOGLETRANSLATE(A168,""ja"",""en"")"),"Canary Islands (west)")</f>
        <v>Canary Islands (west)</v>
      </c>
    </row>
    <row r="169" spans="1:4" x14ac:dyDescent="0.2">
      <c r="A169" s="1" t="s">
        <v>185</v>
      </c>
      <c r="B169" s="1" t="s">
        <v>5</v>
      </c>
      <c r="C169" s="1" t="s">
        <v>6</v>
      </c>
      <c r="D169" s="1" t="str">
        <f ca="1">IFERROR(__xludf.DUMMYFUNCTION("GOOGLETRANSLATE(A169,""ja"",""en"")"),"haiti")</f>
        <v>haiti</v>
      </c>
    </row>
    <row r="170" spans="1:4" x14ac:dyDescent="0.2">
      <c r="A170" s="1" t="s">
        <v>186</v>
      </c>
      <c r="B170" s="1" t="s">
        <v>65</v>
      </c>
      <c r="C170" s="1" t="s">
        <v>66</v>
      </c>
      <c r="D170" s="1" t="str">
        <f ca="1">IFERROR(__xludf.DUMMYFUNCTION("GOOGLETRANSLATE(A170,""ja"",""en"")"),"Guyana")</f>
        <v>Guyana</v>
      </c>
    </row>
    <row r="171" spans="1:4" x14ac:dyDescent="0.2">
      <c r="A171" s="1" t="s">
        <v>187</v>
      </c>
      <c r="B171" s="1" t="s">
        <v>57</v>
      </c>
      <c r="C171" s="1" t="s">
        <v>58</v>
      </c>
      <c r="D171" s="1" t="str">
        <f ca="1">IFERROR(__xludf.DUMMYFUNCTION("GOOGLETRANSLATE(A171,""ja"",""en"")"),"Burkina Faso")</f>
        <v>Burkina Faso</v>
      </c>
    </row>
    <row r="172" spans="1:4" x14ac:dyDescent="0.2">
      <c r="A172" s="1" t="s">
        <v>188</v>
      </c>
      <c r="B172" s="1" t="s">
        <v>57</v>
      </c>
      <c r="C172" s="1" t="s">
        <v>58</v>
      </c>
      <c r="D172" s="1" t="str">
        <f ca="1">IFERROR(__xludf.DUMMYFUNCTION("GOOGLETRANSLATE(A172,""ja"",""en"")"),"niger")</f>
        <v>niger</v>
      </c>
    </row>
    <row r="173" spans="1:4" x14ac:dyDescent="0.2">
      <c r="A173" s="1" t="s">
        <v>189</v>
      </c>
      <c r="B173" s="1" t="s">
        <v>57</v>
      </c>
      <c r="C173" s="1" t="s">
        <v>58</v>
      </c>
      <c r="D173" s="1" t="str">
        <f ca="1">IFERROR(__xludf.DUMMYFUNCTION("GOOGLETRANSLATE(A173,""ja"",""en"")"),"cameroon")</f>
        <v>cameroon</v>
      </c>
    </row>
    <row r="174" spans="1:4" x14ac:dyDescent="0.2">
      <c r="A174" s="1" t="s">
        <v>190</v>
      </c>
      <c r="B174" s="1" t="s">
        <v>57</v>
      </c>
      <c r="C174" s="1" t="s">
        <v>58</v>
      </c>
      <c r="D174" s="1" t="str">
        <f ca="1">IFERROR(__xludf.DUMMYFUNCTION("GOOGLETRANSLATE(A174,""ja"",""en"")"),"chad")</f>
        <v>chad</v>
      </c>
    </row>
    <row r="175" spans="1:4" x14ac:dyDescent="0.2">
      <c r="A175" s="1" t="s">
        <v>191</v>
      </c>
      <c r="B175" s="1" t="s">
        <v>57</v>
      </c>
      <c r="C175" s="1" t="s">
        <v>58</v>
      </c>
      <c r="D175" s="1" t="str">
        <f ca="1">IFERROR(__xludf.DUMMYFUNCTION("GOOGLETRANSLATE(A175,""ja"",""en"")"),"Democratic Republic of the Congo")</f>
        <v>Democratic Republic of the Congo</v>
      </c>
    </row>
    <row r="176" spans="1:4" x14ac:dyDescent="0.2">
      <c r="A176" s="1" t="s">
        <v>192</v>
      </c>
      <c r="B176" s="1" t="s">
        <v>57</v>
      </c>
      <c r="C176" s="1" t="s">
        <v>58</v>
      </c>
      <c r="D176" s="1" t="str">
        <f ca="1">IFERROR(__xludf.DUMMYFUNCTION("GOOGLETRANSLATE(A176,""ja"",""en"")"),"Burundi")</f>
        <v>Burundi</v>
      </c>
    </row>
    <row r="177" spans="1:4" x14ac:dyDescent="0.2">
      <c r="A177" s="1" t="s">
        <v>193</v>
      </c>
      <c r="B177" s="1" t="s">
        <v>57</v>
      </c>
      <c r="C177" s="1" t="s">
        <v>58</v>
      </c>
      <c r="D177" s="1" t="str">
        <f ca="1">IFERROR(__xludf.DUMMYFUNCTION("GOOGLETRANSLATE(A177,""ja"",""en"")"),"Zimbabwe")</f>
        <v>Zimbabwe</v>
      </c>
    </row>
    <row r="178" spans="1:4" x14ac:dyDescent="0.2">
      <c r="A178" s="1" t="s">
        <v>194</v>
      </c>
      <c r="B178" s="1" t="s">
        <v>57</v>
      </c>
      <c r="C178" s="1" t="s">
        <v>58</v>
      </c>
      <c r="D178" s="1" t="str">
        <f ca="1">IFERROR(__xludf.DUMMYFUNCTION("GOOGLETRANSLATE(A178,""ja"",""en"")"),"eSwatini")</f>
        <v>eSwatini</v>
      </c>
    </row>
    <row r="179" spans="1:4" x14ac:dyDescent="0.2">
      <c r="A179" s="1" t="s">
        <v>195</v>
      </c>
      <c r="B179" s="1" t="s">
        <v>57</v>
      </c>
      <c r="C179" s="1" t="s">
        <v>58</v>
      </c>
      <c r="D179" s="1" t="str">
        <f ca="1">IFERROR(__xludf.DUMMYFUNCTION("GOOGLETRANSLATE(A179,""ja"",""en"")"),"eritrea")</f>
        <v>eritrea</v>
      </c>
    </row>
    <row r="180" spans="1:4" x14ac:dyDescent="0.2">
      <c r="A180" s="1" t="s">
        <v>196</v>
      </c>
      <c r="B180" s="1" t="s">
        <v>11</v>
      </c>
      <c r="C180" s="1" t="s">
        <v>12</v>
      </c>
      <c r="D180" s="1" t="str">
        <f ca="1">IFERROR(__xludf.DUMMYFUNCTION("GOOGLETRANSLATE(A180,""ja"",""en"")"),"East Timor")</f>
        <v>East Timor</v>
      </c>
    </row>
    <row r="181" spans="1:4" x14ac:dyDescent="0.2">
      <c r="A181" s="1" t="s">
        <v>197</v>
      </c>
      <c r="B181" s="1" t="s">
        <v>16</v>
      </c>
      <c r="C181" s="1" t="s">
        <v>17</v>
      </c>
      <c r="D181" s="1" t="str">
        <f ca="1">IFERROR(__xludf.DUMMYFUNCTION("GOOGLETRANSLATE(A181,""ja"",""en"")"),"Bosnia and Herzegovina")</f>
        <v>Bosnia and Herzegovina</v>
      </c>
    </row>
    <row r="182" spans="1:4" x14ac:dyDescent="0.2">
      <c r="A182" s="1" t="s">
        <v>198</v>
      </c>
      <c r="B182" s="1" t="s">
        <v>5</v>
      </c>
      <c r="C182" s="1" t="s">
        <v>6</v>
      </c>
      <c r="D182" s="1" t="str">
        <f ca="1">IFERROR(__xludf.DUMMYFUNCTION("GOOGLETRANSLATE(A182,""ja"",""en"")"),"Netherlands Antilles")</f>
        <v>Netherlands Antilles</v>
      </c>
    </row>
    <row r="183" spans="1:4" x14ac:dyDescent="0.2">
      <c r="A183" s="1" t="s">
        <v>199</v>
      </c>
      <c r="B183" s="1" t="s">
        <v>57</v>
      </c>
      <c r="C183" s="1" t="s">
        <v>58</v>
      </c>
      <c r="D183" s="1" t="str">
        <f ca="1">IFERROR(__xludf.DUMMYFUNCTION("GOOGLETRANSLATE(A183,""ja"",""en"")"),"mauritania")</f>
        <v>mauritania</v>
      </c>
    </row>
    <row r="184" spans="1:4" x14ac:dyDescent="0.2">
      <c r="A184" s="1" t="s">
        <v>200</v>
      </c>
      <c r="B184" s="1" t="s">
        <v>57</v>
      </c>
      <c r="C184" s="1" t="s">
        <v>58</v>
      </c>
      <c r="D184" s="1" t="str">
        <f ca="1">IFERROR(__xludf.DUMMYFUNCTION("GOOGLETRANSLATE(A184,""ja"",""en"")"),"seychelles")</f>
        <v>seychelles</v>
      </c>
    </row>
    <row r="185" spans="1:4" x14ac:dyDescent="0.2">
      <c r="A185" s="1" t="s">
        <v>201</v>
      </c>
      <c r="B185" s="1" t="s">
        <v>57</v>
      </c>
      <c r="C185" s="1" t="s">
        <v>58</v>
      </c>
      <c r="D185" s="1" t="str">
        <f ca="1">IFERROR(__xludf.DUMMYFUNCTION("GOOGLETRANSLATE(A185,""ja"",""en"")"),"Guinea")</f>
        <v>Guinea</v>
      </c>
    </row>
    <row r="186" spans="1:4" x14ac:dyDescent="0.2">
      <c r="A186" s="1" t="s">
        <v>202</v>
      </c>
      <c r="B186" s="1" t="s">
        <v>5</v>
      </c>
      <c r="C186" s="1" t="s">
        <v>6</v>
      </c>
      <c r="D186" s="1" t="str">
        <f ca="1">IFERROR(__xludf.DUMMYFUNCTION("GOOGLETRANSLATE(A186,""ja"",""en"")"),"Cayman Islands (UK)")</f>
        <v>Cayman Islands (UK)</v>
      </c>
    </row>
    <row r="187" spans="1:4" x14ac:dyDescent="0.2">
      <c r="A187" s="1" t="s">
        <v>203</v>
      </c>
      <c r="B187" s="1" t="s">
        <v>5</v>
      </c>
      <c r="C187" s="1" t="s">
        <v>6</v>
      </c>
      <c r="D187" s="1" t="str">
        <f ca="1">IFERROR(__xludf.DUMMYFUNCTION("GOOGLETRANSLATE(A187,""ja"",""en"")"),"Bermuda (English)")</f>
        <v>Bermuda (English)</v>
      </c>
    </row>
    <row r="188" spans="1:4" x14ac:dyDescent="0.2">
      <c r="A188" s="1" t="s">
        <v>204</v>
      </c>
      <c r="B188" s="1" t="s">
        <v>57</v>
      </c>
      <c r="C188" s="1" t="s">
        <v>58</v>
      </c>
      <c r="D188" s="1" t="str">
        <f ca="1">IFERROR(__xludf.DUMMYFUNCTION("GOOGLETRANSLATE(A188,""ja"",""en"")"),"mali")</f>
        <v>mali</v>
      </c>
    </row>
    <row r="189" spans="1:4" x14ac:dyDescent="0.2">
      <c r="A189" s="1" t="s">
        <v>205</v>
      </c>
      <c r="B189" s="1" t="s">
        <v>65</v>
      </c>
      <c r="C189" s="1" t="s">
        <v>66</v>
      </c>
      <c r="D189" s="1" t="str">
        <f ca="1">IFERROR(__xludf.DUMMYFUNCTION("GOOGLETRANSLATE(A189,""ja"",""en"")"),"Suriname")</f>
        <v>Suriname</v>
      </c>
    </row>
    <row r="190" spans="1:4" x14ac:dyDescent="0.2">
      <c r="A190" s="1" t="s">
        <v>206</v>
      </c>
      <c r="B190" s="1" t="s">
        <v>16</v>
      </c>
      <c r="C190" s="1" t="s">
        <v>17</v>
      </c>
      <c r="D190" s="1" t="str">
        <f ca="1">IFERROR(__xludf.DUMMYFUNCTION("GOOGLETRANSLATE(A190,""ja"",""en"")"),"kosovo")</f>
        <v>kosovo</v>
      </c>
    </row>
    <row r="191" spans="1:4" x14ac:dyDescent="0.2">
      <c r="A191" s="1" t="s">
        <v>207</v>
      </c>
      <c r="B191" s="1" t="s">
        <v>65</v>
      </c>
      <c r="C191" s="1" t="s">
        <v>66</v>
      </c>
      <c r="D191" s="1" t="str">
        <f ca="1">IFERROR(__xludf.DUMMYFUNCTION("GOOGLETRANSLATE(A191,""ja"",""en"")"),"French Guiana")</f>
        <v>French Guiana</v>
      </c>
    </row>
    <row r="192" spans="1:4" x14ac:dyDescent="0.2">
      <c r="A192" s="1" t="s">
        <v>208</v>
      </c>
      <c r="B192" s="1" t="s">
        <v>57</v>
      </c>
      <c r="C192" s="1" t="s">
        <v>58</v>
      </c>
      <c r="D192" s="1" t="str">
        <f ca="1">IFERROR(__xludf.DUMMYFUNCTION("GOOGLETRANSLATE(A192,""ja"",""en"")"),"Gabon")</f>
        <v>Gabon</v>
      </c>
    </row>
    <row r="193" spans="1:4" x14ac:dyDescent="0.2">
      <c r="A193" s="1" t="s">
        <v>209</v>
      </c>
      <c r="B193" s="1" t="s">
        <v>11</v>
      </c>
      <c r="C193" s="1" t="s">
        <v>12</v>
      </c>
      <c r="D193" s="1" t="str">
        <f ca="1">IFERROR(__xludf.DUMMYFUNCTION("GOOGLETRANSLATE(A193,""ja"",""en"")"),"turkmenistan")</f>
        <v>turkmenistan</v>
      </c>
    </row>
    <row r="194" spans="1:4" x14ac:dyDescent="0.2">
      <c r="A194" s="1" t="s">
        <v>210</v>
      </c>
      <c r="B194" s="1" t="s">
        <v>57</v>
      </c>
      <c r="C194" s="1" t="s">
        <v>58</v>
      </c>
      <c r="D194" s="1" t="str">
        <f ca="1">IFERROR(__xludf.DUMMYFUNCTION("GOOGLETRANSLATE(A194,""ja"",""en"")"),"gambia")</f>
        <v>gambia</v>
      </c>
    </row>
    <row r="195" spans="1:4" x14ac:dyDescent="0.2">
      <c r="A195" s="1" t="s">
        <v>211</v>
      </c>
      <c r="B195" s="1" t="s">
        <v>57</v>
      </c>
      <c r="C195" s="1" t="s">
        <v>58</v>
      </c>
      <c r="D195" s="1" t="str">
        <f ca="1">IFERROR(__xludf.DUMMYFUNCTION("GOOGLETRANSLATE(A195,""ja"",""en"")"),"botswana")</f>
        <v>botswana</v>
      </c>
    </row>
    <row r="196" spans="1:4" x14ac:dyDescent="0.2">
      <c r="A196" s="1" t="s">
        <v>212</v>
      </c>
      <c r="B196" s="1" t="s">
        <v>57</v>
      </c>
      <c r="C196" s="1" t="s">
        <v>58</v>
      </c>
      <c r="D196" s="1" t="str">
        <f ca="1">IFERROR(__xludf.DUMMYFUNCTION("GOOGLETRANSLATE(A196,""ja"",""en"")"),"Comoros")</f>
        <v>Comoros</v>
      </c>
    </row>
    <row r="197" spans="1:4" x14ac:dyDescent="0.2">
      <c r="A197" s="1" t="s">
        <v>213</v>
      </c>
      <c r="B197" s="1" t="s">
        <v>65</v>
      </c>
      <c r="C197" s="1" t="s">
        <v>66</v>
      </c>
      <c r="D197" s="1" t="str">
        <f ca="1">IFERROR(__xludf.DUMMYFUNCTION("GOOGLETRANSLATE(A197,""ja"",""en"")"),"st vincent")</f>
        <v>st vincent</v>
      </c>
    </row>
    <row r="198" spans="1:4" x14ac:dyDescent="0.2">
      <c r="A198" s="1" t="s">
        <v>214</v>
      </c>
      <c r="B198" s="1" t="s">
        <v>57</v>
      </c>
      <c r="C198" s="1" t="s">
        <v>58</v>
      </c>
      <c r="D198" s="1" t="str">
        <f ca="1">IFERROR(__xludf.DUMMYFUNCTION("GOOGLETRANSLATE(A198,""ja"",""en"")"),"equatorial guinea")</f>
        <v>equatorial guinea</v>
      </c>
    </row>
    <row r="199" spans="1:4" x14ac:dyDescent="0.2">
      <c r="A199" s="1" t="s">
        <v>215</v>
      </c>
      <c r="B199" s="1" t="s">
        <v>8</v>
      </c>
      <c r="C199" s="1" t="s">
        <v>9</v>
      </c>
      <c r="D199" s="1" t="str">
        <f ca="1">IFERROR(__xludf.DUMMYFUNCTION("GOOGLETRANSLATE(A199,""ja"",""en"")"),"Kiribati")</f>
        <v>Kiribati</v>
      </c>
    </row>
    <row r="200" spans="1:4" x14ac:dyDescent="0.2">
      <c r="A200" s="1" t="s">
        <v>216</v>
      </c>
      <c r="B200" s="1" t="s">
        <v>16</v>
      </c>
      <c r="C200" s="1" t="s">
        <v>17</v>
      </c>
      <c r="D200" s="1" t="str">
        <f ca="1">IFERROR(__xludf.DUMMYFUNCTION("GOOGLETRANSLATE(A200,""ja"",""en"")"),"Albania")</f>
        <v>Albania</v>
      </c>
    </row>
    <row r="201" spans="1:4" x14ac:dyDescent="0.2">
      <c r="A201" s="1" t="s">
        <v>217</v>
      </c>
      <c r="B201" s="1" t="s">
        <v>5</v>
      </c>
      <c r="C201" s="1" t="s">
        <v>6</v>
      </c>
      <c r="D201" s="1" t="str">
        <f ca="1">IFERROR(__xludf.DUMMYFUNCTION("GOOGLETRANSLATE(A201,""ja"",""en"")"),"saint lucia")</f>
        <v>saint lucia</v>
      </c>
    </row>
    <row r="202" spans="1:4" x14ac:dyDescent="0.2">
      <c r="A202" s="1" t="s">
        <v>218</v>
      </c>
      <c r="B202" s="1" t="s">
        <v>57</v>
      </c>
      <c r="C202" s="1" t="s">
        <v>58</v>
      </c>
      <c r="D202" s="1" t="str">
        <f ca="1">IFERROR(__xludf.DUMMYFUNCTION("GOOGLETRANSLATE(A202,""ja"",""en"")"),"lesotho")</f>
        <v>lesotho</v>
      </c>
    </row>
    <row r="203" spans="1:4" x14ac:dyDescent="0.2">
      <c r="A203" s="1" t="s">
        <v>219</v>
      </c>
      <c r="B203" s="1" t="s">
        <v>57</v>
      </c>
      <c r="C203" s="1" t="s">
        <v>58</v>
      </c>
      <c r="D203" s="1" t="str">
        <f ca="1">IFERROR(__xludf.DUMMYFUNCTION("GOOGLETRANSLATE(A203,""ja"",""en"")"),"western sahara")</f>
        <v>western sahara</v>
      </c>
    </row>
    <row r="204" spans="1:4" x14ac:dyDescent="0.2">
      <c r="A204" s="1" t="s">
        <v>220</v>
      </c>
      <c r="B204" s="1" t="s">
        <v>5</v>
      </c>
      <c r="C204" s="1" t="s">
        <v>6</v>
      </c>
      <c r="D204" s="1" t="str">
        <f ca="1">IFERROR(__xludf.DUMMYFUNCTION("GOOGLETRANSLATE(A204,""ja"",""en"")"),"grenada")</f>
        <v>grenada</v>
      </c>
    </row>
    <row r="205" spans="1:4" x14ac:dyDescent="0.2">
      <c r="A205" s="1" t="s">
        <v>221</v>
      </c>
      <c r="B205" s="1" t="s">
        <v>65</v>
      </c>
      <c r="C205" s="1" t="s">
        <v>66</v>
      </c>
      <c r="D205" s="1" t="str">
        <f ca="1">IFERROR(__xludf.DUMMYFUNCTION("GOOGLETRANSLATE(A205,""ja"",""en"")"),"Gibraltar (UK)")</f>
        <v>Gibraltar (UK)</v>
      </c>
    </row>
    <row r="206" spans="1:4" x14ac:dyDescent="0.2">
      <c r="A206" s="1" t="s">
        <v>222</v>
      </c>
      <c r="B206" s="1" t="s">
        <v>5</v>
      </c>
      <c r="C206" s="1" t="s">
        <v>6</v>
      </c>
      <c r="D206" s="1" t="str">
        <f ca="1">IFERROR(__xludf.DUMMYFUNCTION("GOOGLETRANSLATE(A206,""ja"",""en"")"),"Montserrat (English)")</f>
        <v>Montserrat (English)</v>
      </c>
    </row>
    <row r="207" spans="1:4" x14ac:dyDescent="0.2">
      <c r="A207" s="1" t="s">
        <v>223</v>
      </c>
      <c r="B207" s="1" t="s">
        <v>5</v>
      </c>
      <c r="C207" s="1" t="s">
        <v>6</v>
      </c>
      <c r="D207" s="1" t="str">
        <f ca="1">IFERROR(__xludf.DUMMYFUNCTION("GOOGLETRANSLATE(A207,""ja"",""en"")"),"Turks and Caicos Islands (UK)")</f>
        <v>Turks and Caicos Islands (UK)</v>
      </c>
    </row>
    <row r="208" spans="1:4" x14ac:dyDescent="0.2">
      <c r="A208" s="1" t="s">
        <v>224</v>
      </c>
      <c r="B208" s="1" t="s">
        <v>5</v>
      </c>
      <c r="C208" s="1" t="s">
        <v>6</v>
      </c>
      <c r="D208" s="1" t="str">
        <f ca="1">IFERROR(__xludf.DUMMYFUNCTION("GOOGLETRANSLATE(A208,""ja"",""en"")"),"US Virgin Islands")</f>
        <v>US Virgin Islands</v>
      </c>
    </row>
    <row r="209" spans="1:4" x14ac:dyDescent="0.2">
      <c r="A209" s="1" t="s">
        <v>225</v>
      </c>
      <c r="B209" s="1" t="s">
        <v>5</v>
      </c>
      <c r="C209" s="1" t="s">
        <v>6</v>
      </c>
      <c r="D209" s="1" t="str">
        <f ca="1">IFERROR(__xludf.DUMMYFUNCTION("GOOGLETRANSLATE(A209,""ja"",""en"")"),"british virgin islands")</f>
        <v>british virgin islands</v>
      </c>
    </row>
    <row r="210" spans="1:4" x14ac:dyDescent="0.2">
      <c r="A210" s="1" t="s">
        <v>226</v>
      </c>
      <c r="B210" s="1" t="s">
        <v>8</v>
      </c>
      <c r="C210" s="1" t="s">
        <v>9</v>
      </c>
      <c r="D210" s="1" t="str">
        <f ca="1">IFERROR(__xludf.DUMMYFUNCTION("GOOGLETRANSLATE(A210,""ja"",""en"")"),"cook")</f>
        <v>cook</v>
      </c>
    </row>
    <row r="211" spans="1:4" x14ac:dyDescent="0.2">
      <c r="A211" s="1" t="s">
        <v>227</v>
      </c>
      <c r="B211" s="1" t="s">
        <v>5</v>
      </c>
      <c r="C211" s="1" t="s">
        <v>6</v>
      </c>
      <c r="D211" s="1" t="str">
        <f ca="1">IFERROR(__xludf.DUMMYFUNCTION("GOOGLETRANSLATE(A211,""ja"",""en"")"),"saint kitts and nevis")</f>
        <v>saint kitts and nevis</v>
      </c>
    </row>
    <row r="212" spans="1:4" x14ac:dyDescent="0.2">
      <c r="A212" s="1" t="s">
        <v>228</v>
      </c>
      <c r="B212" s="1" t="s">
        <v>8</v>
      </c>
      <c r="C212" s="1" t="s">
        <v>9</v>
      </c>
      <c r="D212" s="1" t="str">
        <f ca="1">IFERROR(__xludf.DUMMYFUNCTION("GOOGLETRANSLATE(A212,""ja"",""en"")"),"nauru")</f>
        <v>nauru</v>
      </c>
    </row>
    <row r="213" spans="1:4" x14ac:dyDescent="0.2">
      <c r="A213" s="1" t="s">
        <v>229</v>
      </c>
      <c r="B213" s="1" t="s">
        <v>16</v>
      </c>
      <c r="C213" s="1" t="s">
        <v>17</v>
      </c>
      <c r="D213" s="1" t="str">
        <f ca="1">IFERROR(__xludf.DUMMYFUNCTION("GOOGLETRANSLATE(A213,""ja"",""en"")"),"andorra")</f>
        <v>andorra</v>
      </c>
    </row>
    <row r="214" spans="1:4" x14ac:dyDescent="0.2">
      <c r="A214" s="1" t="s">
        <v>230</v>
      </c>
      <c r="B214" s="1" t="s">
        <v>5</v>
      </c>
      <c r="C214" s="1" t="s">
        <v>6</v>
      </c>
      <c r="D214" s="1" t="str">
        <f ca="1">IFERROR(__xludf.DUMMYFUNCTION("GOOGLETRANSLATE(A214,""ja"",""en"")"),"british anguilla")</f>
        <v>british anguilla</v>
      </c>
    </row>
    <row r="215" spans="1:4" x14ac:dyDescent="0.2">
      <c r="A215" s="1" t="s">
        <v>231</v>
      </c>
      <c r="B215" s="1" t="s">
        <v>8</v>
      </c>
      <c r="C215" s="1" t="s">
        <v>9</v>
      </c>
      <c r="D215" s="1" t="str">
        <f ca="1">IFERROR(__xludf.DUMMYFUNCTION("GOOGLETRANSLATE(A215,""ja"",""en"")"),"Other Australian territories")</f>
        <v>Other Australian territories</v>
      </c>
    </row>
    <row r="216" spans="1:4" x14ac:dyDescent="0.2">
      <c r="A216" s="1" t="s">
        <v>232</v>
      </c>
      <c r="B216" s="1" t="s">
        <v>8</v>
      </c>
      <c r="C216" s="1" t="s">
        <v>9</v>
      </c>
      <c r="D216" s="1" t="str">
        <f ca="1">IFERROR(__xludf.DUMMYFUNCTION("GOOGLETRANSLATE(A216,""ja"",""en"")"),"Niue")</f>
        <v>Niue</v>
      </c>
    </row>
    <row r="217" spans="1:4" x14ac:dyDescent="0.2">
      <c r="A217" s="1" t="s">
        <v>233</v>
      </c>
      <c r="B217" s="1" t="s">
        <v>57</v>
      </c>
      <c r="C217" s="1" t="s">
        <v>58</v>
      </c>
      <c r="D217" s="1" t="str">
        <f ca="1">IFERROR(__xludf.DUMMYFUNCTION("GOOGLETRANSLATE(A217,""ja"",""en"")"),"sao tome and principe")</f>
        <v>sao tome and principe</v>
      </c>
    </row>
    <row r="218" spans="1:4" x14ac:dyDescent="0.2">
      <c r="A218" s="1" t="s">
        <v>234</v>
      </c>
      <c r="B218" s="1" t="s">
        <v>57</v>
      </c>
      <c r="C218" s="1" t="s">
        <v>58</v>
      </c>
      <c r="D218" s="1" t="str">
        <f ca="1">IFERROR(__xludf.DUMMYFUNCTION("GOOGLETRANSLATE(A218,""ja"",""en"")"),"Ceuta and Melilia (west)")</f>
        <v>Ceuta and Melilia (west)</v>
      </c>
    </row>
    <row r="219" spans="1:4" x14ac:dyDescent="0.2">
      <c r="A219" s="1" t="s">
        <v>235</v>
      </c>
      <c r="B219" s="1" t="s">
        <v>57</v>
      </c>
      <c r="C219" s="1" t="s">
        <v>58</v>
      </c>
      <c r="D219" s="1" t="str">
        <f ca="1">IFERROR(__xludf.DUMMYFUNCTION("GOOGLETRANSLATE(A219,""ja"",""en"")"),"Saint Helena and its attached islands (UK)")</f>
        <v>Saint Helena and its attached islands (UK)</v>
      </c>
    </row>
    <row r="220" spans="1:4" x14ac:dyDescent="0.2">
      <c r="A220" s="1" t="s">
        <v>236</v>
      </c>
      <c r="B220" s="1" t="s">
        <v>16</v>
      </c>
      <c r="C220" s="1" t="s">
        <v>17</v>
      </c>
      <c r="D220" s="1" t="str">
        <f ca="1">IFERROR(__xludf.DUMMYFUNCTION("GOOGLETRANSLATE(A220,""ja"",""en"")"),"Greenland (Denmark)")</f>
        <v>Greenland (Denmark)</v>
      </c>
    </row>
    <row r="221" spans="1:4" x14ac:dyDescent="0.2">
      <c r="A221" s="1" t="s">
        <v>237</v>
      </c>
      <c r="B221" s="1" t="s">
        <v>16</v>
      </c>
      <c r="C221" s="1" t="s">
        <v>17</v>
      </c>
      <c r="D221" s="1" t="str">
        <f ca="1">IFERROR(__xludf.DUMMYFUNCTION("GOOGLETRANSLATE(A221,""ja"",""en"")"),"Faroe Islands (Denmark)")</f>
        <v>Faroe Islands (Denmark)</v>
      </c>
    </row>
    <row r="222" spans="1:4" x14ac:dyDescent="0.2">
      <c r="A222" s="1" t="s">
        <v>238</v>
      </c>
      <c r="B222" s="1" t="s">
        <v>65</v>
      </c>
      <c r="C222" s="1" t="s">
        <v>66</v>
      </c>
      <c r="D222" s="1" t="str">
        <f ca="1">IFERROR(__xludf.DUMMYFUNCTION("GOOGLETRANSLATE(A222,""ja"",""en"")"),"Falkland Islands and its associated islands (UK)")</f>
        <v>Falkland Islands and its associated islands (UK)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2025-04-20T04:02:09Z</dcterms:created>
  <dcterms:modified xsi:type="dcterms:W3CDTF">2025-04-20T04:02:09Z</dcterms:modified>
</cp:coreProperties>
</file>