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ady\Desktop\HOKOU\"/>
    </mc:Choice>
  </mc:AlternateContent>
  <bookViews>
    <workbookView xWindow="0" yWindow="0" windowWidth="28800" windowHeight="12210" tabRatio="839" firstSheet="13" activeTab="13"/>
  </bookViews>
  <sheets>
    <sheet name="下堂薗　絢也" sheetId="2" state="hidden" r:id="rId1"/>
    <sheet name="益田　直希" sheetId="5" state="hidden" r:id="rId2"/>
    <sheet name="川岸　茉央" sheetId="15" state="hidden" r:id="rId3"/>
    <sheet name="小平　日香里" sheetId="8" state="hidden" r:id="rId4"/>
    <sheet name="岩熊　正樹" sheetId="9" state="hidden" r:id="rId5"/>
    <sheet name="松園　小都音" sheetId="16" state="hidden" r:id="rId6"/>
    <sheet name="中田　朱音" sheetId="10" state="hidden" r:id="rId7"/>
    <sheet name="髙瀨　光平" sheetId="11" state="hidden" r:id="rId8"/>
    <sheet name="夏季休暇補講対象一覧" sheetId="45" state="hidden" r:id="rId9"/>
    <sheet name="55宮本希(第１Q)" sheetId="54" state="hidden" r:id="rId10"/>
    <sheet name="55宮本希(第２Q)" sheetId="63" state="hidden" r:id="rId11"/>
    <sheet name="55宮本希（前期）" sheetId="65" state="hidden" r:id="rId12"/>
    <sheet name="55宮本希（後期） " sheetId="67" state="hidden" r:id="rId13"/>
    <sheet name="55宮本希" sheetId="68" r:id="rId14"/>
    <sheet name="篠﨑　俊弥" sheetId="13" state="hidden" r:id="rId15"/>
  </sheets>
  <definedNames>
    <definedName name="_xlnm.Print_Area" localSheetId="13">'55宮本希'!$A:$AA</definedName>
    <definedName name="_xlnm.Print_Area" localSheetId="12">'55宮本希（後期） '!$A:$Y</definedName>
    <definedName name="_xlnm.Print_Area" localSheetId="11">'55宮本希（前期）'!$A:$Y</definedName>
    <definedName name="_xlnm.Print_Area" localSheetId="9">'55宮本希(第１Q)'!$A:$X</definedName>
    <definedName name="_xlnm.Print_Area" localSheetId="10">'55宮本希(第２Q)'!$A:$X</definedName>
  </definedNames>
  <calcPr calcId="162913"/>
</workbook>
</file>

<file path=xl/calcChain.xml><?xml version="1.0" encoding="utf-8"?>
<calcChain xmlns="http://schemas.openxmlformats.org/spreadsheetml/2006/main">
  <c r="G251" i="68" l="1"/>
  <c r="H251" i="68"/>
  <c r="I251" i="68"/>
  <c r="J251" i="68"/>
  <c r="K251" i="68"/>
  <c r="L251" i="68"/>
  <c r="M251" i="68"/>
  <c r="N251" i="68"/>
  <c r="O251" i="68"/>
  <c r="P251" i="68"/>
  <c r="Q251" i="68"/>
  <c r="R251" i="68"/>
  <c r="S251" i="68"/>
  <c r="F251" i="68"/>
  <c r="T250" i="68"/>
  <c r="Y245" i="68"/>
  <c r="Y10" i="68"/>
  <c r="Y11" i="68"/>
  <c r="Y17" i="68"/>
  <c r="Y18" i="68"/>
  <c r="Y19" i="68"/>
  <c r="Y20" i="68"/>
  <c r="Y21" i="68"/>
  <c r="Y22" i="68"/>
  <c r="Y23" i="68"/>
  <c r="Y24" i="68"/>
  <c r="T283" i="68"/>
  <c r="T282" i="68"/>
  <c r="T281" i="68"/>
  <c r="T280" i="68"/>
  <c r="T279" i="68"/>
  <c r="T278" i="68"/>
  <c r="T277" i="68"/>
  <c r="T276" i="68"/>
  <c r="Y16" i="68" s="1"/>
  <c r="T275" i="68"/>
  <c r="Y15" i="68" s="1"/>
  <c r="T274" i="68"/>
  <c r="Y14" i="68" s="1"/>
  <c r="T273" i="68"/>
  <c r="Y13" i="68" s="1"/>
  <c r="T272" i="68"/>
  <c r="Y12" i="68" s="1"/>
  <c r="T271" i="68"/>
  <c r="T270" i="68"/>
  <c r="T269" i="68"/>
  <c r="T268" i="68"/>
  <c r="T267" i="68"/>
  <c r="T266" i="68"/>
  <c r="T265" i="68"/>
  <c r="T264" i="68"/>
  <c r="T263" i="68"/>
  <c r="T262" i="68"/>
  <c r="T261" i="68"/>
  <c r="T260" i="68"/>
  <c r="T259" i="68"/>
  <c r="T258" i="68"/>
  <c r="T257" i="68"/>
  <c r="T256" i="68"/>
  <c r="F255" i="68"/>
  <c r="F254" i="68"/>
  <c r="G254" i="68" s="1"/>
  <c r="X24" i="68"/>
  <c r="Y25" i="68" l="1"/>
  <c r="H254" i="68"/>
  <c r="G255" i="68"/>
  <c r="I254" i="68" l="1"/>
  <c r="H255" i="68"/>
  <c r="O14" i="68"/>
  <c r="J254" i="68" l="1"/>
  <c r="I255" i="68"/>
  <c r="W24" i="68"/>
  <c r="T24" i="68"/>
  <c r="U24" i="68"/>
  <c r="V24" i="68"/>
  <c r="S24" i="68"/>
  <c r="T222" i="68"/>
  <c r="T223" i="68"/>
  <c r="T224" i="68"/>
  <c r="T225" i="68"/>
  <c r="T226" i="68"/>
  <c r="T227" i="68"/>
  <c r="T228" i="68"/>
  <c r="T229" i="68"/>
  <c r="T230" i="68"/>
  <c r="T231" i="68"/>
  <c r="T232" i="68"/>
  <c r="T233" i="68"/>
  <c r="T234" i="68"/>
  <c r="T235" i="68"/>
  <c r="T236" i="68"/>
  <c r="X10" i="68" s="1"/>
  <c r="T237" i="68"/>
  <c r="X11" i="68" s="1"/>
  <c r="T238" i="68"/>
  <c r="X12" i="68" s="1"/>
  <c r="T239" i="68"/>
  <c r="X13" i="68" s="1"/>
  <c r="T240" i="68"/>
  <c r="X14" i="68" s="1"/>
  <c r="T241" i="68"/>
  <c r="X15" i="68" s="1"/>
  <c r="T242" i="68"/>
  <c r="X16" i="68" s="1"/>
  <c r="T243" i="68"/>
  <c r="X17" i="68" s="1"/>
  <c r="T244" i="68"/>
  <c r="X18" i="68" s="1"/>
  <c r="T245" i="68"/>
  <c r="X19" i="68" s="1"/>
  <c r="T246" i="68"/>
  <c r="X20" i="68" s="1"/>
  <c r="T247" i="68"/>
  <c r="X21" i="68" s="1"/>
  <c r="T248" i="68"/>
  <c r="X22" i="68" s="1"/>
  <c r="T249" i="68"/>
  <c r="X23" i="68" s="1"/>
  <c r="T190" i="68"/>
  <c r="T191" i="68"/>
  <c r="T192" i="68"/>
  <c r="T193" i="68"/>
  <c r="T194" i="68"/>
  <c r="T195" i="68"/>
  <c r="T196" i="68"/>
  <c r="T197" i="68"/>
  <c r="T198" i="68"/>
  <c r="T199" i="68"/>
  <c r="T200" i="68"/>
  <c r="T201" i="68"/>
  <c r="T202" i="68"/>
  <c r="T203" i="68"/>
  <c r="T204" i="68"/>
  <c r="W10" i="68" s="1"/>
  <c r="T205" i="68"/>
  <c r="W11" i="68" s="1"/>
  <c r="T206" i="68"/>
  <c r="W12" i="68" s="1"/>
  <c r="T207" i="68"/>
  <c r="W13" i="68" s="1"/>
  <c r="T208" i="68"/>
  <c r="W14" i="68" s="1"/>
  <c r="T209" i="68"/>
  <c r="W15" i="68" s="1"/>
  <c r="T210" i="68"/>
  <c r="W16" i="68" s="1"/>
  <c r="T211" i="68"/>
  <c r="W17" i="68" s="1"/>
  <c r="T212" i="68"/>
  <c r="W18" i="68" s="1"/>
  <c r="T213" i="68"/>
  <c r="W19" i="68" s="1"/>
  <c r="T214" i="68"/>
  <c r="W20" i="68" s="1"/>
  <c r="T215" i="68"/>
  <c r="W21" i="68" s="1"/>
  <c r="T216" i="68"/>
  <c r="W22" i="68" s="1"/>
  <c r="T217" i="68"/>
  <c r="W23" i="68" s="1"/>
  <c r="T158" i="68"/>
  <c r="T159" i="68"/>
  <c r="T160" i="68"/>
  <c r="T161" i="68"/>
  <c r="T162" i="68"/>
  <c r="T163" i="68"/>
  <c r="T164" i="68"/>
  <c r="T165" i="68"/>
  <c r="T166" i="68"/>
  <c r="T167" i="68"/>
  <c r="T168" i="68"/>
  <c r="T169" i="68"/>
  <c r="T170" i="68"/>
  <c r="T171" i="68"/>
  <c r="T172" i="68"/>
  <c r="V10" i="68" s="1"/>
  <c r="T173" i="68"/>
  <c r="V11" i="68" s="1"/>
  <c r="T174" i="68"/>
  <c r="V12" i="68" s="1"/>
  <c r="T175" i="68"/>
  <c r="V13" i="68" s="1"/>
  <c r="T176" i="68"/>
  <c r="V14" i="68" s="1"/>
  <c r="T177" i="68"/>
  <c r="V15" i="68" s="1"/>
  <c r="T178" i="68"/>
  <c r="V16" i="68" s="1"/>
  <c r="T179" i="68"/>
  <c r="V17" i="68" s="1"/>
  <c r="T180" i="68"/>
  <c r="V18" i="68" s="1"/>
  <c r="T181" i="68"/>
  <c r="V19" i="68" s="1"/>
  <c r="T182" i="68"/>
  <c r="V20" i="68" s="1"/>
  <c r="T183" i="68"/>
  <c r="V21" i="68" s="1"/>
  <c r="T184" i="68"/>
  <c r="V22" i="68" s="1"/>
  <c r="T185" i="68"/>
  <c r="V23" i="68" s="1"/>
  <c r="T126" i="68"/>
  <c r="T127" i="68"/>
  <c r="T128" i="68"/>
  <c r="T129" i="68"/>
  <c r="T130" i="68"/>
  <c r="T131" i="68"/>
  <c r="T132" i="68"/>
  <c r="T133" i="68"/>
  <c r="T134" i="68"/>
  <c r="T135" i="68"/>
  <c r="T136" i="68"/>
  <c r="T137" i="68"/>
  <c r="T138" i="68"/>
  <c r="T139" i="68"/>
  <c r="T140" i="68"/>
  <c r="U10" i="68" s="1"/>
  <c r="T141" i="68"/>
  <c r="U11" i="68" s="1"/>
  <c r="T142" i="68"/>
  <c r="U12" i="68" s="1"/>
  <c r="T143" i="68"/>
  <c r="U13" i="68" s="1"/>
  <c r="T144" i="68"/>
  <c r="U14" i="68" s="1"/>
  <c r="T145" i="68"/>
  <c r="U15" i="68" s="1"/>
  <c r="T146" i="68"/>
  <c r="U16" i="68" s="1"/>
  <c r="T147" i="68"/>
  <c r="U17" i="68" s="1"/>
  <c r="T148" i="68"/>
  <c r="U18" i="68" s="1"/>
  <c r="T149" i="68"/>
  <c r="U19" i="68" s="1"/>
  <c r="T150" i="68"/>
  <c r="U20" i="68" s="1"/>
  <c r="T151" i="68"/>
  <c r="U21" i="68" s="1"/>
  <c r="T152" i="68"/>
  <c r="U22" i="68" s="1"/>
  <c r="T153" i="68"/>
  <c r="U23" i="68" s="1"/>
  <c r="T94" i="68"/>
  <c r="T95" i="68"/>
  <c r="T96" i="68"/>
  <c r="T97" i="68"/>
  <c r="T98" i="68"/>
  <c r="T99" i="68"/>
  <c r="T100" i="68"/>
  <c r="T101" i="68"/>
  <c r="T102" i="68"/>
  <c r="T103" i="68"/>
  <c r="T104" i="68"/>
  <c r="T105" i="68"/>
  <c r="T106" i="68"/>
  <c r="T107" i="68"/>
  <c r="T108" i="68"/>
  <c r="T10" i="68" s="1"/>
  <c r="T109" i="68"/>
  <c r="T11" i="68" s="1"/>
  <c r="T110" i="68"/>
  <c r="T12" i="68" s="1"/>
  <c r="T111" i="68"/>
  <c r="T13" i="68" s="1"/>
  <c r="T112" i="68"/>
  <c r="T14" i="68" s="1"/>
  <c r="T113" i="68"/>
  <c r="T15" i="68" s="1"/>
  <c r="T114" i="68"/>
  <c r="T16" i="68" s="1"/>
  <c r="T115" i="68"/>
  <c r="T17" i="68" s="1"/>
  <c r="T116" i="68"/>
  <c r="T18" i="68" s="1"/>
  <c r="T117" i="68"/>
  <c r="T19" i="68" s="1"/>
  <c r="T118" i="68"/>
  <c r="T20" i="68" s="1"/>
  <c r="T119" i="68"/>
  <c r="T21" i="68" s="1"/>
  <c r="T120" i="68"/>
  <c r="T22" i="68" s="1"/>
  <c r="T121" i="68"/>
  <c r="T23" i="68" s="1"/>
  <c r="T62" i="68"/>
  <c r="T63" i="68"/>
  <c r="T64" i="68"/>
  <c r="T65" i="68"/>
  <c r="T66" i="68"/>
  <c r="T67" i="68"/>
  <c r="T68" i="68"/>
  <c r="T69" i="68"/>
  <c r="T70" i="68"/>
  <c r="T71" i="68"/>
  <c r="T72" i="68"/>
  <c r="T73" i="68"/>
  <c r="T74" i="68"/>
  <c r="T75" i="68"/>
  <c r="T76" i="68"/>
  <c r="S10" i="68" s="1"/>
  <c r="T77" i="68"/>
  <c r="S11" i="68" s="1"/>
  <c r="T78" i="68"/>
  <c r="S12" i="68" s="1"/>
  <c r="T79" i="68"/>
  <c r="S13" i="68" s="1"/>
  <c r="T80" i="68"/>
  <c r="S14" i="68" s="1"/>
  <c r="T81" i="68"/>
  <c r="S15" i="68" s="1"/>
  <c r="T82" i="68"/>
  <c r="S16" i="68" s="1"/>
  <c r="T83" i="68"/>
  <c r="S17" i="68" s="1"/>
  <c r="T84" i="68"/>
  <c r="S18" i="68" s="1"/>
  <c r="T85" i="68"/>
  <c r="S19" i="68" s="1"/>
  <c r="T86" i="68"/>
  <c r="S20" i="68" s="1"/>
  <c r="T87" i="68"/>
  <c r="S21" i="68" s="1"/>
  <c r="T88" i="68"/>
  <c r="S22" i="68" s="1"/>
  <c r="T89" i="68"/>
  <c r="S23" i="68" s="1"/>
  <c r="T30" i="68"/>
  <c r="T31" i="68"/>
  <c r="T32" i="68"/>
  <c r="T33" i="68"/>
  <c r="T34" i="68"/>
  <c r="T35" i="68"/>
  <c r="T36" i="68"/>
  <c r="T37" i="68"/>
  <c r="T38" i="68"/>
  <c r="T39" i="68"/>
  <c r="T40" i="68"/>
  <c r="T41" i="68"/>
  <c r="T42" i="68"/>
  <c r="T43" i="68"/>
  <c r="T44" i="68"/>
  <c r="R10" i="68" s="1"/>
  <c r="Z10" i="68" s="1"/>
  <c r="T45" i="68"/>
  <c r="R11" i="68" s="1"/>
  <c r="T46" i="68"/>
  <c r="R12" i="68" s="1"/>
  <c r="Z12" i="68" s="1"/>
  <c r="T47" i="68"/>
  <c r="R13" i="68" s="1"/>
  <c r="T48" i="68"/>
  <c r="R14" i="68" s="1"/>
  <c r="T49" i="68"/>
  <c r="R15" i="68" s="1"/>
  <c r="T50" i="68"/>
  <c r="R16" i="68" s="1"/>
  <c r="T51" i="68"/>
  <c r="R17" i="68" s="1"/>
  <c r="Z17" i="68" s="1"/>
  <c r="T52" i="68"/>
  <c r="R18" i="68" s="1"/>
  <c r="T53" i="68"/>
  <c r="R19" i="68" s="1"/>
  <c r="T54" i="68"/>
  <c r="R20" i="68" s="1"/>
  <c r="T55" i="68"/>
  <c r="R21" i="68" s="1"/>
  <c r="T56" i="68"/>
  <c r="R22" i="68" s="1"/>
  <c r="T57" i="68"/>
  <c r="R23" i="68" s="1"/>
  <c r="R24" i="68"/>
  <c r="Z24" i="68" s="1"/>
  <c r="G28" i="68"/>
  <c r="H28" i="68" s="1"/>
  <c r="F29" i="68"/>
  <c r="Z11" i="68" l="1"/>
  <c r="Z23" i="68"/>
  <c r="Z22" i="68"/>
  <c r="Z21" i="68"/>
  <c r="Z19" i="68"/>
  <c r="Z20" i="68"/>
  <c r="Z18" i="68"/>
  <c r="Z16" i="68"/>
  <c r="Z14" i="68"/>
  <c r="Z15" i="68"/>
  <c r="Z13" i="68"/>
  <c r="K254" i="68"/>
  <c r="J255" i="68"/>
  <c r="X25" i="68"/>
  <c r="AA20" i="68"/>
  <c r="AA21" i="68"/>
  <c r="R25" i="68"/>
  <c r="S25" i="68"/>
  <c r="T25" i="68"/>
  <c r="AA18" i="68"/>
  <c r="AA19" i="68"/>
  <c r="AA11" i="68"/>
  <c r="AA14" i="68"/>
  <c r="AA17" i="68"/>
  <c r="AA12" i="68"/>
  <c r="AA16" i="68"/>
  <c r="AA10" i="68"/>
  <c r="AA23" i="68"/>
  <c r="AA22" i="68"/>
  <c r="AA24" i="68"/>
  <c r="AA15" i="68"/>
  <c r="AA13" i="68"/>
  <c r="G29" i="68"/>
  <c r="H29" i="68"/>
  <c r="I28" i="68"/>
  <c r="L254" i="68" l="1"/>
  <c r="K255" i="68"/>
  <c r="I29" i="68"/>
  <c r="J28" i="68"/>
  <c r="M254" i="68" l="1"/>
  <c r="L255" i="68"/>
  <c r="J29" i="68"/>
  <c r="K28" i="68"/>
  <c r="M255" i="68" l="1"/>
  <c r="N254" i="68"/>
  <c r="K29" i="68"/>
  <c r="L28" i="68"/>
  <c r="N255" i="68" l="1"/>
  <c r="O254" i="68"/>
  <c r="L29" i="68"/>
  <c r="M28" i="68"/>
  <c r="O255" i="68" l="1"/>
  <c r="P254" i="68"/>
  <c r="M29" i="68"/>
  <c r="N28" i="68"/>
  <c r="Q254" i="68" l="1"/>
  <c r="P255" i="68"/>
  <c r="N29" i="68"/>
  <c r="O28" i="68"/>
  <c r="R254" i="68" l="1"/>
  <c r="Q255" i="68"/>
  <c r="O29" i="68"/>
  <c r="P28" i="68"/>
  <c r="S254" i="68" l="1"/>
  <c r="S255" i="68" s="1"/>
  <c r="R255" i="68"/>
  <c r="P29" i="68"/>
  <c r="Q28" i="68"/>
  <c r="Q29" i="68" l="1"/>
  <c r="R28" i="68"/>
  <c r="R29" i="68" l="1"/>
  <c r="S28" i="68"/>
  <c r="F60" i="68" s="1"/>
  <c r="F61" i="68" l="1"/>
  <c r="G60" i="68"/>
  <c r="S29" i="68"/>
  <c r="H60" i="68" l="1"/>
  <c r="G61" i="68"/>
  <c r="H61" i="68" l="1"/>
  <c r="I60" i="68"/>
  <c r="I61" i="68" l="1"/>
  <c r="J60" i="68"/>
  <c r="K60" i="68" l="1"/>
  <c r="J61" i="68"/>
  <c r="K61" i="68" l="1"/>
  <c r="L60" i="68"/>
  <c r="M60" i="68" l="1"/>
  <c r="L61" i="68"/>
  <c r="N60" i="68" l="1"/>
  <c r="M61" i="68"/>
  <c r="O60" i="68" l="1"/>
  <c r="N61" i="68"/>
  <c r="P60" i="68" l="1"/>
  <c r="O61" i="68"/>
  <c r="Q60" i="68" l="1"/>
  <c r="P61" i="68"/>
  <c r="Q61" i="68" l="1"/>
  <c r="R60" i="68"/>
  <c r="R61" i="68" l="1"/>
  <c r="S60" i="68"/>
  <c r="S61" i="68" l="1"/>
  <c r="F92" i="68"/>
  <c r="G92" i="68" l="1"/>
  <c r="F93" i="68"/>
  <c r="H92" i="68" l="1"/>
  <c r="G93" i="68"/>
  <c r="H93" i="68" l="1"/>
  <c r="I92" i="68"/>
  <c r="J92" i="68" l="1"/>
  <c r="I93" i="68"/>
  <c r="J93" i="68" l="1"/>
  <c r="K92" i="68"/>
  <c r="K93" i="68" l="1"/>
  <c r="L92" i="68"/>
  <c r="M92" i="68" l="1"/>
  <c r="L93" i="68"/>
  <c r="N92" i="68" l="1"/>
  <c r="M93" i="68"/>
  <c r="O92" i="68" l="1"/>
  <c r="N93" i="68"/>
  <c r="P92" i="68" l="1"/>
  <c r="O93" i="68"/>
  <c r="Q92" i="68" l="1"/>
  <c r="P93" i="68"/>
  <c r="Q93" i="68" l="1"/>
  <c r="R92" i="68"/>
  <c r="S92" i="68" l="1"/>
  <c r="R93" i="68"/>
  <c r="S93" i="68" l="1"/>
  <c r="F124" i="68"/>
  <c r="G124" i="68" l="1"/>
  <c r="F125" i="68"/>
  <c r="H124" i="68" l="1"/>
  <c r="G125" i="68"/>
  <c r="H125" i="68" l="1"/>
  <c r="I124" i="68"/>
  <c r="J124" i="68" l="1"/>
  <c r="I125" i="68"/>
  <c r="K124" i="68" l="1"/>
  <c r="J125" i="68"/>
  <c r="L124" i="68" l="1"/>
  <c r="K125" i="68"/>
  <c r="M124" i="68" l="1"/>
  <c r="L125" i="68"/>
  <c r="N124" i="68" l="1"/>
  <c r="M125" i="68"/>
  <c r="O124" i="68" l="1"/>
  <c r="N125" i="68"/>
  <c r="P124" i="68" l="1"/>
  <c r="O125" i="68"/>
  <c r="Q124" i="68" l="1"/>
  <c r="P125" i="68"/>
  <c r="Q125" i="68" l="1"/>
  <c r="R124" i="68"/>
  <c r="K6" i="68"/>
  <c r="D6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22" i="68"/>
  <c r="I23" i="68"/>
  <c r="I24" i="68"/>
  <c r="E10" i="68"/>
  <c r="E11" i="68"/>
  <c r="E12" i="68"/>
  <c r="E13" i="68"/>
  <c r="E14" i="68"/>
  <c r="E15" i="68"/>
  <c r="E16" i="68"/>
  <c r="E17" i="68"/>
  <c r="E18" i="68"/>
  <c r="E19" i="68"/>
  <c r="E20" i="68"/>
  <c r="E21" i="68"/>
  <c r="E22" i="68"/>
  <c r="E23" i="68"/>
  <c r="E24" i="68"/>
  <c r="Q24" i="68" s="1"/>
  <c r="F15" i="68"/>
  <c r="G15" i="68" s="1"/>
  <c r="F17" i="68"/>
  <c r="G17" i="68" s="1"/>
  <c r="F21" i="68"/>
  <c r="G21" i="68" s="1"/>
  <c r="F22" i="68"/>
  <c r="G22" i="68" s="1"/>
  <c r="F19" i="68"/>
  <c r="G19" i="68" s="1"/>
  <c r="F18" i="68"/>
  <c r="G18" i="68" s="1"/>
  <c r="F16" i="68"/>
  <c r="G16" i="68" s="1"/>
  <c r="F14" i="68"/>
  <c r="G14" i="68" s="1"/>
  <c r="F13" i="68"/>
  <c r="G13" i="68" s="1"/>
  <c r="F12" i="68"/>
  <c r="G12" i="68" s="1"/>
  <c r="F11" i="68"/>
  <c r="G11" i="68" s="1"/>
  <c r="W25" i="68"/>
  <c r="V25" i="68"/>
  <c r="O25" i="68"/>
  <c r="H25" i="68"/>
  <c r="J24" i="68"/>
  <c r="F24" i="68"/>
  <c r="G24" i="68" s="1"/>
  <c r="F23" i="68"/>
  <c r="G23" i="68" s="1"/>
  <c r="M23" i="68" s="1"/>
  <c r="F20" i="68"/>
  <c r="G20" i="68" s="1"/>
  <c r="U25" i="68"/>
  <c r="K24" i="68" l="1"/>
  <c r="L19" i="68"/>
  <c r="N19" i="68" s="1"/>
  <c r="L18" i="68"/>
  <c r="N18" i="68" s="1"/>
  <c r="M18" i="68" s="1"/>
  <c r="L15" i="68"/>
  <c r="N15" i="68" s="1"/>
  <c r="M15" i="68" s="1"/>
  <c r="L17" i="68"/>
  <c r="N17" i="68" s="1"/>
  <c r="M17" i="68" s="1"/>
  <c r="L16" i="68"/>
  <c r="L14" i="68"/>
  <c r="L13" i="68"/>
  <c r="K13" i="68" s="1"/>
  <c r="L12" i="68"/>
  <c r="K12" i="68" s="1"/>
  <c r="L20" i="68"/>
  <c r="N20" i="68" s="1"/>
  <c r="M20" i="68" s="1"/>
  <c r="L11" i="68"/>
  <c r="N11" i="68" s="1"/>
  <c r="L21" i="68"/>
  <c r="N21" i="68" s="1"/>
  <c r="M21" i="68" s="1"/>
  <c r="L22" i="68"/>
  <c r="S124" i="68"/>
  <c r="R125" i="68"/>
  <c r="M24" i="68"/>
  <c r="Q19" i="68"/>
  <c r="J19" i="68"/>
  <c r="I25" i="68"/>
  <c r="Q14" i="68"/>
  <c r="J14" i="68"/>
  <c r="J18" i="68"/>
  <c r="Q18" i="68"/>
  <c r="Q15" i="68"/>
  <c r="J15" i="68"/>
  <c r="Q12" i="68"/>
  <c r="J12" i="68"/>
  <c r="Q16" i="68"/>
  <c r="J16" i="68"/>
  <c r="J11" i="68"/>
  <c r="Q11" i="68"/>
  <c r="Q17" i="68"/>
  <c r="J17" i="68"/>
  <c r="Q13" i="68"/>
  <c r="J13" i="68"/>
  <c r="Q22" i="68"/>
  <c r="J22" i="68"/>
  <c r="Q23" i="68"/>
  <c r="J21" i="68"/>
  <c r="Q20" i="68"/>
  <c r="J20" i="68"/>
  <c r="J23" i="68"/>
  <c r="K23" i="68"/>
  <c r="S10" i="65"/>
  <c r="S11" i="65"/>
  <c r="S12" i="65"/>
  <c r="S13" i="65"/>
  <c r="S14" i="65"/>
  <c r="S15" i="65"/>
  <c r="S16" i="65"/>
  <c r="S17" i="65"/>
  <c r="S18" i="65"/>
  <c r="S19" i="65"/>
  <c r="K22" i="68" l="1"/>
  <c r="P11" i="68"/>
  <c r="K21" i="68"/>
  <c r="K19" i="68"/>
  <c r="P19" i="68"/>
  <c r="K18" i="68"/>
  <c r="P18" i="68"/>
  <c r="K15" i="68"/>
  <c r="P15" i="68"/>
  <c r="N14" i="68"/>
  <c r="P14" i="68" s="1"/>
  <c r="K20" i="68"/>
  <c r="P20" i="68"/>
  <c r="K17" i="68"/>
  <c r="P17" i="68"/>
  <c r="Q21" i="68"/>
  <c r="P21" i="68"/>
  <c r="N12" i="68"/>
  <c r="M12" i="68" s="1"/>
  <c r="K11" i="68"/>
  <c r="M19" i="68"/>
  <c r="N13" i="68"/>
  <c r="P13" i="68" s="1"/>
  <c r="M11" i="68"/>
  <c r="N22" i="68"/>
  <c r="M22" i="68" s="1"/>
  <c r="N16" i="68"/>
  <c r="M16" i="68" s="1"/>
  <c r="K16" i="68"/>
  <c r="K14" i="68"/>
  <c r="S125" i="68"/>
  <c r="F156" i="68"/>
  <c r="Z25" i="68"/>
  <c r="Y244" i="68" s="1"/>
  <c r="W10" i="67"/>
  <c r="W11" i="67"/>
  <c r="W12" i="67"/>
  <c r="W13" i="67"/>
  <c r="W14" i="67"/>
  <c r="W15" i="67"/>
  <c r="W16" i="67"/>
  <c r="W17" i="67"/>
  <c r="W18" i="67"/>
  <c r="W19" i="67"/>
  <c r="Q10" i="67"/>
  <c r="Q18" i="67"/>
  <c r="Q19" i="67"/>
  <c r="V68" i="67"/>
  <c r="V67" i="67"/>
  <c r="V66" i="67"/>
  <c r="V65" i="67"/>
  <c r="V64" i="67"/>
  <c r="V63" i="67"/>
  <c r="V62" i="67"/>
  <c r="V61" i="67"/>
  <c r="V60" i="67"/>
  <c r="V59" i="67"/>
  <c r="V58" i="67"/>
  <c r="V57" i="67"/>
  <c r="V56" i="67"/>
  <c r="V55" i="67"/>
  <c r="V54" i="67"/>
  <c r="V53" i="67"/>
  <c r="V52" i="67"/>
  <c r="V51" i="67"/>
  <c r="V50" i="67"/>
  <c r="V49" i="67"/>
  <c r="V44" i="67"/>
  <c r="V43" i="67"/>
  <c r="V42" i="67"/>
  <c r="Q17" i="67" s="1"/>
  <c r="V41" i="67"/>
  <c r="Q16" i="67" s="1"/>
  <c r="V40" i="67"/>
  <c r="Q15" i="67" s="1"/>
  <c r="V39" i="67"/>
  <c r="Q14" i="67" s="1"/>
  <c r="V38" i="67"/>
  <c r="Q13" i="67" s="1"/>
  <c r="V37" i="67"/>
  <c r="Q12" i="67" s="1"/>
  <c r="V36" i="67"/>
  <c r="Q11" i="67" s="1"/>
  <c r="V35" i="67"/>
  <c r="V34" i="67"/>
  <c r="V33" i="67"/>
  <c r="V32" i="67"/>
  <c r="V31" i="67"/>
  <c r="V30" i="67"/>
  <c r="V29" i="67"/>
  <c r="V28" i="67"/>
  <c r="V27" i="67"/>
  <c r="V26" i="67"/>
  <c r="V25" i="67"/>
  <c r="R10" i="65"/>
  <c r="R11" i="65"/>
  <c r="R12" i="65"/>
  <c r="R13" i="65"/>
  <c r="R15" i="65"/>
  <c r="R16" i="65"/>
  <c r="R17" i="65"/>
  <c r="R18" i="65"/>
  <c r="R19" i="65"/>
  <c r="Q10" i="65"/>
  <c r="Q12" i="65"/>
  <c r="Q14" i="65"/>
  <c r="Q15" i="65"/>
  <c r="Q16" i="65"/>
  <c r="Q17" i="65"/>
  <c r="Q18" i="65"/>
  <c r="Q19" i="65"/>
  <c r="U10" i="65"/>
  <c r="V10" i="65"/>
  <c r="P22" i="68" l="1"/>
  <c r="P16" i="68"/>
  <c r="M14" i="68"/>
  <c r="P12" i="68"/>
  <c r="M13" i="68"/>
  <c r="F157" i="68"/>
  <c r="G156" i="68"/>
  <c r="V11" i="65"/>
  <c r="V12" i="65"/>
  <c r="V13" i="65"/>
  <c r="V14" i="65"/>
  <c r="V15" i="65"/>
  <c r="V16" i="65"/>
  <c r="V17" i="65"/>
  <c r="V18" i="65"/>
  <c r="V19" i="65"/>
  <c r="G157" i="68" l="1"/>
  <c r="H156" i="68"/>
  <c r="V104" i="67"/>
  <c r="V103" i="67"/>
  <c r="V164" i="67"/>
  <c r="V163" i="67"/>
  <c r="V162" i="67"/>
  <c r="V161" i="67"/>
  <c r="V160" i="67"/>
  <c r="V159" i="67"/>
  <c r="V158" i="67"/>
  <c r="V157" i="67"/>
  <c r="V156" i="67"/>
  <c r="V155" i="67"/>
  <c r="V154" i="67"/>
  <c r="V153" i="67"/>
  <c r="V152" i="67"/>
  <c r="V151" i="67"/>
  <c r="V150" i="67"/>
  <c r="V149" i="67"/>
  <c r="V148" i="67"/>
  <c r="V147" i="67"/>
  <c r="V146" i="67"/>
  <c r="V145" i="67"/>
  <c r="I156" i="68" l="1"/>
  <c r="H157" i="68"/>
  <c r="V140" i="67"/>
  <c r="V139" i="67"/>
  <c r="V138" i="67"/>
  <c r="V137" i="67"/>
  <c r="V136" i="67"/>
  <c r="V135" i="67"/>
  <c r="V134" i="67"/>
  <c r="V133" i="67"/>
  <c r="V132" i="67"/>
  <c r="V131" i="67"/>
  <c r="T10" i="67" s="1"/>
  <c r="T20" i="67" s="1"/>
  <c r="V130" i="67"/>
  <c r="X19" i="67" s="1"/>
  <c r="V129" i="67"/>
  <c r="V128" i="67"/>
  <c r="V127" i="67"/>
  <c r="V126" i="67"/>
  <c r="V125" i="67"/>
  <c r="V124" i="67"/>
  <c r="V123" i="67"/>
  <c r="V122" i="67"/>
  <c r="V121" i="67"/>
  <c r="V116" i="67"/>
  <c r="V115" i="67"/>
  <c r="V114" i="67"/>
  <c r="V113" i="67"/>
  <c r="V112" i="67"/>
  <c r="V111" i="67"/>
  <c r="V110" i="67"/>
  <c r="V109" i="67"/>
  <c r="V108" i="67"/>
  <c r="V107" i="67"/>
  <c r="V106" i="67"/>
  <c r="V105" i="67"/>
  <c r="X17" i="67"/>
  <c r="X16" i="67"/>
  <c r="V102" i="67"/>
  <c r="X15" i="67" s="1"/>
  <c r="V101" i="67"/>
  <c r="V100" i="67"/>
  <c r="V99" i="67"/>
  <c r="V98" i="67"/>
  <c r="V97" i="67"/>
  <c r="V92" i="67"/>
  <c r="S19" i="67" s="1"/>
  <c r="V91" i="67"/>
  <c r="S18" i="67" s="1"/>
  <c r="V90" i="67"/>
  <c r="S17" i="67" s="1"/>
  <c r="V89" i="67"/>
  <c r="S16" i="67" s="1"/>
  <c r="V88" i="67"/>
  <c r="S15" i="67" s="1"/>
  <c r="P15" i="67" s="1"/>
  <c r="V87" i="67"/>
  <c r="S14" i="67" s="1"/>
  <c r="V86" i="67"/>
  <c r="S13" i="67" s="1"/>
  <c r="V85" i="67"/>
  <c r="S12" i="67" s="1"/>
  <c r="P12" i="67" s="1"/>
  <c r="V84" i="67"/>
  <c r="S11" i="67" s="1"/>
  <c r="V83" i="67"/>
  <c r="S10" i="67" s="1"/>
  <c r="V82" i="67"/>
  <c r="V81" i="67"/>
  <c r="V80" i="67"/>
  <c r="V79" i="67"/>
  <c r="V78" i="67"/>
  <c r="V77" i="67"/>
  <c r="V76" i="67"/>
  <c r="X13" i="67" s="1"/>
  <c r="V75" i="67"/>
  <c r="V74" i="67"/>
  <c r="X11" i="67" s="1"/>
  <c r="V73" i="67"/>
  <c r="V20" i="67"/>
  <c r="U20" i="67"/>
  <c r="N20" i="67"/>
  <c r="O5" i="67" s="1"/>
  <c r="L20" i="67"/>
  <c r="O4" i="67" s="1"/>
  <c r="I20" i="67"/>
  <c r="H20" i="67"/>
  <c r="E20" i="67"/>
  <c r="D19" i="67"/>
  <c r="F19" i="67" s="1"/>
  <c r="G19" i="67" s="1"/>
  <c r="D18" i="67"/>
  <c r="F18" i="67" s="1"/>
  <c r="G18" i="67" s="1"/>
  <c r="D17" i="67"/>
  <c r="F17" i="67" s="1"/>
  <c r="G17" i="67" s="1"/>
  <c r="D16" i="67"/>
  <c r="F16" i="67" s="1"/>
  <c r="G16" i="67" s="1"/>
  <c r="D15" i="67"/>
  <c r="F15" i="67" s="1"/>
  <c r="G15" i="67" s="1"/>
  <c r="D14" i="67"/>
  <c r="F14" i="67" s="1"/>
  <c r="G14" i="67" s="1"/>
  <c r="D13" i="67"/>
  <c r="F13" i="67" s="1"/>
  <c r="G13" i="67" s="1"/>
  <c r="D12" i="67"/>
  <c r="F12" i="67" s="1"/>
  <c r="G12" i="67" s="1"/>
  <c r="D11" i="67"/>
  <c r="F11" i="67" s="1"/>
  <c r="G11" i="67" s="1"/>
  <c r="D10" i="67"/>
  <c r="F10" i="67" s="1"/>
  <c r="J156" i="68" l="1"/>
  <c r="I157" i="68"/>
  <c r="P18" i="67"/>
  <c r="X14" i="67"/>
  <c r="S20" i="67"/>
  <c r="P14" i="67"/>
  <c r="P17" i="67"/>
  <c r="P13" i="67"/>
  <c r="P16" i="67"/>
  <c r="P11" i="67"/>
  <c r="X10" i="67"/>
  <c r="X12" i="67"/>
  <c r="W20" i="67"/>
  <c r="X18" i="67"/>
  <c r="O3" i="67"/>
  <c r="J19" i="67"/>
  <c r="K19" i="67"/>
  <c r="P19" i="67"/>
  <c r="M19" i="67"/>
  <c r="M14" i="67"/>
  <c r="K14" i="67"/>
  <c r="J14" i="67"/>
  <c r="J16" i="67"/>
  <c r="M16" i="67"/>
  <c r="K16" i="67"/>
  <c r="M17" i="67"/>
  <c r="J17" i="67"/>
  <c r="K17" i="67"/>
  <c r="M11" i="67"/>
  <c r="J11" i="67"/>
  <c r="K11" i="67"/>
  <c r="M15" i="67"/>
  <c r="K15" i="67"/>
  <c r="J15" i="67"/>
  <c r="J13" i="67"/>
  <c r="M13" i="67"/>
  <c r="K13" i="67"/>
  <c r="F20" i="67"/>
  <c r="G10" i="67"/>
  <c r="K12" i="67"/>
  <c r="M12" i="67"/>
  <c r="J12" i="67"/>
  <c r="J18" i="67"/>
  <c r="M18" i="67"/>
  <c r="D20" i="67"/>
  <c r="K18" i="67"/>
  <c r="O20" i="67"/>
  <c r="K156" i="68" l="1"/>
  <c r="J157" i="68"/>
  <c r="P10" i="67"/>
  <c r="K10" i="67"/>
  <c r="J10" i="67"/>
  <c r="G20" i="67"/>
  <c r="P20" i="67" s="1"/>
  <c r="M10" i="67"/>
  <c r="P10" i="65"/>
  <c r="V93" i="65"/>
  <c r="V92" i="65"/>
  <c r="V91" i="65"/>
  <c r="V90" i="65"/>
  <c r="V89" i="65"/>
  <c r="V88" i="65"/>
  <c r="V87" i="65"/>
  <c r="V86" i="65"/>
  <c r="V85" i="65"/>
  <c r="V84" i="65"/>
  <c r="V83" i="65"/>
  <c r="V82" i="65"/>
  <c r="V81" i="65"/>
  <c r="V80" i="65"/>
  <c r="V79" i="65"/>
  <c r="V78" i="65"/>
  <c r="V77" i="65"/>
  <c r="V76" i="65"/>
  <c r="V75" i="65"/>
  <c r="V74" i="65"/>
  <c r="V69" i="65"/>
  <c r="V68" i="65"/>
  <c r="V67" i="65"/>
  <c r="V66" i="65"/>
  <c r="V65" i="65"/>
  <c r="V64" i="65"/>
  <c r="R14" i="65" s="1"/>
  <c r="V63" i="65"/>
  <c r="V62" i="65"/>
  <c r="V61" i="65"/>
  <c r="V60" i="65"/>
  <c r="V59" i="65"/>
  <c r="V58" i="65"/>
  <c r="V57" i="65"/>
  <c r="V56" i="65"/>
  <c r="V55" i="65"/>
  <c r="V54" i="65"/>
  <c r="V53" i="65"/>
  <c r="V52" i="65"/>
  <c r="V51" i="65"/>
  <c r="V50" i="65"/>
  <c r="O12" i="65"/>
  <c r="O15" i="65"/>
  <c r="O16" i="65"/>
  <c r="O17" i="65"/>
  <c r="D10" i="65"/>
  <c r="D11" i="65"/>
  <c r="D12" i="65"/>
  <c r="D13" i="65"/>
  <c r="D14" i="65"/>
  <c r="D15" i="65"/>
  <c r="D16" i="65"/>
  <c r="D17" i="65"/>
  <c r="D18" i="65"/>
  <c r="D19" i="65"/>
  <c r="L156" i="68" l="1"/>
  <c r="K157" i="68"/>
  <c r="J20" i="67"/>
  <c r="I2" i="67" s="1"/>
  <c r="I3" i="67"/>
  <c r="M20" i="67"/>
  <c r="K20" i="67"/>
  <c r="O20" i="65"/>
  <c r="M156" i="68" l="1"/>
  <c r="L157" i="68"/>
  <c r="V39" i="65"/>
  <c r="Q13" i="65" s="1"/>
  <c r="V32" i="65"/>
  <c r="V31" i="65"/>
  <c r="V29" i="65"/>
  <c r="V26" i="65"/>
  <c r="N20" i="65"/>
  <c r="O5" i="65" s="1"/>
  <c r="H20" i="65"/>
  <c r="D20" i="65"/>
  <c r="F19" i="65"/>
  <c r="G19" i="65" s="1"/>
  <c r="F18" i="65"/>
  <c r="G18" i="65" s="1"/>
  <c r="F17" i="65"/>
  <c r="G17" i="65" s="1"/>
  <c r="J17" i="65" s="1"/>
  <c r="F16" i="65"/>
  <c r="G16" i="65" s="1"/>
  <c r="K16" i="65" s="1"/>
  <c r="F15" i="65"/>
  <c r="G15" i="65" s="1"/>
  <c r="F14" i="65"/>
  <c r="G14" i="65" s="1"/>
  <c r="K14" i="65" s="1"/>
  <c r="F13" i="65"/>
  <c r="G13" i="65" s="1"/>
  <c r="M13" i="65" s="1"/>
  <c r="F12" i="65"/>
  <c r="G12" i="65" s="1"/>
  <c r="F11" i="65"/>
  <c r="G11" i="65" s="1"/>
  <c r="I20" i="65"/>
  <c r="F10" i="65"/>
  <c r="G10" i="65" s="1"/>
  <c r="N156" i="68" l="1"/>
  <c r="M157" i="68"/>
  <c r="U16" i="65"/>
  <c r="P16" i="65" s="1"/>
  <c r="V28" i="65"/>
  <c r="S20" i="65"/>
  <c r="T20" i="65"/>
  <c r="V34" i="65"/>
  <c r="U15" i="65"/>
  <c r="P15" i="65" s="1"/>
  <c r="V36" i="65"/>
  <c r="V40" i="65"/>
  <c r="V30" i="65"/>
  <c r="V45" i="65"/>
  <c r="V41" i="65"/>
  <c r="V27" i="65"/>
  <c r="V35" i="65"/>
  <c r="V38" i="65"/>
  <c r="V42" i="65"/>
  <c r="U17" i="65"/>
  <c r="P17" i="65" s="1"/>
  <c r="U13" i="65"/>
  <c r="P13" i="65" s="1"/>
  <c r="V33" i="65"/>
  <c r="U19" i="65"/>
  <c r="P19" i="65" s="1"/>
  <c r="J18" i="65"/>
  <c r="K18" i="65"/>
  <c r="M18" i="65"/>
  <c r="J15" i="65"/>
  <c r="M16" i="65"/>
  <c r="U18" i="65"/>
  <c r="P18" i="65" s="1"/>
  <c r="G20" i="65"/>
  <c r="K17" i="65"/>
  <c r="M17" i="65"/>
  <c r="K19" i="65"/>
  <c r="J19" i="65"/>
  <c r="M19" i="65"/>
  <c r="J10" i="65"/>
  <c r="J11" i="65"/>
  <c r="U12" i="65"/>
  <c r="P12" i="65" s="1"/>
  <c r="M14" i="65"/>
  <c r="K15" i="65"/>
  <c r="J16" i="65"/>
  <c r="M15" i="65"/>
  <c r="E20" i="65"/>
  <c r="U14" i="65"/>
  <c r="P14" i="65" s="1"/>
  <c r="F20" i="65"/>
  <c r="V37" i="65"/>
  <c r="Q11" i="65" s="1"/>
  <c r="V43" i="65"/>
  <c r="V44" i="65"/>
  <c r="K11" i="65"/>
  <c r="J12" i="65"/>
  <c r="M11" i="65"/>
  <c r="K12" i="65"/>
  <c r="J13" i="65"/>
  <c r="M12" i="65"/>
  <c r="K13" i="65"/>
  <c r="J14" i="65"/>
  <c r="J20" i="63"/>
  <c r="N157" i="68" l="1"/>
  <c r="O156" i="68"/>
  <c r="R20" i="65"/>
  <c r="Q20" i="65"/>
  <c r="J20" i="65"/>
  <c r="I2" i="65" s="1"/>
  <c r="U11" i="65"/>
  <c r="P11" i="65" s="1"/>
  <c r="J30" i="63"/>
  <c r="K30" i="63"/>
  <c r="L30" i="63"/>
  <c r="R30" i="63"/>
  <c r="S30" i="63"/>
  <c r="T31" i="63"/>
  <c r="T55" i="63" s="1"/>
  <c r="J31" i="63"/>
  <c r="K31" i="63"/>
  <c r="L31" i="63"/>
  <c r="R31" i="63"/>
  <c r="S31" i="63"/>
  <c r="T32" i="63"/>
  <c r="T56" i="63" s="1"/>
  <c r="J32" i="63"/>
  <c r="K32" i="63"/>
  <c r="L32" i="63"/>
  <c r="R32" i="63"/>
  <c r="S32" i="63"/>
  <c r="J33" i="63"/>
  <c r="K33" i="63"/>
  <c r="L33" i="63"/>
  <c r="R33" i="63"/>
  <c r="S33" i="63"/>
  <c r="J34" i="63"/>
  <c r="K34" i="63"/>
  <c r="L34" i="63"/>
  <c r="T34" i="63"/>
  <c r="T58" i="63" s="1"/>
  <c r="R34" i="63"/>
  <c r="S34" i="63"/>
  <c r="J35" i="63"/>
  <c r="K35" i="63"/>
  <c r="L35" i="63"/>
  <c r="R35" i="63"/>
  <c r="S35" i="63"/>
  <c r="G36" i="63"/>
  <c r="H36" i="63"/>
  <c r="I36" i="63"/>
  <c r="J36" i="63"/>
  <c r="K36" i="63"/>
  <c r="L36" i="63"/>
  <c r="M36" i="63"/>
  <c r="N36" i="63"/>
  <c r="O36" i="63"/>
  <c r="P36" i="63"/>
  <c r="Q36" i="63"/>
  <c r="R36" i="63"/>
  <c r="S36" i="63"/>
  <c r="G37" i="63"/>
  <c r="H37" i="63"/>
  <c r="I37" i="63"/>
  <c r="J37" i="63"/>
  <c r="K37" i="63"/>
  <c r="L37" i="63"/>
  <c r="M37" i="63"/>
  <c r="Q11" i="63" s="1"/>
  <c r="N37" i="63"/>
  <c r="O37" i="63"/>
  <c r="P37" i="63"/>
  <c r="Q37" i="63"/>
  <c r="R37" i="63"/>
  <c r="S37" i="63"/>
  <c r="G38" i="63"/>
  <c r="T38" i="63" s="1"/>
  <c r="T62" i="63" s="1"/>
  <c r="H38" i="63"/>
  <c r="I38" i="63"/>
  <c r="J38" i="63"/>
  <c r="K38" i="63"/>
  <c r="L38" i="63"/>
  <c r="M38" i="63"/>
  <c r="Q12" i="63" s="1"/>
  <c r="N38" i="63"/>
  <c r="O38" i="63"/>
  <c r="P38" i="63"/>
  <c r="Q38" i="63"/>
  <c r="R38" i="63"/>
  <c r="S38" i="63"/>
  <c r="G39" i="63"/>
  <c r="H39" i="63"/>
  <c r="I39" i="63"/>
  <c r="J39" i="63"/>
  <c r="K39" i="63"/>
  <c r="L39" i="63"/>
  <c r="M39" i="63"/>
  <c r="N39" i="63"/>
  <c r="O39" i="63"/>
  <c r="P39" i="63"/>
  <c r="Q39" i="63"/>
  <c r="R39" i="63"/>
  <c r="S39" i="63"/>
  <c r="G40" i="63"/>
  <c r="H40" i="63"/>
  <c r="I40" i="63"/>
  <c r="J40" i="63"/>
  <c r="K40" i="63"/>
  <c r="L40" i="63"/>
  <c r="M40" i="63"/>
  <c r="N40" i="63"/>
  <c r="O40" i="63"/>
  <c r="P40" i="63"/>
  <c r="Q40" i="63"/>
  <c r="R40" i="63"/>
  <c r="S40" i="63"/>
  <c r="Q14" i="63" s="1"/>
  <c r="G41" i="63"/>
  <c r="H41" i="63"/>
  <c r="I41" i="63"/>
  <c r="J41" i="63"/>
  <c r="K41" i="63"/>
  <c r="L41" i="63"/>
  <c r="M41" i="63"/>
  <c r="N41" i="63"/>
  <c r="O41" i="63"/>
  <c r="Q15" i="63" s="1"/>
  <c r="P41" i="63"/>
  <c r="Q41" i="63"/>
  <c r="R41" i="63"/>
  <c r="S41" i="63"/>
  <c r="G42" i="63"/>
  <c r="H42" i="63"/>
  <c r="I42" i="63"/>
  <c r="J42" i="63"/>
  <c r="K42" i="63"/>
  <c r="L42" i="63"/>
  <c r="M42" i="63"/>
  <c r="N42" i="63"/>
  <c r="T42" i="63" s="1"/>
  <c r="T66" i="63" s="1"/>
  <c r="O42" i="63"/>
  <c r="P42" i="63"/>
  <c r="Q42" i="63"/>
  <c r="R42" i="63"/>
  <c r="S42" i="63"/>
  <c r="G43" i="63"/>
  <c r="H43" i="63"/>
  <c r="P17" i="63" s="1"/>
  <c r="I43" i="63"/>
  <c r="J43" i="63"/>
  <c r="K43" i="63"/>
  <c r="L43" i="63"/>
  <c r="M43" i="63"/>
  <c r="Q17" i="63" s="1"/>
  <c r="N43" i="63"/>
  <c r="O43" i="63"/>
  <c r="P43" i="63"/>
  <c r="Q43" i="63"/>
  <c r="R43" i="63"/>
  <c r="S43" i="63"/>
  <c r="G44" i="63"/>
  <c r="T44" i="63" s="1"/>
  <c r="T68" i="63" s="1"/>
  <c r="H44" i="63"/>
  <c r="I44" i="63"/>
  <c r="J44" i="63"/>
  <c r="K44" i="63"/>
  <c r="L44" i="63"/>
  <c r="M44" i="63"/>
  <c r="Q18" i="63" s="1"/>
  <c r="N44" i="63"/>
  <c r="O44" i="63"/>
  <c r="P44" i="63"/>
  <c r="Q44" i="63"/>
  <c r="R44" i="63"/>
  <c r="S44" i="63"/>
  <c r="G45" i="63"/>
  <c r="H45" i="63"/>
  <c r="P19" i="63" s="1"/>
  <c r="I45" i="63"/>
  <c r="J45" i="63"/>
  <c r="K45" i="63"/>
  <c r="L45" i="63"/>
  <c r="M45" i="63"/>
  <c r="N45" i="63"/>
  <c r="Q19" i="63" s="1"/>
  <c r="O45" i="63"/>
  <c r="P45" i="63"/>
  <c r="Q45" i="63"/>
  <c r="R45" i="63"/>
  <c r="S45" i="63"/>
  <c r="T30" i="63"/>
  <c r="T54" i="63" s="1"/>
  <c r="Q10" i="63"/>
  <c r="Q13" i="63"/>
  <c r="G27" i="63"/>
  <c r="H27" i="63"/>
  <c r="I27" i="63"/>
  <c r="J27" i="63"/>
  <c r="K27" i="63"/>
  <c r="L27" i="63"/>
  <c r="R27" i="63"/>
  <c r="S27" i="63"/>
  <c r="J28" i="63"/>
  <c r="K28" i="63"/>
  <c r="L28" i="63"/>
  <c r="R28" i="63"/>
  <c r="S28" i="63"/>
  <c r="J29" i="63"/>
  <c r="K29" i="63"/>
  <c r="L29" i="63"/>
  <c r="R29" i="63"/>
  <c r="S29" i="63"/>
  <c r="R26" i="63"/>
  <c r="S26" i="63"/>
  <c r="F27" i="63"/>
  <c r="F28" i="63"/>
  <c r="F29" i="63"/>
  <c r="F30" i="63"/>
  <c r="F31" i="63"/>
  <c r="F32" i="63"/>
  <c r="F33" i="63"/>
  <c r="F34" i="63"/>
  <c r="F35" i="63"/>
  <c r="F36" i="63"/>
  <c r="F37" i="63"/>
  <c r="F38" i="63"/>
  <c r="F39" i="63"/>
  <c r="F40" i="63"/>
  <c r="F41" i="63"/>
  <c r="F42" i="63"/>
  <c r="F43" i="63"/>
  <c r="F44" i="63"/>
  <c r="F45" i="63"/>
  <c r="K19" i="63"/>
  <c r="J19" i="63"/>
  <c r="E69" i="63"/>
  <c r="E67" i="63"/>
  <c r="E66" i="63"/>
  <c r="E65" i="63"/>
  <c r="E64" i="63"/>
  <c r="E63" i="63"/>
  <c r="E62" i="63"/>
  <c r="E60" i="63"/>
  <c r="E59" i="63"/>
  <c r="E57" i="63"/>
  <c r="E56" i="63"/>
  <c r="E55" i="63"/>
  <c r="E54" i="63"/>
  <c r="E53" i="63"/>
  <c r="E52" i="63"/>
  <c r="E50" i="63"/>
  <c r="E45" i="63"/>
  <c r="E43" i="63"/>
  <c r="E42" i="63"/>
  <c r="E41" i="63"/>
  <c r="E40" i="63"/>
  <c r="E39" i="63"/>
  <c r="E38" i="63"/>
  <c r="E36" i="63"/>
  <c r="E35" i="63"/>
  <c r="E33" i="63"/>
  <c r="E32" i="63"/>
  <c r="E31" i="63"/>
  <c r="E30" i="63"/>
  <c r="E29" i="63"/>
  <c r="E28" i="63"/>
  <c r="E26" i="63"/>
  <c r="N20" i="63"/>
  <c r="O5" i="63" s="1"/>
  <c r="L20" i="63"/>
  <c r="O4" i="63" s="1"/>
  <c r="H20" i="63"/>
  <c r="D20" i="63"/>
  <c r="S19" i="63"/>
  <c r="R19" i="63"/>
  <c r="I19" i="63"/>
  <c r="F19" i="63"/>
  <c r="G19" i="63" s="1"/>
  <c r="E19" i="63"/>
  <c r="S18" i="63"/>
  <c r="R18" i="63"/>
  <c r="I18" i="63"/>
  <c r="F18" i="63"/>
  <c r="G18" i="63" s="1"/>
  <c r="E18" i="63"/>
  <c r="M18" i="63" s="1"/>
  <c r="S17" i="63"/>
  <c r="R17" i="63"/>
  <c r="I17" i="63"/>
  <c r="F17" i="63"/>
  <c r="G17" i="63" s="1"/>
  <c r="E17" i="63"/>
  <c r="S16" i="63"/>
  <c r="R16" i="63"/>
  <c r="I16" i="63"/>
  <c r="F16" i="63"/>
  <c r="G16" i="63" s="1"/>
  <c r="J16" i="63" s="1"/>
  <c r="E16" i="63"/>
  <c r="S15" i="63"/>
  <c r="R15" i="63"/>
  <c r="K15" i="63"/>
  <c r="J15" i="63"/>
  <c r="I15" i="63"/>
  <c r="F15" i="63"/>
  <c r="G15" i="63" s="1"/>
  <c r="E15" i="63"/>
  <c r="O15" i="63" s="1"/>
  <c r="S14" i="63"/>
  <c r="R14" i="63"/>
  <c r="I14" i="63"/>
  <c r="F14" i="63"/>
  <c r="G14" i="63" s="1"/>
  <c r="E14" i="63"/>
  <c r="S13" i="63"/>
  <c r="R13" i="63"/>
  <c r="I13" i="63"/>
  <c r="F13" i="63"/>
  <c r="G13" i="63" s="1"/>
  <c r="E13" i="63"/>
  <c r="S12" i="63"/>
  <c r="R12" i="63"/>
  <c r="I12" i="63"/>
  <c r="F12" i="63"/>
  <c r="G12" i="63" s="1"/>
  <c r="M12" i="63" s="1"/>
  <c r="E12" i="63"/>
  <c r="S11" i="63"/>
  <c r="R11" i="63"/>
  <c r="O11" i="63"/>
  <c r="M11" i="63"/>
  <c r="K11" i="63"/>
  <c r="J11" i="63"/>
  <c r="I11" i="63"/>
  <c r="F11" i="63"/>
  <c r="G11" i="63" s="1"/>
  <c r="E11" i="63"/>
  <c r="S10" i="63"/>
  <c r="S20" i="63" s="1"/>
  <c r="R10" i="63"/>
  <c r="R20" i="63" s="1"/>
  <c r="I10" i="63"/>
  <c r="F10" i="63"/>
  <c r="E10" i="63"/>
  <c r="S11" i="54"/>
  <c r="S12" i="54"/>
  <c r="S13" i="54"/>
  <c r="S14" i="54"/>
  <c r="S15" i="54"/>
  <c r="S16" i="54"/>
  <c r="S17" i="54"/>
  <c r="S18" i="54"/>
  <c r="S19" i="54"/>
  <c r="S10" i="54"/>
  <c r="R11" i="54"/>
  <c r="R12" i="54"/>
  <c r="R13" i="54"/>
  <c r="R14" i="54"/>
  <c r="R15" i="54"/>
  <c r="R16" i="54"/>
  <c r="R17" i="54"/>
  <c r="R18" i="54"/>
  <c r="R19" i="54"/>
  <c r="R10" i="54"/>
  <c r="Q11" i="54"/>
  <c r="Q12" i="54"/>
  <c r="Q13" i="54"/>
  <c r="Q14" i="54"/>
  <c r="Q15" i="54"/>
  <c r="Q16" i="54"/>
  <c r="Q17" i="54"/>
  <c r="Q18" i="54"/>
  <c r="Q19" i="54"/>
  <c r="Q10" i="54"/>
  <c r="P11" i="54"/>
  <c r="P12" i="54"/>
  <c r="P13" i="54"/>
  <c r="P14" i="54"/>
  <c r="P15" i="54"/>
  <c r="P16" i="54"/>
  <c r="P17" i="54"/>
  <c r="P18" i="54"/>
  <c r="P19" i="54"/>
  <c r="P10" i="54"/>
  <c r="T51" i="54"/>
  <c r="T58" i="54"/>
  <c r="T59" i="54"/>
  <c r="T50" i="54"/>
  <c r="T27" i="54"/>
  <c r="T28" i="54"/>
  <c r="T52" i="54" s="1"/>
  <c r="T29" i="54"/>
  <c r="T53" i="54" s="1"/>
  <c r="T30" i="54"/>
  <c r="T54" i="54" s="1"/>
  <c r="T31" i="54"/>
  <c r="T55" i="54" s="1"/>
  <c r="T32" i="54"/>
  <c r="T56" i="54" s="1"/>
  <c r="T33" i="54"/>
  <c r="T57" i="54" s="1"/>
  <c r="T34" i="54"/>
  <c r="T35" i="54"/>
  <c r="T36" i="54"/>
  <c r="T60" i="54" s="1"/>
  <c r="T37" i="54"/>
  <c r="T61" i="54" s="1"/>
  <c r="T38" i="54"/>
  <c r="T62" i="54" s="1"/>
  <c r="T39" i="54"/>
  <c r="T63" i="54" s="1"/>
  <c r="T40" i="54"/>
  <c r="T64" i="54" s="1"/>
  <c r="T41" i="54"/>
  <c r="T65" i="54" s="1"/>
  <c r="T42" i="54"/>
  <c r="T66" i="54" s="1"/>
  <c r="T43" i="54"/>
  <c r="T67" i="54" s="1"/>
  <c r="T44" i="54"/>
  <c r="T68" i="54" s="1"/>
  <c r="T45" i="54"/>
  <c r="T69" i="54" s="1"/>
  <c r="T26" i="54"/>
  <c r="E69" i="54"/>
  <c r="E67" i="54"/>
  <c r="E66" i="54"/>
  <c r="E65" i="54"/>
  <c r="E64" i="54"/>
  <c r="E63" i="54"/>
  <c r="E62" i="54"/>
  <c r="E60" i="54"/>
  <c r="E59" i="54"/>
  <c r="E57" i="54"/>
  <c r="E56" i="54"/>
  <c r="E55" i="54"/>
  <c r="E54" i="54"/>
  <c r="E53" i="54"/>
  <c r="E52" i="54"/>
  <c r="E50" i="54"/>
  <c r="E45" i="54"/>
  <c r="E43" i="54"/>
  <c r="E42" i="54"/>
  <c r="E41" i="54"/>
  <c r="E40" i="54"/>
  <c r="E39" i="54"/>
  <c r="E38" i="54"/>
  <c r="E36" i="54"/>
  <c r="E35" i="54"/>
  <c r="E33" i="54"/>
  <c r="E32" i="54"/>
  <c r="E31" i="54"/>
  <c r="E30" i="54"/>
  <c r="E29" i="54"/>
  <c r="E28" i="54"/>
  <c r="E26" i="54"/>
  <c r="O157" i="68" l="1"/>
  <c r="P156" i="68"/>
  <c r="U20" i="65"/>
  <c r="Q16" i="63"/>
  <c r="P13" i="63"/>
  <c r="P12" i="63"/>
  <c r="T12" i="63" s="1"/>
  <c r="O12" i="63" s="1"/>
  <c r="P10" i="63"/>
  <c r="T10" i="63" s="1"/>
  <c r="O10" i="63" s="1"/>
  <c r="T39" i="63"/>
  <c r="T63" i="63" s="1"/>
  <c r="T45" i="63"/>
  <c r="T69" i="63" s="1"/>
  <c r="T19" i="63"/>
  <c r="O19" i="63" s="1"/>
  <c r="Q20" i="63"/>
  <c r="T41" i="63"/>
  <c r="T65" i="63" s="1"/>
  <c r="P14" i="63"/>
  <c r="T14" i="63" s="1"/>
  <c r="O14" i="63" s="1"/>
  <c r="T33" i="63"/>
  <c r="T57" i="63" s="1"/>
  <c r="T37" i="63"/>
  <c r="T61" i="63" s="1"/>
  <c r="T35" i="63"/>
  <c r="T59" i="63" s="1"/>
  <c r="T29" i="63"/>
  <c r="T53" i="63" s="1"/>
  <c r="T28" i="63"/>
  <c r="T52" i="63" s="1"/>
  <c r="T27" i="63"/>
  <c r="T51" i="63" s="1"/>
  <c r="P15" i="63"/>
  <c r="T15" i="63" s="1"/>
  <c r="T36" i="63"/>
  <c r="T60" i="63" s="1"/>
  <c r="P18" i="63"/>
  <c r="T18" i="63" s="1"/>
  <c r="T13" i="63"/>
  <c r="O13" i="63" s="1"/>
  <c r="T17" i="63"/>
  <c r="O17" i="63" s="1"/>
  <c r="P11" i="63"/>
  <c r="T11" i="63" s="1"/>
  <c r="T40" i="63"/>
  <c r="T64" i="63" s="1"/>
  <c r="P16" i="63"/>
  <c r="T16" i="63" s="1"/>
  <c r="O16" i="63" s="1"/>
  <c r="T43" i="63"/>
  <c r="T67" i="63" s="1"/>
  <c r="M17" i="63"/>
  <c r="I20" i="63"/>
  <c r="O3" i="63"/>
  <c r="F20" i="63"/>
  <c r="E20" i="63"/>
  <c r="G10" i="63"/>
  <c r="G20" i="63" s="1"/>
  <c r="M13" i="63"/>
  <c r="K13" i="63"/>
  <c r="J14" i="63"/>
  <c r="K14" i="63"/>
  <c r="O18" i="63"/>
  <c r="M19" i="63"/>
  <c r="J12" i="63"/>
  <c r="K12" i="63"/>
  <c r="J13" i="63"/>
  <c r="M14" i="63"/>
  <c r="M15" i="63"/>
  <c r="K16" i="63"/>
  <c r="J17" i="63"/>
  <c r="M16" i="63"/>
  <c r="K17" i="63"/>
  <c r="J18" i="63"/>
  <c r="K18" i="63"/>
  <c r="Q156" i="68" l="1"/>
  <c r="P157" i="68"/>
  <c r="P20" i="65"/>
  <c r="I3" i="65" s="1"/>
  <c r="T20" i="63"/>
  <c r="O20" i="63" s="1"/>
  <c r="I3" i="63" s="1"/>
  <c r="P20" i="63"/>
  <c r="K10" i="63"/>
  <c r="M10" i="63"/>
  <c r="J10" i="63"/>
  <c r="I2" i="63"/>
  <c r="M20" i="63"/>
  <c r="K20" i="63"/>
  <c r="Q157" i="68" l="1"/>
  <c r="R156" i="68"/>
  <c r="T10" i="54"/>
  <c r="R20" i="54"/>
  <c r="D20" i="54"/>
  <c r="M18" i="54"/>
  <c r="L20" i="54"/>
  <c r="K13" i="54"/>
  <c r="H20" i="54"/>
  <c r="F11" i="54"/>
  <c r="G11" i="54" s="1"/>
  <c r="F12" i="54"/>
  <c r="G12" i="54" s="1"/>
  <c r="F13" i="54"/>
  <c r="G13" i="54" s="1"/>
  <c r="F14" i="54"/>
  <c r="G14" i="54" s="1"/>
  <c r="F15" i="54"/>
  <c r="G15" i="54" s="1"/>
  <c r="F16" i="54"/>
  <c r="G16" i="54" s="1"/>
  <c r="F17" i="54"/>
  <c r="G17" i="54" s="1"/>
  <c r="F18" i="54"/>
  <c r="G18" i="54" s="1"/>
  <c r="F19" i="54"/>
  <c r="G19" i="54" s="1"/>
  <c r="F10" i="54"/>
  <c r="G10" i="54" s="1"/>
  <c r="K10" i="54" s="1"/>
  <c r="I11" i="54"/>
  <c r="I12" i="54"/>
  <c r="I13" i="54"/>
  <c r="I14" i="54"/>
  <c r="I15" i="54"/>
  <c r="I16" i="54"/>
  <c r="I17" i="54"/>
  <c r="I18" i="54"/>
  <c r="I19" i="54"/>
  <c r="I10" i="54"/>
  <c r="E12" i="54"/>
  <c r="M12" i="54" s="1"/>
  <c r="E13" i="54"/>
  <c r="M13" i="54" s="1"/>
  <c r="E14" i="54"/>
  <c r="M14" i="54" s="1"/>
  <c r="E15" i="54"/>
  <c r="M15" i="54" s="1"/>
  <c r="E16" i="54"/>
  <c r="M16" i="54" s="1"/>
  <c r="E17" i="54"/>
  <c r="E18" i="54"/>
  <c r="J18" i="54" s="1"/>
  <c r="E19" i="54"/>
  <c r="E11" i="54"/>
  <c r="O11" i="54" s="1"/>
  <c r="E10" i="54"/>
  <c r="S156" i="68" l="1"/>
  <c r="R157" i="68"/>
  <c r="M10" i="54"/>
  <c r="M11" i="54"/>
  <c r="O18" i="54"/>
  <c r="K16" i="54"/>
  <c r="K12" i="54"/>
  <c r="M19" i="54"/>
  <c r="M17" i="54"/>
  <c r="J12" i="54"/>
  <c r="O10" i="54"/>
  <c r="F20" i="54"/>
  <c r="K17" i="54"/>
  <c r="K15" i="54"/>
  <c r="K14" i="54"/>
  <c r="K18" i="54"/>
  <c r="J19" i="54"/>
  <c r="K19" i="54"/>
  <c r="K11" i="54"/>
  <c r="J16" i="54"/>
  <c r="J17" i="54"/>
  <c r="I20" i="54"/>
  <c r="J10" i="54"/>
  <c r="J13" i="54"/>
  <c r="J15" i="54"/>
  <c r="J14" i="54"/>
  <c r="J11" i="54"/>
  <c r="S20" i="54"/>
  <c r="Q20" i="54"/>
  <c r="P20" i="54"/>
  <c r="O4" i="54"/>
  <c r="G20" i="54"/>
  <c r="E20" i="54"/>
  <c r="T19" i="54"/>
  <c r="O19" i="54" s="1"/>
  <c r="T18" i="54"/>
  <c r="T17" i="54"/>
  <c r="O17" i="54" s="1"/>
  <c r="T16" i="54"/>
  <c r="O16" i="54" s="1"/>
  <c r="T15" i="54"/>
  <c r="O15" i="54" s="1"/>
  <c r="T14" i="54"/>
  <c r="O14" i="54" s="1"/>
  <c r="T13" i="54"/>
  <c r="O13" i="54" s="1"/>
  <c r="T12" i="54"/>
  <c r="O12" i="54" s="1"/>
  <c r="T11" i="54"/>
  <c r="S157" i="68" l="1"/>
  <c r="F188" i="68"/>
  <c r="J20" i="54"/>
  <c r="I2" i="54" s="1"/>
  <c r="K20" i="54"/>
  <c r="T20" i="54"/>
  <c r="F189" i="68" l="1"/>
  <c r="G188" i="68"/>
  <c r="O20" i="54"/>
  <c r="I3" i="54" s="1"/>
  <c r="S9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S9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S9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S9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S10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S9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S9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H188" i="68" l="1"/>
  <c r="G189" i="68"/>
  <c r="S9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D8" i="2"/>
  <c r="I188" i="68" l="1"/>
  <c r="H189" i="68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9" i="2"/>
  <c r="N20" i="54"/>
  <c r="J188" i="68" l="1"/>
  <c r="I189" i="68"/>
  <c r="M20" i="54"/>
  <c r="O5" i="54"/>
  <c r="O3" i="54" s="1"/>
  <c r="T26" i="63"/>
  <c r="T50" i="63" s="1"/>
  <c r="M10" i="65"/>
  <c r="K10" i="65"/>
  <c r="L20" i="65"/>
  <c r="M20" i="65" s="1"/>
  <c r="J189" i="68" l="1"/>
  <c r="K188" i="68"/>
  <c r="O4" i="65"/>
  <c r="O3" i="65" s="1"/>
  <c r="K20" i="65"/>
  <c r="D25" i="68"/>
  <c r="F10" i="68"/>
  <c r="F25" i="68" s="1"/>
  <c r="E25" i="68"/>
  <c r="L188" i="68" l="1"/>
  <c r="K189" i="68"/>
  <c r="G10" i="68"/>
  <c r="G25" i="68" l="1"/>
  <c r="J25" i="68" s="1"/>
  <c r="I2" i="68" s="1"/>
  <c r="L10" i="68"/>
  <c r="K10" i="68" s="1"/>
  <c r="M188" i="68"/>
  <c r="L189" i="68"/>
  <c r="J10" i="68"/>
  <c r="Q10" i="68"/>
  <c r="Q25" i="68" l="1"/>
  <c r="I3" i="68" s="1"/>
  <c r="L25" i="68"/>
  <c r="O4" i="68" s="1"/>
  <c r="K25" i="68"/>
  <c r="N10" i="68"/>
  <c r="N25" i="68" s="1"/>
  <c r="N188" i="68"/>
  <c r="M189" i="68"/>
  <c r="P10" i="68" l="1"/>
  <c r="P25" i="68" s="1"/>
  <c r="O5" i="68"/>
  <c r="O3" i="68" s="1"/>
  <c r="M25" i="68"/>
  <c r="M10" i="68"/>
  <c r="N189" i="68"/>
  <c r="O188" i="68"/>
  <c r="P188" i="68" l="1"/>
  <c r="O189" i="68"/>
  <c r="Q188" i="68" l="1"/>
  <c r="P189" i="68"/>
  <c r="Q189" i="68" l="1"/>
  <c r="R188" i="68"/>
  <c r="R189" i="68" l="1"/>
  <c r="S188" i="68"/>
  <c r="S189" i="68" l="1"/>
  <c r="F220" i="68"/>
  <c r="F221" i="68" l="1"/>
  <c r="G220" i="68"/>
  <c r="G221" i="68" l="1"/>
  <c r="H220" i="68"/>
  <c r="H221" i="68" l="1"/>
  <c r="I220" i="68"/>
  <c r="J220" i="68" l="1"/>
  <c r="I221" i="68"/>
  <c r="K220" i="68" l="1"/>
  <c r="J221" i="68"/>
  <c r="L220" i="68" l="1"/>
  <c r="K221" i="68"/>
  <c r="M220" i="68" l="1"/>
  <c r="L221" i="68"/>
  <c r="M221" i="68" l="1"/>
  <c r="N220" i="68"/>
  <c r="O220" i="68" l="1"/>
  <c r="N221" i="68"/>
  <c r="P220" i="68" l="1"/>
  <c r="O221" i="68"/>
  <c r="Q220" i="68" l="1"/>
  <c r="P221" i="68"/>
  <c r="Q221" i="68" l="1"/>
  <c r="R220" i="68"/>
  <c r="R221" i="68" l="1"/>
  <c r="S220" i="68"/>
  <c r="S221" i="68" s="1"/>
</calcChain>
</file>

<file path=xl/comments1.xml><?xml version="1.0" encoding="utf-8"?>
<comments xmlns="http://schemas.openxmlformats.org/spreadsheetml/2006/main">
  <authors>
    <author>小野浩一</author>
  </authors>
  <commentList>
    <comment ref="G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5/18　第２回　データテーブルの設計</t>
        </r>
      </text>
    </comment>
    <comment ref="H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6/22 第７回　SQLについて（その２）</t>
        </r>
      </text>
    </comment>
    <comment ref="G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5/17　第２週（授業３・４回）</t>
        </r>
      </text>
    </comment>
    <comment ref="G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第１回　授業の概要、TCP/IP ネットワークの基礎について　植田Class：2021.05.07　アスリート：2021.05.10（←05.06）</t>
        </r>
      </text>
    </comment>
    <comment ref="H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6/30 単位認定試験分
6/23 第7回　</t>
        </r>
      </text>
    </comment>
  </commentList>
</comments>
</file>

<file path=xl/sharedStrings.xml><?xml version="1.0" encoding="utf-8"?>
<sst xmlns="http://schemas.openxmlformats.org/spreadsheetml/2006/main" count="1191" uniqueCount="197">
  <si>
    <t>月</t>
    <rPh sb="0" eb="1">
      <t>ツキ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</si>
  <si>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</si>
  <si>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</si>
  <si>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補習
時間</t>
    <rPh sb="0" eb="2">
      <t>ホシュウ</t>
    </rPh>
    <rPh sb="3" eb="5">
      <t>ジカン</t>
    </rPh>
    <phoneticPr fontId="1"/>
  </si>
  <si>
    <t>合計</t>
    <rPh sb="0" eb="2">
      <t>ゴウケイ</t>
    </rPh>
    <phoneticPr fontId="1"/>
  </si>
  <si>
    <t>　</t>
    <phoneticPr fontId="1"/>
  </si>
  <si>
    <t>※</t>
  </si>
  <si>
    <t>補講内容</t>
  </si>
  <si>
    <t>2019/2/28   担当　浜本</t>
    <rPh sb="12" eb="14">
      <t>タントウ</t>
    </rPh>
    <rPh sb="15" eb="17">
      <t>ハマモト</t>
    </rPh>
    <phoneticPr fontId="1"/>
  </si>
  <si>
    <t>情報処理技術学科 1年 下堂薗　絢也（出席率 83.7%）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9" eb="21">
      <t>シュッセキ</t>
    </rPh>
    <rPh sb="21" eb="22">
      <t>リツ</t>
    </rPh>
    <phoneticPr fontId="1"/>
  </si>
  <si>
    <t>情報処理技術学科 1年 益田　直希（出席率 94.7%）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</si>
  <si>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本学生は、「科目授業時間数2/3以上」の進級条件に抵触しており、補講時間が7時間必要となっております。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</si>
  <si>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情報処理技術学科 1年 小平　日香里（出席率 77.2%）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9" eb="21">
      <t>シュッセキ</t>
    </rPh>
    <rPh sb="21" eb="22">
      <t>リツ</t>
    </rPh>
    <phoneticPr fontId="1"/>
  </si>
  <si>
    <t>本学生は、「科目授業時間数2/3以上」の進級条件に抵触しており、補講時間が10時間必要となっております。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</si>
  <si>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提出</t>
    <rPh sb="0" eb="2">
      <t>テイシュツ</t>
    </rPh>
    <phoneticPr fontId="1"/>
  </si>
  <si>
    <t>提出</t>
    <rPh sb="0" eb="2">
      <t>テイシュツ</t>
    </rPh>
    <phoneticPr fontId="1"/>
  </si>
  <si>
    <t>本学生は、「科目授業時間数2/3以上」の進級条件に抵触しており、補講時間が6時間必要となっております。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</si>
  <si>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また、「出席率が80%に満たない」の進級条件に抵触しており、補講時間が1時間必要となっております。</t>
    <phoneticPr fontId="1"/>
  </si>
  <si>
    <t>１．「データベース基礎」の評点クリア課題</t>
    <rPh sb="9" eb="11">
      <t>キソ</t>
    </rPh>
    <rPh sb="13" eb="15">
      <t>ヒョウテン</t>
    </rPh>
    <rPh sb="18" eb="20">
      <t>カダイ</t>
    </rPh>
    <phoneticPr fontId="1"/>
  </si>
  <si>
    <t>２．「JavaScript」の評点クリア課題</t>
    <rPh sb="15" eb="17">
      <t>ヒョウテン</t>
    </rPh>
    <phoneticPr fontId="1"/>
  </si>
  <si>
    <t>１．「データベース基礎」の補習課題(2H)</t>
    <rPh sb="9" eb="11">
      <t>キソ</t>
    </rPh>
    <rPh sb="13" eb="15">
      <t>ホシュウ</t>
    </rPh>
    <rPh sb="15" eb="17">
      <t>カダイ</t>
    </rPh>
    <phoneticPr fontId="1"/>
  </si>
  <si>
    <t>２．「JavaScript」の補習課題(5H)</t>
    <rPh sb="15" eb="17">
      <t>ホシュウ</t>
    </rPh>
    <rPh sb="17" eb="19">
      <t>カダイ</t>
    </rPh>
    <phoneticPr fontId="1"/>
  </si>
  <si>
    <t>１．「アルゴリズム」の補習課題（6H）</t>
    <rPh sb="11" eb="13">
      <t>ホシュウ</t>
    </rPh>
    <rPh sb="13" eb="15">
      <t>カダイ</t>
    </rPh>
    <phoneticPr fontId="1"/>
  </si>
  <si>
    <t>２．「ネットワーク基礎」の補習課題(2H)</t>
    <rPh sb="9" eb="11">
      <t>キソ</t>
    </rPh>
    <rPh sb="13" eb="15">
      <t>ホシュウ</t>
    </rPh>
    <rPh sb="15" eb="17">
      <t>カダイ</t>
    </rPh>
    <phoneticPr fontId="1"/>
  </si>
  <si>
    <t>３．「JavaScript」の補習課題(2H)</t>
    <rPh sb="15" eb="17">
      <t>ホシュウ</t>
    </rPh>
    <rPh sb="17" eb="19">
      <t>カダイ</t>
    </rPh>
    <phoneticPr fontId="1"/>
  </si>
  <si>
    <t>１．「JavaScript」の補習課題(6H)</t>
    <rPh sb="15" eb="17">
      <t>ホシュウ</t>
    </rPh>
    <phoneticPr fontId="1"/>
  </si>
  <si>
    <t>３．その他(ITP過去問題)の補習課題(1H)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</si>
  <si>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情報処理技術学科 1年 中田　朱音（出席率 71.4%）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</si>
  <si>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本学生は、「科目授業時間数2/3以上」の進級条件に抵触しており、補講時間が19時間必要となっております。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</si>
  <si>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また、「出席率が80%に満たない」の進級条件に抵触しており、補講時間が53時間必要となっております。</t>
    <phoneticPr fontId="1"/>
  </si>
  <si>
    <t>１．「国試対策」の補習課題(7H)</t>
    <rPh sb="3" eb="5">
      <t>コクシ</t>
    </rPh>
    <rPh sb="5" eb="7">
      <t>タイサク</t>
    </rPh>
    <rPh sb="9" eb="11">
      <t>ホシュウ</t>
    </rPh>
    <phoneticPr fontId="1"/>
  </si>
  <si>
    <t>２．「Python」の補習課題(10H)</t>
    <rPh sb="11" eb="13">
      <t>ホシュウ</t>
    </rPh>
    <phoneticPr fontId="1"/>
  </si>
  <si>
    <t>３．「ネットワーク基礎」の補習課題(2H)</t>
    <rPh sb="9" eb="11">
      <t>キソ</t>
    </rPh>
    <rPh sb="13" eb="15">
      <t>ホシュウ</t>
    </rPh>
    <phoneticPr fontId="1"/>
  </si>
  <si>
    <t>４．その他(ITP過去問題)の補習課題(53H)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</si>
  <si>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情報処理技術学科 1年 髙瀨　光平（出席率 76.7%）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</si>
  <si>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本学生は、「科目授業時間数2/3以上」の進級条件に抵触しており、補講時間が2時間必要となっております。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</si>
  <si>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また、「出席率が80%に満たない」の進級条件に抵触しており、補講時間が25時間必要となっております。</t>
    <phoneticPr fontId="1"/>
  </si>
  <si>
    <t>１．「ネットワーク基礎」の補習課題(2H)</t>
    <phoneticPr fontId="1"/>
  </si>
  <si>
    <t>２．その他(ITP過去問題)の補習課題(25H)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</si>
  <si>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また、「評点に達していない」の進級条件に抵触しており、1科目の課題提出が必要となっております。</t>
    <rPh sb="4" eb="6">
      <t>ヒョウテン</t>
    </rPh>
    <rPh sb="7" eb="8">
      <t>タッ</t>
    </rPh>
    <rPh sb="28" eb="30">
      <t>カモク</t>
    </rPh>
    <rPh sb="31" eb="33">
      <t>カダイ</t>
    </rPh>
    <rPh sb="33" eb="35">
      <t>テイシュツ</t>
    </rPh>
    <phoneticPr fontId="1"/>
  </si>
  <si>
    <t>本学生は、「評点に達していない」の進級条件に抵触しており、1科目の課題提出が必要となっております。</t>
    <rPh sb="0" eb="1">
      <t>ホン</t>
    </rPh>
    <rPh sb="1" eb="3">
      <t>ガクセイ</t>
    </rPh>
    <rPh sb="6" eb="8">
      <t>ヒョウテン</t>
    </rPh>
    <rPh sb="9" eb="10">
      <t>タッ</t>
    </rPh>
    <rPh sb="30" eb="32">
      <t>カモク</t>
    </rPh>
    <rPh sb="33" eb="35">
      <t>カダイ</t>
    </rPh>
    <rPh sb="35" eb="37">
      <t>テイシュツ</t>
    </rPh>
    <phoneticPr fontId="1"/>
  </si>
  <si>
    <t>１．「JavaScript」の補習課題(2H)</t>
    <rPh sb="15" eb="17">
      <t>ホシュウ</t>
    </rPh>
    <phoneticPr fontId="1"/>
  </si>
  <si>
    <t>２．「データベース基礎」の評点クリア課題</t>
    <rPh sb="9" eb="11">
      <t>キソ</t>
    </rPh>
    <rPh sb="13" eb="15">
      <t>ヒョウテン</t>
    </rPh>
    <rPh sb="18" eb="20">
      <t>カダイ</t>
    </rPh>
    <phoneticPr fontId="1"/>
  </si>
  <si>
    <t>※病気により通学が困難であるため、自宅学習で課題を実施してもらいます。</t>
    <rPh sb="1" eb="3">
      <t>ビョウキ</t>
    </rPh>
    <rPh sb="6" eb="8">
      <t>ツウガク</t>
    </rPh>
    <rPh sb="9" eb="11">
      <t>コンナン</t>
    </rPh>
    <rPh sb="17" eb="19">
      <t>ジタク</t>
    </rPh>
    <rPh sb="19" eb="21">
      <t>ガクシュウ</t>
    </rPh>
    <rPh sb="22" eb="24">
      <t>カダイ</t>
    </rPh>
    <rPh sb="25" eb="27">
      <t>ジッシ</t>
    </rPh>
    <phoneticPr fontId="1"/>
  </si>
  <si>
    <t>本学生は、「出席率が80%に満たない」の進級条件に抵触しており、補講時間が23時間必要となっております。</t>
    <rPh sb="0" eb="1">
      <t>ホン</t>
    </rPh>
    <rPh sb="1" eb="3">
      <t>ガクセイ</t>
    </rPh>
    <phoneticPr fontId="1"/>
  </si>
  <si>
    <t>また、「出席率が80%に満たない」の進級条件に抵触しており、補講時間が13時間必要となっております。</t>
    <phoneticPr fontId="1"/>
  </si>
  <si>
    <t>４．その他(ITP過去問題)の補習課題(13H)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</si>
  <si>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※2/27にバセドウ病の疑いが判明し精神的に不安定な状態であるため、自宅学習で課題を実施してもらいます。</t>
    <rPh sb="10" eb="11">
      <t>ビョウ</t>
    </rPh>
    <rPh sb="12" eb="13">
      <t>ウタガ</t>
    </rPh>
    <rPh sb="15" eb="17">
      <t>ハンメイ</t>
    </rPh>
    <rPh sb="18" eb="21">
      <t>セイシンテキ</t>
    </rPh>
    <rPh sb="22" eb="25">
      <t>フアンテイ</t>
    </rPh>
    <rPh sb="26" eb="28">
      <t>ジョウタイ</t>
    </rPh>
    <rPh sb="34" eb="36">
      <t>ジタク</t>
    </rPh>
    <rPh sb="36" eb="38">
      <t>ガクシュウ</t>
    </rPh>
    <rPh sb="39" eb="41">
      <t>カダイ</t>
    </rPh>
    <rPh sb="42" eb="44">
      <t>ジッシ</t>
    </rPh>
    <phoneticPr fontId="1"/>
  </si>
  <si>
    <t>１．その他(ITP過去問題)の補習課題(23H)</t>
    <phoneticPr fontId="1"/>
  </si>
  <si>
    <t>本学生は、「出席率が80%に満たない」の進級条件に抵触しており、補講時間が39時間必要となっております。</t>
    <rPh sb="0" eb="1">
      <t>ホン</t>
    </rPh>
    <rPh sb="1" eb="3">
      <t>ガクセイ</t>
    </rPh>
    <phoneticPr fontId="1"/>
  </si>
  <si>
    <t>１．その他（基本情報過去問題)の補習課題(39H)</t>
    <rPh sb="6" eb="8">
      <t>キホン</t>
    </rPh>
    <rPh sb="8" eb="10">
      <t>ジョウホウ</t>
    </rPh>
    <phoneticPr fontId="1"/>
  </si>
  <si>
    <t>経営情報学科 1年 川岸　茉央（出席率 77.2%）</t>
    <rPh sb="0" eb="2">
      <t>ケイエイ</t>
    </rPh>
    <rPh sb="2" eb="4">
      <t>ジョウホウ</t>
    </rPh>
    <rPh sb="4" eb="6">
      <t>ガッカ</t>
    </rPh>
    <rPh sb="8" eb="9">
      <t>ネン</t>
    </rPh>
    <rPh sb="16" eb="18">
      <t>シュッセキ</t>
    </rPh>
    <rPh sb="18" eb="19">
      <t>リツ</t>
    </rPh>
    <phoneticPr fontId="1"/>
  </si>
  <si>
    <t>情報システム学科 1年 岩熊　正樹（出席率 79.2%）</t>
    <rPh sb="0" eb="2">
      <t>ジョウホウ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</si>
  <si>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情報システム学科 1年 松園　小都音（出席率 75.3%）</t>
    <rPh sb="0" eb="2">
      <t>ジョウホウ</t>
    </rPh>
    <rPh sb="6" eb="8">
      <t>ガッカ</t>
    </rPh>
    <rPh sb="10" eb="11">
      <t>ネン</t>
    </rPh>
    <rPh sb="19" eb="21">
      <t>シュッセキ</t>
    </rPh>
    <rPh sb="21" eb="22">
      <t>リツ</t>
    </rPh>
    <phoneticPr fontId="1"/>
  </si>
  <si>
    <t>情報システム学科 1年 篠﨑　俊弥（出席率 87.0%）</t>
    <rPh sb="0" eb="2">
      <t>ジョウホウ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</si>
  <si>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提出</t>
    <rPh sb="0" eb="2">
      <t>テイシュツ</t>
    </rPh>
    <phoneticPr fontId="1"/>
  </si>
  <si>
    <t>必要な補講時間：</t>
    <phoneticPr fontId="1"/>
  </si>
  <si>
    <t>実績</t>
    <rPh sb="0" eb="2">
      <t>ジッセキ</t>
    </rPh>
    <phoneticPr fontId="1"/>
  </si>
  <si>
    <t>時間数</t>
    <rPh sb="0" eb="3">
      <t>ジカンスウ</t>
    </rPh>
    <phoneticPr fontId="1"/>
  </si>
  <si>
    <t>出席率</t>
    <rPh sb="0" eb="2">
      <t>シュッセキ</t>
    </rPh>
    <rPh sb="2" eb="3">
      <t>リツ</t>
    </rPh>
    <phoneticPr fontId="1"/>
  </si>
  <si>
    <t>HR</t>
    <phoneticPr fontId="1"/>
  </si>
  <si>
    <t>計</t>
    <rPh sb="0" eb="1">
      <t>ケイ</t>
    </rPh>
    <phoneticPr fontId="1"/>
  </si>
  <si>
    <t>（出席率</t>
    <phoneticPr fontId="1"/>
  </si>
  <si>
    <t>科目2/3</t>
    <rPh sb="0" eb="2">
      <t>カモク</t>
    </rPh>
    <phoneticPr fontId="1"/>
  </si>
  <si>
    <t>Ｈ（80%迄）</t>
    <phoneticPr fontId="1"/>
  </si>
  <si>
    <t>Ｈ（80%迄）</t>
    <phoneticPr fontId="1"/>
  </si>
  <si>
    <t>Ｈ（66.7%迄）</t>
    <phoneticPr fontId="1"/>
  </si>
  <si>
    <t>８０％　不足時間</t>
    <phoneticPr fontId="1"/>
  </si>
  <si>
    <t>科目 2/3　不足時間</t>
    <phoneticPr fontId="1"/>
  </si>
  <si>
    <t>）</t>
    <phoneticPr fontId="1"/>
  </si>
  <si>
    <t>宮本　希</t>
    <rPh sb="0" eb="2">
      <t>ミヤモト</t>
    </rPh>
    <rPh sb="3" eb="4">
      <t>ノゾミ</t>
    </rPh>
    <phoneticPr fontId="1"/>
  </si>
  <si>
    <t>夏期休暇補講対象一覧</t>
    <rPh sb="0" eb="2">
      <t>カキ</t>
    </rPh>
    <rPh sb="2" eb="4">
      <t>キュウカ</t>
    </rPh>
    <rPh sb="4" eb="6">
      <t>ホコウ</t>
    </rPh>
    <rPh sb="6" eb="8">
      <t>タイショウ</t>
    </rPh>
    <rPh sb="8" eb="10">
      <t>イチラン</t>
    </rPh>
    <phoneticPr fontId="1"/>
  </si>
  <si>
    <t>学科名</t>
    <rPh sb="0" eb="2">
      <t>ガッカ</t>
    </rPh>
    <rPh sb="2" eb="3">
      <t>メイ</t>
    </rPh>
    <phoneticPr fontId="1"/>
  </si>
  <si>
    <t>学年</t>
    <rPh sb="0" eb="2">
      <t>ガクネン</t>
    </rPh>
    <phoneticPr fontId="1"/>
  </si>
  <si>
    <t>学番</t>
    <rPh sb="0" eb="1">
      <t>ガク</t>
    </rPh>
    <rPh sb="1" eb="2">
      <t>バン</t>
    </rPh>
    <phoneticPr fontId="1"/>
  </si>
  <si>
    <t>氏名</t>
    <rPh sb="0" eb="2">
      <t>シメイ</t>
    </rPh>
    <phoneticPr fontId="1"/>
  </si>
  <si>
    <t>補習時間</t>
    <rPh sb="0" eb="2">
      <t>ホシュウ</t>
    </rPh>
    <rPh sb="2" eb="4">
      <t>ジカン</t>
    </rPh>
    <phoneticPr fontId="1"/>
  </si>
  <si>
    <t>■出席不良者■</t>
    <rPh sb="1" eb="3">
      <t>シュッセキ</t>
    </rPh>
    <rPh sb="3" eb="5">
      <t>フリョウ</t>
    </rPh>
    <rPh sb="5" eb="6">
      <t>シャ</t>
    </rPh>
    <phoneticPr fontId="1"/>
  </si>
  <si>
    <t>宮本　希</t>
    <phoneticPr fontId="1"/>
  </si>
  <si>
    <t>補講対象者</t>
    <rPh sb="0" eb="2">
      <t>ホコウ</t>
    </rPh>
    <rPh sb="2" eb="5">
      <t>タイショウシャ</t>
    </rPh>
    <phoneticPr fontId="1"/>
  </si>
  <si>
    <t>6名</t>
    <rPh sb="1" eb="2">
      <t>メイ</t>
    </rPh>
    <phoneticPr fontId="1"/>
  </si>
  <si>
    <t>補講時間数</t>
    <rPh sb="0" eb="2">
      <t>ホコウ</t>
    </rPh>
    <rPh sb="2" eb="4">
      <t>ジカン</t>
    </rPh>
    <rPh sb="4" eb="5">
      <t>スウ</t>
    </rPh>
    <phoneticPr fontId="1"/>
  </si>
  <si>
    <t>補講込</t>
    <rPh sb="0" eb="2">
      <t>ホコウ</t>
    </rPh>
    <rPh sb="2" eb="3">
      <t>コミ</t>
    </rPh>
    <phoneticPr fontId="1"/>
  </si>
  <si>
    <t>メディアコミュニケーション・スポーツテクノロジー学科</t>
    <rPh sb="24" eb="26">
      <t>ガッカ</t>
    </rPh>
    <phoneticPr fontId="1"/>
  </si>
  <si>
    <t>１名</t>
    <rPh sb="1" eb="2">
      <t>メイ</t>
    </rPh>
    <phoneticPr fontId="1"/>
  </si>
  <si>
    <t>担任：植田　</t>
    <rPh sb="0" eb="2">
      <t>タンニン</t>
    </rPh>
    <rPh sb="3" eb="5">
      <t>ウエダ</t>
    </rPh>
    <phoneticPr fontId="1"/>
  </si>
  <si>
    <t xml:space="preserve">メディアコミュニケーション・スポーツテクノロジー学科 2年 </t>
    <rPh sb="24" eb="26">
      <t>ガッカ</t>
    </rPh>
    <rPh sb="28" eb="29">
      <t>ネン</t>
    </rPh>
    <phoneticPr fontId="1"/>
  </si>
  <si>
    <t>～R3.06.30</t>
    <phoneticPr fontId="1"/>
  </si>
  <si>
    <t>eスポーツ</t>
    <phoneticPr fontId="1"/>
  </si>
  <si>
    <t>DB入門</t>
    <rPh sb="2" eb="4">
      <t>ニュウモン</t>
    </rPh>
    <phoneticPr fontId="1"/>
  </si>
  <si>
    <t>欠席情報</t>
    <rPh sb="0" eb="2">
      <t>ケッセキ</t>
    </rPh>
    <rPh sb="2" eb="4">
      <t>ジョウホウ</t>
    </rPh>
    <phoneticPr fontId="1"/>
  </si>
  <si>
    <t>コマ数</t>
    <rPh sb="2" eb="3">
      <t>スウ</t>
    </rPh>
    <phoneticPr fontId="1"/>
  </si>
  <si>
    <t>時間数</t>
    <rPh sb="0" eb="3">
      <t>ジカンスウ</t>
    </rPh>
    <phoneticPr fontId="1"/>
  </si>
  <si>
    <t>授業情報</t>
    <rPh sb="0" eb="2">
      <t>ジュギョウ</t>
    </rPh>
    <rPh sb="2" eb="4">
      <t>ジョウホウ</t>
    </rPh>
    <phoneticPr fontId="1"/>
  </si>
  <si>
    <t>出席情報</t>
    <rPh sb="0" eb="2">
      <t>シュッセキ</t>
    </rPh>
    <rPh sb="2" eb="4">
      <t>ジョウホウ</t>
    </rPh>
    <phoneticPr fontId="1"/>
  </si>
  <si>
    <t>PG基礎</t>
    <rPh sb="2" eb="4">
      <t>キソ</t>
    </rPh>
    <phoneticPr fontId="1"/>
  </si>
  <si>
    <t>Unity</t>
    <phoneticPr fontId="1"/>
  </si>
  <si>
    <t>情報NW演習</t>
    <rPh sb="0" eb="2">
      <t>ジョウホウ</t>
    </rPh>
    <rPh sb="4" eb="6">
      <t>エンシュウ</t>
    </rPh>
    <phoneticPr fontId="1"/>
  </si>
  <si>
    <t>情報システム</t>
    <rPh sb="0" eb="2">
      <t>ジョウホウ</t>
    </rPh>
    <phoneticPr fontId="1"/>
  </si>
  <si>
    <t>プレゼン</t>
    <phoneticPr fontId="1"/>
  </si>
  <si>
    <t>科目不足時間数</t>
    <rPh sb="0" eb="2">
      <t>カモク</t>
    </rPh>
    <rPh sb="2" eb="4">
      <t>フソク</t>
    </rPh>
    <rPh sb="4" eb="6">
      <t>ジカン</t>
    </rPh>
    <rPh sb="6" eb="7">
      <t>スウ</t>
    </rPh>
    <phoneticPr fontId="1"/>
  </si>
  <si>
    <t>2/3
出席率</t>
    <rPh sb="4" eb="6">
      <t>シュッセキ</t>
    </rPh>
    <rPh sb="6" eb="7">
      <t>リツ</t>
    </rPh>
    <phoneticPr fontId="1"/>
  </si>
  <si>
    <t>80%
出席率</t>
    <rPh sb="4" eb="7">
      <t>シュッセキリツ</t>
    </rPh>
    <phoneticPr fontId="1"/>
  </si>
  <si>
    <t>80%不足時間</t>
    <rPh sb="3" eb="7">
      <t>フソクジカン</t>
    </rPh>
    <phoneticPr fontId="1"/>
  </si>
  <si>
    <t>第１Q 終了時</t>
    <rPh sb="0" eb="1">
      <t>ダイ</t>
    </rPh>
    <rPh sb="4" eb="6">
      <t>シュウリョウ</t>
    </rPh>
    <rPh sb="6" eb="7">
      <t>ジ</t>
    </rPh>
    <phoneticPr fontId="1"/>
  </si>
  <si>
    <t>夏休み期間中の不足時間</t>
    <rPh sb="0" eb="2">
      <t>ナツヤス</t>
    </rPh>
    <rPh sb="3" eb="6">
      <t>キカンチュウ</t>
    </rPh>
    <rPh sb="7" eb="9">
      <t>フソク</t>
    </rPh>
    <rPh sb="9" eb="11">
      <t>ジカン</t>
    </rPh>
    <phoneticPr fontId="1"/>
  </si>
  <si>
    <t>夏休み期間中の実績時間</t>
    <rPh sb="0" eb="2">
      <t>ナツヤス</t>
    </rPh>
    <rPh sb="3" eb="6">
      <t>キカンチュウ</t>
    </rPh>
    <rPh sb="7" eb="9">
      <t>ジッセキ</t>
    </rPh>
    <rPh sb="9" eb="11">
      <t>ジカン</t>
    </rPh>
    <phoneticPr fontId="1"/>
  </si>
  <si>
    <t>8月2週</t>
    <rPh sb="1" eb="2">
      <t>ガツ</t>
    </rPh>
    <rPh sb="3" eb="4">
      <t>シュウ</t>
    </rPh>
    <phoneticPr fontId="1"/>
  </si>
  <si>
    <t>8月3週</t>
    <rPh sb="1" eb="2">
      <t>ガツ</t>
    </rPh>
    <rPh sb="3" eb="4">
      <t>シュウ</t>
    </rPh>
    <phoneticPr fontId="1"/>
  </si>
  <si>
    <t>8月4週</t>
    <rPh sb="1" eb="2">
      <t>ガツ</t>
    </rPh>
    <rPh sb="3" eb="4">
      <t>シュウ</t>
    </rPh>
    <phoneticPr fontId="1"/>
  </si>
  <si>
    <t>8月5週</t>
    <rPh sb="1" eb="2">
      <t>ガツ</t>
    </rPh>
    <rPh sb="3" eb="4">
      <t>シュウ</t>
    </rPh>
    <phoneticPr fontId="1"/>
  </si>
  <si>
    <t>～8/13</t>
    <phoneticPr fontId="1"/>
  </si>
  <si>
    <t>～8/20</t>
    <phoneticPr fontId="1"/>
  </si>
  <si>
    <t>～8/27</t>
    <phoneticPr fontId="1"/>
  </si>
  <si>
    <t>～８／３１</t>
    <phoneticPr fontId="1"/>
  </si>
  <si>
    <t>予定</t>
    <rPh sb="0" eb="2">
      <t>ヨテイ</t>
    </rPh>
    <phoneticPr fontId="1"/>
  </si>
  <si>
    <t>月</t>
  </si>
  <si>
    <t>月</t>
    <rPh sb="0" eb="1">
      <t>ゲツ</t>
    </rPh>
    <phoneticPr fontId="1"/>
  </si>
  <si>
    <t>火</t>
  </si>
  <si>
    <t>水</t>
  </si>
  <si>
    <t>木</t>
  </si>
  <si>
    <t>金</t>
  </si>
  <si>
    <t>土</t>
  </si>
  <si>
    <t>日</t>
  </si>
  <si>
    <t>小計</t>
    <rPh sb="0" eb="2">
      <t>ショウケイ</t>
    </rPh>
    <phoneticPr fontId="1"/>
  </si>
  <si>
    <t>合計</t>
    <rPh sb="0" eb="2">
      <t>ゴウケイ</t>
    </rPh>
    <phoneticPr fontId="1"/>
  </si>
  <si>
    <t>第１Q</t>
    <rPh sb="0" eb="1">
      <t>ダイ</t>
    </rPh>
    <phoneticPr fontId="1"/>
  </si>
  <si>
    <t>第２Q（～7/31） 終了時</t>
    <rPh sb="0" eb="1">
      <t>ダイ</t>
    </rPh>
    <rPh sb="11" eb="13">
      <t>シュウリョウ</t>
    </rPh>
    <rPh sb="13" eb="14">
      <t>ジ</t>
    </rPh>
    <phoneticPr fontId="1"/>
  </si>
  <si>
    <t>HTML・CSS</t>
    <phoneticPr fontId="1"/>
  </si>
  <si>
    <t>PG入門</t>
    <rPh sb="2" eb="4">
      <t>ニュウモン</t>
    </rPh>
    <phoneticPr fontId="1"/>
  </si>
  <si>
    <t>第２Q</t>
    <rPh sb="0" eb="1">
      <t>ダイ</t>
    </rPh>
    <phoneticPr fontId="1"/>
  </si>
  <si>
    <t>～R3.0７.３１</t>
    <phoneticPr fontId="1"/>
  </si>
  <si>
    <t>12:45Start</t>
    <phoneticPr fontId="1"/>
  </si>
  <si>
    <t>DB入門</t>
  </si>
  <si>
    <t>eスポーツ</t>
  </si>
  <si>
    <t>HTML/CSS</t>
  </si>
  <si>
    <t>LH</t>
  </si>
  <si>
    <t>PG基礎</t>
  </si>
  <si>
    <t>Unity</t>
  </si>
  <si>
    <t>キャリアプラン</t>
  </si>
  <si>
    <t>プレゼン</t>
  </si>
  <si>
    <t>情報NW演習</t>
  </si>
  <si>
    <t>情報システム</t>
  </si>
  <si>
    <t>第２Q終了時</t>
    <rPh sb="0" eb="1">
      <t>ダイ</t>
    </rPh>
    <rPh sb="3" eb="5">
      <t>シュウリョウ</t>
    </rPh>
    <rPh sb="5" eb="6">
      <t>ジ</t>
    </rPh>
    <phoneticPr fontId="1"/>
  </si>
  <si>
    <t>補講の実績</t>
    <rPh sb="0" eb="2">
      <t>ホコウ</t>
    </rPh>
    <rPh sb="3" eb="5">
      <t>ジッセキ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</si>
  <si>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</si>
  <si>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</si>
  <si>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</si>
  <si>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11月</t>
    <rPh sb="2" eb="3">
      <t>ガツ</t>
    </rPh>
    <phoneticPr fontId="1"/>
  </si>
  <si>
    <t>～11/30</t>
    <phoneticPr fontId="1"/>
  </si>
  <si>
    <t>12月上</t>
    <rPh sb="2" eb="3">
      <t>ガツ</t>
    </rPh>
    <rPh sb="3" eb="4">
      <t>ウエ</t>
    </rPh>
    <phoneticPr fontId="1"/>
  </si>
  <si>
    <t>12月下</t>
    <rPh sb="2" eb="3">
      <t>ガツ</t>
    </rPh>
    <rPh sb="3" eb="4">
      <t>シモ</t>
    </rPh>
    <phoneticPr fontId="1"/>
  </si>
  <si>
    <t>1月上</t>
    <rPh sb="1" eb="2">
      <t>ガツ</t>
    </rPh>
    <rPh sb="2" eb="3">
      <t>ジョウ</t>
    </rPh>
    <phoneticPr fontId="1"/>
  </si>
  <si>
    <t>～12/15</t>
    <phoneticPr fontId="1"/>
  </si>
  <si>
    <t>～12/31</t>
    <phoneticPr fontId="1"/>
  </si>
  <si>
    <t>～1/15</t>
    <phoneticPr fontId="1"/>
  </si>
  <si>
    <t>実績時間</t>
    <rPh sb="0" eb="2">
      <t>ジッセキ</t>
    </rPh>
    <rPh sb="2" eb="4">
      <t>ジカン</t>
    </rPh>
    <phoneticPr fontId="1"/>
  </si>
  <si>
    <t>前期終了時の不足時間</t>
    <rPh sb="0" eb="2">
      <t>ゼンキ</t>
    </rPh>
    <rPh sb="2" eb="5">
      <t>シュウリョウジ</t>
    </rPh>
    <rPh sb="6" eb="8">
      <t>フソク</t>
    </rPh>
    <rPh sb="8" eb="10">
      <t>ジカン</t>
    </rPh>
    <phoneticPr fontId="1"/>
  </si>
  <si>
    <t>Excel/VBA</t>
  </si>
  <si>
    <t>AI演習</t>
    <rPh sb="2" eb="4">
      <t>エンシュウ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</si>
  <si>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</si>
  <si>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</si>
  <si>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火</t>
    <rPh sb="0" eb="1">
      <t>ヒ</t>
    </rPh>
    <phoneticPr fontId="1"/>
  </si>
  <si>
    <t>1月下</t>
    <rPh sb="1" eb="2">
      <t>ガツ</t>
    </rPh>
    <rPh sb="2" eb="3">
      <t>ゲ</t>
    </rPh>
    <phoneticPr fontId="1"/>
  </si>
  <si>
    <t>2月上</t>
    <rPh sb="1" eb="2">
      <t>ガツ</t>
    </rPh>
    <rPh sb="2" eb="3">
      <t>ジョウ</t>
    </rPh>
    <phoneticPr fontId="1"/>
  </si>
  <si>
    <t>2月下</t>
    <rPh sb="1" eb="2">
      <t>ガツ</t>
    </rPh>
    <rPh sb="2" eb="3">
      <t>ゲ</t>
    </rPh>
    <phoneticPr fontId="1"/>
  </si>
  <si>
    <t>～1/30</t>
    <phoneticPr fontId="1"/>
  </si>
  <si>
    <t>～2/15</t>
    <phoneticPr fontId="1"/>
  </si>
  <si>
    <t>～2/28</t>
    <phoneticPr fontId="1"/>
  </si>
  <si>
    <t>後期</t>
    <rPh sb="0" eb="2">
      <t>コウキ</t>
    </rPh>
    <phoneticPr fontId="1"/>
  </si>
  <si>
    <t>MOS Excel</t>
    <phoneticPr fontId="1"/>
  </si>
  <si>
    <t>12月下</t>
    <rPh sb="2" eb="3">
      <t>ガツ</t>
    </rPh>
    <rPh sb="3" eb="4">
      <t>シタ</t>
    </rPh>
    <phoneticPr fontId="1"/>
  </si>
  <si>
    <t>作成日付</t>
    <rPh sb="0" eb="4">
      <t>サクセイヒヅケ</t>
    </rPh>
    <phoneticPr fontId="1"/>
  </si>
  <si>
    <t>情報システムⅠ</t>
  </si>
  <si>
    <t>情報システムⅡ</t>
  </si>
  <si>
    <t>AI演習</t>
  </si>
  <si>
    <t>補修時間</t>
    <rPh sb="0" eb="4">
      <t>ホシュウジカン</t>
    </rPh>
    <phoneticPr fontId="1"/>
  </si>
  <si>
    <t>～12/12</t>
    <phoneticPr fontId="1"/>
  </si>
  <si>
    <t>～12/26</t>
    <phoneticPr fontId="1"/>
  </si>
  <si>
    <t>～1/9</t>
    <phoneticPr fontId="1"/>
  </si>
  <si>
    <t>～1/23</t>
    <phoneticPr fontId="1"/>
  </si>
  <si>
    <t>～2/6</t>
    <phoneticPr fontId="1"/>
  </si>
  <si>
    <t>～2/20</t>
    <phoneticPr fontId="1"/>
  </si>
  <si>
    <t>MOS Excelなど</t>
    <phoneticPr fontId="1"/>
  </si>
  <si>
    <t>残補講数</t>
    <rPh sb="0" eb="1">
      <t>ザン</t>
    </rPh>
    <rPh sb="1" eb="4">
      <t>ホコウスウ</t>
    </rPh>
    <phoneticPr fontId="1"/>
  </si>
  <si>
    <t xml:space="preserve"> </t>
    <phoneticPr fontId="1"/>
  </si>
  <si>
    <t>MOS Excel</t>
    <phoneticPr fontId="1"/>
  </si>
  <si>
    <t>2月～3月</t>
    <rPh sb="1" eb="2">
      <t>ガツ</t>
    </rPh>
    <rPh sb="4" eb="5">
      <t>ガツ</t>
    </rPh>
    <phoneticPr fontId="1"/>
  </si>
  <si>
    <t>検定対策</t>
    <rPh sb="0" eb="4">
      <t>ケンテイタイサク</t>
    </rPh>
    <phoneticPr fontId="1"/>
  </si>
  <si>
    <t>～3月中</t>
    <rPh sb="2" eb="3">
      <t>ガツ</t>
    </rPh>
    <rPh sb="3" eb="4">
      <t>ナカ</t>
    </rPh>
    <phoneticPr fontId="1"/>
  </si>
  <si>
    <t>～3/20</t>
    <phoneticPr fontId="1"/>
  </si>
  <si>
    <t>～3/6</t>
    <phoneticPr fontId="1"/>
  </si>
  <si>
    <t>出席率</t>
    <rPh sb="0" eb="3">
      <t>シュッセキリツ</t>
    </rPh>
    <phoneticPr fontId="1"/>
  </si>
  <si>
    <t>2月20日までの授業時間数</t>
    <rPh sb="1" eb="2">
      <t>ガツ</t>
    </rPh>
    <rPh sb="4" eb="5">
      <t>ニチ</t>
    </rPh>
    <rPh sb="8" eb="13">
      <t>ジュギョウジカンスウ</t>
    </rPh>
    <phoneticPr fontId="1"/>
  </si>
  <si>
    <t>出席した時間数</t>
    <rPh sb="0" eb="2">
      <t>シュッセキ</t>
    </rPh>
    <rPh sb="4" eb="7">
      <t>ジカンスウ</t>
    </rPh>
    <phoneticPr fontId="1"/>
  </si>
  <si>
    <t>時間</t>
    <rPh sb="0" eb="2">
      <t>ジカン</t>
    </rPh>
    <phoneticPr fontId="1"/>
  </si>
  <si>
    <t>消化済み補講時間数</t>
    <rPh sb="0" eb="3">
      <t>ショウカズ</t>
    </rPh>
    <rPh sb="4" eb="9">
      <t>ホコウジカンスウ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</si>
</sst>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;@"/>
    <numFmt numFmtId="177" formatCode="aaa"/>
    <numFmt numFmtId="178" formatCode="0.0%"/>
    <numFmt numFmtId="179" formatCode="0_ "/>
    <numFmt numFmtId="180" formatCode="m&quot;月&quot;d&quot;日&quot;&quot;終&quot;&quot;了&quot;&quot;時&quot;"/>
    <numFmt numFmtId="181" formatCode="m&quot;月&quot;d&quot;日&quot;&quot;終&quot;&quot;了&quot;&quot;時&quot;&quot;の&quot;&quot;不&quot;&quot;足&quot;&quot;時&quot;&quot;間&quot;&quot;数&quot;"/>
  </numFmts>
  <fonts count="2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rgb="FFFF0000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14"/>
      <color rgb="FF0000FF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b/>
      <sz val="16"/>
      <color rgb="FFFF0000"/>
      <name val="ＭＳ Ｐ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26" fillId="0" borderId="0" applyFont="0" applyFill="0" applyBorder="0" applyAlignment="0" applyProtection="0">
      <alignment vertical="center"/>
    </xf>
  </cellStyleXfs>
  <cellXfs count="4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10" fontId="2" fillId="0" borderId="0" xfId="0" applyNumberFormat="1" applyFont="1">
      <alignment vertical="center"/>
    </xf>
    <xf numFmtId="0" fontId="0" fillId="0" borderId="29" xfId="0" applyBorder="1" applyAlignment="1">
      <alignment vertical="center" shrinkToFit="1"/>
    </xf>
    <xf numFmtId="0" fontId="0" fillId="0" borderId="34" xfId="0" applyBorder="1" applyAlignment="1">
      <alignment vertical="center" shrinkToFit="1"/>
    </xf>
    <xf numFmtId="0" fontId="7" fillId="0" borderId="0" xfId="0" applyFont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3" fillId="2" borderId="31" xfId="0" applyNumberFormat="1" applyFont="1" applyFill="1" applyBorder="1" applyAlignment="1">
      <alignment vertical="center" shrinkToFit="1"/>
    </xf>
    <xf numFmtId="0" fontId="0" fillId="2" borderId="7" xfId="0" applyFill="1" applyBorder="1">
      <alignment vertical="center"/>
    </xf>
    <xf numFmtId="179" fontId="3" fillId="2" borderId="32" xfId="0" applyNumberFormat="1" applyFont="1" applyFill="1" applyBorder="1" applyAlignment="1">
      <alignment vertical="center" shrinkToFit="1"/>
    </xf>
    <xf numFmtId="0" fontId="0" fillId="2" borderId="9" xfId="0" applyFill="1" applyBorder="1">
      <alignment vertical="center"/>
    </xf>
    <xf numFmtId="179" fontId="3" fillId="2" borderId="35" xfId="0" applyNumberFormat="1" applyFont="1" applyFill="1" applyBorder="1" applyAlignment="1">
      <alignment vertical="center" shrinkToFit="1"/>
    </xf>
    <xf numFmtId="0" fontId="0" fillId="2" borderId="13" xfId="0" applyFill="1" applyBorder="1">
      <alignment vertical="center"/>
    </xf>
    <xf numFmtId="179" fontId="2" fillId="2" borderId="45" xfId="0" applyNumberFormat="1" applyFont="1" applyFill="1" applyBorder="1" applyAlignment="1">
      <alignment vertical="center" shrinkToFit="1"/>
    </xf>
    <xf numFmtId="0" fontId="0" fillId="2" borderId="23" xfId="0" applyFill="1" applyBorder="1">
      <alignment vertical="center"/>
    </xf>
    <xf numFmtId="179" fontId="0" fillId="2" borderId="31" xfId="0" applyNumberFormat="1" applyFill="1" applyBorder="1">
      <alignment vertical="center"/>
    </xf>
    <xf numFmtId="0" fontId="0" fillId="2" borderId="32" xfId="0" applyFill="1" applyBorder="1">
      <alignment vertical="center"/>
    </xf>
    <xf numFmtId="0" fontId="0" fillId="2" borderId="35" xfId="0" applyFill="1" applyBorder="1">
      <alignment vertical="center"/>
    </xf>
    <xf numFmtId="178" fontId="11" fillId="4" borderId="52" xfId="0" applyNumberFormat="1" applyFont="1" applyFill="1" applyBorder="1">
      <alignment vertical="center"/>
    </xf>
    <xf numFmtId="178" fontId="11" fillId="4" borderId="53" xfId="0" applyNumberFormat="1" applyFont="1" applyFill="1" applyBorder="1">
      <alignment vertical="center"/>
    </xf>
    <xf numFmtId="178" fontId="11" fillId="4" borderId="54" xfId="0" applyNumberFormat="1" applyFont="1" applyFill="1" applyBorder="1">
      <alignment vertical="center"/>
    </xf>
    <xf numFmtId="178" fontId="11" fillId="4" borderId="51" xfId="0" applyNumberFormat="1" applyFont="1" applyFill="1" applyBorder="1">
      <alignment vertical="center"/>
    </xf>
    <xf numFmtId="10" fontId="11" fillId="7" borderId="31" xfId="0" applyNumberFormat="1" applyFont="1" applyFill="1" applyBorder="1">
      <alignment vertical="center"/>
    </xf>
    <xf numFmtId="10" fontId="11" fillId="7" borderId="32" xfId="0" applyNumberFormat="1" applyFont="1" applyFill="1" applyBorder="1">
      <alignment vertical="center"/>
    </xf>
    <xf numFmtId="10" fontId="11" fillId="7" borderId="35" xfId="0" applyNumberFormat="1" applyFont="1" applyFill="1" applyBorder="1">
      <alignment vertical="center"/>
    </xf>
    <xf numFmtId="10" fontId="11" fillId="7" borderId="45" xfId="0" applyNumberFormat="1" applyFont="1" applyFill="1" applyBorder="1">
      <alignment vertical="center"/>
    </xf>
    <xf numFmtId="0" fontId="13" fillId="2" borderId="31" xfId="0" applyFont="1" applyFill="1" applyBorder="1" applyAlignment="1">
      <alignment vertical="center" shrinkToFit="1"/>
    </xf>
    <xf numFmtId="0" fontId="9" fillId="2" borderId="32" xfId="0" applyFont="1" applyFill="1" applyBorder="1" applyAlignment="1">
      <alignment vertical="center" shrinkToFit="1"/>
    </xf>
    <xf numFmtId="0" fontId="9" fillId="3" borderId="32" xfId="0" applyFont="1" applyFill="1" applyBorder="1" applyAlignment="1">
      <alignment horizontal="left" vertical="center" shrinkToFit="1"/>
    </xf>
    <xf numFmtId="0" fontId="9" fillId="2" borderId="35" xfId="0" applyFont="1" applyFill="1" applyBorder="1" applyAlignment="1">
      <alignment horizontal="left" vertical="center" shrinkToFit="1"/>
    </xf>
    <xf numFmtId="0" fontId="9" fillId="2" borderId="45" xfId="0" applyFont="1" applyFill="1" applyBorder="1" applyAlignment="1">
      <alignment horizontal="left" vertical="center" shrinkToFit="1"/>
    </xf>
    <xf numFmtId="0" fontId="0" fillId="0" borderId="0" xfId="0" applyFill="1">
      <alignment vertical="center"/>
    </xf>
    <xf numFmtId="0" fontId="8" fillId="4" borderId="0" xfId="0" applyFont="1" applyFill="1">
      <alignment vertical="center"/>
    </xf>
    <xf numFmtId="0" fontId="15" fillId="4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right" vertical="center"/>
    </xf>
    <xf numFmtId="0" fontId="11" fillId="0" borderId="0" xfId="0" applyFont="1" applyFill="1">
      <alignment vertical="center"/>
    </xf>
    <xf numFmtId="179" fontId="11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4" fillId="0" borderId="0" xfId="0" applyFont="1">
      <alignment vertical="center"/>
    </xf>
    <xf numFmtId="0" fontId="11" fillId="0" borderId="0" xfId="0" applyFont="1">
      <alignment vertical="center"/>
    </xf>
    <xf numFmtId="10" fontId="10" fillId="0" borderId="0" xfId="0" applyNumberFormat="1" applyFont="1">
      <alignment vertical="center"/>
    </xf>
    <xf numFmtId="0" fontId="0" fillId="0" borderId="0" xfId="0" applyBorder="1" applyAlignment="1">
      <alignment vertical="center" wrapText="1"/>
    </xf>
    <xf numFmtId="0" fontId="0" fillId="0" borderId="29" xfId="0" applyBorder="1">
      <alignment vertical="center"/>
    </xf>
    <xf numFmtId="0" fontId="0" fillId="0" borderId="58" xfId="0" applyBorder="1">
      <alignment vertical="center"/>
    </xf>
    <xf numFmtId="0" fontId="0" fillId="0" borderId="30" xfId="0" applyBorder="1">
      <alignment vertical="center"/>
    </xf>
    <xf numFmtId="0" fontId="0" fillId="0" borderId="57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69" xfId="0" applyFill="1" applyBorder="1">
      <alignment vertical="center"/>
    </xf>
    <xf numFmtId="0" fontId="0" fillId="5" borderId="70" xfId="0" applyFill="1" applyBorder="1">
      <alignment vertical="center"/>
    </xf>
    <xf numFmtId="0" fontId="0" fillId="5" borderId="72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57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30" xfId="0" applyFill="1" applyBorder="1">
      <alignment vertical="center"/>
    </xf>
    <xf numFmtId="0" fontId="0" fillId="5" borderId="9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59" xfId="0" applyFill="1" applyBorder="1">
      <alignment vertical="center"/>
    </xf>
    <xf numFmtId="0" fontId="0" fillId="5" borderId="60" xfId="0" applyFill="1" applyBorder="1">
      <alignment vertical="center"/>
    </xf>
    <xf numFmtId="0" fontId="0" fillId="5" borderId="73" xfId="0" applyFill="1" applyBorder="1">
      <alignment vertical="center"/>
    </xf>
    <xf numFmtId="0" fontId="0" fillId="0" borderId="64" xfId="0" applyBorder="1" applyAlignment="1">
      <alignment vertical="center" shrinkToFit="1"/>
    </xf>
    <xf numFmtId="0" fontId="0" fillId="0" borderId="61" xfId="0" applyBorder="1" applyAlignment="1">
      <alignment vertical="center" shrinkToFit="1"/>
    </xf>
    <xf numFmtId="0" fontId="0" fillId="0" borderId="62" xfId="0" applyBorder="1" applyAlignment="1">
      <alignment vertical="center" shrinkToFit="1"/>
    </xf>
    <xf numFmtId="0" fontId="0" fillId="0" borderId="58" xfId="0" applyBorder="1" applyAlignment="1">
      <alignment vertical="center" shrinkToFit="1"/>
    </xf>
    <xf numFmtId="0" fontId="0" fillId="5" borderId="71" xfId="0" applyFill="1" applyBorder="1">
      <alignment vertical="center"/>
    </xf>
    <xf numFmtId="0" fontId="0" fillId="5" borderId="58" xfId="0" applyFill="1" applyBorder="1">
      <alignment vertical="center"/>
    </xf>
    <xf numFmtId="0" fontId="0" fillId="5" borderId="63" xfId="0" applyFill="1" applyBorder="1">
      <alignment vertical="center"/>
    </xf>
    <xf numFmtId="0" fontId="8" fillId="2" borderId="31" xfId="0" applyFont="1" applyFill="1" applyBorder="1">
      <alignment vertical="center"/>
    </xf>
    <xf numFmtId="0" fontId="8" fillId="2" borderId="7" xfId="0" applyFont="1" applyFill="1" applyBorder="1">
      <alignment vertical="center"/>
    </xf>
    <xf numFmtId="0" fontId="8" fillId="2" borderId="32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8" fillId="2" borderId="35" xfId="0" applyFont="1" applyFill="1" applyBorder="1">
      <alignment vertical="center"/>
    </xf>
    <xf numFmtId="0" fontId="8" fillId="2" borderId="13" xfId="0" applyFont="1" applyFill="1" applyBorder="1">
      <alignment vertical="center"/>
    </xf>
    <xf numFmtId="179" fontId="8" fillId="2" borderId="45" xfId="0" applyNumberFormat="1" applyFont="1" applyFill="1" applyBorder="1" applyAlignment="1">
      <alignment vertical="center" shrinkToFit="1"/>
    </xf>
    <xf numFmtId="0" fontId="8" fillId="2" borderId="23" xfId="0" applyFont="1" applyFill="1" applyBorder="1">
      <alignment vertical="center"/>
    </xf>
    <xf numFmtId="0" fontId="11" fillId="7" borderId="20" xfId="0" applyFont="1" applyFill="1" applyBorder="1">
      <alignment vertical="center"/>
    </xf>
    <xf numFmtId="0" fontId="11" fillId="7" borderId="26" xfId="0" applyFont="1" applyFill="1" applyBorder="1">
      <alignment vertical="center"/>
    </xf>
    <xf numFmtId="0" fontId="11" fillId="7" borderId="27" xfId="0" applyFont="1" applyFill="1" applyBorder="1">
      <alignment vertical="center"/>
    </xf>
    <xf numFmtId="0" fontId="11" fillId="7" borderId="28" xfId="0" applyFont="1" applyFill="1" applyBorder="1">
      <alignment vertical="center"/>
    </xf>
    <xf numFmtId="0" fontId="11" fillId="4" borderId="20" xfId="0" applyFont="1" applyFill="1" applyBorder="1">
      <alignment vertical="center"/>
    </xf>
    <xf numFmtId="0" fontId="11" fillId="4" borderId="26" xfId="0" applyFont="1" applyFill="1" applyBorder="1">
      <alignment vertical="center"/>
    </xf>
    <xf numFmtId="0" fontId="11" fillId="4" borderId="27" xfId="0" applyFont="1" applyFill="1" applyBorder="1">
      <alignment vertical="center"/>
    </xf>
    <xf numFmtId="0" fontId="11" fillId="4" borderId="28" xfId="0" applyFont="1" applyFill="1" applyBorder="1">
      <alignment vertical="center"/>
    </xf>
    <xf numFmtId="10" fontId="5" fillId="2" borderId="20" xfId="0" applyNumberFormat="1" applyFont="1" applyFill="1" applyBorder="1">
      <alignment vertical="center"/>
    </xf>
    <xf numFmtId="10" fontId="5" fillId="2" borderId="26" xfId="0" applyNumberFormat="1" applyFont="1" applyFill="1" applyBorder="1">
      <alignment vertical="center"/>
    </xf>
    <xf numFmtId="10" fontId="5" fillId="2" borderId="27" xfId="0" applyNumberFormat="1" applyFont="1" applyFill="1" applyBorder="1">
      <alignment vertical="center"/>
    </xf>
    <xf numFmtId="10" fontId="5" fillId="2" borderId="6" xfId="0" applyNumberFormat="1" applyFont="1" applyFill="1" applyBorder="1">
      <alignment vertical="center"/>
    </xf>
    <xf numFmtId="0" fontId="6" fillId="2" borderId="24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56" fontId="6" fillId="2" borderId="25" xfId="0" applyNumberFormat="1" applyFont="1" applyFill="1" applyBorder="1" applyAlignment="1">
      <alignment horizontal="center" vertical="center" wrapText="1"/>
    </xf>
    <xf numFmtId="10" fontId="0" fillId="2" borderId="39" xfId="0" applyNumberFormat="1" applyFill="1" applyBorder="1">
      <alignment vertical="center"/>
    </xf>
    <xf numFmtId="0" fontId="0" fillId="2" borderId="4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41" xfId="0" applyFill="1" applyBorder="1">
      <alignment vertical="center"/>
    </xf>
    <xf numFmtId="0" fontId="0" fillId="2" borderId="42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6" xfId="0" applyFill="1" applyBorder="1">
      <alignment vertical="center"/>
    </xf>
    <xf numFmtId="10" fontId="0" fillId="2" borderId="27" xfId="0" applyNumberFormat="1" applyFill="1" applyBorder="1">
      <alignment vertical="center"/>
    </xf>
    <xf numFmtId="0" fontId="0" fillId="2" borderId="10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27" xfId="0" applyFill="1" applyBorder="1">
      <alignment vertical="center"/>
    </xf>
    <xf numFmtId="10" fontId="0" fillId="2" borderId="6" xfId="0" applyNumberFormat="1" applyFill="1" applyBorder="1">
      <alignment vertical="center"/>
    </xf>
    <xf numFmtId="0" fontId="0" fillId="2" borderId="24" xfId="0" applyFill="1" applyBorder="1">
      <alignment vertical="center"/>
    </xf>
    <xf numFmtId="0" fontId="0" fillId="2" borderId="38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9" xfId="0" applyFill="1" applyBorder="1">
      <alignment vertical="center"/>
    </xf>
    <xf numFmtId="0" fontId="0" fillId="0" borderId="70" xfId="0" applyFill="1" applyBorder="1">
      <alignment vertical="center"/>
    </xf>
    <xf numFmtId="0" fontId="0" fillId="0" borderId="72" xfId="0" applyFill="1" applyBorder="1">
      <alignment vertical="center"/>
    </xf>
    <xf numFmtId="0" fontId="0" fillId="0" borderId="71" xfId="0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57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30" xfId="0" applyFill="1" applyBorder="1">
      <alignment vertical="center"/>
    </xf>
    <xf numFmtId="0" fontId="0" fillId="0" borderId="58" xfId="0" applyFill="1" applyBorder="1">
      <alignment vertical="center"/>
    </xf>
    <xf numFmtId="0" fontId="16" fillId="0" borderId="0" xfId="0" applyFont="1">
      <alignment vertical="center"/>
    </xf>
    <xf numFmtId="0" fontId="14" fillId="0" borderId="65" xfId="0" applyFont="1" applyBorder="1">
      <alignment vertical="center"/>
    </xf>
    <xf numFmtId="0" fontId="14" fillId="0" borderId="66" xfId="0" applyFont="1" applyBorder="1">
      <alignment vertical="center"/>
    </xf>
    <xf numFmtId="0" fontId="14" fillId="0" borderId="68" xfId="0" applyFont="1" applyBorder="1">
      <alignment vertical="center"/>
    </xf>
    <xf numFmtId="0" fontId="14" fillId="0" borderId="67" xfId="0" applyFont="1" applyBorder="1">
      <alignment vertical="center"/>
    </xf>
    <xf numFmtId="0" fontId="17" fillId="0" borderId="0" xfId="0" applyFont="1">
      <alignment vertical="center"/>
    </xf>
    <xf numFmtId="0" fontId="18" fillId="5" borderId="69" xfId="0" applyFont="1" applyFill="1" applyBorder="1">
      <alignment vertical="center"/>
    </xf>
    <xf numFmtId="0" fontId="18" fillId="0" borderId="57" xfId="0" applyFont="1" applyBorder="1">
      <alignment vertical="center"/>
    </xf>
    <xf numFmtId="0" fontId="18" fillId="5" borderId="57" xfId="0" applyFont="1" applyFill="1" applyBorder="1">
      <alignment vertical="center"/>
    </xf>
    <xf numFmtId="0" fontId="18" fillId="5" borderId="59" xfId="0" applyFont="1" applyFill="1" applyBorder="1">
      <alignment vertical="center"/>
    </xf>
    <xf numFmtId="0" fontId="19" fillId="0" borderId="65" xfId="0" applyFont="1" applyBorder="1">
      <alignment vertical="center"/>
    </xf>
    <xf numFmtId="0" fontId="18" fillId="5" borderId="70" xfId="0" applyFont="1" applyFill="1" applyBorder="1">
      <alignment vertical="center"/>
    </xf>
    <xf numFmtId="0" fontId="18" fillId="0" borderId="29" xfId="0" applyFont="1" applyBorder="1">
      <alignment vertical="center"/>
    </xf>
    <xf numFmtId="0" fontId="18" fillId="5" borderId="29" xfId="0" applyFont="1" applyFill="1" applyBorder="1">
      <alignment vertical="center"/>
    </xf>
    <xf numFmtId="0" fontId="18" fillId="5" borderId="60" xfId="0" applyFont="1" applyFill="1" applyBorder="1">
      <alignment vertical="center"/>
    </xf>
    <xf numFmtId="0" fontId="19" fillId="0" borderId="66" xfId="0" applyFont="1" applyBorder="1">
      <alignment vertical="center"/>
    </xf>
    <xf numFmtId="0" fontId="18" fillId="5" borderId="72" xfId="0" applyFont="1" applyFill="1" applyBorder="1">
      <alignment vertical="center"/>
    </xf>
    <xf numFmtId="0" fontId="18" fillId="0" borderId="30" xfId="0" applyFont="1" applyBorder="1">
      <alignment vertical="center"/>
    </xf>
    <xf numFmtId="0" fontId="18" fillId="5" borderId="30" xfId="0" applyFont="1" applyFill="1" applyBorder="1">
      <alignment vertical="center"/>
    </xf>
    <xf numFmtId="0" fontId="18" fillId="5" borderId="73" xfId="0" applyFont="1" applyFill="1" applyBorder="1">
      <alignment vertical="center"/>
    </xf>
    <xf numFmtId="0" fontId="19" fillId="0" borderId="68" xfId="0" applyFont="1" applyBorder="1">
      <alignment vertical="center"/>
    </xf>
    <xf numFmtId="0" fontId="18" fillId="5" borderId="71" xfId="0" applyFont="1" applyFill="1" applyBorder="1">
      <alignment vertical="center"/>
    </xf>
    <xf numFmtId="0" fontId="18" fillId="0" borderId="58" xfId="0" applyFont="1" applyBorder="1">
      <alignment vertical="center"/>
    </xf>
    <xf numFmtId="0" fontId="18" fillId="5" borderId="58" xfId="0" applyFont="1" applyFill="1" applyBorder="1">
      <alignment vertical="center"/>
    </xf>
    <xf numFmtId="0" fontId="18" fillId="5" borderId="63" xfId="0" applyFont="1" applyFill="1" applyBorder="1">
      <alignment vertical="center"/>
    </xf>
    <xf numFmtId="0" fontId="19" fillId="0" borderId="67" xfId="0" applyFont="1" applyBorder="1">
      <alignment vertical="center"/>
    </xf>
    <xf numFmtId="0" fontId="18" fillId="8" borderId="57" xfId="0" applyFont="1" applyFill="1" applyBorder="1">
      <alignment vertical="center"/>
    </xf>
    <xf numFmtId="0" fontId="18" fillId="8" borderId="29" xfId="0" applyFont="1" applyFill="1" applyBorder="1">
      <alignment vertical="center"/>
    </xf>
    <xf numFmtId="0" fontId="0" fillId="8" borderId="29" xfId="0" applyFill="1" applyBorder="1">
      <alignment vertical="center"/>
    </xf>
    <xf numFmtId="0" fontId="18" fillId="0" borderId="69" xfId="0" applyFont="1" applyFill="1" applyBorder="1">
      <alignment vertical="center"/>
    </xf>
    <xf numFmtId="0" fontId="18" fillId="0" borderId="70" xfId="0" applyFont="1" applyFill="1" applyBorder="1">
      <alignment vertical="center"/>
    </xf>
    <xf numFmtId="0" fontId="18" fillId="0" borderId="29" xfId="0" applyFont="1" applyFill="1" applyBorder="1">
      <alignment vertical="center"/>
    </xf>
    <xf numFmtId="56" fontId="0" fillId="0" borderId="0" xfId="0" applyNumberFormat="1">
      <alignment vertical="center"/>
    </xf>
    <xf numFmtId="0" fontId="0" fillId="9" borderId="61" xfId="0" applyFill="1" applyBorder="1" applyAlignment="1">
      <alignment vertical="center" shrinkToFit="1"/>
    </xf>
    <xf numFmtId="0" fontId="22" fillId="9" borderId="29" xfId="0" applyFont="1" applyFill="1" applyBorder="1">
      <alignment vertical="center"/>
    </xf>
    <xf numFmtId="0" fontId="0" fillId="0" borderId="29" xfId="0" applyFont="1" applyBorder="1">
      <alignment vertical="center"/>
    </xf>
    <xf numFmtId="10" fontId="0" fillId="2" borderId="54" xfId="0" applyNumberFormat="1" applyFill="1" applyBorder="1">
      <alignment vertical="center"/>
    </xf>
    <xf numFmtId="10" fontId="0" fillId="2" borderId="55" xfId="0" applyNumberFormat="1" applyFill="1" applyBorder="1">
      <alignment vertical="center"/>
    </xf>
    <xf numFmtId="0" fontId="11" fillId="4" borderId="42" xfId="0" applyFont="1" applyFill="1" applyBorder="1">
      <alignment vertical="center"/>
    </xf>
    <xf numFmtId="0" fontId="18" fillId="0" borderId="57" xfId="0" applyFont="1" applyFill="1" applyBorder="1">
      <alignment vertical="center"/>
    </xf>
    <xf numFmtId="0" fontId="18" fillId="0" borderId="72" xfId="0" applyFont="1" applyFill="1" applyBorder="1">
      <alignment vertical="center"/>
    </xf>
    <xf numFmtId="0" fontId="18" fillId="0" borderId="30" xfId="0" applyFont="1" applyFill="1" applyBorder="1">
      <alignment vertical="center"/>
    </xf>
    <xf numFmtId="0" fontId="18" fillId="0" borderId="71" xfId="0" applyFont="1" applyFill="1" applyBorder="1">
      <alignment vertical="center"/>
    </xf>
    <xf numFmtId="0" fontId="18" fillId="0" borderId="58" xfId="0" applyFont="1" applyFill="1" applyBorder="1">
      <alignment vertical="center"/>
    </xf>
    <xf numFmtId="0" fontId="18" fillId="0" borderId="75" xfId="0" applyFont="1" applyFill="1" applyBorder="1">
      <alignment vertical="center"/>
    </xf>
    <xf numFmtId="0" fontId="18" fillId="0" borderId="34" xfId="0" applyFont="1" applyFill="1" applyBorder="1">
      <alignment vertical="center"/>
    </xf>
    <xf numFmtId="0" fontId="18" fillId="5" borderId="34" xfId="0" applyFont="1" applyFill="1" applyBorder="1">
      <alignment vertical="center"/>
    </xf>
    <xf numFmtId="0" fontId="18" fillId="5" borderId="75" xfId="0" applyFont="1" applyFill="1" applyBorder="1">
      <alignment vertical="center"/>
    </xf>
    <xf numFmtId="0" fontId="0" fillId="5" borderId="23" xfId="0" applyFill="1" applyBorder="1" applyAlignment="1">
      <alignment horizontal="center" vertical="center"/>
    </xf>
    <xf numFmtId="0" fontId="18" fillId="5" borderId="76" xfId="0" applyFont="1" applyFill="1" applyBorder="1">
      <alignment vertical="center"/>
    </xf>
    <xf numFmtId="0" fontId="18" fillId="0" borderId="76" xfId="0" applyFont="1" applyFill="1" applyBorder="1">
      <alignment vertical="center"/>
    </xf>
    <xf numFmtId="0" fontId="18" fillId="0" borderId="60" xfId="0" applyFont="1" applyFill="1" applyBorder="1">
      <alignment vertical="center"/>
    </xf>
    <xf numFmtId="0" fontId="18" fillId="0" borderId="73" xfId="0" applyFont="1" applyFill="1" applyBorder="1">
      <alignment vertical="center"/>
    </xf>
    <xf numFmtId="0" fontId="18" fillId="0" borderId="59" xfId="0" applyFont="1" applyFill="1" applyBorder="1">
      <alignment vertical="center"/>
    </xf>
    <xf numFmtId="0" fontId="18" fillId="0" borderId="63" xfId="0" applyFont="1" applyFill="1" applyBorder="1">
      <alignment vertical="center"/>
    </xf>
    <xf numFmtId="0" fontId="0" fillId="0" borderId="13" xfId="0" applyFill="1" applyBorder="1" applyAlignment="1">
      <alignment horizontal="center" vertical="center"/>
    </xf>
    <xf numFmtId="56" fontId="16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56" fontId="2" fillId="0" borderId="0" xfId="0" applyNumberFormat="1" applyFont="1" applyAlignment="1">
      <alignment vertical="center" wrapText="1"/>
    </xf>
    <xf numFmtId="56" fontId="0" fillId="10" borderId="8" xfId="0" applyNumberFormat="1" applyFill="1" applyBorder="1" applyAlignment="1">
      <alignment horizontal="center" vertical="center"/>
    </xf>
    <xf numFmtId="56" fontId="0" fillId="10" borderId="1" xfId="0" applyNumberFormat="1" applyFill="1" applyBorder="1" applyAlignment="1">
      <alignment horizontal="center" vertical="center"/>
    </xf>
    <xf numFmtId="0" fontId="0" fillId="0" borderId="78" xfId="0" applyBorder="1" applyAlignment="1">
      <alignment vertical="center"/>
    </xf>
    <xf numFmtId="0" fontId="0" fillId="0" borderId="80" xfId="0" applyBorder="1" applyAlignment="1">
      <alignment horizontal="center" vertical="center"/>
    </xf>
    <xf numFmtId="177" fontId="0" fillId="10" borderId="47" xfId="0" applyNumberFormat="1" applyFill="1" applyBorder="1" applyAlignment="1">
      <alignment horizontal="center" vertical="center"/>
    </xf>
    <xf numFmtId="177" fontId="0" fillId="10" borderId="44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0" borderId="7" xfId="0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3" xfId="0" applyBorder="1" applyAlignment="1">
      <alignment vertical="center" shrinkToFit="1"/>
    </xf>
    <xf numFmtId="56" fontId="0" fillId="11" borderId="1" xfId="0" applyNumberFormat="1" applyFill="1" applyBorder="1" applyAlignment="1">
      <alignment horizontal="center" vertical="center"/>
    </xf>
    <xf numFmtId="177" fontId="0" fillId="11" borderId="44" xfId="0" applyNumberFormat="1" applyFill="1" applyBorder="1" applyAlignment="1">
      <alignment horizontal="center" vertical="center"/>
    </xf>
    <xf numFmtId="0" fontId="18" fillId="0" borderId="15" xfId="0" applyFont="1" applyBorder="1">
      <alignment vertical="center"/>
    </xf>
    <xf numFmtId="0" fontId="18" fillId="0" borderId="82" xfId="0" applyFont="1" applyBorder="1">
      <alignment vertical="center"/>
    </xf>
    <xf numFmtId="0" fontId="18" fillId="11" borderId="82" xfId="0" applyFont="1" applyFill="1" applyBorder="1">
      <alignment vertical="center"/>
    </xf>
    <xf numFmtId="0" fontId="18" fillId="0" borderId="3" xfId="0" applyFont="1" applyBorder="1">
      <alignment vertical="center"/>
    </xf>
    <xf numFmtId="0" fontId="18" fillId="0" borderId="1" xfId="0" applyFont="1" applyBorder="1">
      <alignment vertical="center"/>
    </xf>
    <xf numFmtId="0" fontId="18" fillId="11" borderId="1" xfId="0" applyFont="1" applyFill="1" applyBorder="1">
      <alignment vertical="center"/>
    </xf>
    <xf numFmtId="0" fontId="18" fillId="0" borderId="16" xfId="0" applyFont="1" applyBorder="1">
      <alignment vertical="center"/>
    </xf>
    <xf numFmtId="0" fontId="18" fillId="0" borderId="12" xfId="0" applyFont="1" applyBorder="1">
      <alignment vertical="center"/>
    </xf>
    <xf numFmtId="0" fontId="18" fillId="11" borderId="12" xfId="0" applyFont="1" applyFill="1" applyBorder="1">
      <alignment vertical="center"/>
    </xf>
    <xf numFmtId="0" fontId="25" fillId="0" borderId="15" xfId="0" applyFont="1" applyBorder="1">
      <alignment vertical="center"/>
    </xf>
    <xf numFmtId="0" fontId="25" fillId="0" borderId="82" xfId="0" applyFont="1" applyBorder="1">
      <alignment vertical="center"/>
    </xf>
    <xf numFmtId="0" fontId="25" fillId="11" borderId="82" xfId="0" applyFont="1" applyFill="1" applyBorder="1">
      <alignment vertical="center"/>
    </xf>
    <xf numFmtId="0" fontId="25" fillId="0" borderId="3" xfId="0" applyFont="1" applyBorder="1">
      <alignment vertical="center"/>
    </xf>
    <xf numFmtId="0" fontId="25" fillId="0" borderId="1" xfId="0" applyFont="1" applyBorder="1">
      <alignment vertical="center"/>
    </xf>
    <xf numFmtId="0" fontId="25" fillId="11" borderId="1" xfId="0" applyFont="1" applyFill="1" applyBorder="1">
      <alignment vertical="center"/>
    </xf>
    <xf numFmtId="0" fontId="25" fillId="0" borderId="16" xfId="0" applyFont="1" applyBorder="1">
      <alignment vertical="center"/>
    </xf>
    <xf numFmtId="0" fontId="25" fillId="0" borderId="12" xfId="0" applyFont="1" applyBorder="1">
      <alignment vertical="center"/>
    </xf>
    <xf numFmtId="0" fontId="25" fillId="11" borderId="12" xfId="0" applyFont="1" applyFill="1" applyBorder="1">
      <alignment vertical="center"/>
    </xf>
    <xf numFmtId="0" fontId="6" fillId="2" borderId="84" xfId="0" applyFont="1" applyFill="1" applyBorder="1" applyAlignment="1">
      <alignment horizontal="center" vertical="center" wrapText="1"/>
    </xf>
    <xf numFmtId="0" fontId="0" fillId="2" borderId="8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84" xfId="0" applyFill="1" applyBorder="1">
      <alignment vertical="center"/>
    </xf>
    <xf numFmtId="10" fontId="0" fillId="2" borderId="42" xfId="0" applyNumberFormat="1" applyFill="1" applyBorder="1">
      <alignment vertical="center"/>
    </xf>
    <xf numFmtId="0" fontId="0" fillId="2" borderId="77" xfId="0" applyFill="1" applyBorder="1">
      <alignment vertical="center"/>
    </xf>
    <xf numFmtId="0" fontId="0" fillId="2" borderId="49" xfId="0" applyFill="1" applyBorder="1">
      <alignment vertical="center"/>
    </xf>
    <xf numFmtId="0" fontId="9" fillId="2" borderId="77" xfId="0" applyFont="1" applyFill="1" applyBorder="1" applyAlignment="1">
      <alignment vertical="center" shrinkToFit="1"/>
    </xf>
    <xf numFmtId="179" fontId="3" fillId="2" borderId="77" xfId="0" applyNumberFormat="1" applyFont="1" applyFill="1" applyBorder="1" applyAlignment="1">
      <alignment vertical="center" shrinkToFit="1"/>
    </xf>
    <xf numFmtId="0" fontId="8" fillId="2" borderId="77" xfId="0" applyFont="1" applyFill="1" applyBorder="1">
      <alignment vertical="center"/>
    </xf>
    <xf numFmtId="0" fontId="8" fillId="2" borderId="41" xfId="0" applyFont="1" applyFill="1" applyBorder="1">
      <alignment vertical="center"/>
    </xf>
    <xf numFmtId="10" fontId="5" fillId="2" borderId="42" xfId="0" applyNumberFormat="1" applyFont="1" applyFill="1" applyBorder="1">
      <alignment vertical="center"/>
    </xf>
    <xf numFmtId="10" fontId="11" fillId="7" borderId="77" xfId="0" applyNumberFormat="1" applyFont="1" applyFill="1" applyBorder="1">
      <alignment vertical="center"/>
    </xf>
    <xf numFmtId="0" fontId="11" fillId="7" borderId="42" xfId="0" applyFont="1" applyFill="1" applyBorder="1">
      <alignment vertical="center"/>
    </xf>
    <xf numFmtId="178" fontId="11" fillId="4" borderId="85" xfId="0" applyNumberFormat="1" applyFont="1" applyFill="1" applyBorder="1">
      <alignment vertical="center"/>
    </xf>
    <xf numFmtId="0" fontId="0" fillId="0" borderId="5" xfId="0" applyBorder="1">
      <alignment vertical="center"/>
    </xf>
    <xf numFmtId="0" fontId="9" fillId="3" borderId="86" xfId="0" applyFont="1" applyFill="1" applyBorder="1" applyAlignment="1">
      <alignment horizontal="left" vertical="center" shrinkToFit="1"/>
    </xf>
    <xf numFmtId="179" fontId="3" fillId="2" borderId="86" xfId="0" applyNumberFormat="1" applyFont="1" applyFill="1" applyBorder="1" applyAlignment="1">
      <alignment vertical="center" shrinkToFit="1"/>
    </xf>
    <xf numFmtId="0" fontId="0" fillId="2" borderId="87" xfId="0" applyFill="1" applyBorder="1">
      <alignment vertical="center"/>
    </xf>
    <xf numFmtId="0" fontId="0" fillId="2" borderId="86" xfId="0" applyFill="1" applyBorder="1">
      <alignment vertical="center"/>
    </xf>
    <xf numFmtId="0" fontId="8" fillId="2" borderId="86" xfId="0" applyFont="1" applyFill="1" applyBorder="1">
      <alignment vertical="center"/>
    </xf>
    <xf numFmtId="0" fontId="8" fillId="2" borderId="87" xfId="0" applyFont="1" applyFill="1" applyBorder="1">
      <alignment vertical="center"/>
    </xf>
    <xf numFmtId="10" fontId="5" fillId="2" borderId="88" xfId="0" applyNumberFormat="1" applyFont="1" applyFill="1" applyBorder="1">
      <alignment vertical="center"/>
    </xf>
    <xf numFmtId="10" fontId="11" fillId="7" borderId="86" xfId="0" applyNumberFormat="1" applyFont="1" applyFill="1" applyBorder="1">
      <alignment vertical="center"/>
    </xf>
    <xf numFmtId="0" fontId="11" fillId="7" borderId="88" xfId="0" applyFont="1" applyFill="1" applyBorder="1">
      <alignment vertical="center"/>
    </xf>
    <xf numFmtId="178" fontId="11" fillId="4" borderId="89" xfId="0" applyNumberFormat="1" applyFont="1" applyFill="1" applyBorder="1">
      <alignment vertical="center"/>
    </xf>
    <xf numFmtId="0" fontId="11" fillId="4" borderId="88" xfId="0" applyFont="1" applyFill="1" applyBorder="1">
      <alignment vertical="center"/>
    </xf>
    <xf numFmtId="0" fontId="11" fillId="4" borderId="90" xfId="0" applyFont="1" applyFill="1" applyBorder="1">
      <alignment vertical="center"/>
    </xf>
    <xf numFmtId="10" fontId="0" fillId="2" borderId="90" xfId="0" applyNumberFormat="1" applyFill="1" applyBorder="1">
      <alignment vertical="center"/>
    </xf>
    <xf numFmtId="0" fontId="0" fillId="2" borderId="91" xfId="0" applyFill="1" applyBorder="1">
      <alignment vertical="center"/>
    </xf>
    <xf numFmtId="0" fontId="0" fillId="2" borderId="92" xfId="0" applyFill="1" applyBorder="1">
      <alignment vertical="center"/>
    </xf>
    <xf numFmtId="0" fontId="0" fillId="0" borderId="92" xfId="0" applyBorder="1">
      <alignment vertical="center"/>
    </xf>
    <xf numFmtId="0" fontId="9" fillId="2" borderId="86" xfId="0" applyFont="1" applyFill="1" applyBorder="1" applyAlignment="1">
      <alignment vertical="center" shrinkToFit="1"/>
    </xf>
    <xf numFmtId="0" fontId="0" fillId="0" borderId="41" xfId="0" applyBorder="1" applyAlignment="1">
      <alignment vertical="center" shrinkToFit="1"/>
    </xf>
    <xf numFmtId="0" fontId="25" fillId="0" borderId="83" xfId="0" applyFont="1" applyBorder="1">
      <alignment vertical="center"/>
    </xf>
    <xf numFmtId="0" fontId="25" fillId="0" borderId="5" xfId="0" applyFont="1" applyBorder="1">
      <alignment vertical="center"/>
    </xf>
    <xf numFmtId="0" fontId="25" fillId="11" borderId="5" xfId="0" applyFont="1" applyFill="1" applyBorder="1">
      <alignment vertical="center"/>
    </xf>
    <xf numFmtId="0" fontId="0" fillId="0" borderId="41" xfId="0" applyBorder="1">
      <alignment vertical="center"/>
    </xf>
    <xf numFmtId="0" fontId="0" fillId="0" borderId="87" xfId="0" applyBorder="1" applyAlignment="1">
      <alignment vertical="center" shrinkToFit="1"/>
    </xf>
    <xf numFmtId="0" fontId="25" fillId="0" borderId="91" xfId="0" applyFont="1" applyBorder="1">
      <alignment vertical="center"/>
    </xf>
    <xf numFmtId="0" fontId="25" fillId="0" borderId="92" xfId="0" applyFont="1" applyBorder="1">
      <alignment vertical="center"/>
    </xf>
    <xf numFmtId="0" fontId="25" fillId="11" borderId="92" xfId="0" applyFont="1" applyFill="1" applyBorder="1">
      <alignment vertical="center"/>
    </xf>
    <xf numFmtId="0" fontId="0" fillId="0" borderId="87" xfId="0" applyBorder="1">
      <alignment vertical="center"/>
    </xf>
    <xf numFmtId="0" fontId="18" fillId="0" borderId="83" xfId="0" applyFont="1" applyBorder="1">
      <alignment vertical="center"/>
    </xf>
    <xf numFmtId="0" fontId="18" fillId="0" borderId="5" xfId="0" applyFont="1" applyBorder="1">
      <alignment vertical="center"/>
    </xf>
    <xf numFmtId="0" fontId="18" fillId="11" borderId="5" xfId="0" applyFont="1" applyFill="1" applyBorder="1">
      <alignment vertical="center"/>
    </xf>
    <xf numFmtId="0" fontId="18" fillId="0" borderId="91" xfId="0" applyFont="1" applyBorder="1">
      <alignment vertical="center"/>
    </xf>
    <xf numFmtId="0" fontId="18" fillId="0" borderId="92" xfId="0" applyFont="1" applyBorder="1">
      <alignment vertical="center"/>
    </xf>
    <xf numFmtId="0" fontId="18" fillId="11" borderId="92" xfId="0" applyFont="1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0" fillId="7" borderId="37" xfId="0" applyFont="1" applyFill="1" applyBorder="1" applyAlignment="1">
      <alignment horizontal="center" vertical="center" wrapText="1"/>
    </xf>
    <xf numFmtId="0" fontId="10" fillId="7" borderId="28" xfId="0" applyFont="1" applyFill="1" applyBorder="1" applyAlignment="1">
      <alignment horizontal="center" vertical="center" wrapText="1"/>
    </xf>
    <xf numFmtId="9" fontId="10" fillId="4" borderId="19" xfId="0" applyNumberFormat="1" applyFont="1" applyFill="1" applyBorder="1" applyAlignment="1">
      <alignment horizontal="center" vertical="center" wrapText="1"/>
    </xf>
    <xf numFmtId="0" fontId="10" fillId="4" borderId="51" xfId="0" applyFont="1" applyFill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10" fillId="7" borderId="49" xfId="0" applyFont="1" applyFill="1" applyBorder="1" applyAlignment="1">
      <alignment horizontal="center" vertical="center"/>
    </xf>
    <xf numFmtId="0" fontId="10" fillId="7" borderId="55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2" fillId="2" borderId="56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0" fillId="2" borderId="49" xfId="0" applyFont="1" applyFill="1" applyBorder="1" applyAlignment="1">
      <alignment horizontal="center" vertical="center"/>
    </xf>
    <xf numFmtId="0" fontId="10" fillId="2" borderId="50" xfId="0" applyFont="1" applyFill="1" applyBorder="1" applyAlignment="1">
      <alignment horizontal="center" vertical="center"/>
    </xf>
    <xf numFmtId="0" fontId="10" fillId="2" borderId="55" xfId="0" applyFont="1" applyFill="1" applyBorder="1" applyAlignment="1">
      <alignment horizontal="center" vertical="center"/>
    </xf>
    <xf numFmtId="0" fontId="10" fillId="7" borderId="50" xfId="0" applyFont="1" applyFill="1" applyBorder="1" applyAlignment="1">
      <alignment horizontal="center" vertical="center"/>
    </xf>
    <xf numFmtId="0" fontId="10" fillId="6" borderId="49" xfId="0" applyFont="1" applyFill="1" applyBorder="1" applyAlignment="1">
      <alignment horizontal="center" vertical="center"/>
    </xf>
    <xf numFmtId="0" fontId="10" fillId="6" borderId="50" xfId="0" applyFont="1" applyFill="1" applyBorder="1" applyAlignment="1">
      <alignment horizontal="center" vertical="center"/>
    </xf>
    <xf numFmtId="0" fontId="10" fillId="6" borderId="55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0" fillId="2" borderId="48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horizontal="center" vertical="center"/>
    </xf>
    <xf numFmtId="0" fontId="21" fillId="2" borderId="37" xfId="0" applyFont="1" applyFill="1" applyBorder="1" applyAlignment="1">
      <alignment horizontal="center" vertical="center" wrapText="1"/>
    </xf>
    <xf numFmtId="0" fontId="21" fillId="2" borderId="28" xfId="0" applyFont="1" applyFill="1" applyBorder="1" applyAlignment="1">
      <alignment horizontal="center" vertical="center" wrapText="1"/>
    </xf>
    <xf numFmtId="0" fontId="21" fillId="2" borderId="19" xfId="0" applyFont="1" applyFill="1" applyBorder="1" applyAlignment="1">
      <alignment horizontal="center" vertical="center" wrapText="1"/>
    </xf>
    <xf numFmtId="0" fontId="21" fillId="2" borderId="51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0" fillId="7" borderId="5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45" xfId="0" applyFont="1" applyFill="1" applyBorder="1" applyAlignment="1">
      <alignment horizontal="center" vertical="center" wrapText="1"/>
    </xf>
    <xf numFmtId="180" fontId="10" fillId="2" borderId="49" xfId="0" applyNumberFormat="1" applyFont="1" applyFill="1" applyBorder="1" applyAlignment="1">
      <alignment horizontal="center" vertical="center"/>
    </xf>
    <xf numFmtId="180" fontId="10" fillId="2" borderId="50" xfId="0" applyNumberFormat="1" applyFont="1" applyFill="1" applyBorder="1" applyAlignment="1">
      <alignment horizontal="center" vertical="center"/>
    </xf>
    <xf numFmtId="180" fontId="10" fillId="2" borderId="55" xfId="0" applyNumberFormat="1" applyFont="1" applyFill="1" applyBorder="1" applyAlignment="1">
      <alignment horizontal="center" vertical="center"/>
    </xf>
    <xf numFmtId="181" fontId="10" fillId="7" borderId="49" xfId="0" applyNumberFormat="1" applyFont="1" applyFill="1" applyBorder="1" applyAlignment="1">
      <alignment horizontal="center" vertical="center"/>
    </xf>
    <xf numFmtId="181" fontId="10" fillId="7" borderId="50" xfId="0" applyNumberFormat="1" applyFont="1" applyFill="1" applyBorder="1" applyAlignment="1">
      <alignment horizontal="center" vertical="center"/>
    </xf>
    <xf numFmtId="181" fontId="10" fillId="7" borderId="55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93" xfId="0" applyFont="1" applyFill="1" applyBorder="1" applyAlignment="1">
      <alignment horizontal="center" vertical="center"/>
    </xf>
    <xf numFmtId="0" fontId="10" fillId="6" borderId="94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56" fontId="0" fillId="0" borderId="1" xfId="0" applyNumberFormat="1" applyFill="1" applyBorder="1" applyAlignment="1">
      <alignment horizontal="center" vertical="center"/>
    </xf>
    <xf numFmtId="177" fontId="0" fillId="0" borderId="44" xfId="0" applyNumberFormat="1" applyFill="1" applyBorder="1" applyAlignment="1">
      <alignment horizontal="center" vertical="center"/>
    </xf>
    <xf numFmtId="0" fontId="25" fillId="0" borderId="82" xfId="0" applyFont="1" applyFill="1" applyBorder="1">
      <alignment vertical="center"/>
    </xf>
    <xf numFmtId="0" fontId="25" fillId="0" borderId="1" xfId="0" applyFont="1" applyFill="1" applyBorder="1">
      <alignment vertical="center"/>
    </xf>
    <xf numFmtId="0" fontId="25" fillId="0" borderId="12" xfId="0" applyFont="1" applyFill="1" applyBorder="1">
      <alignment vertical="center"/>
    </xf>
    <xf numFmtId="0" fontId="18" fillId="0" borderId="82" xfId="0" applyFont="1" applyFill="1" applyBorder="1">
      <alignment vertical="center"/>
    </xf>
    <xf numFmtId="0" fontId="18" fillId="0" borderId="1" xfId="0" applyFont="1" applyFill="1" applyBorder="1">
      <alignment vertical="center"/>
    </xf>
    <xf numFmtId="0" fontId="18" fillId="0" borderId="12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shrinkToFit="1"/>
    </xf>
    <xf numFmtId="0" fontId="18" fillId="0" borderId="0" xfId="0" applyFont="1" applyBorder="1">
      <alignment vertical="center"/>
    </xf>
    <xf numFmtId="0" fontId="18" fillId="11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95" xfId="0" applyFill="1" applyBorder="1" applyAlignment="1">
      <alignment vertical="center" shrinkToFit="1"/>
    </xf>
    <xf numFmtId="9" fontId="0" fillId="0" borderId="0" xfId="1" applyFont="1">
      <alignment vertical="center"/>
    </xf>
    <xf numFmtId="0" fontId="0" fillId="0" borderId="96" xfId="0" applyFill="1" applyBorder="1">
      <alignment vertical="center"/>
    </xf>
    <xf numFmtId="9" fontId="18" fillId="0" borderId="0" xfId="1" applyFont="1" applyBorder="1">
      <alignment vertical="center"/>
    </xf>
  </cellXfs>
  <cellStyles count="2">
    <cellStyle name="パーセント" xfId="1" builtinId="5"/>
    <cellStyle name="標準" xfId="0" builtinId="0"/>
  </cellStyles>
  <dxfs count="35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FFFF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161924</xdr:rowOff>
    </xdr:from>
    <xdr:to>
      <xdr:col>15</xdr:col>
      <xdr:colOff>409575</xdr:colOff>
      <xdr:row>8</xdr:row>
      <xdr:rowOff>0</xdr:rowOff>
    </xdr:to>
    <xdr:sp macro="" textlink="">
      <xdr:nvSpPr>
        <xdr:cNvPr id="2" name="四角形吹き出し 1"/>
        <xdr:cNvSpPr/>
      </xdr:nvSpPr>
      <xdr:spPr>
        <a:xfrm>
          <a:off x="6419850" y="1190624"/>
          <a:ext cx="3838575" cy="2171701"/>
        </a:xfrm>
        <a:prstGeom prst="wedgeRectCallout">
          <a:avLst>
            <a:gd name="adj1" fmla="val -67731"/>
            <a:gd name="adj2" fmla="val -115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夏季休暇中　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（全体出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％（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+13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％））</a:t>
          </a:r>
          <a:endParaRPr kumimoji="1" lang="en-US" altLang="ja-JP" sz="1100"/>
        </a:p>
        <a:p>
          <a:pPr algn="l"/>
          <a:r>
            <a:rPr kumimoji="1" lang="ja-JP" altLang="en-US" sz="1100"/>
            <a:t>　科目出席率の改善と共に</a:t>
          </a:r>
          <a:endParaRPr kumimoji="1" lang="en-US" altLang="ja-JP" sz="1100"/>
        </a:p>
        <a:p>
          <a:pPr algn="l"/>
          <a:r>
            <a:rPr kumimoji="1" lang="ja-JP" altLang="en-US" sz="1100"/>
            <a:t>　９月以降の登校率向上に向けた</a:t>
          </a:r>
          <a:endParaRPr kumimoji="1" lang="en-US" altLang="ja-JP" sz="1100"/>
        </a:p>
        <a:p>
          <a:pPr algn="l"/>
          <a:r>
            <a:rPr kumimoji="1" lang="ja-JP" altLang="en-US" sz="1100"/>
            <a:t>　　「自動車学校」の登校を行う。</a:t>
          </a:r>
          <a:endParaRPr kumimoji="1" lang="en-US" altLang="ja-JP" sz="1100"/>
        </a:p>
        <a:p>
          <a:pPr algn="l"/>
          <a:r>
            <a:rPr kumimoji="1" lang="ja-JP" altLang="en-US" sz="1100"/>
            <a:t>　　　　　　　　　　</a:t>
          </a:r>
          <a:endParaRPr kumimoji="1" lang="en-US" altLang="ja-JP" sz="1100"/>
        </a:p>
        <a:p>
          <a:pPr algn="l"/>
          <a:r>
            <a:rPr kumimoji="1" lang="en-US" altLang="ja-JP" sz="1100"/>
            <a:t>9</a:t>
          </a:r>
          <a:r>
            <a:rPr kumimoji="1" lang="ja-JP" altLang="en-US" sz="1100"/>
            <a:t>月以降</a:t>
          </a:r>
          <a:endParaRPr kumimoji="1" lang="en-US" altLang="ja-JP" sz="1100"/>
        </a:p>
        <a:p>
          <a:pPr algn="l"/>
          <a:r>
            <a:rPr kumimoji="1" lang="ja-JP" altLang="en-US" sz="1100"/>
            <a:t>　登校日数の改善と共に、</a:t>
          </a:r>
          <a:endParaRPr kumimoji="1" lang="en-US" altLang="ja-JP" sz="1100"/>
        </a:p>
        <a:p>
          <a:pPr algn="l"/>
          <a:r>
            <a:rPr kumimoji="1" lang="ja-JP" altLang="en-US" sz="1100"/>
            <a:t>　放課後を利用した補講（課題対応）を継続し、</a:t>
          </a:r>
          <a:endParaRPr kumimoji="1" lang="en-US" altLang="ja-JP" sz="1100"/>
        </a:p>
        <a:p>
          <a:pPr algn="l"/>
          <a:r>
            <a:rPr kumimoji="1" lang="ja-JP" altLang="en-US" sz="1100"/>
            <a:t>　全体出席率の改善を行う。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RowHeight="13.5"/>
  <cols>
    <col min="1" max="2" width="2.625" customWidth="1"/>
    <col min="3" max="25" width="4.625" customWidth="1"/>
  </cols>
  <sheetData>
    <row r="1" spans="2:23" ht="27.75" customHeight="1">
      <c r="B1" s="1" t="s">
        <v>9</v>
      </c>
      <c r="W1" t="s">
        <v>8</v>
      </c>
    </row>
    <row r="2" spans="2:23" ht="13.5" customHeight="1">
      <c r="C2" s="9" t="s">
        <v>11</v>
      </c>
    </row>
    <row r="3" spans="2:23" ht="13.5" customHeight="1">
      <c r="C3" s="5"/>
    </row>
    <row r="4" spans="2:23" ht="13.5" customHeight="1">
      <c r="D4" s="5"/>
    </row>
    <row r="5" spans="2:23" ht="13.5" customHeight="1">
      <c r="D5" s="1"/>
    </row>
    <row r="6" spans="2:23">
      <c r="C6" s="6" t="s">
        <v>0</v>
      </c>
      <c r="D6" s="297">
        <v>3</v>
      </c>
      <c r="E6" s="297"/>
      <c r="F6" s="297"/>
      <c r="G6" s="297"/>
      <c r="H6" s="297"/>
      <c r="I6" s="297"/>
      <c r="J6" s="297"/>
      <c r="K6" s="297"/>
      <c r="L6" s="297"/>
      <c r="M6" s="297"/>
      <c r="N6" s="297"/>
      <c r="O6" s="297"/>
      <c r="P6" s="297"/>
      <c r="Q6" s="297"/>
      <c r="R6" s="297"/>
      <c r="S6" s="297" t="s">
        <v>4</v>
      </c>
    </row>
    <row r="7" spans="2:23">
      <c r="C7" s="6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297"/>
    </row>
    <row r="8" spans="2:23">
      <c r="C8" s="3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297"/>
    </row>
    <row r="9" spans="2:23" ht="27">
      <c r="C9" s="4" t="s">
        <v>3</v>
      </c>
      <c r="D9" s="6">
        <v>4</v>
      </c>
      <c r="E9" s="6">
        <v>3</v>
      </c>
      <c r="F9" s="22" t="s">
        <v>15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f>SUM(D9:R9)</f>
        <v>7</v>
      </c>
    </row>
    <row r="10" spans="2:23">
      <c r="K10" s="2"/>
    </row>
    <row r="11" spans="2:23">
      <c r="C11" s="11" t="s">
        <v>6</v>
      </c>
      <c r="D11" s="15" t="s">
        <v>7</v>
      </c>
      <c r="K11" s="2"/>
    </row>
    <row r="12" spans="2:23">
      <c r="C12" s="10"/>
      <c r="D12" s="10" t="s">
        <v>20</v>
      </c>
    </row>
    <row r="13" spans="2:23">
      <c r="C13" s="10"/>
      <c r="D13" t="s">
        <v>21</v>
      </c>
    </row>
    <row r="24" spans="20:20">
      <c r="T24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B1:Y70"/>
  <sheetViews>
    <sheetView topLeftCell="A47" zoomScale="145" zoomScaleNormal="145" workbookViewId="0">
      <selection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7" width="9" style="18" customWidth="1"/>
    <col min="28" max="30" width="4.625" style="18" customWidth="1"/>
    <col min="31" max="16384" width="9" style="18"/>
  </cols>
  <sheetData>
    <row r="1" spans="2:25" s="160" customFormat="1" ht="18.75" customHeight="1">
      <c r="B1" s="155" t="s">
        <v>86</v>
      </c>
      <c r="N1" s="155"/>
    </row>
    <row r="2" spans="2:25" ht="18.75" customHeight="1">
      <c r="B2" s="19"/>
      <c r="C2" s="155" t="s">
        <v>126</v>
      </c>
      <c r="F2" s="69" t="s">
        <v>87</v>
      </c>
      <c r="G2" s="70"/>
      <c r="H2" s="68" t="s">
        <v>62</v>
      </c>
      <c r="I2" s="71">
        <f>J20</f>
        <v>0.49375000000000002</v>
      </c>
      <c r="J2" s="68" t="s">
        <v>69</v>
      </c>
      <c r="K2" s="68" t="s">
        <v>70</v>
      </c>
      <c r="N2" s="19"/>
    </row>
    <row r="3" spans="2:25" ht="18.75" customHeight="1">
      <c r="B3" s="19"/>
      <c r="F3" s="68" t="s">
        <v>82</v>
      </c>
      <c r="G3" s="68"/>
      <c r="H3" s="68" t="s">
        <v>62</v>
      </c>
      <c r="I3" s="71">
        <f>O20</f>
        <v>0.56562500000000004</v>
      </c>
      <c r="J3" s="68" t="s">
        <v>69</v>
      </c>
      <c r="K3" s="70"/>
      <c r="M3" s="62" t="s">
        <v>56</v>
      </c>
      <c r="N3" s="63"/>
      <c r="O3" s="62">
        <f>SUM(O4:O5)</f>
        <v>100</v>
      </c>
      <c r="P3" s="62" t="s">
        <v>64</v>
      </c>
      <c r="Q3" s="61"/>
    </row>
    <row r="4" spans="2:25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60</v>
      </c>
      <c r="P4" s="66" t="s">
        <v>66</v>
      </c>
      <c r="Q4" s="61"/>
    </row>
    <row r="5" spans="2:25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40</v>
      </c>
      <c r="P5" s="66" t="s">
        <v>65</v>
      </c>
      <c r="Q5" s="61"/>
    </row>
    <row r="6" spans="2:25" ht="18.75" customHeight="1" thickBot="1">
      <c r="B6" s="19"/>
      <c r="C6" s="315"/>
      <c r="D6" s="318" t="s">
        <v>104</v>
      </c>
      <c r="E6" s="319"/>
      <c r="F6" s="319"/>
      <c r="G6" s="319"/>
      <c r="H6" s="319"/>
      <c r="I6" s="319"/>
      <c r="J6" s="320"/>
      <c r="K6" s="311" t="s">
        <v>105</v>
      </c>
      <c r="L6" s="321"/>
      <c r="M6" s="321"/>
      <c r="N6" s="312"/>
      <c r="O6" s="322" t="s">
        <v>106</v>
      </c>
      <c r="P6" s="323"/>
      <c r="Q6" s="323"/>
      <c r="R6" s="323"/>
      <c r="S6" s="323"/>
      <c r="T6" s="324"/>
    </row>
    <row r="7" spans="2:25" ht="18.75" customHeight="1" thickBot="1">
      <c r="B7" s="19"/>
      <c r="C7" s="316"/>
      <c r="D7" s="341" t="s">
        <v>93</v>
      </c>
      <c r="E7" s="342"/>
      <c r="F7" s="345" t="s">
        <v>94</v>
      </c>
      <c r="G7" s="342"/>
      <c r="H7" s="339" t="s">
        <v>90</v>
      </c>
      <c r="I7" s="340"/>
      <c r="J7" s="332" t="s">
        <v>59</v>
      </c>
      <c r="K7" s="311" t="s">
        <v>100</v>
      </c>
      <c r="L7" s="312"/>
      <c r="M7" s="313" t="s">
        <v>103</v>
      </c>
      <c r="N7" s="314"/>
      <c r="O7" s="300" t="s">
        <v>81</v>
      </c>
      <c r="P7" s="301"/>
      <c r="Q7" s="301"/>
      <c r="R7" s="301"/>
      <c r="S7" s="301"/>
      <c r="T7" s="302"/>
    </row>
    <row r="8" spans="2:25" ht="18.75" customHeight="1" thickBot="1">
      <c r="B8" s="19"/>
      <c r="C8" s="316"/>
      <c r="D8" s="343" t="s">
        <v>91</v>
      </c>
      <c r="E8" s="298" t="s">
        <v>92</v>
      </c>
      <c r="F8" s="346" t="s">
        <v>91</v>
      </c>
      <c r="G8" s="298" t="s">
        <v>92</v>
      </c>
      <c r="H8" s="335" t="s">
        <v>91</v>
      </c>
      <c r="I8" s="337" t="s">
        <v>92</v>
      </c>
      <c r="J8" s="333"/>
      <c r="K8" s="303" t="s">
        <v>101</v>
      </c>
      <c r="L8" s="303" t="s">
        <v>58</v>
      </c>
      <c r="M8" s="305" t="s">
        <v>102</v>
      </c>
      <c r="N8" s="307" t="s">
        <v>58</v>
      </c>
      <c r="O8" s="309" t="s">
        <v>59</v>
      </c>
      <c r="P8" s="123" t="s">
        <v>107</v>
      </c>
      <c r="Q8" s="124" t="s">
        <v>108</v>
      </c>
      <c r="R8" s="124" t="s">
        <v>109</v>
      </c>
      <c r="S8" s="125" t="s">
        <v>110</v>
      </c>
      <c r="T8" s="309" t="s">
        <v>4</v>
      </c>
    </row>
    <row r="9" spans="2:25" ht="18.75" customHeight="1" thickBot="1">
      <c r="B9" s="19"/>
      <c r="C9" s="317"/>
      <c r="D9" s="344"/>
      <c r="E9" s="299"/>
      <c r="F9" s="347"/>
      <c r="G9" s="299"/>
      <c r="H9" s="336"/>
      <c r="I9" s="338"/>
      <c r="J9" s="334"/>
      <c r="K9" s="304"/>
      <c r="L9" s="304" t="s">
        <v>63</v>
      </c>
      <c r="M9" s="306">
        <v>0.8</v>
      </c>
      <c r="N9" s="308" t="s">
        <v>4</v>
      </c>
      <c r="O9" s="310"/>
      <c r="P9" s="123" t="s">
        <v>111</v>
      </c>
      <c r="Q9" s="124" t="s">
        <v>112</v>
      </c>
      <c r="R9" s="124" t="s">
        <v>113</v>
      </c>
      <c r="S9" s="126" t="s">
        <v>114</v>
      </c>
      <c r="T9" s="310" t="s">
        <v>4</v>
      </c>
    </row>
    <row r="10" spans="2:25" ht="18.75" customHeight="1">
      <c r="B10" s="19"/>
      <c r="C10" s="56" t="s">
        <v>60</v>
      </c>
      <c r="D10" s="37">
        <v>10</v>
      </c>
      <c r="E10" s="38">
        <f>D10*2</f>
        <v>20</v>
      </c>
      <c r="F10" s="45">
        <f>D10-H10</f>
        <v>5</v>
      </c>
      <c r="G10" s="38">
        <f>F10*2</f>
        <v>10</v>
      </c>
      <c r="H10" s="103">
        <v>5</v>
      </c>
      <c r="I10" s="104">
        <f>H10*2</f>
        <v>10</v>
      </c>
      <c r="J10" s="119">
        <f t="shared" ref="J10:J19" si="0">IF(E10=0,"",G10/E10)</f>
        <v>0.5</v>
      </c>
      <c r="K10" s="52">
        <f t="shared" ref="K10:K20" si="1">IF(E10=0,"",SUM(G10,L10)/E10)</f>
        <v>0.7</v>
      </c>
      <c r="L10" s="111">
        <v>4</v>
      </c>
      <c r="M10" s="48">
        <f>IF(E10=0,"",SUM(G10,L10,N10)/E10)</f>
        <v>0.8</v>
      </c>
      <c r="N10" s="115">
        <v>2</v>
      </c>
      <c r="O10" s="127">
        <f>IF(E10=0,"",SUM(G10,T10)/E10)</f>
        <v>0.6</v>
      </c>
      <c r="P10" s="128">
        <f>SUM(F36:L36)</f>
        <v>2</v>
      </c>
      <c r="Q10" s="129">
        <f>SUM(M36:S36)</f>
        <v>0</v>
      </c>
      <c r="R10" s="129">
        <f>SUM(F60:L60)</f>
        <v>0</v>
      </c>
      <c r="S10" s="130">
        <f>SUM(M60:N60)</f>
        <v>0</v>
      </c>
      <c r="T10" s="131">
        <f>SUM(P10:S10)</f>
        <v>2</v>
      </c>
    </row>
    <row r="11" spans="2:25" ht="18.75" customHeight="1">
      <c r="B11" s="19"/>
      <c r="C11" s="57"/>
      <c r="D11" s="39"/>
      <c r="E11" s="40">
        <f t="shared" ref="E11:G19" si="2">D11*2</f>
        <v>0</v>
      </c>
      <c r="F11" s="46">
        <f t="shared" ref="F11:F19" si="3">D11-H11</f>
        <v>0</v>
      </c>
      <c r="G11" s="40">
        <f t="shared" si="2"/>
        <v>0</v>
      </c>
      <c r="H11" s="105"/>
      <c r="I11" s="106">
        <f t="shared" ref="I11:I19" si="4">H11*2</f>
        <v>0</v>
      </c>
      <c r="J11" s="120" t="str">
        <f t="shared" si="0"/>
        <v/>
      </c>
      <c r="K11" s="53" t="str">
        <f t="shared" si="1"/>
        <v/>
      </c>
      <c r="L11" s="112"/>
      <c r="M11" s="49" t="str">
        <f t="shared" ref="M11:M20" si="5">IF(E11=0,"",SUM(G11,L11,N11)/E11)</f>
        <v/>
      </c>
      <c r="N11" s="116"/>
      <c r="O11" s="127" t="str">
        <f t="shared" ref="O11:O19" si="6">IF(E11=0,"",SUM(G11,T11)/E11)</f>
        <v/>
      </c>
      <c r="P11" s="132">
        <f t="shared" ref="P11:P19" si="7">SUM(F37:L37)</f>
        <v>0</v>
      </c>
      <c r="Q11" s="133">
        <f t="shared" ref="Q11:Q19" si="8">SUM(M37:S37)</f>
        <v>0</v>
      </c>
      <c r="R11" s="133">
        <f t="shared" ref="R11:R19" si="9">SUM(F61:L61)</f>
        <v>0</v>
      </c>
      <c r="S11" s="40">
        <f t="shared" ref="S11:S19" si="10">SUM(M61:N61)</f>
        <v>0</v>
      </c>
      <c r="T11" s="134">
        <f t="shared" ref="T11:T19" si="11">SUM(P11:S11)</f>
        <v>0</v>
      </c>
      <c r="V11" s="29"/>
    </row>
    <row r="12" spans="2:25" ht="18.75" customHeight="1">
      <c r="B12" s="19"/>
      <c r="C12" s="58" t="s">
        <v>89</v>
      </c>
      <c r="D12" s="39">
        <v>8</v>
      </c>
      <c r="E12" s="40">
        <f t="shared" si="2"/>
        <v>16</v>
      </c>
      <c r="F12" s="46">
        <f t="shared" si="3"/>
        <v>4</v>
      </c>
      <c r="G12" s="40">
        <f>F12*2</f>
        <v>8</v>
      </c>
      <c r="H12" s="105">
        <v>4</v>
      </c>
      <c r="I12" s="106">
        <f t="shared" si="4"/>
        <v>8</v>
      </c>
      <c r="J12" s="120">
        <f t="shared" si="0"/>
        <v>0.5</v>
      </c>
      <c r="K12" s="53">
        <f t="shared" si="1"/>
        <v>0.6875</v>
      </c>
      <c r="L12" s="112">
        <v>3</v>
      </c>
      <c r="M12" s="49">
        <f t="shared" si="5"/>
        <v>0.8125</v>
      </c>
      <c r="N12" s="116">
        <v>2</v>
      </c>
      <c r="O12" s="127">
        <f t="shared" si="6"/>
        <v>0.75</v>
      </c>
      <c r="P12" s="132">
        <f t="shared" si="7"/>
        <v>4</v>
      </c>
      <c r="Q12" s="133">
        <f t="shared" si="8"/>
        <v>0</v>
      </c>
      <c r="R12" s="133">
        <f t="shared" si="9"/>
        <v>0</v>
      </c>
      <c r="S12" s="40">
        <f t="shared" si="10"/>
        <v>0</v>
      </c>
      <c r="T12" s="134">
        <f t="shared" si="11"/>
        <v>4</v>
      </c>
    </row>
    <row r="13" spans="2:25" ht="18.75" customHeight="1">
      <c r="B13" s="19"/>
      <c r="C13" s="58" t="s">
        <v>129</v>
      </c>
      <c r="D13" s="39">
        <v>16</v>
      </c>
      <c r="E13" s="40">
        <f t="shared" si="2"/>
        <v>32</v>
      </c>
      <c r="F13" s="46">
        <f t="shared" si="3"/>
        <v>9</v>
      </c>
      <c r="G13" s="40">
        <f t="shared" ref="G13" si="12">F13*2</f>
        <v>18</v>
      </c>
      <c r="H13" s="105">
        <v>7</v>
      </c>
      <c r="I13" s="106">
        <f t="shared" si="4"/>
        <v>14</v>
      </c>
      <c r="J13" s="120">
        <f t="shared" si="0"/>
        <v>0.5625</v>
      </c>
      <c r="K13" s="53">
        <f t="shared" si="1"/>
        <v>0.6875</v>
      </c>
      <c r="L13" s="112">
        <v>4</v>
      </c>
      <c r="M13" s="49">
        <f t="shared" si="5"/>
        <v>0.8125</v>
      </c>
      <c r="N13" s="116">
        <v>4</v>
      </c>
      <c r="O13" s="127">
        <f t="shared" si="6"/>
        <v>0.6875</v>
      </c>
      <c r="P13" s="132">
        <f t="shared" si="7"/>
        <v>4</v>
      </c>
      <c r="Q13" s="133">
        <f t="shared" si="8"/>
        <v>0</v>
      </c>
      <c r="R13" s="133">
        <f t="shared" si="9"/>
        <v>0</v>
      </c>
      <c r="S13" s="40">
        <f t="shared" si="10"/>
        <v>0</v>
      </c>
      <c r="T13" s="134">
        <f t="shared" si="11"/>
        <v>4</v>
      </c>
    </row>
    <row r="14" spans="2:25" ht="18.75" customHeight="1">
      <c r="B14" s="19"/>
      <c r="C14" s="58" t="s">
        <v>96</v>
      </c>
      <c r="D14" s="39">
        <v>14</v>
      </c>
      <c r="E14" s="40">
        <f t="shared" si="2"/>
        <v>28</v>
      </c>
      <c r="F14" s="46">
        <f t="shared" si="3"/>
        <v>8</v>
      </c>
      <c r="G14" s="40">
        <f t="shared" ref="G14" si="13">F14*2</f>
        <v>16</v>
      </c>
      <c r="H14" s="105">
        <v>6</v>
      </c>
      <c r="I14" s="106">
        <f t="shared" si="4"/>
        <v>12</v>
      </c>
      <c r="J14" s="120">
        <f t="shared" si="0"/>
        <v>0.5714285714285714</v>
      </c>
      <c r="K14" s="53">
        <f t="shared" si="1"/>
        <v>0.6785714285714286</v>
      </c>
      <c r="L14" s="112">
        <v>3</v>
      </c>
      <c r="M14" s="49">
        <f t="shared" si="5"/>
        <v>0.8214285714285714</v>
      </c>
      <c r="N14" s="116">
        <v>4</v>
      </c>
      <c r="O14" s="127">
        <f t="shared" si="6"/>
        <v>0.5714285714285714</v>
      </c>
      <c r="P14" s="132">
        <f t="shared" si="7"/>
        <v>0</v>
      </c>
      <c r="Q14" s="133">
        <f t="shared" si="8"/>
        <v>0</v>
      </c>
      <c r="R14" s="133">
        <f t="shared" si="9"/>
        <v>0</v>
      </c>
      <c r="S14" s="40">
        <f t="shared" si="10"/>
        <v>0</v>
      </c>
      <c r="T14" s="134">
        <f t="shared" si="11"/>
        <v>0</v>
      </c>
      <c r="W14" s="28"/>
      <c r="X14" s="33"/>
      <c r="Y14" s="33"/>
    </row>
    <row r="15" spans="2:25" ht="18.75" customHeight="1">
      <c r="B15" s="19"/>
      <c r="C15" s="58" t="s">
        <v>97</v>
      </c>
      <c r="D15" s="39">
        <v>8</v>
      </c>
      <c r="E15" s="40">
        <f t="shared" si="2"/>
        <v>16</v>
      </c>
      <c r="F15" s="46">
        <f t="shared" si="3"/>
        <v>4</v>
      </c>
      <c r="G15" s="40">
        <f t="shared" ref="G15" si="14">F15*2</f>
        <v>8</v>
      </c>
      <c r="H15" s="105">
        <v>4</v>
      </c>
      <c r="I15" s="106">
        <f t="shared" si="4"/>
        <v>8</v>
      </c>
      <c r="J15" s="120">
        <f t="shared" si="0"/>
        <v>0.5</v>
      </c>
      <c r="K15" s="53">
        <f t="shared" si="1"/>
        <v>0.6875</v>
      </c>
      <c r="L15" s="112">
        <v>3</v>
      </c>
      <c r="M15" s="49">
        <f t="shared" si="5"/>
        <v>0.8125</v>
      </c>
      <c r="N15" s="116">
        <v>2</v>
      </c>
      <c r="O15" s="127">
        <f t="shared" si="6"/>
        <v>0.625</v>
      </c>
      <c r="P15" s="132">
        <f t="shared" si="7"/>
        <v>2</v>
      </c>
      <c r="Q15" s="133">
        <f t="shared" si="8"/>
        <v>0</v>
      </c>
      <c r="R15" s="133">
        <f t="shared" si="9"/>
        <v>0</v>
      </c>
      <c r="S15" s="40">
        <f t="shared" si="10"/>
        <v>0</v>
      </c>
      <c r="T15" s="134">
        <f t="shared" si="11"/>
        <v>2</v>
      </c>
    </row>
    <row r="16" spans="2:25" ht="18.75" customHeight="1">
      <c r="B16" s="19"/>
      <c r="C16" s="58" t="s">
        <v>98</v>
      </c>
      <c r="D16" s="39">
        <v>16</v>
      </c>
      <c r="E16" s="40">
        <f t="shared" si="2"/>
        <v>32</v>
      </c>
      <c r="F16" s="46">
        <f t="shared" si="3"/>
        <v>6</v>
      </c>
      <c r="G16" s="40">
        <f t="shared" ref="G16" si="15">F16*2</f>
        <v>12</v>
      </c>
      <c r="H16" s="105">
        <v>10</v>
      </c>
      <c r="I16" s="106">
        <f t="shared" si="4"/>
        <v>20</v>
      </c>
      <c r="J16" s="120">
        <f t="shared" si="0"/>
        <v>0.375</v>
      </c>
      <c r="K16" s="53">
        <f t="shared" si="1"/>
        <v>0.6875</v>
      </c>
      <c r="L16" s="112">
        <v>10</v>
      </c>
      <c r="M16" s="49">
        <f t="shared" si="5"/>
        <v>0.8125</v>
      </c>
      <c r="N16" s="116">
        <v>4</v>
      </c>
      <c r="O16" s="127">
        <f t="shared" si="6"/>
        <v>0.59375</v>
      </c>
      <c r="P16" s="132">
        <f t="shared" si="7"/>
        <v>0</v>
      </c>
      <c r="Q16" s="133">
        <f t="shared" si="8"/>
        <v>4</v>
      </c>
      <c r="R16" s="133">
        <f t="shared" si="9"/>
        <v>3</v>
      </c>
      <c r="S16" s="40">
        <f t="shared" si="10"/>
        <v>0</v>
      </c>
      <c r="T16" s="134">
        <f t="shared" si="11"/>
        <v>7</v>
      </c>
    </row>
    <row r="17" spans="2:20" ht="18.75" customHeight="1">
      <c r="B17" s="19"/>
      <c r="C17" s="58" t="s">
        <v>99</v>
      </c>
      <c r="D17" s="39">
        <v>8</v>
      </c>
      <c r="E17" s="40">
        <f t="shared" si="2"/>
        <v>16</v>
      </c>
      <c r="F17" s="46">
        <f t="shared" si="3"/>
        <v>5</v>
      </c>
      <c r="G17" s="40">
        <f t="shared" ref="G17" si="16">F17*2</f>
        <v>10</v>
      </c>
      <c r="H17" s="105">
        <v>3</v>
      </c>
      <c r="I17" s="106">
        <f t="shared" si="4"/>
        <v>6</v>
      </c>
      <c r="J17" s="120">
        <f t="shared" si="0"/>
        <v>0.625</v>
      </c>
      <c r="K17" s="53">
        <f t="shared" si="1"/>
        <v>0.6875</v>
      </c>
      <c r="L17" s="112">
        <v>1</v>
      </c>
      <c r="M17" s="49">
        <f t="shared" si="5"/>
        <v>0.8125</v>
      </c>
      <c r="N17" s="116">
        <v>2</v>
      </c>
      <c r="O17" s="127">
        <f t="shared" si="6"/>
        <v>0.875</v>
      </c>
      <c r="P17" s="132">
        <f t="shared" si="7"/>
        <v>4</v>
      </c>
      <c r="Q17" s="133">
        <f t="shared" si="8"/>
        <v>0</v>
      </c>
      <c r="R17" s="133">
        <f t="shared" si="9"/>
        <v>0</v>
      </c>
      <c r="S17" s="40">
        <f t="shared" si="10"/>
        <v>0</v>
      </c>
      <c r="T17" s="134">
        <f t="shared" si="11"/>
        <v>4</v>
      </c>
    </row>
    <row r="18" spans="2:20" ht="18.75" customHeight="1">
      <c r="B18" s="19"/>
      <c r="C18" s="58"/>
      <c r="D18" s="39"/>
      <c r="E18" s="40">
        <f t="shared" si="2"/>
        <v>0</v>
      </c>
      <c r="F18" s="46">
        <f t="shared" si="3"/>
        <v>0</v>
      </c>
      <c r="G18" s="40">
        <f t="shared" ref="G18" si="17">F18*2</f>
        <v>0</v>
      </c>
      <c r="H18" s="105"/>
      <c r="I18" s="106">
        <f t="shared" si="4"/>
        <v>0</v>
      </c>
      <c r="J18" s="120" t="str">
        <f t="shared" si="0"/>
        <v/>
      </c>
      <c r="K18" s="53" t="str">
        <f t="shared" si="1"/>
        <v/>
      </c>
      <c r="L18" s="112"/>
      <c r="M18" s="49" t="str">
        <f t="shared" si="5"/>
        <v/>
      </c>
      <c r="N18" s="116"/>
      <c r="O18" s="127" t="str">
        <f t="shared" si="6"/>
        <v/>
      </c>
      <c r="P18" s="132">
        <f t="shared" si="7"/>
        <v>0</v>
      </c>
      <c r="Q18" s="133">
        <f t="shared" si="8"/>
        <v>0</v>
      </c>
      <c r="R18" s="133">
        <f t="shared" si="9"/>
        <v>0</v>
      </c>
      <c r="S18" s="40">
        <f t="shared" si="10"/>
        <v>0</v>
      </c>
      <c r="T18" s="134">
        <f t="shared" si="11"/>
        <v>0</v>
      </c>
    </row>
    <row r="19" spans="2:20" ht="18.75" customHeight="1" thickBot="1">
      <c r="B19" s="19"/>
      <c r="C19" s="59" t="s">
        <v>88</v>
      </c>
      <c r="D19" s="41">
        <v>80</v>
      </c>
      <c r="E19" s="42">
        <f t="shared" si="2"/>
        <v>160</v>
      </c>
      <c r="F19" s="47">
        <f t="shared" si="3"/>
        <v>38</v>
      </c>
      <c r="G19" s="42">
        <f t="shared" ref="G19" si="18">F19*2</f>
        <v>76</v>
      </c>
      <c r="H19" s="107">
        <v>42</v>
      </c>
      <c r="I19" s="108">
        <f t="shared" si="4"/>
        <v>84</v>
      </c>
      <c r="J19" s="121">
        <f t="shared" si="0"/>
        <v>0.47499999999999998</v>
      </c>
      <c r="K19" s="54">
        <f t="shared" si="1"/>
        <v>0.67500000000000004</v>
      </c>
      <c r="L19" s="113">
        <v>32</v>
      </c>
      <c r="M19" s="50">
        <f t="shared" si="5"/>
        <v>0.8</v>
      </c>
      <c r="N19" s="117">
        <v>20</v>
      </c>
      <c r="O19" s="135">
        <f t="shared" si="6"/>
        <v>0.47499999999999998</v>
      </c>
      <c r="P19" s="136">
        <f t="shared" si="7"/>
        <v>0</v>
      </c>
      <c r="Q19" s="137">
        <f t="shared" si="8"/>
        <v>0</v>
      </c>
      <c r="R19" s="137">
        <f t="shared" si="9"/>
        <v>0</v>
      </c>
      <c r="S19" s="42">
        <f t="shared" si="10"/>
        <v>0</v>
      </c>
      <c r="T19" s="138">
        <f t="shared" si="11"/>
        <v>0</v>
      </c>
    </row>
    <row r="20" spans="2:20" ht="18.75" customHeight="1" thickBot="1">
      <c r="B20" s="19"/>
      <c r="C20" s="60" t="s">
        <v>61</v>
      </c>
      <c r="D20" s="43">
        <f t="shared" ref="D20:I20" si="19">SUM(D10:D19)</f>
        <v>160</v>
      </c>
      <c r="E20" s="44">
        <f t="shared" si="19"/>
        <v>320</v>
      </c>
      <c r="F20" s="43">
        <f t="shared" si="19"/>
        <v>79</v>
      </c>
      <c r="G20" s="44">
        <f t="shared" si="19"/>
        <v>158</v>
      </c>
      <c r="H20" s="109">
        <f t="shared" si="19"/>
        <v>81</v>
      </c>
      <c r="I20" s="110">
        <f t="shared" si="19"/>
        <v>162</v>
      </c>
      <c r="J20" s="122">
        <f>G20/E20</f>
        <v>0.49375000000000002</v>
      </c>
      <c r="K20" s="55">
        <f t="shared" si="1"/>
        <v>0.68125000000000002</v>
      </c>
      <c r="L20" s="114">
        <f>SUM(L10:L19)</f>
        <v>60</v>
      </c>
      <c r="M20" s="51">
        <f t="shared" si="5"/>
        <v>0.80625000000000002</v>
      </c>
      <c r="N20" s="118">
        <f>SUM(N10:N19)</f>
        <v>40</v>
      </c>
      <c r="O20" s="139">
        <f>IF(E20=0,"",SUM(G20,T20)/E20)</f>
        <v>0.56562500000000004</v>
      </c>
      <c r="P20" s="140">
        <f>SUM(P10:P19)</f>
        <v>16</v>
      </c>
      <c r="Q20" s="141">
        <f>SUM(Q10:Q19)</f>
        <v>4</v>
      </c>
      <c r="R20" s="141">
        <f>SUM(R10:R19)</f>
        <v>3</v>
      </c>
      <c r="S20" s="142">
        <f>SUM(S10:S19)</f>
        <v>0</v>
      </c>
      <c r="T20" s="143">
        <f>SUM(T10:T19)</f>
        <v>23</v>
      </c>
    </row>
    <row r="21" spans="2:20" ht="18.75" customHeight="1">
      <c r="B21" s="19"/>
      <c r="C21" s="24"/>
      <c r="D21" s="24"/>
      <c r="E21" s="24"/>
      <c r="H21" s="18" t="s">
        <v>132</v>
      </c>
    </row>
    <row r="22" spans="2:20" ht="14.25" thickBot="1">
      <c r="H22" s="187">
        <v>44420</v>
      </c>
      <c r="I22" s="187">
        <v>44419</v>
      </c>
    </row>
    <row r="23" spans="2:20">
      <c r="C23" s="325" t="s">
        <v>0</v>
      </c>
      <c r="D23" s="326"/>
      <c r="E23" s="77"/>
      <c r="F23" s="325">
        <v>8</v>
      </c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27"/>
      <c r="R23" s="327"/>
      <c r="S23" s="328"/>
      <c r="T23" s="329" t="s">
        <v>124</v>
      </c>
    </row>
    <row r="24" spans="2:20">
      <c r="C24" s="348" t="s">
        <v>1</v>
      </c>
      <c r="D24" s="349"/>
      <c r="E24" s="78"/>
      <c r="F24" s="81">
        <v>9</v>
      </c>
      <c r="G24" s="36">
        <v>10</v>
      </c>
      <c r="H24" s="36">
        <v>11</v>
      </c>
      <c r="I24" s="36">
        <v>12</v>
      </c>
      <c r="J24" s="86">
        <v>13</v>
      </c>
      <c r="K24" s="86">
        <v>14</v>
      </c>
      <c r="L24" s="86">
        <v>15</v>
      </c>
      <c r="M24" s="36">
        <v>16</v>
      </c>
      <c r="N24" s="36">
        <v>17</v>
      </c>
      <c r="O24" s="36">
        <v>18</v>
      </c>
      <c r="P24" s="36">
        <v>19</v>
      </c>
      <c r="Q24" s="36">
        <v>20</v>
      </c>
      <c r="R24" s="86">
        <v>21</v>
      </c>
      <c r="S24" s="91">
        <v>22</v>
      </c>
      <c r="T24" s="330"/>
    </row>
    <row r="25" spans="2:20" ht="14.25" thickBot="1">
      <c r="C25" s="350" t="s">
        <v>2</v>
      </c>
      <c r="D25" s="351"/>
      <c r="E25" s="79"/>
      <c r="F25" s="82" t="s">
        <v>117</v>
      </c>
      <c r="G25" s="80" t="s">
        <v>118</v>
      </c>
      <c r="H25" s="80" t="s">
        <v>119</v>
      </c>
      <c r="I25" s="80" t="s">
        <v>120</v>
      </c>
      <c r="J25" s="87" t="s">
        <v>121</v>
      </c>
      <c r="K25" s="87" t="s">
        <v>122</v>
      </c>
      <c r="L25" s="87" t="s">
        <v>123</v>
      </c>
      <c r="M25" s="80" t="s">
        <v>116</v>
      </c>
      <c r="N25" s="80" t="s">
        <v>118</v>
      </c>
      <c r="O25" s="80" t="s">
        <v>119</v>
      </c>
      <c r="P25" s="80" t="s">
        <v>120</v>
      </c>
      <c r="Q25" s="80" t="s">
        <v>121</v>
      </c>
      <c r="R25" s="87" t="s">
        <v>122</v>
      </c>
      <c r="S25" s="92" t="s">
        <v>123</v>
      </c>
      <c r="T25" s="331"/>
    </row>
    <row r="26" spans="2:20" ht="17.25">
      <c r="C26" s="352" t="s">
        <v>3</v>
      </c>
      <c r="D26" s="354" t="s">
        <v>115</v>
      </c>
      <c r="E26" s="96" t="str">
        <f>$C$10</f>
        <v>HR</v>
      </c>
      <c r="F26" s="83"/>
      <c r="G26" s="76">
        <v>1</v>
      </c>
      <c r="H26" s="76">
        <v>1</v>
      </c>
      <c r="I26" s="76">
        <v>1</v>
      </c>
      <c r="J26" s="88"/>
      <c r="K26" s="88"/>
      <c r="L26" s="88"/>
      <c r="M26" s="76">
        <v>1</v>
      </c>
      <c r="N26" s="76">
        <v>1</v>
      </c>
      <c r="O26" s="76">
        <v>1</v>
      </c>
      <c r="P26" s="76"/>
      <c r="Q26" s="76"/>
      <c r="R26" s="88"/>
      <c r="S26" s="93"/>
      <c r="T26" s="156">
        <f>SUM(F26:S26)</f>
        <v>6</v>
      </c>
    </row>
    <row r="27" spans="2:20" ht="17.25">
      <c r="C27" s="352"/>
      <c r="D27" s="354"/>
      <c r="E27" s="97"/>
      <c r="F27" s="84"/>
      <c r="G27" s="73"/>
      <c r="H27" s="73"/>
      <c r="I27" s="73"/>
      <c r="J27" s="89"/>
      <c r="K27" s="89"/>
      <c r="L27" s="89"/>
      <c r="M27" s="73"/>
      <c r="N27" s="73"/>
      <c r="O27" s="73"/>
      <c r="P27" s="73"/>
      <c r="Q27" s="73"/>
      <c r="R27" s="89"/>
      <c r="S27" s="94"/>
      <c r="T27" s="157">
        <f t="shared" ref="T27:T45" si="20">SUM(F27:S27)</f>
        <v>0</v>
      </c>
    </row>
    <row r="28" spans="2:20" ht="17.25">
      <c r="C28" s="352"/>
      <c r="D28" s="354"/>
      <c r="E28" s="97" t="str">
        <f>$C$12</f>
        <v>DB入門</v>
      </c>
      <c r="F28" s="84"/>
      <c r="G28" s="73">
        <v>2</v>
      </c>
      <c r="H28" s="73">
        <v>2</v>
      </c>
      <c r="I28" s="73">
        <v>1</v>
      </c>
      <c r="J28" s="89"/>
      <c r="K28" s="89"/>
      <c r="L28" s="89"/>
      <c r="M28" s="73"/>
      <c r="N28" s="73"/>
      <c r="O28" s="73"/>
      <c r="P28" s="73"/>
      <c r="Q28" s="73"/>
      <c r="R28" s="89"/>
      <c r="S28" s="94"/>
      <c r="T28" s="157">
        <f t="shared" si="20"/>
        <v>5</v>
      </c>
    </row>
    <row r="29" spans="2:20" ht="17.25">
      <c r="C29" s="352"/>
      <c r="D29" s="354"/>
      <c r="E29" s="97" t="str">
        <f>$C$13</f>
        <v>PG入門</v>
      </c>
      <c r="F29" s="84"/>
      <c r="G29" s="73">
        <v>2</v>
      </c>
      <c r="H29" s="73">
        <v>2</v>
      </c>
      <c r="I29" s="73">
        <v>2</v>
      </c>
      <c r="J29" s="89"/>
      <c r="K29" s="89"/>
      <c r="L29" s="89"/>
      <c r="M29" s="73">
        <v>2</v>
      </c>
      <c r="N29" s="73"/>
      <c r="O29" s="73"/>
      <c r="P29" s="73"/>
      <c r="Q29" s="73"/>
      <c r="R29" s="89"/>
      <c r="S29" s="94"/>
      <c r="T29" s="157">
        <f t="shared" si="20"/>
        <v>8</v>
      </c>
    </row>
    <row r="30" spans="2:20" ht="17.25">
      <c r="C30" s="352"/>
      <c r="D30" s="354"/>
      <c r="E30" s="188" t="str">
        <f>$C$14</f>
        <v>Unity</v>
      </c>
      <c r="F30" s="84"/>
      <c r="G30" s="73"/>
      <c r="H30" s="73">
        <v>2</v>
      </c>
      <c r="I30" s="73"/>
      <c r="J30" s="89"/>
      <c r="K30" s="89"/>
      <c r="L30" s="89"/>
      <c r="M30" s="73"/>
      <c r="N30" s="73">
        <v>2</v>
      </c>
      <c r="O30" s="73"/>
      <c r="P30" s="73">
        <v>2</v>
      </c>
      <c r="Q30" s="73"/>
      <c r="R30" s="89"/>
      <c r="S30" s="94"/>
      <c r="T30" s="157">
        <f t="shared" si="20"/>
        <v>6</v>
      </c>
    </row>
    <row r="31" spans="2:20" ht="17.25">
      <c r="C31" s="352"/>
      <c r="D31" s="354"/>
      <c r="E31" s="97" t="str">
        <f>$C$15</f>
        <v>情報NW演習</v>
      </c>
      <c r="F31" s="84"/>
      <c r="G31" s="73">
        <v>2</v>
      </c>
      <c r="H31" s="73"/>
      <c r="I31" s="73">
        <v>2</v>
      </c>
      <c r="J31" s="89"/>
      <c r="K31" s="89"/>
      <c r="L31" s="89"/>
      <c r="M31" s="73">
        <v>1</v>
      </c>
      <c r="N31" s="73"/>
      <c r="O31" s="73"/>
      <c r="P31" s="73"/>
      <c r="Q31" s="73"/>
      <c r="R31" s="89"/>
      <c r="S31" s="94"/>
      <c r="T31" s="157">
        <f t="shared" si="20"/>
        <v>5</v>
      </c>
    </row>
    <row r="32" spans="2:20" ht="17.25">
      <c r="C32" s="352"/>
      <c r="D32" s="354"/>
      <c r="E32" s="97" t="str">
        <f>$C$16</f>
        <v>情報システム</v>
      </c>
      <c r="F32" s="84"/>
      <c r="G32" s="73"/>
      <c r="H32" s="73"/>
      <c r="I32" s="73"/>
      <c r="J32" s="89"/>
      <c r="K32" s="89"/>
      <c r="L32" s="89"/>
      <c r="M32" s="73">
        <v>2</v>
      </c>
      <c r="N32" s="73">
        <v>4</v>
      </c>
      <c r="O32" s="73">
        <v>4</v>
      </c>
      <c r="P32" s="73">
        <v>4</v>
      </c>
      <c r="Q32" s="73"/>
      <c r="R32" s="89"/>
      <c r="S32" s="94"/>
      <c r="T32" s="157">
        <f t="shared" si="20"/>
        <v>14</v>
      </c>
    </row>
    <row r="33" spans="3:20" ht="17.25">
      <c r="C33" s="352"/>
      <c r="D33" s="354"/>
      <c r="E33" s="97" t="str">
        <f>$C$17</f>
        <v>プレゼン</v>
      </c>
      <c r="F33" s="84"/>
      <c r="G33" s="190">
        <v>2</v>
      </c>
      <c r="H33" s="73"/>
      <c r="I33" s="73"/>
      <c r="J33" s="89"/>
      <c r="K33" s="89"/>
      <c r="L33" s="89"/>
      <c r="M33" s="73"/>
      <c r="N33" s="73"/>
      <c r="O33" s="73"/>
      <c r="P33" s="73"/>
      <c r="Q33" s="73">
        <v>1</v>
      </c>
      <c r="R33" s="89"/>
      <c r="S33" s="94"/>
      <c r="T33" s="157">
        <f t="shared" si="20"/>
        <v>3</v>
      </c>
    </row>
    <row r="34" spans="3:20" ht="17.25">
      <c r="C34" s="352"/>
      <c r="D34" s="354"/>
      <c r="E34" s="97"/>
      <c r="F34" s="84"/>
      <c r="G34" s="73"/>
      <c r="H34" s="73"/>
      <c r="I34" s="73"/>
      <c r="J34" s="89"/>
      <c r="K34" s="89"/>
      <c r="L34" s="89"/>
      <c r="M34" s="73"/>
      <c r="N34" s="73"/>
      <c r="O34" s="73"/>
      <c r="P34" s="73"/>
      <c r="Q34" s="73"/>
      <c r="R34" s="89"/>
      <c r="S34" s="94"/>
      <c r="T34" s="157">
        <f t="shared" si="20"/>
        <v>0</v>
      </c>
    </row>
    <row r="35" spans="3:20" ht="18" thickBot="1">
      <c r="C35" s="352"/>
      <c r="D35" s="355"/>
      <c r="E35" s="98" t="str">
        <f>$C$19</f>
        <v>eスポーツ</v>
      </c>
      <c r="F35" s="85"/>
      <c r="G35" s="75"/>
      <c r="H35" s="75"/>
      <c r="I35" s="75"/>
      <c r="J35" s="90"/>
      <c r="K35" s="90"/>
      <c r="L35" s="90"/>
      <c r="M35" s="75"/>
      <c r="N35" s="75"/>
      <c r="O35" s="75"/>
      <c r="P35" s="75"/>
      <c r="Q35" s="75"/>
      <c r="R35" s="90"/>
      <c r="S35" s="95"/>
      <c r="T35" s="158">
        <f t="shared" si="20"/>
        <v>0</v>
      </c>
    </row>
    <row r="36" spans="3:20" ht="17.25">
      <c r="C36" s="352"/>
      <c r="D36" s="356" t="s">
        <v>57</v>
      </c>
      <c r="E36" s="32" t="str">
        <f>$C$10</f>
        <v>HR</v>
      </c>
      <c r="F36" s="83"/>
      <c r="G36" s="76">
        <v>1</v>
      </c>
      <c r="H36" s="76">
        <v>1</v>
      </c>
      <c r="I36" s="76"/>
      <c r="J36" s="88"/>
      <c r="K36" s="88"/>
      <c r="L36" s="88"/>
      <c r="M36" s="76"/>
      <c r="N36" s="76"/>
      <c r="O36" s="76"/>
      <c r="P36" s="76"/>
      <c r="Q36" s="76"/>
      <c r="R36" s="88"/>
      <c r="S36" s="93"/>
      <c r="T36" s="156">
        <f t="shared" si="20"/>
        <v>2</v>
      </c>
    </row>
    <row r="37" spans="3:20" ht="17.25">
      <c r="C37" s="352"/>
      <c r="D37" s="354"/>
      <c r="E37" s="31"/>
      <c r="F37" s="84"/>
      <c r="G37" s="73"/>
      <c r="H37" s="73"/>
      <c r="I37" s="73"/>
      <c r="J37" s="89"/>
      <c r="K37" s="89"/>
      <c r="L37" s="89"/>
      <c r="M37" s="73"/>
      <c r="N37" s="73"/>
      <c r="O37" s="73"/>
      <c r="P37" s="73"/>
      <c r="Q37" s="73"/>
      <c r="R37" s="89"/>
      <c r="S37" s="94"/>
      <c r="T37" s="157">
        <f t="shared" si="20"/>
        <v>0</v>
      </c>
    </row>
    <row r="38" spans="3:20" ht="17.25">
      <c r="C38" s="352"/>
      <c r="D38" s="354"/>
      <c r="E38" s="31" t="str">
        <f>$C$12</f>
        <v>DB入門</v>
      </c>
      <c r="F38" s="84"/>
      <c r="G38" s="73">
        <v>2</v>
      </c>
      <c r="H38" s="73">
        <v>2</v>
      </c>
      <c r="I38" s="73"/>
      <c r="J38" s="89"/>
      <c r="K38" s="89"/>
      <c r="L38" s="89"/>
      <c r="M38" s="73"/>
      <c r="N38" s="73"/>
      <c r="O38" s="73"/>
      <c r="P38" s="73"/>
      <c r="Q38" s="73"/>
      <c r="R38" s="89"/>
      <c r="S38" s="94"/>
      <c r="T38" s="157">
        <f t="shared" si="20"/>
        <v>4</v>
      </c>
    </row>
    <row r="39" spans="3:20" ht="17.25">
      <c r="C39" s="352"/>
      <c r="D39" s="354"/>
      <c r="E39" s="31" t="str">
        <f>$C$13</f>
        <v>PG入門</v>
      </c>
      <c r="F39" s="84"/>
      <c r="G39" s="73">
        <v>4</v>
      </c>
      <c r="H39" s="73"/>
      <c r="I39" s="73"/>
      <c r="J39" s="89"/>
      <c r="K39" s="89"/>
      <c r="L39" s="89"/>
      <c r="M39" s="73"/>
      <c r="N39" s="73"/>
      <c r="O39" s="73"/>
      <c r="P39" s="73"/>
      <c r="Q39" s="73"/>
      <c r="R39" s="89"/>
      <c r="S39" s="94"/>
      <c r="T39" s="157">
        <f t="shared" si="20"/>
        <v>4</v>
      </c>
    </row>
    <row r="40" spans="3:20" ht="17.25">
      <c r="C40" s="352"/>
      <c r="D40" s="354"/>
      <c r="E40" s="31" t="str">
        <f>$C$14</f>
        <v>Unity</v>
      </c>
      <c r="F40" s="84"/>
      <c r="G40" s="73"/>
      <c r="H40" s="73"/>
      <c r="I40" s="73"/>
      <c r="J40" s="89"/>
      <c r="K40" s="89"/>
      <c r="L40" s="89"/>
      <c r="M40" s="73"/>
      <c r="N40" s="73"/>
      <c r="O40" s="73"/>
      <c r="P40" s="73"/>
      <c r="Q40" s="73"/>
      <c r="R40" s="89"/>
      <c r="S40" s="94"/>
      <c r="T40" s="157">
        <f t="shared" si="20"/>
        <v>0</v>
      </c>
    </row>
    <row r="41" spans="3:20" ht="17.25">
      <c r="C41" s="352"/>
      <c r="D41" s="354"/>
      <c r="E41" s="31" t="str">
        <f>$C$15</f>
        <v>情報NW演習</v>
      </c>
      <c r="F41" s="84"/>
      <c r="G41" s="73">
        <v>2</v>
      </c>
      <c r="H41" s="73"/>
      <c r="I41" s="73"/>
      <c r="J41" s="89"/>
      <c r="K41" s="89"/>
      <c r="L41" s="89"/>
      <c r="M41" s="73"/>
      <c r="N41" s="73"/>
      <c r="O41" s="73"/>
      <c r="P41" s="73"/>
      <c r="Q41" s="73"/>
      <c r="R41" s="89"/>
      <c r="S41" s="94"/>
      <c r="T41" s="157">
        <f t="shared" si="20"/>
        <v>2</v>
      </c>
    </row>
    <row r="42" spans="3:20" ht="17.25">
      <c r="C42" s="352"/>
      <c r="D42" s="354"/>
      <c r="E42" s="31" t="str">
        <f>$C$16</f>
        <v>情報システム</v>
      </c>
      <c r="F42" s="84"/>
      <c r="G42" s="73"/>
      <c r="H42" s="73"/>
      <c r="I42" s="73"/>
      <c r="J42" s="89"/>
      <c r="K42" s="89"/>
      <c r="L42" s="89"/>
      <c r="M42" s="73"/>
      <c r="N42" s="73">
        <v>2</v>
      </c>
      <c r="O42" s="73"/>
      <c r="P42" s="73"/>
      <c r="Q42" s="73">
        <v>2</v>
      </c>
      <c r="R42" s="89"/>
      <c r="S42" s="94"/>
      <c r="T42" s="157">
        <f t="shared" si="20"/>
        <v>4</v>
      </c>
    </row>
    <row r="43" spans="3:20" ht="17.25">
      <c r="C43" s="352"/>
      <c r="D43" s="354"/>
      <c r="E43" s="31" t="str">
        <f>$C$17</f>
        <v>プレゼン</v>
      </c>
      <c r="F43" s="84"/>
      <c r="G43" s="73"/>
      <c r="H43" s="73">
        <v>4</v>
      </c>
      <c r="I43" s="73"/>
      <c r="J43" s="89"/>
      <c r="K43" s="89"/>
      <c r="L43" s="89"/>
      <c r="M43" s="73"/>
      <c r="N43" s="73"/>
      <c r="O43" s="73"/>
      <c r="P43" s="73"/>
      <c r="Q43" s="73"/>
      <c r="R43" s="89"/>
      <c r="S43" s="94"/>
      <c r="T43" s="157">
        <f t="shared" si="20"/>
        <v>4</v>
      </c>
    </row>
    <row r="44" spans="3:20" ht="17.25">
      <c r="C44" s="352"/>
      <c r="D44" s="354"/>
      <c r="E44" s="31"/>
      <c r="F44" s="84"/>
      <c r="G44" s="73"/>
      <c r="H44" s="73"/>
      <c r="I44" s="73"/>
      <c r="J44" s="89"/>
      <c r="K44" s="89"/>
      <c r="L44" s="89"/>
      <c r="M44" s="73"/>
      <c r="N44" s="73"/>
      <c r="O44" s="73"/>
      <c r="P44" s="73"/>
      <c r="Q44" s="73"/>
      <c r="R44" s="89"/>
      <c r="S44" s="94"/>
      <c r="T44" s="157">
        <f t="shared" si="20"/>
        <v>0</v>
      </c>
    </row>
    <row r="45" spans="3:20" ht="18" thickBot="1">
      <c r="C45" s="353"/>
      <c r="D45" s="357"/>
      <c r="E45" s="99" t="str">
        <f>$C$19</f>
        <v>eスポーツ</v>
      </c>
      <c r="F45" s="100"/>
      <c r="G45" s="74"/>
      <c r="H45" s="74"/>
      <c r="I45" s="74"/>
      <c r="J45" s="101"/>
      <c r="K45" s="101"/>
      <c r="L45" s="101"/>
      <c r="M45" s="74"/>
      <c r="N45" s="74"/>
      <c r="O45" s="74"/>
      <c r="P45" s="74"/>
      <c r="Q45" s="74"/>
      <c r="R45" s="101"/>
      <c r="S45" s="102"/>
      <c r="T45" s="159">
        <f t="shared" si="20"/>
        <v>0</v>
      </c>
    </row>
    <row r="46" spans="3:20" ht="14.25" thickBot="1">
      <c r="C46" s="72"/>
      <c r="D46" s="72"/>
    </row>
    <row r="47" spans="3:20">
      <c r="C47" s="325" t="s">
        <v>0</v>
      </c>
      <c r="D47" s="326"/>
      <c r="E47" s="77"/>
      <c r="F47" s="325">
        <v>8</v>
      </c>
      <c r="G47" s="327"/>
      <c r="H47" s="327"/>
      <c r="I47" s="327"/>
      <c r="J47" s="327"/>
      <c r="K47" s="327"/>
      <c r="L47" s="327"/>
      <c r="M47" s="327"/>
      <c r="N47" s="327"/>
      <c r="O47" s="327">
        <v>9</v>
      </c>
      <c r="P47" s="327"/>
      <c r="Q47" s="327"/>
      <c r="R47" s="327"/>
      <c r="S47" s="328"/>
      <c r="T47" s="329" t="s">
        <v>125</v>
      </c>
    </row>
    <row r="48" spans="3:20">
      <c r="C48" s="348" t="s">
        <v>1</v>
      </c>
      <c r="D48" s="349"/>
      <c r="E48" s="78"/>
      <c r="F48" s="144">
        <v>23</v>
      </c>
      <c r="G48" s="36">
        <v>24</v>
      </c>
      <c r="H48" s="36">
        <v>25</v>
      </c>
      <c r="I48" s="36">
        <v>26</v>
      </c>
      <c r="J48" s="16">
        <v>27</v>
      </c>
      <c r="K48" s="86">
        <v>28</v>
      </c>
      <c r="L48" s="86">
        <v>29</v>
      </c>
      <c r="M48" s="36">
        <v>30</v>
      </c>
      <c r="N48" s="36">
        <v>31</v>
      </c>
      <c r="O48" s="36">
        <v>1</v>
      </c>
      <c r="P48" s="36">
        <v>2</v>
      </c>
      <c r="Q48" s="36">
        <v>3</v>
      </c>
      <c r="R48" s="86">
        <v>4</v>
      </c>
      <c r="S48" s="91">
        <v>5</v>
      </c>
      <c r="T48" s="330"/>
    </row>
    <row r="49" spans="3:20" ht="14.25" thickBot="1">
      <c r="C49" s="350" t="s">
        <v>2</v>
      </c>
      <c r="D49" s="351"/>
      <c r="E49" s="79"/>
      <c r="F49" s="145" t="s">
        <v>117</v>
      </c>
      <c r="G49" s="80" t="s">
        <v>118</v>
      </c>
      <c r="H49" s="80" t="s">
        <v>119</v>
      </c>
      <c r="I49" s="80" t="s">
        <v>120</v>
      </c>
      <c r="J49" s="150" t="s">
        <v>121</v>
      </c>
      <c r="K49" s="87" t="s">
        <v>122</v>
      </c>
      <c r="L49" s="87" t="s">
        <v>123</v>
      </c>
      <c r="M49" s="80" t="s">
        <v>116</v>
      </c>
      <c r="N49" s="80" t="s">
        <v>118</v>
      </c>
      <c r="O49" s="80" t="s">
        <v>119</v>
      </c>
      <c r="P49" s="80" t="s">
        <v>120</v>
      </c>
      <c r="Q49" s="80" t="s">
        <v>121</v>
      </c>
      <c r="R49" s="87" t="s">
        <v>122</v>
      </c>
      <c r="S49" s="92" t="s">
        <v>123</v>
      </c>
      <c r="T49" s="331"/>
    </row>
    <row r="50" spans="3:20" ht="17.25">
      <c r="C50" s="352" t="s">
        <v>3</v>
      </c>
      <c r="D50" s="354" t="s">
        <v>115</v>
      </c>
      <c r="E50" s="96" t="str">
        <f>$C$10</f>
        <v>HR</v>
      </c>
      <c r="F50" s="146"/>
      <c r="G50" s="76"/>
      <c r="H50" s="76"/>
      <c r="I50" s="76"/>
      <c r="J50" s="151"/>
      <c r="K50" s="88"/>
      <c r="L50" s="88"/>
      <c r="M50" s="76"/>
      <c r="N50" s="76"/>
      <c r="O50" s="76"/>
      <c r="P50" s="76"/>
      <c r="Q50" s="76"/>
      <c r="R50" s="88"/>
      <c r="S50" s="93"/>
      <c r="T50" s="156">
        <f>SUM(F50:S50)+T26</f>
        <v>6</v>
      </c>
    </row>
    <row r="51" spans="3:20" ht="17.25">
      <c r="C51" s="352"/>
      <c r="D51" s="354"/>
      <c r="E51" s="97"/>
      <c r="F51" s="147"/>
      <c r="G51" s="73"/>
      <c r="H51" s="73"/>
      <c r="I51" s="73"/>
      <c r="J51" s="152"/>
      <c r="K51" s="89"/>
      <c r="L51" s="89"/>
      <c r="M51" s="73"/>
      <c r="N51" s="73"/>
      <c r="O51" s="73"/>
      <c r="P51" s="73"/>
      <c r="Q51" s="73"/>
      <c r="R51" s="89"/>
      <c r="S51" s="94"/>
      <c r="T51" s="157">
        <f t="shared" ref="T51:T69" si="21">SUM(F51:S51)+T27</f>
        <v>0</v>
      </c>
    </row>
    <row r="52" spans="3:20" ht="17.25">
      <c r="C52" s="352"/>
      <c r="D52" s="354"/>
      <c r="E52" s="97" t="str">
        <f>$C$12</f>
        <v>DB入門</v>
      </c>
      <c r="F52" s="147"/>
      <c r="G52" s="73"/>
      <c r="H52" s="73"/>
      <c r="I52" s="73"/>
      <c r="J52" s="152"/>
      <c r="K52" s="89"/>
      <c r="L52" s="89"/>
      <c r="M52" s="73"/>
      <c r="N52" s="73"/>
      <c r="O52" s="73"/>
      <c r="P52" s="73"/>
      <c r="Q52" s="73"/>
      <c r="R52" s="89"/>
      <c r="S52" s="94"/>
      <c r="T52" s="157">
        <f t="shared" si="21"/>
        <v>5</v>
      </c>
    </row>
    <row r="53" spans="3:20" ht="17.25">
      <c r="C53" s="352"/>
      <c r="D53" s="354"/>
      <c r="E53" s="97" t="str">
        <f>$C$13</f>
        <v>PG入門</v>
      </c>
      <c r="F53" s="147"/>
      <c r="G53" s="73"/>
      <c r="H53" s="73"/>
      <c r="I53" s="73"/>
      <c r="J53" s="152"/>
      <c r="K53" s="89"/>
      <c r="L53" s="89"/>
      <c r="M53" s="73"/>
      <c r="N53" s="73"/>
      <c r="O53" s="73"/>
      <c r="P53" s="73"/>
      <c r="Q53" s="73"/>
      <c r="R53" s="89"/>
      <c r="S53" s="94"/>
      <c r="T53" s="157">
        <f t="shared" si="21"/>
        <v>8</v>
      </c>
    </row>
    <row r="54" spans="3:20" ht="17.25">
      <c r="C54" s="352"/>
      <c r="D54" s="354"/>
      <c r="E54" s="97" t="str">
        <f>$C$14</f>
        <v>Unity</v>
      </c>
      <c r="F54" s="147"/>
      <c r="G54" s="73">
        <v>1</v>
      </c>
      <c r="H54" s="73"/>
      <c r="I54" s="73"/>
      <c r="J54" s="152"/>
      <c r="K54" s="89"/>
      <c r="L54" s="89"/>
      <c r="M54" s="73"/>
      <c r="N54" s="73"/>
      <c r="O54" s="73"/>
      <c r="P54" s="73"/>
      <c r="Q54" s="73"/>
      <c r="R54" s="89"/>
      <c r="S54" s="94"/>
      <c r="T54" s="157">
        <f t="shared" si="21"/>
        <v>7</v>
      </c>
    </row>
    <row r="55" spans="3:20" ht="17.25">
      <c r="C55" s="352"/>
      <c r="D55" s="354"/>
      <c r="E55" s="97" t="str">
        <f>$C$15</f>
        <v>情報NW演習</v>
      </c>
      <c r="F55" s="147"/>
      <c r="G55" s="73"/>
      <c r="H55" s="73"/>
      <c r="I55" s="73"/>
      <c r="J55" s="152"/>
      <c r="K55" s="89"/>
      <c r="L55" s="89"/>
      <c r="M55" s="73"/>
      <c r="N55" s="73"/>
      <c r="O55" s="73"/>
      <c r="P55" s="73"/>
      <c r="Q55" s="73"/>
      <c r="R55" s="89"/>
      <c r="S55" s="94"/>
      <c r="T55" s="157">
        <f t="shared" si="21"/>
        <v>5</v>
      </c>
    </row>
    <row r="56" spans="3:20" ht="17.25">
      <c r="C56" s="352"/>
      <c r="D56" s="354"/>
      <c r="E56" s="97" t="str">
        <f>$C$16</f>
        <v>情報システム</v>
      </c>
      <c r="F56" s="147"/>
      <c r="G56" s="73"/>
      <c r="H56" s="73"/>
      <c r="I56" s="73"/>
      <c r="J56" s="152"/>
      <c r="K56" s="89"/>
      <c r="L56" s="89"/>
      <c r="M56" s="73"/>
      <c r="N56" s="73"/>
      <c r="O56" s="73"/>
      <c r="P56" s="73"/>
      <c r="Q56" s="73"/>
      <c r="R56" s="89"/>
      <c r="S56" s="94"/>
      <c r="T56" s="157">
        <f t="shared" si="21"/>
        <v>14</v>
      </c>
    </row>
    <row r="57" spans="3:20" ht="17.25">
      <c r="C57" s="352"/>
      <c r="D57" s="354"/>
      <c r="E57" s="97" t="str">
        <f>$C$17</f>
        <v>プレゼン</v>
      </c>
      <c r="F57" s="147"/>
      <c r="G57" s="73"/>
      <c r="H57" s="73"/>
      <c r="I57" s="73"/>
      <c r="J57" s="152"/>
      <c r="K57" s="89"/>
      <c r="L57" s="89"/>
      <c r="M57" s="73"/>
      <c r="N57" s="73"/>
      <c r="O57" s="73"/>
      <c r="P57" s="73"/>
      <c r="Q57" s="73"/>
      <c r="R57" s="89"/>
      <c r="S57" s="94"/>
      <c r="T57" s="157">
        <f t="shared" si="21"/>
        <v>3</v>
      </c>
    </row>
    <row r="58" spans="3:20" ht="17.25">
      <c r="C58" s="352"/>
      <c r="D58" s="354"/>
      <c r="E58" s="97"/>
      <c r="F58" s="147"/>
      <c r="G58" s="73"/>
      <c r="H58" s="73"/>
      <c r="I58" s="73"/>
      <c r="J58" s="152"/>
      <c r="K58" s="89"/>
      <c r="L58" s="89"/>
      <c r="M58" s="73"/>
      <c r="N58" s="73"/>
      <c r="O58" s="73"/>
      <c r="P58" s="73"/>
      <c r="Q58" s="73"/>
      <c r="R58" s="89"/>
      <c r="S58" s="94"/>
      <c r="T58" s="157">
        <f t="shared" si="21"/>
        <v>0</v>
      </c>
    </row>
    <row r="59" spans="3:20" ht="18" thickBot="1">
      <c r="C59" s="352"/>
      <c r="D59" s="355"/>
      <c r="E59" s="98" t="str">
        <f>$C$19</f>
        <v>eスポーツ</v>
      </c>
      <c r="F59" s="148"/>
      <c r="G59" s="75"/>
      <c r="H59" s="75"/>
      <c r="I59" s="75"/>
      <c r="J59" s="153"/>
      <c r="K59" s="90"/>
      <c r="L59" s="90"/>
      <c r="M59" s="75"/>
      <c r="N59" s="75"/>
      <c r="O59" s="75"/>
      <c r="P59" s="75"/>
      <c r="Q59" s="75"/>
      <c r="R59" s="90"/>
      <c r="S59" s="95"/>
      <c r="T59" s="158">
        <f t="shared" si="21"/>
        <v>0</v>
      </c>
    </row>
    <row r="60" spans="3:20" ht="17.25">
      <c r="C60" s="352"/>
      <c r="D60" s="356" t="s">
        <v>57</v>
      </c>
      <c r="E60" s="32" t="str">
        <f>$C$10</f>
        <v>HR</v>
      </c>
      <c r="F60" s="146"/>
      <c r="G60" s="76"/>
      <c r="H60" s="76"/>
      <c r="I60" s="76"/>
      <c r="J60" s="151"/>
      <c r="K60" s="88"/>
      <c r="L60" s="88"/>
      <c r="M60" s="76"/>
      <c r="N60" s="76"/>
      <c r="O60" s="76"/>
      <c r="P60" s="76"/>
      <c r="Q60" s="76"/>
      <c r="R60" s="88"/>
      <c r="S60" s="93"/>
      <c r="T60" s="156">
        <f t="shared" si="21"/>
        <v>2</v>
      </c>
    </row>
    <row r="61" spans="3:20" ht="17.25">
      <c r="C61" s="352"/>
      <c r="D61" s="354"/>
      <c r="E61" s="31"/>
      <c r="F61" s="147"/>
      <c r="G61" s="73"/>
      <c r="H61" s="73"/>
      <c r="I61" s="73"/>
      <c r="J61" s="152"/>
      <c r="K61" s="89"/>
      <c r="L61" s="89"/>
      <c r="M61" s="73"/>
      <c r="N61" s="73"/>
      <c r="O61" s="73"/>
      <c r="P61" s="73"/>
      <c r="Q61" s="73"/>
      <c r="R61" s="89"/>
      <c r="S61" s="94"/>
      <c r="T61" s="157">
        <f t="shared" si="21"/>
        <v>0</v>
      </c>
    </row>
    <row r="62" spans="3:20" ht="17.25">
      <c r="C62" s="352"/>
      <c r="D62" s="354"/>
      <c r="E62" s="31" t="str">
        <f>$C$12</f>
        <v>DB入門</v>
      </c>
      <c r="F62" s="147"/>
      <c r="G62" s="73"/>
      <c r="H62" s="73"/>
      <c r="I62" s="73"/>
      <c r="J62" s="152"/>
      <c r="K62" s="89"/>
      <c r="L62" s="89"/>
      <c r="M62" s="73"/>
      <c r="N62" s="73"/>
      <c r="O62" s="73"/>
      <c r="P62" s="73"/>
      <c r="Q62" s="73"/>
      <c r="R62" s="89"/>
      <c r="S62" s="94"/>
      <c r="T62" s="157">
        <f t="shared" si="21"/>
        <v>4</v>
      </c>
    </row>
    <row r="63" spans="3:20" ht="17.25">
      <c r="C63" s="352"/>
      <c r="D63" s="354"/>
      <c r="E63" s="31" t="str">
        <f>$C$13</f>
        <v>PG入門</v>
      </c>
      <c r="F63" s="147"/>
      <c r="G63" s="73"/>
      <c r="H63" s="73"/>
      <c r="I63" s="73"/>
      <c r="J63" s="152"/>
      <c r="K63" s="89"/>
      <c r="L63" s="89"/>
      <c r="M63" s="73"/>
      <c r="N63" s="73"/>
      <c r="O63" s="73"/>
      <c r="P63" s="73"/>
      <c r="Q63" s="73"/>
      <c r="R63" s="89"/>
      <c r="S63" s="94"/>
      <c r="T63" s="157">
        <f t="shared" si="21"/>
        <v>4</v>
      </c>
    </row>
    <row r="64" spans="3:20" ht="17.25">
      <c r="C64" s="352"/>
      <c r="D64" s="354"/>
      <c r="E64" s="31" t="str">
        <f>$C$14</f>
        <v>Unity</v>
      </c>
      <c r="F64" s="147"/>
      <c r="G64" s="73"/>
      <c r="H64" s="73"/>
      <c r="I64" s="73"/>
      <c r="J64" s="152"/>
      <c r="K64" s="89"/>
      <c r="L64" s="89"/>
      <c r="M64" s="73"/>
      <c r="N64" s="73"/>
      <c r="O64" s="73"/>
      <c r="P64" s="73"/>
      <c r="Q64" s="73"/>
      <c r="R64" s="89"/>
      <c r="S64" s="94"/>
      <c r="T64" s="157">
        <f t="shared" si="21"/>
        <v>0</v>
      </c>
    </row>
    <row r="65" spans="3:20" ht="17.25">
      <c r="C65" s="352"/>
      <c r="D65" s="354"/>
      <c r="E65" s="31" t="str">
        <f>$C$15</f>
        <v>情報NW演習</v>
      </c>
      <c r="F65" s="147"/>
      <c r="G65" s="73"/>
      <c r="H65" s="73"/>
      <c r="I65" s="73"/>
      <c r="J65" s="152"/>
      <c r="K65" s="89"/>
      <c r="L65" s="89"/>
      <c r="M65" s="73"/>
      <c r="N65" s="73"/>
      <c r="O65" s="73"/>
      <c r="P65" s="73"/>
      <c r="Q65" s="73"/>
      <c r="R65" s="89"/>
      <c r="S65" s="94"/>
      <c r="T65" s="157">
        <f t="shared" si="21"/>
        <v>2</v>
      </c>
    </row>
    <row r="66" spans="3:20" ht="17.25">
      <c r="C66" s="352"/>
      <c r="D66" s="354"/>
      <c r="E66" s="31" t="str">
        <f>$C$16</f>
        <v>情報システム</v>
      </c>
      <c r="F66" s="147"/>
      <c r="G66" s="73">
        <v>1</v>
      </c>
      <c r="H66" s="73"/>
      <c r="I66" s="73">
        <v>2</v>
      </c>
      <c r="J66" s="152"/>
      <c r="K66" s="89"/>
      <c r="L66" s="89"/>
      <c r="M66" s="73"/>
      <c r="N66" s="73"/>
      <c r="O66" s="73"/>
      <c r="P66" s="73"/>
      <c r="Q66" s="73"/>
      <c r="R66" s="89"/>
      <c r="S66" s="94"/>
      <c r="T66" s="157">
        <f t="shared" si="21"/>
        <v>7</v>
      </c>
    </row>
    <row r="67" spans="3:20" ht="17.25">
      <c r="C67" s="352"/>
      <c r="D67" s="354"/>
      <c r="E67" s="31" t="str">
        <f>$C$17</f>
        <v>プレゼン</v>
      </c>
      <c r="F67" s="147"/>
      <c r="G67" s="73"/>
      <c r="H67" s="73"/>
      <c r="I67" s="73"/>
      <c r="J67" s="152"/>
      <c r="K67" s="89"/>
      <c r="L67" s="89"/>
      <c r="M67" s="73"/>
      <c r="N67" s="73"/>
      <c r="O67" s="73"/>
      <c r="P67" s="73"/>
      <c r="Q67" s="73"/>
      <c r="R67" s="89"/>
      <c r="S67" s="94"/>
      <c r="T67" s="157">
        <f t="shared" si="21"/>
        <v>4</v>
      </c>
    </row>
    <row r="68" spans="3:20" ht="17.25">
      <c r="C68" s="352"/>
      <c r="D68" s="354"/>
      <c r="E68" s="31"/>
      <c r="F68" s="147"/>
      <c r="G68" s="73"/>
      <c r="H68" s="73"/>
      <c r="I68" s="73"/>
      <c r="J68" s="152"/>
      <c r="K68" s="89"/>
      <c r="L68" s="89"/>
      <c r="M68" s="73"/>
      <c r="N68" s="73"/>
      <c r="O68" s="73"/>
      <c r="P68" s="73"/>
      <c r="Q68" s="73"/>
      <c r="R68" s="89"/>
      <c r="S68" s="94"/>
      <c r="T68" s="157">
        <f t="shared" si="21"/>
        <v>0</v>
      </c>
    </row>
    <row r="69" spans="3:20" ht="18" thickBot="1">
      <c r="C69" s="353"/>
      <c r="D69" s="357"/>
      <c r="E69" s="99" t="str">
        <f>$C$19</f>
        <v>eスポーツ</v>
      </c>
      <c r="F69" s="149"/>
      <c r="G69" s="74"/>
      <c r="H69" s="74"/>
      <c r="I69" s="74"/>
      <c r="J69" s="154"/>
      <c r="K69" s="101"/>
      <c r="L69" s="101"/>
      <c r="M69" s="74"/>
      <c r="N69" s="74"/>
      <c r="O69" s="74"/>
      <c r="P69" s="74"/>
      <c r="Q69" s="74"/>
      <c r="R69" s="101"/>
      <c r="S69" s="102"/>
      <c r="T69" s="159">
        <f t="shared" si="21"/>
        <v>0</v>
      </c>
    </row>
    <row r="70" spans="3:20">
      <c r="C70" s="72"/>
      <c r="D70" s="72"/>
    </row>
  </sheetData>
  <mergeCells count="40">
    <mergeCell ref="T47:T49"/>
    <mergeCell ref="C47:D47"/>
    <mergeCell ref="C48:D48"/>
    <mergeCell ref="C49:D49"/>
    <mergeCell ref="C50:C69"/>
    <mergeCell ref="D50:D59"/>
    <mergeCell ref="D60:D69"/>
    <mergeCell ref="F47:N47"/>
    <mergeCell ref="O47:S47"/>
    <mergeCell ref="C24:D24"/>
    <mergeCell ref="C25:D25"/>
    <mergeCell ref="C26:C45"/>
    <mergeCell ref="D26:D35"/>
    <mergeCell ref="D36:D45"/>
    <mergeCell ref="C6:C9"/>
    <mergeCell ref="D6:J6"/>
    <mergeCell ref="K6:N6"/>
    <mergeCell ref="O6:T6"/>
    <mergeCell ref="C23:D23"/>
    <mergeCell ref="F23:S23"/>
    <mergeCell ref="T23:T25"/>
    <mergeCell ref="J7:J9"/>
    <mergeCell ref="H8:H9"/>
    <mergeCell ref="I8:I9"/>
    <mergeCell ref="H7:I7"/>
    <mergeCell ref="D7:E7"/>
    <mergeCell ref="D8:D9"/>
    <mergeCell ref="E8:E9"/>
    <mergeCell ref="F7:G7"/>
    <mergeCell ref="F8:F9"/>
    <mergeCell ref="G8:G9"/>
    <mergeCell ref="O7:T7"/>
    <mergeCell ref="K8:K9"/>
    <mergeCell ref="L8:L9"/>
    <mergeCell ref="M8:M9"/>
    <mergeCell ref="N8:N9"/>
    <mergeCell ref="O8:O9"/>
    <mergeCell ref="T8:T9"/>
    <mergeCell ref="K7:L7"/>
    <mergeCell ref="M7:N7"/>
  </mergeCells>
  <phoneticPr fontId="1"/>
  <conditionalFormatting sqref="J10:J19">
    <cfRule type="cellIs" dxfId="34" priority="10" operator="lessThan">
      <formula>0.667</formula>
    </cfRule>
  </conditionalFormatting>
  <conditionalFormatting sqref="J20">
    <cfRule type="cellIs" dxfId="33" priority="9" operator="lessThan">
      <formula>0.8</formula>
    </cfRule>
  </conditionalFormatting>
  <conditionalFormatting sqref="K10:K20">
    <cfRule type="cellIs" dxfId="32" priority="4" operator="lessThan">
      <formula>0.67</formula>
    </cfRule>
  </conditionalFormatting>
  <conditionalFormatting sqref="M10:M20">
    <cfRule type="cellIs" dxfId="31" priority="3" operator="lessThan">
      <formula>0.8</formula>
    </cfRule>
  </conditionalFormatting>
  <conditionalFormatting sqref="O10:O20">
    <cfRule type="cellIs" dxfId="30" priority="1" operator="lessThan">
      <formula>0.67</formula>
    </cfRule>
    <cfRule type="cellIs" dxfId="29" priority="2" operator="lessThan">
      <formula>0.8</formula>
    </cfRule>
  </conditionalFormatting>
  <pageMargins left="0.7" right="0.7" top="0.75" bottom="0.75" header="0.3" footer="0.3"/>
  <pageSetup paperSize="9" scale="63" fitToHeight="0" orientation="landscape" horizontalDpi="4294967292" r:id="rId1"/>
  <rowBreaks count="1" manualBreakCount="1">
    <brk id="46" max="2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Y70"/>
  <sheetViews>
    <sheetView zoomScale="130" zoomScaleNormal="130" workbookViewId="0">
      <pane ySplit="10740" topLeftCell="A50"/>
      <selection activeCell="Q67" sqref="Q67"/>
      <selection pane="bottomLeft"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7" width="9" style="18" customWidth="1"/>
    <col min="28" max="30" width="4.625" style="18" customWidth="1"/>
    <col min="31" max="16384" width="9" style="18"/>
  </cols>
  <sheetData>
    <row r="1" spans="2:25" s="160" customFormat="1" ht="18.75" customHeight="1">
      <c r="B1" s="155" t="s">
        <v>86</v>
      </c>
      <c r="N1" s="155"/>
    </row>
    <row r="2" spans="2:25" ht="18.75" customHeight="1">
      <c r="B2" s="19"/>
      <c r="C2" s="155" t="s">
        <v>130</v>
      </c>
      <c r="F2" s="69" t="s">
        <v>131</v>
      </c>
      <c r="G2" s="70"/>
      <c r="H2" s="68" t="s">
        <v>62</v>
      </c>
      <c r="I2" s="71">
        <f>J20</f>
        <v>2.564102564102564E-2</v>
      </c>
      <c r="J2" s="68" t="s">
        <v>69</v>
      </c>
      <c r="K2" s="68" t="s">
        <v>70</v>
      </c>
      <c r="N2" s="19"/>
    </row>
    <row r="3" spans="2:25" ht="18.75" customHeight="1">
      <c r="B3" s="19"/>
      <c r="F3" s="68" t="s">
        <v>82</v>
      </c>
      <c r="G3" s="68"/>
      <c r="H3" s="68" t="s">
        <v>62</v>
      </c>
      <c r="I3" s="71">
        <f>O20</f>
        <v>0.15384615384615385</v>
      </c>
      <c r="J3" s="68" t="s">
        <v>69</v>
      </c>
      <c r="K3" s="70"/>
      <c r="M3" s="62" t="s">
        <v>56</v>
      </c>
      <c r="N3" s="63"/>
      <c r="O3" s="62">
        <f>SUM(O4:O5)</f>
        <v>123</v>
      </c>
      <c r="P3" s="62" t="s">
        <v>64</v>
      </c>
      <c r="Q3" s="61"/>
    </row>
    <row r="4" spans="2:25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105</v>
      </c>
      <c r="P4" s="66" t="s">
        <v>66</v>
      </c>
      <c r="Q4" s="61"/>
    </row>
    <row r="5" spans="2:25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18</v>
      </c>
      <c r="P5" s="66" t="s">
        <v>64</v>
      </c>
      <c r="Q5" s="61"/>
    </row>
    <row r="6" spans="2:25" ht="18.75" customHeight="1" thickBot="1">
      <c r="B6" s="19"/>
      <c r="C6" s="315"/>
      <c r="D6" s="318" t="s">
        <v>127</v>
      </c>
      <c r="E6" s="319"/>
      <c r="F6" s="319"/>
      <c r="G6" s="319"/>
      <c r="H6" s="319"/>
      <c r="I6" s="319"/>
      <c r="J6" s="320"/>
      <c r="K6" s="311" t="s">
        <v>105</v>
      </c>
      <c r="L6" s="321"/>
      <c r="M6" s="321"/>
      <c r="N6" s="312"/>
      <c r="O6" s="322" t="s">
        <v>106</v>
      </c>
      <c r="P6" s="323"/>
      <c r="Q6" s="323"/>
      <c r="R6" s="323"/>
      <c r="S6" s="323"/>
      <c r="T6" s="324"/>
    </row>
    <row r="7" spans="2:25" ht="18.75" customHeight="1" thickBot="1">
      <c r="B7" s="19"/>
      <c r="C7" s="316"/>
      <c r="D7" s="341" t="s">
        <v>93</v>
      </c>
      <c r="E7" s="342"/>
      <c r="F7" s="345" t="s">
        <v>94</v>
      </c>
      <c r="G7" s="342"/>
      <c r="H7" s="339" t="s">
        <v>90</v>
      </c>
      <c r="I7" s="340"/>
      <c r="J7" s="332" t="s">
        <v>59</v>
      </c>
      <c r="K7" s="311" t="s">
        <v>100</v>
      </c>
      <c r="L7" s="312"/>
      <c r="M7" s="313" t="s">
        <v>103</v>
      </c>
      <c r="N7" s="314"/>
      <c r="O7" s="300" t="s">
        <v>81</v>
      </c>
      <c r="P7" s="301"/>
      <c r="Q7" s="301"/>
      <c r="R7" s="301"/>
      <c r="S7" s="301"/>
      <c r="T7" s="302"/>
    </row>
    <row r="8" spans="2:25" ht="18.75" customHeight="1" thickBot="1">
      <c r="B8" s="19"/>
      <c r="C8" s="316"/>
      <c r="D8" s="343" t="s">
        <v>91</v>
      </c>
      <c r="E8" s="298" t="s">
        <v>92</v>
      </c>
      <c r="F8" s="346" t="s">
        <v>91</v>
      </c>
      <c r="G8" s="358" t="s">
        <v>92</v>
      </c>
      <c r="H8" s="335" t="s">
        <v>91</v>
      </c>
      <c r="I8" s="337" t="s">
        <v>92</v>
      </c>
      <c r="J8" s="333"/>
      <c r="K8" s="303" t="s">
        <v>101</v>
      </c>
      <c r="L8" s="303" t="s">
        <v>58</v>
      </c>
      <c r="M8" s="305" t="s">
        <v>102</v>
      </c>
      <c r="N8" s="307" t="s">
        <v>58</v>
      </c>
      <c r="O8" s="360" t="s">
        <v>59</v>
      </c>
      <c r="P8" s="123" t="s">
        <v>107</v>
      </c>
      <c r="Q8" s="124" t="s">
        <v>108</v>
      </c>
      <c r="R8" s="124" t="s">
        <v>109</v>
      </c>
      <c r="S8" s="125" t="s">
        <v>110</v>
      </c>
      <c r="T8" s="309" t="s">
        <v>4</v>
      </c>
    </row>
    <row r="9" spans="2:25" ht="18.75" customHeight="1" thickBot="1">
      <c r="B9" s="19"/>
      <c r="C9" s="317"/>
      <c r="D9" s="344"/>
      <c r="E9" s="299"/>
      <c r="F9" s="347"/>
      <c r="G9" s="359"/>
      <c r="H9" s="336"/>
      <c r="I9" s="338"/>
      <c r="J9" s="334"/>
      <c r="K9" s="304"/>
      <c r="L9" s="304" t="s">
        <v>63</v>
      </c>
      <c r="M9" s="306">
        <v>0.8</v>
      </c>
      <c r="N9" s="308" t="s">
        <v>4</v>
      </c>
      <c r="O9" s="361"/>
      <c r="P9" s="123" t="s">
        <v>111</v>
      </c>
      <c r="Q9" s="124" t="s">
        <v>112</v>
      </c>
      <c r="R9" s="124" t="s">
        <v>113</v>
      </c>
      <c r="S9" s="126" t="s">
        <v>114</v>
      </c>
      <c r="T9" s="310" t="s">
        <v>4</v>
      </c>
    </row>
    <row r="10" spans="2:25" ht="18.75" customHeight="1">
      <c r="B10" s="19"/>
      <c r="C10" s="56" t="s">
        <v>60</v>
      </c>
      <c r="D10" s="37">
        <v>6</v>
      </c>
      <c r="E10" s="38">
        <f>D10*2</f>
        <v>12</v>
      </c>
      <c r="F10" s="45">
        <f>D10-H10</f>
        <v>2</v>
      </c>
      <c r="G10" s="38">
        <f>F10*2</f>
        <v>4</v>
      </c>
      <c r="H10" s="103">
        <v>4</v>
      </c>
      <c r="I10" s="104">
        <f>H10*2</f>
        <v>8</v>
      </c>
      <c r="J10" s="119">
        <f t="shared" ref="J10:J19" si="0">IF(E10=0,"",G10/E10)</f>
        <v>0.33333333333333331</v>
      </c>
      <c r="K10" s="52">
        <f t="shared" ref="K10:K20" si="1">IF(E10=0,"",SUM(G10,L10)/E10)</f>
        <v>0.75</v>
      </c>
      <c r="L10" s="111">
        <v>5</v>
      </c>
      <c r="M10" s="48">
        <f>IF(E10=0,"",SUM(G10,L10,N10)/E10)</f>
        <v>0.83333333333333337</v>
      </c>
      <c r="N10" s="115">
        <v>1</v>
      </c>
      <c r="O10" s="127">
        <f>IF(E10=0,"",SUM(G10,T10)/E10)</f>
        <v>0.5</v>
      </c>
      <c r="P10" s="128">
        <f>SUM(F36:L36)</f>
        <v>2</v>
      </c>
      <c r="Q10" s="129">
        <f>SUM(M36:S36)</f>
        <v>0</v>
      </c>
      <c r="R10" s="129">
        <f>SUM(F60:L60)</f>
        <v>0</v>
      </c>
      <c r="S10" s="130">
        <f>SUM(M60:N60)</f>
        <v>0</v>
      </c>
      <c r="T10" s="131">
        <f>SUM(P10:S10)</f>
        <v>2</v>
      </c>
    </row>
    <row r="11" spans="2:25" ht="18.75" customHeight="1">
      <c r="B11" s="19"/>
      <c r="C11" s="57"/>
      <c r="D11" s="39"/>
      <c r="E11" s="40">
        <f t="shared" ref="E11:G19" si="2">D11*2</f>
        <v>0</v>
      </c>
      <c r="F11" s="46">
        <f t="shared" ref="F11:F19" si="3">D11-H11</f>
        <v>0</v>
      </c>
      <c r="G11" s="40">
        <f t="shared" si="2"/>
        <v>0</v>
      </c>
      <c r="H11" s="105"/>
      <c r="I11" s="106">
        <f t="shared" ref="I11:I19" si="4">H11*2</f>
        <v>0</v>
      </c>
      <c r="J11" s="120" t="str">
        <f t="shared" si="0"/>
        <v/>
      </c>
      <c r="K11" s="53" t="str">
        <f t="shared" si="1"/>
        <v/>
      </c>
      <c r="L11" s="112"/>
      <c r="M11" s="49" t="str">
        <f t="shared" ref="M11:M20" si="5">IF(E11=0,"",SUM(G11,L11,N11)/E11)</f>
        <v/>
      </c>
      <c r="N11" s="116"/>
      <c r="O11" s="127" t="str">
        <f t="shared" ref="O11:O20" si="6">IF(E11=0,"",SUM(G11,T11)/E11)</f>
        <v/>
      </c>
      <c r="P11" s="132">
        <f t="shared" ref="P11:P19" si="7">SUM(F37:L37)</f>
        <v>0</v>
      </c>
      <c r="Q11" s="133">
        <f t="shared" ref="Q11:Q19" si="8">SUM(M37:S37)</f>
        <v>0</v>
      </c>
      <c r="R11" s="133">
        <f t="shared" ref="R11:R19" si="9">SUM(F61:L61)</f>
        <v>0</v>
      </c>
      <c r="S11" s="40">
        <f t="shared" ref="S11:S19" si="10">SUM(M61:N61)</f>
        <v>0</v>
      </c>
      <c r="T11" s="134">
        <f t="shared" ref="T11:T19" si="11">SUM(P11:S11)</f>
        <v>0</v>
      </c>
      <c r="V11" s="29"/>
    </row>
    <row r="12" spans="2:25" ht="18.75" customHeight="1">
      <c r="B12" s="19"/>
      <c r="C12" s="58" t="s">
        <v>128</v>
      </c>
      <c r="D12" s="39">
        <v>8</v>
      </c>
      <c r="E12" s="40">
        <f t="shared" si="2"/>
        <v>16</v>
      </c>
      <c r="F12" s="46">
        <f t="shared" si="3"/>
        <v>0</v>
      </c>
      <c r="G12" s="40">
        <f>F12*2</f>
        <v>0</v>
      </c>
      <c r="H12" s="105">
        <v>8</v>
      </c>
      <c r="I12" s="106">
        <f t="shared" si="4"/>
        <v>16</v>
      </c>
      <c r="J12" s="120">
        <f t="shared" si="0"/>
        <v>0</v>
      </c>
      <c r="K12" s="53">
        <f t="shared" si="1"/>
        <v>0.6875</v>
      </c>
      <c r="L12" s="112">
        <v>11</v>
      </c>
      <c r="M12" s="49">
        <f t="shared" si="5"/>
        <v>0.8125</v>
      </c>
      <c r="N12" s="116">
        <v>2</v>
      </c>
      <c r="O12" s="127">
        <f t="shared" si="6"/>
        <v>0.25</v>
      </c>
      <c r="P12" s="132">
        <f t="shared" si="7"/>
        <v>4</v>
      </c>
      <c r="Q12" s="133">
        <f t="shared" si="8"/>
        <v>0</v>
      </c>
      <c r="R12" s="133">
        <f t="shared" si="9"/>
        <v>0</v>
      </c>
      <c r="S12" s="40">
        <f t="shared" si="10"/>
        <v>0</v>
      </c>
      <c r="T12" s="134">
        <f t="shared" si="11"/>
        <v>4</v>
      </c>
    </row>
    <row r="13" spans="2:25" ht="18.75" customHeight="1">
      <c r="B13" s="19"/>
      <c r="C13" s="58" t="s">
        <v>95</v>
      </c>
      <c r="D13" s="39">
        <v>8</v>
      </c>
      <c r="E13" s="40">
        <f t="shared" si="2"/>
        <v>16</v>
      </c>
      <c r="F13" s="46">
        <f t="shared" si="3"/>
        <v>0</v>
      </c>
      <c r="G13" s="40">
        <f t="shared" ref="G13:G19" si="12">F13*2</f>
        <v>0</v>
      </c>
      <c r="H13" s="105">
        <v>8</v>
      </c>
      <c r="I13" s="106">
        <f t="shared" si="4"/>
        <v>16</v>
      </c>
      <c r="J13" s="120">
        <f t="shared" si="0"/>
        <v>0</v>
      </c>
      <c r="K13" s="53">
        <f t="shared" si="1"/>
        <v>0.6875</v>
      </c>
      <c r="L13" s="112">
        <v>11</v>
      </c>
      <c r="M13" s="49">
        <f t="shared" si="5"/>
        <v>0.8125</v>
      </c>
      <c r="N13" s="116">
        <v>2</v>
      </c>
      <c r="O13" s="127">
        <f t="shared" si="6"/>
        <v>0.25</v>
      </c>
      <c r="P13" s="132">
        <f t="shared" si="7"/>
        <v>4</v>
      </c>
      <c r="Q13" s="133">
        <f t="shared" si="8"/>
        <v>0</v>
      </c>
      <c r="R13" s="133">
        <f t="shared" si="9"/>
        <v>0</v>
      </c>
      <c r="S13" s="40">
        <f t="shared" si="10"/>
        <v>0</v>
      </c>
      <c r="T13" s="134">
        <f t="shared" si="11"/>
        <v>4</v>
      </c>
    </row>
    <row r="14" spans="2:25" ht="18.75" customHeight="1">
      <c r="B14" s="19"/>
      <c r="C14" s="58" t="s">
        <v>96</v>
      </c>
      <c r="D14" s="39">
        <v>6</v>
      </c>
      <c r="E14" s="40">
        <f t="shared" si="2"/>
        <v>12</v>
      </c>
      <c r="F14" s="46">
        <f t="shared" si="3"/>
        <v>0</v>
      </c>
      <c r="G14" s="40">
        <f t="shared" si="12"/>
        <v>0</v>
      </c>
      <c r="H14" s="105">
        <v>6</v>
      </c>
      <c r="I14" s="106">
        <f t="shared" si="4"/>
        <v>12</v>
      </c>
      <c r="J14" s="120">
        <f t="shared" si="0"/>
        <v>0</v>
      </c>
      <c r="K14" s="53">
        <f t="shared" si="1"/>
        <v>0.75</v>
      </c>
      <c r="L14" s="112">
        <v>9</v>
      </c>
      <c r="M14" s="49">
        <f t="shared" si="5"/>
        <v>0.83333333333333337</v>
      </c>
      <c r="N14" s="116">
        <v>1</v>
      </c>
      <c r="O14" s="127">
        <f t="shared" si="6"/>
        <v>0</v>
      </c>
      <c r="P14" s="132">
        <f t="shared" si="7"/>
        <v>0</v>
      </c>
      <c r="Q14" s="133">
        <f t="shared" si="8"/>
        <v>0</v>
      </c>
      <c r="R14" s="133">
        <f t="shared" si="9"/>
        <v>0</v>
      </c>
      <c r="S14" s="40">
        <f t="shared" si="10"/>
        <v>0</v>
      </c>
      <c r="T14" s="134">
        <f t="shared" si="11"/>
        <v>0</v>
      </c>
      <c r="W14" s="28"/>
      <c r="X14" s="33"/>
      <c r="Y14" s="33"/>
    </row>
    <row r="15" spans="2:25" ht="18.75" customHeight="1">
      <c r="B15" s="19"/>
      <c r="C15" s="58"/>
      <c r="D15" s="39"/>
      <c r="E15" s="40">
        <f t="shared" si="2"/>
        <v>0</v>
      </c>
      <c r="F15" s="46">
        <f t="shared" si="3"/>
        <v>0</v>
      </c>
      <c r="G15" s="40">
        <f t="shared" si="12"/>
        <v>0</v>
      </c>
      <c r="H15" s="105"/>
      <c r="I15" s="106">
        <f t="shared" si="4"/>
        <v>0</v>
      </c>
      <c r="J15" s="120" t="str">
        <f t="shared" si="0"/>
        <v/>
      </c>
      <c r="K15" s="53" t="str">
        <f t="shared" si="1"/>
        <v/>
      </c>
      <c r="L15" s="112"/>
      <c r="M15" s="49" t="str">
        <f t="shared" si="5"/>
        <v/>
      </c>
      <c r="N15" s="116"/>
      <c r="O15" s="127" t="str">
        <f t="shared" si="6"/>
        <v/>
      </c>
      <c r="P15" s="132">
        <f t="shared" si="7"/>
        <v>2</v>
      </c>
      <c r="Q15" s="133">
        <f t="shared" si="8"/>
        <v>0</v>
      </c>
      <c r="R15" s="133">
        <f t="shared" si="9"/>
        <v>0</v>
      </c>
      <c r="S15" s="40">
        <f t="shared" si="10"/>
        <v>0</v>
      </c>
      <c r="T15" s="134">
        <f t="shared" si="11"/>
        <v>2</v>
      </c>
    </row>
    <row r="16" spans="2:25" ht="18.75" customHeight="1">
      <c r="B16" s="19"/>
      <c r="C16" s="58" t="s">
        <v>98</v>
      </c>
      <c r="D16" s="39">
        <v>8</v>
      </c>
      <c r="E16" s="40">
        <f t="shared" si="2"/>
        <v>16</v>
      </c>
      <c r="F16" s="46">
        <f t="shared" si="3"/>
        <v>0</v>
      </c>
      <c r="G16" s="40">
        <f t="shared" si="12"/>
        <v>0</v>
      </c>
      <c r="H16" s="105">
        <v>8</v>
      </c>
      <c r="I16" s="106">
        <f t="shared" si="4"/>
        <v>16</v>
      </c>
      <c r="J16" s="120">
        <f t="shared" si="0"/>
        <v>0</v>
      </c>
      <c r="K16" s="53">
        <f t="shared" si="1"/>
        <v>0.6875</v>
      </c>
      <c r="L16" s="112">
        <v>11</v>
      </c>
      <c r="M16" s="49">
        <f t="shared" si="5"/>
        <v>0.8125</v>
      </c>
      <c r="N16" s="116">
        <v>2</v>
      </c>
      <c r="O16" s="127">
        <f t="shared" si="6"/>
        <v>0.25</v>
      </c>
      <c r="P16" s="132">
        <f t="shared" si="7"/>
        <v>0</v>
      </c>
      <c r="Q16" s="133">
        <f t="shared" si="8"/>
        <v>4</v>
      </c>
      <c r="R16" s="133">
        <f t="shared" si="9"/>
        <v>0</v>
      </c>
      <c r="S16" s="40">
        <f t="shared" si="10"/>
        <v>0</v>
      </c>
      <c r="T16" s="134">
        <f t="shared" si="11"/>
        <v>4</v>
      </c>
    </row>
    <row r="17" spans="2:20" ht="18.75" customHeight="1">
      <c r="B17" s="19"/>
      <c r="C17" s="58" t="s">
        <v>99</v>
      </c>
      <c r="D17" s="39">
        <v>4</v>
      </c>
      <c r="E17" s="40">
        <f t="shared" si="2"/>
        <v>8</v>
      </c>
      <c r="F17" s="46">
        <f t="shared" si="3"/>
        <v>0</v>
      </c>
      <c r="G17" s="40">
        <f t="shared" si="12"/>
        <v>0</v>
      </c>
      <c r="H17" s="105">
        <v>4</v>
      </c>
      <c r="I17" s="106">
        <f t="shared" si="4"/>
        <v>8</v>
      </c>
      <c r="J17" s="120">
        <f t="shared" si="0"/>
        <v>0</v>
      </c>
      <c r="K17" s="53">
        <f t="shared" si="1"/>
        <v>0.75</v>
      </c>
      <c r="L17" s="112">
        <v>6</v>
      </c>
      <c r="M17" s="49">
        <f t="shared" si="5"/>
        <v>0.875</v>
      </c>
      <c r="N17" s="116">
        <v>1</v>
      </c>
      <c r="O17" s="127">
        <f t="shared" si="6"/>
        <v>0.5</v>
      </c>
      <c r="P17" s="132">
        <f t="shared" si="7"/>
        <v>4</v>
      </c>
      <c r="Q17" s="133">
        <f t="shared" si="8"/>
        <v>0</v>
      </c>
      <c r="R17" s="133">
        <f t="shared" si="9"/>
        <v>0</v>
      </c>
      <c r="S17" s="40">
        <f t="shared" si="10"/>
        <v>0</v>
      </c>
      <c r="T17" s="134">
        <f t="shared" si="11"/>
        <v>4</v>
      </c>
    </row>
    <row r="18" spans="2:20" ht="18.75" customHeight="1">
      <c r="B18" s="19"/>
      <c r="C18" s="58"/>
      <c r="D18" s="39"/>
      <c r="E18" s="40">
        <f t="shared" si="2"/>
        <v>0</v>
      </c>
      <c r="F18" s="46">
        <f t="shared" si="3"/>
        <v>0</v>
      </c>
      <c r="G18" s="40">
        <f t="shared" si="12"/>
        <v>0</v>
      </c>
      <c r="H18" s="105"/>
      <c r="I18" s="106">
        <f t="shared" si="4"/>
        <v>0</v>
      </c>
      <c r="J18" s="120" t="str">
        <f t="shared" si="0"/>
        <v/>
      </c>
      <c r="K18" s="53" t="str">
        <f t="shared" si="1"/>
        <v/>
      </c>
      <c r="L18" s="112"/>
      <c r="M18" s="49" t="str">
        <f t="shared" si="5"/>
        <v/>
      </c>
      <c r="N18" s="116"/>
      <c r="O18" s="127" t="str">
        <f t="shared" si="6"/>
        <v/>
      </c>
      <c r="P18" s="132">
        <f t="shared" si="7"/>
        <v>0</v>
      </c>
      <c r="Q18" s="133">
        <f t="shared" si="8"/>
        <v>0</v>
      </c>
      <c r="R18" s="133">
        <f t="shared" si="9"/>
        <v>0</v>
      </c>
      <c r="S18" s="40">
        <f t="shared" si="10"/>
        <v>0</v>
      </c>
      <c r="T18" s="134">
        <f t="shared" si="11"/>
        <v>0</v>
      </c>
    </row>
    <row r="19" spans="2:20" ht="18.75" customHeight="1" thickBot="1">
      <c r="B19" s="19"/>
      <c r="C19" s="59" t="s">
        <v>88</v>
      </c>
      <c r="D19" s="41">
        <v>38</v>
      </c>
      <c r="E19" s="42">
        <f t="shared" si="2"/>
        <v>76</v>
      </c>
      <c r="F19" s="47">
        <f t="shared" si="3"/>
        <v>0</v>
      </c>
      <c r="G19" s="42">
        <f t="shared" si="12"/>
        <v>0</v>
      </c>
      <c r="H19" s="107">
        <v>38</v>
      </c>
      <c r="I19" s="108">
        <f t="shared" si="4"/>
        <v>76</v>
      </c>
      <c r="J19" s="121">
        <f t="shared" si="0"/>
        <v>0</v>
      </c>
      <c r="K19" s="54">
        <f t="shared" si="1"/>
        <v>0.68421052631578949</v>
      </c>
      <c r="L19" s="113">
        <v>52</v>
      </c>
      <c r="M19" s="50">
        <f t="shared" si="5"/>
        <v>0.80263157894736847</v>
      </c>
      <c r="N19" s="117">
        <v>9</v>
      </c>
      <c r="O19" s="135">
        <f t="shared" si="6"/>
        <v>0</v>
      </c>
      <c r="P19" s="136">
        <f t="shared" si="7"/>
        <v>0</v>
      </c>
      <c r="Q19" s="137">
        <f t="shared" si="8"/>
        <v>0</v>
      </c>
      <c r="R19" s="137">
        <f t="shared" si="9"/>
        <v>0</v>
      </c>
      <c r="S19" s="42">
        <f t="shared" si="10"/>
        <v>0</v>
      </c>
      <c r="T19" s="138">
        <f t="shared" si="11"/>
        <v>0</v>
      </c>
    </row>
    <row r="20" spans="2:20" ht="18.75" customHeight="1" thickBot="1">
      <c r="B20" s="19"/>
      <c r="C20" s="60" t="s">
        <v>61</v>
      </c>
      <c r="D20" s="43">
        <f t="shared" ref="D20:I20" si="13">SUM(D10:D19)</f>
        <v>78</v>
      </c>
      <c r="E20" s="44">
        <f t="shared" si="13"/>
        <v>156</v>
      </c>
      <c r="F20" s="43">
        <f t="shared" si="13"/>
        <v>2</v>
      </c>
      <c r="G20" s="44">
        <f t="shared" si="13"/>
        <v>4</v>
      </c>
      <c r="H20" s="109">
        <f t="shared" si="13"/>
        <v>76</v>
      </c>
      <c r="I20" s="110">
        <f t="shared" si="13"/>
        <v>152</v>
      </c>
      <c r="J20" s="122">
        <f>G20/E20</f>
        <v>2.564102564102564E-2</v>
      </c>
      <c r="K20" s="55">
        <f t="shared" si="1"/>
        <v>0.69871794871794868</v>
      </c>
      <c r="L20" s="114">
        <f>SUM(L10:L19)</f>
        <v>105</v>
      </c>
      <c r="M20" s="51">
        <f t="shared" si="5"/>
        <v>0.8141025641025641</v>
      </c>
      <c r="N20" s="118">
        <f>SUM(N10:N19)</f>
        <v>18</v>
      </c>
      <c r="O20" s="139">
        <f t="shared" si="6"/>
        <v>0.15384615384615385</v>
      </c>
      <c r="P20" s="140">
        <f>SUM(P10:P19)</f>
        <v>16</v>
      </c>
      <c r="Q20" s="141">
        <f>SUM(Q10:Q19)</f>
        <v>4</v>
      </c>
      <c r="R20" s="141">
        <f>SUM(R10:R19)</f>
        <v>0</v>
      </c>
      <c r="S20" s="142">
        <f>SUM(S10:S19)</f>
        <v>0</v>
      </c>
      <c r="T20" s="143">
        <f>SUM(T10:T19)</f>
        <v>20</v>
      </c>
    </row>
    <row r="21" spans="2:20" ht="18.75" customHeight="1">
      <c r="B21" s="19"/>
      <c r="C21" s="24"/>
      <c r="D21" s="24"/>
      <c r="E21" s="24"/>
    </row>
    <row r="22" spans="2:20" ht="14.25" thickBot="1"/>
    <row r="23" spans="2:20">
      <c r="C23" s="325" t="s">
        <v>0</v>
      </c>
      <c r="D23" s="326"/>
      <c r="E23" s="77"/>
      <c r="F23" s="325">
        <v>8</v>
      </c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27"/>
      <c r="R23" s="327"/>
      <c r="S23" s="328"/>
      <c r="T23" s="329" t="s">
        <v>124</v>
      </c>
    </row>
    <row r="24" spans="2:20">
      <c r="C24" s="348" t="s">
        <v>1</v>
      </c>
      <c r="D24" s="349"/>
      <c r="E24" s="78"/>
      <c r="F24" s="81">
        <v>9</v>
      </c>
      <c r="G24" s="36">
        <v>10</v>
      </c>
      <c r="H24" s="36">
        <v>11</v>
      </c>
      <c r="I24" s="36">
        <v>12</v>
      </c>
      <c r="J24" s="86">
        <v>13</v>
      </c>
      <c r="K24" s="86">
        <v>14</v>
      </c>
      <c r="L24" s="86">
        <v>15</v>
      </c>
      <c r="M24" s="36">
        <v>16</v>
      </c>
      <c r="N24" s="36">
        <v>17</v>
      </c>
      <c r="O24" s="36">
        <v>18</v>
      </c>
      <c r="P24" s="36">
        <v>19</v>
      </c>
      <c r="Q24" s="36">
        <v>20</v>
      </c>
      <c r="R24" s="86">
        <v>21</v>
      </c>
      <c r="S24" s="91">
        <v>22</v>
      </c>
      <c r="T24" s="330"/>
    </row>
    <row r="25" spans="2:20" ht="14.25" thickBot="1">
      <c r="C25" s="350" t="s">
        <v>2</v>
      </c>
      <c r="D25" s="351"/>
      <c r="E25" s="79"/>
      <c r="F25" s="82" t="s">
        <v>117</v>
      </c>
      <c r="G25" s="80" t="s">
        <v>118</v>
      </c>
      <c r="H25" s="80" t="s">
        <v>119</v>
      </c>
      <c r="I25" s="80" t="s">
        <v>120</v>
      </c>
      <c r="J25" s="87" t="s">
        <v>121</v>
      </c>
      <c r="K25" s="87" t="s">
        <v>122</v>
      </c>
      <c r="L25" s="87" t="s">
        <v>123</v>
      </c>
      <c r="M25" s="80" t="s">
        <v>116</v>
      </c>
      <c r="N25" s="80" t="s">
        <v>118</v>
      </c>
      <c r="O25" s="80" t="s">
        <v>119</v>
      </c>
      <c r="P25" s="80" t="s">
        <v>120</v>
      </c>
      <c r="Q25" s="80" t="s">
        <v>121</v>
      </c>
      <c r="R25" s="87" t="s">
        <v>122</v>
      </c>
      <c r="S25" s="92" t="s">
        <v>123</v>
      </c>
      <c r="T25" s="331"/>
    </row>
    <row r="26" spans="2:20" ht="17.25">
      <c r="C26" s="352" t="s">
        <v>3</v>
      </c>
      <c r="D26" s="354" t="s">
        <v>115</v>
      </c>
      <c r="E26" s="96" t="str">
        <f>$C$10</f>
        <v>HR</v>
      </c>
      <c r="F26" s="161"/>
      <c r="G26" s="181"/>
      <c r="H26" s="181"/>
      <c r="I26" s="181"/>
      <c r="J26" s="163"/>
      <c r="K26" s="163"/>
      <c r="L26" s="163"/>
      <c r="M26" s="181"/>
      <c r="N26" s="181"/>
      <c r="O26" s="181"/>
      <c r="P26" s="162">
        <v>1</v>
      </c>
      <c r="Q26" s="162">
        <v>1</v>
      </c>
      <c r="R26" s="163" t="str">
        <f>IF('55宮本希(第１Q)'!R26="","",'55宮本希(第１Q)'!R26)</f>
        <v/>
      </c>
      <c r="S26" s="164" t="str">
        <f>IF('55宮本希(第１Q)'!S26="","",'55宮本希(第１Q)'!S26)</f>
        <v/>
      </c>
      <c r="T26" s="165">
        <f>SUM(F26:S26)</f>
        <v>2</v>
      </c>
    </row>
    <row r="27" spans="2:20" ht="17.25">
      <c r="C27" s="352"/>
      <c r="D27" s="354"/>
      <c r="E27" s="97"/>
      <c r="F27" s="166" t="str">
        <f>IF('55宮本希(第１Q)'!F27="","",'55宮本希(第１Q)'!F27)</f>
        <v/>
      </c>
      <c r="G27" s="167" t="str">
        <f>IF('55宮本希(第１Q)'!G27="","",'55宮本希(第１Q)'!G27)</f>
        <v/>
      </c>
      <c r="H27" s="167" t="str">
        <f>IF('55宮本希(第１Q)'!H27="","",'55宮本希(第１Q)'!H27)</f>
        <v/>
      </c>
      <c r="I27" s="167" t="str">
        <f>IF('55宮本希(第１Q)'!I27="","",'55宮本希(第１Q)'!I27)</f>
        <v/>
      </c>
      <c r="J27" s="168" t="str">
        <f>IF('55宮本希(第１Q)'!J27="","",'55宮本希(第１Q)'!J27)</f>
        <v/>
      </c>
      <c r="K27" s="168" t="str">
        <f>IF('55宮本希(第１Q)'!K27="","",'55宮本希(第１Q)'!K27)</f>
        <v/>
      </c>
      <c r="L27" s="168" t="str">
        <f>IF('55宮本希(第１Q)'!L27="","",'55宮本希(第１Q)'!L27)</f>
        <v/>
      </c>
      <c r="M27" s="167"/>
      <c r="N27" s="167"/>
      <c r="O27" s="167"/>
      <c r="P27" s="167"/>
      <c r="Q27" s="167"/>
      <c r="R27" s="168" t="str">
        <f>IF('55宮本希(第１Q)'!R27="","",'55宮本希(第１Q)'!R27)</f>
        <v/>
      </c>
      <c r="S27" s="169" t="str">
        <f>IF('55宮本希(第１Q)'!S27="","",'55宮本希(第１Q)'!S27)</f>
        <v/>
      </c>
      <c r="T27" s="170">
        <f t="shared" ref="T27:T45" si="14">SUM(F27:S27)</f>
        <v>0</v>
      </c>
    </row>
    <row r="28" spans="2:20" ht="17.25">
      <c r="C28" s="352"/>
      <c r="D28" s="354"/>
      <c r="E28" s="97" t="str">
        <f>$C$12</f>
        <v>HTML・CSS</v>
      </c>
      <c r="F28" s="166" t="str">
        <f>IF('55宮本希(第１Q)'!F28="","",'55宮本希(第１Q)'!F28)</f>
        <v/>
      </c>
      <c r="G28" s="182"/>
      <c r="H28" s="182"/>
      <c r="I28" s="182"/>
      <c r="J28" s="168" t="str">
        <f>IF('55宮本希(第１Q)'!J28="","",'55宮本希(第１Q)'!J28)</f>
        <v/>
      </c>
      <c r="K28" s="168" t="str">
        <f>IF('55宮本希(第１Q)'!K28="","",'55宮本希(第１Q)'!K28)</f>
        <v/>
      </c>
      <c r="L28" s="168" t="str">
        <f>IF('55宮本希(第１Q)'!L28="","",'55宮本希(第１Q)'!L28)</f>
        <v/>
      </c>
      <c r="M28" s="167"/>
      <c r="N28" s="167"/>
      <c r="O28" s="167"/>
      <c r="P28" s="167"/>
      <c r="Q28" s="167">
        <v>4</v>
      </c>
      <c r="R28" s="168" t="str">
        <f>IF('55宮本希(第１Q)'!R28="","",'55宮本希(第１Q)'!R28)</f>
        <v/>
      </c>
      <c r="S28" s="169" t="str">
        <f>IF('55宮本希(第１Q)'!S28="","",'55宮本希(第１Q)'!S28)</f>
        <v/>
      </c>
      <c r="T28" s="170">
        <f t="shared" si="14"/>
        <v>4</v>
      </c>
    </row>
    <row r="29" spans="2:20" ht="17.25">
      <c r="C29" s="352"/>
      <c r="D29" s="354"/>
      <c r="E29" s="97" t="str">
        <f>$C$13</f>
        <v>PG基礎</v>
      </c>
      <c r="F29" s="166" t="str">
        <f>IF('55宮本希(第１Q)'!F29="","",'55宮本希(第１Q)'!F29)</f>
        <v/>
      </c>
      <c r="G29" s="182"/>
      <c r="H29" s="182"/>
      <c r="I29" s="182"/>
      <c r="J29" s="168" t="str">
        <f>IF('55宮本希(第１Q)'!J29="","",'55宮本希(第１Q)'!J29)</f>
        <v/>
      </c>
      <c r="K29" s="168" t="str">
        <f>IF('55宮本希(第１Q)'!K29="","",'55宮本希(第１Q)'!K29)</f>
        <v/>
      </c>
      <c r="L29" s="168" t="str">
        <f>IF('55宮本希(第１Q)'!L29="","",'55宮本希(第１Q)'!L29)</f>
        <v/>
      </c>
      <c r="M29" s="182"/>
      <c r="N29" s="167"/>
      <c r="O29" s="167"/>
      <c r="P29" s="167"/>
      <c r="Q29" s="167">
        <v>4</v>
      </c>
      <c r="R29" s="168" t="str">
        <f>IF('55宮本希(第１Q)'!R29="","",'55宮本希(第１Q)'!R29)</f>
        <v/>
      </c>
      <c r="S29" s="169" t="str">
        <f>IF('55宮本希(第１Q)'!S29="","",'55宮本希(第１Q)'!S29)</f>
        <v/>
      </c>
      <c r="T29" s="170">
        <f t="shared" si="14"/>
        <v>4</v>
      </c>
    </row>
    <row r="30" spans="2:20" ht="17.25">
      <c r="C30" s="352"/>
      <c r="D30" s="354"/>
      <c r="E30" s="97" t="str">
        <f>$C$14</f>
        <v>Unity</v>
      </c>
      <c r="F30" s="166" t="str">
        <f>IF('55宮本希(第１Q)'!F30="","",'55宮本希(第１Q)'!F30)</f>
        <v/>
      </c>
      <c r="G30" s="182"/>
      <c r="H30" s="182"/>
      <c r="I30" s="182"/>
      <c r="J30" s="168" t="str">
        <f>IF('55宮本希(第１Q)'!J30="","",'55宮本希(第１Q)'!J30)</f>
        <v/>
      </c>
      <c r="K30" s="168" t="str">
        <f>IF('55宮本希(第１Q)'!K30="","",'55宮本希(第１Q)'!K30)</f>
        <v/>
      </c>
      <c r="L30" s="168" t="str">
        <f>IF('55宮本希(第１Q)'!L30="","",'55宮本希(第１Q)'!L30)</f>
        <v/>
      </c>
      <c r="M30" s="167"/>
      <c r="N30" s="182"/>
      <c r="O30" s="167"/>
      <c r="P30" s="182"/>
      <c r="Q30" s="167"/>
      <c r="R30" s="168" t="str">
        <f>IF('55宮本希(第１Q)'!R30="","",'55宮本希(第１Q)'!R30)</f>
        <v/>
      </c>
      <c r="S30" s="169" t="str">
        <f>IF('55宮本希(第１Q)'!S30="","",'55宮本希(第１Q)'!S30)</f>
        <v/>
      </c>
      <c r="T30" s="170">
        <f t="shared" si="14"/>
        <v>0</v>
      </c>
    </row>
    <row r="31" spans="2:20" ht="17.25">
      <c r="C31" s="352"/>
      <c r="D31" s="354"/>
      <c r="E31" s="97">
        <f>$C$15</f>
        <v>0</v>
      </c>
      <c r="F31" s="166" t="str">
        <f>IF('55宮本希(第１Q)'!F31="","",'55宮本希(第１Q)'!F31)</f>
        <v/>
      </c>
      <c r="G31" s="182"/>
      <c r="H31" s="182"/>
      <c r="I31" s="182"/>
      <c r="J31" s="168" t="str">
        <f>IF('55宮本希(第１Q)'!J31="","",'55宮本希(第１Q)'!J31)</f>
        <v/>
      </c>
      <c r="K31" s="168" t="str">
        <f>IF('55宮本希(第１Q)'!K31="","",'55宮本希(第１Q)'!K31)</f>
        <v/>
      </c>
      <c r="L31" s="168" t="str">
        <f>IF('55宮本希(第１Q)'!L31="","",'55宮本希(第１Q)'!L31)</f>
        <v/>
      </c>
      <c r="M31" s="182"/>
      <c r="N31" s="167"/>
      <c r="O31" s="167"/>
      <c r="P31" s="167"/>
      <c r="Q31" s="167"/>
      <c r="R31" s="168" t="str">
        <f>IF('55宮本希(第１Q)'!R31="","",'55宮本希(第１Q)'!R31)</f>
        <v/>
      </c>
      <c r="S31" s="169" t="str">
        <f>IF('55宮本希(第１Q)'!S31="","",'55宮本希(第１Q)'!S31)</f>
        <v/>
      </c>
      <c r="T31" s="170">
        <f t="shared" si="14"/>
        <v>0</v>
      </c>
    </row>
    <row r="32" spans="2:20" ht="17.25">
      <c r="C32" s="352"/>
      <c r="D32" s="354"/>
      <c r="E32" s="97" t="str">
        <f>$C$16</f>
        <v>情報システム</v>
      </c>
      <c r="F32" s="166" t="str">
        <f>IF('55宮本希(第１Q)'!F32="","",'55宮本希(第１Q)'!F32)</f>
        <v/>
      </c>
      <c r="G32" s="182"/>
      <c r="H32" s="182"/>
      <c r="I32" s="182"/>
      <c r="J32" s="168" t="str">
        <f>IF('55宮本希(第１Q)'!J32="","",'55宮本希(第１Q)'!J32)</f>
        <v/>
      </c>
      <c r="K32" s="168" t="str">
        <f>IF('55宮本希(第１Q)'!K32="","",'55宮本希(第１Q)'!K32)</f>
        <v/>
      </c>
      <c r="L32" s="168" t="str">
        <f>IF('55宮本希(第１Q)'!L32="","",'55宮本希(第１Q)'!L32)</f>
        <v/>
      </c>
      <c r="M32" s="182"/>
      <c r="N32" s="182"/>
      <c r="O32" s="182"/>
      <c r="P32" s="182"/>
      <c r="Q32" s="167"/>
      <c r="R32" s="168" t="str">
        <f>IF('55宮本希(第１Q)'!R32="","",'55宮本希(第１Q)'!R32)</f>
        <v/>
      </c>
      <c r="S32" s="169" t="str">
        <f>IF('55宮本希(第１Q)'!S32="","",'55宮本希(第１Q)'!S32)</f>
        <v/>
      </c>
      <c r="T32" s="170">
        <f t="shared" si="14"/>
        <v>0</v>
      </c>
    </row>
    <row r="33" spans="3:20" ht="17.25">
      <c r="C33" s="352"/>
      <c r="D33" s="354"/>
      <c r="E33" s="97" t="str">
        <f>$C$17</f>
        <v>プレゼン</v>
      </c>
      <c r="F33" s="166" t="str">
        <f>IF('55宮本希(第１Q)'!F33="","",'55宮本希(第１Q)'!F33)</f>
        <v/>
      </c>
      <c r="G33" s="182"/>
      <c r="H33" s="182"/>
      <c r="I33" s="182"/>
      <c r="J33" s="168" t="str">
        <f>IF('55宮本希(第１Q)'!J33="","",'55宮本希(第１Q)'!J33)</f>
        <v/>
      </c>
      <c r="K33" s="168" t="str">
        <f>IF('55宮本希(第１Q)'!K33="","",'55宮本希(第１Q)'!K33)</f>
        <v/>
      </c>
      <c r="L33" s="168" t="str">
        <f>IF('55宮本希(第１Q)'!L33="","",'55宮本希(第１Q)'!L33)</f>
        <v/>
      </c>
      <c r="M33" s="167"/>
      <c r="N33" s="167"/>
      <c r="O33" s="167"/>
      <c r="P33" s="167"/>
      <c r="Q33" s="167"/>
      <c r="R33" s="168" t="str">
        <f>IF('55宮本希(第１Q)'!R33="","",'55宮本希(第１Q)'!R33)</f>
        <v/>
      </c>
      <c r="S33" s="169" t="str">
        <f>IF('55宮本希(第１Q)'!S33="","",'55宮本希(第１Q)'!S33)</f>
        <v/>
      </c>
      <c r="T33" s="170">
        <f t="shared" si="14"/>
        <v>0</v>
      </c>
    </row>
    <row r="34" spans="3:20" ht="17.25">
      <c r="C34" s="352"/>
      <c r="D34" s="354"/>
      <c r="E34" s="97"/>
      <c r="F34" s="166" t="str">
        <f>IF('55宮本希(第１Q)'!F34="","",'55宮本希(第１Q)'!F34)</f>
        <v/>
      </c>
      <c r="G34" s="167"/>
      <c r="H34" s="167"/>
      <c r="I34" s="167"/>
      <c r="J34" s="168" t="str">
        <f>IF('55宮本希(第１Q)'!J34="","",'55宮本希(第１Q)'!J34)</f>
        <v/>
      </c>
      <c r="K34" s="168" t="str">
        <f>IF('55宮本希(第１Q)'!K34="","",'55宮本希(第１Q)'!K34)</f>
        <v/>
      </c>
      <c r="L34" s="168" t="str">
        <f>IF('55宮本希(第１Q)'!L34="","",'55宮本希(第１Q)'!L34)</f>
        <v/>
      </c>
      <c r="M34" s="167"/>
      <c r="N34" s="167"/>
      <c r="O34" s="167"/>
      <c r="P34" s="167"/>
      <c r="Q34" s="167"/>
      <c r="R34" s="168" t="str">
        <f>IF('55宮本希(第１Q)'!R34="","",'55宮本希(第１Q)'!R34)</f>
        <v/>
      </c>
      <c r="S34" s="169" t="str">
        <f>IF('55宮本希(第１Q)'!S34="","",'55宮本希(第１Q)'!S34)</f>
        <v/>
      </c>
      <c r="T34" s="170">
        <f t="shared" si="14"/>
        <v>0</v>
      </c>
    </row>
    <row r="35" spans="3:20" ht="18" thickBot="1">
      <c r="C35" s="352"/>
      <c r="D35" s="355"/>
      <c r="E35" s="98" t="str">
        <f>$C$19</f>
        <v>eスポーツ</v>
      </c>
      <c r="F35" s="171" t="str">
        <f>IF('55宮本希(第１Q)'!F35="","",'55宮本希(第１Q)'!F35)</f>
        <v/>
      </c>
      <c r="G35" s="172"/>
      <c r="H35" s="172"/>
      <c r="I35" s="172"/>
      <c r="J35" s="173" t="str">
        <f>IF('55宮本希(第１Q)'!J35="","",'55宮本希(第１Q)'!J35)</f>
        <v/>
      </c>
      <c r="K35" s="173" t="str">
        <f>IF('55宮本希(第１Q)'!K35="","",'55宮本希(第１Q)'!K35)</f>
        <v/>
      </c>
      <c r="L35" s="173" t="str">
        <f>IF('55宮本希(第１Q)'!L35="","",'55宮本希(第１Q)'!L35)</f>
        <v/>
      </c>
      <c r="M35" s="172"/>
      <c r="N35" s="172"/>
      <c r="O35" s="172"/>
      <c r="P35" s="172"/>
      <c r="Q35" s="172"/>
      <c r="R35" s="173" t="str">
        <f>IF('55宮本希(第１Q)'!R35="","",'55宮本希(第１Q)'!R35)</f>
        <v/>
      </c>
      <c r="S35" s="174" t="str">
        <f>IF('55宮本希(第１Q)'!S35="","",'55宮本希(第１Q)'!S35)</f>
        <v/>
      </c>
      <c r="T35" s="175">
        <f t="shared" si="14"/>
        <v>0</v>
      </c>
    </row>
    <row r="36" spans="3:20" ht="17.25">
      <c r="C36" s="352"/>
      <c r="D36" s="356" t="s">
        <v>57</v>
      </c>
      <c r="E36" s="32" t="str">
        <f>$C$10</f>
        <v>HR</v>
      </c>
      <c r="F36" s="161" t="str">
        <f>IF('55宮本希(第１Q)'!F36="","",'55宮本希(第１Q)'!F36)</f>
        <v/>
      </c>
      <c r="G36" s="162">
        <f>IF('55宮本希(第１Q)'!G36="","",'55宮本希(第１Q)'!G36)</f>
        <v>1</v>
      </c>
      <c r="H36" s="162">
        <f>IF('55宮本希(第１Q)'!H36="","",'55宮本希(第１Q)'!H36)</f>
        <v>1</v>
      </c>
      <c r="I36" s="162" t="str">
        <f>IF('55宮本希(第１Q)'!I36="","",'55宮本希(第１Q)'!I36)</f>
        <v/>
      </c>
      <c r="J36" s="163" t="str">
        <f>IF('55宮本希(第１Q)'!J36="","",'55宮本希(第１Q)'!J36)</f>
        <v/>
      </c>
      <c r="K36" s="163" t="str">
        <f>IF('55宮本希(第１Q)'!K36="","",'55宮本希(第１Q)'!K36)</f>
        <v/>
      </c>
      <c r="L36" s="163" t="str">
        <f>IF('55宮本希(第１Q)'!L36="","",'55宮本希(第１Q)'!L36)</f>
        <v/>
      </c>
      <c r="M36" s="162" t="str">
        <f>IF('55宮本希(第１Q)'!M36="","",'55宮本希(第１Q)'!M36)</f>
        <v/>
      </c>
      <c r="N36" s="162" t="str">
        <f>IF('55宮本希(第１Q)'!N36="","",'55宮本希(第１Q)'!N36)</f>
        <v/>
      </c>
      <c r="O36" s="162" t="str">
        <f>IF('55宮本希(第１Q)'!O36="","",'55宮本希(第１Q)'!O36)</f>
        <v/>
      </c>
      <c r="P36" s="162" t="str">
        <f>IF('55宮本希(第１Q)'!P36="","",'55宮本希(第１Q)'!P36)</f>
        <v/>
      </c>
      <c r="Q36" s="162" t="str">
        <f>IF('55宮本希(第１Q)'!Q36="","",'55宮本希(第１Q)'!Q36)</f>
        <v/>
      </c>
      <c r="R36" s="163" t="str">
        <f>IF('55宮本希(第１Q)'!R36="","",'55宮本希(第１Q)'!R36)</f>
        <v/>
      </c>
      <c r="S36" s="164" t="str">
        <f>IF('55宮本希(第１Q)'!S36="","",'55宮本希(第１Q)'!S36)</f>
        <v/>
      </c>
      <c r="T36" s="165">
        <f t="shared" si="14"/>
        <v>2</v>
      </c>
    </row>
    <row r="37" spans="3:20" ht="17.25">
      <c r="C37" s="352"/>
      <c r="D37" s="354"/>
      <c r="E37" s="31"/>
      <c r="F37" s="166" t="str">
        <f>IF('55宮本希(第１Q)'!F37="","",'55宮本希(第１Q)'!F37)</f>
        <v/>
      </c>
      <c r="G37" s="167" t="str">
        <f>IF('55宮本希(第１Q)'!G37="","",'55宮本希(第１Q)'!G37)</f>
        <v/>
      </c>
      <c r="H37" s="167" t="str">
        <f>IF('55宮本希(第１Q)'!H37="","",'55宮本希(第１Q)'!H37)</f>
        <v/>
      </c>
      <c r="I37" s="167" t="str">
        <f>IF('55宮本希(第１Q)'!I37="","",'55宮本希(第１Q)'!I37)</f>
        <v/>
      </c>
      <c r="J37" s="168" t="str">
        <f>IF('55宮本希(第１Q)'!J37="","",'55宮本希(第１Q)'!J37)</f>
        <v/>
      </c>
      <c r="K37" s="168" t="str">
        <f>IF('55宮本希(第１Q)'!K37="","",'55宮本希(第１Q)'!K37)</f>
        <v/>
      </c>
      <c r="L37" s="168" t="str">
        <f>IF('55宮本希(第１Q)'!L37="","",'55宮本希(第１Q)'!L37)</f>
        <v/>
      </c>
      <c r="M37" s="167" t="str">
        <f>IF('55宮本希(第１Q)'!M37="","",'55宮本希(第１Q)'!M37)</f>
        <v/>
      </c>
      <c r="N37" s="167" t="str">
        <f>IF('55宮本希(第１Q)'!N37="","",'55宮本希(第１Q)'!N37)</f>
        <v/>
      </c>
      <c r="O37" s="167" t="str">
        <f>IF('55宮本希(第１Q)'!O37="","",'55宮本希(第１Q)'!O37)</f>
        <v/>
      </c>
      <c r="P37" s="167" t="str">
        <f>IF('55宮本希(第１Q)'!P37="","",'55宮本希(第１Q)'!P37)</f>
        <v/>
      </c>
      <c r="Q37" s="167" t="str">
        <f>IF('55宮本希(第１Q)'!Q37="","",'55宮本希(第１Q)'!Q37)</f>
        <v/>
      </c>
      <c r="R37" s="168" t="str">
        <f>IF('55宮本希(第１Q)'!R37="","",'55宮本希(第１Q)'!R37)</f>
        <v/>
      </c>
      <c r="S37" s="169" t="str">
        <f>IF('55宮本希(第１Q)'!S37="","",'55宮本希(第１Q)'!S37)</f>
        <v/>
      </c>
      <c r="T37" s="170">
        <f t="shared" si="14"/>
        <v>0</v>
      </c>
    </row>
    <row r="38" spans="3:20" ht="17.25">
      <c r="C38" s="352"/>
      <c r="D38" s="354"/>
      <c r="E38" s="31" t="str">
        <f>$C$12</f>
        <v>HTML・CSS</v>
      </c>
      <c r="F38" s="166" t="str">
        <f>IF('55宮本希(第１Q)'!F38="","",'55宮本希(第１Q)'!F38)</f>
        <v/>
      </c>
      <c r="G38" s="167">
        <f>IF('55宮本希(第１Q)'!G38="","",'55宮本希(第１Q)'!G38)</f>
        <v>2</v>
      </c>
      <c r="H38" s="167">
        <f>IF('55宮本希(第１Q)'!H38="","",'55宮本希(第１Q)'!H38)</f>
        <v>2</v>
      </c>
      <c r="I38" s="167" t="str">
        <f>IF('55宮本希(第１Q)'!I38="","",'55宮本希(第１Q)'!I38)</f>
        <v/>
      </c>
      <c r="J38" s="168" t="str">
        <f>IF('55宮本希(第１Q)'!J38="","",'55宮本希(第１Q)'!J38)</f>
        <v/>
      </c>
      <c r="K38" s="168" t="str">
        <f>IF('55宮本希(第１Q)'!K38="","",'55宮本希(第１Q)'!K38)</f>
        <v/>
      </c>
      <c r="L38" s="168" t="str">
        <f>IF('55宮本希(第１Q)'!L38="","",'55宮本希(第１Q)'!L38)</f>
        <v/>
      </c>
      <c r="M38" s="167" t="str">
        <f>IF('55宮本希(第１Q)'!M38="","",'55宮本希(第１Q)'!M38)</f>
        <v/>
      </c>
      <c r="N38" s="167" t="str">
        <f>IF('55宮本希(第１Q)'!N38="","",'55宮本希(第１Q)'!N38)</f>
        <v/>
      </c>
      <c r="O38" s="167" t="str">
        <f>IF('55宮本希(第１Q)'!O38="","",'55宮本希(第１Q)'!O38)</f>
        <v/>
      </c>
      <c r="P38" s="167" t="str">
        <f>IF('55宮本希(第１Q)'!P38="","",'55宮本希(第１Q)'!P38)</f>
        <v/>
      </c>
      <c r="Q38" s="167" t="str">
        <f>IF('55宮本希(第１Q)'!Q38="","",'55宮本希(第１Q)'!Q38)</f>
        <v/>
      </c>
      <c r="R38" s="168" t="str">
        <f>IF('55宮本希(第１Q)'!R38="","",'55宮本希(第１Q)'!R38)</f>
        <v/>
      </c>
      <c r="S38" s="169" t="str">
        <f>IF('55宮本希(第１Q)'!S38="","",'55宮本希(第１Q)'!S38)</f>
        <v/>
      </c>
      <c r="T38" s="170">
        <f t="shared" si="14"/>
        <v>4</v>
      </c>
    </row>
    <row r="39" spans="3:20" ht="17.25">
      <c r="C39" s="352"/>
      <c r="D39" s="354"/>
      <c r="E39" s="31" t="str">
        <f>$C$13</f>
        <v>PG基礎</v>
      </c>
      <c r="F39" s="166" t="str">
        <f>IF('55宮本希(第１Q)'!F39="","",'55宮本希(第１Q)'!F39)</f>
        <v/>
      </c>
      <c r="G39" s="167">
        <f>IF('55宮本希(第１Q)'!G39="","",'55宮本希(第１Q)'!G39)</f>
        <v>4</v>
      </c>
      <c r="H39" s="167" t="str">
        <f>IF('55宮本希(第１Q)'!H39="","",'55宮本希(第１Q)'!H39)</f>
        <v/>
      </c>
      <c r="I39" s="167" t="str">
        <f>IF('55宮本希(第１Q)'!I39="","",'55宮本希(第１Q)'!I39)</f>
        <v/>
      </c>
      <c r="J39" s="168" t="str">
        <f>IF('55宮本希(第１Q)'!J39="","",'55宮本希(第１Q)'!J39)</f>
        <v/>
      </c>
      <c r="K39" s="168" t="str">
        <f>IF('55宮本希(第１Q)'!K39="","",'55宮本希(第１Q)'!K39)</f>
        <v/>
      </c>
      <c r="L39" s="168" t="str">
        <f>IF('55宮本希(第１Q)'!L39="","",'55宮本希(第１Q)'!L39)</f>
        <v/>
      </c>
      <c r="M39" s="167" t="str">
        <f>IF('55宮本希(第１Q)'!M39="","",'55宮本希(第１Q)'!M39)</f>
        <v/>
      </c>
      <c r="N39" s="167" t="str">
        <f>IF('55宮本希(第１Q)'!N39="","",'55宮本希(第１Q)'!N39)</f>
        <v/>
      </c>
      <c r="O39" s="167" t="str">
        <f>IF('55宮本希(第１Q)'!O39="","",'55宮本希(第１Q)'!O39)</f>
        <v/>
      </c>
      <c r="P39" s="167" t="str">
        <f>IF('55宮本希(第１Q)'!P39="","",'55宮本希(第１Q)'!P39)</f>
        <v/>
      </c>
      <c r="Q39" s="167" t="str">
        <f>IF('55宮本希(第１Q)'!Q39="","",'55宮本希(第１Q)'!Q39)</f>
        <v/>
      </c>
      <c r="R39" s="168" t="str">
        <f>IF('55宮本希(第１Q)'!R39="","",'55宮本希(第１Q)'!R39)</f>
        <v/>
      </c>
      <c r="S39" s="169" t="str">
        <f>IF('55宮本希(第１Q)'!S39="","",'55宮本希(第１Q)'!S39)</f>
        <v/>
      </c>
      <c r="T39" s="170">
        <f t="shared" si="14"/>
        <v>4</v>
      </c>
    </row>
    <row r="40" spans="3:20" ht="17.25">
      <c r="C40" s="352"/>
      <c r="D40" s="354"/>
      <c r="E40" s="31" t="str">
        <f>$C$14</f>
        <v>Unity</v>
      </c>
      <c r="F40" s="166" t="str">
        <f>IF('55宮本希(第１Q)'!F40="","",'55宮本希(第１Q)'!F40)</f>
        <v/>
      </c>
      <c r="G40" s="167" t="str">
        <f>IF('55宮本希(第１Q)'!G40="","",'55宮本希(第１Q)'!G40)</f>
        <v/>
      </c>
      <c r="H40" s="167" t="str">
        <f>IF('55宮本希(第１Q)'!H40="","",'55宮本希(第１Q)'!H40)</f>
        <v/>
      </c>
      <c r="I40" s="167" t="str">
        <f>IF('55宮本希(第１Q)'!I40="","",'55宮本希(第１Q)'!I40)</f>
        <v/>
      </c>
      <c r="J40" s="168" t="str">
        <f>IF('55宮本希(第１Q)'!J40="","",'55宮本希(第１Q)'!J40)</f>
        <v/>
      </c>
      <c r="K40" s="168" t="str">
        <f>IF('55宮本希(第１Q)'!K40="","",'55宮本希(第１Q)'!K40)</f>
        <v/>
      </c>
      <c r="L40" s="168" t="str">
        <f>IF('55宮本希(第１Q)'!L40="","",'55宮本希(第１Q)'!L40)</f>
        <v/>
      </c>
      <c r="M40" s="167" t="str">
        <f>IF('55宮本希(第１Q)'!M40="","",'55宮本希(第１Q)'!M40)</f>
        <v/>
      </c>
      <c r="N40" s="167" t="str">
        <f>IF('55宮本希(第１Q)'!N40="","",'55宮本希(第１Q)'!N40)</f>
        <v/>
      </c>
      <c r="O40" s="167" t="str">
        <f>IF('55宮本希(第１Q)'!O40="","",'55宮本希(第１Q)'!O40)</f>
        <v/>
      </c>
      <c r="P40" s="167" t="str">
        <f>IF('55宮本希(第１Q)'!P40="","",'55宮本希(第１Q)'!P40)</f>
        <v/>
      </c>
      <c r="Q40" s="167" t="str">
        <f>IF('55宮本希(第１Q)'!Q40="","",'55宮本希(第１Q)'!Q40)</f>
        <v/>
      </c>
      <c r="R40" s="168" t="str">
        <f>IF('55宮本希(第１Q)'!R40="","",'55宮本希(第１Q)'!R40)</f>
        <v/>
      </c>
      <c r="S40" s="169" t="str">
        <f>IF('55宮本希(第１Q)'!S40="","",'55宮本希(第１Q)'!S40)</f>
        <v/>
      </c>
      <c r="T40" s="170">
        <f t="shared" si="14"/>
        <v>0</v>
      </c>
    </row>
    <row r="41" spans="3:20" ht="17.25">
      <c r="C41" s="352"/>
      <c r="D41" s="354"/>
      <c r="E41" s="31">
        <f>$C$15</f>
        <v>0</v>
      </c>
      <c r="F41" s="166" t="str">
        <f>IF('55宮本希(第１Q)'!F41="","",'55宮本希(第１Q)'!F41)</f>
        <v/>
      </c>
      <c r="G41" s="167">
        <f>IF('55宮本希(第１Q)'!G41="","",'55宮本希(第１Q)'!G41)</f>
        <v>2</v>
      </c>
      <c r="H41" s="167" t="str">
        <f>IF('55宮本希(第１Q)'!H41="","",'55宮本希(第１Q)'!H41)</f>
        <v/>
      </c>
      <c r="I41" s="167" t="str">
        <f>IF('55宮本希(第１Q)'!I41="","",'55宮本希(第１Q)'!I41)</f>
        <v/>
      </c>
      <c r="J41" s="168" t="str">
        <f>IF('55宮本希(第１Q)'!J41="","",'55宮本希(第１Q)'!J41)</f>
        <v/>
      </c>
      <c r="K41" s="168" t="str">
        <f>IF('55宮本希(第１Q)'!K41="","",'55宮本希(第１Q)'!K41)</f>
        <v/>
      </c>
      <c r="L41" s="168" t="str">
        <f>IF('55宮本希(第１Q)'!L41="","",'55宮本希(第１Q)'!L41)</f>
        <v/>
      </c>
      <c r="M41" s="167" t="str">
        <f>IF('55宮本希(第１Q)'!M41="","",'55宮本希(第１Q)'!M41)</f>
        <v/>
      </c>
      <c r="N41" s="167" t="str">
        <f>IF('55宮本希(第１Q)'!N41="","",'55宮本希(第１Q)'!N41)</f>
        <v/>
      </c>
      <c r="O41" s="167" t="str">
        <f>IF('55宮本希(第１Q)'!O41="","",'55宮本希(第１Q)'!O41)</f>
        <v/>
      </c>
      <c r="P41" s="167" t="str">
        <f>IF('55宮本希(第１Q)'!P41="","",'55宮本希(第１Q)'!P41)</f>
        <v/>
      </c>
      <c r="Q41" s="167" t="str">
        <f>IF('55宮本希(第１Q)'!Q41="","",'55宮本希(第１Q)'!Q41)</f>
        <v/>
      </c>
      <c r="R41" s="168" t="str">
        <f>IF('55宮本希(第１Q)'!R41="","",'55宮本希(第１Q)'!R41)</f>
        <v/>
      </c>
      <c r="S41" s="169" t="str">
        <f>IF('55宮本希(第１Q)'!S41="","",'55宮本希(第１Q)'!S41)</f>
        <v/>
      </c>
      <c r="T41" s="170">
        <f t="shared" si="14"/>
        <v>2</v>
      </c>
    </row>
    <row r="42" spans="3:20" ht="17.25">
      <c r="C42" s="352"/>
      <c r="D42" s="354"/>
      <c r="E42" s="31" t="str">
        <f>$C$16</f>
        <v>情報システム</v>
      </c>
      <c r="F42" s="166" t="str">
        <f>IF('55宮本希(第１Q)'!F42="","",'55宮本希(第１Q)'!F42)</f>
        <v/>
      </c>
      <c r="G42" s="167" t="str">
        <f>IF('55宮本希(第１Q)'!G42="","",'55宮本希(第１Q)'!G42)</f>
        <v/>
      </c>
      <c r="H42" s="167" t="str">
        <f>IF('55宮本希(第１Q)'!H42="","",'55宮本希(第１Q)'!H42)</f>
        <v/>
      </c>
      <c r="I42" s="167" t="str">
        <f>IF('55宮本希(第１Q)'!I42="","",'55宮本希(第１Q)'!I42)</f>
        <v/>
      </c>
      <c r="J42" s="168" t="str">
        <f>IF('55宮本希(第１Q)'!J42="","",'55宮本希(第１Q)'!J42)</f>
        <v/>
      </c>
      <c r="K42" s="168" t="str">
        <f>IF('55宮本希(第１Q)'!K42="","",'55宮本希(第１Q)'!K42)</f>
        <v/>
      </c>
      <c r="L42" s="168" t="str">
        <f>IF('55宮本希(第１Q)'!L42="","",'55宮本希(第１Q)'!L42)</f>
        <v/>
      </c>
      <c r="M42" s="167" t="str">
        <f>IF('55宮本希(第１Q)'!M42="","",'55宮本希(第１Q)'!M42)</f>
        <v/>
      </c>
      <c r="N42" s="167">
        <f>IF('55宮本希(第１Q)'!N42="","",'55宮本希(第１Q)'!N42)</f>
        <v>2</v>
      </c>
      <c r="O42" s="167" t="str">
        <f>IF('55宮本希(第１Q)'!O42="","",'55宮本希(第１Q)'!O42)</f>
        <v/>
      </c>
      <c r="P42" s="167" t="str">
        <f>IF('55宮本希(第１Q)'!P42="","",'55宮本希(第１Q)'!P42)</f>
        <v/>
      </c>
      <c r="Q42" s="167">
        <f>IF('55宮本希(第１Q)'!Q42="","",'55宮本希(第１Q)'!Q42)</f>
        <v>2</v>
      </c>
      <c r="R42" s="168" t="str">
        <f>IF('55宮本希(第１Q)'!R42="","",'55宮本希(第１Q)'!R42)</f>
        <v/>
      </c>
      <c r="S42" s="169" t="str">
        <f>IF('55宮本希(第１Q)'!S42="","",'55宮本希(第１Q)'!S42)</f>
        <v/>
      </c>
      <c r="T42" s="170">
        <f t="shared" si="14"/>
        <v>4</v>
      </c>
    </row>
    <row r="43" spans="3:20" ht="17.25">
      <c r="C43" s="352"/>
      <c r="D43" s="354"/>
      <c r="E43" s="31" t="str">
        <f>$C$17</f>
        <v>プレゼン</v>
      </c>
      <c r="F43" s="166" t="str">
        <f>IF('55宮本希(第１Q)'!F43="","",'55宮本希(第１Q)'!F43)</f>
        <v/>
      </c>
      <c r="G43" s="167" t="str">
        <f>IF('55宮本希(第１Q)'!G43="","",'55宮本希(第１Q)'!G43)</f>
        <v/>
      </c>
      <c r="H43" s="167">
        <f>IF('55宮本希(第１Q)'!H43="","",'55宮本希(第１Q)'!H43)</f>
        <v>4</v>
      </c>
      <c r="I43" s="167" t="str">
        <f>IF('55宮本希(第１Q)'!I43="","",'55宮本希(第１Q)'!I43)</f>
        <v/>
      </c>
      <c r="J43" s="168" t="str">
        <f>IF('55宮本希(第１Q)'!J43="","",'55宮本希(第１Q)'!J43)</f>
        <v/>
      </c>
      <c r="K43" s="168" t="str">
        <f>IF('55宮本希(第１Q)'!K43="","",'55宮本希(第１Q)'!K43)</f>
        <v/>
      </c>
      <c r="L43" s="168" t="str">
        <f>IF('55宮本希(第１Q)'!L43="","",'55宮本希(第１Q)'!L43)</f>
        <v/>
      </c>
      <c r="M43" s="167" t="str">
        <f>IF('55宮本希(第１Q)'!M43="","",'55宮本希(第１Q)'!M43)</f>
        <v/>
      </c>
      <c r="N43" s="167" t="str">
        <f>IF('55宮本希(第１Q)'!N43="","",'55宮本希(第１Q)'!N43)</f>
        <v/>
      </c>
      <c r="O43" s="167" t="str">
        <f>IF('55宮本希(第１Q)'!O43="","",'55宮本希(第１Q)'!O43)</f>
        <v/>
      </c>
      <c r="P43" s="167" t="str">
        <f>IF('55宮本希(第１Q)'!P43="","",'55宮本希(第１Q)'!P43)</f>
        <v/>
      </c>
      <c r="Q43" s="167" t="str">
        <f>IF('55宮本希(第１Q)'!Q43="","",'55宮本希(第１Q)'!Q43)</f>
        <v/>
      </c>
      <c r="R43" s="168" t="str">
        <f>IF('55宮本希(第１Q)'!R43="","",'55宮本希(第１Q)'!R43)</f>
        <v/>
      </c>
      <c r="S43" s="169" t="str">
        <f>IF('55宮本希(第１Q)'!S43="","",'55宮本希(第１Q)'!S43)</f>
        <v/>
      </c>
      <c r="T43" s="170">
        <f t="shared" si="14"/>
        <v>4</v>
      </c>
    </row>
    <row r="44" spans="3:20" ht="17.25">
      <c r="C44" s="352"/>
      <c r="D44" s="354"/>
      <c r="E44" s="31"/>
      <c r="F44" s="166" t="str">
        <f>IF('55宮本希(第１Q)'!F44="","",'55宮本希(第１Q)'!F44)</f>
        <v/>
      </c>
      <c r="G44" s="167" t="str">
        <f>IF('55宮本希(第１Q)'!G44="","",'55宮本希(第１Q)'!G44)</f>
        <v/>
      </c>
      <c r="H44" s="167" t="str">
        <f>IF('55宮本希(第１Q)'!H44="","",'55宮本希(第１Q)'!H44)</f>
        <v/>
      </c>
      <c r="I44" s="167" t="str">
        <f>IF('55宮本希(第１Q)'!I44="","",'55宮本希(第１Q)'!I44)</f>
        <v/>
      </c>
      <c r="J44" s="168" t="str">
        <f>IF('55宮本希(第１Q)'!J44="","",'55宮本希(第１Q)'!J44)</f>
        <v/>
      </c>
      <c r="K44" s="168" t="str">
        <f>IF('55宮本希(第１Q)'!K44="","",'55宮本希(第１Q)'!K44)</f>
        <v/>
      </c>
      <c r="L44" s="168" t="str">
        <f>IF('55宮本希(第１Q)'!L44="","",'55宮本希(第１Q)'!L44)</f>
        <v/>
      </c>
      <c r="M44" s="167" t="str">
        <f>IF('55宮本希(第１Q)'!M44="","",'55宮本希(第１Q)'!M44)</f>
        <v/>
      </c>
      <c r="N44" s="167" t="str">
        <f>IF('55宮本希(第１Q)'!N44="","",'55宮本希(第１Q)'!N44)</f>
        <v/>
      </c>
      <c r="O44" s="167" t="str">
        <f>IF('55宮本希(第１Q)'!O44="","",'55宮本希(第１Q)'!O44)</f>
        <v/>
      </c>
      <c r="P44" s="167" t="str">
        <f>IF('55宮本希(第１Q)'!P44="","",'55宮本希(第１Q)'!P44)</f>
        <v/>
      </c>
      <c r="Q44" s="167" t="str">
        <f>IF('55宮本希(第１Q)'!Q44="","",'55宮本希(第１Q)'!Q44)</f>
        <v/>
      </c>
      <c r="R44" s="168" t="str">
        <f>IF('55宮本希(第１Q)'!R44="","",'55宮本希(第１Q)'!R44)</f>
        <v/>
      </c>
      <c r="S44" s="169" t="str">
        <f>IF('55宮本希(第１Q)'!S44="","",'55宮本希(第１Q)'!S44)</f>
        <v/>
      </c>
      <c r="T44" s="170">
        <f t="shared" si="14"/>
        <v>0</v>
      </c>
    </row>
    <row r="45" spans="3:20" ht="18" thickBot="1">
      <c r="C45" s="353"/>
      <c r="D45" s="357"/>
      <c r="E45" s="99" t="str">
        <f>$C$19</f>
        <v>eスポーツ</v>
      </c>
      <c r="F45" s="176" t="str">
        <f>IF('55宮本希(第１Q)'!F45="","",'55宮本希(第１Q)'!F45)</f>
        <v/>
      </c>
      <c r="G45" s="177" t="str">
        <f>IF('55宮本希(第１Q)'!G45="","",'55宮本希(第１Q)'!G45)</f>
        <v/>
      </c>
      <c r="H45" s="177" t="str">
        <f>IF('55宮本希(第１Q)'!H45="","",'55宮本希(第１Q)'!H45)</f>
        <v/>
      </c>
      <c r="I45" s="177" t="str">
        <f>IF('55宮本希(第１Q)'!I45="","",'55宮本希(第１Q)'!I45)</f>
        <v/>
      </c>
      <c r="J45" s="178" t="str">
        <f>IF('55宮本希(第１Q)'!J45="","",'55宮本希(第１Q)'!J45)</f>
        <v/>
      </c>
      <c r="K45" s="178" t="str">
        <f>IF('55宮本希(第１Q)'!K45="","",'55宮本希(第１Q)'!K45)</f>
        <v/>
      </c>
      <c r="L45" s="178" t="str">
        <f>IF('55宮本希(第１Q)'!L45="","",'55宮本希(第１Q)'!L45)</f>
        <v/>
      </c>
      <c r="M45" s="177" t="str">
        <f>IF('55宮本希(第１Q)'!M45="","",'55宮本希(第１Q)'!M45)</f>
        <v/>
      </c>
      <c r="N45" s="177" t="str">
        <f>IF('55宮本希(第１Q)'!N45="","",'55宮本希(第１Q)'!N45)</f>
        <v/>
      </c>
      <c r="O45" s="177" t="str">
        <f>IF('55宮本希(第１Q)'!O45="","",'55宮本希(第１Q)'!O45)</f>
        <v/>
      </c>
      <c r="P45" s="177" t="str">
        <f>IF('55宮本希(第１Q)'!P45="","",'55宮本希(第１Q)'!P45)</f>
        <v/>
      </c>
      <c r="Q45" s="177" t="str">
        <f>IF('55宮本希(第１Q)'!Q45="","",'55宮本希(第１Q)'!Q45)</f>
        <v/>
      </c>
      <c r="R45" s="178" t="str">
        <f>IF('55宮本希(第１Q)'!R45="","",'55宮本希(第１Q)'!R45)</f>
        <v/>
      </c>
      <c r="S45" s="179" t="str">
        <f>IF('55宮本希(第１Q)'!S45="","",'55宮本希(第１Q)'!S45)</f>
        <v/>
      </c>
      <c r="T45" s="180">
        <f t="shared" si="14"/>
        <v>0</v>
      </c>
    </row>
    <row r="46" spans="3:20" ht="14.25" thickBot="1">
      <c r="C46" s="72"/>
      <c r="D46" s="72"/>
    </row>
    <row r="47" spans="3:20">
      <c r="C47" s="325" t="s">
        <v>0</v>
      </c>
      <c r="D47" s="326"/>
      <c r="E47" s="77"/>
      <c r="F47" s="325">
        <v>8</v>
      </c>
      <c r="G47" s="327"/>
      <c r="H47" s="327"/>
      <c r="I47" s="327"/>
      <c r="J47" s="327"/>
      <c r="K47" s="327"/>
      <c r="L47" s="327"/>
      <c r="M47" s="327"/>
      <c r="N47" s="327"/>
      <c r="O47" s="327">
        <v>9</v>
      </c>
      <c r="P47" s="327"/>
      <c r="Q47" s="327"/>
      <c r="R47" s="327"/>
      <c r="S47" s="328"/>
      <c r="T47" s="329" t="s">
        <v>125</v>
      </c>
    </row>
    <row r="48" spans="3:20">
      <c r="C48" s="348" t="s">
        <v>1</v>
      </c>
      <c r="D48" s="349"/>
      <c r="E48" s="78"/>
      <c r="F48" s="144">
        <v>23</v>
      </c>
      <c r="G48" s="36">
        <v>24</v>
      </c>
      <c r="H48" s="36">
        <v>25</v>
      </c>
      <c r="I48" s="36">
        <v>26</v>
      </c>
      <c r="J48" s="16">
        <v>27</v>
      </c>
      <c r="K48" s="86">
        <v>28</v>
      </c>
      <c r="L48" s="86">
        <v>29</v>
      </c>
      <c r="M48" s="36">
        <v>30</v>
      </c>
      <c r="N48" s="36">
        <v>31</v>
      </c>
      <c r="O48" s="36">
        <v>1</v>
      </c>
      <c r="P48" s="36">
        <v>2</v>
      </c>
      <c r="Q48" s="36">
        <v>3</v>
      </c>
      <c r="R48" s="86">
        <v>4</v>
      </c>
      <c r="S48" s="91">
        <v>5</v>
      </c>
      <c r="T48" s="330"/>
    </row>
    <row r="49" spans="3:20" ht="14.25" thickBot="1">
      <c r="C49" s="350" t="s">
        <v>2</v>
      </c>
      <c r="D49" s="351"/>
      <c r="E49" s="79"/>
      <c r="F49" s="145" t="s">
        <v>117</v>
      </c>
      <c r="G49" s="80" t="s">
        <v>118</v>
      </c>
      <c r="H49" s="80" t="s">
        <v>119</v>
      </c>
      <c r="I49" s="80" t="s">
        <v>120</v>
      </c>
      <c r="J49" s="150" t="s">
        <v>121</v>
      </c>
      <c r="K49" s="87" t="s">
        <v>122</v>
      </c>
      <c r="L49" s="87" t="s">
        <v>123</v>
      </c>
      <c r="M49" s="80" t="s">
        <v>116</v>
      </c>
      <c r="N49" s="80" t="s">
        <v>118</v>
      </c>
      <c r="O49" s="80" t="s">
        <v>119</v>
      </c>
      <c r="P49" s="80" t="s">
        <v>120</v>
      </c>
      <c r="Q49" s="80" t="s">
        <v>121</v>
      </c>
      <c r="R49" s="87" t="s">
        <v>122</v>
      </c>
      <c r="S49" s="92" t="s">
        <v>123</v>
      </c>
      <c r="T49" s="331"/>
    </row>
    <row r="50" spans="3:20" ht="17.25">
      <c r="C50" s="352" t="s">
        <v>3</v>
      </c>
      <c r="D50" s="354" t="s">
        <v>115</v>
      </c>
      <c r="E50" s="96" t="str">
        <f>$C$10</f>
        <v>HR</v>
      </c>
      <c r="F50" s="184">
        <v>1</v>
      </c>
      <c r="G50" s="162">
        <v>1</v>
      </c>
      <c r="H50" s="162">
        <v>1</v>
      </c>
      <c r="I50" s="162">
        <v>1</v>
      </c>
      <c r="J50" s="151"/>
      <c r="K50" s="88"/>
      <c r="L50" s="88"/>
      <c r="M50" s="76"/>
      <c r="N50" s="76"/>
      <c r="O50" s="76"/>
      <c r="P50" s="76"/>
      <c r="Q50" s="76"/>
      <c r="R50" s="88"/>
      <c r="S50" s="93"/>
      <c r="T50" s="156">
        <f>SUM(F50:S50)+T26</f>
        <v>6</v>
      </c>
    </row>
    <row r="51" spans="3:20" ht="17.25">
      <c r="C51" s="352"/>
      <c r="D51" s="354"/>
      <c r="E51" s="97"/>
      <c r="F51" s="147"/>
      <c r="G51" s="73"/>
      <c r="H51" s="73"/>
      <c r="I51" s="73"/>
      <c r="J51" s="152"/>
      <c r="K51" s="89"/>
      <c r="L51" s="89"/>
      <c r="M51" s="73"/>
      <c r="N51" s="73"/>
      <c r="O51" s="73"/>
      <c r="P51" s="73"/>
      <c r="Q51" s="73"/>
      <c r="R51" s="89"/>
      <c r="S51" s="94"/>
      <c r="T51" s="157">
        <f t="shared" ref="T51:T69" si="15">SUM(F51:S51)+T27</f>
        <v>0</v>
      </c>
    </row>
    <row r="52" spans="3:20" ht="17.25">
      <c r="C52" s="352"/>
      <c r="D52" s="354"/>
      <c r="E52" s="97" t="str">
        <f>$C$12</f>
        <v>HTML・CSS</v>
      </c>
      <c r="F52" s="185">
        <v>4</v>
      </c>
      <c r="G52" s="167">
        <v>4</v>
      </c>
      <c r="H52" s="167">
        <v>1</v>
      </c>
      <c r="I52" s="73"/>
      <c r="J52" s="152"/>
      <c r="K52" s="89"/>
      <c r="L52" s="89"/>
      <c r="M52" s="73"/>
      <c r="N52" s="73"/>
      <c r="O52" s="73"/>
      <c r="P52" s="73"/>
      <c r="Q52" s="73"/>
      <c r="R52" s="89"/>
      <c r="S52" s="94"/>
      <c r="T52" s="157">
        <f t="shared" si="15"/>
        <v>13</v>
      </c>
    </row>
    <row r="53" spans="3:20" ht="17.25">
      <c r="C53" s="352"/>
      <c r="D53" s="354"/>
      <c r="E53" s="97" t="str">
        <f>$C$13</f>
        <v>PG基礎</v>
      </c>
      <c r="F53" s="185">
        <v>4</v>
      </c>
      <c r="G53" s="167"/>
      <c r="H53" s="167">
        <v>4</v>
      </c>
      <c r="I53" s="167">
        <v>1</v>
      </c>
      <c r="J53" s="152"/>
      <c r="K53" s="89"/>
      <c r="L53" s="89"/>
      <c r="M53" s="73"/>
      <c r="N53" s="73"/>
      <c r="O53" s="73"/>
      <c r="P53" s="73"/>
      <c r="Q53" s="73"/>
      <c r="R53" s="89"/>
      <c r="S53" s="94"/>
      <c r="T53" s="157">
        <f t="shared" si="15"/>
        <v>13</v>
      </c>
    </row>
    <row r="54" spans="3:20" ht="18.75">
      <c r="C54" s="352"/>
      <c r="D54" s="354"/>
      <c r="E54" s="97" t="str">
        <f>$C$14</f>
        <v>Unity</v>
      </c>
      <c r="F54" s="147"/>
      <c r="G54" s="183"/>
      <c r="H54" s="73"/>
      <c r="I54" s="167">
        <v>4</v>
      </c>
      <c r="J54" s="152"/>
      <c r="K54" s="89"/>
      <c r="L54" s="89"/>
      <c r="M54" s="73"/>
      <c r="N54" s="167">
        <v>4</v>
      </c>
      <c r="O54" s="189">
        <v>2</v>
      </c>
      <c r="P54" s="73"/>
      <c r="Q54" s="73"/>
      <c r="R54" s="89"/>
      <c r="S54" s="94"/>
      <c r="T54" s="157">
        <f t="shared" si="15"/>
        <v>10</v>
      </c>
    </row>
    <row r="55" spans="3:20" ht="17.25">
      <c r="C55" s="352"/>
      <c r="D55" s="354"/>
      <c r="E55" s="97">
        <f>$C$15</f>
        <v>0</v>
      </c>
      <c r="F55" s="147"/>
      <c r="G55" s="73"/>
      <c r="H55" s="73"/>
      <c r="I55" s="73"/>
      <c r="J55" s="152"/>
      <c r="K55" s="89"/>
      <c r="L55" s="89"/>
      <c r="M55" s="73"/>
      <c r="N55" s="73"/>
      <c r="O55" s="73"/>
      <c r="P55" s="73"/>
      <c r="Q55" s="73"/>
      <c r="R55" s="89"/>
      <c r="S55" s="94"/>
      <c r="T55" s="157">
        <f t="shared" si="15"/>
        <v>0</v>
      </c>
    </row>
    <row r="56" spans="3:20" ht="17.25">
      <c r="C56" s="352"/>
      <c r="D56" s="354"/>
      <c r="E56" s="97" t="str">
        <f>$C$16</f>
        <v>情報システム</v>
      </c>
      <c r="F56" s="147"/>
      <c r="G56" s="73"/>
      <c r="H56" s="73"/>
      <c r="I56" s="73"/>
      <c r="J56" s="186">
        <v>8</v>
      </c>
      <c r="K56" s="89"/>
      <c r="L56" s="89"/>
      <c r="M56" s="167">
        <v>4</v>
      </c>
      <c r="N56" s="167">
        <v>1</v>
      </c>
      <c r="O56" s="73"/>
      <c r="P56" s="73"/>
      <c r="Q56" s="73"/>
      <c r="R56" s="89"/>
      <c r="S56" s="94"/>
      <c r="T56" s="157">
        <f t="shared" si="15"/>
        <v>13</v>
      </c>
    </row>
    <row r="57" spans="3:20" ht="17.25">
      <c r="C57" s="352"/>
      <c r="D57" s="354"/>
      <c r="E57" s="97" t="str">
        <f>$C$17</f>
        <v>プレゼン</v>
      </c>
      <c r="F57" s="147"/>
      <c r="G57" s="73"/>
      <c r="H57" s="73"/>
      <c r="I57" s="73"/>
      <c r="J57" s="152"/>
      <c r="K57" s="89"/>
      <c r="L57" s="89"/>
      <c r="M57" s="167">
        <v>4</v>
      </c>
      <c r="N57" s="167">
        <v>3</v>
      </c>
      <c r="O57" s="73"/>
      <c r="P57" s="73"/>
      <c r="Q57" s="73"/>
      <c r="R57" s="89"/>
      <c r="S57" s="94"/>
      <c r="T57" s="157">
        <f t="shared" si="15"/>
        <v>7</v>
      </c>
    </row>
    <row r="58" spans="3:20" ht="17.25">
      <c r="C58" s="352"/>
      <c r="D58" s="354"/>
      <c r="E58" s="97"/>
      <c r="F58" s="147"/>
      <c r="G58" s="73"/>
      <c r="H58" s="73"/>
      <c r="I58" s="73"/>
      <c r="J58" s="152"/>
      <c r="K58" s="89"/>
      <c r="L58" s="89"/>
      <c r="M58" s="73"/>
      <c r="N58" s="73"/>
      <c r="O58" s="73"/>
      <c r="P58" s="73"/>
      <c r="Q58" s="73"/>
      <c r="R58" s="89"/>
      <c r="S58" s="94"/>
      <c r="T58" s="157">
        <f t="shared" si="15"/>
        <v>0</v>
      </c>
    </row>
    <row r="59" spans="3:20" ht="18" thickBot="1">
      <c r="C59" s="352"/>
      <c r="D59" s="355"/>
      <c r="E59" s="98" t="str">
        <f>$C$19</f>
        <v>eスポーツ</v>
      </c>
      <c r="F59" s="148"/>
      <c r="G59" s="75"/>
      <c r="H59" s="75"/>
      <c r="I59" s="75"/>
      <c r="J59" s="153"/>
      <c r="K59" s="90"/>
      <c r="L59" s="90"/>
      <c r="M59" s="75"/>
      <c r="N59" s="75"/>
      <c r="O59" s="75"/>
      <c r="P59" s="75"/>
      <c r="Q59" s="75"/>
      <c r="R59" s="90"/>
      <c r="S59" s="95"/>
      <c r="T59" s="158">
        <f t="shared" si="15"/>
        <v>0</v>
      </c>
    </row>
    <row r="60" spans="3:20" ht="17.25">
      <c r="C60" s="352"/>
      <c r="D60" s="356" t="s">
        <v>57</v>
      </c>
      <c r="E60" s="32" t="str">
        <f>$C$10</f>
        <v>HR</v>
      </c>
      <c r="F60" s="146"/>
      <c r="G60" s="76"/>
      <c r="H60" s="76"/>
      <c r="I60" s="76"/>
      <c r="J60" s="151"/>
      <c r="K60" s="88"/>
      <c r="L60" s="88"/>
      <c r="M60" s="76"/>
      <c r="N60" s="76"/>
      <c r="O60" s="76"/>
      <c r="P60" s="76"/>
      <c r="Q60" s="76"/>
      <c r="R60" s="88"/>
      <c r="S60" s="93"/>
      <c r="T60" s="156">
        <f t="shared" si="15"/>
        <v>2</v>
      </c>
    </row>
    <row r="61" spans="3:20" ht="17.25">
      <c r="C61" s="352"/>
      <c r="D61" s="354"/>
      <c r="E61" s="31"/>
      <c r="F61" s="147"/>
      <c r="G61" s="73"/>
      <c r="H61" s="73"/>
      <c r="I61" s="73"/>
      <c r="J61" s="152"/>
      <c r="K61" s="89"/>
      <c r="L61" s="89"/>
      <c r="M61" s="73"/>
      <c r="N61" s="73"/>
      <c r="O61" s="73"/>
      <c r="P61" s="73"/>
      <c r="Q61" s="73"/>
      <c r="R61" s="89"/>
      <c r="S61" s="94"/>
      <c r="T61" s="157">
        <f t="shared" si="15"/>
        <v>0</v>
      </c>
    </row>
    <row r="62" spans="3:20" ht="17.25">
      <c r="C62" s="352"/>
      <c r="D62" s="354"/>
      <c r="E62" s="31" t="str">
        <f>$C$12</f>
        <v>HTML・CSS</v>
      </c>
      <c r="F62" s="147"/>
      <c r="G62" s="73"/>
      <c r="H62" s="73"/>
      <c r="I62" s="73"/>
      <c r="J62" s="152"/>
      <c r="K62" s="89"/>
      <c r="L62" s="89"/>
      <c r="M62" s="73"/>
      <c r="N62" s="73"/>
      <c r="O62" s="73"/>
      <c r="P62" s="73"/>
      <c r="Q62" s="73"/>
      <c r="R62" s="89"/>
      <c r="S62" s="94"/>
      <c r="T62" s="157">
        <f t="shared" si="15"/>
        <v>4</v>
      </c>
    </row>
    <row r="63" spans="3:20" ht="17.25">
      <c r="C63" s="352"/>
      <c r="D63" s="354"/>
      <c r="E63" s="31" t="str">
        <f>$C$13</f>
        <v>PG基礎</v>
      </c>
      <c r="F63" s="147"/>
      <c r="G63" s="73"/>
      <c r="H63" s="73"/>
      <c r="I63" s="73"/>
      <c r="J63" s="152"/>
      <c r="K63" s="89"/>
      <c r="L63" s="89"/>
      <c r="M63" s="73"/>
      <c r="N63" s="73"/>
      <c r="O63" s="73"/>
      <c r="P63" s="73"/>
      <c r="Q63" s="73"/>
      <c r="R63" s="89"/>
      <c r="S63" s="94"/>
      <c r="T63" s="157">
        <f t="shared" si="15"/>
        <v>4</v>
      </c>
    </row>
    <row r="64" spans="3:20" ht="17.25">
      <c r="C64" s="352"/>
      <c r="D64" s="354"/>
      <c r="E64" s="31" t="str">
        <f>$C$14</f>
        <v>Unity</v>
      </c>
      <c r="F64" s="147"/>
      <c r="G64" s="73"/>
      <c r="H64" s="73"/>
      <c r="I64" s="73"/>
      <c r="J64" s="152"/>
      <c r="K64" s="89"/>
      <c r="L64" s="89"/>
      <c r="M64" s="73"/>
      <c r="N64" s="73"/>
      <c r="O64" s="73"/>
      <c r="P64" s="73"/>
      <c r="Q64" s="73"/>
      <c r="R64" s="89"/>
      <c r="S64" s="94"/>
      <c r="T64" s="157">
        <f t="shared" si="15"/>
        <v>0</v>
      </c>
    </row>
    <row r="65" spans="3:20" ht="17.25">
      <c r="C65" s="352"/>
      <c r="D65" s="354"/>
      <c r="E65" s="31">
        <f>$C$15</f>
        <v>0</v>
      </c>
      <c r="F65" s="147"/>
      <c r="G65" s="73"/>
      <c r="H65" s="73"/>
      <c r="I65" s="73"/>
      <c r="J65" s="152"/>
      <c r="K65" s="89"/>
      <c r="L65" s="89"/>
      <c r="M65" s="73"/>
      <c r="N65" s="73"/>
      <c r="O65" s="73"/>
      <c r="P65" s="73"/>
      <c r="Q65" s="73"/>
      <c r="R65" s="89"/>
      <c r="S65" s="94"/>
      <c r="T65" s="157">
        <f t="shared" si="15"/>
        <v>2</v>
      </c>
    </row>
    <row r="66" spans="3:20" ht="17.25">
      <c r="C66" s="352"/>
      <c r="D66" s="354"/>
      <c r="E66" s="31" t="str">
        <f>$C$16</f>
        <v>情報システム</v>
      </c>
      <c r="F66" s="147"/>
      <c r="G66" s="73"/>
      <c r="H66" s="73"/>
      <c r="I66" s="73"/>
      <c r="J66" s="152"/>
      <c r="K66" s="89"/>
      <c r="L66" s="89"/>
      <c r="M66" s="73"/>
      <c r="N66" s="73"/>
      <c r="O66" s="73"/>
      <c r="P66" s="73"/>
      <c r="Q66" s="73"/>
      <c r="R66" s="89"/>
      <c r="S66" s="94"/>
      <c r="T66" s="157">
        <f t="shared" si="15"/>
        <v>4</v>
      </c>
    </row>
    <row r="67" spans="3:20" ht="17.25">
      <c r="C67" s="352"/>
      <c r="D67" s="354"/>
      <c r="E67" s="31" t="str">
        <f>$C$17</f>
        <v>プレゼン</v>
      </c>
      <c r="F67" s="147"/>
      <c r="G67" s="73"/>
      <c r="H67" s="73"/>
      <c r="I67" s="73"/>
      <c r="J67" s="152"/>
      <c r="K67" s="89"/>
      <c r="L67" s="89"/>
      <c r="M67" s="73"/>
      <c r="N67" s="73"/>
      <c r="O67" s="73"/>
      <c r="P67" s="73"/>
      <c r="Q67" s="73"/>
      <c r="R67" s="89"/>
      <c r="S67" s="94"/>
      <c r="T67" s="157">
        <f t="shared" si="15"/>
        <v>4</v>
      </c>
    </row>
    <row r="68" spans="3:20" ht="17.25">
      <c r="C68" s="352"/>
      <c r="D68" s="354"/>
      <c r="E68" s="31"/>
      <c r="F68" s="147"/>
      <c r="G68" s="73"/>
      <c r="H68" s="73"/>
      <c r="I68" s="73"/>
      <c r="J68" s="152"/>
      <c r="K68" s="89"/>
      <c r="L68" s="89"/>
      <c r="M68" s="73"/>
      <c r="N68" s="73"/>
      <c r="O68" s="73"/>
      <c r="P68" s="73"/>
      <c r="Q68" s="73"/>
      <c r="R68" s="89"/>
      <c r="S68" s="94"/>
      <c r="T68" s="157">
        <f t="shared" si="15"/>
        <v>0</v>
      </c>
    </row>
    <row r="69" spans="3:20" ht="18" thickBot="1">
      <c r="C69" s="353"/>
      <c r="D69" s="357"/>
      <c r="E69" s="99" t="str">
        <f>$C$19</f>
        <v>eスポーツ</v>
      </c>
      <c r="F69" s="149"/>
      <c r="G69" s="74"/>
      <c r="H69" s="74"/>
      <c r="I69" s="74"/>
      <c r="J69" s="154"/>
      <c r="K69" s="101"/>
      <c r="L69" s="101"/>
      <c r="M69" s="74"/>
      <c r="N69" s="74"/>
      <c r="O69" s="74"/>
      <c r="P69" s="74"/>
      <c r="Q69" s="74"/>
      <c r="R69" s="101"/>
      <c r="S69" s="102"/>
      <c r="T69" s="159">
        <f t="shared" si="15"/>
        <v>0</v>
      </c>
    </row>
    <row r="70" spans="3:20">
      <c r="C70" s="72"/>
      <c r="D70" s="72"/>
    </row>
  </sheetData>
  <mergeCells count="40">
    <mergeCell ref="T47:T49"/>
    <mergeCell ref="C48:D48"/>
    <mergeCell ref="C49:D49"/>
    <mergeCell ref="C50:C69"/>
    <mergeCell ref="D50:D59"/>
    <mergeCell ref="D60:D69"/>
    <mergeCell ref="O47:S47"/>
    <mergeCell ref="C26:C45"/>
    <mergeCell ref="D26:D35"/>
    <mergeCell ref="D36:D45"/>
    <mergeCell ref="C47:D47"/>
    <mergeCell ref="F47:N47"/>
    <mergeCell ref="O8:O9"/>
    <mergeCell ref="T8:T9"/>
    <mergeCell ref="C23:D23"/>
    <mergeCell ref="F23:S23"/>
    <mergeCell ref="T23:T25"/>
    <mergeCell ref="C24:D24"/>
    <mergeCell ref="C25:D25"/>
    <mergeCell ref="C6:C9"/>
    <mergeCell ref="D6:J6"/>
    <mergeCell ref="K6:N6"/>
    <mergeCell ref="O6:T6"/>
    <mergeCell ref="O7:T7"/>
    <mergeCell ref="D8:D9"/>
    <mergeCell ref="E8:E9"/>
    <mergeCell ref="F8:F9"/>
    <mergeCell ref="M8:M9"/>
    <mergeCell ref="D7:E7"/>
    <mergeCell ref="F7:G7"/>
    <mergeCell ref="H7:I7"/>
    <mergeCell ref="J7:J9"/>
    <mergeCell ref="K7:L7"/>
    <mergeCell ref="M7:N7"/>
    <mergeCell ref="G8:G9"/>
    <mergeCell ref="H8:H9"/>
    <mergeCell ref="I8:I9"/>
    <mergeCell ref="K8:K9"/>
    <mergeCell ref="L8:L9"/>
    <mergeCell ref="N8:N9"/>
  </mergeCells>
  <phoneticPr fontId="1"/>
  <conditionalFormatting sqref="J10:J19">
    <cfRule type="cellIs" dxfId="28" priority="6" operator="lessThan">
      <formula>0.667</formula>
    </cfRule>
  </conditionalFormatting>
  <conditionalFormatting sqref="J20">
    <cfRule type="cellIs" dxfId="27" priority="5" operator="lessThan">
      <formula>0.8</formula>
    </cfRule>
  </conditionalFormatting>
  <conditionalFormatting sqref="K10:K20">
    <cfRule type="cellIs" dxfId="26" priority="4" operator="lessThan">
      <formula>0.67</formula>
    </cfRule>
  </conditionalFormatting>
  <conditionalFormatting sqref="M10:M20">
    <cfRule type="cellIs" dxfId="25" priority="3" operator="lessThan">
      <formula>0.8</formula>
    </cfRule>
  </conditionalFormatting>
  <conditionalFormatting sqref="O10:O20">
    <cfRule type="cellIs" dxfId="24" priority="1" operator="lessThan">
      <formula>0.67</formula>
    </cfRule>
    <cfRule type="cellIs" dxfId="23" priority="2" operator="lessThan">
      <formula>0.8</formula>
    </cfRule>
  </conditionalFormatting>
  <pageMargins left="0.7" right="0.7" top="0.75" bottom="0.75" header="0.3" footer="0.3"/>
  <pageSetup paperSize="9" scale="74" fitToHeight="0" orientation="landscape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Z93"/>
  <sheetViews>
    <sheetView zoomScale="115" zoomScaleNormal="115" workbookViewId="0">
      <selection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8" width="9" style="18" customWidth="1"/>
    <col min="29" max="31" width="4.625" style="18" customWidth="1"/>
    <col min="32" max="16384" width="9" style="18"/>
  </cols>
  <sheetData>
    <row r="1" spans="2:26" s="160" customFormat="1" ht="18.75" customHeight="1">
      <c r="B1" s="155" t="s">
        <v>86</v>
      </c>
      <c r="N1" s="155"/>
      <c r="O1" s="155"/>
    </row>
    <row r="2" spans="2:26" ht="18.75" customHeight="1">
      <c r="B2" s="19"/>
      <c r="C2" s="155" t="s">
        <v>130</v>
      </c>
      <c r="F2" s="69" t="s">
        <v>131</v>
      </c>
      <c r="G2" s="70"/>
      <c r="H2" s="68" t="s">
        <v>62</v>
      </c>
      <c r="I2" s="71">
        <f>J20</f>
        <v>0.32781456953642385</v>
      </c>
      <c r="J2" s="68" t="s">
        <v>69</v>
      </c>
      <c r="K2" s="68" t="s">
        <v>70</v>
      </c>
      <c r="N2" s="19"/>
      <c r="O2" s="19"/>
    </row>
    <row r="3" spans="2:26" ht="18.75" customHeight="1">
      <c r="B3" s="19"/>
      <c r="F3" s="68" t="s">
        <v>82</v>
      </c>
      <c r="G3" s="68"/>
      <c r="H3" s="68" t="s">
        <v>62</v>
      </c>
      <c r="I3" s="71">
        <f>P20</f>
        <v>0.57615894039735094</v>
      </c>
      <c r="J3" s="68" t="s">
        <v>69</v>
      </c>
      <c r="K3" s="70"/>
      <c r="M3" s="62" t="s">
        <v>56</v>
      </c>
      <c r="N3" s="63"/>
      <c r="O3" s="62">
        <f>SUM(O4:O5)</f>
        <v>289</v>
      </c>
      <c r="P3" s="62" t="s">
        <v>64</v>
      </c>
      <c r="Q3" s="61"/>
    </row>
    <row r="4" spans="2:26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211</v>
      </c>
      <c r="P4" s="66" t="s">
        <v>66</v>
      </c>
      <c r="Q4" s="61"/>
    </row>
    <row r="5" spans="2:26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78</v>
      </c>
      <c r="P5" s="66" t="s">
        <v>64</v>
      </c>
      <c r="Q5" s="61"/>
    </row>
    <row r="6" spans="2:26" ht="18.75" customHeight="1" thickBot="1">
      <c r="B6" s="19"/>
      <c r="C6" s="315"/>
      <c r="D6" s="318" t="s">
        <v>143</v>
      </c>
      <c r="E6" s="319"/>
      <c r="F6" s="319"/>
      <c r="G6" s="319"/>
      <c r="H6" s="319"/>
      <c r="I6" s="319"/>
      <c r="J6" s="320"/>
      <c r="K6" s="311" t="s">
        <v>157</v>
      </c>
      <c r="L6" s="321"/>
      <c r="M6" s="321"/>
      <c r="N6" s="312"/>
      <c r="O6" s="303" t="s">
        <v>144</v>
      </c>
      <c r="P6" s="323" t="s">
        <v>156</v>
      </c>
      <c r="Q6" s="323"/>
      <c r="R6" s="323"/>
      <c r="S6" s="323"/>
      <c r="T6" s="323"/>
      <c r="U6" s="324"/>
    </row>
    <row r="7" spans="2:26" ht="18.75" customHeight="1" thickBot="1">
      <c r="B7" s="19"/>
      <c r="C7" s="316"/>
      <c r="D7" s="341" t="s">
        <v>93</v>
      </c>
      <c r="E7" s="342"/>
      <c r="F7" s="345" t="s">
        <v>94</v>
      </c>
      <c r="G7" s="342"/>
      <c r="H7" s="339" t="s">
        <v>90</v>
      </c>
      <c r="I7" s="340"/>
      <c r="J7" s="332" t="s">
        <v>59</v>
      </c>
      <c r="K7" s="311" t="s">
        <v>100</v>
      </c>
      <c r="L7" s="312"/>
      <c r="M7" s="313" t="s">
        <v>103</v>
      </c>
      <c r="N7" s="314"/>
      <c r="O7" s="367"/>
      <c r="P7" s="301" t="s">
        <v>81</v>
      </c>
      <c r="Q7" s="301"/>
      <c r="R7" s="301"/>
      <c r="S7" s="301"/>
      <c r="T7" s="301"/>
      <c r="U7" s="302"/>
    </row>
    <row r="8" spans="2:26" ht="18.75" customHeight="1" thickBot="1">
      <c r="B8" s="19"/>
      <c r="C8" s="316"/>
      <c r="D8" s="343" t="s">
        <v>91</v>
      </c>
      <c r="E8" s="298" t="s">
        <v>58</v>
      </c>
      <c r="F8" s="346" t="s">
        <v>91</v>
      </c>
      <c r="G8" s="358" t="s">
        <v>58</v>
      </c>
      <c r="H8" s="335" t="s">
        <v>91</v>
      </c>
      <c r="I8" s="337" t="s">
        <v>58</v>
      </c>
      <c r="J8" s="333"/>
      <c r="K8" s="303" t="s">
        <v>101</v>
      </c>
      <c r="L8" s="303" t="s">
        <v>58</v>
      </c>
      <c r="M8" s="305" t="s">
        <v>102</v>
      </c>
      <c r="N8" s="307" t="s">
        <v>58</v>
      </c>
      <c r="O8" s="367"/>
      <c r="P8" s="362" t="s">
        <v>59</v>
      </c>
      <c r="Q8" s="123" t="s">
        <v>148</v>
      </c>
      <c r="R8" s="124" t="s">
        <v>150</v>
      </c>
      <c r="S8" s="124" t="s">
        <v>151</v>
      </c>
      <c r="T8" s="125" t="s">
        <v>152</v>
      </c>
      <c r="U8" s="309" t="s">
        <v>4</v>
      </c>
    </row>
    <row r="9" spans="2:26" ht="18.75" customHeight="1" thickBot="1">
      <c r="B9" s="19"/>
      <c r="C9" s="317"/>
      <c r="D9" s="344"/>
      <c r="E9" s="299"/>
      <c r="F9" s="347"/>
      <c r="G9" s="359"/>
      <c r="H9" s="336"/>
      <c r="I9" s="338"/>
      <c r="J9" s="334"/>
      <c r="K9" s="304"/>
      <c r="L9" s="304" t="s">
        <v>63</v>
      </c>
      <c r="M9" s="306">
        <v>0.8</v>
      </c>
      <c r="N9" s="308" t="s">
        <v>4</v>
      </c>
      <c r="O9" s="304"/>
      <c r="P9" s="363"/>
      <c r="Q9" s="123" t="s">
        <v>149</v>
      </c>
      <c r="R9" s="124" t="s">
        <v>153</v>
      </c>
      <c r="S9" s="124" t="s">
        <v>154</v>
      </c>
      <c r="T9" s="126" t="s">
        <v>155</v>
      </c>
      <c r="U9" s="310" t="s">
        <v>4</v>
      </c>
    </row>
    <row r="10" spans="2:26" ht="18.75" customHeight="1">
      <c r="B10" s="19"/>
      <c r="C10" s="56" t="s">
        <v>133</v>
      </c>
      <c r="D10" s="37">
        <f t="shared" ref="D10:D19" si="0">E10/2</f>
        <v>8</v>
      </c>
      <c r="E10" s="38">
        <v>16</v>
      </c>
      <c r="F10" s="45">
        <f>D10-H10</f>
        <v>4</v>
      </c>
      <c r="G10" s="38">
        <f>F10*2</f>
        <v>8</v>
      </c>
      <c r="H10" s="103">
        <v>4</v>
      </c>
      <c r="I10" s="104">
        <v>8</v>
      </c>
      <c r="J10" s="119">
        <f t="shared" ref="J10:J19" si="1">IF(E10=0,"",G10/E10)</f>
        <v>0.5</v>
      </c>
      <c r="K10" s="52">
        <f t="shared" ref="K10:K20" si="2">IF(E10=0,"",SUM(G10,L10)/E10)</f>
        <v>0.6875</v>
      </c>
      <c r="L10" s="111">
        <v>3</v>
      </c>
      <c r="M10" s="48">
        <f t="shared" ref="M10:M20" si="3">IF(E10=0,"",SUM(G10,L10,N10)/E10)</f>
        <v>0.8125</v>
      </c>
      <c r="N10" s="115">
        <v>2</v>
      </c>
      <c r="O10" s="193">
        <v>4</v>
      </c>
      <c r="P10" s="127">
        <f t="shared" ref="P10:P17" si="4">IF(E10=0,"",SUM(G10,O10,U10)/E10)</f>
        <v>0.75</v>
      </c>
      <c r="Q10" s="128">
        <f t="shared" ref="Q10:Q19" si="5">V36</f>
        <v>0</v>
      </c>
      <c r="R10" s="129">
        <f t="shared" ref="R10:R19" si="6">V60</f>
        <v>0</v>
      </c>
      <c r="S10" s="129">
        <f t="shared" ref="S10:S19" si="7">V84</f>
        <v>0</v>
      </c>
      <c r="T10" s="130"/>
      <c r="U10" s="131">
        <f>SUM(Q10:T10)</f>
        <v>0</v>
      </c>
      <c r="V10" s="18">
        <f t="shared" ref="V10:V19" si="8">(L10+N10)-O10-(V26+V50+V74)</f>
        <v>0</v>
      </c>
    </row>
    <row r="11" spans="2:26" ht="18.75" customHeight="1">
      <c r="B11" s="19"/>
      <c r="C11" s="57" t="s">
        <v>134</v>
      </c>
      <c r="D11" s="39">
        <f t="shared" si="0"/>
        <v>137</v>
      </c>
      <c r="E11" s="40">
        <v>274</v>
      </c>
      <c r="F11" s="46">
        <f t="shared" ref="F11:F19" si="9">D11-H11</f>
        <v>40</v>
      </c>
      <c r="G11" s="40">
        <f t="shared" ref="G11" si="10">F11*2</f>
        <v>80</v>
      </c>
      <c r="H11" s="105">
        <v>97</v>
      </c>
      <c r="I11" s="106">
        <v>194</v>
      </c>
      <c r="J11" s="120">
        <f t="shared" si="1"/>
        <v>0.29197080291970801</v>
      </c>
      <c r="K11" s="53">
        <f t="shared" si="2"/>
        <v>0.67153284671532842</v>
      </c>
      <c r="L11" s="112">
        <v>104</v>
      </c>
      <c r="M11" s="49">
        <f t="shared" si="3"/>
        <v>0.8029197080291971</v>
      </c>
      <c r="N11" s="116">
        <v>36</v>
      </c>
      <c r="O11" s="193">
        <v>12</v>
      </c>
      <c r="P11" s="127">
        <f t="shared" si="4"/>
        <v>0.39416058394160586</v>
      </c>
      <c r="Q11" s="132">
        <f t="shared" si="5"/>
        <v>16</v>
      </c>
      <c r="R11" s="133">
        <f t="shared" si="6"/>
        <v>0</v>
      </c>
      <c r="S11" s="133">
        <f t="shared" si="7"/>
        <v>0</v>
      </c>
      <c r="T11" s="40"/>
      <c r="U11" s="134">
        <f t="shared" ref="U11:U19" si="11">SUM(Q11:T11)</f>
        <v>16</v>
      </c>
      <c r="V11" s="18">
        <f t="shared" si="8"/>
        <v>128</v>
      </c>
      <c r="W11" s="29"/>
    </row>
    <row r="12" spans="2:26" ht="18.75" customHeight="1">
      <c r="B12" s="19"/>
      <c r="C12" s="58" t="s">
        <v>135</v>
      </c>
      <c r="D12" s="39">
        <f t="shared" si="0"/>
        <v>7</v>
      </c>
      <c r="E12" s="40">
        <v>14</v>
      </c>
      <c r="F12" s="46">
        <f t="shared" si="9"/>
        <v>0</v>
      </c>
      <c r="G12" s="40">
        <f>F12*2</f>
        <v>0</v>
      </c>
      <c r="H12" s="105">
        <v>7</v>
      </c>
      <c r="I12" s="106">
        <v>14</v>
      </c>
      <c r="J12" s="120">
        <f t="shared" si="1"/>
        <v>0</v>
      </c>
      <c r="K12" s="53">
        <f t="shared" si="2"/>
        <v>0.7142857142857143</v>
      </c>
      <c r="L12" s="112">
        <v>10</v>
      </c>
      <c r="M12" s="49">
        <f t="shared" si="3"/>
        <v>0.8571428571428571</v>
      </c>
      <c r="N12" s="116">
        <v>2</v>
      </c>
      <c r="O12" s="193">
        <f>'55宮本希(第１Q)'!T12+'55宮本希(第２Q)'!T12</f>
        <v>8</v>
      </c>
      <c r="P12" s="127">
        <f t="shared" si="4"/>
        <v>0.5714285714285714</v>
      </c>
      <c r="Q12" s="132">
        <f t="shared" si="5"/>
        <v>0</v>
      </c>
      <c r="R12" s="133">
        <f t="shared" si="6"/>
        <v>0</v>
      </c>
      <c r="S12" s="133">
        <f t="shared" si="7"/>
        <v>0</v>
      </c>
      <c r="T12" s="40"/>
      <c r="U12" s="134">
        <f t="shared" si="11"/>
        <v>0</v>
      </c>
      <c r="V12" s="18">
        <f t="shared" si="8"/>
        <v>0</v>
      </c>
    </row>
    <row r="13" spans="2:26" ht="18.75" customHeight="1">
      <c r="B13" s="19"/>
      <c r="C13" s="58" t="s">
        <v>136</v>
      </c>
      <c r="D13" s="39">
        <f t="shared" si="0"/>
        <v>20</v>
      </c>
      <c r="E13" s="40">
        <v>40</v>
      </c>
      <c r="F13" s="46">
        <f t="shared" si="9"/>
        <v>8</v>
      </c>
      <c r="G13" s="40">
        <f t="shared" ref="G13:G19" si="12">F13*2</f>
        <v>16</v>
      </c>
      <c r="H13" s="105">
        <v>12</v>
      </c>
      <c r="I13" s="106">
        <v>24</v>
      </c>
      <c r="J13" s="120">
        <f t="shared" si="1"/>
        <v>0.4</v>
      </c>
      <c r="K13" s="53">
        <f t="shared" si="2"/>
        <v>0.67500000000000004</v>
      </c>
      <c r="L13" s="112">
        <v>11</v>
      </c>
      <c r="M13" s="49">
        <f t="shared" si="3"/>
        <v>0.8</v>
      </c>
      <c r="N13" s="116">
        <v>5</v>
      </c>
      <c r="O13" s="193">
        <v>9</v>
      </c>
      <c r="P13" s="127">
        <f t="shared" si="4"/>
        <v>0.82499999999999996</v>
      </c>
      <c r="Q13" s="132">
        <f t="shared" si="5"/>
        <v>8</v>
      </c>
      <c r="R13" s="133">
        <f t="shared" si="6"/>
        <v>0</v>
      </c>
      <c r="S13" s="133">
        <f t="shared" si="7"/>
        <v>0</v>
      </c>
      <c r="T13" s="40"/>
      <c r="U13" s="134">
        <f t="shared" si="11"/>
        <v>8</v>
      </c>
      <c r="V13" s="18">
        <f t="shared" si="8"/>
        <v>-1</v>
      </c>
    </row>
    <row r="14" spans="2:26" ht="18.75" customHeight="1">
      <c r="B14" s="19"/>
      <c r="C14" s="58" t="s">
        <v>137</v>
      </c>
      <c r="D14" s="39">
        <f t="shared" si="0"/>
        <v>32</v>
      </c>
      <c r="E14" s="40">
        <v>64</v>
      </c>
      <c r="F14" s="46">
        <f t="shared" si="9"/>
        <v>11</v>
      </c>
      <c r="G14" s="40">
        <f t="shared" si="12"/>
        <v>22</v>
      </c>
      <c r="H14" s="105">
        <v>21</v>
      </c>
      <c r="I14" s="106">
        <v>42</v>
      </c>
      <c r="J14" s="120">
        <f t="shared" si="1"/>
        <v>0.34375</v>
      </c>
      <c r="K14" s="53">
        <f t="shared" si="2"/>
        <v>0.671875</v>
      </c>
      <c r="L14" s="112">
        <v>21</v>
      </c>
      <c r="M14" s="49">
        <f t="shared" si="3"/>
        <v>0.8125</v>
      </c>
      <c r="N14" s="116">
        <v>9</v>
      </c>
      <c r="O14" s="193">
        <v>2</v>
      </c>
      <c r="P14" s="127">
        <f t="shared" si="4"/>
        <v>0.8125</v>
      </c>
      <c r="Q14" s="132">
        <f t="shared" si="5"/>
        <v>0</v>
      </c>
      <c r="R14" s="133">
        <f t="shared" si="6"/>
        <v>28</v>
      </c>
      <c r="S14" s="133">
        <f t="shared" si="7"/>
        <v>0</v>
      </c>
      <c r="T14" s="40"/>
      <c r="U14" s="134">
        <f t="shared" si="11"/>
        <v>28</v>
      </c>
      <c r="V14" s="18">
        <f t="shared" si="8"/>
        <v>-2</v>
      </c>
      <c r="X14" s="28"/>
      <c r="Y14" s="33"/>
      <c r="Z14" s="33"/>
    </row>
    <row r="15" spans="2:26" ht="18.75" customHeight="1">
      <c r="B15" s="19"/>
      <c r="C15" s="58" t="s">
        <v>138</v>
      </c>
      <c r="D15" s="39">
        <f t="shared" si="0"/>
        <v>28</v>
      </c>
      <c r="E15" s="40">
        <v>56</v>
      </c>
      <c r="F15" s="46">
        <f t="shared" si="9"/>
        <v>14</v>
      </c>
      <c r="G15" s="40">
        <f t="shared" si="12"/>
        <v>28</v>
      </c>
      <c r="H15" s="105">
        <v>14</v>
      </c>
      <c r="I15" s="106">
        <v>28</v>
      </c>
      <c r="J15" s="120">
        <f t="shared" si="1"/>
        <v>0.5</v>
      </c>
      <c r="K15" s="53">
        <f t="shared" si="2"/>
        <v>0.6785714285714286</v>
      </c>
      <c r="L15" s="112">
        <v>10</v>
      </c>
      <c r="M15" s="49">
        <f t="shared" si="3"/>
        <v>0.8035714285714286</v>
      </c>
      <c r="N15" s="116">
        <v>7</v>
      </c>
      <c r="O15" s="193">
        <f>'55宮本希(第１Q)'!T15+'55宮本希(第２Q)'!T15</f>
        <v>4</v>
      </c>
      <c r="P15" s="127">
        <f t="shared" si="4"/>
        <v>0.5714285714285714</v>
      </c>
      <c r="Q15" s="132">
        <f t="shared" si="5"/>
        <v>0</v>
      </c>
      <c r="R15" s="133">
        <f t="shared" si="6"/>
        <v>0</v>
      </c>
      <c r="S15" s="133">
        <f t="shared" si="7"/>
        <v>0</v>
      </c>
      <c r="T15" s="40"/>
      <c r="U15" s="134">
        <f t="shared" si="11"/>
        <v>0</v>
      </c>
      <c r="V15" s="18">
        <f t="shared" si="8"/>
        <v>0</v>
      </c>
    </row>
    <row r="16" spans="2:26" ht="18.75" customHeight="1">
      <c r="B16" s="19"/>
      <c r="C16" s="58" t="s">
        <v>139</v>
      </c>
      <c r="D16" s="39">
        <f t="shared" si="0"/>
        <v>15</v>
      </c>
      <c r="E16" s="40">
        <v>30</v>
      </c>
      <c r="F16" s="46">
        <f t="shared" si="9"/>
        <v>6</v>
      </c>
      <c r="G16" s="40">
        <f t="shared" si="12"/>
        <v>12</v>
      </c>
      <c r="H16" s="105">
        <v>9</v>
      </c>
      <c r="I16" s="106">
        <v>18</v>
      </c>
      <c r="J16" s="120">
        <f t="shared" si="1"/>
        <v>0.4</v>
      </c>
      <c r="K16" s="53">
        <f t="shared" si="2"/>
        <v>0.7</v>
      </c>
      <c r="L16" s="112">
        <v>9</v>
      </c>
      <c r="M16" s="49">
        <f t="shared" si="3"/>
        <v>0.8</v>
      </c>
      <c r="N16" s="116">
        <v>3</v>
      </c>
      <c r="O16" s="193">
        <f>'55宮本希(第１Q)'!T16+'55宮本希(第２Q)'!T16</f>
        <v>11</v>
      </c>
      <c r="P16" s="127">
        <f t="shared" si="4"/>
        <v>0.76666666666666672</v>
      </c>
      <c r="Q16" s="132">
        <f t="shared" si="5"/>
        <v>0</v>
      </c>
      <c r="R16" s="133">
        <f t="shared" si="6"/>
        <v>0</v>
      </c>
      <c r="S16" s="133">
        <f t="shared" si="7"/>
        <v>0</v>
      </c>
      <c r="T16" s="40"/>
      <c r="U16" s="134">
        <f t="shared" si="11"/>
        <v>0</v>
      </c>
      <c r="V16" s="18">
        <f t="shared" si="8"/>
        <v>0</v>
      </c>
    </row>
    <row r="17" spans="2:22" ht="18.75" customHeight="1">
      <c r="B17" s="19"/>
      <c r="C17" s="58" t="s">
        <v>140</v>
      </c>
      <c r="D17" s="39">
        <f t="shared" si="0"/>
        <v>16</v>
      </c>
      <c r="E17" s="40">
        <v>32</v>
      </c>
      <c r="F17" s="46">
        <f t="shared" si="9"/>
        <v>7</v>
      </c>
      <c r="G17" s="40">
        <f t="shared" si="12"/>
        <v>14</v>
      </c>
      <c r="H17" s="105">
        <v>9</v>
      </c>
      <c r="I17" s="106">
        <v>18</v>
      </c>
      <c r="J17" s="120">
        <f t="shared" si="1"/>
        <v>0.4375</v>
      </c>
      <c r="K17" s="53">
        <f t="shared" si="2"/>
        <v>0.6875</v>
      </c>
      <c r="L17" s="112">
        <v>8</v>
      </c>
      <c r="M17" s="49">
        <f t="shared" si="3"/>
        <v>0.8125</v>
      </c>
      <c r="N17" s="116">
        <v>4</v>
      </c>
      <c r="O17" s="193">
        <f>'55宮本希(第１Q)'!T17+'55宮本希(第２Q)'!T17</f>
        <v>8</v>
      </c>
      <c r="P17" s="127">
        <f t="shared" si="4"/>
        <v>0.6875</v>
      </c>
      <c r="Q17" s="132">
        <f t="shared" si="5"/>
        <v>0</v>
      </c>
      <c r="R17" s="133">
        <f t="shared" si="6"/>
        <v>0</v>
      </c>
      <c r="S17" s="133">
        <f t="shared" si="7"/>
        <v>0</v>
      </c>
      <c r="T17" s="40"/>
      <c r="U17" s="134">
        <f t="shared" si="11"/>
        <v>0</v>
      </c>
      <c r="V17" s="18">
        <f t="shared" si="8"/>
        <v>0</v>
      </c>
    </row>
    <row r="18" spans="2:22" ht="18.75" customHeight="1">
      <c r="B18" s="19"/>
      <c r="C18" s="58" t="s">
        <v>141</v>
      </c>
      <c r="D18" s="39">
        <f t="shared" si="0"/>
        <v>8</v>
      </c>
      <c r="E18" s="40">
        <v>16</v>
      </c>
      <c r="F18" s="46">
        <f t="shared" si="9"/>
        <v>3</v>
      </c>
      <c r="G18" s="40">
        <f t="shared" si="12"/>
        <v>6</v>
      </c>
      <c r="H18" s="105">
        <v>5</v>
      </c>
      <c r="I18" s="106">
        <v>10</v>
      </c>
      <c r="J18" s="120">
        <f t="shared" si="1"/>
        <v>0.375</v>
      </c>
      <c r="K18" s="53">
        <f t="shared" si="2"/>
        <v>0.6875</v>
      </c>
      <c r="L18" s="112">
        <v>5</v>
      </c>
      <c r="M18" s="49">
        <f t="shared" si="3"/>
        <v>0.8125</v>
      </c>
      <c r="N18" s="116">
        <v>2</v>
      </c>
      <c r="O18" s="193">
        <v>4</v>
      </c>
      <c r="P18" s="127">
        <f t="shared" ref="P18:P20" si="13">IF(E18=0,"",SUM(G18,O18,U18)/E18)</f>
        <v>0.625</v>
      </c>
      <c r="Q18" s="132">
        <f t="shared" si="5"/>
        <v>0</v>
      </c>
      <c r="R18" s="133">
        <f t="shared" si="6"/>
        <v>0</v>
      </c>
      <c r="S18" s="133">
        <f t="shared" si="7"/>
        <v>0</v>
      </c>
      <c r="T18" s="40"/>
      <c r="U18" s="134">
        <f t="shared" si="11"/>
        <v>0</v>
      </c>
      <c r="V18" s="18">
        <f t="shared" si="8"/>
        <v>-4</v>
      </c>
    </row>
    <row r="19" spans="2:22" ht="18.75" customHeight="1" thickBot="1">
      <c r="B19" s="19"/>
      <c r="C19" s="59" t="s">
        <v>142</v>
      </c>
      <c r="D19" s="41">
        <f t="shared" si="0"/>
        <v>31</v>
      </c>
      <c r="E19" s="42">
        <v>62</v>
      </c>
      <c r="F19" s="47">
        <f t="shared" si="9"/>
        <v>6</v>
      </c>
      <c r="G19" s="42">
        <f t="shared" si="12"/>
        <v>12</v>
      </c>
      <c r="H19" s="107">
        <v>25</v>
      </c>
      <c r="I19" s="108">
        <v>50</v>
      </c>
      <c r="J19" s="121">
        <f t="shared" si="1"/>
        <v>0.19354838709677419</v>
      </c>
      <c r="K19" s="54">
        <f t="shared" si="2"/>
        <v>0.67741935483870963</v>
      </c>
      <c r="L19" s="113">
        <v>30</v>
      </c>
      <c r="M19" s="50">
        <f t="shared" si="3"/>
        <v>0.80645161290322576</v>
      </c>
      <c r="N19" s="117">
        <v>8</v>
      </c>
      <c r="O19" s="117">
        <v>34</v>
      </c>
      <c r="P19" s="191">
        <f t="shared" si="13"/>
        <v>0.77419354838709675</v>
      </c>
      <c r="Q19" s="136">
        <f t="shared" si="5"/>
        <v>0</v>
      </c>
      <c r="R19" s="137">
        <f t="shared" si="6"/>
        <v>0</v>
      </c>
      <c r="S19" s="137">
        <f t="shared" si="7"/>
        <v>2</v>
      </c>
      <c r="T19" s="42"/>
      <c r="U19" s="138">
        <f t="shared" si="11"/>
        <v>2</v>
      </c>
      <c r="V19" s="18">
        <f t="shared" si="8"/>
        <v>-34</v>
      </c>
    </row>
    <row r="20" spans="2:22" ht="18.75" customHeight="1" thickBot="1">
      <c r="B20" s="19"/>
      <c r="C20" s="60" t="s">
        <v>61</v>
      </c>
      <c r="D20" s="43">
        <f t="shared" ref="D20:I20" si="14">SUM(D10:D19)</f>
        <v>302</v>
      </c>
      <c r="E20" s="44">
        <f t="shared" si="14"/>
        <v>604</v>
      </c>
      <c r="F20" s="43">
        <f t="shared" si="14"/>
        <v>99</v>
      </c>
      <c r="G20" s="44">
        <f t="shared" si="14"/>
        <v>198</v>
      </c>
      <c r="H20" s="109">
        <f t="shared" si="14"/>
        <v>203</v>
      </c>
      <c r="I20" s="110">
        <f t="shared" si="14"/>
        <v>406</v>
      </c>
      <c r="J20" s="122">
        <f>G20/E20</f>
        <v>0.32781456953642385</v>
      </c>
      <c r="K20" s="55">
        <f t="shared" si="2"/>
        <v>0.67715231788079466</v>
      </c>
      <c r="L20" s="114">
        <f>SUM(L10:L19)</f>
        <v>211</v>
      </c>
      <c r="M20" s="51">
        <f t="shared" si="3"/>
        <v>0.80629139072847678</v>
      </c>
      <c r="N20" s="118">
        <f>SUM(N10:N19)</f>
        <v>78</v>
      </c>
      <c r="O20" s="118">
        <f>SUM(O10:O19)</f>
        <v>96</v>
      </c>
      <c r="P20" s="192">
        <f t="shared" si="13"/>
        <v>0.57615894039735094</v>
      </c>
      <c r="Q20" s="140">
        <f>SUM(Q10:Q19)</f>
        <v>24</v>
      </c>
      <c r="R20" s="141">
        <f>SUM(R10:R19)</f>
        <v>28</v>
      </c>
      <c r="S20" s="141">
        <f>SUM(S10:S19)</f>
        <v>2</v>
      </c>
      <c r="T20" s="142">
        <f>SUM(T10:T19)</f>
        <v>0</v>
      </c>
      <c r="U20" s="143">
        <f>SUM(U10:U19)</f>
        <v>54</v>
      </c>
    </row>
    <row r="21" spans="2:22" ht="18.75" customHeight="1">
      <c r="B21" s="19"/>
      <c r="C21" s="24"/>
      <c r="D21" s="24"/>
      <c r="E21" s="24"/>
    </row>
    <row r="22" spans="2:22" ht="14.25" thickBot="1"/>
    <row r="23" spans="2:22">
      <c r="C23" s="325" t="s">
        <v>0</v>
      </c>
      <c r="D23" s="326"/>
      <c r="E23" s="77"/>
      <c r="F23" s="368">
        <v>11</v>
      </c>
      <c r="G23" s="369"/>
      <c r="H23" s="369"/>
      <c r="I23" s="369"/>
      <c r="J23" s="369"/>
      <c r="K23" s="369"/>
      <c r="L23" s="369"/>
      <c r="M23" s="369"/>
      <c r="N23" s="369"/>
      <c r="O23" s="369"/>
      <c r="P23" s="369"/>
      <c r="Q23" s="369"/>
      <c r="R23" s="369"/>
      <c r="S23" s="369"/>
      <c r="T23" s="369"/>
      <c r="U23" s="364"/>
      <c r="V23" s="364" t="s">
        <v>124</v>
      </c>
    </row>
    <row r="24" spans="2:22">
      <c r="C24" s="348" t="s">
        <v>1</v>
      </c>
      <c r="D24" s="349"/>
      <c r="E24" s="78"/>
      <c r="F24" s="81">
        <v>16</v>
      </c>
      <c r="G24" s="86">
        <v>17</v>
      </c>
      <c r="H24" s="86">
        <v>18</v>
      </c>
      <c r="I24" s="86">
        <v>19</v>
      </c>
      <c r="J24" s="86">
        <v>20</v>
      </c>
      <c r="K24" s="86">
        <v>21</v>
      </c>
      <c r="L24" s="86">
        <v>22</v>
      </c>
      <c r="M24" s="86">
        <v>23</v>
      </c>
      <c r="N24" s="86">
        <v>24</v>
      </c>
      <c r="O24" s="86">
        <v>25</v>
      </c>
      <c r="P24" s="86">
        <v>26</v>
      </c>
      <c r="Q24" s="86">
        <v>27</v>
      </c>
      <c r="R24" s="86">
        <v>28</v>
      </c>
      <c r="S24" s="86">
        <v>29</v>
      </c>
      <c r="T24" s="86">
        <v>30</v>
      </c>
      <c r="U24" s="91"/>
      <c r="V24" s="365"/>
    </row>
    <row r="25" spans="2:22" ht="14.25" thickBot="1">
      <c r="C25" s="350" t="s">
        <v>2</v>
      </c>
      <c r="D25" s="351"/>
      <c r="E25" s="79"/>
      <c r="F25" s="82" t="s">
        <v>145</v>
      </c>
      <c r="G25" s="150" t="s">
        <v>146</v>
      </c>
      <c r="H25" s="150" t="s">
        <v>120</v>
      </c>
      <c r="I25" s="150" t="s">
        <v>121</v>
      </c>
      <c r="J25" s="87" t="s">
        <v>122</v>
      </c>
      <c r="K25" s="87" t="s">
        <v>123</v>
      </c>
      <c r="L25" s="150" t="s">
        <v>116</v>
      </c>
      <c r="M25" s="87" t="s">
        <v>118</v>
      </c>
      <c r="N25" s="150" t="s">
        <v>119</v>
      </c>
      <c r="O25" s="150" t="s">
        <v>120</v>
      </c>
      <c r="P25" s="150" t="s">
        <v>121</v>
      </c>
      <c r="Q25" s="150" t="s">
        <v>122</v>
      </c>
      <c r="R25" s="87" t="s">
        <v>123</v>
      </c>
      <c r="S25" s="150" t="s">
        <v>116</v>
      </c>
      <c r="T25" s="150" t="s">
        <v>118</v>
      </c>
      <c r="U25" s="203"/>
      <c r="V25" s="366"/>
    </row>
    <row r="26" spans="2:22" ht="17.25">
      <c r="C26" s="352" t="s">
        <v>3</v>
      </c>
      <c r="D26" s="354" t="s">
        <v>115</v>
      </c>
      <c r="E26" s="96" t="s">
        <v>133</v>
      </c>
      <c r="F26" s="202"/>
      <c r="G26" s="200"/>
      <c r="H26" s="200"/>
      <c r="I26" s="200"/>
      <c r="J26" s="201"/>
      <c r="K26" s="201"/>
      <c r="L26" s="200"/>
      <c r="M26" s="201"/>
      <c r="N26" s="200"/>
      <c r="O26" s="200"/>
      <c r="P26" s="200">
        <v>1</v>
      </c>
      <c r="Q26" s="200"/>
      <c r="R26" s="201"/>
      <c r="S26" s="200"/>
      <c r="T26" s="200"/>
      <c r="U26" s="204"/>
      <c r="V26" s="165">
        <f t="shared" ref="V26:V45" si="15">SUM(F26:T26)</f>
        <v>1</v>
      </c>
    </row>
    <row r="27" spans="2:22" ht="17.25">
      <c r="C27" s="352"/>
      <c r="D27" s="354"/>
      <c r="E27" s="97" t="s">
        <v>134</v>
      </c>
      <c r="F27" s="166"/>
      <c r="G27" s="186"/>
      <c r="H27" s="186"/>
      <c r="I27" s="186"/>
      <c r="J27" s="168"/>
      <c r="K27" s="168"/>
      <c r="L27" s="186"/>
      <c r="M27" s="168"/>
      <c r="N27" s="186"/>
      <c r="O27" s="186"/>
      <c r="P27" s="186"/>
      <c r="Q27" s="186"/>
      <c r="R27" s="168"/>
      <c r="S27" s="186"/>
      <c r="T27" s="186"/>
      <c r="U27" s="169"/>
      <c r="V27" s="170">
        <f t="shared" si="15"/>
        <v>0</v>
      </c>
    </row>
    <row r="28" spans="2:22" ht="17.25">
      <c r="C28" s="352"/>
      <c r="D28" s="354"/>
      <c r="E28" s="97" t="s">
        <v>135</v>
      </c>
      <c r="F28" s="166"/>
      <c r="G28" s="186"/>
      <c r="H28" s="186"/>
      <c r="I28" s="186"/>
      <c r="J28" s="168"/>
      <c r="K28" s="168"/>
      <c r="L28" s="186"/>
      <c r="M28" s="168"/>
      <c r="N28" s="186"/>
      <c r="O28" s="186"/>
      <c r="P28" s="186">
        <v>4</v>
      </c>
      <c r="Q28" s="186"/>
      <c r="R28" s="168"/>
      <c r="S28" s="186"/>
      <c r="T28" s="186"/>
      <c r="U28" s="169"/>
      <c r="V28" s="170">
        <f t="shared" si="15"/>
        <v>4</v>
      </c>
    </row>
    <row r="29" spans="2:22" ht="17.25">
      <c r="C29" s="352"/>
      <c r="D29" s="354"/>
      <c r="E29" s="97" t="s">
        <v>136</v>
      </c>
      <c r="F29" s="166"/>
      <c r="G29" s="186"/>
      <c r="H29" s="186"/>
      <c r="I29" s="186"/>
      <c r="J29" s="168"/>
      <c r="K29" s="168"/>
      <c r="L29" s="186"/>
      <c r="M29" s="168"/>
      <c r="N29" s="186"/>
      <c r="O29" s="186"/>
      <c r="P29" s="186">
        <v>1</v>
      </c>
      <c r="Q29" s="186">
        <v>1</v>
      </c>
      <c r="R29" s="168"/>
      <c r="S29" s="186">
        <v>1</v>
      </c>
      <c r="T29" s="186"/>
      <c r="U29" s="169"/>
      <c r="V29" s="170">
        <f t="shared" si="15"/>
        <v>3</v>
      </c>
    </row>
    <row r="30" spans="2:22" ht="17.25">
      <c r="C30" s="352"/>
      <c r="D30" s="354"/>
      <c r="E30" s="97" t="s">
        <v>137</v>
      </c>
      <c r="F30" s="166"/>
      <c r="G30" s="186"/>
      <c r="H30" s="186"/>
      <c r="I30" s="186"/>
      <c r="J30" s="168"/>
      <c r="K30" s="168"/>
      <c r="L30" s="186"/>
      <c r="M30" s="168"/>
      <c r="N30" s="186"/>
      <c r="O30" s="186"/>
      <c r="P30" s="186"/>
      <c r="Q30" s="186"/>
      <c r="R30" s="168"/>
      <c r="S30" s="186"/>
      <c r="T30" s="186"/>
      <c r="U30" s="169"/>
      <c r="V30" s="170">
        <f t="shared" si="15"/>
        <v>0</v>
      </c>
    </row>
    <row r="31" spans="2:22" ht="17.25">
      <c r="C31" s="352"/>
      <c r="D31" s="354"/>
      <c r="E31" s="97" t="s">
        <v>138</v>
      </c>
      <c r="F31" s="166"/>
      <c r="G31" s="186"/>
      <c r="H31" s="186"/>
      <c r="I31" s="186"/>
      <c r="J31" s="168"/>
      <c r="K31" s="168"/>
      <c r="L31" s="186"/>
      <c r="M31" s="168"/>
      <c r="N31" s="186"/>
      <c r="O31" s="186"/>
      <c r="P31" s="186"/>
      <c r="Q31" s="186">
        <v>2</v>
      </c>
      <c r="R31" s="168"/>
      <c r="S31" s="186"/>
      <c r="T31" s="186"/>
      <c r="U31" s="169"/>
      <c r="V31" s="170">
        <f t="shared" si="15"/>
        <v>2</v>
      </c>
    </row>
    <row r="32" spans="2:22" ht="17.25">
      <c r="C32" s="352"/>
      <c r="D32" s="354"/>
      <c r="E32" s="97" t="s">
        <v>139</v>
      </c>
      <c r="F32" s="166"/>
      <c r="G32" s="186"/>
      <c r="H32" s="186"/>
      <c r="I32" s="186"/>
      <c r="J32" s="168"/>
      <c r="K32" s="168"/>
      <c r="L32" s="186"/>
      <c r="M32" s="168"/>
      <c r="N32" s="186"/>
      <c r="O32" s="186"/>
      <c r="P32" s="186"/>
      <c r="Q32" s="186"/>
      <c r="R32" s="168"/>
      <c r="S32" s="186"/>
      <c r="T32" s="186"/>
      <c r="U32" s="169"/>
      <c r="V32" s="170">
        <f t="shared" si="15"/>
        <v>0</v>
      </c>
    </row>
    <row r="33" spans="3:22" ht="17.25">
      <c r="C33" s="352"/>
      <c r="D33" s="354"/>
      <c r="E33" s="97" t="s">
        <v>140</v>
      </c>
      <c r="F33" s="166"/>
      <c r="G33" s="186"/>
      <c r="H33" s="186"/>
      <c r="I33" s="186"/>
      <c r="J33" s="168"/>
      <c r="K33" s="168"/>
      <c r="L33" s="186"/>
      <c r="M33" s="168"/>
      <c r="N33" s="186"/>
      <c r="O33" s="186"/>
      <c r="P33" s="186"/>
      <c r="Q33" s="186">
        <v>2</v>
      </c>
      <c r="R33" s="168"/>
      <c r="S33" s="186">
        <v>2</v>
      </c>
      <c r="T33" s="186"/>
      <c r="U33" s="169"/>
      <c r="V33" s="170">
        <f t="shared" si="15"/>
        <v>4</v>
      </c>
    </row>
    <row r="34" spans="3:22" ht="17.25">
      <c r="C34" s="352"/>
      <c r="D34" s="354"/>
      <c r="E34" s="97" t="s">
        <v>141</v>
      </c>
      <c r="F34" s="166"/>
      <c r="G34" s="186"/>
      <c r="H34" s="186"/>
      <c r="I34" s="186"/>
      <c r="J34" s="168"/>
      <c r="K34" s="168"/>
      <c r="L34" s="186"/>
      <c r="M34" s="168"/>
      <c r="N34" s="186"/>
      <c r="O34" s="186"/>
      <c r="P34" s="186"/>
      <c r="Q34" s="186"/>
      <c r="R34" s="168"/>
      <c r="S34" s="186">
        <v>3</v>
      </c>
      <c r="T34" s="186">
        <v>4</v>
      </c>
      <c r="U34" s="169"/>
      <c r="V34" s="170">
        <f t="shared" si="15"/>
        <v>7</v>
      </c>
    </row>
    <row r="35" spans="3:22" ht="18" thickBot="1">
      <c r="C35" s="352"/>
      <c r="D35" s="355"/>
      <c r="E35" s="98" t="s">
        <v>142</v>
      </c>
      <c r="F35" s="171"/>
      <c r="G35" s="196"/>
      <c r="H35" s="196"/>
      <c r="I35" s="196"/>
      <c r="J35" s="173"/>
      <c r="K35" s="173"/>
      <c r="L35" s="196"/>
      <c r="M35" s="173"/>
      <c r="N35" s="196"/>
      <c r="O35" s="196"/>
      <c r="P35" s="196"/>
      <c r="Q35" s="196"/>
      <c r="R35" s="173"/>
      <c r="S35" s="196"/>
      <c r="T35" s="196"/>
      <c r="U35" s="174"/>
      <c r="V35" s="175">
        <f t="shared" si="15"/>
        <v>0</v>
      </c>
    </row>
    <row r="36" spans="3:22" ht="17.25">
      <c r="C36" s="352"/>
      <c r="D36" s="356" t="s">
        <v>57</v>
      </c>
      <c r="E36" s="32" t="s">
        <v>133</v>
      </c>
      <c r="F36" s="161"/>
      <c r="G36" s="194"/>
      <c r="H36" s="194"/>
      <c r="I36" s="194"/>
      <c r="J36" s="163"/>
      <c r="K36" s="163"/>
      <c r="L36" s="194"/>
      <c r="M36" s="163"/>
      <c r="N36" s="194"/>
      <c r="O36" s="194"/>
      <c r="P36" s="194"/>
      <c r="Q36" s="194"/>
      <c r="R36" s="163"/>
      <c r="S36" s="194"/>
      <c r="T36" s="194"/>
      <c r="U36" s="164"/>
      <c r="V36" s="165">
        <f t="shared" si="15"/>
        <v>0</v>
      </c>
    </row>
    <row r="37" spans="3:22" ht="17.25">
      <c r="C37" s="352"/>
      <c r="D37" s="354"/>
      <c r="E37" s="31" t="s">
        <v>134</v>
      </c>
      <c r="F37" s="166"/>
      <c r="G37" s="186"/>
      <c r="H37" s="186">
        <v>2</v>
      </c>
      <c r="I37" s="186">
        <v>2</v>
      </c>
      <c r="J37" s="168">
        <v>2</v>
      </c>
      <c r="K37" s="168"/>
      <c r="L37" s="186">
        <v>2</v>
      </c>
      <c r="M37" s="168">
        <v>2</v>
      </c>
      <c r="N37" s="186">
        <v>2</v>
      </c>
      <c r="O37" s="186"/>
      <c r="P37" s="186">
        <v>2</v>
      </c>
      <c r="Q37" s="186"/>
      <c r="R37" s="168"/>
      <c r="S37" s="186">
        <v>2</v>
      </c>
      <c r="T37" s="186"/>
      <c r="U37" s="169"/>
      <c r="V37" s="170">
        <f t="shared" si="15"/>
        <v>16</v>
      </c>
    </row>
    <row r="38" spans="3:22" ht="17.25">
      <c r="C38" s="352"/>
      <c r="D38" s="354"/>
      <c r="E38" s="31" t="s">
        <v>135</v>
      </c>
      <c r="F38" s="166"/>
      <c r="G38" s="186"/>
      <c r="H38" s="186"/>
      <c r="I38" s="186"/>
      <c r="J38" s="168"/>
      <c r="K38" s="168"/>
      <c r="L38" s="186"/>
      <c r="M38" s="168"/>
      <c r="N38" s="186"/>
      <c r="O38" s="186"/>
      <c r="P38" s="186"/>
      <c r="Q38" s="186"/>
      <c r="R38" s="168"/>
      <c r="S38" s="186"/>
      <c r="T38" s="186"/>
      <c r="U38" s="169"/>
      <c r="V38" s="170">
        <f t="shared" si="15"/>
        <v>0</v>
      </c>
    </row>
    <row r="39" spans="3:22" ht="17.25">
      <c r="C39" s="352"/>
      <c r="D39" s="354"/>
      <c r="E39" s="31" t="s">
        <v>170</v>
      </c>
      <c r="F39" s="166"/>
      <c r="G39" s="186"/>
      <c r="H39" s="186"/>
      <c r="I39" s="186"/>
      <c r="J39" s="168"/>
      <c r="K39" s="168"/>
      <c r="L39" s="186"/>
      <c r="M39" s="168"/>
      <c r="N39" s="186"/>
      <c r="O39" s="186">
        <v>4</v>
      </c>
      <c r="P39" s="186">
        <v>2</v>
      </c>
      <c r="Q39" s="186"/>
      <c r="R39" s="168"/>
      <c r="S39" s="186">
        <v>2</v>
      </c>
      <c r="T39" s="186"/>
      <c r="U39" s="169"/>
      <c r="V39" s="170">
        <f t="shared" si="15"/>
        <v>8</v>
      </c>
    </row>
    <row r="40" spans="3:22" ht="17.25">
      <c r="C40" s="352"/>
      <c r="D40" s="354"/>
      <c r="E40" s="31" t="s">
        <v>137</v>
      </c>
      <c r="F40" s="166"/>
      <c r="G40" s="186"/>
      <c r="H40" s="186"/>
      <c r="I40" s="186"/>
      <c r="J40" s="168"/>
      <c r="K40" s="168"/>
      <c r="L40" s="186"/>
      <c r="M40" s="168"/>
      <c r="N40" s="186"/>
      <c r="O40" s="186"/>
      <c r="P40" s="186"/>
      <c r="Q40" s="186"/>
      <c r="R40" s="168"/>
      <c r="S40" s="186"/>
      <c r="T40" s="186"/>
      <c r="U40" s="169"/>
      <c r="V40" s="170">
        <f t="shared" si="15"/>
        <v>0</v>
      </c>
    </row>
    <row r="41" spans="3:22" ht="17.25">
      <c r="C41" s="352"/>
      <c r="D41" s="354"/>
      <c r="E41" s="31" t="s">
        <v>138</v>
      </c>
      <c r="F41" s="166"/>
      <c r="G41" s="186"/>
      <c r="H41" s="186"/>
      <c r="I41" s="186"/>
      <c r="J41" s="168"/>
      <c r="K41" s="168"/>
      <c r="L41" s="186"/>
      <c r="M41" s="168"/>
      <c r="N41" s="186"/>
      <c r="O41" s="186"/>
      <c r="P41" s="186"/>
      <c r="Q41" s="186"/>
      <c r="R41" s="168"/>
      <c r="S41" s="186"/>
      <c r="T41" s="186"/>
      <c r="U41" s="169"/>
      <c r="V41" s="170">
        <f t="shared" si="15"/>
        <v>0</v>
      </c>
    </row>
    <row r="42" spans="3:22" ht="17.25">
      <c r="C42" s="352"/>
      <c r="D42" s="354"/>
      <c r="E42" s="31" t="s">
        <v>139</v>
      </c>
      <c r="F42" s="166"/>
      <c r="G42" s="186"/>
      <c r="H42" s="186"/>
      <c r="I42" s="186"/>
      <c r="J42" s="168"/>
      <c r="K42" s="168"/>
      <c r="L42" s="186"/>
      <c r="M42" s="168"/>
      <c r="N42" s="186"/>
      <c r="O42" s="186"/>
      <c r="P42" s="186"/>
      <c r="Q42" s="186"/>
      <c r="R42" s="168"/>
      <c r="S42" s="186"/>
      <c r="T42" s="186"/>
      <c r="U42" s="169"/>
      <c r="V42" s="170">
        <f t="shared" si="15"/>
        <v>0</v>
      </c>
    </row>
    <row r="43" spans="3:22" ht="17.25">
      <c r="C43" s="352"/>
      <c r="D43" s="354"/>
      <c r="E43" s="31" t="s">
        <v>140</v>
      </c>
      <c r="F43" s="166"/>
      <c r="G43" s="186"/>
      <c r="H43" s="186"/>
      <c r="I43" s="186"/>
      <c r="J43" s="168"/>
      <c r="K43" s="168"/>
      <c r="L43" s="186"/>
      <c r="M43" s="168"/>
      <c r="N43" s="186"/>
      <c r="O43" s="186"/>
      <c r="P43" s="186"/>
      <c r="Q43" s="186"/>
      <c r="R43" s="168"/>
      <c r="S43" s="186"/>
      <c r="T43" s="186"/>
      <c r="U43" s="169"/>
      <c r="V43" s="170">
        <f t="shared" si="15"/>
        <v>0</v>
      </c>
    </row>
    <row r="44" spans="3:22" ht="17.25">
      <c r="C44" s="352"/>
      <c r="D44" s="354"/>
      <c r="E44" s="31" t="s">
        <v>141</v>
      </c>
      <c r="F44" s="166"/>
      <c r="G44" s="186"/>
      <c r="H44" s="186"/>
      <c r="I44" s="186"/>
      <c r="J44" s="168"/>
      <c r="K44" s="168"/>
      <c r="L44" s="186"/>
      <c r="M44" s="168"/>
      <c r="N44" s="186"/>
      <c r="O44" s="186"/>
      <c r="P44" s="186"/>
      <c r="Q44" s="186"/>
      <c r="R44" s="168"/>
      <c r="S44" s="186"/>
      <c r="T44" s="186"/>
      <c r="U44" s="169"/>
      <c r="V44" s="170">
        <f t="shared" si="15"/>
        <v>0</v>
      </c>
    </row>
    <row r="45" spans="3:22" ht="18" thickBot="1">
      <c r="C45" s="353"/>
      <c r="D45" s="357"/>
      <c r="E45" s="99" t="s">
        <v>142</v>
      </c>
      <c r="F45" s="176"/>
      <c r="G45" s="198"/>
      <c r="H45" s="198"/>
      <c r="I45" s="198"/>
      <c r="J45" s="178"/>
      <c r="K45" s="178"/>
      <c r="L45" s="198"/>
      <c r="M45" s="178"/>
      <c r="N45" s="198"/>
      <c r="O45" s="198"/>
      <c r="P45" s="198"/>
      <c r="Q45" s="198"/>
      <c r="R45" s="178"/>
      <c r="S45" s="198"/>
      <c r="T45" s="198"/>
      <c r="U45" s="179"/>
      <c r="V45" s="180">
        <f t="shared" si="15"/>
        <v>0</v>
      </c>
    </row>
    <row r="46" spans="3:22" ht="14.25" thickBot="1">
      <c r="C46" s="72"/>
      <c r="D46" s="72"/>
    </row>
    <row r="47" spans="3:22">
      <c r="C47" s="325" t="s">
        <v>0</v>
      </c>
      <c r="D47" s="326"/>
      <c r="E47" s="77"/>
      <c r="F47" s="368">
        <v>12</v>
      </c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4"/>
      <c r="V47" s="364" t="s">
        <v>124</v>
      </c>
    </row>
    <row r="48" spans="3:22">
      <c r="C48" s="348" t="s">
        <v>1</v>
      </c>
      <c r="D48" s="349"/>
      <c r="E48" s="78"/>
      <c r="F48" s="81">
        <v>1</v>
      </c>
      <c r="G48" s="86">
        <v>2</v>
      </c>
      <c r="H48" s="86">
        <v>3</v>
      </c>
      <c r="I48" s="86">
        <v>4</v>
      </c>
      <c r="J48" s="86">
        <v>5</v>
      </c>
      <c r="K48" s="86">
        <v>6</v>
      </c>
      <c r="L48" s="86">
        <v>7</v>
      </c>
      <c r="M48" s="86">
        <v>8</v>
      </c>
      <c r="N48" s="86">
        <v>9</v>
      </c>
      <c r="O48" s="86">
        <v>10</v>
      </c>
      <c r="P48" s="86">
        <v>11</v>
      </c>
      <c r="Q48" s="86">
        <v>12</v>
      </c>
      <c r="R48" s="86">
        <v>13</v>
      </c>
      <c r="S48" s="86">
        <v>14</v>
      </c>
      <c r="T48" s="86">
        <v>15</v>
      </c>
      <c r="U48" s="91"/>
      <c r="V48" s="365"/>
    </row>
    <row r="49" spans="3:22" ht="14.25" thickBot="1">
      <c r="C49" s="350" t="s">
        <v>2</v>
      </c>
      <c r="D49" s="351"/>
      <c r="E49" s="79"/>
      <c r="F49" s="145" t="s">
        <v>146</v>
      </c>
      <c r="G49" s="150" t="s">
        <v>120</v>
      </c>
      <c r="H49" s="150" t="s">
        <v>121</v>
      </c>
      <c r="I49" s="87" t="s">
        <v>122</v>
      </c>
      <c r="J49" s="87" t="s">
        <v>123</v>
      </c>
      <c r="K49" s="150" t="s">
        <v>116</v>
      </c>
      <c r="L49" s="150" t="s">
        <v>118</v>
      </c>
      <c r="M49" s="150" t="s">
        <v>119</v>
      </c>
      <c r="N49" s="150" t="s">
        <v>120</v>
      </c>
      <c r="O49" s="150" t="s">
        <v>121</v>
      </c>
      <c r="P49" s="87" t="s">
        <v>122</v>
      </c>
      <c r="Q49" s="87" t="s">
        <v>123</v>
      </c>
      <c r="R49" s="150" t="s">
        <v>116</v>
      </c>
      <c r="S49" s="150" t="s">
        <v>118</v>
      </c>
      <c r="T49" s="150" t="s">
        <v>119</v>
      </c>
      <c r="U49" s="203"/>
      <c r="V49" s="366"/>
    </row>
    <row r="50" spans="3:22" ht="17.25">
      <c r="C50" s="352" t="s">
        <v>3</v>
      </c>
      <c r="D50" s="354" t="s">
        <v>115</v>
      </c>
      <c r="E50" s="96" t="s">
        <v>133</v>
      </c>
      <c r="F50" s="199"/>
      <c r="G50" s="200"/>
      <c r="H50" s="200"/>
      <c r="I50" s="201"/>
      <c r="J50" s="201"/>
      <c r="K50" s="200"/>
      <c r="L50" s="200"/>
      <c r="M50" s="200"/>
      <c r="N50" s="200"/>
      <c r="O50" s="200"/>
      <c r="P50" s="201"/>
      <c r="Q50" s="201"/>
      <c r="R50" s="200"/>
      <c r="S50" s="200"/>
      <c r="T50" s="200"/>
      <c r="U50" s="204"/>
      <c r="V50" s="165">
        <f t="shared" ref="V50:V69" si="16">SUM(F50:T50)</f>
        <v>0</v>
      </c>
    </row>
    <row r="51" spans="3:22" ht="17.25">
      <c r="C51" s="352"/>
      <c r="D51" s="354"/>
      <c r="E51" s="97" t="s">
        <v>134</v>
      </c>
      <c r="F51" s="185"/>
      <c r="G51" s="186"/>
      <c r="H51" s="186"/>
      <c r="I51" s="168"/>
      <c r="J51" s="168"/>
      <c r="K51" s="186"/>
      <c r="L51" s="186"/>
      <c r="M51" s="186"/>
      <c r="N51" s="186"/>
      <c r="O51" s="186"/>
      <c r="P51" s="168"/>
      <c r="Q51" s="168"/>
      <c r="R51" s="186"/>
      <c r="S51" s="186"/>
      <c r="T51" s="186"/>
      <c r="U51" s="169"/>
      <c r="V51" s="170">
        <f t="shared" si="16"/>
        <v>0</v>
      </c>
    </row>
    <row r="52" spans="3:22" ht="17.25">
      <c r="C52" s="352"/>
      <c r="D52" s="354"/>
      <c r="E52" s="97" t="s">
        <v>135</v>
      </c>
      <c r="F52" s="185"/>
      <c r="G52" s="186"/>
      <c r="H52" s="186"/>
      <c r="I52" s="168"/>
      <c r="J52" s="168"/>
      <c r="K52" s="186"/>
      <c r="L52" s="186"/>
      <c r="M52" s="186"/>
      <c r="N52" s="186"/>
      <c r="O52" s="186"/>
      <c r="P52" s="168"/>
      <c r="Q52" s="168"/>
      <c r="R52" s="186"/>
      <c r="S52" s="186"/>
      <c r="T52" s="186"/>
      <c r="U52" s="169"/>
      <c r="V52" s="170">
        <f t="shared" si="16"/>
        <v>0</v>
      </c>
    </row>
    <row r="53" spans="3:22" ht="17.25">
      <c r="C53" s="352"/>
      <c r="D53" s="354"/>
      <c r="E53" s="97" t="s">
        <v>136</v>
      </c>
      <c r="F53" s="185">
        <v>1</v>
      </c>
      <c r="G53" s="186">
        <v>1</v>
      </c>
      <c r="H53" s="186">
        <v>1</v>
      </c>
      <c r="I53" s="168"/>
      <c r="J53" s="168"/>
      <c r="K53" s="186">
        <v>1</v>
      </c>
      <c r="L53" s="186"/>
      <c r="M53" s="186"/>
      <c r="N53" s="186"/>
      <c r="O53" s="186"/>
      <c r="P53" s="168"/>
      <c r="Q53" s="168"/>
      <c r="R53" s="186">
        <v>1</v>
      </c>
      <c r="S53" s="186"/>
      <c r="T53" s="186"/>
      <c r="U53" s="169"/>
      <c r="V53" s="170">
        <f t="shared" si="16"/>
        <v>5</v>
      </c>
    </row>
    <row r="54" spans="3:22" ht="17.25">
      <c r="C54" s="352"/>
      <c r="D54" s="354"/>
      <c r="E54" s="97" t="s">
        <v>137</v>
      </c>
      <c r="F54" s="185">
        <v>2</v>
      </c>
      <c r="G54" s="186">
        <v>2</v>
      </c>
      <c r="H54" s="186">
        <v>2</v>
      </c>
      <c r="I54" s="168"/>
      <c r="J54" s="168"/>
      <c r="K54" s="186">
        <v>2</v>
      </c>
      <c r="L54" s="186">
        <v>2</v>
      </c>
      <c r="M54" s="186">
        <v>2</v>
      </c>
      <c r="N54" s="186">
        <v>2</v>
      </c>
      <c r="O54" s="186">
        <v>2</v>
      </c>
      <c r="P54" s="168"/>
      <c r="Q54" s="168"/>
      <c r="R54" s="186"/>
      <c r="S54" s="186"/>
      <c r="T54" s="186"/>
      <c r="U54" s="169"/>
      <c r="V54" s="170">
        <f t="shared" si="16"/>
        <v>16</v>
      </c>
    </row>
    <row r="55" spans="3:22" ht="17.25">
      <c r="C55" s="352"/>
      <c r="D55" s="354"/>
      <c r="E55" s="97" t="s">
        <v>138</v>
      </c>
      <c r="F55" s="185">
        <v>2</v>
      </c>
      <c r="G55" s="186">
        <v>2</v>
      </c>
      <c r="H55" s="186">
        <v>2</v>
      </c>
      <c r="I55" s="168"/>
      <c r="J55" s="168"/>
      <c r="K55" s="186">
        <v>3</v>
      </c>
      <c r="L55" s="186">
        <v>2</v>
      </c>
      <c r="M55" s="186"/>
      <c r="N55" s="186"/>
      <c r="O55" s="186"/>
      <c r="P55" s="168"/>
      <c r="Q55" s="168"/>
      <c r="R55" s="186"/>
      <c r="S55" s="186"/>
      <c r="T55" s="186"/>
      <c r="U55" s="169"/>
      <c r="V55" s="170">
        <f t="shared" si="16"/>
        <v>11</v>
      </c>
    </row>
    <row r="56" spans="3:22" ht="17.25">
      <c r="C56" s="352"/>
      <c r="D56" s="354"/>
      <c r="E56" s="97" t="s">
        <v>139</v>
      </c>
      <c r="F56" s="185"/>
      <c r="G56" s="186"/>
      <c r="H56" s="186"/>
      <c r="I56" s="168"/>
      <c r="J56" s="168"/>
      <c r="K56" s="186"/>
      <c r="L56" s="186"/>
      <c r="M56" s="186">
        <v>1</v>
      </c>
      <c r="N56" s="186"/>
      <c r="O56" s="186"/>
      <c r="P56" s="168"/>
      <c r="Q56" s="168"/>
      <c r="R56" s="186"/>
      <c r="S56" s="186"/>
      <c r="T56" s="186"/>
      <c r="U56" s="169"/>
      <c r="V56" s="170">
        <f t="shared" si="16"/>
        <v>1</v>
      </c>
    </row>
    <row r="57" spans="3:22" ht="17.25">
      <c r="C57" s="352"/>
      <c r="D57" s="354"/>
      <c r="E57" s="97" t="s">
        <v>140</v>
      </c>
      <c r="F57" s="185"/>
      <c r="G57" s="186"/>
      <c r="H57" s="186"/>
      <c r="I57" s="168"/>
      <c r="J57" s="168"/>
      <c r="K57" s="186"/>
      <c r="L57" s="186"/>
      <c r="M57" s="186"/>
      <c r="N57" s="186"/>
      <c r="O57" s="186"/>
      <c r="P57" s="168"/>
      <c r="Q57" s="168"/>
      <c r="R57" s="186"/>
      <c r="S57" s="186"/>
      <c r="T57" s="186"/>
      <c r="U57" s="169"/>
      <c r="V57" s="170">
        <f t="shared" si="16"/>
        <v>0</v>
      </c>
    </row>
    <row r="58" spans="3:22" ht="17.25">
      <c r="C58" s="352"/>
      <c r="D58" s="354"/>
      <c r="E58" s="97" t="s">
        <v>141</v>
      </c>
      <c r="F58" s="185"/>
      <c r="G58" s="186"/>
      <c r="H58" s="186"/>
      <c r="I58" s="168"/>
      <c r="J58" s="168"/>
      <c r="K58" s="186"/>
      <c r="L58" s="186"/>
      <c r="M58" s="186"/>
      <c r="N58" s="186"/>
      <c r="O58" s="186"/>
      <c r="P58" s="168"/>
      <c r="Q58" s="168"/>
      <c r="R58" s="186"/>
      <c r="S58" s="186"/>
      <c r="T58" s="186"/>
      <c r="U58" s="169"/>
      <c r="V58" s="170">
        <f t="shared" si="16"/>
        <v>0</v>
      </c>
    </row>
    <row r="59" spans="3:22" ht="18" thickBot="1">
      <c r="C59" s="352"/>
      <c r="D59" s="355"/>
      <c r="E59" s="98" t="s">
        <v>142</v>
      </c>
      <c r="F59" s="195"/>
      <c r="G59" s="196"/>
      <c r="H59" s="196"/>
      <c r="I59" s="173"/>
      <c r="J59" s="173"/>
      <c r="K59" s="196"/>
      <c r="L59" s="196"/>
      <c r="M59" s="196">
        <v>2</v>
      </c>
      <c r="N59" s="196">
        <v>3</v>
      </c>
      <c r="O59" s="196">
        <v>3</v>
      </c>
      <c r="P59" s="173"/>
      <c r="Q59" s="173"/>
      <c r="R59" s="196">
        <v>5</v>
      </c>
      <c r="S59" s="196">
        <v>5</v>
      </c>
      <c r="T59" s="196">
        <v>4</v>
      </c>
      <c r="U59" s="174"/>
      <c r="V59" s="175">
        <f t="shared" si="16"/>
        <v>22</v>
      </c>
    </row>
    <row r="60" spans="3:22" ht="17.25">
      <c r="C60" s="352"/>
      <c r="D60" s="356" t="s">
        <v>57</v>
      </c>
      <c r="E60" s="32" t="s">
        <v>133</v>
      </c>
      <c r="F60" s="184"/>
      <c r="G60" s="194"/>
      <c r="H60" s="194"/>
      <c r="I60" s="163"/>
      <c r="J60" s="163"/>
      <c r="K60" s="194"/>
      <c r="L60" s="194"/>
      <c r="M60" s="194"/>
      <c r="N60" s="194"/>
      <c r="O60" s="194"/>
      <c r="P60" s="163"/>
      <c r="Q60" s="163"/>
      <c r="R60" s="194"/>
      <c r="S60" s="194"/>
      <c r="T60" s="194"/>
      <c r="U60" s="164"/>
      <c r="V60" s="165">
        <f t="shared" si="16"/>
        <v>0</v>
      </c>
    </row>
    <row r="61" spans="3:22" ht="17.25">
      <c r="C61" s="352"/>
      <c r="D61" s="354"/>
      <c r="E61" s="31" t="s">
        <v>134</v>
      </c>
      <c r="F61" s="185"/>
      <c r="G61" s="186"/>
      <c r="H61" s="186"/>
      <c r="I61" s="168"/>
      <c r="J61" s="168"/>
      <c r="K61" s="186"/>
      <c r="L61" s="186"/>
      <c r="M61" s="186"/>
      <c r="N61" s="186"/>
      <c r="O61" s="186"/>
      <c r="P61" s="168"/>
      <c r="Q61" s="168"/>
      <c r="R61" s="186"/>
      <c r="S61" s="186"/>
      <c r="T61" s="186"/>
      <c r="U61" s="169"/>
      <c r="V61" s="170">
        <f t="shared" si="16"/>
        <v>0</v>
      </c>
    </row>
    <row r="62" spans="3:22" ht="17.25">
      <c r="C62" s="352"/>
      <c r="D62" s="354"/>
      <c r="E62" s="31" t="s">
        <v>135</v>
      </c>
      <c r="F62" s="185"/>
      <c r="G62" s="186"/>
      <c r="H62" s="186"/>
      <c r="I62" s="168"/>
      <c r="J62" s="168"/>
      <c r="K62" s="186"/>
      <c r="L62" s="186"/>
      <c r="M62" s="186"/>
      <c r="N62" s="186"/>
      <c r="O62" s="186"/>
      <c r="P62" s="168"/>
      <c r="Q62" s="168"/>
      <c r="R62" s="186"/>
      <c r="S62" s="186"/>
      <c r="T62" s="186"/>
      <c r="U62" s="169"/>
      <c r="V62" s="170">
        <f t="shared" si="16"/>
        <v>0</v>
      </c>
    </row>
    <row r="63" spans="3:22" ht="17.25">
      <c r="C63" s="352"/>
      <c r="D63" s="354"/>
      <c r="E63" s="31" t="s">
        <v>136</v>
      </c>
      <c r="F63" s="185"/>
      <c r="G63" s="186"/>
      <c r="H63" s="186"/>
      <c r="I63" s="168"/>
      <c r="J63" s="168"/>
      <c r="K63" s="186"/>
      <c r="L63" s="186"/>
      <c r="M63" s="186"/>
      <c r="N63" s="186"/>
      <c r="O63" s="186"/>
      <c r="P63" s="168"/>
      <c r="Q63" s="168"/>
      <c r="R63" s="186"/>
      <c r="S63" s="186"/>
      <c r="T63" s="186"/>
      <c r="U63" s="169"/>
      <c r="V63" s="170">
        <f t="shared" si="16"/>
        <v>0</v>
      </c>
    </row>
    <row r="64" spans="3:22" ht="17.25">
      <c r="C64" s="352"/>
      <c r="D64" s="354"/>
      <c r="E64" s="31" t="s">
        <v>137</v>
      </c>
      <c r="F64" s="185"/>
      <c r="G64" s="186"/>
      <c r="H64" s="186">
        <v>20</v>
      </c>
      <c r="I64" s="168"/>
      <c r="J64" s="168"/>
      <c r="K64" s="186">
        <v>8</v>
      </c>
      <c r="L64" s="186"/>
      <c r="M64" s="186"/>
      <c r="N64" s="186"/>
      <c r="O64" s="186"/>
      <c r="P64" s="168"/>
      <c r="Q64" s="168"/>
      <c r="R64" s="186"/>
      <c r="S64" s="186"/>
      <c r="T64" s="186"/>
      <c r="U64" s="169"/>
      <c r="V64" s="170">
        <f t="shared" si="16"/>
        <v>28</v>
      </c>
    </row>
    <row r="65" spans="3:22" ht="17.25">
      <c r="C65" s="352"/>
      <c r="D65" s="354"/>
      <c r="E65" s="31" t="s">
        <v>138</v>
      </c>
      <c r="F65" s="185"/>
      <c r="G65" s="186"/>
      <c r="H65" s="186"/>
      <c r="I65" s="168"/>
      <c r="J65" s="168"/>
      <c r="K65" s="186"/>
      <c r="L65" s="186"/>
      <c r="M65" s="186"/>
      <c r="N65" s="186"/>
      <c r="O65" s="186"/>
      <c r="P65" s="168"/>
      <c r="Q65" s="168"/>
      <c r="R65" s="186"/>
      <c r="S65" s="186"/>
      <c r="T65" s="186"/>
      <c r="U65" s="169"/>
      <c r="V65" s="170">
        <f t="shared" si="16"/>
        <v>0</v>
      </c>
    </row>
    <row r="66" spans="3:22" ht="17.25">
      <c r="C66" s="352"/>
      <c r="D66" s="354"/>
      <c r="E66" s="31" t="s">
        <v>139</v>
      </c>
      <c r="F66" s="185"/>
      <c r="G66" s="186"/>
      <c r="H66" s="186"/>
      <c r="I66" s="168"/>
      <c r="J66" s="168"/>
      <c r="K66" s="186"/>
      <c r="L66" s="186"/>
      <c r="M66" s="186"/>
      <c r="N66" s="186"/>
      <c r="O66" s="186"/>
      <c r="P66" s="168"/>
      <c r="Q66" s="168"/>
      <c r="R66" s="186"/>
      <c r="S66" s="186"/>
      <c r="T66" s="186"/>
      <c r="U66" s="169"/>
      <c r="V66" s="170">
        <f t="shared" si="16"/>
        <v>0</v>
      </c>
    </row>
    <row r="67" spans="3:22" ht="17.25">
      <c r="C67" s="352"/>
      <c r="D67" s="354"/>
      <c r="E67" s="31" t="s">
        <v>140</v>
      </c>
      <c r="F67" s="185"/>
      <c r="G67" s="186"/>
      <c r="H67" s="186"/>
      <c r="I67" s="168"/>
      <c r="J67" s="168"/>
      <c r="K67" s="186"/>
      <c r="L67" s="186"/>
      <c r="M67" s="186"/>
      <c r="N67" s="186"/>
      <c r="O67" s="186"/>
      <c r="P67" s="168"/>
      <c r="Q67" s="168"/>
      <c r="R67" s="186"/>
      <c r="S67" s="186"/>
      <c r="T67" s="186"/>
      <c r="U67" s="169"/>
      <c r="V67" s="170">
        <f t="shared" si="16"/>
        <v>0</v>
      </c>
    </row>
    <row r="68" spans="3:22" ht="17.25">
      <c r="C68" s="352"/>
      <c r="D68" s="354"/>
      <c r="E68" s="31" t="s">
        <v>141</v>
      </c>
      <c r="F68" s="185"/>
      <c r="G68" s="186"/>
      <c r="H68" s="186"/>
      <c r="I68" s="168"/>
      <c r="J68" s="168"/>
      <c r="K68" s="186"/>
      <c r="L68" s="186"/>
      <c r="M68" s="186"/>
      <c r="N68" s="186"/>
      <c r="O68" s="186"/>
      <c r="P68" s="168"/>
      <c r="Q68" s="168"/>
      <c r="R68" s="186"/>
      <c r="S68" s="186"/>
      <c r="T68" s="186"/>
      <c r="U68" s="169"/>
      <c r="V68" s="170">
        <f t="shared" si="16"/>
        <v>0</v>
      </c>
    </row>
    <row r="69" spans="3:22" ht="18" thickBot="1">
      <c r="C69" s="353"/>
      <c r="D69" s="357"/>
      <c r="E69" s="99" t="s">
        <v>142</v>
      </c>
      <c r="F69" s="197"/>
      <c r="G69" s="198"/>
      <c r="H69" s="198"/>
      <c r="I69" s="178"/>
      <c r="J69" s="178"/>
      <c r="K69" s="198"/>
      <c r="L69" s="198"/>
      <c r="M69" s="198"/>
      <c r="N69" s="198"/>
      <c r="O69" s="198"/>
      <c r="P69" s="178"/>
      <c r="Q69" s="178"/>
      <c r="R69" s="198"/>
      <c r="S69" s="198"/>
      <c r="T69" s="198"/>
      <c r="U69" s="179"/>
      <c r="V69" s="180">
        <f t="shared" si="16"/>
        <v>0</v>
      </c>
    </row>
    <row r="70" spans="3:22" ht="14.25" thickBot="1">
      <c r="C70" s="72"/>
      <c r="D70" s="72"/>
    </row>
    <row r="71" spans="3:22">
      <c r="C71" s="325" t="s">
        <v>0</v>
      </c>
      <c r="D71" s="326"/>
      <c r="E71" s="77"/>
      <c r="F71" s="368">
        <v>12</v>
      </c>
      <c r="G71" s="369"/>
      <c r="H71" s="369"/>
      <c r="I71" s="369"/>
      <c r="J71" s="369"/>
      <c r="K71" s="369"/>
      <c r="L71" s="369"/>
      <c r="M71" s="369"/>
      <c r="N71" s="369"/>
      <c r="O71" s="369"/>
      <c r="P71" s="369"/>
      <c r="Q71" s="369"/>
      <c r="R71" s="369"/>
      <c r="S71" s="369"/>
      <c r="T71" s="369"/>
      <c r="U71" s="364"/>
      <c r="V71" s="364" t="s">
        <v>124</v>
      </c>
    </row>
    <row r="72" spans="3:22">
      <c r="C72" s="348" t="s">
        <v>1</v>
      </c>
      <c r="D72" s="349"/>
      <c r="E72" s="78"/>
      <c r="F72" s="81">
        <v>16</v>
      </c>
      <c r="G72" s="86">
        <v>17</v>
      </c>
      <c r="H72" s="86">
        <v>18</v>
      </c>
      <c r="I72" s="86">
        <v>19</v>
      </c>
      <c r="J72" s="86">
        <v>20</v>
      </c>
      <c r="K72" s="86">
        <v>21</v>
      </c>
      <c r="L72" s="86">
        <v>22</v>
      </c>
      <c r="M72" s="86">
        <v>23</v>
      </c>
      <c r="N72" s="86">
        <v>24</v>
      </c>
      <c r="O72" s="86">
        <v>25</v>
      </c>
      <c r="P72" s="86">
        <v>26</v>
      </c>
      <c r="Q72" s="86">
        <v>27</v>
      </c>
      <c r="R72" s="86">
        <v>28</v>
      </c>
      <c r="S72" s="86">
        <v>29</v>
      </c>
      <c r="T72" s="86">
        <v>30</v>
      </c>
      <c r="U72" s="91">
        <v>31</v>
      </c>
      <c r="V72" s="365"/>
    </row>
    <row r="73" spans="3:22" ht="14.25" thickBot="1">
      <c r="C73" s="350" t="s">
        <v>2</v>
      </c>
      <c r="D73" s="351"/>
      <c r="E73" s="79"/>
      <c r="F73" s="145" t="s">
        <v>147</v>
      </c>
      <c r="G73" s="150" t="s">
        <v>121</v>
      </c>
      <c r="H73" s="87" t="s">
        <v>122</v>
      </c>
      <c r="I73" s="87" t="s">
        <v>123</v>
      </c>
      <c r="J73" s="150" t="s">
        <v>116</v>
      </c>
      <c r="K73" s="150" t="s">
        <v>118</v>
      </c>
      <c r="L73" s="150" t="s">
        <v>119</v>
      </c>
      <c r="M73" s="150" t="s">
        <v>120</v>
      </c>
      <c r="N73" s="150" t="s">
        <v>121</v>
      </c>
      <c r="O73" s="87" t="s">
        <v>122</v>
      </c>
      <c r="P73" s="87" t="s">
        <v>123</v>
      </c>
      <c r="Q73" s="150" t="s">
        <v>116</v>
      </c>
      <c r="R73" s="87" t="s">
        <v>118</v>
      </c>
      <c r="S73" s="87" t="s">
        <v>119</v>
      </c>
      <c r="T73" s="87" t="s">
        <v>120</v>
      </c>
      <c r="U73" s="92" t="s">
        <v>121</v>
      </c>
      <c r="V73" s="366"/>
    </row>
    <row r="74" spans="3:22" ht="17.25">
      <c r="C74" s="352" t="s">
        <v>3</v>
      </c>
      <c r="D74" s="354" t="s">
        <v>115</v>
      </c>
      <c r="E74" s="96" t="s">
        <v>133</v>
      </c>
      <c r="F74" s="199"/>
      <c r="G74" s="200"/>
      <c r="H74" s="201"/>
      <c r="I74" s="201"/>
      <c r="J74" s="200"/>
      <c r="K74" s="200"/>
      <c r="L74" s="200"/>
      <c r="M74" s="200"/>
      <c r="N74" s="200"/>
      <c r="O74" s="201"/>
      <c r="P74" s="201"/>
      <c r="Q74" s="200"/>
      <c r="R74" s="201"/>
      <c r="S74" s="201"/>
      <c r="T74" s="201"/>
      <c r="U74" s="204"/>
      <c r="V74" s="165">
        <f t="shared" ref="V74:V93" si="17">SUM(F74:T74)</f>
        <v>0</v>
      </c>
    </row>
    <row r="75" spans="3:22" ht="17.25">
      <c r="C75" s="352"/>
      <c r="D75" s="354"/>
      <c r="E75" s="97" t="s">
        <v>134</v>
      </c>
      <c r="F75" s="185"/>
      <c r="G75" s="186"/>
      <c r="H75" s="168"/>
      <c r="I75" s="168"/>
      <c r="J75" s="186"/>
      <c r="K75" s="186"/>
      <c r="L75" s="186"/>
      <c r="M75" s="186"/>
      <c r="N75" s="186"/>
      <c r="O75" s="168"/>
      <c r="P75" s="168"/>
      <c r="Q75" s="186"/>
      <c r="R75" s="168"/>
      <c r="S75" s="168"/>
      <c r="T75" s="168"/>
      <c r="U75" s="169"/>
      <c r="V75" s="170">
        <f t="shared" si="17"/>
        <v>0</v>
      </c>
    </row>
    <row r="76" spans="3:22" ht="17.25">
      <c r="C76" s="352"/>
      <c r="D76" s="354"/>
      <c r="E76" s="97" t="s">
        <v>135</v>
      </c>
      <c r="F76" s="185"/>
      <c r="G76" s="186"/>
      <c r="H76" s="168"/>
      <c r="I76" s="168"/>
      <c r="J76" s="186"/>
      <c r="K76" s="186"/>
      <c r="L76" s="186"/>
      <c r="M76" s="186"/>
      <c r="N76" s="186"/>
      <c r="O76" s="168"/>
      <c r="P76" s="168"/>
      <c r="Q76" s="186"/>
      <c r="R76" s="168"/>
      <c r="S76" s="168"/>
      <c r="T76" s="168"/>
      <c r="U76" s="169"/>
      <c r="V76" s="170">
        <f t="shared" si="17"/>
        <v>0</v>
      </c>
    </row>
    <row r="77" spans="3:22" ht="17.25">
      <c r="C77" s="352"/>
      <c r="D77" s="354"/>
      <c r="E77" s="97" t="s">
        <v>136</v>
      </c>
      <c r="F77" s="185"/>
      <c r="G77" s="186"/>
      <c r="H77" s="168"/>
      <c r="I77" s="168"/>
      <c r="J77" s="186"/>
      <c r="K77" s="186"/>
      <c r="L77" s="186"/>
      <c r="M77" s="186"/>
      <c r="N77" s="186"/>
      <c r="O77" s="168"/>
      <c r="P77" s="168"/>
      <c r="Q77" s="186"/>
      <c r="R77" s="168"/>
      <c r="S77" s="168"/>
      <c r="T77" s="168"/>
      <c r="U77" s="169"/>
      <c r="V77" s="170">
        <f t="shared" si="17"/>
        <v>0</v>
      </c>
    </row>
    <row r="78" spans="3:22" ht="17.25">
      <c r="C78" s="352"/>
      <c r="D78" s="354"/>
      <c r="E78" s="97" t="s">
        <v>137</v>
      </c>
      <c r="F78" s="185">
        <v>2</v>
      </c>
      <c r="G78" s="186">
        <v>2</v>
      </c>
      <c r="H78" s="168"/>
      <c r="I78" s="168"/>
      <c r="J78" s="186">
        <v>2</v>
      </c>
      <c r="K78" s="186">
        <v>2</v>
      </c>
      <c r="L78" s="186">
        <v>2</v>
      </c>
      <c r="M78" s="186">
        <v>2</v>
      </c>
      <c r="N78" s="186">
        <v>2</v>
      </c>
      <c r="O78" s="168"/>
      <c r="P78" s="168"/>
      <c r="Q78" s="186"/>
      <c r="R78" s="168"/>
      <c r="S78" s="168"/>
      <c r="T78" s="168"/>
      <c r="U78" s="169"/>
      <c r="V78" s="170">
        <f t="shared" si="17"/>
        <v>14</v>
      </c>
    </row>
    <row r="79" spans="3:22" ht="17.25">
      <c r="C79" s="352"/>
      <c r="D79" s="354"/>
      <c r="E79" s="97" t="s">
        <v>138</v>
      </c>
      <c r="F79" s="185"/>
      <c r="G79" s="186"/>
      <c r="H79" s="168"/>
      <c r="I79" s="168"/>
      <c r="J79" s="186"/>
      <c r="K79" s="186"/>
      <c r="L79" s="186"/>
      <c r="M79" s="186"/>
      <c r="N79" s="186"/>
      <c r="O79" s="168"/>
      <c r="P79" s="168"/>
      <c r="Q79" s="186"/>
      <c r="R79" s="168"/>
      <c r="S79" s="168"/>
      <c r="T79" s="168"/>
      <c r="U79" s="169"/>
      <c r="V79" s="170">
        <f t="shared" si="17"/>
        <v>0</v>
      </c>
    </row>
    <row r="80" spans="3:22" ht="17.25">
      <c r="C80" s="352"/>
      <c r="D80" s="354"/>
      <c r="E80" s="97" t="s">
        <v>139</v>
      </c>
      <c r="F80" s="185"/>
      <c r="G80" s="186"/>
      <c r="H80" s="168"/>
      <c r="I80" s="168"/>
      <c r="J80" s="186"/>
      <c r="K80" s="186"/>
      <c r="L80" s="186"/>
      <c r="M80" s="186"/>
      <c r="N80" s="186"/>
      <c r="O80" s="168"/>
      <c r="P80" s="168"/>
      <c r="Q80" s="186"/>
      <c r="R80" s="168"/>
      <c r="S80" s="168"/>
      <c r="T80" s="168"/>
      <c r="U80" s="169"/>
      <c r="V80" s="170">
        <f t="shared" si="17"/>
        <v>0</v>
      </c>
    </row>
    <row r="81" spans="3:22" ht="17.25">
      <c r="C81" s="352"/>
      <c r="D81" s="354"/>
      <c r="E81" s="97" t="s">
        <v>140</v>
      </c>
      <c r="F81" s="185"/>
      <c r="G81" s="186"/>
      <c r="H81" s="168"/>
      <c r="I81" s="168"/>
      <c r="J81" s="186"/>
      <c r="K81" s="186"/>
      <c r="L81" s="186"/>
      <c r="M81" s="186"/>
      <c r="N81" s="186"/>
      <c r="O81" s="168"/>
      <c r="P81" s="168"/>
      <c r="Q81" s="186"/>
      <c r="R81" s="168"/>
      <c r="S81" s="168"/>
      <c r="T81" s="168"/>
      <c r="U81" s="169"/>
      <c r="V81" s="170">
        <f t="shared" si="17"/>
        <v>0</v>
      </c>
    </row>
    <row r="82" spans="3:22" ht="17.25">
      <c r="C82" s="352"/>
      <c r="D82" s="354"/>
      <c r="E82" s="97" t="s">
        <v>141</v>
      </c>
      <c r="F82" s="185"/>
      <c r="G82" s="186"/>
      <c r="H82" s="168"/>
      <c r="I82" s="168"/>
      <c r="J82" s="186"/>
      <c r="K82" s="186"/>
      <c r="L82" s="186"/>
      <c r="M82" s="186"/>
      <c r="N82" s="186"/>
      <c r="O82" s="168"/>
      <c r="P82" s="168"/>
      <c r="Q82" s="186"/>
      <c r="R82" s="168"/>
      <c r="S82" s="168"/>
      <c r="T82" s="168"/>
      <c r="U82" s="169"/>
      <c r="V82" s="170">
        <f t="shared" si="17"/>
        <v>0</v>
      </c>
    </row>
    <row r="83" spans="3:22" ht="18" thickBot="1">
      <c r="C83" s="352"/>
      <c r="D83" s="355"/>
      <c r="E83" s="98" t="s">
        <v>142</v>
      </c>
      <c r="F83" s="195">
        <v>2</v>
      </c>
      <c r="G83" s="196">
        <v>2</v>
      </c>
      <c r="H83" s="173"/>
      <c r="I83" s="173"/>
      <c r="J83" s="196">
        <v>2</v>
      </c>
      <c r="K83" s="196">
        <v>2</v>
      </c>
      <c r="L83" s="196">
        <v>2</v>
      </c>
      <c r="M83" s="196">
        <v>2</v>
      </c>
      <c r="N83" s="196">
        <v>2</v>
      </c>
      <c r="O83" s="173"/>
      <c r="P83" s="173"/>
      <c r="Q83" s="196">
        <v>2</v>
      </c>
      <c r="R83" s="173"/>
      <c r="S83" s="173"/>
      <c r="T83" s="173"/>
      <c r="U83" s="174"/>
      <c r="V83" s="175">
        <f t="shared" si="17"/>
        <v>16</v>
      </c>
    </row>
    <row r="84" spans="3:22" ht="17.25">
      <c r="C84" s="352"/>
      <c r="D84" s="356" t="s">
        <v>57</v>
      </c>
      <c r="E84" s="32" t="s">
        <v>133</v>
      </c>
      <c r="F84" s="184"/>
      <c r="G84" s="194"/>
      <c r="H84" s="163"/>
      <c r="I84" s="163"/>
      <c r="J84" s="194"/>
      <c r="K84" s="194"/>
      <c r="L84" s="194"/>
      <c r="M84" s="194"/>
      <c r="N84" s="194"/>
      <c r="O84" s="163"/>
      <c r="P84" s="163"/>
      <c r="Q84" s="194"/>
      <c r="R84" s="163"/>
      <c r="S84" s="163"/>
      <c r="T84" s="163"/>
      <c r="U84" s="164"/>
      <c r="V84" s="165">
        <f t="shared" si="17"/>
        <v>0</v>
      </c>
    </row>
    <row r="85" spans="3:22" ht="17.25">
      <c r="C85" s="352"/>
      <c r="D85" s="354"/>
      <c r="E85" s="31" t="s">
        <v>134</v>
      </c>
      <c r="F85" s="185"/>
      <c r="G85" s="186"/>
      <c r="H85" s="168"/>
      <c r="I85" s="168"/>
      <c r="J85" s="186"/>
      <c r="K85" s="186"/>
      <c r="L85" s="186"/>
      <c r="M85" s="186"/>
      <c r="N85" s="186"/>
      <c r="O85" s="168"/>
      <c r="P85" s="168"/>
      <c r="Q85" s="186"/>
      <c r="R85" s="168"/>
      <c r="S85" s="168"/>
      <c r="T85" s="168"/>
      <c r="U85" s="169"/>
      <c r="V85" s="170">
        <f t="shared" si="17"/>
        <v>0</v>
      </c>
    </row>
    <row r="86" spans="3:22" ht="17.25">
      <c r="C86" s="352"/>
      <c r="D86" s="354"/>
      <c r="E86" s="31" t="s">
        <v>135</v>
      </c>
      <c r="F86" s="185"/>
      <c r="G86" s="186"/>
      <c r="H86" s="168"/>
      <c r="I86" s="168"/>
      <c r="J86" s="186"/>
      <c r="K86" s="186"/>
      <c r="L86" s="186"/>
      <c r="M86" s="186"/>
      <c r="N86" s="186"/>
      <c r="O86" s="168"/>
      <c r="P86" s="168"/>
      <c r="Q86" s="186"/>
      <c r="R86" s="168"/>
      <c r="S86" s="168"/>
      <c r="T86" s="168"/>
      <c r="U86" s="169"/>
      <c r="V86" s="170">
        <f t="shared" si="17"/>
        <v>0</v>
      </c>
    </row>
    <row r="87" spans="3:22" ht="17.25">
      <c r="C87" s="352"/>
      <c r="D87" s="354"/>
      <c r="E87" s="31" t="s">
        <v>136</v>
      </c>
      <c r="F87" s="185"/>
      <c r="G87" s="186"/>
      <c r="H87" s="168"/>
      <c r="I87" s="168"/>
      <c r="J87" s="186"/>
      <c r="K87" s="186"/>
      <c r="L87" s="186"/>
      <c r="M87" s="186"/>
      <c r="N87" s="186"/>
      <c r="O87" s="168"/>
      <c r="P87" s="168"/>
      <c r="Q87" s="186"/>
      <c r="R87" s="168"/>
      <c r="S87" s="168"/>
      <c r="T87" s="168"/>
      <c r="U87" s="169"/>
      <c r="V87" s="170">
        <f t="shared" si="17"/>
        <v>0</v>
      </c>
    </row>
    <row r="88" spans="3:22" ht="17.25">
      <c r="C88" s="352"/>
      <c r="D88" s="354"/>
      <c r="E88" s="31" t="s">
        <v>137</v>
      </c>
      <c r="F88" s="185"/>
      <c r="G88" s="186"/>
      <c r="H88" s="168"/>
      <c r="I88" s="168"/>
      <c r="J88" s="186"/>
      <c r="K88" s="186"/>
      <c r="L88" s="186"/>
      <c r="M88" s="186"/>
      <c r="N88" s="186"/>
      <c r="O88" s="168"/>
      <c r="P88" s="168"/>
      <c r="Q88" s="186"/>
      <c r="R88" s="168"/>
      <c r="S88" s="168"/>
      <c r="T88" s="168"/>
      <c r="U88" s="169"/>
      <c r="V88" s="170">
        <f t="shared" si="17"/>
        <v>0</v>
      </c>
    </row>
    <row r="89" spans="3:22" ht="17.25">
      <c r="C89" s="352"/>
      <c r="D89" s="354"/>
      <c r="E89" s="31" t="s">
        <v>138</v>
      </c>
      <c r="F89" s="185"/>
      <c r="G89" s="186"/>
      <c r="H89" s="168"/>
      <c r="I89" s="168"/>
      <c r="J89" s="186"/>
      <c r="K89" s="186"/>
      <c r="L89" s="186"/>
      <c r="M89" s="186"/>
      <c r="N89" s="186"/>
      <c r="O89" s="168"/>
      <c r="P89" s="168"/>
      <c r="Q89" s="186"/>
      <c r="R89" s="168"/>
      <c r="S89" s="168"/>
      <c r="T89" s="168"/>
      <c r="U89" s="169"/>
      <c r="V89" s="170">
        <f t="shared" si="17"/>
        <v>0</v>
      </c>
    </row>
    <row r="90" spans="3:22" ht="17.25">
      <c r="C90" s="352"/>
      <c r="D90" s="354"/>
      <c r="E90" s="31" t="s">
        <v>139</v>
      </c>
      <c r="F90" s="185"/>
      <c r="G90" s="186"/>
      <c r="H90" s="168"/>
      <c r="I90" s="168"/>
      <c r="J90" s="186"/>
      <c r="K90" s="186"/>
      <c r="L90" s="186"/>
      <c r="M90" s="186"/>
      <c r="N90" s="186"/>
      <c r="O90" s="168"/>
      <c r="P90" s="168"/>
      <c r="Q90" s="186"/>
      <c r="R90" s="168"/>
      <c r="S90" s="168"/>
      <c r="T90" s="168"/>
      <c r="U90" s="169"/>
      <c r="V90" s="170">
        <f t="shared" si="17"/>
        <v>0</v>
      </c>
    </row>
    <row r="91" spans="3:22" ht="17.25">
      <c r="C91" s="352"/>
      <c r="D91" s="354"/>
      <c r="E91" s="31" t="s">
        <v>140</v>
      </c>
      <c r="F91" s="185"/>
      <c r="G91" s="186"/>
      <c r="H91" s="168"/>
      <c r="I91" s="168"/>
      <c r="J91" s="186"/>
      <c r="K91" s="186"/>
      <c r="L91" s="186"/>
      <c r="M91" s="186"/>
      <c r="N91" s="186"/>
      <c r="O91" s="168"/>
      <c r="P91" s="168"/>
      <c r="Q91" s="186"/>
      <c r="R91" s="168"/>
      <c r="S91" s="168"/>
      <c r="T91" s="168"/>
      <c r="U91" s="169"/>
      <c r="V91" s="170">
        <f t="shared" si="17"/>
        <v>0</v>
      </c>
    </row>
    <row r="92" spans="3:22" ht="17.25">
      <c r="C92" s="352"/>
      <c r="D92" s="354"/>
      <c r="E92" s="31" t="s">
        <v>141</v>
      </c>
      <c r="F92" s="185"/>
      <c r="G92" s="186"/>
      <c r="H92" s="168"/>
      <c r="I92" s="168"/>
      <c r="J92" s="186"/>
      <c r="K92" s="186"/>
      <c r="L92" s="186"/>
      <c r="M92" s="186"/>
      <c r="N92" s="186"/>
      <c r="O92" s="168"/>
      <c r="P92" s="168"/>
      <c r="Q92" s="186"/>
      <c r="R92" s="168"/>
      <c r="S92" s="168"/>
      <c r="T92" s="168"/>
      <c r="U92" s="169"/>
      <c r="V92" s="170">
        <f t="shared" si="17"/>
        <v>0</v>
      </c>
    </row>
    <row r="93" spans="3:22" ht="18" thickBot="1">
      <c r="C93" s="353"/>
      <c r="D93" s="357"/>
      <c r="E93" s="99" t="s">
        <v>142</v>
      </c>
      <c r="F93" s="197"/>
      <c r="G93" s="198"/>
      <c r="H93" s="178"/>
      <c r="I93" s="178"/>
      <c r="J93" s="198"/>
      <c r="K93" s="198"/>
      <c r="L93" s="198"/>
      <c r="M93" s="198"/>
      <c r="N93" s="198"/>
      <c r="O93" s="178"/>
      <c r="P93" s="178"/>
      <c r="Q93" s="198">
        <v>2</v>
      </c>
      <c r="R93" s="178"/>
      <c r="S93" s="178"/>
      <c r="T93" s="178"/>
      <c r="U93" s="179"/>
      <c r="V93" s="180">
        <f t="shared" si="17"/>
        <v>2</v>
      </c>
    </row>
  </sheetData>
  <mergeCells count="48">
    <mergeCell ref="V71:V73"/>
    <mergeCell ref="V47:V49"/>
    <mergeCell ref="C48:D48"/>
    <mergeCell ref="C49:D49"/>
    <mergeCell ref="C50:C69"/>
    <mergeCell ref="D50:D59"/>
    <mergeCell ref="D60:D69"/>
    <mergeCell ref="C72:D72"/>
    <mergeCell ref="C73:D73"/>
    <mergeCell ref="C74:C93"/>
    <mergeCell ref="D74:D83"/>
    <mergeCell ref="D84:D93"/>
    <mergeCell ref="C71:D71"/>
    <mergeCell ref="F71:U71"/>
    <mergeCell ref="C26:C45"/>
    <mergeCell ref="D26:D35"/>
    <mergeCell ref="D36:D45"/>
    <mergeCell ref="C47:D47"/>
    <mergeCell ref="F47:U47"/>
    <mergeCell ref="C23:D23"/>
    <mergeCell ref="V23:V25"/>
    <mergeCell ref="C24:D24"/>
    <mergeCell ref="C25:D25"/>
    <mergeCell ref="O6:O9"/>
    <mergeCell ref="F23:U23"/>
    <mergeCell ref="P7:U7"/>
    <mergeCell ref="D8:D9"/>
    <mergeCell ref="E8:E9"/>
    <mergeCell ref="F8:F9"/>
    <mergeCell ref="G8:G9"/>
    <mergeCell ref="H8:H9"/>
    <mergeCell ref="I8:I9"/>
    <mergeCell ref="C6:C9"/>
    <mergeCell ref="D6:J6"/>
    <mergeCell ref="K6:N6"/>
    <mergeCell ref="N8:N9"/>
    <mergeCell ref="P8:P9"/>
    <mergeCell ref="P6:U6"/>
    <mergeCell ref="D7:E7"/>
    <mergeCell ref="F7:G7"/>
    <mergeCell ref="H7:I7"/>
    <mergeCell ref="J7:J9"/>
    <mergeCell ref="K7:L7"/>
    <mergeCell ref="M7:N7"/>
    <mergeCell ref="K8:K9"/>
    <mergeCell ref="L8:L9"/>
    <mergeCell ref="M8:M9"/>
    <mergeCell ref="U8:U9"/>
  </mergeCells>
  <phoneticPr fontId="1"/>
  <conditionalFormatting sqref="J10:J19">
    <cfRule type="cellIs" dxfId="22" priority="6" operator="lessThan">
      <formula>0.667</formula>
    </cfRule>
  </conditionalFormatting>
  <conditionalFormatting sqref="J20">
    <cfRule type="cellIs" dxfId="21" priority="5" operator="lessThan">
      <formula>0.8</formula>
    </cfRule>
  </conditionalFormatting>
  <conditionalFormatting sqref="K10:K20">
    <cfRule type="cellIs" dxfId="20" priority="4" operator="lessThan">
      <formula>0.67</formula>
    </cfRule>
  </conditionalFormatting>
  <conditionalFormatting sqref="M10:M20">
    <cfRule type="cellIs" dxfId="19" priority="3" operator="lessThan">
      <formula>0.8</formula>
    </cfRule>
  </conditionalFormatting>
  <conditionalFormatting sqref="P10:P20">
    <cfRule type="cellIs" dxfId="18" priority="1" operator="lessThan">
      <formula>0.67</formula>
    </cfRule>
    <cfRule type="cellIs" dxfId="17" priority="2" operator="lessThan">
      <formula>0.8</formula>
    </cfRule>
  </conditionalFormatting>
  <pageMargins left="0.7" right="0.7" top="0.75" bottom="0.75" header="0.3" footer="0.3"/>
  <pageSetup paperSize="9" scale="61" fitToHeight="0" orientation="landscape" horizont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AB164"/>
  <sheetViews>
    <sheetView topLeftCell="A16" zoomScale="115" zoomScaleNormal="115" workbookViewId="0">
      <selection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8" width="9" style="18" customWidth="1"/>
    <col min="29" max="31" width="4.625" style="18" customWidth="1"/>
    <col min="32" max="16384" width="9" style="18"/>
  </cols>
  <sheetData>
    <row r="1" spans="2:28" s="160" customFormat="1" ht="18.75" customHeight="1">
      <c r="B1" s="155" t="s">
        <v>86</v>
      </c>
      <c r="N1" s="155"/>
      <c r="O1" s="155"/>
    </row>
    <row r="2" spans="2:28" ht="18.75" customHeight="1">
      <c r="B2" s="19"/>
      <c r="C2" s="155" t="s">
        <v>130</v>
      </c>
      <c r="F2" s="69" t="s">
        <v>169</v>
      </c>
      <c r="G2" s="70"/>
      <c r="H2" s="68" t="s">
        <v>62</v>
      </c>
      <c r="I2" s="71">
        <f>J20</f>
        <v>3.5087719298245612E-2</v>
      </c>
      <c r="J2" s="68" t="s">
        <v>69</v>
      </c>
      <c r="K2" s="68" t="s">
        <v>70</v>
      </c>
      <c r="N2" s="19"/>
      <c r="O2" s="19"/>
    </row>
    <row r="3" spans="2:28" ht="18.75" customHeight="1">
      <c r="B3" s="19"/>
      <c r="F3" s="68" t="s">
        <v>82</v>
      </c>
      <c r="G3" s="68"/>
      <c r="H3" s="68" t="s">
        <v>62</v>
      </c>
      <c r="I3" s="71">
        <f>P20</f>
        <v>0.18421052631578946</v>
      </c>
      <c r="J3" s="68" t="s">
        <v>69</v>
      </c>
      <c r="K3" s="70"/>
      <c r="M3" s="62" t="s">
        <v>56</v>
      </c>
      <c r="N3" s="63"/>
      <c r="O3" s="62">
        <f>SUM(O4:O5)</f>
        <v>177</v>
      </c>
      <c r="P3" s="62" t="s">
        <v>64</v>
      </c>
      <c r="Q3" s="61"/>
    </row>
    <row r="4" spans="2:28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150</v>
      </c>
      <c r="P4" s="66" t="s">
        <v>66</v>
      </c>
      <c r="Q4" s="61"/>
    </row>
    <row r="5" spans="2:28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27</v>
      </c>
      <c r="P5" s="66" t="s">
        <v>64</v>
      </c>
      <c r="Q5" s="61"/>
    </row>
    <row r="6" spans="2:28" ht="18.75" customHeight="1" thickBot="1">
      <c r="B6" s="19"/>
      <c r="C6" s="315"/>
      <c r="D6" s="318" t="s">
        <v>143</v>
      </c>
      <c r="E6" s="319"/>
      <c r="F6" s="319"/>
      <c r="G6" s="319"/>
      <c r="H6" s="319"/>
      <c r="I6" s="319"/>
      <c r="J6" s="320"/>
      <c r="K6" s="311" t="s">
        <v>157</v>
      </c>
      <c r="L6" s="321"/>
      <c r="M6" s="321"/>
      <c r="N6" s="312"/>
      <c r="O6" s="303" t="s">
        <v>144</v>
      </c>
      <c r="P6" s="370" t="s">
        <v>156</v>
      </c>
      <c r="Q6" s="371"/>
      <c r="R6" s="371"/>
      <c r="S6" s="371"/>
      <c r="T6" s="371"/>
      <c r="U6" s="371"/>
      <c r="V6" s="372"/>
    </row>
    <row r="7" spans="2:28" ht="18.75" customHeight="1" thickBot="1">
      <c r="B7" s="19"/>
      <c r="C7" s="316"/>
      <c r="D7" s="341" t="s">
        <v>93</v>
      </c>
      <c r="E7" s="342"/>
      <c r="F7" s="345" t="s">
        <v>94</v>
      </c>
      <c r="G7" s="342"/>
      <c r="H7" s="339" t="s">
        <v>90</v>
      </c>
      <c r="I7" s="340"/>
      <c r="J7" s="332" t="s">
        <v>59</v>
      </c>
      <c r="K7" s="311" t="s">
        <v>100</v>
      </c>
      <c r="L7" s="312"/>
      <c r="M7" s="313" t="s">
        <v>103</v>
      </c>
      <c r="N7" s="314"/>
      <c r="O7" s="367"/>
      <c r="P7" s="373" t="s">
        <v>81</v>
      </c>
      <c r="Q7" s="374"/>
      <c r="R7" s="374"/>
      <c r="S7" s="374"/>
      <c r="T7" s="374"/>
      <c r="U7" s="374"/>
      <c r="V7" s="375"/>
    </row>
    <row r="8" spans="2:28" ht="18.75" customHeight="1" thickBot="1">
      <c r="B8" s="19"/>
      <c r="C8" s="316"/>
      <c r="D8" s="343" t="s">
        <v>91</v>
      </c>
      <c r="E8" s="298" t="s">
        <v>58</v>
      </c>
      <c r="F8" s="346" t="s">
        <v>91</v>
      </c>
      <c r="G8" s="358" t="s">
        <v>58</v>
      </c>
      <c r="H8" s="335" t="s">
        <v>91</v>
      </c>
      <c r="I8" s="337" t="s">
        <v>58</v>
      </c>
      <c r="J8" s="333"/>
      <c r="K8" s="303" t="s">
        <v>101</v>
      </c>
      <c r="L8" s="303" t="s">
        <v>58</v>
      </c>
      <c r="M8" s="305" t="s">
        <v>102</v>
      </c>
      <c r="N8" s="307" t="s">
        <v>58</v>
      </c>
      <c r="O8" s="367"/>
      <c r="P8" s="362" t="s">
        <v>59</v>
      </c>
      <c r="Q8" s="124" t="s">
        <v>150</v>
      </c>
      <c r="R8" s="124" t="s">
        <v>171</v>
      </c>
      <c r="S8" s="124" t="s">
        <v>152</v>
      </c>
      <c r="T8" s="124" t="s">
        <v>163</v>
      </c>
      <c r="U8" s="124" t="s">
        <v>164</v>
      </c>
      <c r="V8" s="125" t="s">
        <v>165</v>
      </c>
      <c r="W8" s="309" t="s">
        <v>4</v>
      </c>
    </row>
    <row r="9" spans="2:28" ht="18.75" customHeight="1" thickBot="1">
      <c r="B9" s="19"/>
      <c r="C9" s="317"/>
      <c r="D9" s="344"/>
      <c r="E9" s="299"/>
      <c r="F9" s="347"/>
      <c r="G9" s="359"/>
      <c r="H9" s="336"/>
      <c r="I9" s="338"/>
      <c r="J9" s="334"/>
      <c r="K9" s="304"/>
      <c r="L9" s="304" t="s">
        <v>63</v>
      </c>
      <c r="M9" s="306">
        <v>0.8</v>
      </c>
      <c r="N9" s="308" t="s">
        <v>4</v>
      </c>
      <c r="O9" s="304"/>
      <c r="P9" s="363"/>
      <c r="Q9" s="124" t="s">
        <v>153</v>
      </c>
      <c r="R9" s="124" t="s">
        <v>154</v>
      </c>
      <c r="S9" s="124" t="s">
        <v>155</v>
      </c>
      <c r="T9" s="124" t="s">
        <v>166</v>
      </c>
      <c r="U9" s="124" t="s">
        <v>167</v>
      </c>
      <c r="V9" s="126" t="s">
        <v>168</v>
      </c>
      <c r="W9" s="310" t="s">
        <v>4</v>
      </c>
    </row>
    <row r="10" spans="2:28" ht="18.75" customHeight="1">
      <c r="B10" s="19"/>
      <c r="C10" s="56" t="s">
        <v>159</v>
      </c>
      <c r="D10" s="37">
        <f t="shared" ref="D10:D19" si="0">E10/2</f>
        <v>16</v>
      </c>
      <c r="E10" s="38">
        <v>32</v>
      </c>
      <c r="F10" s="45">
        <f>D10-H10</f>
        <v>0</v>
      </c>
      <c r="G10" s="38">
        <f>F10*2</f>
        <v>0</v>
      </c>
      <c r="H10" s="103">
        <v>16</v>
      </c>
      <c r="I10" s="104">
        <v>32</v>
      </c>
      <c r="J10" s="119">
        <f t="shared" ref="J10:J19" si="1">IF(E10=0,"",G10/E10)</f>
        <v>0</v>
      </c>
      <c r="K10" s="52">
        <f t="shared" ref="K10:K20" si="2">IF(E10=0,"",SUM(G10,L10)/E10)</f>
        <v>0.6875</v>
      </c>
      <c r="L10" s="111">
        <v>22</v>
      </c>
      <c r="M10" s="48">
        <f t="shared" ref="M10:M20" si="3">IF(E10=0,"",SUM(G10,L10,N10)/E10)</f>
        <v>0.8125</v>
      </c>
      <c r="N10" s="115">
        <v>4</v>
      </c>
      <c r="O10" s="193">
        <v>12</v>
      </c>
      <c r="P10" s="127">
        <f t="shared" ref="P10:P18" si="4">IF(E10=0,"",SUM(G10,O10,W10)/E10)</f>
        <v>0.375</v>
      </c>
      <c r="Q10" s="129">
        <f t="shared" ref="Q10:Q19" si="5">V35</f>
        <v>0</v>
      </c>
      <c r="R10" s="129"/>
      <c r="S10" s="129">
        <f t="shared" ref="S10:S19" si="6">V83</f>
        <v>0</v>
      </c>
      <c r="T10" s="129">
        <f>V131</f>
        <v>0</v>
      </c>
      <c r="U10" s="129"/>
      <c r="V10" s="130"/>
      <c r="W10" s="131">
        <f t="shared" ref="W10:W19" si="7">SUM(Q10:V10)</f>
        <v>0</v>
      </c>
      <c r="X10" s="18">
        <f t="shared" ref="X10:X19" si="8">(L10+N10)-O10-(V73+V97+V121)</f>
        <v>0</v>
      </c>
    </row>
    <row r="11" spans="2:28" ht="18.75" customHeight="1">
      <c r="B11" s="19"/>
      <c r="C11" s="57" t="s">
        <v>158</v>
      </c>
      <c r="D11" s="39">
        <f t="shared" si="0"/>
        <v>1</v>
      </c>
      <c r="E11" s="40">
        <v>2</v>
      </c>
      <c r="F11" s="46">
        <f t="shared" ref="F11:F19" si="9">D11-H11</f>
        <v>0</v>
      </c>
      <c r="G11" s="40">
        <f t="shared" ref="G11" si="10">F11*2</f>
        <v>0</v>
      </c>
      <c r="H11" s="105">
        <v>1</v>
      </c>
      <c r="I11" s="106">
        <v>2</v>
      </c>
      <c r="J11" s="120">
        <f t="shared" si="1"/>
        <v>0</v>
      </c>
      <c r="K11" s="53">
        <f t="shared" si="2"/>
        <v>1</v>
      </c>
      <c r="L11" s="112">
        <v>2</v>
      </c>
      <c r="M11" s="49">
        <f t="shared" si="3"/>
        <v>1</v>
      </c>
      <c r="N11" s="116">
        <v>0</v>
      </c>
      <c r="O11" s="193"/>
      <c r="P11" s="127">
        <f t="shared" si="4"/>
        <v>0</v>
      </c>
      <c r="Q11" s="133">
        <f t="shared" si="5"/>
        <v>0</v>
      </c>
      <c r="R11" s="133"/>
      <c r="S11" s="133">
        <f t="shared" si="6"/>
        <v>0</v>
      </c>
      <c r="T11" s="133"/>
      <c r="U11" s="133"/>
      <c r="V11" s="40"/>
      <c r="W11" s="134">
        <f t="shared" si="7"/>
        <v>0</v>
      </c>
      <c r="X11" s="18">
        <f t="shared" si="8"/>
        <v>0</v>
      </c>
      <c r="Y11" s="29"/>
    </row>
    <row r="12" spans="2:28" ht="18.75" customHeight="1">
      <c r="B12" s="19"/>
      <c r="C12" s="58" t="s">
        <v>134</v>
      </c>
      <c r="D12" s="39">
        <f t="shared" si="0"/>
        <v>46</v>
      </c>
      <c r="E12" s="40">
        <v>92</v>
      </c>
      <c r="F12" s="46">
        <f t="shared" si="9"/>
        <v>4</v>
      </c>
      <c r="G12" s="40">
        <f>F12*2</f>
        <v>8</v>
      </c>
      <c r="H12" s="105">
        <v>42</v>
      </c>
      <c r="I12" s="106">
        <v>84</v>
      </c>
      <c r="J12" s="120">
        <f t="shared" si="1"/>
        <v>8.6956521739130432E-2</v>
      </c>
      <c r="K12" s="53">
        <f t="shared" si="2"/>
        <v>0.67391304347826086</v>
      </c>
      <c r="L12" s="112">
        <v>54</v>
      </c>
      <c r="M12" s="49">
        <f t="shared" si="3"/>
        <v>0.80434782608695654</v>
      </c>
      <c r="N12" s="116">
        <v>12</v>
      </c>
      <c r="O12" s="193"/>
      <c r="P12" s="127">
        <f t="shared" si="4"/>
        <v>8.6956521739130432E-2</v>
      </c>
      <c r="Q12" s="133">
        <f t="shared" si="5"/>
        <v>0</v>
      </c>
      <c r="R12" s="133"/>
      <c r="S12" s="133">
        <f t="shared" si="6"/>
        <v>0</v>
      </c>
      <c r="T12" s="133"/>
      <c r="U12" s="133"/>
      <c r="V12" s="40"/>
      <c r="W12" s="134">
        <f t="shared" si="7"/>
        <v>0</v>
      </c>
      <c r="X12" s="18">
        <f t="shared" si="8"/>
        <v>66</v>
      </c>
    </row>
    <row r="13" spans="2:28" ht="18.75" customHeight="1">
      <c r="B13" s="19"/>
      <c r="C13" s="58" t="s">
        <v>135</v>
      </c>
      <c r="D13" s="39">
        <f t="shared" si="0"/>
        <v>10</v>
      </c>
      <c r="E13" s="40">
        <v>20</v>
      </c>
      <c r="F13" s="46">
        <f t="shared" si="9"/>
        <v>0</v>
      </c>
      <c r="G13" s="40">
        <f t="shared" ref="G13:G19" si="11">F13*2</f>
        <v>0</v>
      </c>
      <c r="H13" s="105">
        <v>10</v>
      </c>
      <c r="I13" s="106">
        <v>20</v>
      </c>
      <c r="J13" s="120">
        <f t="shared" si="1"/>
        <v>0</v>
      </c>
      <c r="K13" s="53">
        <f t="shared" si="2"/>
        <v>0.7</v>
      </c>
      <c r="L13" s="112">
        <v>14</v>
      </c>
      <c r="M13" s="49">
        <f t="shared" si="3"/>
        <v>0.8</v>
      </c>
      <c r="N13" s="116">
        <v>2</v>
      </c>
      <c r="O13" s="193">
        <v>0</v>
      </c>
      <c r="P13" s="127">
        <f t="shared" si="4"/>
        <v>0</v>
      </c>
      <c r="Q13" s="133">
        <f t="shared" si="5"/>
        <v>0</v>
      </c>
      <c r="R13" s="133"/>
      <c r="S13" s="133">
        <f t="shared" si="6"/>
        <v>0</v>
      </c>
      <c r="T13" s="133"/>
      <c r="U13" s="133"/>
      <c r="V13" s="40"/>
      <c r="W13" s="134">
        <f t="shared" si="7"/>
        <v>0</v>
      </c>
      <c r="X13" s="18">
        <f t="shared" si="8"/>
        <v>0</v>
      </c>
    </row>
    <row r="14" spans="2:28" ht="18.75" customHeight="1">
      <c r="B14" s="19"/>
      <c r="C14" s="58" t="s">
        <v>136</v>
      </c>
      <c r="D14" s="39">
        <f t="shared" si="0"/>
        <v>5</v>
      </c>
      <c r="E14" s="40">
        <v>10</v>
      </c>
      <c r="F14" s="46">
        <f t="shared" si="9"/>
        <v>0</v>
      </c>
      <c r="G14" s="40">
        <f t="shared" si="11"/>
        <v>0</v>
      </c>
      <c r="H14" s="105">
        <v>5</v>
      </c>
      <c r="I14" s="106">
        <v>10</v>
      </c>
      <c r="J14" s="120">
        <f t="shared" si="1"/>
        <v>0</v>
      </c>
      <c r="K14" s="53">
        <f t="shared" si="2"/>
        <v>0.7</v>
      </c>
      <c r="L14" s="112">
        <v>7</v>
      </c>
      <c r="M14" s="49">
        <f t="shared" si="3"/>
        <v>0.8</v>
      </c>
      <c r="N14" s="116">
        <v>1</v>
      </c>
      <c r="O14" s="193"/>
      <c r="P14" s="127">
        <f t="shared" si="4"/>
        <v>0</v>
      </c>
      <c r="Q14" s="133">
        <f t="shared" si="5"/>
        <v>0</v>
      </c>
      <c r="R14" s="133"/>
      <c r="S14" s="133">
        <f t="shared" si="6"/>
        <v>0</v>
      </c>
      <c r="T14" s="133"/>
      <c r="U14" s="133"/>
      <c r="V14" s="40"/>
      <c r="W14" s="134">
        <f t="shared" si="7"/>
        <v>0</v>
      </c>
      <c r="X14" s="18">
        <f t="shared" si="8"/>
        <v>0</v>
      </c>
      <c r="Z14" s="28"/>
      <c r="AA14" s="33"/>
      <c r="AB14" s="33"/>
    </row>
    <row r="15" spans="2:28" ht="18.75" customHeight="1">
      <c r="B15" s="19"/>
      <c r="C15" s="58" t="s">
        <v>137</v>
      </c>
      <c r="D15" s="39">
        <f t="shared" si="0"/>
        <v>8</v>
      </c>
      <c r="E15" s="40">
        <v>16</v>
      </c>
      <c r="F15" s="46">
        <f t="shared" si="9"/>
        <v>0</v>
      </c>
      <c r="G15" s="40">
        <f t="shared" si="11"/>
        <v>0</v>
      </c>
      <c r="H15" s="105">
        <v>8</v>
      </c>
      <c r="I15" s="106">
        <v>16</v>
      </c>
      <c r="J15" s="120">
        <f t="shared" si="1"/>
        <v>0</v>
      </c>
      <c r="K15" s="53">
        <f t="shared" si="2"/>
        <v>0.6875</v>
      </c>
      <c r="L15" s="112">
        <v>11</v>
      </c>
      <c r="M15" s="49">
        <f t="shared" si="3"/>
        <v>0.8125</v>
      </c>
      <c r="N15" s="116">
        <v>2</v>
      </c>
      <c r="O15" s="193"/>
      <c r="P15" s="127">
        <f t="shared" si="4"/>
        <v>0.875</v>
      </c>
      <c r="Q15" s="133">
        <f t="shared" si="5"/>
        <v>14</v>
      </c>
      <c r="R15" s="133"/>
      <c r="S15" s="133">
        <f t="shared" si="6"/>
        <v>0</v>
      </c>
      <c r="T15" s="133"/>
      <c r="U15" s="133"/>
      <c r="V15" s="40"/>
      <c r="W15" s="134">
        <f t="shared" si="7"/>
        <v>14</v>
      </c>
      <c r="X15" s="18">
        <f t="shared" si="8"/>
        <v>0</v>
      </c>
    </row>
    <row r="16" spans="2:28" ht="18.75" customHeight="1">
      <c r="B16" s="19"/>
      <c r="C16" s="58" t="s">
        <v>138</v>
      </c>
      <c r="D16" s="39">
        <f t="shared" si="0"/>
        <v>12</v>
      </c>
      <c r="E16" s="40">
        <v>24</v>
      </c>
      <c r="F16" s="46">
        <f t="shared" si="9"/>
        <v>0</v>
      </c>
      <c r="G16" s="40">
        <f t="shared" si="11"/>
        <v>0</v>
      </c>
      <c r="H16" s="105">
        <v>12</v>
      </c>
      <c r="I16" s="106">
        <v>24</v>
      </c>
      <c r="J16" s="120">
        <f t="shared" si="1"/>
        <v>0</v>
      </c>
      <c r="K16" s="53">
        <f t="shared" si="2"/>
        <v>0.70833333333333337</v>
      </c>
      <c r="L16" s="112">
        <v>17</v>
      </c>
      <c r="M16" s="49">
        <f t="shared" si="3"/>
        <v>0.83333333333333337</v>
      </c>
      <c r="N16" s="116">
        <v>3</v>
      </c>
      <c r="O16" s="193"/>
      <c r="P16" s="127">
        <f t="shared" si="4"/>
        <v>0</v>
      </c>
      <c r="Q16" s="133">
        <f t="shared" si="5"/>
        <v>0</v>
      </c>
      <c r="R16" s="133"/>
      <c r="S16" s="133">
        <f t="shared" si="6"/>
        <v>0</v>
      </c>
      <c r="T16" s="133"/>
      <c r="U16" s="133"/>
      <c r="V16" s="40"/>
      <c r="W16" s="134">
        <f t="shared" si="7"/>
        <v>0</v>
      </c>
      <c r="X16" s="18">
        <f t="shared" si="8"/>
        <v>0</v>
      </c>
    </row>
    <row r="17" spans="2:24" ht="18.75" customHeight="1">
      <c r="B17" s="19"/>
      <c r="C17" s="58" t="s">
        <v>139</v>
      </c>
      <c r="D17" s="39">
        <f t="shared" si="0"/>
        <v>6</v>
      </c>
      <c r="E17" s="40">
        <v>12</v>
      </c>
      <c r="F17" s="46">
        <f t="shared" si="9"/>
        <v>0</v>
      </c>
      <c r="G17" s="40">
        <f t="shared" si="11"/>
        <v>0</v>
      </c>
      <c r="H17" s="105">
        <v>6</v>
      </c>
      <c r="I17" s="106">
        <v>12</v>
      </c>
      <c r="J17" s="120">
        <f t="shared" si="1"/>
        <v>0</v>
      </c>
      <c r="K17" s="53">
        <f t="shared" si="2"/>
        <v>0.75</v>
      </c>
      <c r="L17" s="112">
        <v>9</v>
      </c>
      <c r="M17" s="49">
        <f t="shared" si="3"/>
        <v>0.83333333333333337</v>
      </c>
      <c r="N17" s="116">
        <v>1</v>
      </c>
      <c r="O17" s="193"/>
      <c r="P17" s="127">
        <f t="shared" si="4"/>
        <v>0</v>
      </c>
      <c r="Q17" s="133">
        <f t="shared" si="5"/>
        <v>0</v>
      </c>
      <c r="R17" s="133"/>
      <c r="S17" s="133">
        <f t="shared" si="6"/>
        <v>0</v>
      </c>
      <c r="T17" s="133"/>
      <c r="U17" s="133"/>
      <c r="V17" s="40"/>
      <c r="W17" s="134">
        <f t="shared" si="7"/>
        <v>0</v>
      </c>
      <c r="X17" s="18">
        <f t="shared" si="8"/>
        <v>0</v>
      </c>
    </row>
    <row r="18" spans="2:24" ht="18.75" customHeight="1">
      <c r="B18" s="19"/>
      <c r="C18" s="58" t="s">
        <v>142</v>
      </c>
      <c r="D18" s="39">
        <f t="shared" si="0"/>
        <v>10</v>
      </c>
      <c r="E18" s="40">
        <v>20</v>
      </c>
      <c r="F18" s="46">
        <f t="shared" si="9"/>
        <v>0</v>
      </c>
      <c r="G18" s="40">
        <f t="shared" si="11"/>
        <v>0</v>
      </c>
      <c r="H18" s="105">
        <v>10</v>
      </c>
      <c r="I18" s="106">
        <v>20</v>
      </c>
      <c r="J18" s="120">
        <f t="shared" si="1"/>
        <v>0</v>
      </c>
      <c r="K18" s="53">
        <f t="shared" si="2"/>
        <v>0.7</v>
      </c>
      <c r="L18" s="112">
        <v>14</v>
      </c>
      <c r="M18" s="49">
        <f t="shared" si="3"/>
        <v>0.8</v>
      </c>
      <c r="N18" s="116">
        <v>2</v>
      </c>
      <c r="O18" s="193"/>
      <c r="P18" s="127">
        <f t="shared" si="4"/>
        <v>0</v>
      </c>
      <c r="Q18" s="133">
        <f t="shared" si="5"/>
        <v>0</v>
      </c>
      <c r="R18" s="133"/>
      <c r="S18" s="133">
        <f t="shared" si="6"/>
        <v>0</v>
      </c>
      <c r="T18" s="133"/>
      <c r="U18" s="133"/>
      <c r="V18" s="40"/>
      <c r="W18" s="134">
        <f t="shared" si="7"/>
        <v>0</v>
      </c>
      <c r="X18" s="18">
        <f t="shared" si="8"/>
        <v>0</v>
      </c>
    </row>
    <row r="19" spans="2:24" ht="18.75" customHeight="1" thickBot="1">
      <c r="B19" s="19"/>
      <c r="C19" s="59"/>
      <c r="D19" s="41">
        <f t="shared" si="0"/>
        <v>0</v>
      </c>
      <c r="E19" s="42"/>
      <c r="F19" s="47">
        <f t="shared" si="9"/>
        <v>0</v>
      </c>
      <c r="G19" s="42">
        <f t="shared" si="11"/>
        <v>0</v>
      </c>
      <c r="H19" s="107"/>
      <c r="I19" s="108"/>
      <c r="J19" s="121" t="str">
        <f t="shared" si="1"/>
        <v/>
      </c>
      <c r="K19" s="54" t="str">
        <f t="shared" si="2"/>
        <v/>
      </c>
      <c r="L19" s="113"/>
      <c r="M19" s="50" t="str">
        <f t="shared" si="3"/>
        <v/>
      </c>
      <c r="N19" s="117"/>
      <c r="O19" s="117"/>
      <c r="P19" s="191" t="str">
        <f>IF(E19=0,"",SUM(G19,W19)/E19)</f>
        <v/>
      </c>
      <c r="Q19" s="137">
        <f t="shared" si="5"/>
        <v>0</v>
      </c>
      <c r="R19" s="137"/>
      <c r="S19" s="137">
        <f t="shared" si="6"/>
        <v>0</v>
      </c>
      <c r="T19" s="137"/>
      <c r="U19" s="137"/>
      <c r="V19" s="42"/>
      <c r="W19" s="138">
        <f t="shared" si="7"/>
        <v>0</v>
      </c>
      <c r="X19" s="18">
        <f t="shared" si="8"/>
        <v>0</v>
      </c>
    </row>
    <row r="20" spans="2:24" ht="18.75" customHeight="1" thickBot="1">
      <c r="B20" s="19"/>
      <c r="C20" s="60" t="s">
        <v>61</v>
      </c>
      <c r="D20" s="43">
        <f t="shared" ref="D20:I20" si="12">SUM(D10:D19)</f>
        <v>114</v>
      </c>
      <c r="E20" s="44">
        <f t="shared" si="12"/>
        <v>228</v>
      </c>
      <c r="F20" s="43">
        <f t="shared" si="12"/>
        <v>4</v>
      </c>
      <c r="G20" s="44">
        <f t="shared" si="12"/>
        <v>8</v>
      </c>
      <c r="H20" s="109">
        <f t="shared" si="12"/>
        <v>110</v>
      </c>
      <c r="I20" s="110">
        <f t="shared" si="12"/>
        <v>220</v>
      </c>
      <c r="J20" s="122">
        <f>G20/E20</f>
        <v>3.5087719298245612E-2</v>
      </c>
      <c r="K20" s="55">
        <f t="shared" si="2"/>
        <v>0.69298245614035092</v>
      </c>
      <c r="L20" s="114">
        <f>SUM(L10:L19)</f>
        <v>150</v>
      </c>
      <c r="M20" s="51">
        <f t="shared" si="3"/>
        <v>0.81140350877192979</v>
      </c>
      <c r="N20" s="118">
        <f>SUM(N10:N19)</f>
        <v>27</v>
      </c>
      <c r="O20" s="118">
        <f>SUM(O10:O19)</f>
        <v>12</v>
      </c>
      <c r="P20" s="192">
        <f>IF(E20=0,"",SUM(G20,20,W20)/E20)</f>
        <v>0.18421052631578946</v>
      </c>
      <c r="Q20" s="141"/>
      <c r="R20" s="141"/>
      <c r="S20" s="141">
        <f>SUM(S10:S19)</f>
        <v>0</v>
      </c>
      <c r="T20" s="141">
        <f>SUM(T10:T19)</f>
        <v>0</v>
      </c>
      <c r="U20" s="141">
        <f>SUM(U10:U19)</f>
        <v>0</v>
      </c>
      <c r="V20" s="142">
        <f>SUM(V10:V19)</f>
        <v>0</v>
      </c>
      <c r="W20" s="143">
        <f>SUM(W10:W19)</f>
        <v>14</v>
      </c>
    </row>
    <row r="21" spans="2:24" ht="18.75" customHeight="1" thickBot="1">
      <c r="B21" s="19"/>
      <c r="C21" s="24"/>
      <c r="D21" s="24"/>
      <c r="E21" s="24"/>
    </row>
    <row r="22" spans="2:24">
      <c r="C22" s="325" t="s">
        <v>0</v>
      </c>
      <c r="D22" s="326"/>
      <c r="E22" s="77"/>
      <c r="F22" s="368">
        <v>12</v>
      </c>
      <c r="G22" s="369"/>
      <c r="H22" s="369"/>
      <c r="I22" s="369"/>
      <c r="J22" s="369"/>
      <c r="K22" s="369"/>
      <c r="L22" s="369"/>
      <c r="M22" s="369"/>
      <c r="N22" s="369"/>
      <c r="O22" s="369"/>
      <c r="P22" s="369"/>
      <c r="Q22" s="369"/>
      <c r="R22" s="369"/>
      <c r="S22" s="369"/>
      <c r="T22" s="369"/>
      <c r="U22" s="364"/>
      <c r="V22" s="364" t="s">
        <v>124</v>
      </c>
    </row>
    <row r="23" spans="2:24">
      <c r="C23" s="348" t="s">
        <v>1</v>
      </c>
      <c r="D23" s="349"/>
      <c r="E23" s="78"/>
      <c r="F23" s="81">
        <v>1</v>
      </c>
      <c r="G23" s="86">
        <v>2</v>
      </c>
      <c r="H23" s="86">
        <v>3</v>
      </c>
      <c r="I23" s="86">
        <v>4</v>
      </c>
      <c r="J23" s="86">
        <v>5</v>
      </c>
      <c r="K23" s="86">
        <v>6</v>
      </c>
      <c r="L23" s="86">
        <v>7</v>
      </c>
      <c r="M23" s="86">
        <v>8</v>
      </c>
      <c r="N23" s="86">
        <v>9</v>
      </c>
      <c r="O23" s="86">
        <v>10</v>
      </c>
      <c r="P23" s="86">
        <v>11</v>
      </c>
      <c r="Q23" s="86">
        <v>12</v>
      </c>
      <c r="R23" s="86">
        <v>13</v>
      </c>
      <c r="S23" s="86">
        <v>14</v>
      </c>
      <c r="T23" s="86">
        <v>15</v>
      </c>
      <c r="U23" s="91"/>
      <c r="V23" s="365"/>
    </row>
    <row r="24" spans="2:24" ht="14.25" thickBot="1">
      <c r="C24" s="350" t="s">
        <v>2</v>
      </c>
      <c r="D24" s="351"/>
      <c r="E24" s="79"/>
      <c r="F24" s="145" t="s">
        <v>146</v>
      </c>
      <c r="G24" s="150" t="s">
        <v>120</v>
      </c>
      <c r="H24" s="150" t="s">
        <v>121</v>
      </c>
      <c r="I24" s="87" t="s">
        <v>122</v>
      </c>
      <c r="J24" s="87" t="s">
        <v>123</v>
      </c>
      <c r="K24" s="150" t="s">
        <v>116</v>
      </c>
      <c r="L24" s="150" t="s">
        <v>118</v>
      </c>
      <c r="M24" s="150" t="s">
        <v>119</v>
      </c>
      <c r="N24" s="150" t="s">
        <v>120</v>
      </c>
      <c r="O24" s="150" t="s">
        <v>121</v>
      </c>
      <c r="P24" s="87" t="s">
        <v>122</v>
      </c>
      <c r="Q24" s="87" t="s">
        <v>123</v>
      </c>
      <c r="R24" s="150" t="s">
        <v>116</v>
      </c>
      <c r="S24" s="150" t="s">
        <v>118</v>
      </c>
      <c r="T24" s="150" t="s">
        <v>119</v>
      </c>
      <c r="U24" s="203"/>
      <c r="V24" s="366"/>
    </row>
    <row r="25" spans="2:24" ht="17.25">
      <c r="C25" s="352" t="s">
        <v>3</v>
      </c>
      <c r="D25" s="354" t="s">
        <v>115</v>
      </c>
      <c r="E25" s="96" t="s">
        <v>159</v>
      </c>
      <c r="F25" s="199"/>
      <c r="G25" s="200"/>
      <c r="H25" s="200"/>
      <c r="I25" s="201"/>
      <c r="J25" s="201"/>
      <c r="K25" s="200"/>
      <c r="L25" s="200"/>
      <c r="M25" s="200"/>
      <c r="N25" s="200"/>
      <c r="O25" s="200"/>
      <c r="P25" s="201"/>
      <c r="Q25" s="201"/>
      <c r="R25" s="200"/>
      <c r="S25" s="200"/>
      <c r="T25" s="200"/>
      <c r="U25" s="204"/>
      <c r="V25" s="165">
        <f t="shared" ref="V25:V44" si="13">SUM(F25:T25)</f>
        <v>0</v>
      </c>
    </row>
    <row r="26" spans="2:24" ht="17.25">
      <c r="C26" s="352"/>
      <c r="D26" s="354"/>
      <c r="E26" s="97" t="s">
        <v>158</v>
      </c>
      <c r="F26" s="185"/>
      <c r="G26" s="186"/>
      <c r="H26" s="186"/>
      <c r="I26" s="168"/>
      <c r="J26" s="168"/>
      <c r="K26" s="186"/>
      <c r="L26" s="186"/>
      <c r="M26" s="186"/>
      <c r="N26" s="186"/>
      <c r="O26" s="186"/>
      <c r="P26" s="168"/>
      <c r="Q26" s="168"/>
      <c r="R26" s="186"/>
      <c r="S26" s="186"/>
      <c r="T26" s="186"/>
      <c r="U26" s="169"/>
      <c r="V26" s="170">
        <f t="shared" si="13"/>
        <v>0</v>
      </c>
    </row>
    <row r="27" spans="2:24" ht="17.25">
      <c r="C27" s="352"/>
      <c r="D27" s="354"/>
      <c r="E27" s="97" t="s">
        <v>134</v>
      </c>
      <c r="F27" s="185"/>
      <c r="G27" s="186"/>
      <c r="H27" s="186"/>
      <c r="I27" s="168"/>
      <c r="J27" s="168"/>
      <c r="K27" s="186"/>
      <c r="L27" s="186"/>
      <c r="M27" s="186"/>
      <c r="N27" s="186"/>
      <c r="O27" s="186"/>
      <c r="P27" s="168"/>
      <c r="Q27" s="168"/>
      <c r="R27" s="186"/>
      <c r="S27" s="186"/>
      <c r="T27" s="186"/>
      <c r="U27" s="169"/>
      <c r="V27" s="170">
        <f t="shared" si="13"/>
        <v>0</v>
      </c>
    </row>
    <row r="28" spans="2:24" ht="17.25">
      <c r="C28" s="352"/>
      <c r="D28" s="354"/>
      <c r="E28" s="97" t="s">
        <v>135</v>
      </c>
      <c r="F28" s="185"/>
      <c r="G28" s="186"/>
      <c r="H28" s="186"/>
      <c r="I28" s="168"/>
      <c r="J28" s="168"/>
      <c r="K28" s="186"/>
      <c r="L28" s="186"/>
      <c r="M28" s="186"/>
      <c r="N28" s="186"/>
      <c r="O28" s="186"/>
      <c r="P28" s="168"/>
      <c r="Q28" s="168"/>
      <c r="R28" s="186"/>
      <c r="S28" s="186"/>
      <c r="T28" s="186"/>
      <c r="U28" s="169"/>
      <c r="V28" s="170">
        <f t="shared" si="13"/>
        <v>0</v>
      </c>
    </row>
    <row r="29" spans="2:24" ht="17.25">
      <c r="C29" s="352"/>
      <c r="D29" s="354"/>
      <c r="E29" s="97" t="s">
        <v>136</v>
      </c>
      <c r="F29" s="185"/>
      <c r="G29" s="186"/>
      <c r="H29" s="186"/>
      <c r="I29" s="168"/>
      <c r="J29" s="168"/>
      <c r="K29" s="186"/>
      <c r="L29" s="186"/>
      <c r="M29" s="186"/>
      <c r="N29" s="186"/>
      <c r="O29" s="186"/>
      <c r="P29" s="168"/>
      <c r="Q29" s="168"/>
      <c r="R29" s="186"/>
      <c r="S29" s="186"/>
      <c r="T29" s="186"/>
      <c r="U29" s="169"/>
      <c r="V29" s="170">
        <f t="shared" si="13"/>
        <v>0</v>
      </c>
    </row>
    <row r="30" spans="2:24" ht="17.25">
      <c r="C30" s="352"/>
      <c r="D30" s="354"/>
      <c r="E30" s="97" t="s">
        <v>137</v>
      </c>
      <c r="F30" s="185"/>
      <c r="G30" s="186"/>
      <c r="H30" s="186"/>
      <c r="I30" s="168"/>
      <c r="J30" s="168"/>
      <c r="K30" s="186"/>
      <c r="L30" s="186"/>
      <c r="M30" s="186"/>
      <c r="N30" s="186"/>
      <c r="O30" s="186"/>
      <c r="P30" s="168"/>
      <c r="Q30" s="168"/>
      <c r="R30" s="186"/>
      <c r="S30" s="186"/>
      <c r="T30" s="186"/>
      <c r="U30" s="169"/>
      <c r="V30" s="170">
        <f t="shared" si="13"/>
        <v>0</v>
      </c>
    </row>
    <row r="31" spans="2:24" ht="17.25">
      <c r="C31" s="352"/>
      <c r="D31" s="354"/>
      <c r="E31" s="97" t="s">
        <v>138</v>
      </c>
      <c r="F31" s="185"/>
      <c r="G31" s="186"/>
      <c r="H31" s="186"/>
      <c r="I31" s="168"/>
      <c r="J31" s="168"/>
      <c r="K31" s="186"/>
      <c r="L31" s="186"/>
      <c r="M31" s="186"/>
      <c r="N31" s="186"/>
      <c r="O31" s="186"/>
      <c r="P31" s="168"/>
      <c r="Q31" s="168"/>
      <c r="R31" s="186"/>
      <c r="S31" s="186"/>
      <c r="T31" s="186"/>
      <c r="U31" s="169"/>
      <c r="V31" s="170">
        <f t="shared" si="13"/>
        <v>0</v>
      </c>
    </row>
    <row r="32" spans="2:24" ht="17.25">
      <c r="C32" s="352"/>
      <c r="D32" s="354"/>
      <c r="E32" s="97" t="s">
        <v>139</v>
      </c>
      <c r="F32" s="185"/>
      <c r="G32" s="186"/>
      <c r="H32" s="186"/>
      <c r="I32" s="168"/>
      <c r="J32" s="168"/>
      <c r="K32" s="186"/>
      <c r="L32" s="186"/>
      <c r="M32" s="186"/>
      <c r="N32" s="186"/>
      <c r="O32" s="186"/>
      <c r="P32" s="168"/>
      <c r="Q32" s="168"/>
      <c r="R32" s="186"/>
      <c r="S32" s="186"/>
      <c r="T32" s="186"/>
      <c r="U32" s="169"/>
      <c r="V32" s="170">
        <f t="shared" si="13"/>
        <v>0</v>
      </c>
    </row>
    <row r="33" spans="3:22" ht="17.25">
      <c r="C33" s="352"/>
      <c r="D33" s="354"/>
      <c r="E33" s="97" t="s">
        <v>142</v>
      </c>
      <c r="F33" s="185"/>
      <c r="G33" s="186"/>
      <c r="H33" s="186"/>
      <c r="I33" s="168"/>
      <c r="J33" s="168"/>
      <c r="K33" s="186"/>
      <c r="L33" s="186"/>
      <c r="M33" s="186"/>
      <c r="N33" s="186"/>
      <c r="O33" s="186"/>
      <c r="P33" s="168"/>
      <c r="Q33" s="168"/>
      <c r="R33" s="186"/>
      <c r="S33" s="186"/>
      <c r="T33" s="186"/>
      <c r="U33" s="169"/>
      <c r="V33" s="170">
        <f t="shared" si="13"/>
        <v>0</v>
      </c>
    </row>
    <row r="34" spans="3:22" ht="18" thickBot="1">
      <c r="C34" s="352"/>
      <c r="D34" s="355"/>
      <c r="E34" s="98"/>
      <c r="F34" s="195"/>
      <c r="G34" s="196"/>
      <c r="H34" s="196"/>
      <c r="I34" s="173"/>
      <c r="J34" s="173"/>
      <c r="K34" s="196"/>
      <c r="L34" s="196"/>
      <c r="M34" s="196"/>
      <c r="N34" s="196"/>
      <c r="O34" s="196"/>
      <c r="P34" s="173"/>
      <c r="Q34" s="173"/>
      <c r="R34" s="196"/>
      <c r="S34" s="196"/>
      <c r="T34" s="196"/>
      <c r="U34" s="174"/>
      <c r="V34" s="175">
        <f t="shared" si="13"/>
        <v>0</v>
      </c>
    </row>
    <row r="35" spans="3:22" ht="17.25">
      <c r="C35" s="352"/>
      <c r="D35" s="356" t="s">
        <v>57</v>
      </c>
      <c r="E35" s="32" t="s">
        <v>159</v>
      </c>
      <c r="F35" s="184"/>
      <c r="G35" s="194"/>
      <c r="H35" s="194"/>
      <c r="I35" s="163"/>
      <c r="J35" s="163"/>
      <c r="K35" s="194"/>
      <c r="L35" s="194"/>
      <c r="M35" s="194"/>
      <c r="N35" s="194"/>
      <c r="O35" s="194"/>
      <c r="P35" s="163"/>
      <c r="Q35" s="163"/>
      <c r="R35" s="194"/>
      <c r="S35" s="194"/>
      <c r="T35" s="194"/>
      <c r="U35" s="164"/>
      <c r="V35" s="165">
        <f t="shared" si="13"/>
        <v>0</v>
      </c>
    </row>
    <row r="36" spans="3:22" ht="17.25">
      <c r="C36" s="352"/>
      <c r="D36" s="354"/>
      <c r="E36" s="31" t="s">
        <v>158</v>
      </c>
      <c r="F36" s="185"/>
      <c r="G36" s="186"/>
      <c r="H36" s="186"/>
      <c r="I36" s="168"/>
      <c r="J36" s="168"/>
      <c r="K36" s="186"/>
      <c r="L36" s="186"/>
      <c r="M36" s="186"/>
      <c r="N36" s="186"/>
      <c r="O36" s="186"/>
      <c r="P36" s="168"/>
      <c r="Q36" s="168"/>
      <c r="R36" s="186"/>
      <c r="S36" s="186"/>
      <c r="T36" s="186"/>
      <c r="U36" s="169"/>
      <c r="V36" s="170">
        <f t="shared" si="13"/>
        <v>0</v>
      </c>
    </row>
    <row r="37" spans="3:22" ht="17.25">
      <c r="C37" s="352"/>
      <c r="D37" s="354"/>
      <c r="E37" s="31" t="s">
        <v>134</v>
      </c>
      <c r="F37" s="185"/>
      <c r="G37" s="186"/>
      <c r="H37" s="186"/>
      <c r="I37" s="168"/>
      <c r="J37" s="168"/>
      <c r="K37" s="186"/>
      <c r="L37" s="186"/>
      <c r="M37" s="186"/>
      <c r="N37" s="186"/>
      <c r="O37" s="186"/>
      <c r="P37" s="168"/>
      <c r="Q37" s="168"/>
      <c r="R37" s="186"/>
      <c r="S37" s="186"/>
      <c r="T37" s="186"/>
      <c r="U37" s="169"/>
      <c r="V37" s="170">
        <f t="shared" si="13"/>
        <v>0</v>
      </c>
    </row>
    <row r="38" spans="3:22" ht="17.25">
      <c r="C38" s="352"/>
      <c r="D38" s="354"/>
      <c r="E38" s="31" t="s">
        <v>135</v>
      </c>
      <c r="F38" s="185"/>
      <c r="G38" s="186"/>
      <c r="H38" s="186"/>
      <c r="I38" s="168"/>
      <c r="J38" s="168"/>
      <c r="K38" s="186"/>
      <c r="L38" s="186"/>
      <c r="M38" s="186"/>
      <c r="N38" s="186"/>
      <c r="O38" s="186"/>
      <c r="P38" s="168"/>
      <c r="Q38" s="168"/>
      <c r="R38" s="186"/>
      <c r="S38" s="186"/>
      <c r="T38" s="186"/>
      <c r="U38" s="169"/>
      <c r="V38" s="170">
        <f t="shared" si="13"/>
        <v>0</v>
      </c>
    </row>
    <row r="39" spans="3:22" ht="17.25">
      <c r="C39" s="352"/>
      <c r="D39" s="354"/>
      <c r="E39" s="31" t="s">
        <v>136</v>
      </c>
      <c r="F39" s="185"/>
      <c r="G39" s="186"/>
      <c r="H39" s="186"/>
      <c r="I39" s="168"/>
      <c r="J39" s="168"/>
      <c r="K39" s="186"/>
      <c r="L39" s="186"/>
      <c r="M39" s="186"/>
      <c r="N39" s="186"/>
      <c r="O39" s="186"/>
      <c r="P39" s="168"/>
      <c r="Q39" s="168"/>
      <c r="R39" s="186"/>
      <c r="S39" s="186"/>
      <c r="T39" s="186"/>
      <c r="U39" s="169"/>
      <c r="V39" s="170">
        <f t="shared" si="13"/>
        <v>0</v>
      </c>
    </row>
    <row r="40" spans="3:22" ht="17.25">
      <c r="C40" s="352"/>
      <c r="D40" s="354"/>
      <c r="E40" s="31" t="s">
        <v>137</v>
      </c>
      <c r="F40" s="185"/>
      <c r="G40" s="186"/>
      <c r="H40" s="186"/>
      <c r="I40" s="168"/>
      <c r="J40" s="168"/>
      <c r="K40" s="186"/>
      <c r="L40" s="186">
        <v>4</v>
      </c>
      <c r="M40" s="186"/>
      <c r="N40" s="186"/>
      <c r="O40" s="186"/>
      <c r="P40" s="168"/>
      <c r="Q40" s="168"/>
      <c r="R40" s="186"/>
      <c r="S40" s="186">
        <v>6</v>
      </c>
      <c r="T40" s="186">
        <v>4</v>
      </c>
      <c r="U40" s="169"/>
      <c r="V40" s="170">
        <f t="shared" si="13"/>
        <v>14</v>
      </c>
    </row>
    <row r="41" spans="3:22" ht="17.25">
      <c r="C41" s="352"/>
      <c r="D41" s="354"/>
      <c r="E41" s="31" t="s">
        <v>138</v>
      </c>
      <c r="F41" s="185"/>
      <c r="G41" s="186"/>
      <c r="H41" s="186"/>
      <c r="I41" s="168"/>
      <c r="J41" s="168"/>
      <c r="K41" s="186"/>
      <c r="L41" s="186"/>
      <c r="M41" s="186"/>
      <c r="N41" s="186"/>
      <c r="O41" s="186"/>
      <c r="P41" s="168"/>
      <c r="Q41" s="168"/>
      <c r="R41" s="186"/>
      <c r="S41" s="186"/>
      <c r="T41" s="186"/>
      <c r="U41" s="169"/>
      <c r="V41" s="170">
        <f t="shared" si="13"/>
        <v>0</v>
      </c>
    </row>
    <row r="42" spans="3:22" ht="17.25">
      <c r="C42" s="352"/>
      <c r="D42" s="354"/>
      <c r="E42" s="31" t="s">
        <v>139</v>
      </c>
      <c r="F42" s="185"/>
      <c r="G42" s="186"/>
      <c r="H42" s="186"/>
      <c r="I42" s="168"/>
      <c r="J42" s="168"/>
      <c r="K42" s="186"/>
      <c r="L42" s="186"/>
      <c r="M42" s="186"/>
      <c r="N42" s="186"/>
      <c r="O42" s="186"/>
      <c r="P42" s="168"/>
      <c r="Q42" s="168"/>
      <c r="R42" s="186"/>
      <c r="S42" s="186"/>
      <c r="T42" s="186"/>
      <c r="U42" s="169"/>
      <c r="V42" s="170">
        <f t="shared" si="13"/>
        <v>0</v>
      </c>
    </row>
    <row r="43" spans="3:22" ht="17.25">
      <c r="C43" s="352"/>
      <c r="D43" s="354"/>
      <c r="E43" s="31" t="s">
        <v>142</v>
      </c>
      <c r="F43" s="185"/>
      <c r="G43" s="186"/>
      <c r="H43" s="186"/>
      <c r="I43" s="168"/>
      <c r="J43" s="168"/>
      <c r="K43" s="186"/>
      <c r="L43" s="186"/>
      <c r="M43" s="186"/>
      <c r="N43" s="186"/>
      <c r="O43" s="186"/>
      <c r="P43" s="168"/>
      <c r="Q43" s="168"/>
      <c r="R43" s="186"/>
      <c r="S43" s="186"/>
      <c r="T43" s="186"/>
      <c r="U43" s="169"/>
      <c r="V43" s="170">
        <f t="shared" si="13"/>
        <v>0</v>
      </c>
    </row>
    <row r="44" spans="3:22" ht="18" thickBot="1">
      <c r="C44" s="353"/>
      <c r="D44" s="357"/>
      <c r="E44" s="99"/>
      <c r="F44" s="197"/>
      <c r="G44" s="198"/>
      <c r="H44" s="198"/>
      <c r="I44" s="178"/>
      <c r="J44" s="178"/>
      <c r="K44" s="198"/>
      <c r="L44" s="198"/>
      <c r="M44" s="198"/>
      <c r="N44" s="198"/>
      <c r="O44" s="198"/>
      <c r="P44" s="178"/>
      <c r="Q44" s="178"/>
      <c r="R44" s="198"/>
      <c r="S44" s="198"/>
      <c r="T44" s="198"/>
      <c r="U44" s="179"/>
      <c r="V44" s="180">
        <f t="shared" si="13"/>
        <v>0</v>
      </c>
    </row>
    <row r="45" spans="3:22" ht="14.25" thickBot="1">
      <c r="C45" s="72"/>
      <c r="D45" s="72"/>
    </row>
    <row r="46" spans="3:22">
      <c r="C46" s="325" t="s">
        <v>0</v>
      </c>
      <c r="D46" s="326"/>
      <c r="E46" s="77"/>
      <c r="F46" s="368">
        <v>12</v>
      </c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Q46" s="369"/>
      <c r="R46" s="369"/>
      <c r="S46" s="369"/>
      <c r="T46" s="369"/>
      <c r="U46" s="364"/>
      <c r="V46" s="364" t="s">
        <v>124</v>
      </c>
    </row>
    <row r="47" spans="3:22">
      <c r="C47" s="348" t="s">
        <v>1</v>
      </c>
      <c r="D47" s="349"/>
      <c r="E47" s="78"/>
      <c r="F47" s="81">
        <v>16</v>
      </c>
      <c r="G47" s="86">
        <v>17</v>
      </c>
      <c r="H47" s="86">
        <v>18</v>
      </c>
      <c r="I47" s="86">
        <v>19</v>
      </c>
      <c r="J47" s="86">
        <v>20</v>
      </c>
      <c r="K47" s="86">
        <v>21</v>
      </c>
      <c r="L47" s="86">
        <v>22</v>
      </c>
      <c r="M47" s="86">
        <v>23</v>
      </c>
      <c r="N47" s="86">
        <v>24</v>
      </c>
      <c r="O47" s="86">
        <v>25</v>
      </c>
      <c r="P47" s="86">
        <v>26</v>
      </c>
      <c r="Q47" s="86">
        <v>27</v>
      </c>
      <c r="R47" s="86">
        <v>28</v>
      </c>
      <c r="S47" s="86">
        <v>29</v>
      </c>
      <c r="T47" s="86">
        <v>30</v>
      </c>
      <c r="U47" s="91">
        <v>31</v>
      </c>
      <c r="V47" s="365"/>
    </row>
    <row r="48" spans="3:22" ht="14.25" thickBot="1">
      <c r="C48" s="350" t="s">
        <v>2</v>
      </c>
      <c r="D48" s="351"/>
      <c r="E48" s="79"/>
      <c r="F48" s="145" t="s">
        <v>147</v>
      </c>
      <c r="G48" s="150" t="s">
        <v>121</v>
      </c>
      <c r="H48" s="87" t="s">
        <v>122</v>
      </c>
      <c r="I48" s="87" t="s">
        <v>123</v>
      </c>
      <c r="J48" s="150" t="s">
        <v>116</v>
      </c>
      <c r="K48" s="150" t="s">
        <v>118</v>
      </c>
      <c r="L48" s="150" t="s">
        <v>119</v>
      </c>
      <c r="M48" s="150" t="s">
        <v>120</v>
      </c>
      <c r="N48" s="150" t="s">
        <v>121</v>
      </c>
      <c r="O48" s="87" t="s">
        <v>122</v>
      </c>
      <c r="P48" s="87" t="s">
        <v>123</v>
      </c>
      <c r="Q48" s="150" t="s">
        <v>116</v>
      </c>
      <c r="R48" s="87" t="s">
        <v>118</v>
      </c>
      <c r="S48" s="87" t="s">
        <v>119</v>
      </c>
      <c r="T48" s="87" t="s">
        <v>120</v>
      </c>
      <c r="U48" s="92" t="s">
        <v>121</v>
      </c>
      <c r="V48" s="366"/>
    </row>
    <row r="49" spans="3:22" ht="17.25">
      <c r="C49" s="352" t="s">
        <v>3</v>
      </c>
      <c r="D49" s="354" t="s">
        <v>115</v>
      </c>
      <c r="E49" s="96" t="s">
        <v>159</v>
      </c>
      <c r="F49" s="199"/>
      <c r="G49" s="200"/>
      <c r="H49" s="201"/>
      <c r="I49" s="201"/>
      <c r="J49" s="200"/>
      <c r="K49" s="200"/>
      <c r="L49" s="200"/>
      <c r="M49" s="200"/>
      <c r="N49" s="200"/>
      <c r="O49" s="201"/>
      <c r="P49" s="201"/>
      <c r="Q49" s="200"/>
      <c r="R49" s="201"/>
      <c r="S49" s="201"/>
      <c r="T49" s="201"/>
      <c r="U49" s="204"/>
      <c r="V49" s="165">
        <f t="shared" ref="V49:V68" si="14">SUM(F49:T49)</f>
        <v>0</v>
      </c>
    </row>
    <row r="50" spans="3:22" ht="17.25">
      <c r="C50" s="352"/>
      <c r="D50" s="354"/>
      <c r="E50" s="97" t="s">
        <v>158</v>
      </c>
      <c r="F50" s="185"/>
      <c r="G50" s="186"/>
      <c r="H50" s="168"/>
      <c r="I50" s="168"/>
      <c r="J50" s="186"/>
      <c r="K50" s="186"/>
      <c r="L50" s="186"/>
      <c r="M50" s="186"/>
      <c r="N50" s="186"/>
      <c r="O50" s="168"/>
      <c r="P50" s="168"/>
      <c r="Q50" s="186"/>
      <c r="R50" s="168"/>
      <c r="S50" s="168"/>
      <c r="T50" s="168"/>
      <c r="U50" s="169"/>
      <c r="V50" s="170">
        <f t="shared" si="14"/>
        <v>0</v>
      </c>
    </row>
    <row r="51" spans="3:22" ht="17.25">
      <c r="C51" s="352"/>
      <c r="D51" s="354"/>
      <c r="E51" s="97" t="s">
        <v>134</v>
      </c>
      <c r="F51" s="185"/>
      <c r="G51" s="186"/>
      <c r="H51" s="168"/>
      <c r="I51" s="168"/>
      <c r="J51" s="186"/>
      <c r="K51" s="186"/>
      <c r="L51" s="186"/>
      <c r="M51" s="186"/>
      <c r="N51" s="186"/>
      <c r="O51" s="168"/>
      <c r="P51" s="168"/>
      <c r="Q51" s="186"/>
      <c r="R51" s="168"/>
      <c r="S51" s="168"/>
      <c r="T51" s="168"/>
      <c r="U51" s="169"/>
      <c r="V51" s="170">
        <f t="shared" si="14"/>
        <v>0</v>
      </c>
    </row>
    <row r="52" spans="3:22" ht="17.25">
      <c r="C52" s="352"/>
      <c r="D52" s="354"/>
      <c r="E52" s="97" t="s">
        <v>135</v>
      </c>
      <c r="F52" s="185"/>
      <c r="G52" s="186"/>
      <c r="H52" s="168"/>
      <c r="I52" s="168"/>
      <c r="J52" s="186"/>
      <c r="K52" s="186"/>
      <c r="L52" s="186"/>
      <c r="M52" s="186"/>
      <c r="N52" s="186"/>
      <c r="O52" s="168"/>
      <c r="P52" s="168"/>
      <c r="Q52" s="186"/>
      <c r="R52" s="168"/>
      <c r="S52" s="168"/>
      <c r="T52" s="168"/>
      <c r="U52" s="169"/>
      <c r="V52" s="170">
        <f t="shared" si="14"/>
        <v>0</v>
      </c>
    </row>
    <row r="53" spans="3:22" ht="17.25">
      <c r="C53" s="352"/>
      <c r="D53" s="354"/>
      <c r="E53" s="97" t="s">
        <v>136</v>
      </c>
      <c r="F53" s="185"/>
      <c r="G53" s="186"/>
      <c r="H53" s="168"/>
      <c r="I53" s="168"/>
      <c r="J53" s="186"/>
      <c r="K53" s="186"/>
      <c r="L53" s="186"/>
      <c r="M53" s="186"/>
      <c r="N53" s="186"/>
      <c r="O53" s="168"/>
      <c r="P53" s="168"/>
      <c r="Q53" s="186"/>
      <c r="R53" s="168"/>
      <c r="S53" s="168"/>
      <c r="T53" s="168"/>
      <c r="U53" s="169"/>
      <c r="V53" s="170">
        <f t="shared" si="14"/>
        <v>0</v>
      </c>
    </row>
    <row r="54" spans="3:22" ht="17.25">
      <c r="C54" s="352"/>
      <c r="D54" s="354"/>
      <c r="E54" s="97" t="s">
        <v>137</v>
      </c>
      <c r="F54" s="185"/>
      <c r="G54" s="186"/>
      <c r="H54" s="168"/>
      <c r="I54" s="168"/>
      <c r="J54" s="186"/>
      <c r="K54" s="186"/>
      <c r="L54" s="186"/>
      <c r="M54" s="186"/>
      <c r="N54" s="186"/>
      <c r="O54" s="168"/>
      <c r="P54" s="168"/>
      <c r="Q54" s="186"/>
      <c r="R54" s="168"/>
      <c r="S54" s="168"/>
      <c r="T54" s="168"/>
      <c r="U54" s="169"/>
      <c r="V54" s="170">
        <f t="shared" si="14"/>
        <v>0</v>
      </c>
    </row>
    <row r="55" spans="3:22" ht="17.25">
      <c r="C55" s="352"/>
      <c r="D55" s="354"/>
      <c r="E55" s="97" t="s">
        <v>138</v>
      </c>
      <c r="F55" s="185"/>
      <c r="G55" s="186"/>
      <c r="H55" s="168"/>
      <c r="I55" s="168"/>
      <c r="J55" s="186"/>
      <c r="K55" s="186"/>
      <c r="L55" s="186"/>
      <c r="M55" s="186"/>
      <c r="N55" s="186"/>
      <c r="O55" s="168"/>
      <c r="P55" s="168"/>
      <c r="Q55" s="186"/>
      <c r="R55" s="168"/>
      <c r="S55" s="168"/>
      <c r="T55" s="168"/>
      <c r="U55" s="169"/>
      <c r="V55" s="170">
        <f t="shared" si="14"/>
        <v>0</v>
      </c>
    </row>
    <row r="56" spans="3:22" ht="17.25">
      <c r="C56" s="352"/>
      <c r="D56" s="354"/>
      <c r="E56" s="97" t="s">
        <v>139</v>
      </c>
      <c r="F56" s="185"/>
      <c r="G56" s="186"/>
      <c r="H56" s="168"/>
      <c r="I56" s="168"/>
      <c r="J56" s="186"/>
      <c r="K56" s="186"/>
      <c r="L56" s="186"/>
      <c r="M56" s="186"/>
      <c r="N56" s="186"/>
      <c r="O56" s="168"/>
      <c r="P56" s="168"/>
      <c r="Q56" s="186"/>
      <c r="R56" s="168"/>
      <c r="S56" s="168"/>
      <c r="T56" s="168"/>
      <c r="U56" s="169"/>
      <c r="V56" s="170">
        <f t="shared" si="14"/>
        <v>0</v>
      </c>
    </row>
    <row r="57" spans="3:22" ht="17.25">
      <c r="C57" s="352"/>
      <c r="D57" s="354"/>
      <c r="E57" s="97" t="s">
        <v>142</v>
      </c>
      <c r="F57" s="185"/>
      <c r="G57" s="186"/>
      <c r="H57" s="168"/>
      <c r="I57" s="168"/>
      <c r="J57" s="186"/>
      <c r="K57" s="186"/>
      <c r="L57" s="186"/>
      <c r="M57" s="186"/>
      <c r="N57" s="186"/>
      <c r="O57" s="168"/>
      <c r="P57" s="168"/>
      <c r="Q57" s="186"/>
      <c r="R57" s="168"/>
      <c r="S57" s="168"/>
      <c r="T57" s="168"/>
      <c r="U57" s="169"/>
      <c r="V57" s="170">
        <f t="shared" si="14"/>
        <v>0</v>
      </c>
    </row>
    <row r="58" spans="3:22" ht="18" thickBot="1">
      <c r="C58" s="352"/>
      <c r="D58" s="355"/>
      <c r="E58" s="98"/>
      <c r="F58" s="195"/>
      <c r="G58" s="196"/>
      <c r="H58" s="173"/>
      <c r="I58" s="173"/>
      <c r="J58" s="196"/>
      <c r="K58" s="196"/>
      <c r="L58" s="196"/>
      <c r="M58" s="196"/>
      <c r="N58" s="196"/>
      <c r="O58" s="173"/>
      <c r="P58" s="173"/>
      <c r="Q58" s="196"/>
      <c r="R58" s="173"/>
      <c r="S58" s="173"/>
      <c r="T58" s="173"/>
      <c r="U58" s="174"/>
      <c r="V58" s="175">
        <f t="shared" si="14"/>
        <v>0</v>
      </c>
    </row>
    <row r="59" spans="3:22" ht="17.25">
      <c r="C59" s="352"/>
      <c r="D59" s="356" t="s">
        <v>57</v>
      </c>
      <c r="E59" s="32" t="s">
        <v>159</v>
      </c>
      <c r="F59" s="184"/>
      <c r="G59" s="194"/>
      <c r="H59" s="163"/>
      <c r="I59" s="163"/>
      <c r="J59" s="194"/>
      <c r="K59" s="194"/>
      <c r="L59" s="194"/>
      <c r="M59" s="194"/>
      <c r="N59" s="194"/>
      <c r="O59" s="163"/>
      <c r="P59" s="163"/>
      <c r="Q59" s="194"/>
      <c r="R59" s="163"/>
      <c r="S59" s="163"/>
      <c r="T59" s="163"/>
      <c r="U59" s="164"/>
      <c r="V59" s="165">
        <f t="shared" si="14"/>
        <v>0</v>
      </c>
    </row>
    <row r="60" spans="3:22" ht="17.25">
      <c r="C60" s="352"/>
      <c r="D60" s="354"/>
      <c r="E60" s="31" t="s">
        <v>158</v>
      </c>
      <c r="F60" s="185"/>
      <c r="G60" s="186"/>
      <c r="H60" s="168"/>
      <c r="I60" s="168"/>
      <c r="J60" s="186"/>
      <c r="K60" s="186"/>
      <c r="L60" s="186"/>
      <c r="M60" s="186"/>
      <c r="N60" s="186"/>
      <c r="O60" s="168"/>
      <c r="P60" s="168"/>
      <c r="Q60" s="186"/>
      <c r="R60" s="168"/>
      <c r="S60" s="168"/>
      <c r="T60" s="168"/>
      <c r="U60" s="169"/>
      <c r="V60" s="170">
        <f t="shared" si="14"/>
        <v>0</v>
      </c>
    </row>
    <row r="61" spans="3:22" ht="17.25">
      <c r="C61" s="352"/>
      <c r="D61" s="354"/>
      <c r="E61" s="31" t="s">
        <v>134</v>
      </c>
      <c r="F61" s="185"/>
      <c r="G61" s="186"/>
      <c r="H61" s="168"/>
      <c r="I61" s="168"/>
      <c r="J61" s="186"/>
      <c r="K61" s="186"/>
      <c r="L61" s="186"/>
      <c r="M61" s="186"/>
      <c r="N61" s="186"/>
      <c r="O61" s="168"/>
      <c r="P61" s="168"/>
      <c r="Q61" s="186"/>
      <c r="R61" s="168"/>
      <c r="S61" s="168"/>
      <c r="T61" s="168"/>
      <c r="U61" s="169"/>
      <c r="V61" s="170">
        <f t="shared" si="14"/>
        <v>0</v>
      </c>
    </row>
    <row r="62" spans="3:22" ht="17.25">
      <c r="C62" s="352"/>
      <c r="D62" s="354"/>
      <c r="E62" s="31" t="s">
        <v>135</v>
      </c>
      <c r="F62" s="185"/>
      <c r="G62" s="186"/>
      <c r="H62" s="168"/>
      <c r="I62" s="168"/>
      <c r="J62" s="186"/>
      <c r="K62" s="186"/>
      <c r="L62" s="186"/>
      <c r="M62" s="186"/>
      <c r="N62" s="186"/>
      <c r="O62" s="168"/>
      <c r="P62" s="168"/>
      <c r="Q62" s="186"/>
      <c r="R62" s="168"/>
      <c r="S62" s="168"/>
      <c r="T62" s="168"/>
      <c r="U62" s="169"/>
      <c r="V62" s="170">
        <f t="shared" si="14"/>
        <v>0</v>
      </c>
    </row>
    <row r="63" spans="3:22" ht="17.25">
      <c r="C63" s="352"/>
      <c r="D63" s="354"/>
      <c r="E63" s="31" t="s">
        <v>136</v>
      </c>
      <c r="F63" s="185"/>
      <c r="G63" s="186"/>
      <c r="H63" s="168"/>
      <c r="I63" s="168"/>
      <c r="J63" s="186"/>
      <c r="K63" s="186"/>
      <c r="L63" s="186"/>
      <c r="M63" s="186"/>
      <c r="N63" s="186"/>
      <c r="O63" s="168"/>
      <c r="P63" s="168"/>
      <c r="Q63" s="186">
        <v>2</v>
      </c>
      <c r="R63" s="168"/>
      <c r="S63" s="168"/>
      <c r="T63" s="168"/>
      <c r="U63" s="169"/>
      <c r="V63" s="170">
        <f t="shared" si="14"/>
        <v>2</v>
      </c>
    </row>
    <row r="64" spans="3:22" ht="17.25">
      <c r="C64" s="352"/>
      <c r="D64" s="354"/>
      <c r="E64" s="31" t="s">
        <v>137</v>
      </c>
      <c r="F64" s="185"/>
      <c r="G64" s="186"/>
      <c r="H64" s="168"/>
      <c r="I64" s="168"/>
      <c r="J64" s="186"/>
      <c r="K64" s="186"/>
      <c r="L64" s="186"/>
      <c r="M64" s="186"/>
      <c r="N64" s="186"/>
      <c r="O64" s="168"/>
      <c r="P64" s="168"/>
      <c r="Q64" s="186"/>
      <c r="R64" s="168"/>
      <c r="S64" s="168"/>
      <c r="T64" s="168"/>
      <c r="U64" s="169"/>
      <c r="V64" s="170">
        <f t="shared" si="14"/>
        <v>0</v>
      </c>
    </row>
    <row r="65" spans="3:22" ht="17.25">
      <c r="C65" s="352"/>
      <c r="D65" s="354"/>
      <c r="E65" s="31" t="s">
        <v>138</v>
      </c>
      <c r="F65" s="185"/>
      <c r="G65" s="186"/>
      <c r="H65" s="168"/>
      <c r="I65" s="168"/>
      <c r="J65" s="186"/>
      <c r="K65" s="186"/>
      <c r="L65" s="186"/>
      <c r="M65" s="186"/>
      <c r="N65" s="186"/>
      <c r="O65" s="168"/>
      <c r="P65" s="168"/>
      <c r="Q65" s="186"/>
      <c r="R65" s="168"/>
      <c r="S65" s="168"/>
      <c r="T65" s="168"/>
      <c r="U65" s="169"/>
      <c r="V65" s="170">
        <f t="shared" si="14"/>
        <v>0</v>
      </c>
    </row>
    <row r="66" spans="3:22" ht="17.25">
      <c r="C66" s="352"/>
      <c r="D66" s="354"/>
      <c r="E66" s="31" t="s">
        <v>139</v>
      </c>
      <c r="F66" s="185"/>
      <c r="G66" s="186"/>
      <c r="H66" s="168"/>
      <c r="I66" s="168"/>
      <c r="J66" s="186"/>
      <c r="K66" s="186"/>
      <c r="L66" s="186"/>
      <c r="M66" s="186"/>
      <c r="N66" s="186"/>
      <c r="O66" s="168"/>
      <c r="P66" s="168"/>
      <c r="Q66" s="186"/>
      <c r="R66" s="168"/>
      <c r="S66" s="168"/>
      <c r="T66" s="168"/>
      <c r="U66" s="169"/>
      <c r="V66" s="170">
        <f t="shared" si="14"/>
        <v>0</v>
      </c>
    </row>
    <row r="67" spans="3:22" ht="17.25">
      <c r="C67" s="352"/>
      <c r="D67" s="354"/>
      <c r="E67" s="31" t="s">
        <v>142</v>
      </c>
      <c r="F67" s="185"/>
      <c r="G67" s="186"/>
      <c r="H67" s="168"/>
      <c r="I67" s="168"/>
      <c r="J67" s="186"/>
      <c r="K67" s="186"/>
      <c r="L67" s="186"/>
      <c r="M67" s="186"/>
      <c r="N67" s="186"/>
      <c r="O67" s="168"/>
      <c r="P67" s="168"/>
      <c r="Q67" s="186"/>
      <c r="R67" s="168"/>
      <c r="S67" s="168"/>
      <c r="T67" s="168"/>
      <c r="U67" s="169"/>
      <c r="V67" s="170">
        <f t="shared" si="14"/>
        <v>0</v>
      </c>
    </row>
    <row r="68" spans="3:22" ht="18" thickBot="1">
      <c r="C68" s="353"/>
      <c r="D68" s="357"/>
      <c r="E68" s="99"/>
      <c r="F68" s="197"/>
      <c r="G68" s="198"/>
      <c r="H68" s="178"/>
      <c r="I68" s="178"/>
      <c r="J68" s="198"/>
      <c r="K68" s="198"/>
      <c r="L68" s="198"/>
      <c r="M68" s="198"/>
      <c r="N68" s="198"/>
      <c r="O68" s="178"/>
      <c r="P68" s="178"/>
      <c r="Q68" s="198"/>
      <c r="R68" s="178"/>
      <c r="S68" s="178"/>
      <c r="T68" s="178"/>
      <c r="U68" s="179"/>
      <c r="V68" s="180">
        <f t="shared" si="14"/>
        <v>0</v>
      </c>
    </row>
    <row r="69" spans="3:22" ht="14.25" thickBot="1"/>
    <row r="70" spans="3:22">
      <c r="C70" s="325" t="s">
        <v>0</v>
      </c>
      <c r="D70" s="326"/>
      <c r="E70" s="77"/>
      <c r="F70" s="368">
        <v>1</v>
      </c>
      <c r="G70" s="369"/>
      <c r="H70" s="369"/>
      <c r="I70" s="369"/>
      <c r="J70" s="369"/>
      <c r="K70" s="369"/>
      <c r="L70" s="369"/>
      <c r="M70" s="369"/>
      <c r="N70" s="369"/>
      <c r="O70" s="369"/>
      <c r="P70" s="369"/>
      <c r="Q70" s="369"/>
      <c r="R70" s="369"/>
      <c r="S70" s="369"/>
      <c r="T70" s="369"/>
      <c r="U70" s="364"/>
      <c r="V70" s="364" t="s">
        <v>124</v>
      </c>
    </row>
    <row r="71" spans="3:22">
      <c r="C71" s="348" t="s">
        <v>1</v>
      </c>
      <c r="D71" s="349"/>
      <c r="E71" s="78"/>
      <c r="F71" s="81">
        <v>1</v>
      </c>
      <c r="G71" s="86">
        <v>2</v>
      </c>
      <c r="H71" s="86">
        <v>3</v>
      </c>
      <c r="I71" s="86">
        <v>4</v>
      </c>
      <c r="J71" s="86">
        <v>5</v>
      </c>
      <c r="K71" s="86">
        <v>6</v>
      </c>
      <c r="L71" s="86">
        <v>7</v>
      </c>
      <c r="M71" s="86">
        <v>8</v>
      </c>
      <c r="N71" s="86">
        <v>9</v>
      </c>
      <c r="O71" s="86">
        <v>10</v>
      </c>
      <c r="P71" s="86">
        <v>11</v>
      </c>
      <c r="Q71" s="86">
        <v>12</v>
      </c>
      <c r="R71" s="86">
        <v>13</v>
      </c>
      <c r="S71" s="86">
        <v>14</v>
      </c>
      <c r="T71" s="86">
        <v>15</v>
      </c>
      <c r="U71" s="91"/>
      <c r="V71" s="365"/>
    </row>
    <row r="72" spans="3:22" ht="14.25" thickBot="1">
      <c r="C72" s="350" t="s">
        <v>2</v>
      </c>
      <c r="D72" s="351"/>
      <c r="E72" s="79"/>
      <c r="F72" s="82" t="s">
        <v>160</v>
      </c>
      <c r="G72" s="87" t="s">
        <v>123</v>
      </c>
      <c r="H72" s="87" t="s">
        <v>116</v>
      </c>
      <c r="I72" s="87" t="s">
        <v>118</v>
      </c>
      <c r="J72" s="87" t="s">
        <v>119</v>
      </c>
      <c r="K72" s="150" t="s">
        <v>120</v>
      </c>
      <c r="L72" s="150" t="s">
        <v>121</v>
      </c>
      <c r="M72" s="150" t="s">
        <v>122</v>
      </c>
      <c r="N72" s="87" t="s">
        <v>123</v>
      </c>
      <c r="O72" s="150" t="s">
        <v>116</v>
      </c>
      <c r="P72" s="150" t="s">
        <v>118</v>
      </c>
      <c r="Q72" s="150" t="s">
        <v>119</v>
      </c>
      <c r="R72" s="150" t="s">
        <v>120</v>
      </c>
      <c r="S72" s="150" t="s">
        <v>121</v>
      </c>
      <c r="T72" s="87" t="s">
        <v>122</v>
      </c>
      <c r="U72" s="203"/>
      <c r="V72" s="366"/>
    </row>
    <row r="73" spans="3:22" ht="17.25">
      <c r="C73" s="352" t="s">
        <v>3</v>
      </c>
      <c r="D73" s="354" t="s">
        <v>115</v>
      </c>
      <c r="E73" s="96" t="s">
        <v>159</v>
      </c>
      <c r="F73" s="202"/>
      <c r="G73" s="201"/>
      <c r="H73" s="201"/>
      <c r="I73" s="201"/>
      <c r="J73" s="201"/>
      <c r="K73" s="200">
        <v>2</v>
      </c>
      <c r="L73" s="200">
        <v>2</v>
      </c>
      <c r="M73" s="200">
        <v>2</v>
      </c>
      <c r="N73" s="201"/>
      <c r="O73" s="200">
        <v>2</v>
      </c>
      <c r="P73" s="200">
        <v>2</v>
      </c>
      <c r="Q73" s="200">
        <v>2</v>
      </c>
      <c r="R73" s="200">
        <v>2</v>
      </c>
      <c r="S73" s="200"/>
      <c r="T73" s="201"/>
      <c r="U73" s="204"/>
      <c r="V73" s="165">
        <f t="shared" ref="V73:V92" si="15">SUM(F73:T73)</f>
        <v>14</v>
      </c>
    </row>
    <row r="74" spans="3:22" ht="17.25">
      <c r="C74" s="352"/>
      <c r="D74" s="354"/>
      <c r="E74" s="97" t="s">
        <v>158</v>
      </c>
      <c r="F74" s="166"/>
      <c r="G74" s="168"/>
      <c r="H74" s="168"/>
      <c r="I74" s="168"/>
      <c r="J74" s="168"/>
      <c r="K74" s="186">
        <v>2</v>
      </c>
      <c r="L74" s="186"/>
      <c r="M74" s="186"/>
      <c r="N74" s="168"/>
      <c r="O74" s="186"/>
      <c r="P74" s="186"/>
      <c r="Q74" s="186"/>
      <c r="R74" s="186"/>
      <c r="S74" s="186"/>
      <c r="T74" s="168"/>
      <c r="U74" s="169"/>
      <c r="V74" s="170">
        <f t="shared" si="15"/>
        <v>2</v>
      </c>
    </row>
    <row r="75" spans="3:22" ht="17.25">
      <c r="C75" s="352"/>
      <c r="D75" s="354"/>
      <c r="E75" s="97" t="s">
        <v>134</v>
      </c>
      <c r="F75" s="166"/>
      <c r="G75" s="168"/>
      <c r="H75" s="168"/>
      <c r="I75" s="168"/>
      <c r="J75" s="168"/>
      <c r="K75" s="186"/>
      <c r="L75" s="186"/>
      <c r="M75" s="186"/>
      <c r="N75" s="168"/>
      <c r="O75" s="186"/>
      <c r="P75" s="186"/>
      <c r="Q75" s="186"/>
      <c r="R75" s="186"/>
      <c r="S75" s="186"/>
      <c r="T75" s="168"/>
      <c r="U75" s="169"/>
      <c r="V75" s="170">
        <f t="shared" si="15"/>
        <v>0</v>
      </c>
    </row>
    <row r="76" spans="3:22" ht="17.25">
      <c r="C76" s="352"/>
      <c r="D76" s="354"/>
      <c r="E76" s="97" t="s">
        <v>135</v>
      </c>
      <c r="F76" s="166"/>
      <c r="G76" s="168"/>
      <c r="H76" s="168"/>
      <c r="I76" s="168"/>
      <c r="J76" s="168"/>
      <c r="K76" s="186"/>
      <c r="L76" s="186">
        <v>2</v>
      </c>
      <c r="M76" s="186">
        <v>2</v>
      </c>
      <c r="N76" s="168"/>
      <c r="O76" s="186">
        <v>2</v>
      </c>
      <c r="P76" s="186">
        <v>2</v>
      </c>
      <c r="Q76" s="186">
        <v>2</v>
      </c>
      <c r="R76" s="186">
        <v>2</v>
      </c>
      <c r="S76" s="186">
        <v>2</v>
      </c>
      <c r="T76" s="168"/>
      <c r="U76" s="169"/>
      <c r="V76" s="170">
        <f t="shared" si="15"/>
        <v>14</v>
      </c>
    </row>
    <row r="77" spans="3:22" ht="17.25">
      <c r="C77" s="352"/>
      <c r="D77" s="354"/>
      <c r="E77" s="97" t="s">
        <v>136</v>
      </c>
      <c r="F77" s="166"/>
      <c r="G77" s="168"/>
      <c r="H77" s="168"/>
      <c r="I77" s="168"/>
      <c r="J77" s="168"/>
      <c r="K77" s="186">
        <v>1</v>
      </c>
      <c r="L77" s="186">
        <v>1</v>
      </c>
      <c r="M77" s="186"/>
      <c r="N77" s="168"/>
      <c r="O77" s="186">
        <v>1</v>
      </c>
      <c r="P77" s="186">
        <v>1</v>
      </c>
      <c r="Q77" s="186"/>
      <c r="R77" s="186"/>
      <c r="S77" s="186"/>
      <c r="T77" s="168"/>
      <c r="U77" s="169"/>
      <c r="V77" s="170">
        <f t="shared" si="15"/>
        <v>4</v>
      </c>
    </row>
    <row r="78" spans="3:22" ht="17.25">
      <c r="C78" s="352"/>
      <c r="D78" s="354"/>
      <c r="E78" s="97" t="s">
        <v>137</v>
      </c>
      <c r="F78" s="166"/>
      <c r="G78" s="168"/>
      <c r="H78" s="168"/>
      <c r="I78" s="168"/>
      <c r="J78" s="168"/>
      <c r="K78" s="186"/>
      <c r="L78" s="186"/>
      <c r="M78" s="186"/>
      <c r="N78" s="168"/>
      <c r="O78" s="186"/>
      <c r="P78" s="186"/>
      <c r="Q78" s="186"/>
      <c r="R78" s="186"/>
      <c r="S78" s="186">
        <v>2</v>
      </c>
      <c r="T78" s="168"/>
      <c r="U78" s="169"/>
      <c r="V78" s="170">
        <f t="shared" si="15"/>
        <v>2</v>
      </c>
    </row>
    <row r="79" spans="3:22" ht="17.25">
      <c r="C79" s="352"/>
      <c r="D79" s="354"/>
      <c r="E79" s="97" t="s">
        <v>138</v>
      </c>
      <c r="F79" s="166"/>
      <c r="G79" s="168"/>
      <c r="H79" s="168"/>
      <c r="I79" s="168"/>
      <c r="J79" s="168"/>
      <c r="K79" s="186"/>
      <c r="L79" s="186"/>
      <c r="M79" s="186"/>
      <c r="N79" s="168"/>
      <c r="O79" s="186"/>
      <c r="P79" s="186"/>
      <c r="Q79" s="186"/>
      <c r="R79" s="186"/>
      <c r="S79" s="186"/>
      <c r="T79" s="168"/>
      <c r="U79" s="169"/>
      <c r="V79" s="170">
        <f t="shared" si="15"/>
        <v>0</v>
      </c>
    </row>
    <row r="80" spans="3:22" ht="17.25">
      <c r="C80" s="352"/>
      <c r="D80" s="354"/>
      <c r="E80" s="97" t="s">
        <v>139</v>
      </c>
      <c r="F80" s="166"/>
      <c r="G80" s="168"/>
      <c r="H80" s="168"/>
      <c r="I80" s="168"/>
      <c r="J80" s="168"/>
      <c r="K80" s="186"/>
      <c r="L80" s="186"/>
      <c r="M80" s="186"/>
      <c r="N80" s="168"/>
      <c r="O80" s="186"/>
      <c r="P80" s="186"/>
      <c r="Q80" s="186"/>
      <c r="R80" s="186"/>
      <c r="S80" s="186"/>
      <c r="T80" s="168"/>
      <c r="U80" s="169"/>
      <c r="V80" s="170">
        <f t="shared" si="15"/>
        <v>0</v>
      </c>
    </row>
    <row r="81" spans="3:22" ht="17.25">
      <c r="C81" s="352"/>
      <c r="D81" s="354"/>
      <c r="E81" s="97" t="s">
        <v>142</v>
      </c>
      <c r="F81" s="166"/>
      <c r="G81" s="168"/>
      <c r="H81" s="168"/>
      <c r="I81" s="168"/>
      <c r="J81" s="168"/>
      <c r="K81" s="186"/>
      <c r="L81" s="186"/>
      <c r="M81" s="186"/>
      <c r="N81" s="168"/>
      <c r="O81" s="186"/>
      <c r="P81" s="186"/>
      <c r="Q81" s="186"/>
      <c r="R81" s="186"/>
      <c r="S81" s="186"/>
      <c r="T81" s="168"/>
      <c r="U81" s="169"/>
      <c r="V81" s="170">
        <f t="shared" si="15"/>
        <v>0</v>
      </c>
    </row>
    <row r="82" spans="3:22" ht="18" thickBot="1">
      <c r="C82" s="352"/>
      <c r="D82" s="355"/>
      <c r="E82" s="98"/>
      <c r="F82" s="171"/>
      <c r="G82" s="173"/>
      <c r="H82" s="173"/>
      <c r="I82" s="173"/>
      <c r="J82" s="173"/>
      <c r="K82" s="196"/>
      <c r="L82" s="196"/>
      <c r="M82" s="196"/>
      <c r="N82" s="173"/>
      <c r="O82" s="196"/>
      <c r="P82" s="196"/>
      <c r="Q82" s="196"/>
      <c r="R82" s="196"/>
      <c r="S82" s="196"/>
      <c r="T82" s="173"/>
      <c r="U82" s="174"/>
      <c r="V82" s="175">
        <f t="shared" si="15"/>
        <v>0</v>
      </c>
    </row>
    <row r="83" spans="3:22" ht="17.25">
      <c r="C83" s="352"/>
      <c r="D83" s="356" t="s">
        <v>57</v>
      </c>
      <c r="E83" s="32" t="s">
        <v>159</v>
      </c>
      <c r="F83" s="161"/>
      <c r="G83" s="163"/>
      <c r="H83" s="163"/>
      <c r="I83" s="163"/>
      <c r="J83" s="163"/>
      <c r="K83" s="194"/>
      <c r="L83" s="194"/>
      <c r="M83" s="194"/>
      <c r="N83" s="163"/>
      <c r="O83" s="194"/>
      <c r="P83" s="194"/>
      <c r="Q83" s="194"/>
      <c r="R83" s="194"/>
      <c r="S83" s="194"/>
      <c r="T83" s="163"/>
      <c r="U83" s="164"/>
      <c r="V83" s="165">
        <f t="shared" si="15"/>
        <v>0</v>
      </c>
    </row>
    <row r="84" spans="3:22" ht="17.25">
      <c r="C84" s="352"/>
      <c r="D84" s="354"/>
      <c r="E84" s="31" t="s">
        <v>158</v>
      </c>
      <c r="F84" s="166"/>
      <c r="G84" s="168"/>
      <c r="H84" s="168"/>
      <c r="I84" s="168"/>
      <c r="J84" s="168"/>
      <c r="K84" s="186"/>
      <c r="L84" s="186"/>
      <c r="M84" s="186"/>
      <c r="N84" s="168"/>
      <c r="O84" s="186"/>
      <c r="P84" s="186"/>
      <c r="Q84" s="186"/>
      <c r="R84" s="186"/>
      <c r="S84" s="186"/>
      <c r="T84" s="168"/>
      <c r="U84" s="169"/>
      <c r="V84" s="170">
        <f t="shared" si="15"/>
        <v>0</v>
      </c>
    </row>
    <row r="85" spans="3:22" ht="17.25">
      <c r="C85" s="352"/>
      <c r="D85" s="354"/>
      <c r="E85" s="31" t="s">
        <v>134</v>
      </c>
      <c r="F85" s="166"/>
      <c r="G85" s="168"/>
      <c r="H85" s="168"/>
      <c r="I85" s="168"/>
      <c r="J85" s="168"/>
      <c r="K85" s="186"/>
      <c r="L85" s="186"/>
      <c r="M85" s="186"/>
      <c r="N85" s="168"/>
      <c r="O85" s="186"/>
      <c r="P85" s="186"/>
      <c r="Q85" s="186"/>
      <c r="R85" s="186"/>
      <c r="S85" s="186"/>
      <c r="T85" s="168"/>
      <c r="U85" s="169"/>
      <c r="V85" s="170">
        <f t="shared" si="15"/>
        <v>0</v>
      </c>
    </row>
    <row r="86" spans="3:22" ht="17.25">
      <c r="C86" s="352"/>
      <c r="D86" s="354"/>
      <c r="E86" s="31" t="s">
        <v>135</v>
      </c>
      <c r="F86" s="166"/>
      <c r="G86" s="168"/>
      <c r="H86" s="168"/>
      <c r="I86" s="168"/>
      <c r="J86" s="168"/>
      <c r="K86" s="186"/>
      <c r="L86" s="186"/>
      <c r="M86" s="186"/>
      <c r="N86" s="168"/>
      <c r="O86" s="186"/>
      <c r="P86" s="186"/>
      <c r="Q86" s="186"/>
      <c r="R86" s="186"/>
      <c r="S86" s="186"/>
      <c r="T86" s="168"/>
      <c r="U86" s="169"/>
      <c r="V86" s="170">
        <f t="shared" si="15"/>
        <v>0</v>
      </c>
    </row>
    <row r="87" spans="3:22" ht="17.25">
      <c r="C87" s="352"/>
      <c r="D87" s="354"/>
      <c r="E87" s="31" t="s">
        <v>136</v>
      </c>
      <c r="F87" s="166"/>
      <c r="G87" s="168"/>
      <c r="H87" s="168"/>
      <c r="I87" s="168"/>
      <c r="J87" s="168"/>
      <c r="K87" s="186"/>
      <c r="L87" s="186"/>
      <c r="M87" s="186"/>
      <c r="N87" s="168"/>
      <c r="O87" s="186"/>
      <c r="P87" s="186"/>
      <c r="Q87" s="186"/>
      <c r="R87" s="186"/>
      <c r="S87" s="186"/>
      <c r="T87" s="168"/>
      <c r="U87" s="169"/>
      <c r="V87" s="170">
        <f t="shared" si="15"/>
        <v>0</v>
      </c>
    </row>
    <row r="88" spans="3:22" ht="17.25">
      <c r="C88" s="352"/>
      <c r="D88" s="354"/>
      <c r="E88" s="31" t="s">
        <v>137</v>
      </c>
      <c r="F88" s="166"/>
      <c r="G88" s="168"/>
      <c r="H88" s="168"/>
      <c r="I88" s="168"/>
      <c r="J88" s="168"/>
      <c r="K88" s="186"/>
      <c r="L88" s="186"/>
      <c r="M88" s="186"/>
      <c r="N88" s="168"/>
      <c r="O88" s="186"/>
      <c r="P88" s="186"/>
      <c r="Q88" s="186"/>
      <c r="R88" s="186"/>
      <c r="S88" s="186"/>
      <c r="T88" s="168"/>
      <c r="U88" s="169"/>
      <c r="V88" s="170">
        <f t="shared" si="15"/>
        <v>0</v>
      </c>
    </row>
    <row r="89" spans="3:22" ht="17.25">
      <c r="C89" s="352"/>
      <c r="D89" s="354"/>
      <c r="E89" s="31" t="s">
        <v>138</v>
      </c>
      <c r="F89" s="166"/>
      <c r="G89" s="168"/>
      <c r="H89" s="168"/>
      <c r="I89" s="168"/>
      <c r="J89" s="168"/>
      <c r="K89" s="186"/>
      <c r="L89" s="186"/>
      <c r="M89" s="186"/>
      <c r="N89" s="168"/>
      <c r="O89" s="186"/>
      <c r="P89" s="186"/>
      <c r="Q89" s="186"/>
      <c r="R89" s="186"/>
      <c r="S89" s="186"/>
      <c r="T89" s="168"/>
      <c r="U89" s="169"/>
      <c r="V89" s="170">
        <f t="shared" si="15"/>
        <v>0</v>
      </c>
    </row>
    <row r="90" spans="3:22" ht="17.25">
      <c r="C90" s="352"/>
      <c r="D90" s="354"/>
      <c r="E90" s="31" t="s">
        <v>139</v>
      </c>
      <c r="F90" s="166"/>
      <c r="G90" s="168"/>
      <c r="H90" s="168"/>
      <c r="I90" s="168"/>
      <c r="J90" s="168"/>
      <c r="K90" s="186"/>
      <c r="L90" s="186"/>
      <c r="M90" s="186"/>
      <c r="N90" s="168"/>
      <c r="O90" s="186"/>
      <c r="P90" s="186"/>
      <c r="Q90" s="186"/>
      <c r="R90" s="186"/>
      <c r="S90" s="186"/>
      <c r="T90" s="168"/>
      <c r="U90" s="169"/>
      <c r="V90" s="170">
        <f t="shared" si="15"/>
        <v>0</v>
      </c>
    </row>
    <row r="91" spans="3:22" ht="17.25">
      <c r="C91" s="352"/>
      <c r="D91" s="354"/>
      <c r="E91" s="31" t="s">
        <v>142</v>
      </c>
      <c r="F91" s="166"/>
      <c r="G91" s="168"/>
      <c r="H91" s="168"/>
      <c r="I91" s="168"/>
      <c r="J91" s="168"/>
      <c r="K91" s="186"/>
      <c r="L91" s="186"/>
      <c r="M91" s="186"/>
      <c r="N91" s="168"/>
      <c r="O91" s="186"/>
      <c r="P91" s="186"/>
      <c r="Q91" s="186"/>
      <c r="R91" s="186"/>
      <c r="S91" s="186"/>
      <c r="T91" s="168"/>
      <c r="U91" s="169"/>
      <c r="V91" s="170">
        <f t="shared" si="15"/>
        <v>0</v>
      </c>
    </row>
    <row r="92" spans="3:22" ht="18" thickBot="1">
      <c r="C92" s="353"/>
      <c r="D92" s="357"/>
      <c r="E92" s="99"/>
      <c r="F92" s="176"/>
      <c r="G92" s="178"/>
      <c r="H92" s="178"/>
      <c r="I92" s="178"/>
      <c r="J92" s="178"/>
      <c r="K92" s="198"/>
      <c r="L92" s="198"/>
      <c r="M92" s="198"/>
      <c r="N92" s="178"/>
      <c r="O92" s="198"/>
      <c r="P92" s="198"/>
      <c r="Q92" s="198"/>
      <c r="R92" s="198"/>
      <c r="S92" s="198"/>
      <c r="T92" s="178"/>
      <c r="U92" s="179"/>
      <c r="V92" s="180">
        <f t="shared" si="15"/>
        <v>0</v>
      </c>
    </row>
    <row r="93" spans="3:22" ht="14.25" thickBot="1">
      <c r="C93" s="72"/>
      <c r="D93" s="72"/>
    </row>
    <row r="94" spans="3:22">
      <c r="C94" s="325" t="s">
        <v>0</v>
      </c>
      <c r="D94" s="326"/>
      <c r="E94" s="77"/>
      <c r="F94" s="368">
        <v>1</v>
      </c>
      <c r="G94" s="369"/>
      <c r="H94" s="369"/>
      <c r="I94" s="369"/>
      <c r="J94" s="369"/>
      <c r="K94" s="369"/>
      <c r="L94" s="369"/>
      <c r="M94" s="369"/>
      <c r="N94" s="369"/>
      <c r="O94" s="369"/>
      <c r="P94" s="369"/>
      <c r="Q94" s="369"/>
      <c r="R94" s="369"/>
      <c r="S94" s="369"/>
      <c r="T94" s="369"/>
      <c r="U94" s="364"/>
      <c r="V94" s="364" t="s">
        <v>124</v>
      </c>
    </row>
    <row r="95" spans="3:22">
      <c r="C95" s="348" t="s">
        <v>1</v>
      </c>
      <c r="D95" s="349"/>
      <c r="E95" s="78"/>
      <c r="F95" s="81">
        <v>16</v>
      </c>
      <c r="G95" s="86">
        <v>17</v>
      </c>
      <c r="H95" s="86">
        <v>18</v>
      </c>
      <c r="I95" s="86">
        <v>19</v>
      </c>
      <c r="J95" s="86">
        <v>20</v>
      </c>
      <c r="K95" s="86">
        <v>21</v>
      </c>
      <c r="L95" s="86">
        <v>22</v>
      </c>
      <c r="M95" s="86">
        <v>23</v>
      </c>
      <c r="N95" s="86">
        <v>24</v>
      </c>
      <c r="O95" s="86">
        <v>25</v>
      </c>
      <c r="P95" s="86">
        <v>26</v>
      </c>
      <c r="Q95" s="86">
        <v>27</v>
      </c>
      <c r="R95" s="86">
        <v>28</v>
      </c>
      <c r="S95" s="86">
        <v>29</v>
      </c>
      <c r="T95" s="86">
        <v>30</v>
      </c>
      <c r="U95" s="91">
        <v>31</v>
      </c>
      <c r="V95" s="365"/>
    </row>
    <row r="96" spans="3:22" ht="14.25" thickBot="1">
      <c r="C96" s="350" t="s">
        <v>2</v>
      </c>
      <c r="D96" s="351"/>
      <c r="E96" s="79"/>
      <c r="F96" s="82" t="s">
        <v>161</v>
      </c>
      <c r="G96" s="150" t="s">
        <v>116</v>
      </c>
      <c r="H96" s="150" t="s">
        <v>118</v>
      </c>
      <c r="I96" s="150" t="s">
        <v>119</v>
      </c>
      <c r="J96" s="150" t="s">
        <v>120</v>
      </c>
      <c r="K96" s="150" t="s">
        <v>121</v>
      </c>
      <c r="L96" s="87" t="s">
        <v>122</v>
      </c>
      <c r="M96" s="87" t="s">
        <v>123</v>
      </c>
      <c r="N96" s="150" t="s">
        <v>116</v>
      </c>
      <c r="O96" s="150" t="s">
        <v>118</v>
      </c>
      <c r="P96" s="150" t="s">
        <v>119</v>
      </c>
      <c r="Q96" s="150" t="s">
        <v>120</v>
      </c>
      <c r="R96" s="150" t="s">
        <v>121</v>
      </c>
      <c r="S96" s="87" t="s">
        <v>122</v>
      </c>
      <c r="T96" s="87" t="s">
        <v>123</v>
      </c>
      <c r="U96" s="150" t="s">
        <v>117</v>
      </c>
      <c r="V96" s="366"/>
    </row>
    <row r="97" spans="3:22" ht="17.25">
      <c r="C97" s="352" t="s">
        <v>3</v>
      </c>
      <c r="D97" s="354" t="s">
        <v>115</v>
      </c>
      <c r="E97" s="96" t="s">
        <v>159</v>
      </c>
      <c r="F97" s="202"/>
      <c r="G97" s="200"/>
      <c r="H97" s="200"/>
      <c r="I97" s="200"/>
      <c r="J97" s="200"/>
      <c r="K97" s="200"/>
      <c r="L97" s="201"/>
      <c r="M97" s="201"/>
      <c r="N97" s="200"/>
      <c r="O97" s="200"/>
      <c r="P97" s="200"/>
      <c r="Q97" s="200"/>
      <c r="R97" s="200"/>
      <c r="S97" s="201"/>
      <c r="T97" s="201"/>
      <c r="U97" s="205"/>
      <c r="V97" s="165">
        <f t="shared" ref="V97:V116" si="16">SUM(F97:T97)</f>
        <v>0</v>
      </c>
    </row>
    <row r="98" spans="3:22" ht="17.25">
      <c r="C98" s="352"/>
      <c r="D98" s="354"/>
      <c r="E98" s="97" t="s">
        <v>158</v>
      </c>
      <c r="F98" s="166"/>
      <c r="G98" s="186"/>
      <c r="H98" s="186"/>
      <c r="I98" s="186"/>
      <c r="J98" s="186"/>
      <c r="K98" s="186"/>
      <c r="L98" s="168"/>
      <c r="M98" s="168"/>
      <c r="N98" s="186"/>
      <c r="O98" s="186"/>
      <c r="P98" s="186"/>
      <c r="Q98" s="186"/>
      <c r="R98" s="186"/>
      <c r="S98" s="168"/>
      <c r="T98" s="168"/>
      <c r="U98" s="206"/>
      <c r="V98" s="170">
        <f t="shared" si="16"/>
        <v>0</v>
      </c>
    </row>
    <row r="99" spans="3:22" ht="17.25">
      <c r="C99" s="352"/>
      <c r="D99" s="354"/>
      <c r="E99" s="97" t="s">
        <v>134</v>
      </c>
      <c r="F99" s="166"/>
      <c r="G99" s="186"/>
      <c r="H99" s="186"/>
      <c r="I99" s="186"/>
      <c r="J99" s="186"/>
      <c r="K99" s="186"/>
      <c r="L99" s="168"/>
      <c r="M99" s="168"/>
      <c r="N99" s="186"/>
      <c r="O99" s="186"/>
      <c r="P99" s="186"/>
      <c r="Q99" s="186"/>
      <c r="R99" s="186"/>
      <c r="S99" s="168"/>
      <c r="T99" s="168"/>
      <c r="U99" s="206"/>
      <c r="V99" s="170">
        <f t="shared" si="16"/>
        <v>0</v>
      </c>
    </row>
    <row r="100" spans="3:22" ht="17.25">
      <c r="C100" s="352"/>
      <c r="D100" s="354"/>
      <c r="E100" s="97" t="s">
        <v>135</v>
      </c>
      <c r="F100" s="166"/>
      <c r="G100" s="186">
        <v>2</v>
      </c>
      <c r="H100" s="186"/>
      <c r="I100" s="186"/>
      <c r="J100" s="186"/>
      <c r="K100" s="186"/>
      <c r="L100" s="168"/>
      <c r="M100" s="168"/>
      <c r="N100" s="186"/>
      <c r="O100" s="186"/>
      <c r="P100" s="186"/>
      <c r="Q100" s="186"/>
      <c r="R100" s="186"/>
      <c r="S100" s="168"/>
      <c r="T100" s="168"/>
      <c r="U100" s="206"/>
      <c r="V100" s="170">
        <f t="shared" si="16"/>
        <v>2</v>
      </c>
    </row>
    <row r="101" spans="3:22" ht="17.25">
      <c r="C101" s="352"/>
      <c r="D101" s="354"/>
      <c r="E101" s="97" t="s">
        <v>136</v>
      </c>
      <c r="F101" s="166"/>
      <c r="G101" s="186">
        <v>1</v>
      </c>
      <c r="H101" s="186"/>
      <c r="I101" s="186"/>
      <c r="J101" s="186"/>
      <c r="K101" s="186"/>
      <c r="L101" s="168"/>
      <c r="M101" s="168"/>
      <c r="N101" s="186">
        <v>1</v>
      </c>
      <c r="O101" s="186"/>
      <c r="P101" s="186"/>
      <c r="Q101" s="186"/>
      <c r="R101" s="186"/>
      <c r="S101" s="168"/>
      <c r="T101" s="168"/>
      <c r="U101" s="206">
        <v>1</v>
      </c>
      <c r="V101" s="170">
        <f t="shared" si="16"/>
        <v>2</v>
      </c>
    </row>
    <row r="102" spans="3:22" ht="17.25">
      <c r="C102" s="352"/>
      <c r="D102" s="354"/>
      <c r="E102" s="97" t="s">
        <v>137</v>
      </c>
      <c r="F102" s="166"/>
      <c r="G102" s="186">
        <v>2</v>
      </c>
      <c r="H102" s="186">
        <v>3</v>
      </c>
      <c r="I102" s="186">
        <v>2</v>
      </c>
      <c r="J102" s="186">
        <v>2</v>
      </c>
      <c r="K102" s="186">
        <v>2</v>
      </c>
      <c r="L102" s="168"/>
      <c r="M102" s="168"/>
      <c r="N102" s="186"/>
      <c r="O102" s="186"/>
      <c r="P102" s="186"/>
      <c r="Q102" s="186"/>
      <c r="R102" s="186"/>
      <c r="S102" s="168"/>
      <c r="T102" s="168"/>
      <c r="U102" s="206"/>
      <c r="V102" s="170">
        <f t="shared" si="16"/>
        <v>11</v>
      </c>
    </row>
    <row r="103" spans="3:22" ht="17.25">
      <c r="C103" s="352"/>
      <c r="D103" s="354"/>
      <c r="E103" s="97" t="s">
        <v>138</v>
      </c>
      <c r="F103" s="166"/>
      <c r="G103" s="186"/>
      <c r="H103" s="186"/>
      <c r="I103" s="186">
        <v>2</v>
      </c>
      <c r="J103" s="186">
        <v>2</v>
      </c>
      <c r="K103" s="186">
        <v>2</v>
      </c>
      <c r="L103" s="168"/>
      <c r="M103" s="168"/>
      <c r="N103" s="186">
        <v>2</v>
      </c>
      <c r="O103" s="186">
        <v>2</v>
      </c>
      <c r="P103" s="186">
        <v>2</v>
      </c>
      <c r="Q103" s="186">
        <v>2</v>
      </c>
      <c r="R103" s="186">
        <v>2</v>
      </c>
      <c r="S103" s="168"/>
      <c r="T103" s="168"/>
      <c r="U103" s="206">
        <v>2</v>
      </c>
      <c r="V103" s="170">
        <f>SUM(F103:U103)</f>
        <v>18</v>
      </c>
    </row>
    <row r="104" spans="3:22" ht="17.25">
      <c r="C104" s="352"/>
      <c r="D104" s="354"/>
      <c r="E104" s="97" t="s">
        <v>139</v>
      </c>
      <c r="F104" s="166"/>
      <c r="G104" s="186"/>
      <c r="H104" s="186"/>
      <c r="I104" s="186">
        <v>1</v>
      </c>
      <c r="J104" s="186">
        <v>1</v>
      </c>
      <c r="K104" s="186">
        <v>1</v>
      </c>
      <c r="L104" s="168"/>
      <c r="M104" s="168"/>
      <c r="N104" s="186">
        <v>1</v>
      </c>
      <c r="O104" s="186">
        <v>1</v>
      </c>
      <c r="P104" s="186">
        <v>1</v>
      </c>
      <c r="Q104" s="186">
        <v>1</v>
      </c>
      <c r="R104" s="186">
        <v>1</v>
      </c>
      <c r="S104" s="168"/>
      <c r="T104" s="168"/>
      <c r="U104" s="206">
        <v>1</v>
      </c>
      <c r="V104" s="170">
        <f>SUM(F104:U104)</f>
        <v>9</v>
      </c>
    </row>
    <row r="105" spans="3:22" ht="17.25">
      <c r="C105" s="352"/>
      <c r="D105" s="354"/>
      <c r="E105" s="97" t="s">
        <v>142</v>
      </c>
      <c r="F105" s="166"/>
      <c r="G105" s="186"/>
      <c r="H105" s="186"/>
      <c r="I105" s="186"/>
      <c r="J105" s="186"/>
      <c r="K105" s="186"/>
      <c r="L105" s="168"/>
      <c r="M105" s="168"/>
      <c r="N105" s="186"/>
      <c r="O105" s="186"/>
      <c r="P105" s="186"/>
      <c r="Q105" s="186"/>
      <c r="R105" s="186"/>
      <c r="S105" s="168"/>
      <c r="T105" s="168"/>
      <c r="U105" s="206"/>
      <c r="V105" s="170">
        <f t="shared" si="16"/>
        <v>0</v>
      </c>
    </row>
    <row r="106" spans="3:22" ht="18" thickBot="1">
      <c r="C106" s="352"/>
      <c r="D106" s="355"/>
      <c r="E106" s="98"/>
      <c r="F106" s="171"/>
      <c r="G106" s="196"/>
      <c r="H106" s="196"/>
      <c r="I106" s="196"/>
      <c r="J106" s="196"/>
      <c r="K106" s="196"/>
      <c r="L106" s="173"/>
      <c r="M106" s="173"/>
      <c r="N106" s="196"/>
      <c r="O106" s="196"/>
      <c r="P106" s="196"/>
      <c r="Q106" s="196"/>
      <c r="R106" s="196"/>
      <c r="S106" s="173"/>
      <c r="T106" s="173"/>
      <c r="U106" s="207"/>
      <c r="V106" s="175">
        <f t="shared" si="16"/>
        <v>0</v>
      </c>
    </row>
    <row r="107" spans="3:22" ht="17.25">
      <c r="C107" s="352"/>
      <c r="D107" s="356" t="s">
        <v>57</v>
      </c>
      <c r="E107" s="32" t="s">
        <v>159</v>
      </c>
      <c r="F107" s="161"/>
      <c r="G107" s="194"/>
      <c r="H107" s="194"/>
      <c r="I107" s="194"/>
      <c r="J107" s="194"/>
      <c r="K107" s="194"/>
      <c r="L107" s="163"/>
      <c r="M107" s="163"/>
      <c r="N107" s="194"/>
      <c r="O107" s="194"/>
      <c r="P107" s="194"/>
      <c r="Q107" s="194"/>
      <c r="R107" s="194"/>
      <c r="S107" s="163"/>
      <c r="T107" s="163"/>
      <c r="U107" s="208"/>
      <c r="V107" s="165">
        <f t="shared" si="16"/>
        <v>0</v>
      </c>
    </row>
    <row r="108" spans="3:22" ht="17.25">
      <c r="C108" s="352"/>
      <c r="D108" s="354"/>
      <c r="E108" s="31" t="s">
        <v>158</v>
      </c>
      <c r="F108" s="166"/>
      <c r="G108" s="186"/>
      <c r="H108" s="186"/>
      <c r="I108" s="186"/>
      <c r="J108" s="186"/>
      <c r="K108" s="186"/>
      <c r="L108" s="168"/>
      <c r="M108" s="168"/>
      <c r="N108" s="186"/>
      <c r="O108" s="186"/>
      <c r="P108" s="186"/>
      <c r="Q108" s="186"/>
      <c r="R108" s="186"/>
      <c r="S108" s="168"/>
      <c r="T108" s="168"/>
      <c r="U108" s="206"/>
      <c r="V108" s="170">
        <f t="shared" si="16"/>
        <v>0</v>
      </c>
    </row>
    <row r="109" spans="3:22" ht="17.25">
      <c r="C109" s="352"/>
      <c r="D109" s="354"/>
      <c r="E109" s="31" t="s">
        <v>134</v>
      </c>
      <c r="F109" s="166"/>
      <c r="G109" s="186"/>
      <c r="H109" s="186"/>
      <c r="I109" s="186"/>
      <c r="J109" s="186"/>
      <c r="K109" s="186"/>
      <c r="L109" s="168"/>
      <c r="M109" s="168"/>
      <c r="N109" s="186"/>
      <c r="O109" s="186"/>
      <c r="P109" s="186"/>
      <c r="Q109" s="186"/>
      <c r="R109" s="186"/>
      <c r="S109" s="168"/>
      <c r="T109" s="168"/>
      <c r="U109" s="206"/>
      <c r="V109" s="170">
        <f t="shared" si="16"/>
        <v>0</v>
      </c>
    </row>
    <row r="110" spans="3:22" ht="17.25">
      <c r="C110" s="352"/>
      <c r="D110" s="354"/>
      <c r="E110" s="31" t="s">
        <v>135</v>
      </c>
      <c r="F110" s="166"/>
      <c r="G110" s="186"/>
      <c r="H110" s="186"/>
      <c r="I110" s="186"/>
      <c r="J110" s="186"/>
      <c r="K110" s="186"/>
      <c r="L110" s="168"/>
      <c r="M110" s="168"/>
      <c r="N110" s="186"/>
      <c r="O110" s="186"/>
      <c r="P110" s="186"/>
      <c r="Q110" s="186"/>
      <c r="R110" s="186"/>
      <c r="S110" s="168"/>
      <c r="T110" s="168"/>
      <c r="U110" s="206"/>
      <c r="V110" s="170">
        <f t="shared" si="16"/>
        <v>0</v>
      </c>
    </row>
    <row r="111" spans="3:22" ht="17.25">
      <c r="C111" s="352"/>
      <c r="D111" s="354"/>
      <c r="E111" s="31" t="s">
        <v>136</v>
      </c>
      <c r="F111" s="166"/>
      <c r="G111" s="186"/>
      <c r="H111" s="186"/>
      <c r="I111" s="186"/>
      <c r="J111" s="186"/>
      <c r="K111" s="186"/>
      <c r="L111" s="168"/>
      <c r="M111" s="168"/>
      <c r="N111" s="186"/>
      <c r="O111" s="186"/>
      <c r="P111" s="186"/>
      <c r="Q111" s="186"/>
      <c r="R111" s="186"/>
      <c r="S111" s="168"/>
      <c r="T111" s="168"/>
      <c r="U111" s="206"/>
      <c r="V111" s="170">
        <f t="shared" si="16"/>
        <v>0</v>
      </c>
    </row>
    <row r="112" spans="3:22" ht="17.25">
      <c r="C112" s="352"/>
      <c r="D112" s="354"/>
      <c r="E112" s="31" t="s">
        <v>137</v>
      </c>
      <c r="F112" s="166"/>
      <c r="G112" s="186"/>
      <c r="H112" s="186"/>
      <c r="I112" s="186"/>
      <c r="J112" s="186"/>
      <c r="K112" s="186"/>
      <c r="L112" s="168"/>
      <c r="M112" s="168"/>
      <c r="N112" s="186"/>
      <c r="O112" s="186"/>
      <c r="P112" s="186"/>
      <c r="Q112" s="186"/>
      <c r="R112" s="186"/>
      <c r="S112" s="168"/>
      <c r="T112" s="168"/>
      <c r="U112" s="206"/>
      <c r="V112" s="170">
        <f t="shared" si="16"/>
        <v>0</v>
      </c>
    </row>
    <row r="113" spans="3:22" ht="17.25">
      <c r="C113" s="352"/>
      <c r="D113" s="354"/>
      <c r="E113" s="31" t="s">
        <v>138</v>
      </c>
      <c r="F113" s="166"/>
      <c r="G113" s="186"/>
      <c r="H113" s="186"/>
      <c r="I113" s="186"/>
      <c r="J113" s="186"/>
      <c r="K113" s="186"/>
      <c r="L113" s="168"/>
      <c r="M113" s="168"/>
      <c r="N113" s="186"/>
      <c r="O113" s="186"/>
      <c r="P113" s="186"/>
      <c r="Q113" s="186"/>
      <c r="R113" s="186"/>
      <c r="S113" s="168"/>
      <c r="T113" s="168"/>
      <c r="U113" s="206"/>
      <c r="V113" s="170">
        <f t="shared" si="16"/>
        <v>0</v>
      </c>
    </row>
    <row r="114" spans="3:22" ht="17.25">
      <c r="C114" s="352"/>
      <c r="D114" s="354"/>
      <c r="E114" s="31" t="s">
        <v>139</v>
      </c>
      <c r="F114" s="166"/>
      <c r="G114" s="186"/>
      <c r="H114" s="186"/>
      <c r="I114" s="186"/>
      <c r="J114" s="186"/>
      <c r="K114" s="186"/>
      <c r="L114" s="168"/>
      <c r="M114" s="168"/>
      <c r="N114" s="186"/>
      <c r="O114" s="186"/>
      <c r="P114" s="186"/>
      <c r="Q114" s="186"/>
      <c r="R114" s="186"/>
      <c r="S114" s="168"/>
      <c r="T114" s="168"/>
      <c r="U114" s="206"/>
      <c r="V114" s="170">
        <f t="shared" si="16"/>
        <v>0</v>
      </c>
    </row>
    <row r="115" spans="3:22" ht="17.25">
      <c r="C115" s="352"/>
      <c r="D115" s="354"/>
      <c r="E115" s="31" t="s">
        <v>142</v>
      </c>
      <c r="F115" s="166"/>
      <c r="G115" s="186"/>
      <c r="H115" s="186"/>
      <c r="I115" s="186"/>
      <c r="J115" s="186"/>
      <c r="K115" s="186"/>
      <c r="L115" s="168"/>
      <c r="M115" s="168"/>
      <c r="N115" s="186"/>
      <c r="O115" s="186"/>
      <c r="P115" s="186"/>
      <c r="Q115" s="186"/>
      <c r="R115" s="186"/>
      <c r="S115" s="168"/>
      <c r="T115" s="168"/>
      <c r="U115" s="206"/>
      <c r="V115" s="170">
        <f t="shared" si="16"/>
        <v>0</v>
      </c>
    </row>
    <row r="116" spans="3:22" ht="18" thickBot="1">
      <c r="C116" s="353"/>
      <c r="D116" s="357"/>
      <c r="E116" s="99"/>
      <c r="F116" s="176"/>
      <c r="G116" s="198"/>
      <c r="H116" s="198"/>
      <c r="I116" s="198"/>
      <c r="J116" s="198"/>
      <c r="K116" s="198"/>
      <c r="L116" s="178"/>
      <c r="M116" s="178"/>
      <c r="N116" s="198"/>
      <c r="O116" s="198"/>
      <c r="P116" s="198"/>
      <c r="Q116" s="198"/>
      <c r="R116" s="198"/>
      <c r="S116" s="178"/>
      <c r="T116" s="178"/>
      <c r="U116" s="209"/>
      <c r="V116" s="180">
        <f t="shared" si="16"/>
        <v>0</v>
      </c>
    </row>
    <row r="117" spans="3:22" ht="14.25" thickBot="1">
      <c r="C117" s="72"/>
      <c r="D117" s="72"/>
    </row>
    <row r="118" spans="3:22">
      <c r="C118" s="325" t="s">
        <v>0</v>
      </c>
      <c r="D118" s="326"/>
      <c r="E118" s="77"/>
      <c r="F118" s="368">
        <v>2</v>
      </c>
      <c r="G118" s="369"/>
      <c r="H118" s="369"/>
      <c r="I118" s="369"/>
      <c r="J118" s="369"/>
      <c r="K118" s="369"/>
      <c r="L118" s="369"/>
      <c r="M118" s="369"/>
      <c r="N118" s="369"/>
      <c r="O118" s="369"/>
      <c r="P118" s="369"/>
      <c r="Q118" s="369"/>
      <c r="R118" s="369"/>
      <c r="S118" s="369"/>
      <c r="T118" s="369"/>
      <c r="U118" s="364"/>
      <c r="V118" s="364" t="s">
        <v>124</v>
      </c>
    </row>
    <row r="119" spans="3:22">
      <c r="C119" s="348" t="s">
        <v>1</v>
      </c>
      <c r="D119" s="349"/>
      <c r="E119" s="78"/>
      <c r="F119" s="81">
        <v>1</v>
      </c>
      <c r="G119" s="86">
        <v>2</v>
      </c>
      <c r="H119" s="86">
        <v>3</v>
      </c>
      <c r="I119" s="86">
        <v>4</v>
      </c>
      <c r="J119" s="86">
        <v>5</v>
      </c>
      <c r="K119" s="86">
        <v>6</v>
      </c>
      <c r="L119" s="86">
        <v>7</v>
      </c>
      <c r="M119" s="86">
        <v>8</v>
      </c>
      <c r="N119" s="86">
        <v>9</v>
      </c>
      <c r="O119" s="86">
        <v>10</v>
      </c>
      <c r="P119" s="86">
        <v>11</v>
      </c>
      <c r="Q119" s="86">
        <v>12</v>
      </c>
      <c r="R119" s="86">
        <v>13</v>
      </c>
      <c r="S119" s="86">
        <v>14</v>
      </c>
      <c r="T119" s="86">
        <v>15</v>
      </c>
      <c r="U119" s="91"/>
      <c r="V119" s="365"/>
    </row>
    <row r="120" spans="3:22" ht="14.25" thickBot="1">
      <c r="C120" s="350" t="s">
        <v>2</v>
      </c>
      <c r="D120" s="351"/>
      <c r="E120" s="79"/>
      <c r="F120" s="145" t="s">
        <v>162</v>
      </c>
      <c r="G120" s="150" t="s">
        <v>119</v>
      </c>
      <c r="H120" s="150" t="s">
        <v>120</v>
      </c>
      <c r="I120" s="150" t="s">
        <v>121</v>
      </c>
      <c r="J120" s="87" t="s">
        <v>122</v>
      </c>
      <c r="K120" s="87" t="s">
        <v>123</v>
      </c>
      <c r="L120" s="150" t="s">
        <v>116</v>
      </c>
      <c r="M120" s="150" t="s">
        <v>118</v>
      </c>
      <c r="N120" s="150" t="s">
        <v>119</v>
      </c>
      <c r="O120" s="150" t="s">
        <v>120</v>
      </c>
      <c r="P120" s="150" t="s">
        <v>121</v>
      </c>
      <c r="Q120" s="87" t="s">
        <v>122</v>
      </c>
      <c r="R120" s="87" t="s">
        <v>123</v>
      </c>
      <c r="S120" s="150" t="s">
        <v>116</v>
      </c>
      <c r="T120" s="150" t="s">
        <v>118</v>
      </c>
      <c r="U120" s="92"/>
      <c r="V120" s="366"/>
    </row>
    <row r="121" spans="3:22" ht="17.25">
      <c r="C121" s="352" t="s">
        <v>3</v>
      </c>
      <c r="D121" s="354" t="s">
        <v>115</v>
      </c>
      <c r="E121" s="96" t="s">
        <v>159</v>
      </c>
      <c r="F121" s="199"/>
      <c r="G121" s="200"/>
      <c r="H121" s="200"/>
      <c r="I121" s="200"/>
      <c r="J121" s="201"/>
      <c r="K121" s="201"/>
      <c r="L121" s="200"/>
      <c r="M121" s="200"/>
      <c r="N121" s="200"/>
      <c r="O121" s="200"/>
      <c r="P121" s="200"/>
      <c r="Q121" s="201"/>
      <c r="R121" s="201"/>
      <c r="S121" s="200"/>
      <c r="T121" s="200"/>
      <c r="U121" s="204"/>
      <c r="V121" s="165">
        <f t="shared" ref="V121:V140" si="17">SUM(F121:T121)</f>
        <v>0</v>
      </c>
    </row>
    <row r="122" spans="3:22" ht="17.25">
      <c r="C122" s="352"/>
      <c r="D122" s="354"/>
      <c r="E122" s="97" t="s">
        <v>158</v>
      </c>
      <c r="F122" s="185"/>
      <c r="G122" s="186"/>
      <c r="H122" s="186"/>
      <c r="I122" s="186"/>
      <c r="J122" s="168"/>
      <c r="K122" s="168"/>
      <c r="L122" s="186"/>
      <c r="M122" s="186"/>
      <c r="N122" s="186"/>
      <c r="O122" s="186"/>
      <c r="P122" s="186"/>
      <c r="Q122" s="168"/>
      <c r="R122" s="168"/>
      <c r="S122" s="186"/>
      <c r="T122" s="186"/>
      <c r="U122" s="169"/>
      <c r="V122" s="170">
        <f t="shared" si="17"/>
        <v>0</v>
      </c>
    </row>
    <row r="123" spans="3:22" ht="17.25">
      <c r="C123" s="352"/>
      <c r="D123" s="354"/>
      <c r="E123" s="97" t="s">
        <v>134</v>
      </c>
      <c r="F123" s="185"/>
      <c r="G123" s="186"/>
      <c r="H123" s="186"/>
      <c r="I123" s="186"/>
      <c r="J123" s="168"/>
      <c r="K123" s="168"/>
      <c r="L123" s="186"/>
      <c r="M123" s="186"/>
      <c r="N123" s="186"/>
      <c r="O123" s="186"/>
      <c r="P123" s="186"/>
      <c r="Q123" s="168"/>
      <c r="R123" s="168"/>
      <c r="S123" s="186"/>
      <c r="T123" s="186"/>
      <c r="U123" s="169"/>
      <c r="V123" s="170">
        <f t="shared" si="17"/>
        <v>0</v>
      </c>
    </row>
    <row r="124" spans="3:22" ht="17.25">
      <c r="C124" s="352"/>
      <c r="D124" s="354"/>
      <c r="E124" s="97" t="s">
        <v>135</v>
      </c>
      <c r="F124" s="185"/>
      <c r="G124" s="186"/>
      <c r="H124" s="186"/>
      <c r="I124" s="186"/>
      <c r="J124" s="168"/>
      <c r="K124" s="168"/>
      <c r="L124" s="186"/>
      <c r="M124" s="186"/>
      <c r="N124" s="186"/>
      <c r="O124" s="186"/>
      <c r="P124" s="186"/>
      <c r="Q124" s="168"/>
      <c r="R124" s="168"/>
      <c r="S124" s="186"/>
      <c r="T124" s="186"/>
      <c r="U124" s="169"/>
      <c r="V124" s="170">
        <f t="shared" si="17"/>
        <v>0</v>
      </c>
    </row>
    <row r="125" spans="3:22" ht="17.25">
      <c r="C125" s="352"/>
      <c r="D125" s="354"/>
      <c r="E125" s="97" t="s">
        <v>136</v>
      </c>
      <c r="F125" s="185"/>
      <c r="G125" s="186"/>
      <c r="H125" s="186"/>
      <c r="I125" s="186"/>
      <c r="J125" s="168"/>
      <c r="K125" s="168"/>
      <c r="L125" s="186">
        <v>1</v>
      </c>
      <c r="M125" s="186"/>
      <c r="N125" s="186"/>
      <c r="O125" s="186"/>
      <c r="P125" s="186"/>
      <c r="Q125" s="168"/>
      <c r="R125" s="168"/>
      <c r="S125" s="186">
        <v>1</v>
      </c>
      <c r="T125" s="186"/>
      <c r="U125" s="169"/>
      <c r="V125" s="170">
        <f t="shared" si="17"/>
        <v>2</v>
      </c>
    </row>
    <row r="126" spans="3:22" ht="17.25">
      <c r="C126" s="352"/>
      <c r="D126" s="354"/>
      <c r="E126" s="97" t="s">
        <v>137</v>
      </c>
      <c r="F126" s="185"/>
      <c r="G126" s="186"/>
      <c r="H126" s="186"/>
      <c r="I126" s="186"/>
      <c r="J126" s="168"/>
      <c r="K126" s="168"/>
      <c r="L126" s="186"/>
      <c r="M126" s="186"/>
      <c r="N126" s="186"/>
      <c r="O126" s="186"/>
      <c r="P126" s="186"/>
      <c r="Q126" s="168"/>
      <c r="R126" s="168"/>
      <c r="S126" s="186"/>
      <c r="T126" s="186"/>
      <c r="U126" s="169"/>
      <c r="V126" s="170">
        <f t="shared" si="17"/>
        <v>0</v>
      </c>
    </row>
    <row r="127" spans="3:22" ht="17.25">
      <c r="C127" s="352"/>
      <c r="D127" s="354"/>
      <c r="E127" s="97" t="s">
        <v>138</v>
      </c>
      <c r="F127" s="185">
        <v>2</v>
      </c>
      <c r="G127" s="186"/>
      <c r="H127" s="186"/>
      <c r="I127" s="186"/>
      <c r="J127" s="168"/>
      <c r="K127" s="168"/>
      <c r="L127" s="186"/>
      <c r="M127" s="186"/>
      <c r="N127" s="186"/>
      <c r="O127" s="186"/>
      <c r="P127" s="186"/>
      <c r="Q127" s="168"/>
      <c r="R127" s="168"/>
      <c r="S127" s="186"/>
      <c r="T127" s="186"/>
      <c r="U127" s="169"/>
      <c r="V127" s="170">
        <f t="shared" si="17"/>
        <v>2</v>
      </c>
    </row>
    <row r="128" spans="3:22" ht="17.25">
      <c r="C128" s="352"/>
      <c r="D128" s="354"/>
      <c r="E128" s="97" t="s">
        <v>139</v>
      </c>
      <c r="F128" s="185">
        <v>1</v>
      </c>
      <c r="G128" s="186"/>
      <c r="H128" s="186"/>
      <c r="I128" s="186"/>
      <c r="J128" s="168"/>
      <c r="K128" s="168"/>
      <c r="L128" s="186"/>
      <c r="M128" s="186"/>
      <c r="N128" s="186"/>
      <c r="O128" s="186"/>
      <c r="P128" s="186"/>
      <c r="Q128" s="168"/>
      <c r="R128" s="168"/>
      <c r="S128" s="186"/>
      <c r="T128" s="186"/>
      <c r="U128" s="169"/>
      <c r="V128" s="170">
        <f t="shared" si="17"/>
        <v>1</v>
      </c>
    </row>
    <row r="129" spans="3:22" ht="17.25">
      <c r="C129" s="352"/>
      <c r="D129" s="354"/>
      <c r="E129" s="97" t="s">
        <v>142</v>
      </c>
      <c r="F129" s="185"/>
      <c r="G129" s="186">
        <v>2</v>
      </c>
      <c r="H129" s="186">
        <v>2</v>
      </c>
      <c r="I129" s="186">
        <v>2</v>
      </c>
      <c r="J129" s="168"/>
      <c r="K129" s="168"/>
      <c r="L129" s="186">
        <v>2</v>
      </c>
      <c r="M129" s="186">
        <v>2</v>
      </c>
      <c r="N129" s="186">
        <v>2</v>
      </c>
      <c r="O129" s="186">
        <v>2</v>
      </c>
      <c r="P129" s="186">
        <v>2</v>
      </c>
      <c r="Q129" s="168"/>
      <c r="R129" s="168"/>
      <c r="S129" s="186"/>
      <c r="T129" s="186"/>
      <c r="U129" s="169"/>
      <c r="V129" s="170">
        <f t="shared" si="17"/>
        <v>16</v>
      </c>
    </row>
    <row r="130" spans="3:22" ht="18" thickBot="1">
      <c r="C130" s="352"/>
      <c r="D130" s="355"/>
      <c r="E130" s="98"/>
      <c r="F130" s="195"/>
      <c r="G130" s="196"/>
      <c r="H130" s="196"/>
      <c r="I130" s="196"/>
      <c r="J130" s="173"/>
      <c r="K130" s="173"/>
      <c r="L130" s="196"/>
      <c r="M130" s="196"/>
      <c r="N130" s="196"/>
      <c r="O130" s="196"/>
      <c r="P130" s="196"/>
      <c r="Q130" s="173"/>
      <c r="R130" s="173"/>
      <c r="S130" s="196"/>
      <c r="T130" s="196"/>
      <c r="U130" s="174"/>
      <c r="V130" s="175">
        <f t="shared" si="17"/>
        <v>0</v>
      </c>
    </row>
    <row r="131" spans="3:22" ht="17.25">
      <c r="C131" s="352"/>
      <c r="D131" s="356" t="s">
        <v>57</v>
      </c>
      <c r="E131" s="32" t="s">
        <v>159</v>
      </c>
      <c r="F131" s="184"/>
      <c r="G131" s="194"/>
      <c r="H131" s="194"/>
      <c r="I131" s="194"/>
      <c r="J131" s="163"/>
      <c r="K131" s="163"/>
      <c r="L131" s="194"/>
      <c r="M131" s="194"/>
      <c r="N131" s="194"/>
      <c r="O131" s="194"/>
      <c r="P131" s="194"/>
      <c r="Q131" s="163"/>
      <c r="R131" s="163"/>
      <c r="S131" s="194"/>
      <c r="T131" s="194"/>
      <c r="U131" s="164"/>
      <c r="V131" s="165">
        <f t="shared" si="17"/>
        <v>0</v>
      </c>
    </row>
    <row r="132" spans="3:22" ht="17.25">
      <c r="C132" s="352"/>
      <c r="D132" s="354"/>
      <c r="E132" s="31" t="s">
        <v>158</v>
      </c>
      <c r="F132" s="185"/>
      <c r="G132" s="186"/>
      <c r="H132" s="186"/>
      <c r="I132" s="186"/>
      <c r="J132" s="168"/>
      <c r="K132" s="168"/>
      <c r="L132" s="186"/>
      <c r="M132" s="186"/>
      <c r="N132" s="186"/>
      <c r="O132" s="186"/>
      <c r="P132" s="186"/>
      <c r="Q132" s="168"/>
      <c r="R132" s="168"/>
      <c r="S132" s="186"/>
      <c r="T132" s="186"/>
      <c r="U132" s="169"/>
      <c r="V132" s="170">
        <f t="shared" si="17"/>
        <v>0</v>
      </c>
    </row>
    <row r="133" spans="3:22" ht="17.25">
      <c r="C133" s="352"/>
      <c r="D133" s="354"/>
      <c r="E133" s="31" t="s">
        <v>134</v>
      </c>
      <c r="F133" s="185"/>
      <c r="G133" s="186"/>
      <c r="H133" s="186"/>
      <c r="I133" s="186"/>
      <c r="J133" s="168"/>
      <c r="K133" s="168"/>
      <c r="L133" s="186"/>
      <c r="M133" s="186"/>
      <c r="N133" s="186"/>
      <c r="O133" s="186"/>
      <c r="P133" s="186"/>
      <c r="Q133" s="168"/>
      <c r="R133" s="168"/>
      <c r="S133" s="186"/>
      <c r="T133" s="186"/>
      <c r="U133" s="169"/>
      <c r="V133" s="170">
        <f t="shared" si="17"/>
        <v>0</v>
      </c>
    </row>
    <row r="134" spans="3:22" ht="17.25">
      <c r="C134" s="352"/>
      <c r="D134" s="354"/>
      <c r="E134" s="31" t="s">
        <v>135</v>
      </c>
      <c r="F134" s="185"/>
      <c r="G134" s="186"/>
      <c r="H134" s="186"/>
      <c r="I134" s="186"/>
      <c r="J134" s="168"/>
      <c r="K134" s="168"/>
      <c r="L134" s="186"/>
      <c r="M134" s="186"/>
      <c r="N134" s="186"/>
      <c r="O134" s="186"/>
      <c r="P134" s="186"/>
      <c r="Q134" s="168"/>
      <c r="R134" s="168"/>
      <c r="S134" s="186"/>
      <c r="T134" s="186"/>
      <c r="U134" s="169"/>
      <c r="V134" s="170">
        <f t="shared" si="17"/>
        <v>0</v>
      </c>
    </row>
    <row r="135" spans="3:22" ht="17.25">
      <c r="C135" s="352"/>
      <c r="D135" s="354"/>
      <c r="E135" s="31" t="s">
        <v>136</v>
      </c>
      <c r="F135" s="185"/>
      <c r="G135" s="186"/>
      <c r="H135" s="186"/>
      <c r="I135" s="186"/>
      <c r="J135" s="168"/>
      <c r="K135" s="168"/>
      <c r="L135" s="186"/>
      <c r="M135" s="186"/>
      <c r="N135" s="186"/>
      <c r="O135" s="186"/>
      <c r="P135" s="186"/>
      <c r="Q135" s="168"/>
      <c r="R135" s="168"/>
      <c r="S135" s="186"/>
      <c r="T135" s="186"/>
      <c r="U135" s="169"/>
      <c r="V135" s="170">
        <f t="shared" si="17"/>
        <v>0</v>
      </c>
    </row>
    <row r="136" spans="3:22" ht="17.25">
      <c r="C136" s="352"/>
      <c r="D136" s="354"/>
      <c r="E136" s="31" t="s">
        <v>137</v>
      </c>
      <c r="F136" s="185"/>
      <c r="G136" s="186"/>
      <c r="H136" s="186"/>
      <c r="I136" s="186"/>
      <c r="J136" s="168"/>
      <c r="K136" s="168"/>
      <c r="L136" s="186"/>
      <c r="M136" s="186"/>
      <c r="N136" s="186"/>
      <c r="O136" s="186"/>
      <c r="P136" s="186"/>
      <c r="Q136" s="168"/>
      <c r="R136" s="168"/>
      <c r="S136" s="186"/>
      <c r="T136" s="186"/>
      <c r="U136" s="169"/>
      <c r="V136" s="170">
        <f t="shared" si="17"/>
        <v>0</v>
      </c>
    </row>
    <row r="137" spans="3:22" ht="17.25">
      <c r="C137" s="352"/>
      <c r="D137" s="354"/>
      <c r="E137" s="31" t="s">
        <v>138</v>
      </c>
      <c r="F137" s="185"/>
      <c r="G137" s="186"/>
      <c r="H137" s="186"/>
      <c r="I137" s="186"/>
      <c r="J137" s="168"/>
      <c r="K137" s="168"/>
      <c r="L137" s="186"/>
      <c r="M137" s="186"/>
      <c r="N137" s="186"/>
      <c r="O137" s="186"/>
      <c r="P137" s="186"/>
      <c r="Q137" s="168"/>
      <c r="R137" s="168"/>
      <c r="S137" s="186"/>
      <c r="T137" s="186"/>
      <c r="U137" s="169"/>
      <c r="V137" s="170">
        <f t="shared" si="17"/>
        <v>0</v>
      </c>
    </row>
    <row r="138" spans="3:22" ht="17.25">
      <c r="C138" s="352"/>
      <c r="D138" s="354"/>
      <c r="E138" s="31" t="s">
        <v>139</v>
      </c>
      <c r="F138" s="185"/>
      <c r="G138" s="186"/>
      <c r="H138" s="186"/>
      <c r="I138" s="186"/>
      <c r="J138" s="168"/>
      <c r="K138" s="168"/>
      <c r="L138" s="186"/>
      <c r="M138" s="186"/>
      <c r="N138" s="186"/>
      <c r="O138" s="186"/>
      <c r="P138" s="186"/>
      <c r="Q138" s="168"/>
      <c r="R138" s="168"/>
      <c r="S138" s="186"/>
      <c r="T138" s="186"/>
      <c r="U138" s="169"/>
      <c r="V138" s="170">
        <f t="shared" si="17"/>
        <v>0</v>
      </c>
    </row>
    <row r="139" spans="3:22" ht="17.25">
      <c r="C139" s="352"/>
      <c r="D139" s="354"/>
      <c r="E139" s="31" t="s">
        <v>142</v>
      </c>
      <c r="F139" s="185"/>
      <c r="G139" s="186"/>
      <c r="H139" s="186"/>
      <c r="I139" s="186"/>
      <c r="J139" s="168"/>
      <c r="K139" s="168"/>
      <c r="L139" s="186"/>
      <c r="M139" s="186"/>
      <c r="N139" s="186"/>
      <c r="O139" s="186"/>
      <c r="P139" s="186"/>
      <c r="Q139" s="168"/>
      <c r="R139" s="168"/>
      <c r="S139" s="186"/>
      <c r="T139" s="186"/>
      <c r="U139" s="169"/>
      <c r="V139" s="170">
        <f t="shared" si="17"/>
        <v>0</v>
      </c>
    </row>
    <row r="140" spans="3:22" ht="18" thickBot="1">
      <c r="C140" s="353"/>
      <c r="D140" s="357"/>
      <c r="E140" s="99"/>
      <c r="F140" s="197"/>
      <c r="G140" s="198"/>
      <c r="H140" s="198"/>
      <c r="I140" s="198"/>
      <c r="J140" s="178"/>
      <c r="K140" s="178"/>
      <c r="L140" s="198"/>
      <c r="M140" s="198"/>
      <c r="N140" s="198"/>
      <c r="O140" s="198"/>
      <c r="P140" s="198"/>
      <c r="Q140" s="178"/>
      <c r="R140" s="178"/>
      <c r="S140" s="198"/>
      <c r="T140" s="198"/>
      <c r="U140" s="179"/>
      <c r="V140" s="180">
        <f t="shared" si="17"/>
        <v>0</v>
      </c>
    </row>
    <row r="141" spans="3:22" ht="14.25" thickBot="1"/>
    <row r="142" spans="3:22">
      <c r="C142" s="325" t="s">
        <v>0</v>
      </c>
      <c r="D142" s="326"/>
      <c r="E142" s="77"/>
      <c r="F142" s="368">
        <v>2</v>
      </c>
      <c r="G142" s="369"/>
      <c r="H142" s="369"/>
      <c r="I142" s="369"/>
      <c r="J142" s="369"/>
      <c r="K142" s="369"/>
      <c r="L142" s="369"/>
      <c r="M142" s="369"/>
      <c r="N142" s="369"/>
      <c r="O142" s="369"/>
      <c r="P142" s="369"/>
      <c r="Q142" s="369"/>
      <c r="R142" s="369"/>
      <c r="S142" s="369"/>
      <c r="T142" s="369"/>
      <c r="U142" s="364"/>
      <c r="V142" s="364" t="s">
        <v>124</v>
      </c>
    </row>
    <row r="143" spans="3:22">
      <c r="C143" s="348" t="s">
        <v>1</v>
      </c>
      <c r="D143" s="349"/>
      <c r="E143" s="78"/>
      <c r="F143" s="81">
        <v>16</v>
      </c>
      <c r="G143" s="86">
        <v>17</v>
      </c>
      <c r="H143" s="86">
        <v>18</v>
      </c>
      <c r="I143" s="86">
        <v>19</v>
      </c>
      <c r="J143" s="86">
        <v>20</v>
      </c>
      <c r="K143" s="86">
        <v>21</v>
      </c>
      <c r="L143" s="86">
        <v>22</v>
      </c>
      <c r="M143" s="86">
        <v>23</v>
      </c>
      <c r="N143" s="86">
        <v>24</v>
      </c>
      <c r="O143" s="86">
        <v>25</v>
      </c>
      <c r="P143" s="86">
        <v>26</v>
      </c>
      <c r="Q143" s="86">
        <v>27</v>
      </c>
      <c r="R143" s="86">
        <v>28</v>
      </c>
      <c r="S143" s="86"/>
      <c r="T143" s="86"/>
      <c r="U143" s="91"/>
      <c r="V143" s="365"/>
    </row>
    <row r="144" spans="3:22" ht="14.25" thickBot="1">
      <c r="C144" s="350" t="s">
        <v>2</v>
      </c>
      <c r="D144" s="351"/>
      <c r="E144" s="79"/>
      <c r="F144" s="145" t="s">
        <v>146</v>
      </c>
      <c r="G144" s="150" t="s">
        <v>120</v>
      </c>
      <c r="H144" s="150" t="s">
        <v>121</v>
      </c>
      <c r="I144" s="150" t="s">
        <v>122</v>
      </c>
      <c r="J144" s="150" t="s">
        <v>123</v>
      </c>
      <c r="K144" s="150" t="s">
        <v>116</v>
      </c>
      <c r="L144" s="150" t="s">
        <v>118</v>
      </c>
      <c r="M144" s="150" t="s">
        <v>119</v>
      </c>
      <c r="N144" s="150" t="s">
        <v>120</v>
      </c>
      <c r="O144" s="150" t="s">
        <v>121</v>
      </c>
      <c r="P144" s="150" t="s">
        <v>122</v>
      </c>
      <c r="Q144" s="150" t="s">
        <v>123</v>
      </c>
      <c r="R144" s="150" t="s">
        <v>116</v>
      </c>
      <c r="S144" s="150"/>
      <c r="T144" s="150"/>
      <c r="U144" s="210"/>
      <c r="V144" s="366"/>
    </row>
    <row r="145" spans="3:22" ht="17.25">
      <c r="C145" s="352" t="s">
        <v>3</v>
      </c>
      <c r="D145" s="354" t="s">
        <v>115</v>
      </c>
      <c r="E145" s="96" t="s">
        <v>159</v>
      </c>
      <c r="F145" s="199"/>
      <c r="G145" s="200"/>
      <c r="H145" s="200"/>
      <c r="I145" s="200"/>
      <c r="J145" s="200"/>
      <c r="K145" s="200"/>
      <c r="L145" s="200"/>
      <c r="M145" s="200"/>
      <c r="N145" s="200"/>
      <c r="O145" s="200"/>
      <c r="P145" s="200"/>
      <c r="Q145" s="200"/>
      <c r="R145" s="200"/>
      <c r="S145" s="200"/>
      <c r="T145" s="200"/>
      <c r="U145" s="205"/>
      <c r="V145" s="165">
        <f t="shared" ref="V145:V164" si="18">SUM(F145:T145)</f>
        <v>0</v>
      </c>
    </row>
    <row r="146" spans="3:22" ht="17.25">
      <c r="C146" s="352"/>
      <c r="D146" s="354"/>
      <c r="E146" s="97" t="s">
        <v>158</v>
      </c>
      <c r="F146" s="185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206"/>
      <c r="V146" s="170">
        <f t="shared" si="18"/>
        <v>0</v>
      </c>
    </row>
    <row r="147" spans="3:22" ht="17.25">
      <c r="C147" s="352"/>
      <c r="D147" s="354"/>
      <c r="E147" s="97" t="s">
        <v>134</v>
      </c>
      <c r="F147" s="185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206"/>
      <c r="V147" s="170">
        <f t="shared" si="18"/>
        <v>0</v>
      </c>
    </row>
    <row r="148" spans="3:22" ht="17.25">
      <c r="C148" s="352"/>
      <c r="D148" s="354"/>
      <c r="E148" s="97" t="s">
        <v>135</v>
      </c>
      <c r="F148" s="185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206"/>
      <c r="V148" s="170">
        <f t="shared" si="18"/>
        <v>0</v>
      </c>
    </row>
    <row r="149" spans="3:22" ht="17.25">
      <c r="C149" s="352"/>
      <c r="D149" s="354"/>
      <c r="E149" s="97" t="s">
        <v>136</v>
      </c>
      <c r="F149" s="185"/>
      <c r="G149" s="186"/>
      <c r="H149" s="186"/>
      <c r="I149" s="186"/>
      <c r="J149" s="186"/>
      <c r="K149" s="186">
        <v>1</v>
      </c>
      <c r="L149" s="186"/>
      <c r="M149" s="186"/>
      <c r="N149" s="186"/>
      <c r="O149" s="186"/>
      <c r="P149" s="186"/>
      <c r="Q149" s="186"/>
      <c r="R149" s="186">
        <v>1</v>
      </c>
      <c r="S149" s="186"/>
      <c r="T149" s="186"/>
      <c r="U149" s="206"/>
      <c r="V149" s="170">
        <f t="shared" si="18"/>
        <v>2</v>
      </c>
    </row>
    <row r="150" spans="3:22" ht="17.25">
      <c r="C150" s="352"/>
      <c r="D150" s="354"/>
      <c r="E150" s="97" t="s">
        <v>137</v>
      </c>
      <c r="F150" s="185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206"/>
      <c r="V150" s="170">
        <f t="shared" si="18"/>
        <v>0</v>
      </c>
    </row>
    <row r="151" spans="3:22" ht="17.25">
      <c r="C151" s="352"/>
      <c r="D151" s="354"/>
      <c r="E151" s="97" t="s">
        <v>138</v>
      </c>
      <c r="F151" s="185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206"/>
      <c r="V151" s="170">
        <f t="shared" si="18"/>
        <v>0</v>
      </c>
    </row>
    <row r="152" spans="3:22" ht="17.25">
      <c r="C152" s="352"/>
      <c r="D152" s="354"/>
      <c r="E152" s="97" t="s">
        <v>139</v>
      </c>
      <c r="F152" s="185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206"/>
      <c r="V152" s="170">
        <f t="shared" si="18"/>
        <v>0</v>
      </c>
    </row>
    <row r="153" spans="3:22" ht="17.25">
      <c r="C153" s="352"/>
      <c r="D153" s="354"/>
      <c r="E153" s="97" t="s">
        <v>142</v>
      </c>
      <c r="F153" s="185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206"/>
      <c r="V153" s="170">
        <f t="shared" si="18"/>
        <v>0</v>
      </c>
    </row>
    <row r="154" spans="3:22" ht="18" thickBot="1">
      <c r="C154" s="352"/>
      <c r="D154" s="355"/>
      <c r="E154" s="98"/>
      <c r="F154" s="195"/>
      <c r="G154" s="196"/>
      <c r="H154" s="196"/>
      <c r="I154" s="196"/>
      <c r="J154" s="196"/>
      <c r="K154" s="196"/>
      <c r="L154" s="196"/>
      <c r="M154" s="196"/>
      <c r="N154" s="196"/>
      <c r="O154" s="196"/>
      <c r="P154" s="196"/>
      <c r="Q154" s="196"/>
      <c r="R154" s="196"/>
      <c r="S154" s="196"/>
      <c r="T154" s="196"/>
      <c r="U154" s="207"/>
      <c r="V154" s="175">
        <f t="shared" si="18"/>
        <v>0</v>
      </c>
    </row>
    <row r="155" spans="3:22" ht="17.25">
      <c r="C155" s="352"/>
      <c r="D155" s="356" t="s">
        <v>57</v>
      </c>
      <c r="E155" s="32" t="s">
        <v>159</v>
      </c>
      <c r="F155" s="18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  <c r="R155" s="194"/>
      <c r="S155" s="194"/>
      <c r="T155" s="194"/>
      <c r="U155" s="208"/>
      <c r="V155" s="165">
        <f t="shared" si="18"/>
        <v>0</v>
      </c>
    </row>
    <row r="156" spans="3:22" ht="17.25">
      <c r="C156" s="352"/>
      <c r="D156" s="354"/>
      <c r="E156" s="31" t="s">
        <v>158</v>
      </c>
      <c r="F156" s="185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206"/>
      <c r="V156" s="170">
        <f t="shared" si="18"/>
        <v>0</v>
      </c>
    </row>
    <row r="157" spans="3:22" ht="17.25">
      <c r="C157" s="352"/>
      <c r="D157" s="354"/>
      <c r="E157" s="31" t="s">
        <v>134</v>
      </c>
      <c r="F157" s="185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206"/>
      <c r="V157" s="170">
        <f t="shared" si="18"/>
        <v>0</v>
      </c>
    </row>
    <row r="158" spans="3:22" ht="17.25">
      <c r="C158" s="352"/>
      <c r="D158" s="354"/>
      <c r="E158" s="31" t="s">
        <v>135</v>
      </c>
      <c r="F158" s="185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206"/>
      <c r="V158" s="170">
        <f t="shared" si="18"/>
        <v>0</v>
      </c>
    </row>
    <row r="159" spans="3:22" ht="17.25">
      <c r="C159" s="352"/>
      <c r="D159" s="354"/>
      <c r="E159" s="31" t="s">
        <v>136</v>
      </c>
      <c r="F159" s="185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206"/>
      <c r="V159" s="170">
        <f t="shared" si="18"/>
        <v>0</v>
      </c>
    </row>
    <row r="160" spans="3:22" ht="17.25">
      <c r="C160" s="352"/>
      <c r="D160" s="354"/>
      <c r="E160" s="31" t="s">
        <v>137</v>
      </c>
      <c r="F160" s="185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206"/>
      <c r="V160" s="170">
        <f t="shared" si="18"/>
        <v>0</v>
      </c>
    </row>
    <row r="161" spans="3:22" ht="17.25">
      <c r="C161" s="352"/>
      <c r="D161" s="354"/>
      <c r="E161" s="31" t="s">
        <v>138</v>
      </c>
      <c r="F161" s="185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206"/>
      <c r="V161" s="170">
        <f t="shared" si="18"/>
        <v>0</v>
      </c>
    </row>
    <row r="162" spans="3:22" ht="17.25">
      <c r="C162" s="352"/>
      <c r="D162" s="354"/>
      <c r="E162" s="31" t="s">
        <v>139</v>
      </c>
      <c r="F162" s="185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206"/>
      <c r="V162" s="170">
        <f t="shared" si="18"/>
        <v>0</v>
      </c>
    </row>
    <row r="163" spans="3:22" ht="17.25">
      <c r="C163" s="352"/>
      <c r="D163" s="354"/>
      <c r="E163" s="31" t="s">
        <v>142</v>
      </c>
      <c r="F163" s="185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206"/>
      <c r="V163" s="170">
        <f t="shared" si="18"/>
        <v>0</v>
      </c>
    </row>
    <row r="164" spans="3:22" ht="18" thickBot="1">
      <c r="C164" s="353"/>
      <c r="D164" s="357"/>
      <c r="E164" s="99"/>
      <c r="F164" s="197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209"/>
      <c r="V164" s="180">
        <f t="shared" si="18"/>
        <v>0</v>
      </c>
    </row>
  </sheetData>
  <mergeCells count="72">
    <mergeCell ref="M8:M9"/>
    <mergeCell ref="N8:N9"/>
    <mergeCell ref="L8:L9"/>
    <mergeCell ref="D7:E7"/>
    <mergeCell ref="F7:G7"/>
    <mergeCell ref="H7:I7"/>
    <mergeCell ref="J7:J9"/>
    <mergeCell ref="K7:L7"/>
    <mergeCell ref="F8:F9"/>
    <mergeCell ref="G8:G9"/>
    <mergeCell ref="H8:H9"/>
    <mergeCell ref="I8:I9"/>
    <mergeCell ref="K8:K9"/>
    <mergeCell ref="P8:P9"/>
    <mergeCell ref="W8:W9"/>
    <mergeCell ref="C70:D70"/>
    <mergeCell ref="F70:U70"/>
    <mergeCell ref="C6:C9"/>
    <mergeCell ref="D6:J6"/>
    <mergeCell ref="K6:N6"/>
    <mergeCell ref="O6:O9"/>
    <mergeCell ref="V70:V72"/>
    <mergeCell ref="C71:D71"/>
    <mergeCell ref="C72:D72"/>
    <mergeCell ref="P6:V6"/>
    <mergeCell ref="P7:V7"/>
    <mergeCell ref="M7:N7"/>
    <mergeCell ref="D8:D9"/>
    <mergeCell ref="E8:E9"/>
    <mergeCell ref="C73:C92"/>
    <mergeCell ref="D73:D82"/>
    <mergeCell ref="D83:D92"/>
    <mergeCell ref="C145:C164"/>
    <mergeCell ref="D145:D154"/>
    <mergeCell ref="D155:D164"/>
    <mergeCell ref="C118:D118"/>
    <mergeCell ref="C142:D142"/>
    <mergeCell ref="C94:D94"/>
    <mergeCell ref="F142:U142"/>
    <mergeCell ref="V142:V144"/>
    <mergeCell ref="C143:D143"/>
    <mergeCell ref="C144:D144"/>
    <mergeCell ref="V118:V120"/>
    <mergeCell ref="F118:U118"/>
    <mergeCell ref="C119:D119"/>
    <mergeCell ref="C120:D120"/>
    <mergeCell ref="C121:C140"/>
    <mergeCell ref="D121:D130"/>
    <mergeCell ref="D131:D140"/>
    <mergeCell ref="F94:U94"/>
    <mergeCell ref="V94:V96"/>
    <mergeCell ref="C95:D95"/>
    <mergeCell ref="C96:D96"/>
    <mergeCell ref="C97:C116"/>
    <mergeCell ref="D97:D106"/>
    <mergeCell ref="D107:D116"/>
    <mergeCell ref="V46:V48"/>
    <mergeCell ref="C47:D47"/>
    <mergeCell ref="C48:D48"/>
    <mergeCell ref="C22:D22"/>
    <mergeCell ref="F22:U22"/>
    <mergeCell ref="C25:C44"/>
    <mergeCell ref="D25:D34"/>
    <mergeCell ref="D35:D44"/>
    <mergeCell ref="C23:D23"/>
    <mergeCell ref="C24:D24"/>
    <mergeCell ref="V22:V24"/>
    <mergeCell ref="C49:C68"/>
    <mergeCell ref="D49:D58"/>
    <mergeCell ref="D59:D68"/>
    <mergeCell ref="C46:D46"/>
    <mergeCell ref="F46:U46"/>
  </mergeCells>
  <phoneticPr fontId="1"/>
  <conditionalFormatting sqref="J10:J19">
    <cfRule type="cellIs" dxfId="16" priority="6" operator="lessThan">
      <formula>0.667</formula>
    </cfRule>
  </conditionalFormatting>
  <conditionalFormatting sqref="J20">
    <cfRule type="cellIs" dxfId="15" priority="5" operator="lessThan">
      <formula>0.8</formula>
    </cfRule>
  </conditionalFormatting>
  <conditionalFormatting sqref="K10:K20">
    <cfRule type="cellIs" dxfId="14" priority="4" operator="lessThan">
      <formula>0.67</formula>
    </cfRule>
  </conditionalFormatting>
  <conditionalFormatting sqref="M10:M20">
    <cfRule type="cellIs" dxfId="13" priority="3" operator="lessThan">
      <formula>0.8</formula>
    </cfRule>
  </conditionalFormatting>
  <conditionalFormatting sqref="P10:P20">
    <cfRule type="cellIs" dxfId="12" priority="1" operator="lessThan">
      <formula>0.67</formula>
    </cfRule>
    <cfRule type="cellIs" dxfId="11" priority="2" operator="lessThan">
      <formula>0.8</formula>
    </cfRule>
  </conditionalFormatting>
  <pageMargins left="0.7" right="0.7" top="0.75" bottom="0.75" header="0.3" footer="0.3"/>
  <pageSetup paperSize="9" scale="61" fitToHeight="0" orientation="landscape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AE284"/>
  <sheetViews>
    <sheetView tabSelected="1" topLeftCell="A221" zoomScaleNormal="100" workbookViewId="0">
      <selection activeCell="F269" sqref="F269:S270"/>
    </sheetView>
  </sheetViews>
  <sheetFormatPr defaultColWidth="9" defaultRowHeight="13.5" outlineLevelRow="1"/>
  <cols>
    <col min="1" max="2" width="2.625" style="18" customWidth="1"/>
    <col min="3" max="3" width="14.125" style="18" bestFit="1" customWidth="1"/>
    <col min="4" max="30" width="9" style="18" customWidth="1"/>
    <col min="31" max="33" width="4.625" style="18" customWidth="1"/>
    <col min="34" max="16384" width="9" style="18"/>
  </cols>
  <sheetData>
    <row r="1" spans="2:31" s="160" customFormat="1" ht="18.75" customHeight="1">
      <c r="B1" s="155" t="s">
        <v>86</v>
      </c>
      <c r="M1" s="212" t="s">
        <v>172</v>
      </c>
      <c r="N1" s="213">
        <v>44593</v>
      </c>
      <c r="O1" s="211"/>
    </row>
    <row r="2" spans="2:31" ht="18.75" customHeight="1">
      <c r="B2" s="19"/>
      <c r="C2" s="155"/>
      <c r="F2" s="69" t="s">
        <v>169</v>
      </c>
      <c r="G2" s="70"/>
      <c r="H2" s="68" t="s">
        <v>62</v>
      </c>
      <c r="I2" s="71">
        <f>J25</f>
        <v>0.31991951710261568</v>
      </c>
      <c r="J2" s="68" t="s">
        <v>69</v>
      </c>
      <c r="K2" s="68" t="s">
        <v>70</v>
      </c>
      <c r="N2" s="19"/>
      <c r="O2" s="19"/>
    </row>
    <row r="3" spans="2:31" ht="18.75" customHeight="1">
      <c r="B3" s="19"/>
      <c r="F3" s="68" t="s">
        <v>82</v>
      </c>
      <c r="G3" s="68"/>
      <c r="H3" s="68" t="s">
        <v>62</v>
      </c>
      <c r="I3" s="71">
        <f>Q25</f>
        <v>0.55935613682092555</v>
      </c>
      <c r="J3" s="68" t="s">
        <v>69</v>
      </c>
      <c r="K3" s="70"/>
      <c r="M3" s="62" t="s">
        <v>56</v>
      </c>
      <c r="N3" s="63"/>
      <c r="O3" s="62">
        <f>SUM(O4:O5)</f>
        <v>483</v>
      </c>
      <c r="P3" s="62" t="s">
        <v>64</v>
      </c>
      <c r="Q3" s="61"/>
    </row>
    <row r="4" spans="2:31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L25</f>
        <v>349</v>
      </c>
      <c r="P4" s="66" t="s">
        <v>66</v>
      </c>
      <c r="Q4" s="61"/>
    </row>
    <row r="5" spans="2:31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N25</f>
        <v>134</v>
      </c>
      <c r="P5" s="66" t="s">
        <v>64</v>
      </c>
      <c r="Q5" s="61"/>
    </row>
    <row r="6" spans="2:31" ht="18.75" customHeight="1" thickBot="1">
      <c r="B6" s="19"/>
      <c r="C6" s="315"/>
      <c r="D6" s="383">
        <f>N1</f>
        <v>44593</v>
      </c>
      <c r="E6" s="384"/>
      <c r="F6" s="384"/>
      <c r="G6" s="384"/>
      <c r="H6" s="384"/>
      <c r="I6" s="384"/>
      <c r="J6" s="385"/>
      <c r="K6" s="386">
        <f>N1</f>
        <v>44593</v>
      </c>
      <c r="L6" s="387"/>
      <c r="M6" s="387"/>
      <c r="N6" s="388"/>
      <c r="O6" s="303" t="s">
        <v>144</v>
      </c>
      <c r="P6" s="303" t="s">
        <v>184</v>
      </c>
      <c r="Q6" s="392" t="s">
        <v>156</v>
      </c>
      <c r="R6" s="393"/>
      <c r="S6" s="393"/>
      <c r="T6" s="393"/>
      <c r="U6" s="393"/>
      <c r="V6" s="393"/>
      <c r="W6" s="393"/>
      <c r="X6" s="393"/>
      <c r="Y6" s="393"/>
    </row>
    <row r="7" spans="2:31" ht="18.75" customHeight="1" thickBot="1">
      <c r="B7" s="19"/>
      <c r="C7" s="316"/>
      <c r="D7" s="341" t="s">
        <v>93</v>
      </c>
      <c r="E7" s="342"/>
      <c r="F7" s="345" t="s">
        <v>94</v>
      </c>
      <c r="G7" s="342"/>
      <c r="H7" s="339" t="s">
        <v>90</v>
      </c>
      <c r="I7" s="340"/>
      <c r="J7" s="332" t="s">
        <v>59</v>
      </c>
      <c r="K7" s="311" t="s">
        <v>100</v>
      </c>
      <c r="L7" s="312"/>
      <c r="M7" s="313" t="s">
        <v>103</v>
      </c>
      <c r="N7" s="314"/>
      <c r="O7" s="367"/>
      <c r="P7" s="367"/>
      <c r="Q7" s="390" t="s">
        <v>81</v>
      </c>
      <c r="R7" s="391"/>
      <c r="S7" s="391"/>
      <c r="T7" s="391"/>
      <c r="U7" s="391"/>
      <c r="V7" s="391"/>
      <c r="W7" s="391"/>
      <c r="X7" s="391"/>
      <c r="Y7" s="391"/>
    </row>
    <row r="8" spans="2:31" ht="18.75" customHeight="1" thickBot="1">
      <c r="B8" s="19"/>
      <c r="C8" s="316"/>
      <c r="D8" s="343" t="s">
        <v>91</v>
      </c>
      <c r="E8" s="298" t="s">
        <v>58</v>
      </c>
      <c r="F8" s="346" t="s">
        <v>91</v>
      </c>
      <c r="G8" s="358" t="s">
        <v>58</v>
      </c>
      <c r="H8" s="335" t="s">
        <v>91</v>
      </c>
      <c r="I8" s="337" t="s">
        <v>58</v>
      </c>
      <c r="J8" s="333"/>
      <c r="K8" s="303" t="s">
        <v>101</v>
      </c>
      <c r="L8" s="303" t="s">
        <v>58</v>
      </c>
      <c r="M8" s="305" t="s">
        <v>102</v>
      </c>
      <c r="N8" s="307" t="s">
        <v>58</v>
      </c>
      <c r="O8" s="367"/>
      <c r="P8" s="367"/>
      <c r="Q8" s="360" t="s">
        <v>59</v>
      </c>
      <c r="R8" s="246" t="s">
        <v>150</v>
      </c>
      <c r="S8" s="124" t="s">
        <v>171</v>
      </c>
      <c r="T8" s="124" t="s">
        <v>152</v>
      </c>
      <c r="U8" s="124" t="s">
        <v>163</v>
      </c>
      <c r="V8" s="124" t="s">
        <v>164</v>
      </c>
      <c r="W8" s="124" t="s">
        <v>165</v>
      </c>
      <c r="X8" s="124" t="s">
        <v>187</v>
      </c>
      <c r="Y8" s="125" t="s">
        <v>189</v>
      </c>
      <c r="Z8" s="381" t="s">
        <v>4</v>
      </c>
      <c r="AA8" s="297" t="s">
        <v>115</v>
      </c>
    </row>
    <row r="9" spans="2:31" ht="18.75" customHeight="1" thickBot="1">
      <c r="B9" s="19"/>
      <c r="C9" s="317"/>
      <c r="D9" s="344"/>
      <c r="E9" s="299"/>
      <c r="F9" s="347"/>
      <c r="G9" s="359"/>
      <c r="H9" s="336"/>
      <c r="I9" s="338"/>
      <c r="J9" s="334"/>
      <c r="K9" s="304"/>
      <c r="L9" s="304" t="s">
        <v>63</v>
      </c>
      <c r="M9" s="306">
        <v>0.8</v>
      </c>
      <c r="N9" s="308" t="s">
        <v>4</v>
      </c>
      <c r="O9" s="304"/>
      <c r="P9" s="304"/>
      <c r="Q9" s="361"/>
      <c r="R9" s="246" t="s">
        <v>177</v>
      </c>
      <c r="S9" s="124" t="s">
        <v>178</v>
      </c>
      <c r="T9" s="124" t="s">
        <v>179</v>
      </c>
      <c r="U9" s="124" t="s">
        <v>180</v>
      </c>
      <c r="V9" s="124" t="s">
        <v>181</v>
      </c>
      <c r="W9" s="124" t="s">
        <v>182</v>
      </c>
      <c r="X9" s="124" t="s">
        <v>191</v>
      </c>
      <c r="Y9" s="126" t="s">
        <v>190</v>
      </c>
      <c r="Z9" s="382" t="s">
        <v>4</v>
      </c>
      <c r="AA9" s="297"/>
    </row>
    <row r="10" spans="2:31" ht="18.75" customHeight="1">
      <c r="B10" s="19"/>
      <c r="C10" s="56" t="s">
        <v>173</v>
      </c>
      <c r="D10" s="37">
        <v>32</v>
      </c>
      <c r="E10" s="38">
        <f t="shared" ref="E10:E24" si="0">D10*2</f>
        <v>64</v>
      </c>
      <c r="F10" s="45">
        <f>D10-H10</f>
        <v>6</v>
      </c>
      <c r="G10" s="38">
        <f>F10*2</f>
        <v>12</v>
      </c>
      <c r="H10" s="103">
        <v>26</v>
      </c>
      <c r="I10" s="104">
        <f t="shared" ref="I10:I24" si="1">H10*2</f>
        <v>52</v>
      </c>
      <c r="J10" s="119">
        <f t="shared" ref="J10:J24" si="2">IF(E10=0,"",G10/E10)</f>
        <v>0.1875</v>
      </c>
      <c r="K10" s="52">
        <f t="shared" ref="K10:K25" si="3">IF(E10=0,"",SUM(G10,L10)/E10)</f>
        <v>0.671875</v>
      </c>
      <c r="L10" s="111">
        <f t="shared" ref="L10:L22" si="4">ROUNDUP(E10*2/3-G10,0)</f>
        <v>31</v>
      </c>
      <c r="M10" s="48">
        <f t="shared" ref="M10:M25" si="5">IF(E10=0,"",SUM(G10,L10,N10)/E10)</f>
        <v>0.8125</v>
      </c>
      <c r="N10" s="115">
        <f t="shared" ref="N10:N22" si="6">ROUNDUP(E10*0.8-G10-L10,0)</f>
        <v>9</v>
      </c>
      <c r="O10" s="193">
        <v>40</v>
      </c>
      <c r="P10" s="193" t="str">
        <f>IF(L10+N10-O10-Z10&gt;0,L10+N10-O10-Z10,"")</f>
        <v/>
      </c>
      <c r="Q10" s="251">
        <f>IF(E10=0,"",SUM(G10,O10,Z10)/E10)</f>
        <v>0.875</v>
      </c>
      <c r="R10" s="247">
        <f t="shared" ref="R10:R24" si="7">T44</f>
        <v>0</v>
      </c>
      <c r="S10" s="129">
        <f t="shared" ref="S10:S24" si="8">T76</f>
        <v>2</v>
      </c>
      <c r="T10" s="129">
        <f t="shared" ref="T10:T24" si="9">T108</f>
        <v>2</v>
      </c>
      <c r="U10" s="129">
        <f t="shared" ref="U10:U24" si="10">T140</f>
        <v>0</v>
      </c>
      <c r="V10" s="129">
        <f t="shared" ref="V10:V24" si="11">T172</f>
        <v>0</v>
      </c>
      <c r="W10" s="129">
        <f>T204</f>
        <v>0</v>
      </c>
      <c r="X10" s="129">
        <f t="shared" ref="X10:X23" si="12">T236</f>
        <v>0</v>
      </c>
      <c r="Y10" s="130">
        <f t="shared" ref="Y10:Y24" si="13">T270</f>
        <v>0</v>
      </c>
      <c r="Z10" s="252">
        <f t="shared" ref="Z10:Z24" si="14">SUM(R10:Y10)</f>
        <v>4</v>
      </c>
      <c r="AA10" s="21">
        <f>SUM(T30,T62,T94,T126,T158,T190,T222)</f>
        <v>0</v>
      </c>
    </row>
    <row r="11" spans="2:31" ht="18.75" customHeight="1">
      <c r="B11" s="19"/>
      <c r="C11" s="57" t="s">
        <v>141</v>
      </c>
      <c r="D11" s="39">
        <v>8</v>
      </c>
      <c r="E11" s="40">
        <f t="shared" si="0"/>
        <v>16</v>
      </c>
      <c r="F11" s="46">
        <f t="shared" ref="F11:F19" si="15">D11-H11</f>
        <v>3</v>
      </c>
      <c r="G11" s="40">
        <f t="shared" ref="G11" si="16">F11*2</f>
        <v>6</v>
      </c>
      <c r="H11" s="105">
        <v>5</v>
      </c>
      <c r="I11" s="106">
        <f t="shared" si="1"/>
        <v>10</v>
      </c>
      <c r="J11" s="120">
        <f t="shared" ref="J11:J19" si="17">IF(E11=0,"",G11/E11)</f>
        <v>0.375</v>
      </c>
      <c r="K11" s="53">
        <f t="shared" ref="K11:K19" si="18">IF(E11=0,"",SUM(G11,L11)/E11)</f>
        <v>0.6875</v>
      </c>
      <c r="L11" s="112">
        <f t="shared" si="4"/>
        <v>5</v>
      </c>
      <c r="M11" s="49">
        <f t="shared" ref="M11:M19" si="19">IF(E11=0,"",SUM(G11,L11,N11)/E11)</f>
        <v>0.8125</v>
      </c>
      <c r="N11" s="116">
        <f t="shared" si="6"/>
        <v>2</v>
      </c>
      <c r="O11" s="193">
        <v>2</v>
      </c>
      <c r="P11" s="193" t="str">
        <f>IF(L11+N11-O11-Z11&gt;0,L11+N11-O11-Z11,"")</f>
        <v/>
      </c>
      <c r="Q11" s="251">
        <f>IF(E11=0,"",SUM(G11,O11,Z11)/E11)</f>
        <v>0.8125</v>
      </c>
      <c r="R11" s="248">
        <f t="shared" si="7"/>
        <v>0</v>
      </c>
      <c r="S11" s="133">
        <f t="shared" si="8"/>
        <v>0</v>
      </c>
      <c r="T11" s="133">
        <f t="shared" si="9"/>
        <v>2</v>
      </c>
      <c r="U11" s="133">
        <f t="shared" si="10"/>
        <v>0</v>
      </c>
      <c r="V11" s="133">
        <f t="shared" si="11"/>
        <v>0</v>
      </c>
      <c r="W11" s="133">
        <f>T205</f>
        <v>0</v>
      </c>
      <c r="X11" s="133">
        <f t="shared" si="12"/>
        <v>3</v>
      </c>
      <c r="Y11" s="40">
        <f t="shared" si="13"/>
        <v>0</v>
      </c>
      <c r="Z11" s="46">
        <f t="shared" si="14"/>
        <v>5</v>
      </c>
      <c r="AA11" s="21">
        <f>SUM(T31,T63,T95,T127,T159,T191,T223)</f>
        <v>14</v>
      </c>
      <c r="AB11" s="29"/>
    </row>
    <row r="12" spans="2:31" ht="18.75" customHeight="1">
      <c r="B12" s="19"/>
      <c r="C12" s="58" t="s">
        <v>134</v>
      </c>
      <c r="D12" s="39">
        <v>135</v>
      </c>
      <c r="E12" s="40">
        <f t="shared" si="0"/>
        <v>270</v>
      </c>
      <c r="F12" s="46">
        <f t="shared" si="15"/>
        <v>40</v>
      </c>
      <c r="G12" s="40">
        <f>F12*2</f>
        <v>80</v>
      </c>
      <c r="H12" s="105">
        <v>95</v>
      </c>
      <c r="I12" s="106">
        <f t="shared" si="1"/>
        <v>190</v>
      </c>
      <c r="J12" s="120">
        <f t="shared" si="17"/>
        <v>0.29629629629629628</v>
      </c>
      <c r="K12" s="53">
        <f t="shared" si="18"/>
        <v>0.66666666666666663</v>
      </c>
      <c r="L12" s="112">
        <f t="shared" si="4"/>
        <v>100</v>
      </c>
      <c r="M12" s="49">
        <f t="shared" si="19"/>
        <v>0.8</v>
      </c>
      <c r="N12" s="116">
        <f t="shared" si="6"/>
        <v>36</v>
      </c>
      <c r="O12" s="193">
        <v>18</v>
      </c>
      <c r="P12" s="193">
        <f>IF(L12+N12-O12-Z12&gt;0,L12+N12-O12-Z12,"")</f>
        <v>78</v>
      </c>
      <c r="Q12" s="251">
        <f>IF(E12=0,"",SUM(G12,O12,Z12)/E12)</f>
        <v>0.51111111111111107</v>
      </c>
      <c r="R12" s="248">
        <f t="shared" si="7"/>
        <v>2</v>
      </c>
      <c r="S12" s="133">
        <f t="shared" si="8"/>
        <v>0</v>
      </c>
      <c r="T12" s="133">
        <f t="shared" si="9"/>
        <v>0</v>
      </c>
      <c r="U12" s="133">
        <f t="shared" si="10"/>
        <v>0</v>
      </c>
      <c r="V12" s="133">
        <f t="shared" si="11"/>
        <v>0</v>
      </c>
      <c r="W12" s="133">
        <f>T206</f>
        <v>1</v>
      </c>
      <c r="X12" s="133">
        <f t="shared" si="12"/>
        <v>37</v>
      </c>
      <c r="Y12" s="40">
        <f t="shared" si="13"/>
        <v>0</v>
      </c>
      <c r="Z12" s="46">
        <f t="shared" si="14"/>
        <v>40</v>
      </c>
      <c r="AA12" s="21">
        <f>SUM(T32,T64,T96,T128,T160,T192,T224)</f>
        <v>0</v>
      </c>
    </row>
    <row r="13" spans="2:31" ht="18.75" customHeight="1">
      <c r="B13" s="19"/>
      <c r="C13" s="57" t="s">
        <v>136</v>
      </c>
      <c r="D13" s="39">
        <v>44</v>
      </c>
      <c r="E13" s="40">
        <f t="shared" si="0"/>
        <v>88</v>
      </c>
      <c r="F13" s="46">
        <f t="shared" si="15"/>
        <v>20</v>
      </c>
      <c r="G13" s="40">
        <f t="shared" ref="G13:G19" si="20">F13*2</f>
        <v>40</v>
      </c>
      <c r="H13" s="105">
        <v>24</v>
      </c>
      <c r="I13" s="106">
        <f t="shared" si="1"/>
        <v>48</v>
      </c>
      <c r="J13" s="120">
        <f t="shared" si="17"/>
        <v>0.45454545454545453</v>
      </c>
      <c r="K13" s="53">
        <f t="shared" si="18"/>
        <v>0.67045454545454541</v>
      </c>
      <c r="L13" s="112">
        <f t="shared" si="4"/>
        <v>19</v>
      </c>
      <c r="M13" s="49">
        <f t="shared" si="19"/>
        <v>0.80681818181818177</v>
      </c>
      <c r="N13" s="116">
        <f t="shared" si="6"/>
        <v>12</v>
      </c>
      <c r="O13" s="193">
        <v>9</v>
      </c>
      <c r="P13" s="193">
        <f>IF(L13+N13-O13-Z13&gt;0,L13+N13-O13-Z13,"")</f>
        <v>4</v>
      </c>
      <c r="Q13" s="251">
        <f>IF(E13=0,"",SUM(G13,O13,Z13)/E13)</f>
        <v>0.76136363636363635</v>
      </c>
      <c r="R13" s="248">
        <f t="shared" si="7"/>
        <v>0</v>
      </c>
      <c r="S13" s="133">
        <f t="shared" si="8"/>
        <v>4</v>
      </c>
      <c r="T13" s="133">
        <f t="shared" si="9"/>
        <v>4</v>
      </c>
      <c r="U13" s="133">
        <f t="shared" si="10"/>
        <v>0</v>
      </c>
      <c r="V13" s="133">
        <f t="shared" si="11"/>
        <v>4</v>
      </c>
      <c r="W13" s="133">
        <f>T207</f>
        <v>6</v>
      </c>
      <c r="X13" s="133">
        <f t="shared" si="12"/>
        <v>0</v>
      </c>
      <c r="Y13" s="40">
        <f t="shared" si="13"/>
        <v>0</v>
      </c>
      <c r="Z13" s="46">
        <f t="shared" si="14"/>
        <v>18</v>
      </c>
      <c r="AA13" s="21">
        <f>SUM(T33,T65,T97,T129,T161,T193,T225)</f>
        <v>11</v>
      </c>
    </row>
    <row r="14" spans="2:31" ht="18.75" customHeight="1" thickBot="1">
      <c r="B14" s="19"/>
      <c r="C14" s="263" t="s">
        <v>139</v>
      </c>
      <c r="D14" s="264">
        <v>27</v>
      </c>
      <c r="E14" s="265">
        <f t="shared" si="0"/>
        <v>54</v>
      </c>
      <c r="F14" s="266">
        <f t="shared" si="15"/>
        <v>12</v>
      </c>
      <c r="G14" s="265">
        <f t="shared" si="20"/>
        <v>24</v>
      </c>
      <c r="H14" s="267">
        <v>15</v>
      </c>
      <c r="I14" s="268">
        <f t="shared" si="1"/>
        <v>30</v>
      </c>
      <c r="J14" s="269">
        <f t="shared" si="17"/>
        <v>0.44444444444444442</v>
      </c>
      <c r="K14" s="270">
        <f t="shared" si="18"/>
        <v>0.66666666666666663</v>
      </c>
      <c r="L14" s="271">
        <f t="shared" si="4"/>
        <v>12</v>
      </c>
      <c r="M14" s="272">
        <f t="shared" si="19"/>
        <v>0.81481481481481477</v>
      </c>
      <c r="N14" s="273">
        <f t="shared" si="6"/>
        <v>8</v>
      </c>
      <c r="O14" s="274">
        <f>2+8</f>
        <v>10</v>
      </c>
      <c r="P14" s="274" t="str">
        <f>IF(L14+N14-O14-Z14&gt;0,L14+N14-O14-Z14,"")</f>
        <v/>
      </c>
      <c r="Q14" s="275">
        <f>IF(E14=0,"",SUM(G14,O14,Z14)/E14)</f>
        <v>0.85185185185185186</v>
      </c>
      <c r="R14" s="276">
        <f t="shared" si="7"/>
        <v>0</v>
      </c>
      <c r="S14" s="277">
        <f t="shared" si="8"/>
        <v>0</v>
      </c>
      <c r="T14" s="277">
        <f t="shared" si="9"/>
        <v>0</v>
      </c>
      <c r="U14" s="277">
        <f t="shared" si="10"/>
        <v>0</v>
      </c>
      <c r="V14" s="277">
        <f t="shared" si="11"/>
        <v>0</v>
      </c>
      <c r="W14" s="277">
        <f>T208</f>
        <v>0</v>
      </c>
      <c r="X14" s="277">
        <f t="shared" si="12"/>
        <v>12</v>
      </c>
      <c r="Y14" s="265">
        <f t="shared" si="13"/>
        <v>0</v>
      </c>
      <c r="Z14" s="266">
        <f t="shared" si="14"/>
        <v>12</v>
      </c>
      <c r="AA14" s="278">
        <f>SUM(T34,T66,T98,T130,T162,T194,T226)</f>
        <v>26</v>
      </c>
      <c r="AC14" s="28"/>
      <c r="AD14" s="33"/>
      <c r="AE14" s="33"/>
    </row>
    <row r="15" spans="2:31" ht="18.75" customHeight="1" thickTop="1">
      <c r="B15" s="19"/>
      <c r="C15" s="254" t="s">
        <v>137</v>
      </c>
      <c r="D15" s="255">
        <v>58</v>
      </c>
      <c r="E15" s="130">
        <f t="shared" si="0"/>
        <v>116</v>
      </c>
      <c r="F15" s="252">
        <f t="shared" si="15"/>
        <v>19</v>
      </c>
      <c r="G15" s="130">
        <f t="shared" si="20"/>
        <v>38</v>
      </c>
      <c r="H15" s="256">
        <v>39</v>
      </c>
      <c r="I15" s="257">
        <f t="shared" si="1"/>
        <v>78</v>
      </c>
      <c r="J15" s="258">
        <f t="shared" si="17"/>
        <v>0.32758620689655171</v>
      </c>
      <c r="K15" s="259">
        <f t="shared" si="18"/>
        <v>0.67241379310344829</v>
      </c>
      <c r="L15" s="260">
        <f t="shared" si="4"/>
        <v>40</v>
      </c>
      <c r="M15" s="261">
        <f t="shared" si="19"/>
        <v>0.80172413793103448</v>
      </c>
      <c r="N15" s="193">
        <f t="shared" si="6"/>
        <v>15</v>
      </c>
      <c r="O15" s="193">
        <v>2</v>
      </c>
      <c r="P15" s="193">
        <f>IF(L15+N15-O15-Z15&gt;0,L15+N15-O15-Z15,"")</f>
        <v>13</v>
      </c>
      <c r="Q15" s="251">
        <f>IF(E15=0,"",SUM(G15,O15,Z15)/E15)</f>
        <v>0.68965517241379315</v>
      </c>
      <c r="R15" s="247">
        <f t="shared" si="7"/>
        <v>32</v>
      </c>
      <c r="S15" s="129">
        <f t="shared" si="8"/>
        <v>0</v>
      </c>
      <c r="T15" s="129">
        <f t="shared" si="9"/>
        <v>0</v>
      </c>
      <c r="U15" s="129">
        <f t="shared" si="10"/>
        <v>4</v>
      </c>
      <c r="V15" s="129">
        <f t="shared" si="11"/>
        <v>4</v>
      </c>
      <c r="W15" s="129">
        <f>T209</f>
        <v>0</v>
      </c>
      <c r="X15" s="129">
        <f t="shared" si="12"/>
        <v>0</v>
      </c>
      <c r="Y15" s="130">
        <f t="shared" si="13"/>
        <v>0</v>
      </c>
      <c r="Z15" s="252">
        <f t="shared" si="14"/>
        <v>40</v>
      </c>
      <c r="AA15" s="262">
        <f>SUM(T35,T67,T99,T131,T163,T195,T227)</f>
        <v>24</v>
      </c>
    </row>
    <row r="16" spans="2:31" ht="18.75" customHeight="1">
      <c r="B16" s="19"/>
      <c r="C16" s="58" t="s">
        <v>133</v>
      </c>
      <c r="D16" s="39">
        <v>8</v>
      </c>
      <c r="E16" s="40">
        <f t="shared" si="0"/>
        <v>16</v>
      </c>
      <c r="F16" s="46">
        <f t="shared" si="15"/>
        <v>4</v>
      </c>
      <c r="G16" s="40">
        <f t="shared" si="20"/>
        <v>8</v>
      </c>
      <c r="H16" s="105">
        <v>4</v>
      </c>
      <c r="I16" s="106">
        <f t="shared" si="1"/>
        <v>8</v>
      </c>
      <c r="J16" s="120">
        <f t="shared" si="17"/>
        <v>0.5</v>
      </c>
      <c r="K16" s="53">
        <f t="shared" si="18"/>
        <v>0.6875</v>
      </c>
      <c r="L16" s="112">
        <f t="shared" si="4"/>
        <v>3</v>
      </c>
      <c r="M16" s="49">
        <f t="shared" si="19"/>
        <v>0.8125</v>
      </c>
      <c r="N16" s="116">
        <f t="shared" si="6"/>
        <v>2</v>
      </c>
      <c r="O16" s="193">
        <v>6</v>
      </c>
      <c r="P16" s="193" t="str">
        <f>IF(L16+N16-O16-Z16&gt;0,L16+N16-O16-Z16,"")</f>
        <v/>
      </c>
      <c r="Q16" s="251">
        <f>IF(E16=0,"",SUM(G16,O16,Z16)/E16)</f>
        <v>1</v>
      </c>
      <c r="R16" s="248">
        <f t="shared" si="7"/>
        <v>0</v>
      </c>
      <c r="S16" s="133">
        <f t="shared" si="8"/>
        <v>0</v>
      </c>
      <c r="T16" s="133">
        <f t="shared" si="9"/>
        <v>0</v>
      </c>
      <c r="U16" s="133">
        <f t="shared" si="10"/>
        <v>0</v>
      </c>
      <c r="V16" s="133">
        <f t="shared" si="11"/>
        <v>0</v>
      </c>
      <c r="W16" s="133">
        <f>T210</f>
        <v>0</v>
      </c>
      <c r="X16" s="133">
        <f t="shared" si="12"/>
        <v>2</v>
      </c>
      <c r="Y16" s="40">
        <f t="shared" si="13"/>
        <v>0</v>
      </c>
      <c r="Z16" s="46">
        <f t="shared" si="14"/>
        <v>2</v>
      </c>
      <c r="AA16" s="21">
        <f>SUM(T36,T68,T100,T132,T164,T196,T228)</f>
        <v>2</v>
      </c>
    </row>
    <row r="17" spans="2:31" ht="18.75" customHeight="1">
      <c r="B17" s="19"/>
      <c r="C17" s="57" t="s">
        <v>140</v>
      </c>
      <c r="D17" s="39">
        <v>17</v>
      </c>
      <c r="E17" s="40">
        <f t="shared" si="0"/>
        <v>34</v>
      </c>
      <c r="F17" s="46">
        <f t="shared" si="15"/>
        <v>7</v>
      </c>
      <c r="G17" s="40">
        <f t="shared" si="20"/>
        <v>14</v>
      </c>
      <c r="H17" s="105">
        <v>10</v>
      </c>
      <c r="I17" s="106">
        <f t="shared" si="1"/>
        <v>20</v>
      </c>
      <c r="J17" s="120">
        <f t="shared" si="17"/>
        <v>0.41176470588235292</v>
      </c>
      <c r="K17" s="53">
        <f t="shared" si="18"/>
        <v>0.67647058823529416</v>
      </c>
      <c r="L17" s="112">
        <f t="shared" si="4"/>
        <v>9</v>
      </c>
      <c r="M17" s="49">
        <f t="shared" si="19"/>
        <v>0.82352941176470584</v>
      </c>
      <c r="N17" s="116">
        <f t="shared" si="6"/>
        <v>5</v>
      </c>
      <c r="O17" s="193">
        <v>14</v>
      </c>
      <c r="P17" s="193" t="str">
        <f>IF(L17+N17-O17-Z17&gt;0,L17+N17-O17-Z17,"")</f>
        <v/>
      </c>
      <c r="Q17" s="251">
        <f>IF(E17=0,"",SUM(G17,O17,Z17)/E17)</f>
        <v>0.82352941176470584</v>
      </c>
      <c r="R17" s="248">
        <f t="shared" si="7"/>
        <v>0</v>
      </c>
      <c r="S17" s="133">
        <f t="shared" si="8"/>
        <v>0</v>
      </c>
      <c r="T17" s="133">
        <f t="shared" si="9"/>
        <v>0</v>
      </c>
      <c r="U17" s="133">
        <f t="shared" si="10"/>
        <v>0</v>
      </c>
      <c r="V17" s="133">
        <f t="shared" si="11"/>
        <v>0</v>
      </c>
      <c r="W17" s="133">
        <f>T211</f>
        <v>0</v>
      </c>
      <c r="X17" s="133">
        <f t="shared" si="12"/>
        <v>0</v>
      </c>
      <c r="Y17" s="40">
        <f t="shared" si="13"/>
        <v>0</v>
      </c>
      <c r="Z17" s="46">
        <f t="shared" si="14"/>
        <v>0</v>
      </c>
      <c r="AA17" s="21">
        <f>SUM(T37,T69,T101,T133,T165,T197,T229)</f>
        <v>0</v>
      </c>
    </row>
    <row r="18" spans="2:31" ht="18.75" customHeight="1">
      <c r="B18" s="19"/>
      <c r="C18" s="58" t="s">
        <v>138</v>
      </c>
      <c r="D18" s="39">
        <v>60</v>
      </c>
      <c r="E18" s="40">
        <f t="shared" si="0"/>
        <v>120</v>
      </c>
      <c r="F18" s="46">
        <f t="shared" si="15"/>
        <v>28</v>
      </c>
      <c r="G18" s="40">
        <f t="shared" si="20"/>
        <v>56</v>
      </c>
      <c r="H18" s="105">
        <v>32</v>
      </c>
      <c r="I18" s="106">
        <f t="shared" si="1"/>
        <v>64</v>
      </c>
      <c r="J18" s="120">
        <f t="shared" si="17"/>
        <v>0.46666666666666667</v>
      </c>
      <c r="K18" s="53">
        <f t="shared" si="18"/>
        <v>0.66666666666666663</v>
      </c>
      <c r="L18" s="112">
        <f t="shared" si="4"/>
        <v>24</v>
      </c>
      <c r="M18" s="49">
        <f t="shared" si="19"/>
        <v>0.8</v>
      </c>
      <c r="N18" s="116">
        <f t="shared" si="6"/>
        <v>16</v>
      </c>
      <c r="O18" s="193">
        <v>25</v>
      </c>
      <c r="P18" s="193">
        <f>IF(L18+N18-O18-Z18&gt;0,L18+N18-O18-Z18,"")</f>
        <v>4</v>
      </c>
      <c r="Q18" s="251">
        <f>IF(E18=0,"",SUM(G18,O18,Z18)/E18)</f>
        <v>0.76666666666666672</v>
      </c>
      <c r="R18" s="248">
        <f t="shared" si="7"/>
        <v>0</v>
      </c>
      <c r="S18" s="133">
        <f t="shared" si="8"/>
        <v>0</v>
      </c>
      <c r="T18" s="133">
        <f t="shared" si="9"/>
        <v>0</v>
      </c>
      <c r="U18" s="133">
        <f t="shared" si="10"/>
        <v>0</v>
      </c>
      <c r="V18" s="133">
        <f t="shared" si="11"/>
        <v>2</v>
      </c>
      <c r="W18" s="133">
        <f>T212</f>
        <v>9</v>
      </c>
      <c r="X18" s="133">
        <f t="shared" si="12"/>
        <v>0</v>
      </c>
      <c r="Y18" s="40">
        <f t="shared" si="13"/>
        <v>0</v>
      </c>
      <c r="Z18" s="46">
        <f t="shared" si="14"/>
        <v>11</v>
      </c>
      <c r="AA18" s="21">
        <f>SUM(T38,T70,T102,T134,T166,T198,T230)</f>
        <v>14</v>
      </c>
    </row>
    <row r="19" spans="2:31" ht="18.75" customHeight="1" thickBot="1">
      <c r="B19" s="19"/>
      <c r="C19" s="279" t="s">
        <v>135</v>
      </c>
      <c r="D19" s="264">
        <v>52</v>
      </c>
      <c r="E19" s="265">
        <f t="shared" si="0"/>
        <v>104</v>
      </c>
      <c r="F19" s="266">
        <f t="shared" si="15"/>
        <v>11</v>
      </c>
      <c r="G19" s="265">
        <f t="shared" si="20"/>
        <v>22</v>
      </c>
      <c r="H19" s="267">
        <v>41</v>
      </c>
      <c r="I19" s="268">
        <f t="shared" si="1"/>
        <v>82</v>
      </c>
      <c r="J19" s="269">
        <f t="shared" si="17"/>
        <v>0.21153846153846154</v>
      </c>
      <c r="K19" s="270">
        <f t="shared" si="18"/>
        <v>0.67307692307692313</v>
      </c>
      <c r="L19" s="271">
        <f t="shared" si="4"/>
        <v>48</v>
      </c>
      <c r="M19" s="272">
        <f t="shared" si="19"/>
        <v>0.80769230769230771</v>
      </c>
      <c r="N19" s="273">
        <f t="shared" si="6"/>
        <v>14</v>
      </c>
      <c r="O19" s="274">
        <v>16</v>
      </c>
      <c r="P19" s="274" t="str">
        <f>IF(L19+N19-O19-Z19&gt;0,L19+N19-O19-Z19,"")</f>
        <v/>
      </c>
      <c r="Q19" s="275">
        <f>IF(E19=0,"",SUM(G19,Z19)/E19)</f>
        <v>0.68269230769230771</v>
      </c>
      <c r="R19" s="276">
        <f t="shared" si="7"/>
        <v>2</v>
      </c>
      <c r="S19" s="277">
        <f t="shared" si="8"/>
        <v>8</v>
      </c>
      <c r="T19" s="277">
        <f t="shared" si="9"/>
        <v>0</v>
      </c>
      <c r="U19" s="277">
        <f t="shared" si="10"/>
        <v>0</v>
      </c>
      <c r="V19" s="277">
        <f t="shared" si="11"/>
        <v>6</v>
      </c>
      <c r="W19" s="277">
        <f>T213</f>
        <v>10</v>
      </c>
      <c r="X19" s="277">
        <f t="shared" si="12"/>
        <v>23</v>
      </c>
      <c r="Y19" s="265">
        <f t="shared" si="13"/>
        <v>0</v>
      </c>
      <c r="Z19" s="266">
        <f t="shared" si="14"/>
        <v>49</v>
      </c>
      <c r="AA19" s="278">
        <f>SUM(T39,T71,T103,T135,T167,T199,T231)</f>
        <v>35</v>
      </c>
    </row>
    <row r="20" spans="2:31" ht="18.75" customHeight="1" thickTop="1">
      <c r="B20" s="19"/>
      <c r="C20" s="254" t="s">
        <v>158</v>
      </c>
      <c r="D20" s="255">
        <v>9</v>
      </c>
      <c r="E20" s="130">
        <f t="shared" si="0"/>
        <v>18</v>
      </c>
      <c r="F20" s="252">
        <f t="shared" ref="F20:F24" si="21">D20-H20</f>
        <v>2</v>
      </c>
      <c r="G20" s="130">
        <f>F20*2</f>
        <v>4</v>
      </c>
      <c r="H20" s="256">
        <v>7</v>
      </c>
      <c r="I20" s="257">
        <f t="shared" si="1"/>
        <v>14</v>
      </c>
      <c r="J20" s="258">
        <f t="shared" si="2"/>
        <v>0.22222222222222221</v>
      </c>
      <c r="K20" s="259">
        <f t="shared" si="3"/>
        <v>0.66666666666666663</v>
      </c>
      <c r="L20" s="260">
        <f t="shared" si="4"/>
        <v>8</v>
      </c>
      <c r="M20" s="261">
        <f t="shared" si="5"/>
        <v>0.83333333333333337</v>
      </c>
      <c r="N20" s="193">
        <f t="shared" si="6"/>
        <v>3</v>
      </c>
      <c r="O20" s="193">
        <v>6</v>
      </c>
      <c r="P20" s="193" t="str">
        <f>IF(L20+N20-O20-Z20&gt;0,L20+N20-O20-Z20,"")</f>
        <v/>
      </c>
      <c r="Q20" s="251">
        <f>IF(E20=0,"",SUM(G20,O20,Z20)/E20)</f>
        <v>1</v>
      </c>
      <c r="R20" s="247">
        <f t="shared" si="7"/>
        <v>6</v>
      </c>
      <c r="S20" s="129">
        <f t="shared" si="8"/>
        <v>2</v>
      </c>
      <c r="T20" s="129">
        <f t="shared" si="9"/>
        <v>0</v>
      </c>
      <c r="U20" s="129">
        <f t="shared" si="10"/>
        <v>0</v>
      </c>
      <c r="V20" s="129">
        <f t="shared" si="11"/>
        <v>0</v>
      </c>
      <c r="W20" s="129">
        <f>T214</f>
        <v>0</v>
      </c>
      <c r="X20" s="129">
        <f t="shared" si="12"/>
        <v>0</v>
      </c>
      <c r="Y20" s="130">
        <f t="shared" si="13"/>
        <v>0</v>
      </c>
      <c r="Z20" s="252">
        <f t="shared" si="14"/>
        <v>8</v>
      </c>
      <c r="AA20" s="262">
        <f>SUM(T40,T72,T104,T136,T168,T200,T232)</f>
        <v>0</v>
      </c>
    </row>
    <row r="21" spans="2:31" ht="18.75" customHeight="1">
      <c r="B21" s="19"/>
      <c r="C21" s="58" t="s">
        <v>174</v>
      </c>
      <c r="D21" s="39">
        <v>31</v>
      </c>
      <c r="E21" s="40">
        <f t="shared" si="0"/>
        <v>62</v>
      </c>
      <c r="F21" s="46">
        <f t="shared" si="21"/>
        <v>7</v>
      </c>
      <c r="G21" s="40">
        <f t="shared" ref="G21:G24" si="22">F21*2</f>
        <v>14</v>
      </c>
      <c r="H21" s="105">
        <v>24</v>
      </c>
      <c r="I21" s="106">
        <f t="shared" si="1"/>
        <v>48</v>
      </c>
      <c r="J21" s="120">
        <f t="shared" si="2"/>
        <v>0.22580645161290322</v>
      </c>
      <c r="K21" s="53">
        <f t="shared" si="3"/>
        <v>0.67741935483870963</v>
      </c>
      <c r="L21" s="112">
        <f t="shared" si="4"/>
        <v>28</v>
      </c>
      <c r="M21" s="49">
        <f t="shared" si="5"/>
        <v>0.80645161290322576</v>
      </c>
      <c r="N21" s="116">
        <f t="shared" si="6"/>
        <v>8</v>
      </c>
      <c r="O21" s="193">
        <v>22</v>
      </c>
      <c r="P21" s="193">
        <f>IF(L21+N21-O21-Z21&gt;0,L21+N21-O21-Z21,"")</f>
        <v>6</v>
      </c>
      <c r="Q21" s="251">
        <f>IF(E21=0,"",SUM(G21,O21,Z21)/E21)</f>
        <v>0.70967741935483875</v>
      </c>
      <c r="R21" s="248">
        <f t="shared" si="7"/>
        <v>0</v>
      </c>
      <c r="S21" s="133">
        <f t="shared" si="8"/>
        <v>8</v>
      </c>
      <c r="T21" s="133">
        <f t="shared" si="9"/>
        <v>0</v>
      </c>
      <c r="U21" s="133">
        <f t="shared" si="10"/>
        <v>0</v>
      </c>
      <c r="V21" s="133">
        <f t="shared" si="11"/>
        <v>0</v>
      </c>
      <c r="W21" s="133">
        <f>T215</f>
        <v>0</v>
      </c>
      <c r="X21" s="133">
        <f t="shared" si="12"/>
        <v>0</v>
      </c>
      <c r="Y21" s="40">
        <f t="shared" si="13"/>
        <v>0</v>
      </c>
      <c r="Z21" s="46">
        <f t="shared" si="14"/>
        <v>8</v>
      </c>
      <c r="AA21" s="21">
        <f>SUM(T41,T73,T105,T137,T169,T201,T233)</f>
        <v>0</v>
      </c>
    </row>
    <row r="22" spans="2:31" ht="18.75" customHeight="1">
      <c r="B22" s="19"/>
      <c r="C22" s="57" t="s">
        <v>175</v>
      </c>
      <c r="D22" s="39">
        <v>16</v>
      </c>
      <c r="E22" s="40">
        <f t="shared" si="0"/>
        <v>32</v>
      </c>
      <c r="F22" s="46">
        <f t="shared" si="21"/>
        <v>0</v>
      </c>
      <c r="G22" s="40">
        <f t="shared" si="22"/>
        <v>0</v>
      </c>
      <c r="H22" s="105">
        <v>16</v>
      </c>
      <c r="I22" s="106">
        <f t="shared" si="1"/>
        <v>32</v>
      </c>
      <c r="J22" s="120">
        <f t="shared" si="2"/>
        <v>0</v>
      </c>
      <c r="K22" s="53">
        <f t="shared" si="3"/>
        <v>0.6875</v>
      </c>
      <c r="L22" s="112">
        <f t="shared" si="4"/>
        <v>22</v>
      </c>
      <c r="M22" s="49">
        <f t="shared" si="5"/>
        <v>0.8125</v>
      </c>
      <c r="N22" s="116">
        <f t="shared" si="6"/>
        <v>4</v>
      </c>
      <c r="O22" s="193">
        <v>12</v>
      </c>
      <c r="P22" s="193" t="str">
        <f>IF(L22+N22-O22-Z22&gt;0,L22+N22-O22-Z22,"")</f>
        <v/>
      </c>
      <c r="Q22" s="251">
        <f>IF(E22=0,"",SUM(G22,O22,Z22)/E22)</f>
        <v>0.96875</v>
      </c>
      <c r="R22" s="248">
        <f t="shared" si="7"/>
        <v>0</v>
      </c>
      <c r="S22" s="133">
        <f t="shared" si="8"/>
        <v>0</v>
      </c>
      <c r="T22" s="133">
        <f t="shared" si="9"/>
        <v>0</v>
      </c>
      <c r="U22" s="133">
        <f t="shared" si="10"/>
        <v>0</v>
      </c>
      <c r="V22" s="133">
        <f t="shared" si="11"/>
        <v>19</v>
      </c>
      <c r="W22" s="133">
        <f>T216</f>
        <v>0</v>
      </c>
      <c r="X22" s="133">
        <f t="shared" si="12"/>
        <v>0</v>
      </c>
      <c r="Y22" s="40">
        <f t="shared" si="13"/>
        <v>0</v>
      </c>
      <c r="Z22" s="46">
        <f t="shared" si="14"/>
        <v>19</v>
      </c>
      <c r="AA22" s="21">
        <f>SUM(T42,T74,T106,T138,T170,T202,T234)</f>
        <v>14</v>
      </c>
      <c r="AC22" s="28"/>
      <c r="AD22" s="33"/>
      <c r="AE22" s="33"/>
    </row>
    <row r="23" spans="2:31" ht="18.75" customHeight="1">
      <c r="B23" s="19"/>
      <c r="C23" s="57" t="s">
        <v>183</v>
      </c>
      <c r="D23" s="39"/>
      <c r="E23" s="40">
        <f t="shared" si="0"/>
        <v>0</v>
      </c>
      <c r="F23" s="46">
        <f t="shared" si="21"/>
        <v>0</v>
      </c>
      <c r="G23" s="40">
        <f t="shared" si="22"/>
        <v>0</v>
      </c>
      <c r="H23" s="105"/>
      <c r="I23" s="106">
        <f t="shared" si="1"/>
        <v>0</v>
      </c>
      <c r="J23" s="120" t="str">
        <f t="shared" si="2"/>
        <v/>
      </c>
      <c r="K23" s="53" t="str">
        <f t="shared" si="3"/>
        <v/>
      </c>
      <c r="L23" s="112"/>
      <c r="M23" s="49" t="str">
        <f t="shared" si="5"/>
        <v/>
      </c>
      <c r="N23" s="116"/>
      <c r="O23" s="193">
        <v>6</v>
      </c>
      <c r="P23" s="193"/>
      <c r="Q23" s="251" t="str">
        <f>IF(E23=0,"",SUM(G23,O23,Z23)/E23)</f>
        <v/>
      </c>
      <c r="R23" s="248">
        <f t="shared" si="7"/>
        <v>2</v>
      </c>
      <c r="S23" s="133">
        <f t="shared" si="8"/>
        <v>0</v>
      </c>
      <c r="T23" s="133">
        <f t="shared" si="9"/>
        <v>0</v>
      </c>
      <c r="U23" s="133">
        <f t="shared" si="10"/>
        <v>0</v>
      </c>
      <c r="V23" s="133">
        <f t="shared" si="11"/>
        <v>0</v>
      </c>
      <c r="W23" s="133">
        <f>T217</f>
        <v>0</v>
      </c>
      <c r="X23" s="133">
        <f t="shared" si="12"/>
        <v>0</v>
      </c>
      <c r="Y23" s="40">
        <f t="shared" si="13"/>
        <v>0</v>
      </c>
      <c r="Z23" s="46">
        <f t="shared" si="14"/>
        <v>2</v>
      </c>
      <c r="AA23" s="21">
        <f>SUM(T43,T75,T107,T139,T171,T203,T235)</f>
        <v>37</v>
      </c>
    </row>
    <row r="24" spans="2:31" ht="18.75" customHeight="1" thickBot="1">
      <c r="B24" s="19"/>
      <c r="C24" s="59"/>
      <c r="D24" s="41"/>
      <c r="E24" s="42">
        <f t="shared" si="0"/>
        <v>0</v>
      </c>
      <c r="F24" s="47">
        <f t="shared" si="21"/>
        <v>0</v>
      </c>
      <c r="G24" s="42">
        <f t="shared" si="22"/>
        <v>0</v>
      </c>
      <c r="H24" s="107"/>
      <c r="I24" s="108">
        <f t="shared" si="1"/>
        <v>0</v>
      </c>
      <c r="J24" s="121" t="str">
        <f t="shared" si="2"/>
        <v/>
      </c>
      <c r="K24" s="54" t="str">
        <f t="shared" si="3"/>
        <v/>
      </c>
      <c r="L24" s="113"/>
      <c r="M24" s="50" t="str">
        <f t="shared" si="5"/>
        <v/>
      </c>
      <c r="N24" s="117"/>
      <c r="O24" s="117"/>
      <c r="P24" s="117"/>
      <c r="Q24" s="135" t="str">
        <f>IF(E24=0,"",SUM(G24,Z24)/E24)</f>
        <v/>
      </c>
      <c r="R24" s="249">
        <f t="shared" si="7"/>
        <v>0</v>
      </c>
      <c r="S24" s="137">
        <f t="shared" si="8"/>
        <v>0</v>
      </c>
      <c r="T24" s="137">
        <f t="shared" si="9"/>
        <v>0</v>
      </c>
      <c r="U24" s="137">
        <f t="shared" si="10"/>
        <v>0</v>
      </c>
      <c r="V24" s="137">
        <f t="shared" si="11"/>
        <v>0</v>
      </c>
      <c r="W24" s="137">
        <f>T218</f>
        <v>0</v>
      </c>
      <c r="X24" s="137">
        <f>T252</f>
        <v>0</v>
      </c>
      <c r="Y24" s="42">
        <f t="shared" si="13"/>
        <v>0</v>
      </c>
      <c r="Z24" s="47">
        <f t="shared" si="14"/>
        <v>0</v>
      </c>
      <c r="AA24" s="21">
        <f>SUM(T44,T76,T108,T140,T172,T204,T236)</f>
        <v>4</v>
      </c>
    </row>
    <row r="25" spans="2:31" ht="18.75" customHeight="1" thickBot="1">
      <c r="B25" s="19"/>
      <c r="C25" s="60" t="s">
        <v>61</v>
      </c>
      <c r="D25" s="43">
        <f t="shared" ref="D25:I25" si="23">SUM(D10:D24)</f>
        <v>497</v>
      </c>
      <c r="E25" s="44">
        <f t="shared" si="23"/>
        <v>994</v>
      </c>
      <c r="F25" s="43">
        <f t="shared" si="23"/>
        <v>159</v>
      </c>
      <c r="G25" s="44">
        <f t="shared" si="23"/>
        <v>318</v>
      </c>
      <c r="H25" s="109">
        <f t="shared" si="23"/>
        <v>338</v>
      </c>
      <c r="I25" s="110">
        <f t="shared" si="23"/>
        <v>676</v>
      </c>
      <c r="J25" s="122">
        <f>G25/E25</f>
        <v>0.31991951710261568</v>
      </c>
      <c r="K25" s="55">
        <f t="shared" si="3"/>
        <v>0.67102615694164991</v>
      </c>
      <c r="L25" s="114">
        <f>SUM(L10:L24)</f>
        <v>349</v>
      </c>
      <c r="M25" s="51">
        <f t="shared" si="5"/>
        <v>0.80583501006036218</v>
      </c>
      <c r="N25" s="118">
        <f>SUM(N10:N24)</f>
        <v>134</v>
      </c>
      <c r="O25" s="118">
        <f>SUM(O10:O24)</f>
        <v>188</v>
      </c>
      <c r="P25" s="118">
        <f>SUM(P10:P24)</f>
        <v>105</v>
      </c>
      <c r="Q25" s="139">
        <f>IF(E25=0,"",SUM(G25,20,Z25)/E25)</f>
        <v>0.55935613682092555</v>
      </c>
      <c r="R25" s="250">
        <f t="shared" ref="R25:T25" si="24">SUM(R10:R24)</f>
        <v>44</v>
      </c>
      <c r="S25" s="141">
        <f t="shared" si="24"/>
        <v>24</v>
      </c>
      <c r="T25" s="141">
        <f t="shared" si="24"/>
        <v>8</v>
      </c>
      <c r="U25" s="141">
        <f>SUM(U10:U24)</f>
        <v>4</v>
      </c>
      <c r="V25" s="141">
        <f>SUM(V10:V24)</f>
        <v>35</v>
      </c>
      <c r="W25" s="141">
        <f>SUM(W10:W24)</f>
        <v>26</v>
      </c>
      <c r="X25" s="141">
        <f>SUM(X10:X24)</f>
        <v>77</v>
      </c>
      <c r="Y25" s="142">
        <f>SUM(Y10:Y24)</f>
        <v>0</v>
      </c>
      <c r="Z25" s="253">
        <f>SUM(Z10:Z24)</f>
        <v>218</v>
      </c>
      <c r="AA25" s="21"/>
    </row>
    <row r="26" spans="2:31" ht="18.75" customHeight="1">
      <c r="B26" s="19"/>
      <c r="C26" s="24"/>
      <c r="D26" s="24"/>
      <c r="E26" s="24"/>
    </row>
    <row r="27" spans="2:31" hidden="1" outlineLevel="1">
      <c r="C27" s="325" t="s">
        <v>0</v>
      </c>
      <c r="D27" s="326"/>
      <c r="E27" s="77"/>
      <c r="F27" s="325">
        <v>11</v>
      </c>
      <c r="G27" s="326"/>
      <c r="H27" s="216"/>
      <c r="I27" s="389">
        <v>12</v>
      </c>
      <c r="J27" s="327"/>
      <c r="K27" s="327"/>
      <c r="L27" s="327"/>
      <c r="M27" s="327"/>
      <c r="N27" s="327"/>
      <c r="O27" s="327"/>
      <c r="P27" s="327"/>
      <c r="Q27" s="327"/>
      <c r="R27" s="327"/>
      <c r="S27" s="326"/>
      <c r="T27" s="364" t="s">
        <v>124</v>
      </c>
    </row>
    <row r="28" spans="2:31" hidden="1" outlineLevel="1">
      <c r="C28" s="348" t="s">
        <v>1</v>
      </c>
      <c r="D28" s="349"/>
      <c r="E28" s="78"/>
      <c r="F28" s="214">
        <v>44529</v>
      </c>
      <c r="G28" s="215">
        <f t="shared" ref="G28:S28" si="25">F28+1</f>
        <v>44530</v>
      </c>
      <c r="H28" s="215">
        <f t="shared" si="25"/>
        <v>44531</v>
      </c>
      <c r="I28" s="215">
        <f t="shared" si="25"/>
        <v>44532</v>
      </c>
      <c r="J28" s="215">
        <f t="shared" si="25"/>
        <v>44533</v>
      </c>
      <c r="K28" s="226">
        <f t="shared" si="25"/>
        <v>44534</v>
      </c>
      <c r="L28" s="226">
        <f t="shared" si="25"/>
        <v>44535</v>
      </c>
      <c r="M28" s="215">
        <f t="shared" si="25"/>
        <v>44536</v>
      </c>
      <c r="N28" s="215">
        <f t="shared" si="25"/>
        <v>44537</v>
      </c>
      <c r="O28" s="215">
        <f t="shared" si="25"/>
        <v>44538</v>
      </c>
      <c r="P28" s="215">
        <f t="shared" si="25"/>
        <v>44539</v>
      </c>
      <c r="Q28" s="215">
        <f t="shared" si="25"/>
        <v>44540</v>
      </c>
      <c r="R28" s="226">
        <f t="shared" si="25"/>
        <v>44541</v>
      </c>
      <c r="S28" s="226">
        <f t="shared" si="25"/>
        <v>44542</v>
      </c>
      <c r="T28" s="365"/>
    </row>
    <row r="29" spans="2:31" hidden="1" outlineLevel="1">
      <c r="C29" s="376" t="s">
        <v>2</v>
      </c>
      <c r="D29" s="377"/>
      <c r="E29" s="217"/>
      <c r="F29" s="218">
        <f t="shared" ref="F29:S29" si="26">WEEKDAY(F28)</f>
        <v>2</v>
      </c>
      <c r="G29" s="219">
        <f t="shared" si="26"/>
        <v>3</v>
      </c>
      <c r="H29" s="219">
        <f t="shared" si="26"/>
        <v>4</v>
      </c>
      <c r="I29" s="219">
        <f t="shared" si="26"/>
        <v>5</v>
      </c>
      <c r="J29" s="219">
        <f t="shared" si="26"/>
        <v>6</v>
      </c>
      <c r="K29" s="227">
        <f t="shared" si="26"/>
        <v>7</v>
      </c>
      <c r="L29" s="227">
        <f t="shared" si="26"/>
        <v>1</v>
      </c>
      <c r="M29" s="219">
        <f t="shared" si="26"/>
        <v>2</v>
      </c>
      <c r="N29" s="219">
        <f t="shared" si="26"/>
        <v>3</v>
      </c>
      <c r="O29" s="219">
        <f t="shared" si="26"/>
        <v>4</v>
      </c>
      <c r="P29" s="219">
        <f t="shared" si="26"/>
        <v>5</v>
      </c>
      <c r="Q29" s="219">
        <f t="shared" si="26"/>
        <v>6</v>
      </c>
      <c r="R29" s="227">
        <f t="shared" si="26"/>
        <v>7</v>
      </c>
      <c r="S29" s="227">
        <f t="shared" si="26"/>
        <v>1</v>
      </c>
      <c r="T29" s="365"/>
    </row>
    <row r="30" spans="2:31" hidden="1" outlineLevel="1">
      <c r="C30" s="325" t="s">
        <v>176</v>
      </c>
      <c r="D30" s="378" t="s">
        <v>115</v>
      </c>
      <c r="E30" s="223" t="s">
        <v>173</v>
      </c>
      <c r="F30" s="237"/>
      <c r="G30" s="238"/>
      <c r="H30" s="238"/>
      <c r="I30" s="238"/>
      <c r="J30" s="238"/>
      <c r="K30" s="239"/>
      <c r="L30" s="239"/>
      <c r="M30" s="238"/>
      <c r="N30" s="238"/>
      <c r="O30" s="238"/>
      <c r="P30" s="238"/>
      <c r="Q30" s="238"/>
      <c r="R30" s="239"/>
      <c r="S30" s="239"/>
      <c r="T30" s="220">
        <f t="shared" ref="T30:T57" si="27">SUM(F30:S30)</f>
        <v>0</v>
      </c>
    </row>
    <row r="31" spans="2:31" hidden="1" outlineLevel="1">
      <c r="C31" s="348"/>
      <c r="D31" s="379"/>
      <c r="E31" s="224" t="s">
        <v>141</v>
      </c>
      <c r="F31" s="240"/>
      <c r="G31" s="241"/>
      <c r="H31" s="241"/>
      <c r="I31" s="241"/>
      <c r="J31" s="241"/>
      <c r="K31" s="242"/>
      <c r="L31" s="242"/>
      <c r="M31" s="241"/>
      <c r="N31" s="241"/>
      <c r="O31" s="241"/>
      <c r="P31" s="241"/>
      <c r="Q31" s="241"/>
      <c r="R31" s="242"/>
      <c r="S31" s="242"/>
      <c r="T31" s="221">
        <f t="shared" si="27"/>
        <v>0</v>
      </c>
    </row>
    <row r="32" spans="2:31" hidden="1" outlineLevel="1">
      <c r="C32" s="348"/>
      <c r="D32" s="379"/>
      <c r="E32" s="224" t="s">
        <v>134</v>
      </c>
      <c r="F32" s="240"/>
      <c r="G32" s="241"/>
      <c r="H32" s="241"/>
      <c r="I32" s="241"/>
      <c r="J32" s="241"/>
      <c r="K32" s="242"/>
      <c r="L32" s="242"/>
      <c r="M32" s="241"/>
      <c r="N32" s="241"/>
      <c r="O32" s="241"/>
      <c r="P32" s="241"/>
      <c r="Q32" s="241"/>
      <c r="R32" s="242"/>
      <c r="S32" s="242"/>
      <c r="T32" s="221">
        <f t="shared" si="27"/>
        <v>0</v>
      </c>
    </row>
    <row r="33" spans="3:20" hidden="1" outlineLevel="1">
      <c r="C33" s="348"/>
      <c r="D33" s="379"/>
      <c r="E33" s="224" t="s">
        <v>136</v>
      </c>
      <c r="F33" s="240"/>
      <c r="G33" s="241"/>
      <c r="H33" s="241"/>
      <c r="I33" s="241"/>
      <c r="J33" s="241"/>
      <c r="K33" s="242"/>
      <c r="L33" s="242"/>
      <c r="M33" s="241"/>
      <c r="N33" s="241"/>
      <c r="O33" s="241"/>
      <c r="P33" s="241"/>
      <c r="Q33" s="241"/>
      <c r="R33" s="242"/>
      <c r="S33" s="242"/>
      <c r="T33" s="221">
        <f t="shared" si="27"/>
        <v>0</v>
      </c>
    </row>
    <row r="34" spans="3:20" hidden="1" outlineLevel="1">
      <c r="C34" s="348"/>
      <c r="D34" s="379"/>
      <c r="E34" s="224" t="s">
        <v>139</v>
      </c>
      <c r="F34" s="240"/>
      <c r="G34" s="241"/>
      <c r="H34" s="241"/>
      <c r="I34" s="241"/>
      <c r="J34" s="241"/>
      <c r="K34" s="242"/>
      <c r="L34" s="242"/>
      <c r="M34" s="241"/>
      <c r="N34" s="241"/>
      <c r="O34" s="241"/>
      <c r="P34" s="241"/>
      <c r="Q34" s="241"/>
      <c r="R34" s="242"/>
      <c r="S34" s="242"/>
      <c r="T34" s="221">
        <f t="shared" si="27"/>
        <v>0</v>
      </c>
    </row>
    <row r="35" spans="3:20" hidden="1" outlineLevel="1">
      <c r="C35" s="348"/>
      <c r="D35" s="379"/>
      <c r="E35" s="224" t="s">
        <v>137</v>
      </c>
      <c r="F35" s="240"/>
      <c r="G35" s="241"/>
      <c r="H35" s="241"/>
      <c r="I35" s="241"/>
      <c r="J35" s="241"/>
      <c r="K35" s="242"/>
      <c r="L35" s="242"/>
      <c r="M35" s="241"/>
      <c r="N35" s="241"/>
      <c r="O35" s="241"/>
      <c r="P35" s="241"/>
      <c r="Q35" s="241"/>
      <c r="R35" s="242"/>
      <c r="S35" s="242"/>
      <c r="T35" s="221">
        <f t="shared" si="27"/>
        <v>0</v>
      </c>
    </row>
    <row r="36" spans="3:20" hidden="1" outlineLevel="1">
      <c r="C36" s="348"/>
      <c r="D36" s="379"/>
      <c r="E36" s="224" t="s">
        <v>133</v>
      </c>
      <c r="F36" s="240"/>
      <c r="G36" s="241"/>
      <c r="H36" s="241"/>
      <c r="I36" s="241"/>
      <c r="J36" s="241"/>
      <c r="K36" s="242"/>
      <c r="L36" s="242"/>
      <c r="M36" s="241"/>
      <c r="N36" s="241"/>
      <c r="O36" s="241"/>
      <c r="P36" s="241"/>
      <c r="Q36" s="241"/>
      <c r="R36" s="242"/>
      <c r="S36" s="242"/>
      <c r="T36" s="221">
        <f t="shared" si="27"/>
        <v>0</v>
      </c>
    </row>
    <row r="37" spans="3:20" hidden="1" outlineLevel="1">
      <c r="C37" s="348"/>
      <c r="D37" s="379"/>
      <c r="E37" s="224" t="s">
        <v>140</v>
      </c>
      <c r="F37" s="240"/>
      <c r="G37" s="241"/>
      <c r="H37" s="241"/>
      <c r="I37" s="241"/>
      <c r="J37" s="241"/>
      <c r="K37" s="242"/>
      <c r="L37" s="242"/>
      <c r="M37" s="241"/>
      <c r="N37" s="241"/>
      <c r="O37" s="241"/>
      <c r="P37" s="241"/>
      <c r="Q37" s="241"/>
      <c r="R37" s="242"/>
      <c r="S37" s="242"/>
      <c r="T37" s="221">
        <f t="shared" si="27"/>
        <v>0</v>
      </c>
    </row>
    <row r="38" spans="3:20" hidden="1" outlineLevel="1">
      <c r="C38" s="348"/>
      <c r="D38" s="379"/>
      <c r="E38" s="224" t="s">
        <v>138</v>
      </c>
      <c r="F38" s="240"/>
      <c r="G38" s="241"/>
      <c r="H38" s="241"/>
      <c r="I38" s="241"/>
      <c r="J38" s="241"/>
      <c r="K38" s="242"/>
      <c r="L38" s="242"/>
      <c r="M38" s="241"/>
      <c r="N38" s="241"/>
      <c r="O38" s="241"/>
      <c r="P38" s="241"/>
      <c r="Q38" s="241"/>
      <c r="R38" s="242"/>
      <c r="S38" s="242"/>
      <c r="T38" s="221">
        <f t="shared" si="27"/>
        <v>0</v>
      </c>
    </row>
    <row r="39" spans="3:20" hidden="1" outlineLevel="1">
      <c r="C39" s="348"/>
      <c r="D39" s="379"/>
      <c r="E39" s="224" t="s">
        <v>135</v>
      </c>
      <c r="F39" s="240"/>
      <c r="G39" s="241"/>
      <c r="H39" s="241"/>
      <c r="I39" s="241"/>
      <c r="J39" s="241"/>
      <c r="K39" s="242"/>
      <c r="L39" s="242"/>
      <c r="M39" s="241"/>
      <c r="N39" s="241"/>
      <c r="O39" s="241"/>
      <c r="P39" s="241"/>
      <c r="Q39" s="241"/>
      <c r="R39" s="242"/>
      <c r="S39" s="242"/>
      <c r="T39" s="221">
        <f t="shared" si="27"/>
        <v>0</v>
      </c>
    </row>
    <row r="40" spans="3:20" hidden="1" outlineLevel="1">
      <c r="C40" s="348"/>
      <c r="D40" s="379"/>
      <c r="E40" s="224" t="s">
        <v>158</v>
      </c>
      <c r="F40" s="240"/>
      <c r="G40" s="241"/>
      <c r="H40" s="241"/>
      <c r="I40" s="241"/>
      <c r="J40" s="241"/>
      <c r="K40" s="242"/>
      <c r="L40" s="242"/>
      <c r="M40" s="241"/>
      <c r="N40" s="241"/>
      <c r="O40" s="241"/>
      <c r="P40" s="241"/>
      <c r="Q40" s="241"/>
      <c r="R40" s="242"/>
      <c r="S40" s="242"/>
      <c r="T40" s="221">
        <f t="shared" si="27"/>
        <v>0</v>
      </c>
    </row>
    <row r="41" spans="3:20" hidden="1" outlineLevel="1">
      <c r="C41" s="348"/>
      <c r="D41" s="379"/>
      <c r="E41" s="224" t="s">
        <v>174</v>
      </c>
      <c r="F41" s="240"/>
      <c r="G41" s="241"/>
      <c r="H41" s="241"/>
      <c r="I41" s="241"/>
      <c r="J41" s="241"/>
      <c r="K41" s="242"/>
      <c r="L41" s="242"/>
      <c r="M41" s="241"/>
      <c r="N41" s="241"/>
      <c r="O41" s="241"/>
      <c r="P41" s="241"/>
      <c r="Q41" s="241"/>
      <c r="R41" s="242"/>
      <c r="S41" s="242"/>
      <c r="T41" s="221">
        <f t="shared" si="27"/>
        <v>0</v>
      </c>
    </row>
    <row r="42" spans="3:20" hidden="1" outlineLevel="1">
      <c r="C42" s="348"/>
      <c r="D42" s="379"/>
      <c r="E42" s="224" t="s">
        <v>175</v>
      </c>
      <c r="F42" s="240"/>
      <c r="G42" s="241"/>
      <c r="H42" s="241"/>
      <c r="I42" s="241"/>
      <c r="J42" s="241"/>
      <c r="K42" s="242"/>
      <c r="L42" s="242"/>
      <c r="M42" s="241"/>
      <c r="N42" s="241"/>
      <c r="O42" s="241"/>
      <c r="P42" s="241"/>
      <c r="Q42" s="241"/>
      <c r="R42" s="242"/>
      <c r="S42" s="242"/>
      <c r="T42" s="221">
        <f t="shared" si="27"/>
        <v>0</v>
      </c>
    </row>
    <row r="43" spans="3:20" ht="14.25" hidden="1" outlineLevel="1" thickBot="1">
      <c r="C43" s="348"/>
      <c r="D43" s="380"/>
      <c r="E43" s="225"/>
      <c r="F43" s="243"/>
      <c r="G43" s="244"/>
      <c r="H43" s="244"/>
      <c r="I43" s="244"/>
      <c r="J43" s="244"/>
      <c r="K43" s="245"/>
      <c r="L43" s="245"/>
      <c r="M43" s="244"/>
      <c r="N43" s="244"/>
      <c r="O43" s="244"/>
      <c r="P43" s="244"/>
      <c r="Q43" s="244"/>
      <c r="R43" s="245"/>
      <c r="S43" s="245"/>
      <c r="T43" s="222">
        <f t="shared" si="27"/>
        <v>0</v>
      </c>
    </row>
    <row r="44" spans="3:20" hidden="1" outlineLevel="1">
      <c r="C44" s="348"/>
      <c r="D44" s="378" t="s">
        <v>57</v>
      </c>
      <c r="E44" s="223" t="s">
        <v>173</v>
      </c>
      <c r="F44" s="228"/>
      <c r="G44" s="229"/>
      <c r="H44" s="229"/>
      <c r="I44" s="229"/>
      <c r="J44" s="229"/>
      <c r="K44" s="230"/>
      <c r="L44" s="230"/>
      <c r="M44" s="229"/>
      <c r="N44" s="229"/>
      <c r="O44" s="229"/>
      <c r="P44" s="229"/>
      <c r="Q44" s="229"/>
      <c r="R44" s="230"/>
      <c r="S44" s="230"/>
      <c r="T44" s="220">
        <f t="shared" si="27"/>
        <v>0</v>
      </c>
    </row>
    <row r="45" spans="3:20" hidden="1" outlineLevel="1">
      <c r="C45" s="348"/>
      <c r="D45" s="379"/>
      <c r="E45" s="224" t="s">
        <v>141</v>
      </c>
      <c r="F45" s="231"/>
      <c r="G45" s="232"/>
      <c r="H45" s="232"/>
      <c r="I45" s="232"/>
      <c r="J45" s="232"/>
      <c r="K45" s="233"/>
      <c r="L45" s="233"/>
      <c r="M45" s="232"/>
      <c r="N45" s="232"/>
      <c r="O45" s="232"/>
      <c r="P45" s="232"/>
      <c r="Q45" s="232"/>
      <c r="R45" s="233"/>
      <c r="S45" s="233"/>
      <c r="T45" s="221">
        <f t="shared" si="27"/>
        <v>0</v>
      </c>
    </row>
    <row r="46" spans="3:20" hidden="1" outlineLevel="1">
      <c r="C46" s="348"/>
      <c r="D46" s="379"/>
      <c r="E46" s="224" t="s">
        <v>134</v>
      </c>
      <c r="F46" s="231">
        <v>2</v>
      </c>
      <c r="G46" s="232"/>
      <c r="H46" s="232"/>
      <c r="I46" s="232"/>
      <c r="J46" s="232"/>
      <c r="K46" s="233"/>
      <c r="L46" s="233"/>
      <c r="M46" s="232"/>
      <c r="N46" s="232"/>
      <c r="O46" s="232"/>
      <c r="P46" s="232"/>
      <c r="Q46" s="232"/>
      <c r="R46" s="233"/>
      <c r="S46" s="233"/>
      <c r="T46" s="221">
        <f t="shared" si="27"/>
        <v>2</v>
      </c>
    </row>
    <row r="47" spans="3:20" hidden="1" outlineLevel="1">
      <c r="C47" s="348"/>
      <c r="D47" s="379"/>
      <c r="E47" s="224" t="s">
        <v>136</v>
      </c>
      <c r="F47" s="231"/>
      <c r="G47" s="232"/>
      <c r="H47" s="232"/>
      <c r="I47" s="232"/>
      <c r="J47" s="232"/>
      <c r="K47" s="233"/>
      <c r="L47" s="233"/>
      <c r="M47" s="232"/>
      <c r="N47" s="232"/>
      <c r="O47" s="232"/>
      <c r="P47" s="232"/>
      <c r="Q47" s="232"/>
      <c r="R47" s="233"/>
      <c r="S47" s="233"/>
      <c r="T47" s="221">
        <f t="shared" si="27"/>
        <v>0</v>
      </c>
    </row>
    <row r="48" spans="3:20" hidden="1" outlineLevel="1">
      <c r="C48" s="348"/>
      <c r="D48" s="379"/>
      <c r="E48" s="224" t="s">
        <v>139</v>
      </c>
      <c r="F48" s="231"/>
      <c r="G48" s="232"/>
      <c r="H48" s="232"/>
      <c r="I48" s="232"/>
      <c r="J48" s="232"/>
      <c r="K48" s="233"/>
      <c r="L48" s="233"/>
      <c r="M48" s="232"/>
      <c r="N48" s="232"/>
      <c r="O48" s="232"/>
      <c r="P48" s="232"/>
      <c r="Q48" s="232"/>
      <c r="R48" s="233"/>
      <c r="S48" s="233"/>
      <c r="T48" s="221">
        <f t="shared" si="27"/>
        <v>0</v>
      </c>
    </row>
    <row r="49" spans="3:20" hidden="1" outlineLevel="1">
      <c r="C49" s="348"/>
      <c r="D49" s="379"/>
      <c r="E49" s="224" t="s">
        <v>137</v>
      </c>
      <c r="F49" s="231"/>
      <c r="G49" s="232"/>
      <c r="H49" s="232"/>
      <c r="I49" s="232"/>
      <c r="J49" s="232">
        <v>20</v>
      </c>
      <c r="K49" s="233"/>
      <c r="L49" s="233"/>
      <c r="M49" s="232">
        <v>8</v>
      </c>
      <c r="N49" s="232">
        <v>4</v>
      </c>
      <c r="O49" s="232"/>
      <c r="P49" s="232"/>
      <c r="Q49" s="232"/>
      <c r="R49" s="233"/>
      <c r="S49" s="233"/>
      <c r="T49" s="221">
        <f t="shared" si="27"/>
        <v>32</v>
      </c>
    </row>
    <row r="50" spans="3:20" hidden="1" outlineLevel="1">
      <c r="C50" s="348"/>
      <c r="D50" s="379"/>
      <c r="E50" s="224" t="s">
        <v>133</v>
      </c>
      <c r="F50" s="231"/>
      <c r="G50" s="232"/>
      <c r="H50" s="232"/>
      <c r="I50" s="232"/>
      <c r="J50" s="232"/>
      <c r="K50" s="233"/>
      <c r="L50" s="233"/>
      <c r="M50" s="232"/>
      <c r="N50" s="232"/>
      <c r="O50" s="232"/>
      <c r="P50" s="232"/>
      <c r="Q50" s="232"/>
      <c r="R50" s="233"/>
      <c r="S50" s="233"/>
      <c r="T50" s="221">
        <f t="shared" si="27"/>
        <v>0</v>
      </c>
    </row>
    <row r="51" spans="3:20" hidden="1" outlineLevel="1">
      <c r="C51" s="348"/>
      <c r="D51" s="379"/>
      <c r="E51" s="224" t="s">
        <v>140</v>
      </c>
      <c r="F51" s="231"/>
      <c r="G51" s="232"/>
      <c r="H51" s="232"/>
      <c r="I51" s="232"/>
      <c r="J51" s="232"/>
      <c r="K51" s="233"/>
      <c r="L51" s="233"/>
      <c r="M51" s="232"/>
      <c r="N51" s="232"/>
      <c r="O51" s="232"/>
      <c r="P51" s="232"/>
      <c r="Q51" s="232"/>
      <c r="R51" s="233"/>
      <c r="S51" s="233"/>
      <c r="T51" s="221">
        <f t="shared" si="27"/>
        <v>0</v>
      </c>
    </row>
    <row r="52" spans="3:20" hidden="1" outlineLevel="1">
      <c r="C52" s="348"/>
      <c r="D52" s="379"/>
      <c r="E52" s="224" t="s">
        <v>138</v>
      </c>
      <c r="F52" s="231"/>
      <c r="G52" s="232"/>
      <c r="H52" s="232"/>
      <c r="I52" s="232"/>
      <c r="J52" s="232"/>
      <c r="K52" s="233"/>
      <c r="L52" s="233"/>
      <c r="M52" s="232"/>
      <c r="N52" s="232"/>
      <c r="O52" s="232"/>
      <c r="P52" s="232"/>
      <c r="Q52" s="232"/>
      <c r="R52" s="233"/>
      <c r="S52" s="233"/>
      <c r="T52" s="221">
        <f t="shared" si="27"/>
        <v>0</v>
      </c>
    </row>
    <row r="53" spans="3:20" hidden="1" outlineLevel="1">
      <c r="C53" s="348"/>
      <c r="D53" s="379"/>
      <c r="E53" s="224" t="s">
        <v>135</v>
      </c>
      <c r="F53" s="231"/>
      <c r="G53" s="232"/>
      <c r="H53" s="232"/>
      <c r="I53" s="232"/>
      <c r="J53" s="232"/>
      <c r="K53" s="233"/>
      <c r="L53" s="233"/>
      <c r="M53" s="232"/>
      <c r="N53" s="232"/>
      <c r="O53" s="232"/>
      <c r="P53" s="232"/>
      <c r="Q53" s="232"/>
      <c r="R53" s="233"/>
      <c r="S53" s="233">
        <v>2</v>
      </c>
      <c r="T53" s="221">
        <f t="shared" si="27"/>
        <v>2</v>
      </c>
    </row>
    <row r="54" spans="3:20" hidden="1" outlineLevel="1">
      <c r="C54" s="348"/>
      <c r="D54" s="379"/>
      <c r="E54" s="224" t="s">
        <v>158</v>
      </c>
      <c r="F54" s="231"/>
      <c r="G54" s="232"/>
      <c r="H54" s="232"/>
      <c r="I54" s="232"/>
      <c r="J54" s="232"/>
      <c r="K54" s="233"/>
      <c r="L54" s="233"/>
      <c r="M54" s="232"/>
      <c r="N54" s="232"/>
      <c r="O54" s="232">
        <v>6</v>
      </c>
      <c r="P54" s="232"/>
      <c r="Q54" s="232"/>
      <c r="R54" s="233"/>
      <c r="S54" s="233"/>
      <c r="T54" s="221">
        <f t="shared" si="27"/>
        <v>6</v>
      </c>
    </row>
    <row r="55" spans="3:20" hidden="1" outlineLevel="1">
      <c r="C55" s="348"/>
      <c r="D55" s="379"/>
      <c r="E55" s="224" t="s">
        <v>174</v>
      </c>
      <c r="F55" s="231"/>
      <c r="G55" s="232"/>
      <c r="H55" s="232"/>
      <c r="I55" s="232"/>
      <c r="J55" s="232"/>
      <c r="K55" s="233"/>
      <c r="L55" s="233"/>
      <c r="M55" s="232"/>
      <c r="N55" s="232"/>
      <c r="O55" s="232"/>
      <c r="P55" s="232"/>
      <c r="Q55" s="232"/>
      <c r="R55" s="233"/>
      <c r="S55" s="233"/>
      <c r="T55" s="221">
        <f t="shared" si="27"/>
        <v>0</v>
      </c>
    </row>
    <row r="56" spans="3:20" hidden="1" outlineLevel="1">
      <c r="C56" s="348"/>
      <c r="D56" s="379"/>
      <c r="E56" s="224" t="s">
        <v>175</v>
      </c>
      <c r="F56" s="231"/>
      <c r="G56" s="232"/>
      <c r="H56" s="232"/>
      <c r="I56" s="232"/>
      <c r="J56" s="232"/>
      <c r="K56" s="233"/>
      <c r="L56" s="233"/>
      <c r="M56" s="232"/>
      <c r="N56" s="232"/>
      <c r="O56" s="232"/>
      <c r="P56" s="232"/>
      <c r="Q56" s="232"/>
      <c r="R56" s="233"/>
      <c r="S56" s="233"/>
      <c r="T56" s="221">
        <f t="shared" si="27"/>
        <v>0</v>
      </c>
    </row>
    <row r="57" spans="3:20" ht="14.25" hidden="1" outlineLevel="1" thickBot="1">
      <c r="C57" s="350"/>
      <c r="D57" s="380"/>
      <c r="E57" s="225" t="s">
        <v>186</v>
      </c>
      <c r="F57" s="234">
        <v>2</v>
      </c>
      <c r="G57" s="235"/>
      <c r="H57" s="235"/>
      <c r="I57" s="235"/>
      <c r="J57" s="235"/>
      <c r="K57" s="236"/>
      <c r="L57" s="236"/>
      <c r="M57" s="235"/>
      <c r="N57" s="235"/>
      <c r="O57" s="235"/>
      <c r="P57" s="235"/>
      <c r="Q57" s="235"/>
      <c r="R57" s="236"/>
      <c r="S57" s="236"/>
      <c r="T57" s="222">
        <f t="shared" si="27"/>
        <v>2</v>
      </c>
    </row>
    <row r="58" spans="3:20" hidden="1" outlineLevel="1"/>
    <row r="59" spans="3:20" hidden="1" outlineLevel="1">
      <c r="C59" s="325" t="s">
        <v>0</v>
      </c>
      <c r="D59" s="326"/>
      <c r="E59" s="77"/>
      <c r="F59" s="325">
        <v>12</v>
      </c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27"/>
      <c r="R59" s="327"/>
      <c r="S59" s="326"/>
      <c r="T59" s="364" t="s">
        <v>124</v>
      </c>
    </row>
    <row r="60" spans="3:20" hidden="1" outlineLevel="1">
      <c r="C60" s="348" t="s">
        <v>1</v>
      </c>
      <c r="D60" s="349"/>
      <c r="E60" s="78"/>
      <c r="F60" s="214">
        <f>S28+1</f>
        <v>44543</v>
      </c>
      <c r="G60" s="215">
        <f t="shared" ref="G60:S60" si="28">F60+1</f>
        <v>44544</v>
      </c>
      <c r="H60" s="215">
        <f t="shared" si="28"/>
        <v>44545</v>
      </c>
      <c r="I60" s="215">
        <f t="shared" si="28"/>
        <v>44546</v>
      </c>
      <c r="J60" s="215">
        <f t="shared" si="28"/>
        <v>44547</v>
      </c>
      <c r="K60" s="226">
        <f t="shared" si="28"/>
        <v>44548</v>
      </c>
      <c r="L60" s="226">
        <f t="shared" si="28"/>
        <v>44549</v>
      </c>
      <c r="M60" s="215">
        <f t="shared" si="28"/>
        <v>44550</v>
      </c>
      <c r="N60" s="215">
        <f t="shared" si="28"/>
        <v>44551</v>
      </c>
      <c r="O60" s="215">
        <f t="shared" si="28"/>
        <v>44552</v>
      </c>
      <c r="P60" s="215">
        <f t="shared" si="28"/>
        <v>44553</v>
      </c>
      <c r="Q60" s="215">
        <f t="shared" si="28"/>
        <v>44554</v>
      </c>
      <c r="R60" s="226">
        <f t="shared" si="28"/>
        <v>44555</v>
      </c>
      <c r="S60" s="226">
        <f t="shared" si="28"/>
        <v>44556</v>
      </c>
      <c r="T60" s="365"/>
    </row>
    <row r="61" spans="3:20" hidden="1" outlineLevel="1">
      <c r="C61" s="376" t="s">
        <v>2</v>
      </c>
      <c r="D61" s="377"/>
      <c r="E61" s="217"/>
      <c r="F61" s="218">
        <f t="shared" ref="F61" si="29">WEEKDAY(F60)</f>
        <v>2</v>
      </c>
      <c r="G61" s="219">
        <f t="shared" ref="G61" si="30">WEEKDAY(G60)</f>
        <v>3</v>
      </c>
      <c r="H61" s="219">
        <f t="shared" ref="H61" si="31">WEEKDAY(H60)</f>
        <v>4</v>
      </c>
      <c r="I61" s="219">
        <f t="shared" ref="I61" si="32">WEEKDAY(I60)</f>
        <v>5</v>
      </c>
      <c r="J61" s="219">
        <f t="shared" ref="J61" si="33">WEEKDAY(J60)</f>
        <v>6</v>
      </c>
      <c r="K61" s="227">
        <f t="shared" ref="K61" si="34">WEEKDAY(K60)</f>
        <v>7</v>
      </c>
      <c r="L61" s="227">
        <f t="shared" ref="L61" si="35">WEEKDAY(L60)</f>
        <v>1</v>
      </c>
      <c r="M61" s="219">
        <f t="shared" ref="M61" si="36">WEEKDAY(M60)</f>
        <v>2</v>
      </c>
      <c r="N61" s="219">
        <f t="shared" ref="N61" si="37">WEEKDAY(N60)</f>
        <v>3</v>
      </c>
      <c r="O61" s="219">
        <f t="shared" ref="O61" si="38">WEEKDAY(O60)</f>
        <v>4</v>
      </c>
      <c r="P61" s="219">
        <f t="shared" ref="P61" si="39">WEEKDAY(P60)</f>
        <v>5</v>
      </c>
      <c r="Q61" s="219">
        <f t="shared" ref="Q61" si="40">WEEKDAY(Q60)</f>
        <v>6</v>
      </c>
      <c r="R61" s="227">
        <f t="shared" ref="R61" si="41">WEEKDAY(R60)</f>
        <v>7</v>
      </c>
      <c r="S61" s="227">
        <f t="shared" ref="S61" si="42">WEEKDAY(S60)</f>
        <v>1</v>
      </c>
      <c r="T61" s="365"/>
    </row>
    <row r="62" spans="3:20" hidden="1" outlineLevel="1">
      <c r="C62" s="325" t="s">
        <v>176</v>
      </c>
      <c r="D62" s="378" t="s">
        <v>115</v>
      </c>
      <c r="E62" s="223" t="s">
        <v>173</v>
      </c>
      <c r="F62" s="237"/>
      <c r="G62" s="238"/>
      <c r="H62" s="238"/>
      <c r="I62" s="238"/>
      <c r="J62" s="238"/>
      <c r="K62" s="239"/>
      <c r="L62" s="239"/>
      <c r="M62" s="238"/>
      <c r="N62" s="238"/>
      <c r="O62" s="238"/>
      <c r="P62" s="238"/>
      <c r="Q62" s="238"/>
      <c r="R62" s="239"/>
      <c r="S62" s="239"/>
      <c r="T62" s="220">
        <f t="shared" ref="T62:T89" si="43">SUM(F62:S62)</f>
        <v>0</v>
      </c>
    </row>
    <row r="63" spans="3:20" hidden="1" outlineLevel="1">
      <c r="C63" s="348"/>
      <c r="D63" s="379"/>
      <c r="E63" s="224" t="s">
        <v>141</v>
      </c>
      <c r="F63" s="240"/>
      <c r="G63" s="241"/>
      <c r="H63" s="241"/>
      <c r="I63" s="241"/>
      <c r="J63" s="241"/>
      <c r="K63" s="242"/>
      <c r="L63" s="242"/>
      <c r="M63" s="241"/>
      <c r="N63" s="241"/>
      <c r="O63" s="241"/>
      <c r="P63" s="241"/>
      <c r="Q63" s="241"/>
      <c r="R63" s="242"/>
      <c r="S63" s="242"/>
      <c r="T63" s="221">
        <f t="shared" si="43"/>
        <v>0</v>
      </c>
    </row>
    <row r="64" spans="3:20" hidden="1" outlineLevel="1">
      <c r="C64" s="348"/>
      <c r="D64" s="379"/>
      <c r="E64" s="224" t="s">
        <v>134</v>
      </c>
      <c r="F64" s="240"/>
      <c r="G64" s="241"/>
      <c r="H64" s="241"/>
      <c r="I64" s="241"/>
      <c r="J64" s="241"/>
      <c r="K64" s="242"/>
      <c r="L64" s="242"/>
      <c r="M64" s="241"/>
      <c r="N64" s="241"/>
      <c r="O64" s="241"/>
      <c r="P64" s="241"/>
      <c r="Q64" s="241"/>
      <c r="R64" s="242"/>
      <c r="S64" s="242"/>
      <c r="T64" s="221">
        <f t="shared" si="43"/>
        <v>0</v>
      </c>
    </row>
    <row r="65" spans="3:20" hidden="1" outlineLevel="1">
      <c r="C65" s="348"/>
      <c r="D65" s="379"/>
      <c r="E65" s="224" t="s">
        <v>136</v>
      </c>
      <c r="F65" s="240"/>
      <c r="G65" s="241"/>
      <c r="H65" s="241"/>
      <c r="I65" s="241"/>
      <c r="J65" s="241"/>
      <c r="K65" s="242"/>
      <c r="L65" s="242"/>
      <c r="M65" s="241"/>
      <c r="N65" s="241"/>
      <c r="O65" s="241"/>
      <c r="P65" s="241"/>
      <c r="Q65" s="241"/>
      <c r="R65" s="242"/>
      <c r="S65" s="242"/>
      <c r="T65" s="221">
        <f t="shared" si="43"/>
        <v>0</v>
      </c>
    </row>
    <row r="66" spans="3:20" hidden="1" outlineLevel="1">
      <c r="C66" s="348"/>
      <c r="D66" s="379"/>
      <c r="E66" s="224" t="s">
        <v>139</v>
      </c>
      <c r="F66" s="240"/>
      <c r="G66" s="241"/>
      <c r="H66" s="241"/>
      <c r="I66" s="241"/>
      <c r="J66" s="241"/>
      <c r="K66" s="242"/>
      <c r="L66" s="242"/>
      <c r="M66" s="241"/>
      <c r="N66" s="241"/>
      <c r="O66" s="241"/>
      <c r="P66" s="241"/>
      <c r="Q66" s="241"/>
      <c r="R66" s="242"/>
      <c r="S66" s="242"/>
      <c r="T66" s="221">
        <f t="shared" si="43"/>
        <v>0</v>
      </c>
    </row>
    <row r="67" spans="3:20" hidden="1" outlineLevel="1">
      <c r="C67" s="348"/>
      <c r="D67" s="379"/>
      <c r="E67" s="224" t="s">
        <v>137</v>
      </c>
      <c r="F67" s="240"/>
      <c r="G67" s="241"/>
      <c r="H67" s="241"/>
      <c r="I67" s="241"/>
      <c r="J67" s="241"/>
      <c r="K67" s="242"/>
      <c r="L67" s="242"/>
      <c r="M67" s="241"/>
      <c r="N67" s="241"/>
      <c r="O67" s="241"/>
      <c r="P67" s="241"/>
      <c r="Q67" s="241"/>
      <c r="R67" s="242"/>
      <c r="S67" s="242"/>
      <c r="T67" s="221">
        <f t="shared" si="43"/>
        <v>0</v>
      </c>
    </row>
    <row r="68" spans="3:20" hidden="1" outlineLevel="1">
      <c r="C68" s="348"/>
      <c r="D68" s="379"/>
      <c r="E68" s="224" t="s">
        <v>133</v>
      </c>
      <c r="F68" s="240"/>
      <c r="G68" s="241"/>
      <c r="H68" s="241"/>
      <c r="I68" s="241"/>
      <c r="J68" s="241"/>
      <c r="K68" s="242"/>
      <c r="L68" s="242"/>
      <c r="M68" s="241"/>
      <c r="N68" s="241"/>
      <c r="O68" s="241"/>
      <c r="P68" s="241"/>
      <c r="Q68" s="241"/>
      <c r="R68" s="242"/>
      <c r="S68" s="242"/>
      <c r="T68" s="221">
        <f t="shared" si="43"/>
        <v>0</v>
      </c>
    </row>
    <row r="69" spans="3:20" hidden="1" outlineLevel="1">
      <c r="C69" s="348"/>
      <c r="D69" s="379"/>
      <c r="E69" s="224" t="s">
        <v>140</v>
      </c>
      <c r="F69" s="240"/>
      <c r="G69" s="241"/>
      <c r="H69" s="241"/>
      <c r="I69" s="241"/>
      <c r="J69" s="241"/>
      <c r="K69" s="242"/>
      <c r="L69" s="242"/>
      <c r="M69" s="241"/>
      <c r="N69" s="241"/>
      <c r="O69" s="241"/>
      <c r="P69" s="241"/>
      <c r="Q69" s="241"/>
      <c r="R69" s="242"/>
      <c r="S69" s="242"/>
      <c r="T69" s="221">
        <f t="shared" si="43"/>
        <v>0</v>
      </c>
    </row>
    <row r="70" spans="3:20" hidden="1" outlineLevel="1">
      <c r="C70" s="348"/>
      <c r="D70" s="379"/>
      <c r="E70" s="224" t="s">
        <v>138</v>
      </c>
      <c r="F70" s="240"/>
      <c r="G70" s="241"/>
      <c r="H70" s="241"/>
      <c r="I70" s="241"/>
      <c r="J70" s="241"/>
      <c r="K70" s="242"/>
      <c r="L70" s="242"/>
      <c r="M70" s="241"/>
      <c r="N70" s="241"/>
      <c r="O70" s="241"/>
      <c r="P70" s="241"/>
      <c r="Q70" s="241"/>
      <c r="R70" s="242"/>
      <c r="S70" s="242"/>
      <c r="T70" s="221">
        <f t="shared" si="43"/>
        <v>0</v>
      </c>
    </row>
    <row r="71" spans="3:20" hidden="1" outlineLevel="1">
      <c r="C71" s="348"/>
      <c r="D71" s="379"/>
      <c r="E71" s="224" t="s">
        <v>135</v>
      </c>
      <c r="F71" s="240"/>
      <c r="G71" s="241"/>
      <c r="H71" s="241"/>
      <c r="I71" s="241"/>
      <c r="J71" s="241"/>
      <c r="K71" s="242"/>
      <c r="L71" s="242"/>
      <c r="M71" s="241"/>
      <c r="N71" s="241"/>
      <c r="O71" s="241"/>
      <c r="P71" s="241"/>
      <c r="Q71" s="241"/>
      <c r="R71" s="242"/>
      <c r="S71" s="242"/>
      <c r="T71" s="221">
        <f t="shared" si="43"/>
        <v>0</v>
      </c>
    </row>
    <row r="72" spans="3:20" hidden="1" outlineLevel="1">
      <c r="C72" s="348"/>
      <c r="D72" s="379"/>
      <c r="E72" s="224" t="s">
        <v>158</v>
      </c>
      <c r="F72" s="240"/>
      <c r="G72" s="241"/>
      <c r="H72" s="241"/>
      <c r="I72" s="241"/>
      <c r="J72" s="241"/>
      <c r="K72" s="242"/>
      <c r="L72" s="242"/>
      <c r="M72" s="241"/>
      <c r="N72" s="241"/>
      <c r="O72" s="241"/>
      <c r="P72" s="241"/>
      <c r="Q72" s="241"/>
      <c r="R72" s="242"/>
      <c r="S72" s="242"/>
      <c r="T72" s="221">
        <f t="shared" si="43"/>
        <v>0</v>
      </c>
    </row>
    <row r="73" spans="3:20" hidden="1" outlineLevel="1">
      <c r="C73" s="348"/>
      <c r="D73" s="379"/>
      <c r="E73" s="224" t="s">
        <v>174</v>
      </c>
      <c r="F73" s="240"/>
      <c r="G73" s="241"/>
      <c r="H73" s="241"/>
      <c r="I73" s="241"/>
      <c r="J73" s="241"/>
      <c r="K73" s="242"/>
      <c r="L73" s="242"/>
      <c r="M73" s="241"/>
      <c r="N73" s="241"/>
      <c r="O73" s="241"/>
      <c r="P73" s="241"/>
      <c r="Q73" s="241"/>
      <c r="R73" s="242"/>
      <c r="S73" s="242"/>
      <c r="T73" s="221">
        <f t="shared" si="43"/>
        <v>0</v>
      </c>
    </row>
    <row r="74" spans="3:20" hidden="1" outlineLevel="1">
      <c r="C74" s="348"/>
      <c r="D74" s="379"/>
      <c r="E74" s="224" t="s">
        <v>175</v>
      </c>
      <c r="F74" s="240"/>
      <c r="G74" s="241"/>
      <c r="H74" s="241"/>
      <c r="I74" s="241"/>
      <c r="J74" s="241"/>
      <c r="K74" s="242"/>
      <c r="L74" s="242"/>
      <c r="M74" s="241"/>
      <c r="N74" s="241"/>
      <c r="O74" s="241"/>
      <c r="P74" s="241"/>
      <c r="Q74" s="241"/>
      <c r="R74" s="242"/>
      <c r="S74" s="242"/>
      <c r="T74" s="221">
        <f t="shared" si="43"/>
        <v>0</v>
      </c>
    </row>
    <row r="75" spans="3:20" ht="14.25" hidden="1" outlineLevel="1" thickBot="1">
      <c r="C75" s="348"/>
      <c r="D75" s="380"/>
      <c r="E75" s="225"/>
      <c r="F75" s="243"/>
      <c r="G75" s="244"/>
      <c r="H75" s="244"/>
      <c r="I75" s="244"/>
      <c r="J75" s="244"/>
      <c r="K75" s="245"/>
      <c r="L75" s="245"/>
      <c r="M75" s="244"/>
      <c r="N75" s="244"/>
      <c r="O75" s="244"/>
      <c r="P75" s="244"/>
      <c r="Q75" s="244"/>
      <c r="R75" s="245"/>
      <c r="S75" s="245"/>
      <c r="T75" s="222">
        <f t="shared" si="43"/>
        <v>0</v>
      </c>
    </row>
    <row r="76" spans="3:20" hidden="1" outlineLevel="1">
      <c r="C76" s="348"/>
      <c r="D76" s="378" t="s">
        <v>57</v>
      </c>
      <c r="E76" s="223" t="s">
        <v>173</v>
      </c>
      <c r="F76" s="228"/>
      <c r="G76" s="229"/>
      <c r="H76" s="229"/>
      <c r="I76" s="229"/>
      <c r="J76" s="229"/>
      <c r="K76" s="230"/>
      <c r="L76" s="230"/>
      <c r="M76" s="229"/>
      <c r="N76" s="229"/>
      <c r="O76" s="229"/>
      <c r="P76" s="229"/>
      <c r="Q76" s="229">
        <v>2</v>
      </c>
      <c r="R76" s="230"/>
      <c r="S76" s="230"/>
      <c r="T76" s="220">
        <f t="shared" si="43"/>
        <v>2</v>
      </c>
    </row>
    <row r="77" spans="3:20" hidden="1" outlineLevel="1">
      <c r="C77" s="348"/>
      <c r="D77" s="379"/>
      <c r="E77" s="224" t="s">
        <v>141</v>
      </c>
      <c r="F77" s="231"/>
      <c r="G77" s="232"/>
      <c r="H77" s="232"/>
      <c r="I77" s="232"/>
      <c r="J77" s="232"/>
      <c r="K77" s="233"/>
      <c r="L77" s="233"/>
      <c r="M77" s="232"/>
      <c r="N77" s="232"/>
      <c r="O77" s="232"/>
      <c r="P77" s="232"/>
      <c r="Q77" s="232"/>
      <c r="R77" s="233"/>
      <c r="S77" s="233"/>
      <c r="T77" s="221">
        <f t="shared" si="43"/>
        <v>0</v>
      </c>
    </row>
    <row r="78" spans="3:20" hidden="1" outlineLevel="1">
      <c r="C78" s="348"/>
      <c r="D78" s="379"/>
      <c r="E78" s="224" t="s">
        <v>134</v>
      </c>
      <c r="F78" s="231"/>
      <c r="G78" s="232"/>
      <c r="H78" s="232"/>
      <c r="I78" s="232"/>
      <c r="J78" s="232"/>
      <c r="K78" s="233"/>
      <c r="L78" s="233"/>
      <c r="M78" s="232"/>
      <c r="N78" s="232"/>
      <c r="O78" s="232"/>
      <c r="P78" s="232"/>
      <c r="Q78" s="232"/>
      <c r="R78" s="233"/>
      <c r="S78" s="233"/>
      <c r="T78" s="221">
        <f t="shared" si="43"/>
        <v>0</v>
      </c>
    </row>
    <row r="79" spans="3:20" hidden="1" outlineLevel="1">
      <c r="C79" s="348"/>
      <c r="D79" s="379"/>
      <c r="E79" s="224" t="s">
        <v>136</v>
      </c>
      <c r="F79" s="231"/>
      <c r="G79" s="232">
        <v>2</v>
      </c>
      <c r="H79" s="232"/>
      <c r="I79" s="232"/>
      <c r="J79" s="232"/>
      <c r="K79" s="233"/>
      <c r="L79" s="233"/>
      <c r="M79" s="232"/>
      <c r="N79" s="232">
        <v>2</v>
      </c>
      <c r="O79" s="232"/>
      <c r="P79" s="232"/>
      <c r="Q79" s="232"/>
      <c r="R79" s="233"/>
      <c r="S79" s="233"/>
      <c r="T79" s="221">
        <f t="shared" si="43"/>
        <v>4</v>
      </c>
    </row>
    <row r="80" spans="3:20" hidden="1" outlineLevel="1">
      <c r="C80" s="348"/>
      <c r="D80" s="379"/>
      <c r="E80" s="224" t="s">
        <v>139</v>
      </c>
      <c r="F80" s="231"/>
      <c r="G80" s="232"/>
      <c r="H80" s="232"/>
      <c r="I80" s="232"/>
      <c r="J80" s="232"/>
      <c r="K80" s="233"/>
      <c r="L80" s="233"/>
      <c r="M80" s="232"/>
      <c r="N80" s="232"/>
      <c r="O80" s="232"/>
      <c r="P80" s="232"/>
      <c r="Q80" s="232"/>
      <c r="R80" s="233"/>
      <c r="S80" s="233"/>
      <c r="T80" s="221">
        <f t="shared" si="43"/>
        <v>0</v>
      </c>
    </row>
    <row r="81" spans="3:20" hidden="1" outlineLevel="1">
      <c r="C81" s="348"/>
      <c r="D81" s="379"/>
      <c r="E81" s="224" t="s">
        <v>137</v>
      </c>
      <c r="F81" s="231"/>
      <c r="G81" s="232"/>
      <c r="H81" s="232"/>
      <c r="I81" s="232"/>
      <c r="J81" s="232"/>
      <c r="K81" s="233"/>
      <c r="L81" s="233"/>
      <c r="M81" s="232"/>
      <c r="N81" s="232"/>
      <c r="O81" s="232"/>
      <c r="P81" s="232"/>
      <c r="Q81" s="232"/>
      <c r="R81" s="233"/>
      <c r="S81" s="233"/>
      <c r="T81" s="221">
        <f t="shared" si="43"/>
        <v>0</v>
      </c>
    </row>
    <row r="82" spans="3:20" hidden="1" outlineLevel="1">
      <c r="C82" s="348"/>
      <c r="D82" s="379"/>
      <c r="E82" s="224" t="s">
        <v>133</v>
      </c>
      <c r="F82" s="231"/>
      <c r="G82" s="232"/>
      <c r="H82" s="232"/>
      <c r="I82" s="232"/>
      <c r="J82" s="232"/>
      <c r="K82" s="233"/>
      <c r="L82" s="233"/>
      <c r="M82" s="232"/>
      <c r="N82" s="232"/>
      <c r="O82" s="232"/>
      <c r="P82" s="232"/>
      <c r="Q82" s="232"/>
      <c r="R82" s="233"/>
      <c r="S82" s="233"/>
      <c r="T82" s="221">
        <f t="shared" si="43"/>
        <v>0</v>
      </c>
    </row>
    <row r="83" spans="3:20" hidden="1" outlineLevel="1">
      <c r="C83" s="348"/>
      <c r="D83" s="379"/>
      <c r="E83" s="224" t="s">
        <v>140</v>
      </c>
      <c r="F83" s="231"/>
      <c r="G83" s="232"/>
      <c r="H83" s="232"/>
      <c r="I83" s="232"/>
      <c r="J83" s="232"/>
      <c r="K83" s="233"/>
      <c r="L83" s="233"/>
      <c r="M83" s="232"/>
      <c r="N83" s="232"/>
      <c r="O83" s="232"/>
      <c r="P83" s="232"/>
      <c r="Q83" s="232"/>
      <c r="R83" s="233"/>
      <c r="S83" s="233"/>
      <c r="T83" s="221">
        <f t="shared" si="43"/>
        <v>0</v>
      </c>
    </row>
    <row r="84" spans="3:20" hidden="1" outlineLevel="1">
      <c r="C84" s="348"/>
      <c r="D84" s="379"/>
      <c r="E84" s="224" t="s">
        <v>138</v>
      </c>
      <c r="F84" s="231"/>
      <c r="G84" s="232"/>
      <c r="H84" s="232"/>
      <c r="I84" s="232"/>
      <c r="J84" s="232"/>
      <c r="K84" s="233"/>
      <c r="L84" s="233"/>
      <c r="M84" s="232"/>
      <c r="N84" s="232"/>
      <c r="O84" s="232"/>
      <c r="P84" s="232"/>
      <c r="Q84" s="232"/>
      <c r="R84" s="233"/>
      <c r="S84" s="233"/>
      <c r="T84" s="221">
        <f t="shared" si="43"/>
        <v>0</v>
      </c>
    </row>
    <row r="85" spans="3:20" hidden="1" outlineLevel="1">
      <c r="C85" s="348"/>
      <c r="D85" s="379"/>
      <c r="E85" s="224" t="s">
        <v>135</v>
      </c>
      <c r="F85" s="231"/>
      <c r="G85" s="232">
        <v>2</v>
      </c>
      <c r="H85" s="232"/>
      <c r="I85" s="232">
        <v>2</v>
      </c>
      <c r="J85" s="232"/>
      <c r="K85" s="233"/>
      <c r="L85" s="233"/>
      <c r="M85" s="232"/>
      <c r="N85" s="232">
        <v>2</v>
      </c>
      <c r="O85" s="232"/>
      <c r="P85" s="232">
        <v>2</v>
      </c>
      <c r="Q85" s="232"/>
      <c r="R85" s="233"/>
      <c r="S85" s="233"/>
      <c r="T85" s="221">
        <f t="shared" si="43"/>
        <v>8</v>
      </c>
    </row>
    <row r="86" spans="3:20" hidden="1" outlineLevel="1">
      <c r="C86" s="348"/>
      <c r="D86" s="379"/>
      <c r="E86" s="224" t="s">
        <v>158</v>
      </c>
      <c r="F86" s="231"/>
      <c r="G86" s="232"/>
      <c r="H86" s="232"/>
      <c r="I86" s="232"/>
      <c r="J86" s="232"/>
      <c r="K86" s="233"/>
      <c r="L86" s="233"/>
      <c r="M86" s="232"/>
      <c r="N86" s="232"/>
      <c r="O86" s="232">
        <v>2</v>
      </c>
      <c r="P86" s="232"/>
      <c r="Q86" s="232"/>
      <c r="R86" s="233"/>
      <c r="S86" s="233"/>
      <c r="T86" s="221">
        <f t="shared" si="43"/>
        <v>2</v>
      </c>
    </row>
    <row r="87" spans="3:20" hidden="1" outlineLevel="1">
      <c r="C87" s="348"/>
      <c r="D87" s="379"/>
      <c r="E87" s="224" t="s">
        <v>174</v>
      </c>
      <c r="F87" s="231"/>
      <c r="G87" s="232">
        <v>2</v>
      </c>
      <c r="H87" s="232"/>
      <c r="I87" s="232">
        <v>2</v>
      </c>
      <c r="J87" s="232"/>
      <c r="K87" s="233"/>
      <c r="L87" s="233"/>
      <c r="M87" s="232"/>
      <c r="N87" s="232">
        <v>2</v>
      </c>
      <c r="O87" s="232">
        <v>2</v>
      </c>
      <c r="P87" s="232"/>
      <c r="Q87" s="232"/>
      <c r="R87" s="233"/>
      <c r="S87" s="233"/>
      <c r="T87" s="221">
        <f t="shared" si="43"/>
        <v>8</v>
      </c>
    </row>
    <row r="88" spans="3:20" hidden="1" outlineLevel="1">
      <c r="C88" s="348"/>
      <c r="D88" s="379"/>
      <c r="E88" s="224" t="s">
        <v>175</v>
      </c>
      <c r="F88" s="231"/>
      <c r="G88" s="232"/>
      <c r="H88" s="232"/>
      <c r="I88" s="232"/>
      <c r="J88" s="232"/>
      <c r="K88" s="233"/>
      <c r="L88" s="233"/>
      <c r="M88" s="232"/>
      <c r="N88" s="232"/>
      <c r="O88" s="232"/>
      <c r="P88" s="232"/>
      <c r="Q88" s="232"/>
      <c r="R88" s="233"/>
      <c r="S88" s="233"/>
      <c r="T88" s="221">
        <f t="shared" si="43"/>
        <v>0</v>
      </c>
    </row>
    <row r="89" spans="3:20" ht="14.25" hidden="1" outlineLevel="1" thickBot="1">
      <c r="C89" s="350"/>
      <c r="D89" s="380"/>
      <c r="E89" s="225"/>
      <c r="F89" s="234"/>
      <c r="G89" s="235"/>
      <c r="H89" s="235"/>
      <c r="I89" s="235"/>
      <c r="J89" s="235"/>
      <c r="K89" s="236"/>
      <c r="L89" s="236"/>
      <c r="M89" s="235"/>
      <c r="N89" s="235"/>
      <c r="O89" s="235"/>
      <c r="P89" s="235"/>
      <c r="Q89" s="235"/>
      <c r="R89" s="236"/>
      <c r="S89" s="236"/>
      <c r="T89" s="222">
        <f t="shared" si="43"/>
        <v>0</v>
      </c>
    </row>
    <row r="90" spans="3:20" hidden="1" outlineLevel="1"/>
    <row r="91" spans="3:20" hidden="1" outlineLevel="1">
      <c r="C91" s="325" t="s">
        <v>0</v>
      </c>
      <c r="D91" s="326"/>
      <c r="E91" s="77"/>
      <c r="F91" s="325">
        <v>12</v>
      </c>
      <c r="G91" s="327"/>
      <c r="H91" s="327"/>
      <c r="I91" s="327"/>
      <c r="J91" s="327"/>
      <c r="K91" s="327">
        <v>1</v>
      </c>
      <c r="L91" s="327"/>
      <c r="M91" s="327"/>
      <c r="N91" s="327"/>
      <c r="O91" s="327"/>
      <c r="P91" s="327"/>
      <c r="Q91" s="327"/>
      <c r="R91" s="327"/>
      <c r="S91" s="326"/>
      <c r="T91" s="364" t="s">
        <v>124</v>
      </c>
    </row>
    <row r="92" spans="3:20" hidden="1" outlineLevel="1">
      <c r="C92" s="348" t="s">
        <v>1</v>
      </c>
      <c r="D92" s="349"/>
      <c r="E92" s="78"/>
      <c r="F92" s="214">
        <f>S60+1</f>
        <v>44557</v>
      </c>
      <c r="G92" s="215">
        <f t="shared" ref="G92:S92" si="44">F92+1</f>
        <v>44558</v>
      </c>
      <c r="H92" s="215">
        <f t="shared" si="44"/>
        <v>44559</v>
      </c>
      <c r="I92" s="215">
        <f t="shared" si="44"/>
        <v>44560</v>
      </c>
      <c r="J92" s="215">
        <f t="shared" si="44"/>
        <v>44561</v>
      </c>
      <c r="K92" s="226">
        <f t="shared" si="44"/>
        <v>44562</v>
      </c>
      <c r="L92" s="226">
        <f t="shared" si="44"/>
        <v>44563</v>
      </c>
      <c r="M92" s="215">
        <f t="shared" si="44"/>
        <v>44564</v>
      </c>
      <c r="N92" s="215">
        <f t="shared" si="44"/>
        <v>44565</v>
      </c>
      <c r="O92" s="215">
        <f t="shared" si="44"/>
        <v>44566</v>
      </c>
      <c r="P92" s="215">
        <f t="shared" si="44"/>
        <v>44567</v>
      </c>
      <c r="Q92" s="215">
        <f t="shared" si="44"/>
        <v>44568</v>
      </c>
      <c r="R92" s="226">
        <f t="shared" si="44"/>
        <v>44569</v>
      </c>
      <c r="S92" s="226">
        <f t="shared" si="44"/>
        <v>44570</v>
      </c>
      <c r="T92" s="365"/>
    </row>
    <row r="93" spans="3:20" hidden="1" outlineLevel="1">
      <c r="C93" s="376" t="s">
        <v>2</v>
      </c>
      <c r="D93" s="377"/>
      <c r="E93" s="217"/>
      <c r="F93" s="218">
        <f t="shared" ref="F93" si="45">WEEKDAY(F92)</f>
        <v>2</v>
      </c>
      <c r="G93" s="219">
        <f t="shared" ref="G93" si="46">WEEKDAY(G92)</f>
        <v>3</v>
      </c>
      <c r="H93" s="219">
        <f t="shared" ref="H93" si="47">WEEKDAY(H92)</f>
        <v>4</v>
      </c>
      <c r="I93" s="219">
        <f t="shared" ref="I93" si="48">WEEKDAY(I92)</f>
        <v>5</v>
      </c>
      <c r="J93" s="219">
        <f t="shared" ref="J93" si="49">WEEKDAY(J92)</f>
        <v>6</v>
      </c>
      <c r="K93" s="227">
        <f t="shared" ref="K93" si="50">WEEKDAY(K92)</f>
        <v>7</v>
      </c>
      <c r="L93" s="227">
        <f t="shared" ref="L93" si="51">WEEKDAY(L92)</f>
        <v>1</v>
      </c>
      <c r="M93" s="219">
        <f t="shared" ref="M93" si="52">WEEKDAY(M92)</f>
        <v>2</v>
      </c>
      <c r="N93" s="219">
        <f t="shared" ref="N93" si="53">WEEKDAY(N92)</f>
        <v>3</v>
      </c>
      <c r="O93" s="219">
        <f t="shared" ref="O93" si="54">WEEKDAY(O92)</f>
        <v>4</v>
      </c>
      <c r="P93" s="219">
        <f t="shared" ref="P93" si="55">WEEKDAY(P92)</f>
        <v>5</v>
      </c>
      <c r="Q93" s="219">
        <f t="shared" ref="Q93" si="56">WEEKDAY(Q92)</f>
        <v>6</v>
      </c>
      <c r="R93" s="227">
        <f t="shared" ref="R93" si="57">WEEKDAY(R92)</f>
        <v>7</v>
      </c>
      <c r="S93" s="227">
        <f t="shared" ref="S93" si="58">WEEKDAY(S92)</f>
        <v>1</v>
      </c>
      <c r="T93" s="365"/>
    </row>
    <row r="94" spans="3:20" hidden="1" outlineLevel="1">
      <c r="C94" s="325" t="s">
        <v>176</v>
      </c>
      <c r="D94" s="378" t="s">
        <v>115</v>
      </c>
      <c r="E94" s="223" t="s">
        <v>173</v>
      </c>
      <c r="F94" s="237"/>
      <c r="G94" s="238"/>
      <c r="H94" s="238"/>
      <c r="I94" s="238"/>
      <c r="J94" s="238"/>
      <c r="K94" s="239"/>
      <c r="L94" s="239"/>
      <c r="M94" s="238"/>
      <c r="N94" s="238"/>
      <c r="O94" s="238"/>
      <c r="P94" s="238"/>
      <c r="Q94" s="238"/>
      <c r="R94" s="239"/>
      <c r="S94" s="239"/>
      <c r="T94" s="220">
        <f t="shared" ref="T94:T121" si="59">SUM(F94:S94)</f>
        <v>0</v>
      </c>
    </row>
    <row r="95" spans="3:20" hidden="1" outlineLevel="1">
      <c r="C95" s="348"/>
      <c r="D95" s="379"/>
      <c r="E95" s="224" t="s">
        <v>141</v>
      </c>
      <c r="F95" s="240"/>
      <c r="G95" s="241"/>
      <c r="H95" s="241"/>
      <c r="I95" s="241"/>
      <c r="J95" s="241"/>
      <c r="K95" s="242"/>
      <c r="L95" s="242"/>
      <c r="M95" s="241"/>
      <c r="N95" s="241"/>
      <c r="O95" s="241"/>
      <c r="P95" s="241"/>
      <c r="Q95" s="241"/>
      <c r="R95" s="242"/>
      <c r="S95" s="242"/>
      <c r="T95" s="221">
        <f t="shared" si="59"/>
        <v>0</v>
      </c>
    </row>
    <row r="96" spans="3:20" hidden="1" outlineLevel="1">
      <c r="C96" s="348"/>
      <c r="D96" s="379"/>
      <c r="E96" s="224" t="s">
        <v>134</v>
      </c>
      <c r="F96" s="240"/>
      <c r="G96" s="241"/>
      <c r="H96" s="241"/>
      <c r="I96" s="241"/>
      <c r="J96" s="241"/>
      <c r="K96" s="242"/>
      <c r="L96" s="242"/>
      <c r="M96" s="241"/>
      <c r="N96" s="241"/>
      <c r="O96" s="241"/>
      <c r="P96" s="241"/>
      <c r="Q96" s="241"/>
      <c r="R96" s="242"/>
      <c r="S96" s="242"/>
      <c r="T96" s="221">
        <f t="shared" si="59"/>
        <v>0</v>
      </c>
    </row>
    <row r="97" spans="3:20" hidden="1" outlineLevel="1">
      <c r="C97" s="348"/>
      <c r="D97" s="379"/>
      <c r="E97" s="224" t="s">
        <v>136</v>
      </c>
      <c r="F97" s="240"/>
      <c r="G97" s="241"/>
      <c r="H97" s="241"/>
      <c r="I97" s="241"/>
      <c r="J97" s="241"/>
      <c r="K97" s="242"/>
      <c r="L97" s="242"/>
      <c r="M97" s="241"/>
      <c r="N97" s="241"/>
      <c r="O97" s="241"/>
      <c r="P97" s="241"/>
      <c r="Q97" s="241"/>
      <c r="R97" s="242"/>
      <c r="S97" s="242"/>
      <c r="T97" s="221">
        <f t="shared" si="59"/>
        <v>0</v>
      </c>
    </row>
    <row r="98" spans="3:20" hidden="1" outlineLevel="1">
      <c r="C98" s="348"/>
      <c r="D98" s="379"/>
      <c r="E98" s="224" t="s">
        <v>139</v>
      </c>
      <c r="F98" s="240"/>
      <c r="G98" s="241"/>
      <c r="H98" s="241"/>
      <c r="I98" s="241"/>
      <c r="J98" s="241"/>
      <c r="K98" s="242"/>
      <c r="L98" s="242"/>
      <c r="M98" s="241"/>
      <c r="N98" s="241"/>
      <c r="O98" s="241"/>
      <c r="P98" s="241"/>
      <c r="Q98" s="241"/>
      <c r="R98" s="242"/>
      <c r="S98" s="242"/>
      <c r="T98" s="221">
        <f t="shared" si="59"/>
        <v>0</v>
      </c>
    </row>
    <row r="99" spans="3:20" hidden="1" outlineLevel="1">
      <c r="C99" s="348"/>
      <c r="D99" s="379"/>
      <c r="E99" s="224" t="s">
        <v>137</v>
      </c>
      <c r="F99" s="240"/>
      <c r="G99" s="241"/>
      <c r="H99" s="241"/>
      <c r="I99" s="241"/>
      <c r="J99" s="241"/>
      <c r="K99" s="242"/>
      <c r="L99" s="242"/>
      <c r="M99" s="241"/>
      <c r="N99" s="241"/>
      <c r="O99" s="241"/>
      <c r="P99" s="241"/>
      <c r="Q99" s="241"/>
      <c r="R99" s="242"/>
      <c r="S99" s="242"/>
      <c r="T99" s="221">
        <f t="shared" si="59"/>
        <v>0</v>
      </c>
    </row>
    <row r="100" spans="3:20" hidden="1" outlineLevel="1">
      <c r="C100" s="348"/>
      <c r="D100" s="379"/>
      <c r="E100" s="224" t="s">
        <v>133</v>
      </c>
      <c r="F100" s="240"/>
      <c r="G100" s="241"/>
      <c r="H100" s="241"/>
      <c r="I100" s="241"/>
      <c r="J100" s="241"/>
      <c r="K100" s="242"/>
      <c r="L100" s="242"/>
      <c r="M100" s="241"/>
      <c r="N100" s="241"/>
      <c r="O100" s="241"/>
      <c r="P100" s="241"/>
      <c r="Q100" s="241"/>
      <c r="R100" s="242"/>
      <c r="S100" s="242"/>
      <c r="T100" s="221">
        <f t="shared" si="59"/>
        <v>0</v>
      </c>
    </row>
    <row r="101" spans="3:20" hidden="1" outlineLevel="1">
      <c r="C101" s="348"/>
      <c r="D101" s="379"/>
      <c r="E101" s="224" t="s">
        <v>140</v>
      </c>
      <c r="F101" s="240"/>
      <c r="G101" s="241"/>
      <c r="H101" s="241"/>
      <c r="I101" s="241"/>
      <c r="J101" s="241"/>
      <c r="K101" s="242"/>
      <c r="L101" s="242"/>
      <c r="M101" s="241"/>
      <c r="N101" s="241"/>
      <c r="O101" s="241"/>
      <c r="P101" s="241"/>
      <c r="Q101" s="241"/>
      <c r="R101" s="242"/>
      <c r="S101" s="242"/>
      <c r="T101" s="221">
        <f t="shared" si="59"/>
        <v>0</v>
      </c>
    </row>
    <row r="102" spans="3:20" hidden="1" outlineLevel="1">
      <c r="C102" s="348"/>
      <c r="D102" s="379"/>
      <c r="E102" s="224" t="s">
        <v>138</v>
      </c>
      <c r="F102" s="240"/>
      <c r="G102" s="241"/>
      <c r="H102" s="241"/>
      <c r="I102" s="241"/>
      <c r="J102" s="241"/>
      <c r="K102" s="242"/>
      <c r="L102" s="242"/>
      <c r="M102" s="241"/>
      <c r="N102" s="241"/>
      <c r="O102" s="241"/>
      <c r="P102" s="241"/>
      <c r="Q102" s="241"/>
      <c r="R102" s="242"/>
      <c r="S102" s="242"/>
      <c r="T102" s="221">
        <f t="shared" si="59"/>
        <v>0</v>
      </c>
    </row>
    <row r="103" spans="3:20" hidden="1" outlineLevel="1">
      <c r="C103" s="348"/>
      <c r="D103" s="379"/>
      <c r="E103" s="224" t="s">
        <v>135</v>
      </c>
      <c r="F103" s="240"/>
      <c r="G103" s="241"/>
      <c r="H103" s="241"/>
      <c r="I103" s="241"/>
      <c r="J103" s="241"/>
      <c r="K103" s="242"/>
      <c r="L103" s="242"/>
      <c r="M103" s="241"/>
      <c r="N103" s="241"/>
      <c r="O103" s="241"/>
      <c r="P103" s="241"/>
      <c r="Q103" s="241"/>
      <c r="R103" s="242"/>
      <c r="S103" s="242"/>
      <c r="T103" s="221">
        <f t="shared" si="59"/>
        <v>0</v>
      </c>
    </row>
    <row r="104" spans="3:20" hidden="1" outlineLevel="1">
      <c r="C104" s="348"/>
      <c r="D104" s="379"/>
      <c r="E104" s="224" t="s">
        <v>158</v>
      </c>
      <c r="F104" s="240"/>
      <c r="G104" s="241"/>
      <c r="H104" s="241"/>
      <c r="I104" s="241"/>
      <c r="J104" s="241"/>
      <c r="K104" s="242"/>
      <c r="L104" s="242"/>
      <c r="M104" s="241"/>
      <c r="N104" s="241"/>
      <c r="O104" s="241"/>
      <c r="P104" s="241"/>
      <c r="Q104" s="241"/>
      <c r="R104" s="242"/>
      <c r="S104" s="242"/>
      <c r="T104" s="221">
        <f t="shared" si="59"/>
        <v>0</v>
      </c>
    </row>
    <row r="105" spans="3:20" hidden="1" outlineLevel="1">
      <c r="C105" s="348"/>
      <c r="D105" s="379"/>
      <c r="E105" s="224" t="s">
        <v>174</v>
      </c>
      <c r="F105" s="240"/>
      <c r="G105" s="241"/>
      <c r="H105" s="241"/>
      <c r="I105" s="241"/>
      <c r="J105" s="241"/>
      <c r="K105" s="242"/>
      <c r="L105" s="242"/>
      <c r="M105" s="241"/>
      <c r="N105" s="241"/>
      <c r="O105" s="241"/>
      <c r="P105" s="241"/>
      <c r="Q105" s="241"/>
      <c r="R105" s="242"/>
      <c r="S105" s="242"/>
      <c r="T105" s="221">
        <f t="shared" si="59"/>
        <v>0</v>
      </c>
    </row>
    <row r="106" spans="3:20" hidden="1" outlineLevel="1">
      <c r="C106" s="348"/>
      <c r="D106" s="379"/>
      <c r="E106" s="224" t="s">
        <v>175</v>
      </c>
      <c r="F106" s="240"/>
      <c r="G106" s="241"/>
      <c r="H106" s="241"/>
      <c r="I106" s="241"/>
      <c r="J106" s="241"/>
      <c r="K106" s="242"/>
      <c r="L106" s="242"/>
      <c r="M106" s="241"/>
      <c r="N106" s="241"/>
      <c r="O106" s="241"/>
      <c r="P106" s="241"/>
      <c r="Q106" s="241"/>
      <c r="R106" s="242"/>
      <c r="S106" s="242"/>
      <c r="T106" s="221">
        <f t="shared" si="59"/>
        <v>0</v>
      </c>
    </row>
    <row r="107" spans="3:20" ht="14.25" hidden="1" outlineLevel="1" thickBot="1">
      <c r="C107" s="348"/>
      <c r="D107" s="380"/>
      <c r="E107" s="225"/>
      <c r="F107" s="243"/>
      <c r="G107" s="244"/>
      <c r="H107" s="244"/>
      <c r="I107" s="244"/>
      <c r="J107" s="244"/>
      <c r="K107" s="245"/>
      <c r="L107" s="245"/>
      <c r="M107" s="244"/>
      <c r="N107" s="244"/>
      <c r="O107" s="244"/>
      <c r="P107" s="244"/>
      <c r="Q107" s="244"/>
      <c r="R107" s="245"/>
      <c r="S107" s="245"/>
      <c r="T107" s="222">
        <f t="shared" si="59"/>
        <v>0</v>
      </c>
    </row>
    <row r="108" spans="3:20" hidden="1" outlineLevel="1">
      <c r="C108" s="348"/>
      <c r="D108" s="378" t="s">
        <v>57</v>
      </c>
      <c r="E108" s="223" t="s">
        <v>173</v>
      </c>
      <c r="F108" s="228">
        <v>2</v>
      </c>
      <c r="G108" s="229"/>
      <c r="H108" s="229"/>
      <c r="I108" s="229"/>
      <c r="J108" s="229"/>
      <c r="K108" s="230"/>
      <c r="L108" s="230"/>
      <c r="M108" s="229"/>
      <c r="N108" s="229"/>
      <c r="O108" s="229"/>
      <c r="P108" s="229"/>
      <c r="Q108" s="229"/>
      <c r="R108" s="230"/>
      <c r="S108" s="230"/>
      <c r="T108" s="220">
        <f t="shared" si="59"/>
        <v>2</v>
      </c>
    </row>
    <row r="109" spans="3:20" hidden="1" outlineLevel="1">
      <c r="C109" s="348"/>
      <c r="D109" s="379"/>
      <c r="E109" s="224" t="s">
        <v>141</v>
      </c>
      <c r="F109" s="231"/>
      <c r="G109" s="232"/>
      <c r="H109" s="232"/>
      <c r="I109" s="232"/>
      <c r="J109" s="232"/>
      <c r="K109" s="233"/>
      <c r="L109" s="233"/>
      <c r="M109" s="232"/>
      <c r="N109" s="232"/>
      <c r="O109" s="232">
        <v>2</v>
      </c>
      <c r="P109" s="232"/>
      <c r="Q109" s="232"/>
      <c r="R109" s="233"/>
      <c r="S109" s="233"/>
      <c r="T109" s="221">
        <f t="shared" si="59"/>
        <v>2</v>
      </c>
    </row>
    <row r="110" spans="3:20" hidden="1" outlineLevel="1">
      <c r="C110" s="348"/>
      <c r="D110" s="379"/>
      <c r="E110" s="224" t="s">
        <v>134</v>
      </c>
      <c r="F110" s="231"/>
      <c r="G110" s="232"/>
      <c r="H110" s="232"/>
      <c r="I110" s="232"/>
      <c r="J110" s="232"/>
      <c r="K110" s="233"/>
      <c r="L110" s="233"/>
      <c r="M110" s="232"/>
      <c r="N110" s="232"/>
      <c r="O110" s="232"/>
      <c r="P110" s="232"/>
      <c r="Q110" s="232"/>
      <c r="R110" s="233"/>
      <c r="S110" s="233"/>
      <c r="T110" s="221">
        <f t="shared" si="59"/>
        <v>0</v>
      </c>
    </row>
    <row r="111" spans="3:20" hidden="1" outlineLevel="1">
      <c r="C111" s="348"/>
      <c r="D111" s="379"/>
      <c r="E111" s="224" t="s">
        <v>136</v>
      </c>
      <c r="F111" s="231">
        <v>2</v>
      </c>
      <c r="G111" s="232"/>
      <c r="H111" s="232"/>
      <c r="I111" s="232"/>
      <c r="J111" s="232"/>
      <c r="K111" s="233"/>
      <c r="L111" s="233"/>
      <c r="M111" s="232"/>
      <c r="N111" s="232"/>
      <c r="O111" s="232"/>
      <c r="P111" s="232"/>
      <c r="Q111" s="232">
        <v>2</v>
      </c>
      <c r="R111" s="233"/>
      <c r="S111" s="233"/>
      <c r="T111" s="221">
        <f t="shared" si="59"/>
        <v>4</v>
      </c>
    </row>
    <row r="112" spans="3:20" hidden="1" outlineLevel="1">
      <c r="C112" s="348"/>
      <c r="D112" s="379"/>
      <c r="E112" s="224" t="s">
        <v>139</v>
      </c>
      <c r="F112" s="231"/>
      <c r="G112" s="232"/>
      <c r="H112" s="232"/>
      <c r="I112" s="232"/>
      <c r="J112" s="232"/>
      <c r="K112" s="233"/>
      <c r="L112" s="233"/>
      <c r="M112" s="232"/>
      <c r="N112" s="232"/>
      <c r="O112" s="232"/>
      <c r="P112" s="232"/>
      <c r="Q112" s="232"/>
      <c r="R112" s="233"/>
      <c r="S112" s="233"/>
      <c r="T112" s="221">
        <f t="shared" si="59"/>
        <v>0</v>
      </c>
    </row>
    <row r="113" spans="3:20" hidden="1" outlineLevel="1">
      <c r="C113" s="348"/>
      <c r="D113" s="379"/>
      <c r="E113" s="224" t="s">
        <v>137</v>
      </c>
      <c r="F113" s="231"/>
      <c r="G113" s="232"/>
      <c r="H113" s="232"/>
      <c r="I113" s="232"/>
      <c r="J113" s="232"/>
      <c r="K113" s="233"/>
      <c r="L113" s="233"/>
      <c r="M113" s="232"/>
      <c r="N113" s="232"/>
      <c r="O113" s="232"/>
      <c r="P113" s="232"/>
      <c r="Q113" s="232"/>
      <c r="R113" s="233"/>
      <c r="S113" s="233"/>
      <c r="T113" s="221">
        <f t="shared" si="59"/>
        <v>0</v>
      </c>
    </row>
    <row r="114" spans="3:20" hidden="1" outlineLevel="1">
      <c r="C114" s="348"/>
      <c r="D114" s="379"/>
      <c r="E114" s="224" t="s">
        <v>133</v>
      </c>
      <c r="F114" s="231"/>
      <c r="G114" s="232"/>
      <c r="H114" s="232"/>
      <c r="I114" s="232"/>
      <c r="J114" s="232"/>
      <c r="K114" s="233"/>
      <c r="L114" s="233"/>
      <c r="M114" s="232"/>
      <c r="N114" s="232"/>
      <c r="O114" s="232"/>
      <c r="P114" s="232"/>
      <c r="Q114" s="232"/>
      <c r="R114" s="233"/>
      <c r="S114" s="233"/>
      <c r="T114" s="221">
        <f t="shared" si="59"/>
        <v>0</v>
      </c>
    </row>
    <row r="115" spans="3:20" hidden="1" outlineLevel="1">
      <c r="C115" s="348"/>
      <c r="D115" s="379"/>
      <c r="E115" s="224" t="s">
        <v>140</v>
      </c>
      <c r="F115" s="231"/>
      <c r="G115" s="232"/>
      <c r="H115" s="232"/>
      <c r="I115" s="232"/>
      <c r="J115" s="232"/>
      <c r="K115" s="233"/>
      <c r="L115" s="233"/>
      <c r="M115" s="232"/>
      <c r="N115" s="232"/>
      <c r="O115" s="232"/>
      <c r="P115" s="232"/>
      <c r="Q115" s="232"/>
      <c r="R115" s="233"/>
      <c r="S115" s="233"/>
      <c r="T115" s="221">
        <f t="shared" si="59"/>
        <v>0</v>
      </c>
    </row>
    <row r="116" spans="3:20" hidden="1" outlineLevel="1">
      <c r="C116" s="348"/>
      <c r="D116" s="379"/>
      <c r="E116" s="224" t="s">
        <v>138</v>
      </c>
      <c r="F116" s="231"/>
      <c r="G116" s="232"/>
      <c r="H116" s="232"/>
      <c r="I116" s="232"/>
      <c r="J116" s="232"/>
      <c r="K116" s="233"/>
      <c r="L116" s="233"/>
      <c r="M116" s="232"/>
      <c r="N116" s="232"/>
      <c r="O116" s="232"/>
      <c r="P116" s="232"/>
      <c r="Q116" s="232"/>
      <c r="R116" s="233"/>
      <c r="S116" s="233"/>
      <c r="T116" s="221">
        <f t="shared" si="59"/>
        <v>0</v>
      </c>
    </row>
    <row r="117" spans="3:20" hidden="1" outlineLevel="1">
      <c r="C117" s="348"/>
      <c r="D117" s="379"/>
      <c r="E117" s="224" t="s">
        <v>135</v>
      </c>
      <c r="F117" s="231"/>
      <c r="G117" s="232"/>
      <c r="H117" s="232"/>
      <c r="I117" s="232"/>
      <c r="J117" s="232"/>
      <c r="K117" s="233"/>
      <c r="L117" s="233"/>
      <c r="M117" s="232"/>
      <c r="N117" s="232"/>
      <c r="O117" s="232"/>
      <c r="P117" s="232"/>
      <c r="Q117" s="232"/>
      <c r="R117" s="233"/>
      <c r="S117" s="233"/>
      <c r="T117" s="221">
        <f t="shared" si="59"/>
        <v>0</v>
      </c>
    </row>
    <row r="118" spans="3:20" hidden="1" outlineLevel="1">
      <c r="C118" s="348"/>
      <c r="D118" s="379"/>
      <c r="E118" s="224" t="s">
        <v>158</v>
      </c>
      <c r="F118" s="231"/>
      <c r="G118" s="232"/>
      <c r="H118" s="232"/>
      <c r="I118" s="232"/>
      <c r="J118" s="232"/>
      <c r="K118" s="233"/>
      <c r="L118" s="233"/>
      <c r="M118" s="232"/>
      <c r="N118" s="232"/>
      <c r="O118" s="232"/>
      <c r="P118" s="232"/>
      <c r="Q118" s="232"/>
      <c r="R118" s="233"/>
      <c r="S118" s="233"/>
      <c r="T118" s="221">
        <f t="shared" si="59"/>
        <v>0</v>
      </c>
    </row>
    <row r="119" spans="3:20" hidden="1" outlineLevel="1">
      <c r="C119" s="348"/>
      <c r="D119" s="379"/>
      <c r="E119" s="224" t="s">
        <v>174</v>
      </c>
      <c r="F119" s="231"/>
      <c r="G119" s="232"/>
      <c r="H119" s="232"/>
      <c r="I119" s="232"/>
      <c r="J119" s="232"/>
      <c r="K119" s="233"/>
      <c r="L119" s="233"/>
      <c r="M119" s="232"/>
      <c r="N119" s="232"/>
      <c r="O119" s="232"/>
      <c r="P119" s="232"/>
      <c r="Q119" s="232"/>
      <c r="R119" s="233"/>
      <c r="S119" s="233"/>
      <c r="T119" s="221">
        <f t="shared" si="59"/>
        <v>0</v>
      </c>
    </row>
    <row r="120" spans="3:20" hidden="1" outlineLevel="1">
      <c r="C120" s="348"/>
      <c r="D120" s="379"/>
      <c r="E120" s="224" t="s">
        <v>175</v>
      </c>
      <c r="F120" s="231"/>
      <c r="G120" s="232"/>
      <c r="H120" s="232"/>
      <c r="I120" s="232"/>
      <c r="J120" s="232"/>
      <c r="K120" s="233"/>
      <c r="L120" s="233"/>
      <c r="M120" s="232"/>
      <c r="N120" s="232"/>
      <c r="O120" s="232"/>
      <c r="P120" s="232"/>
      <c r="Q120" s="232"/>
      <c r="R120" s="233"/>
      <c r="S120" s="233"/>
      <c r="T120" s="221">
        <f t="shared" si="59"/>
        <v>0</v>
      </c>
    </row>
    <row r="121" spans="3:20" ht="14.25" hidden="1" outlineLevel="1" thickBot="1">
      <c r="C121" s="350"/>
      <c r="D121" s="380"/>
      <c r="E121" s="225"/>
      <c r="F121" s="234"/>
      <c r="G121" s="235"/>
      <c r="H121" s="235"/>
      <c r="I121" s="235"/>
      <c r="J121" s="235"/>
      <c r="K121" s="236"/>
      <c r="L121" s="236"/>
      <c r="M121" s="235"/>
      <c r="N121" s="235"/>
      <c r="O121" s="235"/>
      <c r="P121" s="235"/>
      <c r="Q121" s="235"/>
      <c r="R121" s="236"/>
      <c r="S121" s="236"/>
      <c r="T121" s="222">
        <f t="shared" si="59"/>
        <v>0</v>
      </c>
    </row>
    <row r="122" spans="3:20" hidden="1" outlineLevel="1"/>
    <row r="123" spans="3:20" hidden="1" outlineLevel="1">
      <c r="C123" s="325" t="s">
        <v>0</v>
      </c>
      <c r="D123" s="326"/>
      <c r="E123" s="77"/>
      <c r="F123" s="325">
        <v>1</v>
      </c>
      <c r="G123" s="327"/>
      <c r="H123" s="327"/>
      <c r="I123" s="327"/>
      <c r="J123" s="327"/>
      <c r="K123" s="327"/>
      <c r="L123" s="327"/>
      <c r="M123" s="327"/>
      <c r="N123" s="327"/>
      <c r="O123" s="327"/>
      <c r="P123" s="327"/>
      <c r="Q123" s="327"/>
      <c r="R123" s="327"/>
      <c r="S123" s="326"/>
      <c r="T123" s="364" t="s">
        <v>124</v>
      </c>
    </row>
    <row r="124" spans="3:20" hidden="1" outlineLevel="1">
      <c r="C124" s="348" t="s">
        <v>1</v>
      </c>
      <c r="D124" s="349"/>
      <c r="E124" s="78"/>
      <c r="F124" s="214">
        <f>S92+1</f>
        <v>44571</v>
      </c>
      <c r="G124" s="215">
        <f t="shared" ref="G124:S124" si="60">F124+1</f>
        <v>44572</v>
      </c>
      <c r="H124" s="215">
        <f t="shared" si="60"/>
        <v>44573</v>
      </c>
      <c r="I124" s="215">
        <f t="shared" si="60"/>
        <v>44574</v>
      </c>
      <c r="J124" s="215">
        <f t="shared" si="60"/>
        <v>44575</v>
      </c>
      <c r="K124" s="226">
        <f t="shared" si="60"/>
        <v>44576</v>
      </c>
      <c r="L124" s="226">
        <f t="shared" si="60"/>
        <v>44577</v>
      </c>
      <c r="M124" s="215">
        <f t="shared" si="60"/>
        <v>44578</v>
      </c>
      <c r="N124" s="215">
        <f t="shared" si="60"/>
        <v>44579</v>
      </c>
      <c r="O124" s="215">
        <f t="shared" si="60"/>
        <v>44580</v>
      </c>
      <c r="P124" s="215">
        <f t="shared" si="60"/>
        <v>44581</v>
      </c>
      <c r="Q124" s="215">
        <f t="shared" si="60"/>
        <v>44582</v>
      </c>
      <c r="R124" s="226">
        <f t="shared" si="60"/>
        <v>44583</v>
      </c>
      <c r="S124" s="226">
        <f t="shared" si="60"/>
        <v>44584</v>
      </c>
      <c r="T124" s="365"/>
    </row>
    <row r="125" spans="3:20" hidden="1" outlineLevel="1">
      <c r="C125" s="376" t="s">
        <v>2</v>
      </c>
      <c r="D125" s="377"/>
      <c r="E125" s="217"/>
      <c r="F125" s="218">
        <f t="shared" ref="F125" si="61">WEEKDAY(F124)</f>
        <v>2</v>
      </c>
      <c r="G125" s="219">
        <f t="shared" ref="G125" si="62">WEEKDAY(G124)</f>
        <v>3</v>
      </c>
      <c r="H125" s="219">
        <f t="shared" ref="H125" si="63">WEEKDAY(H124)</f>
        <v>4</v>
      </c>
      <c r="I125" s="219">
        <f t="shared" ref="I125" si="64">WEEKDAY(I124)</f>
        <v>5</v>
      </c>
      <c r="J125" s="219">
        <f t="shared" ref="J125" si="65">WEEKDAY(J124)</f>
        <v>6</v>
      </c>
      <c r="K125" s="227">
        <f t="shared" ref="K125" si="66">WEEKDAY(K124)</f>
        <v>7</v>
      </c>
      <c r="L125" s="227">
        <f t="shared" ref="L125" si="67">WEEKDAY(L124)</f>
        <v>1</v>
      </c>
      <c r="M125" s="219">
        <f t="shared" ref="M125" si="68">WEEKDAY(M124)</f>
        <v>2</v>
      </c>
      <c r="N125" s="219">
        <f t="shared" ref="N125" si="69">WEEKDAY(N124)</f>
        <v>3</v>
      </c>
      <c r="O125" s="219">
        <f t="shared" ref="O125" si="70">WEEKDAY(O124)</f>
        <v>4</v>
      </c>
      <c r="P125" s="219">
        <f t="shared" ref="P125" si="71">WEEKDAY(P124)</f>
        <v>5</v>
      </c>
      <c r="Q125" s="219">
        <f t="shared" ref="Q125" si="72">WEEKDAY(Q124)</f>
        <v>6</v>
      </c>
      <c r="R125" s="227">
        <f t="shared" ref="R125" si="73">WEEKDAY(R124)</f>
        <v>7</v>
      </c>
      <c r="S125" s="227">
        <f t="shared" ref="S125" si="74">WEEKDAY(S124)</f>
        <v>1</v>
      </c>
      <c r="T125" s="365"/>
    </row>
    <row r="126" spans="3:20" hidden="1" outlineLevel="1">
      <c r="C126" s="325" t="s">
        <v>176</v>
      </c>
      <c r="D126" s="378" t="s">
        <v>115</v>
      </c>
      <c r="E126" s="223" t="s">
        <v>173</v>
      </c>
      <c r="F126" s="237"/>
      <c r="G126" s="238"/>
      <c r="H126" s="238"/>
      <c r="I126" s="238"/>
      <c r="J126" s="238"/>
      <c r="K126" s="239"/>
      <c r="L126" s="239"/>
      <c r="M126" s="238"/>
      <c r="N126" s="238"/>
      <c r="O126" s="238"/>
      <c r="P126" s="238"/>
      <c r="Q126" s="238"/>
      <c r="R126" s="239"/>
      <c r="S126" s="239"/>
      <c r="T126" s="220">
        <f t="shared" ref="T126:T153" si="75">SUM(F126:S126)</f>
        <v>0</v>
      </c>
    </row>
    <row r="127" spans="3:20" hidden="1" outlineLevel="1">
      <c r="C127" s="348"/>
      <c r="D127" s="379"/>
      <c r="E127" s="224" t="s">
        <v>141</v>
      </c>
      <c r="F127" s="240"/>
      <c r="G127" s="241"/>
      <c r="H127" s="241"/>
      <c r="I127" s="241"/>
      <c r="J127" s="241"/>
      <c r="K127" s="242"/>
      <c r="L127" s="242"/>
      <c r="M127" s="241"/>
      <c r="N127" s="241"/>
      <c r="O127" s="241"/>
      <c r="P127" s="241"/>
      <c r="Q127" s="241"/>
      <c r="R127" s="242"/>
      <c r="S127" s="242"/>
      <c r="T127" s="221">
        <f t="shared" si="75"/>
        <v>0</v>
      </c>
    </row>
    <row r="128" spans="3:20" hidden="1" outlineLevel="1">
      <c r="C128" s="348"/>
      <c r="D128" s="379"/>
      <c r="E128" s="224" t="s">
        <v>134</v>
      </c>
      <c r="F128" s="240"/>
      <c r="G128" s="241"/>
      <c r="H128" s="241"/>
      <c r="I128" s="241"/>
      <c r="J128" s="241"/>
      <c r="K128" s="242"/>
      <c r="L128" s="242"/>
      <c r="M128" s="241"/>
      <c r="N128" s="241"/>
      <c r="O128" s="241"/>
      <c r="P128" s="241"/>
      <c r="Q128" s="241"/>
      <c r="R128" s="242"/>
      <c r="S128" s="242"/>
      <c r="T128" s="221">
        <f t="shared" si="75"/>
        <v>0</v>
      </c>
    </row>
    <row r="129" spans="3:20" hidden="1" outlineLevel="1">
      <c r="C129" s="348"/>
      <c r="D129" s="379"/>
      <c r="E129" s="224" t="s">
        <v>136</v>
      </c>
      <c r="F129" s="240"/>
      <c r="G129" s="241"/>
      <c r="H129" s="241"/>
      <c r="I129" s="241"/>
      <c r="J129" s="241"/>
      <c r="K129" s="242"/>
      <c r="L129" s="242"/>
      <c r="M129" s="241"/>
      <c r="N129" s="241"/>
      <c r="O129" s="241"/>
      <c r="P129" s="241"/>
      <c r="Q129" s="241"/>
      <c r="R129" s="242"/>
      <c r="S129" s="242"/>
      <c r="T129" s="221">
        <f t="shared" si="75"/>
        <v>0</v>
      </c>
    </row>
    <row r="130" spans="3:20" hidden="1" outlineLevel="1">
      <c r="C130" s="348"/>
      <c r="D130" s="379"/>
      <c r="E130" s="224" t="s">
        <v>139</v>
      </c>
      <c r="F130" s="240"/>
      <c r="G130" s="241"/>
      <c r="H130" s="241"/>
      <c r="I130" s="241"/>
      <c r="J130" s="241"/>
      <c r="K130" s="242"/>
      <c r="L130" s="242"/>
      <c r="M130" s="241"/>
      <c r="N130" s="241"/>
      <c r="O130" s="241"/>
      <c r="P130" s="241"/>
      <c r="Q130" s="241"/>
      <c r="R130" s="242"/>
      <c r="S130" s="242"/>
      <c r="T130" s="221">
        <f t="shared" si="75"/>
        <v>0</v>
      </c>
    </row>
    <row r="131" spans="3:20" hidden="1" outlineLevel="1">
      <c r="C131" s="348"/>
      <c r="D131" s="379"/>
      <c r="E131" s="224" t="s">
        <v>137</v>
      </c>
      <c r="F131" s="240"/>
      <c r="G131" s="241"/>
      <c r="H131" s="241"/>
      <c r="I131" s="241"/>
      <c r="J131" s="241"/>
      <c r="K131" s="242"/>
      <c r="L131" s="242"/>
      <c r="M131" s="241"/>
      <c r="N131" s="241"/>
      <c r="O131" s="241"/>
      <c r="P131" s="241"/>
      <c r="Q131" s="241"/>
      <c r="R131" s="242"/>
      <c r="S131" s="242"/>
      <c r="T131" s="221">
        <f t="shared" si="75"/>
        <v>0</v>
      </c>
    </row>
    <row r="132" spans="3:20" hidden="1" outlineLevel="1">
      <c r="C132" s="348"/>
      <c r="D132" s="379"/>
      <c r="E132" s="224" t="s">
        <v>133</v>
      </c>
      <c r="F132" s="240"/>
      <c r="G132" s="241"/>
      <c r="H132" s="241"/>
      <c r="I132" s="241"/>
      <c r="J132" s="241"/>
      <c r="K132" s="242"/>
      <c r="L132" s="242"/>
      <c r="M132" s="241"/>
      <c r="N132" s="241"/>
      <c r="O132" s="241"/>
      <c r="P132" s="241"/>
      <c r="Q132" s="241"/>
      <c r="R132" s="242"/>
      <c r="S132" s="242"/>
      <c r="T132" s="221">
        <f t="shared" si="75"/>
        <v>0</v>
      </c>
    </row>
    <row r="133" spans="3:20" hidden="1" outlineLevel="1">
      <c r="C133" s="348"/>
      <c r="D133" s="379"/>
      <c r="E133" s="224" t="s">
        <v>140</v>
      </c>
      <c r="F133" s="240"/>
      <c r="G133" s="241"/>
      <c r="H133" s="241"/>
      <c r="I133" s="241"/>
      <c r="J133" s="241"/>
      <c r="K133" s="242"/>
      <c r="L133" s="242"/>
      <c r="M133" s="241"/>
      <c r="N133" s="241"/>
      <c r="O133" s="241"/>
      <c r="P133" s="241"/>
      <c r="Q133" s="241"/>
      <c r="R133" s="242"/>
      <c r="S133" s="242"/>
      <c r="T133" s="221">
        <f t="shared" si="75"/>
        <v>0</v>
      </c>
    </row>
    <row r="134" spans="3:20" hidden="1" outlineLevel="1">
      <c r="C134" s="348"/>
      <c r="D134" s="379"/>
      <c r="E134" s="224" t="s">
        <v>138</v>
      </c>
      <c r="F134" s="240"/>
      <c r="G134" s="241"/>
      <c r="H134" s="241"/>
      <c r="I134" s="241"/>
      <c r="J134" s="241"/>
      <c r="K134" s="242"/>
      <c r="L134" s="242"/>
      <c r="M134" s="241"/>
      <c r="N134" s="241"/>
      <c r="O134" s="241"/>
      <c r="P134" s="241"/>
      <c r="Q134" s="241"/>
      <c r="R134" s="242"/>
      <c r="S134" s="242"/>
      <c r="T134" s="221">
        <f t="shared" si="75"/>
        <v>0</v>
      </c>
    </row>
    <row r="135" spans="3:20" hidden="1" outlineLevel="1">
      <c r="C135" s="348"/>
      <c r="D135" s="379"/>
      <c r="E135" s="224" t="s">
        <v>135</v>
      </c>
      <c r="F135" s="240"/>
      <c r="G135" s="241"/>
      <c r="H135" s="241"/>
      <c r="I135" s="241"/>
      <c r="J135" s="241"/>
      <c r="K135" s="242"/>
      <c r="L135" s="242"/>
      <c r="M135" s="241"/>
      <c r="N135" s="241"/>
      <c r="O135" s="241"/>
      <c r="P135" s="241"/>
      <c r="Q135" s="241"/>
      <c r="R135" s="242"/>
      <c r="S135" s="242"/>
      <c r="T135" s="221">
        <f t="shared" si="75"/>
        <v>0</v>
      </c>
    </row>
    <row r="136" spans="3:20" hidden="1" outlineLevel="1">
      <c r="C136" s="348"/>
      <c r="D136" s="379"/>
      <c r="E136" s="224" t="s">
        <v>158</v>
      </c>
      <c r="F136" s="240"/>
      <c r="G136" s="241"/>
      <c r="H136" s="241"/>
      <c r="I136" s="241"/>
      <c r="J136" s="241"/>
      <c r="K136" s="242"/>
      <c r="L136" s="242"/>
      <c r="M136" s="241"/>
      <c r="N136" s="241"/>
      <c r="O136" s="241"/>
      <c r="P136" s="241"/>
      <c r="Q136" s="241"/>
      <c r="R136" s="242"/>
      <c r="S136" s="242"/>
      <c r="T136" s="221">
        <f t="shared" si="75"/>
        <v>0</v>
      </c>
    </row>
    <row r="137" spans="3:20" hidden="1" outlineLevel="1">
      <c r="C137" s="348"/>
      <c r="D137" s="379"/>
      <c r="E137" s="224" t="s">
        <v>174</v>
      </c>
      <c r="F137" s="240"/>
      <c r="G137" s="241"/>
      <c r="H137" s="241"/>
      <c r="I137" s="241"/>
      <c r="J137" s="241"/>
      <c r="K137" s="242"/>
      <c r="L137" s="242"/>
      <c r="M137" s="241"/>
      <c r="N137" s="241"/>
      <c r="O137" s="241"/>
      <c r="P137" s="241"/>
      <c r="Q137" s="241"/>
      <c r="R137" s="242"/>
      <c r="S137" s="242"/>
      <c r="T137" s="221">
        <f t="shared" si="75"/>
        <v>0</v>
      </c>
    </row>
    <row r="138" spans="3:20" hidden="1" outlineLevel="1">
      <c r="C138" s="348"/>
      <c r="D138" s="379"/>
      <c r="E138" s="224" t="s">
        <v>175</v>
      </c>
      <c r="F138" s="240"/>
      <c r="G138" s="241"/>
      <c r="H138" s="241"/>
      <c r="I138" s="241"/>
      <c r="J138" s="241"/>
      <c r="K138" s="242"/>
      <c r="L138" s="242"/>
      <c r="M138" s="241"/>
      <c r="N138" s="241"/>
      <c r="O138" s="241"/>
      <c r="P138" s="241"/>
      <c r="Q138" s="241"/>
      <c r="R138" s="242"/>
      <c r="S138" s="242"/>
      <c r="T138" s="221">
        <f t="shared" si="75"/>
        <v>0</v>
      </c>
    </row>
    <row r="139" spans="3:20" ht="14.25" hidden="1" outlineLevel="1" thickBot="1">
      <c r="C139" s="348"/>
      <c r="D139" s="380"/>
      <c r="E139" s="225"/>
      <c r="F139" s="243"/>
      <c r="G139" s="244"/>
      <c r="H139" s="244"/>
      <c r="I139" s="244"/>
      <c r="J139" s="244"/>
      <c r="K139" s="245"/>
      <c r="L139" s="245"/>
      <c r="M139" s="244"/>
      <c r="N139" s="244"/>
      <c r="O139" s="244"/>
      <c r="P139" s="244"/>
      <c r="Q139" s="244"/>
      <c r="R139" s="245"/>
      <c r="S139" s="245"/>
      <c r="T139" s="222">
        <f t="shared" si="75"/>
        <v>0</v>
      </c>
    </row>
    <row r="140" spans="3:20" hidden="1" outlineLevel="1">
      <c r="C140" s="348"/>
      <c r="D140" s="378" t="s">
        <v>57</v>
      </c>
      <c r="E140" s="223" t="s">
        <v>173</v>
      </c>
      <c r="F140" s="228"/>
      <c r="G140" s="229"/>
      <c r="H140" s="229"/>
      <c r="I140" s="229"/>
      <c r="J140" s="229"/>
      <c r="K140" s="230"/>
      <c r="L140" s="230"/>
      <c r="M140" s="229"/>
      <c r="N140" s="229"/>
      <c r="O140" s="229"/>
      <c r="P140" s="229"/>
      <c r="Q140" s="229"/>
      <c r="R140" s="230"/>
      <c r="S140" s="230"/>
      <c r="T140" s="220">
        <f t="shared" si="75"/>
        <v>0</v>
      </c>
    </row>
    <row r="141" spans="3:20" hidden="1" outlineLevel="1">
      <c r="C141" s="348"/>
      <c r="D141" s="379"/>
      <c r="E141" s="224" t="s">
        <v>141</v>
      </c>
      <c r="F141" s="231"/>
      <c r="G141" s="232"/>
      <c r="H141" s="232"/>
      <c r="I141" s="232"/>
      <c r="J141" s="232"/>
      <c r="K141" s="233"/>
      <c r="L141" s="233"/>
      <c r="M141" s="232"/>
      <c r="N141" s="232"/>
      <c r="O141" s="232"/>
      <c r="P141" s="232"/>
      <c r="Q141" s="232"/>
      <c r="R141" s="233"/>
      <c r="S141" s="233"/>
      <c r="T141" s="221">
        <f t="shared" si="75"/>
        <v>0</v>
      </c>
    </row>
    <row r="142" spans="3:20" hidden="1" outlineLevel="1">
      <c r="C142" s="348"/>
      <c r="D142" s="379"/>
      <c r="E142" s="224" t="s">
        <v>134</v>
      </c>
      <c r="F142" s="231"/>
      <c r="G142" s="232"/>
      <c r="H142" s="232"/>
      <c r="I142" s="232"/>
      <c r="J142" s="232"/>
      <c r="K142" s="233"/>
      <c r="L142" s="233"/>
      <c r="M142" s="232"/>
      <c r="N142" s="232"/>
      <c r="O142" s="232"/>
      <c r="P142" s="232"/>
      <c r="Q142" s="232"/>
      <c r="R142" s="233"/>
      <c r="S142" s="233"/>
      <c r="T142" s="221">
        <f t="shared" si="75"/>
        <v>0</v>
      </c>
    </row>
    <row r="143" spans="3:20" hidden="1" outlineLevel="1">
      <c r="C143" s="348"/>
      <c r="D143" s="379"/>
      <c r="E143" s="224" t="s">
        <v>136</v>
      </c>
      <c r="F143" s="231"/>
      <c r="G143" s="232"/>
      <c r="H143" s="232"/>
      <c r="I143" s="232"/>
      <c r="J143" s="232"/>
      <c r="K143" s="233"/>
      <c r="L143" s="233"/>
      <c r="M143" s="232"/>
      <c r="N143" s="232"/>
      <c r="O143" s="232"/>
      <c r="P143" s="232"/>
      <c r="Q143" s="232"/>
      <c r="R143" s="233"/>
      <c r="S143" s="233"/>
      <c r="T143" s="221">
        <f t="shared" si="75"/>
        <v>0</v>
      </c>
    </row>
    <row r="144" spans="3:20" hidden="1" outlineLevel="1">
      <c r="C144" s="348"/>
      <c r="D144" s="379"/>
      <c r="E144" s="224" t="s">
        <v>139</v>
      </c>
      <c r="F144" s="231"/>
      <c r="G144" s="232"/>
      <c r="H144" s="232"/>
      <c r="I144" s="232"/>
      <c r="J144" s="232"/>
      <c r="K144" s="233"/>
      <c r="L144" s="233"/>
      <c r="M144" s="232"/>
      <c r="N144" s="232"/>
      <c r="O144" s="232"/>
      <c r="P144" s="232"/>
      <c r="Q144" s="232"/>
      <c r="R144" s="233"/>
      <c r="S144" s="233"/>
      <c r="T144" s="221">
        <f t="shared" si="75"/>
        <v>0</v>
      </c>
    </row>
    <row r="145" spans="3:20" hidden="1" outlineLevel="1">
      <c r="C145" s="348"/>
      <c r="D145" s="379"/>
      <c r="E145" s="224" t="s">
        <v>137</v>
      </c>
      <c r="F145" s="231"/>
      <c r="G145" s="232"/>
      <c r="H145" s="232">
        <v>4</v>
      </c>
      <c r="I145" s="232"/>
      <c r="J145" s="232"/>
      <c r="K145" s="233"/>
      <c r="L145" s="233"/>
      <c r="M145" s="232"/>
      <c r="N145" s="232"/>
      <c r="O145" s="232"/>
      <c r="P145" s="232"/>
      <c r="Q145" s="232"/>
      <c r="R145" s="233"/>
      <c r="S145" s="233"/>
      <c r="T145" s="221">
        <f t="shared" si="75"/>
        <v>4</v>
      </c>
    </row>
    <row r="146" spans="3:20" hidden="1" outlineLevel="1">
      <c r="C146" s="348"/>
      <c r="D146" s="379"/>
      <c r="E146" s="224" t="s">
        <v>133</v>
      </c>
      <c r="F146" s="231"/>
      <c r="G146" s="232"/>
      <c r="H146" s="232"/>
      <c r="I146" s="232"/>
      <c r="J146" s="232"/>
      <c r="K146" s="233"/>
      <c r="L146" s="233"/>
      <c r="M146" s="232"/>
      <c r="N146" s="232"/>
      <c r="O146" s="232"/>
      <c r="P146" s="232"/>
      <c r="Q146" s="232"/>
      <c r="R146" s="233"/>
      <c r="S146" s="233"/>
      <c r="T146" s="221">
        <f t="shared" si="75"/>
        <v>0</v>
      </c>
    </row>
    <row r="147" spans="3:20" hidden="1" outlineLevel="1">
      <c r="C147" s="348"/>
      <c r="D147" s="379"/>
      <c r="E147" s="224" t="s">
        <v>140</v>
      </c>
      <c r="F147" s="231"/>
      <c r="G147" s="232"/>
      <c r="H147" s="232"/>
      <c r="I147" s="232"/>
      <c r="J147" s="232"/>
      <c r="K147" s="233"/>
      <c r="L147" s="233"/>
      <c r="M147" s="232"/>
      <c r="N147" s="232"/>
      <c r="O147" s="232"/>
      <c r="P147" s="232"/>
      <c r="Q147" s="232"/>
      <c r="R147" s="233"/>
      <c r="S147" s="233"/>
      <c r="T147" s="221">
        <f t="shared" si="75"/>
        <v>0</v>
      </c>
    </row>
    <row r="148" spans="3:20" hidden="1" outlineLevel="1">
      <c r="C148" s="348"/>
      <c r="D148" s="379"/>
      <c r="E148" s="224" t="s">
        <v>138</v>
      </c>
      <c r="F148" s="231"/>
      <c r="G148" s="232"/>
      <c r="H148" s="232"/>
      <c r="I148" s="232"/>
      <c r="J148" s="232"/>
      <c r="K148" s="233"/>
      <c r="L148" s="233"/>
      <c r="M148" s="232"/>
      <c r="N148" s="232"/>
      <c r="O148" s="232"/>
      <c r="P148" s="232"/>
      <c r="Q148" s="232"/>
      <c r="R148" s="233"/>
      <c r="S148" s="233"/>
      <c r="T148" s="221">
        <f t="shared" si="75"/>
        <v>0</v>
      </c>
    </row>
    <row r="149" spans="3:20" hidden="1" outlineLevel="1">
      <c r="C149" s="348"/>
      <c r="D149" s="379"/>
      <c r="E149" s="224" t="s">
        <v>135</v>
      </c>
      <c r="F149" s="231"/>
      <c r="G149" s="232"/>
      <c r="H149" s="232"/>
      <c r="I149" s="232"/>
      <c r="J149" s="232"/>
      <c r="K149" s="233"/>
      <c r="L149" s="233"/>
      <c r="M149" s="232"/>
      <c r="N149" s="232"/>
      <c r="O149" s="232"/>
      <c r="P149" s="232"/>
      <c r="Q149" s="232"/>
      <c r="R149" s="233"/>
      <c r="S149" s="233"/>
      <c r="T149" s="221">
        <f t="shared" si="75"/>
        <v>0</v>
      </c>
    </row>
    <row r="150" spans="3:20" hidden="1" outlineLevel="1">
      <c r="C150" s="348"/>
      <c r="D150" s="379"/>
      <c r="E150" s="224" t="s">
        <v>158</v>
      </c>
      <c r="F150" s="231"/>
      <c r="G150" s="232"/>
      <c r="H150" s="232"/>
      <c r="I150" s="232"/>
      <c r="J150" s="232"/>
      <c r="K150" s="233"/>
      <c r="L150" s="233"/>
      <c r="M150" s="232"/>
      <c r="N150" s="232"/>
      <c r="O150" s="232"/>
      <c r="P150" s="232"/>
      <c r="Q150" s="232"/>
      <c r="R150" s="233"/>
      <c r="S150" s="233"/>
      <c r="T150" s="221">
        <f t="shared" si="75"/>
        <v>0</v>
      </c>
    </row>
    <row r="151" spans="3:20" hidden="1" outlineLevel="1">
      <c r="C151" s="348"/>
      <c r="D151" s="379"/>
      <c r="E151" s="224" t="s">
        <v>174</v>
      </c>
      <c r="F151" s="231"/>
      <c r="G151" s="232"/>
      <c r="H151" s="232"/>
      <c r="I151" s="232"/>
      <c r="J151" s="232"/>
      <c r="K151" s="233"/>
      <c r="L151" s="233"/>
      <c r="M151" s="232"/>
      <c r="N151" s="232"/>
      <c r="O151" s="232"/>
      <c r="P151" s="232"/>
      <c r="Q151" s="232"/>
      <c r="R151" s="233"/>
      <c r="S151" s="233"/>
      <c r="T151" s="221">
        <f t="shared" si="75"/>
        <v>0</v>
      </c>
    </row>
    <row r="152" spans="3:20" hidden="1" outlineLevel="1">
      <c r="C152" s="348"/>
      <c r="D152" s="379"/>
      <c r="E152" s="224" t="s">
        <v>175</v>
      </c>
      <c r="F152" s="231"/>
      <c r="G152" s="232"/>
      <c r="H152" s="232"/>
      <c r="I152" s="232"/>
      <c r="J152" s="232"/>
      <c r="K152" s="233"/>
      <c r="L152" s="233"/>
      <c r="M152" s="232"/>
      <c r="N152" s="232"/>
      <c r="O152" s="232"/>
      <c r="P152" s="232"/>
      <c r="Q152" s="232"/>
      <c r="R152" s="233"/>
      <c r="S152" s="233"/>
      <c r="T152" s="221">
        <f t="shared" si="75"/>
        <v>0</v>
      </c>
    </row>
    <row r="153" spans="3:20" ht="14.25" hidden="1" outlineLevel="1" thickBot="1">
      <c r="C153" s="350"/>
      <c r="D153" s="380"/>
      <c r="E153" s="225"/>
      <c r="F153" s="234"/>
      <c r="G153" s="235"/>
      <c r="H153" s="235"/>
      <c r="I153" s="235"/>
      <c r="J153" s="235"/>
      <c r="K153" s="236"/>
      <c r="L153" s="236"/>
      <c r="M153" s="235"/>
      <c r="N153" s="235"/>
      <c r="O153" s="235"/>
      <c r="P153" s="235"/>
      <c r="Q153" s="235"/>
      <c r="R153" s="236"/>
      <c r="S153" s="236"/>
      <c r="T153" s="222">
        <f t="shared" si="75"/>
        <v>0</v>
      </c>
    </row>
    <row r="154" spans="3:20" collapsed="1"/>
    <row r="155" spans="3:20" hidden="1" outlineLevel="1">
      <c r="C155" s="325" t="s">
        <v>0</v>
      </c>
      <c r="D155" s="326"/>
      <c r="E155" s="77"/>
      <c r="F155" s="325">
        <v>1</v>
      </c>
      <c r="G155" s="327"/>
      <c r="H155" s="327"/>
      <c r="I155" s="327"/>
      <c r="J155" s="327"/>
      <c r="K155" s="327"/>
      <c r="L155" s="327"/>
      <c r="M155" s="327"/>
      <c r="N155" s="327">
        <v>2</v>
      </c>
      <c r="O155" s="327"/>
      <c r="P155" s="327"/>
      <c r="Q155" s="327"/>
      <c r="R155" s="327"/>
      <c r="S155" s="326"/>
      <c r="T155" s="364" t="s">
        <v>124</v>
      </c>
    </row>
    <row r="156" spans="3:20" hidden="1" outlineLevel="1">
      <c r="C156" s="348" t="s">
        <v>1</v>
      </c>
      <c r="D156" s="349"/>
      <c r="E156" s="78"/>
      <c r="F156" s="214">
        <f>S124+1</f>
        <v>44585</v>
      </c>
      <c r="G156" s="215">
        <f t="shared" ref="G156:S156" si="76">F156+1</f>
        <v>44586</v>
      </c>
      <c r="H156" s="215">
        <f t="shared" si="76"/>
        <v>44587</v>
      </c>
      <c r="I156" s="215">
        <f t="shared" si="76"/>
        <v>44588</v>
      </c>
      <c r="J156" s="215">
        <f t="shared" si="76"/>
        <v>44589</v>
      </c>
      <c r="K156" s="226">
        <f t="shared" si="76"/>
        <v>44590</v>
      </c>
      <c r="L156" s="226">
        <f t="shared" si="76"/>
        <v>44591</v>
      </c>
      <c r="M156" s="215">
        <f t="shared" si="76"/>
        <v>44592</v>
      </c>
      <c r="N156" s="215">
        <f t="shared" si="76"/>
        <v>44593</v>
      </c>
      <c r="O156" s="215">
        <f t="shared" si="76"/>
        <v>44594</v>
      </c>
      <c r="P156" s="215">
        <f t="shared" si="76"/>
        <v>44595</v>
      </c>
      <c r="Q156" s="215">
        <f t="shared" si="76"/>
        <v>44596</v>
      </c>
      <c r="R156" s="226">
        <f t="shared" si="76"/>
        <v>44597</v>
      </c>
      <c r="S156" s="226">
        <f t="shared" si="76"/>
        <v>44598</v>
      </c>
      <c r="T156" s="365"/>
    </row>
    <row r="157" spans="3:20" hidden="1" outlineLevel="1">
      <c r="C157" s="376" t="s">
        <v>2</v>
      </c>
      <c r="D157" s="377"/>
      <c r="E157" s="217"/>
      <c r="F157" s="218">
        <f t="shared" ref="F157" si="77">WEEKDAY(F156)</f>
        <v>2</v>
      </c>
      <c r="G157" s="219">
        <f t="shared" ref="G157" si="78">WEEKDAY(G156)</f>
        <v>3</v>
      </c>
      <c r="H157" s="219">
        <f t="shared" ref="H157" si="79">WEEKDAY(H156)</f>
        <v>4</v>
      </c>
      <c r="I157" s="219">
        <f t="shared" ref="I157" si="80">WEEKDAY(I156)</f>
        <v>5</v>
      </c>
      <c r="J157" s="219">
        <f t="shared" ref="J157" si="81">WEEKDAY(J156)</f>
        <v>6</v>
      </c>
      <c r="K157" s="227">
        <f t="shared" ref="K157" si="82">WEEKDAY(K156)</f>
        <v>7</v>
      </c>
      <c r="L157" s="227">
        <f t="shared" ref="L157" si="83">WEEKDAY(L156)</f>
        <v>1</v>
      </c>
      <c r="M157" s="219">
        <f t="shared" ref="M157" si="84">WEEKDAY(M156)</f>
        <v>2</v>
      </c>
      <c r="N157" s="219">
        <f t="shared" ref="N157" si="85">WEEKDAY(N156)</f>
        <v>3</v>
      </c>
      <c r="O157" s="219">
        <f t="shared" ref="O157" si="86">WEEKDAY(O156)</f>
        <v>4</v>
      </c>
      <c r="P157" s="219">
        <f t="shared" ref="P157" si="87">WEEKDAY(P156)</f>
        <v>5</v>
      </c>
      <c r="Q157" s="219">
        <f t="shared" ref="Q157" si="88">WEEKDAY(Q156)</f>
        <v>6</v>
      </c>
      <c r="R157" s="227">
        <f t="shared" ref="R157" si="89">WEEKDAY(R156)</f>
        <v>7</v>
      </c>
      <c r="S157" s="227">
        <f t="shared" ref="S157" si="90">WEEKDAY(S156)</f>
        <v>1</v>
      </c>
      <c r="T157" s="365"/>
    </row>
    <row r="158" spans="3:20" hidden="1" outlineLevel="1">
      <c r="C158" s="325" t="s">
        <v>176</v>
      </c>
      <c r="D158" s="378" t="s">
        <v>115</v>
      </c>
      <c r="E158" s="223" t="s">
        <v>173</v>
      </c>
      <c r="F158" s="237"/>
      <c r="G158" s="238"/>
      <c r="H158" s="238"/>
      <c r="I158" s="238"/>
      <c r="J158" s="238"/>
      <c r="K158" s="239"/>
      <c r="L158" s="239"/>
      <c r="M158" s="238"/>
      <c r="N158" s="238"/>
      <c r="O158" s="238"/>
      <c r="P158" s="238"/>
      <c r="Q158" s="238"/>
      <c r="R158" s="239"/>
      <c r="S158" s="239"/>
      <c r="T158" s="220">
        <f t="shared" ref="T158:T185" si="91">SUM(F158:S158)</f>
        <v>0</v>
      </c>
    </row>
    <row r="159" spans="3:20" hidden="1" outlineLevel="1">
      <c r="C159" s="348"/>
      <c r="D159" s="379"/>
      <c r="E159" s="224" t="s">
        <v>141</v>
      </c>
      <c r="F159" s="240"/>
      <c r="G159" s="241"/>
      <c r="H159" s="241"/>
      <c r="I159" s="241"/>
      <c r="J159" s="241"/>
      <c r="K159" s="242"/>
      <c r="L159" s="242"/>
      <c r="M159" s="241"/>
      <c r="N159" s="241"/>
      <c r="O159" s="241">
        <v>2</v>
      </c>
      <c r="P159" s="241">
        <v>2</v>
      </c>
      <c r="Q159" s="241">
        <v>2</v>
      </c>
      <c r="R159" s="242"/>
      <c r="S159" s="242"/>
      <c r="T159" s="221">
        <f t="shared" si="91"/>
        <v>6</v>
      </c>
    </row>
    <row r="160" spans="3:20" hidden="1" outlineLevel="1">
      <c r="C160" s="348"/>
      <c r="D160" s="379"/>
      <c r="E160" s="224" t="s">
        <v>134</v>
      </c>
      <c r="F160" s="240"/>
      <c r="G160" s="241"/>
      <c r="H160" s="241"/>
      <c r="I160" s="241"/>
      <c r="J160" s="241"/>
      <c r="K160" s="242"/>
      <c r="L160" s="242"/>
      <c r="M160" s="241"/>
      <c r="N160" s="241"/>
      <c r="O160" s="241"/>
      <c r="P160" s="241"/>
      <c r="Q160" s="241"/>
      <c r="R160" s="242"/>
      <c r="S160" s="242"/>
      <c r="T160" s="221">
        <f t="shared" si="91"/>
        <v>0</v>
      </c>
    </row>
    <row r="161" spans="3:20" hidden="1" outlineLevel="1">
      <c r="C161" s="348"/>
      <c r="D161" s="379"/>
      <c r="E161" s="224" t="s">
        <v>136</v>
      </c>
      <c r="F161" s="240"/>
      <c r="G161" s="241"/>
      <c r="H161" s="241"/>
      <c r="I161" s="241"/>
      <c r="J161" s="241"/>
      <c r="K161" s="242"/>
      <c r="L161" s="242"/>
      <c r="M161" s="241">
        <v>1</v>
      </c>
      <c r="N161" s="241">
        <v>1</v>
      </c>
      <c r="O161" s="241">
        <v>1</v>
      </c>
      <c r="P161" s="241">
        <v>1</v>
      </c>
      <c r="Q161" s="241">
        <v>1</v>
      </c>
      <c r="R161" s="242"/>
      <c r="S161" s="242"/>
      <c r="T161" s="221">
        <f t="shared" si="91"/>
        <v>5</v>
      </c>
    </row>
    <row r="162" spans="3:20" ht="14.25" hidden="1" outlineLevel="1" thickBot="1">
      <c r="C162" s="348"/>
      <c r="D162" s="379"/>
      <c r="E162" s="285" t="s">
        <v>139</v>
      </c>
      <c r="F162" s="286"/>
      <c r="G162" s="287"/>
      <c r="H162" s="287"/>
      <c r="I162" s="287"/>
      <c r="J162" s="287"/>
      <c r="K162" s="288"/>
      <c r="L162" s="288"/>
      <c r="M162" s="287"/>
      <c r="N162" s="287"/>
      <c r="O162" s="287">
        <v>4</v>
      </c>
      <c r="P162" s="287"/>
      <c r="Q162" s="287">
        <v>2</v>
      </c>
      <c r="R162" s="288">
        <v>2</v>
      </c>
      <c r="S162" s="288">
        <v>2</v>
      </c>
      <c r="T162" s="289">
        <f t="shared" si="91"/>
        <v>10</v>
      </c>
    </row>
    <row r="163" spans="3:20" hidden="1" outlineLevel="1">
      <c r="C163" s="348"/>
      <c r="D163" s="379"/>
      <c r="E163" s="280" t="s">
        <v>137</v>
      </c>
      <c r="F163" s="281"/>
      <c r="G163" s="282"/>
      <c r="H163" s="282"/>
      <c r="I163" s="282"/>
      <c r="J163" s="282"/>
      <c r="K163" s="283"/>
      <c r="L163" s="283"/>
      <c r="M163" s="282"/>
      <c r="N163" s="282"/>
      <c r="O163" s="282"/>
      <c r="P163" s="282">
        <v>4</v>
      </c>
      <c r="Q163" s="282">
        <v>2</v>
      </c>
      <c r="R163" s="283">
        <v>2</v>
      </c>
      <c r="S163" s="283">
        <v>2</v>
      </c>
      <c r="T163" s="284">
        <f t="shared" si="91"/>
        <v>10</v>
      </c>
    </row>
    <row r="164" spans="3:20" hidden="1" outlineLevel="1">
      <c r="C164" s="348"/>
      <c r="D164" s="379"/>
      <c r="E164" s="224" t="s">
        <v>133</v>
      </c>
      <c r="F164" s="240"/>
      <c r="G164" s="241"/>
      <c r="H164" s="241"/>
      <c r="I164" s="241"/>
      <c r="J164" s="241"/>
      <c r="K164" s="242"/>
      <c r="L164" s="242"/>
      <c r="M164" s="241"/>
      <c r="N164" s="241"/>
      <c r="O164" s="241"/>
      <c r="P164" s="241"/>
      <c r="Q164" s="241"/>
      <c r="R164" s="242"/>
      <c r="S164" s="242"/>
      <c r="T164" s="221">
        <f t="shared" si="91"/>
        <v>0</v>
      </c>
    </row>
    <row r="165" spans="3:20" hidden="1" outlineLevel="1">
      <c r="C165" s="348"/>
      <c r="D165" s="379"/>
      <c r="E165" s="224" t="s">
        <v>140</v>
      </c>
      <c r="F165" s="240"/>
      <c r="G165" s="241"/>
      <c r="H165" s="241"/>
      <c r="I165" s="241"/>
      <c r="J165" s="241"/>
      <c r="K165" s="242"/>
      <c r="L165" s="242"/>
      <c r="M165" s="241"/>
      <c r="N165" s="241"/>
      <c r="O165" s="241"/>
      <c r="P165" s="241"/>
      <c r="Q165" s="241"/>
      <c r="R165" s="242"/>
      <c r="S165" s="242"/>
      <c r="T165" s="221">
        <f t="shared" si="91"/>
        <v>0</v>
      </c>
    </row>
    <row r="166" spans="3:20" hidden="1" outlineLevel="1">
      <c r="C166" s="348"/>
      <c r="D166" s="379"/>
      <c r="E166" s="224" t="s">
        <v>138</v>
      </c>
      <c r="F166" s="240"/>
      <c r="G166" s="241"/>
      <c r="H166" s="241"/>
      <c r="I166" s="241"/>
      <c r="J166" s="241"/>
      <c r="K166" s="242"/>
      <c r="L166" s="242"/>
      <c r="M166" s="241"/>
      <c r="N166" s="241"/>
      <c r="O166" s="241"/>
      <c r="P166" s="241"/>
      <c r="Q166" s="241"/>
      <c r="R166" s="242"/>
      <c r="S166" s="242"/>
      <c r="T166" s="221">
        <f t="shared" si="91"/>
        <v>0</v>
      </c>
    </row>
    <row r="167" spans="3:20" ht="14.25" hidden="1" outlineLevel="1" thickBot="1">
      <c r="C167" s="348"/>
      <c r="D167" s="379"/>
      <c r="E167" s="285" t="s">
        <v>135</v>
      </c>
      <c r="F167" s="286"/>
      <c r="G167" s="287"/>
      <c r="H167" s="287"/>
      <c r="I167" s="287"/>
      <c r="J167" s="287"/>
      <c r="K167" s="288"/>
      <c r="L167" s="288"/>
      <c r="M167" s="287"/>
      <c r="N167" s="287">
        <v>4</v>
      </c>
      <c r="O167" s="287"/>
      <c r="P167" s="287"/>
      <c r="Q167" s="287"/>
      <c r="R167" s="288"/>
      <c r="S167" s="288"/>
      <c r="T167" s="289">
        <f t="shared" si="91"/>
        <v>4</v>
      </c>
    </row>
    <row r="168" spans="3:20" hidden="1" outlineLevel="1">
      <c r="C168" s="348"/>
      <c r="D168" s="379"/>
      <c r="E168" s="280" t="s">
        <v>158</v>
      </c>
      <c r="F168" s="281"/>
      <c r="G168" s="282"/>
      <c r="H168" s="282"/>
      <c r="I168" s="282"/>
      <c r="J168" s="282"/>
      <c r="K168" s="283"/>
      <c r="L168" s="283"/>
      <c r="M168" s="282"/>
      <c r="N168" s="282"/>
      <c r="O168" s="282"/>
      <c r="P168" s="282"/>
      <c r="Q168" s="282"/>
      <c r="R168" s="283"/>
      <c r="S168" s="283"/>
      <c r="T168" s="284">
        <f t="shared" si="91"/>
        <v>0</v>
      </c>
    </row>
    <row r="169" spans="3:20" hidden="1" outlineLevel="1">
      <c r="C169" s="348"/>
      <c r="D169" s="379"/>
      <c r="E169" s="224" t="s">
        <v>174</v>
      </c>
      <c r="F169" s="240"/>
      <c r="G169" s="241"/>
      <c r="H169" s="241"/>
      <c r="I169" s="241"/>
      <c r="J169" s="241"/>
      <c r="K169" s="242"/>
      <c r="L169" s="242"/>
      <c r="M169" s="241"/>
      <c r="N169" s="241"/>
      <c r="O169" s="241"/>
      <c r="P169" s="241"/>
      <c r="Q169" s="241"/>
      <c r="R169" s="242"/>
      <c r="S169" s="242"/>
      <c r="T169" s="221">
        <f t="shared" si="91"/>
        <v>0</v>
      </c>
    </row>
    <row r="170" spans="3:20" hidden="1" outlineLevel="1">
      <c r="C170" s="348"/>
      <c r="D170" s="379"/>
      <c r="E170" s="224" t="s">
        <v>175</v>
      </c>
      <c r="F170" s="240"/>
      <c r="G170" s="241"/>
      <c r="H170" s="241"/>
      <c r="I170" s="241"/>
      <c r="J170" s="241"/>
      <c r="K170" s="242"/>
      <c r="L170" s="242"/>
      <c r="M170" s="241"/>
      <c r="N170" s="241"/>
      <c r="O170" s="241">
        <v>2</v>
      </c>
      <c r="P170" s="241"/>
      <c r="Q170" s="241"/>
      <c r="R170" s="242">
        <v>2</v>
      </c>
      <c r="S170" s="242">
        <v>2</v>
      </c>
      <c r="T170" s="221">
        <f t="shared" si="91"/>
        <v>6</v>
      </c>
    </row>
    <row r="171" spans="3:20" ht="14.25" hidden="1" outlineLevel="1" thickBot="1">
      <c r="C171" s="348"/>
      <c r="D171" s="380"/>
      <c r="E171" s="225"/>
      <c r="F171" s="243"/>
      <c r="G171" s="244"/>
      <c r="H171" s="244"/>
      <c r="I171" s="244"/>
      <c r="J171" s="244"/>
      <c r="K171" s="245"/>
      <c r="L171" s="245"/>
      <c r="M171" s="244"/>
      <c r="N171" s="244"/>
      <c r="O171" s="244"/>
      <c r="P171" s="244"/>
      <c r="Q171" s="244"/>
      <c r="R171" s="245"/>
      <c r="S171" s="245"/>
      <c r="T171" s="222">
        <f t="shared" si="91"/>
        <v>0</v>
      </c>
    </row>
    <row r="172" spans="3:20" hidden="1" outlineLevel="1">
      <c r="C172" s="348"/>
      <c r="D172" s="378" t="s">
        <v>57</v>
      </c>
      <c r="E172" s="223" t="s">
        <v>173</v>
      </c>
      <c r="F172" s="228"/>
      <c r="G172" s="229"/>
      <c r="H172" s="229"/>
      <c r="I172" s="229"/>
      <c r="J172" s="229"/>
      <c r="K172" s="230"/>
      <c r="L172" s="230"/>
      <c r="M172" s="229"/>
      <c r="N172" s="229"/>
      <c r="O172" s="229"/>
      <c r="P172" s="229"/>
      <c r="Q172" s="229"/>
      <c r="R172" s="230"/>
      <c r="S172" s="230"/>
      <c r="T172" s="220">
        <f t="shared" si="91"/>
        <v>0</v>
      </c>
    </row>
    <row r="173" spans="3:20" hidden="1" outlineLevel="1">
      <c r="C173" s="348"/>
      <c r="D173" s="379"/>
      <c r="E173" s="224" t="s">
        <v>141</v>
      </c>
      <c r="F173" s="231"/>
      <c r="G173" s="232"/>
      <c r="H173" s="232"/>
      <c r="I173" s="232"/>
      <c r="J173" s="232"/>
      <c r="K173" s="233"/>
      <c r="L173" s="233"/>
      <c r="M173" s="232"/>
      <c r="N173" s="232"/>
      <c r="O173" s="232"/>
      <c r="P173" s="232"/>
      <c r="Q173" s="232"/>
      <c r="R173" s="233"/>
      <c r="S173" s="233"/>
      <c r="T173" s="221">
        <f t="shared" si="91"/>
        <v>0</v>
      </c>
    </row>
    <row r="174" spans="3:20" hidden="1" outlineLevel="1">
      <c r="C174" s="348"/>
      <c r="D174" s="379"/>
      <c r="E174" s="224" t="s">
        <v>134</v>
      </c>
      <c r="F174" s="231"/>
      <c r="G174" s="232"/>
      <c r="H174" s="232"/>
      <c r="I174" s="232"/>
      <c r="J174" s="232"/>
      <c r="K174" s="233"/>
      <c r="L174" s="233"/>
      <c r="M174" s="232"/>
      <c r="N174" s="232"/>
      <c r="O174" s="232"/>
      <c r="P174" s="232"/>
      <c r="Q174" s="232"/>
      <c r="R174" s="233"/>
      <c r="S174" s="233"/>
      <c r="T174" s="221">
        <f t="shared" si="91"/>
        <v>0</v>
      </c>
    </row>
    <row r="175" spans="3:20" hidden="1" outlineLevel="1">
      <c r="C175" s="348"/>
      <c r="D175" s="379"/>
      <c r="E175" s="224" t="s">
        <v>136</v>
      </c>
      <c r="F175" s="231"/>
      <c r="G175" s="232"/>
      <c r="H175" s="232"/>
      <c r="I175" s="232"/>
      <c r="J175" s="232"/>
      <c r="K175" s="233"/>
      <c r="L175" s="233"/>
      <c r="M175" s="232">
        <v>1</v>
      </c>
      <c r="N175" s="232">
        <v>1</v>
      </c>
      <c r="O175" s="232">
        <v>1</v>
      </c>
      <c r="P175" s="232">
        <v>1</v>
      </c>
      <c r="Q175" s="232"/>
      <c r="R175" s="233"/>
      <c r="S175" s="233"/>
      <c r="T175" s="221">
        <f t="shared" si="91"/>
        <v>4</v>
      </c>
    </row>
    <row r="176" spans="3:20" ht="14.25" hidden="1" outlineLevel="1" thickBot="1">
      <c r="C176" s="348"/>
      <c r="D176" s="379"/>
      <c r="E176" s="285" t="s">
        <v>139</v>
      </c>
      <c r="F176" s="293"/>
      <c r="G176" s="294"/>
      <c r="H176" s="294"/>
      <c r="I176" s="294"/>
      <c r="J176" s="294"/>
      <c r="K176" s="295"/>
      <c r="L176" s="295"/>
      <c r="M176" s="294"/>
      <c r="N176" s="294" t="s">
        <v>185</v>
      </c>
      <c r="O176" s="294"/>
      <c r="P176" s="294"/>
      <c r="Q176" s="294"/>
      <c r="R176" s="295"/>
      <c r="S176" s="295"/>
      <c r="T176" s="289">
        <f t="shared" si="91"/>
        <v>0</v>
      </c>
    </row>
    <row r="177" spans="3:20" hidden="1" outlineLevel="1">
      <c r="C177" s="348"/>
      <c r="D177" s="379"/>
      <c r="E177" s="280" t="s">
        <v>137</v>
      </c>
      <c r="F177" s="290"/>
      <c r="G177" s="291"/>
      <c r="H177" s="291"/>
      <c r="I177" s="291"/>
      <c r="J177" s="291"/>
      <c r="K177" s="292"/>
      <c r="L177" s="292"/>
      <c r="M177" s="291"/>
      <c r="N177" s="291">
        <v>4</v>
      </c>
      <c r="O177" s="291"/>
      <c r="P177" s="291"/>
      <c r="Q177" s="291"/>
      <c r="R177" s="292"/>
      <c r="S177" s="292"/>
      <c r="T177" s="284">
        <f t="shared" si="91"/>
        <v>4</v>
      </c>
    </row>
    <row r="178" spans="3:20" ht="12.75" hidden="1" customHeight="1" outlineLevel="1">
      <c r="C178" s="348"/>
      <c r="D178" s="379"/>
      <c r="E178" s="224" t="s">
        <v>133</v>
      </c>
      <c r="F178" s="231"/>
      <c r="G178" s="232"/>
      <c r="H178" s="232"/>
      <c r="I178" s="232"/>
      <c r="J178" s="232"/>
      <c r="K178" s="233"/>
      <c r="L178" s="233"/>
      <c r="M178" s="232"/>
      <c r="N178" s="232"/>
      <c r="O178" s="232"/>
      <c r="P178" s="232"/>
      <c r="Q178" s="232"/>
      <c r="R178" s="233"/>
      <c r="S178" s="233"/>
      <c r="T178" s="221">
        <f t="shared" si="91"/>
        <v>0</v>
      </c>
    </row>
    <row r="179" spans="3:20" hidden="1" outlineLevel="1">
      <c r="C179" s="348"/>
      <c r="D179" s="379"/>
      <c r="E179" s="224" t="s">
        <v>140</v>
      </c>
      <c r="F179" s="231"/>
      <c r="G179" s="232"/>
      <c r="H179" s="232"/>
      <c r="I179" s="232"/>
      <c r="J179" s="232"/>
      <c r="K179" s="233"/>
      <c r="L179" s="233"/>
      <c r="M179" s="232"/>
      <c r="N179" s="232"/>
      <c r="O179" s="232"/>
      <c r="P179" s="232"/>
      <c r="Q179" s="232"/>
      <c r="R179" s="233"/>
      <c r="S179" s="233"/>
      <c r="T179" s="221">
        <f t="shared" si="91"/>
        <v>0</v>
      </c>
    </row>
    <row r="180" spans="3:20" hidden="1" outlineLevel="1">
      <c r="C180" s="348"/>
      <c r="D180" s="379"/>
      <c r="E180" s="224" t="s">
        <v>138</v>
      </c>
      <c r="F180" s="231"/>
      <c r="G180" s="232"/>
      <c r="H180" s="232"/>
      <c r="I180" s="232"/>
      <c r="J180" s="232"/>
      <c r="K180" s="233"/>
      <c r="L180" s="233"/>
      <c r="M180" s="232"/>
      <c r="N180" s="232"/>
      <c r="O180" s="232"/>
      <c r="P180" s="232">
        <v>2</v>
      </c>
      <c r="Q180" s="232"/>
      <c r="R180" s="233"/>
      <c r="S180" s="233"/>
      <c r="T180" s="221">
        <f t="shared" si="91"/>
        <v>2</v>
      </c>
    </row>
    <row r="181" spans="3:20" ht="14.25" hidden="1" outlineLevel="1" thickBot="1">
      <c r="C181" s="348"/>
      <c r="D181" s="379"/>
      <c r="E181" s="285" t="s">
        <v>135</v>
      </c>
      <c r="F181" s="293"/>
      <c r="G181" s="294"/>
      <c r="H181" s="294"/>
      <c r="I181" s="294"/>
      <c r="J181" s="294"/>
      <c r="K181" s="295">
        <v>2</v>
      </c>
      <c r="L181" s="295"/>
      <c r="M181" s="294"/>
      <c r="N181" s="294"/>
      <c r="O181" s="294"/>
      <c r="P181" s="294">
        <v>4</v>
      </c>
      <c r="Q181" s="294"/>
      <c r="R181" s="295"/>
      <c r="S181" s="295"/>
      <c r="T181" s="289">
        <f t="shared" si="91"/>
        <v>6</v>
      </c>
    </row>
    <row r="182" spans="3:20" hidden="1" outlineLevel="1">
      <c r="C182" s="348"/>
      <c r="D182" s="379"/>
      <c r="E182" s="280" t="s">
        <v>158</v>
      </c>
      <c r="F182" s="290"/>
      <c r="G182" s="291"/>
      <c r="H182" s="291"/>
      <c r="I182" s="291"/>
      <c r="J182" s="291"/>
      <c r="K182" s="292"/>
      <c r="L182" s="292"/>
      <c r="M182" s="291"/>
      <c r="N182" s="291"/>
      <c r="O182" s="291"/>
      <c r="P182" s="291"/>
      <c r="Q182" s="291"/>
      <c r="R182" s="292"/>
      <c r="S182" s="292"/>
      <c r="T182" s="284">
        <f t="shared" si="91"/>
        <v>0</v>
      </c>
    </row>
    <row r="183" spans="3:20" hidden="1" outlineLevel="1">
      <c r="C183" s="348"/>
      <c r="D183" s="379"/>
      <c r="E183" s="224" t="s">
        <v>174</v>
      </c>
      <c r="F183" s="231"/>
      <c r="G183" s="232"/>
      <c r="H183" s="232"/>
      <c r="I183" s="232"/>
      <c r="J183" s="232"/>
      <c r="K183" s="233"/>
      <c r="L183" s="233"/>
      <c r="M183" s="232"/>
      <c r="N183" s="232"/>
      <c r="O183" s="232"/>
      <c r="P183" s="232"/>
      <c r="Q183" s="232"/>
      <c r="R183" s="233"/>
      <c r="S183" s="233"/>
      <c r="T183" s="221">
        <f t="shared" si="91"/>
        <v>0</v>
      </c>
    </row>
    <row r="184" spans="3:20" hidden="1" outlineLevel="1">
      <c r="C184" s="348"/>
      <c r="D184" s="379"/>
      <c r="E184" s="224" t="s">
        <v>175</v>
      </c>
      <c r="F184" s="231"/>
      <c r="G184" s="232"/>
      <c r="H184" s="232"/>
      <c r="I184" s="232"/>
      <c r="J184" s="232"/>
      <c r="K184" s="233"/>
      <c r="L184" s="233"/>
      <c r="M184" s="232"/>
      <c r="N184" s="232"/>
      <c r="O184" s="232"/>
      <c r="P184" s="232"/>
      <c r="Q184" s="232">
        <v>6</v>
      </c>
      <c r="R184" s="233">
        <v>8</v>
      </c>
      <c r="S184" s="233">
        <v>5</v>
      </c>
      <c r="T184" s="221">
        <f t="shared" si="91"/>
        <v>19</v>
      </c>
    </row>
    <row r="185" spans="3:20" ht="14.25" hidden="1" outlineLevel="1" thickBot="1">
      <c r="C185" s="350"/>
      <c r="D185" s="380"/>
      <c r="E185" s="225"/>
      <c r="F185" s="234"/>
      <c r="G185" s="235"/>
      <c r="H185" s="235"/>
      <c r="I185" s="235"/>
      <c r="J185" s="235"/>
      <c r="K185" s="236"/>
      <c r="L185" s="236"/>
      <c r="M185" s="235"/>
      <c r="N185" s="235"/>
      <c r="O185" s="235"/>
      <c r="P185" s="235"/>
      <c r="Q185" s="235"/>
      <c r="R185" s="236"/>
      <c r="S185" s="236"/>
      <c r="T185" s="222">
        <f t="shared" si="91"/>
        <v>0</v>
      </c>
    </row>
    <row r="186" spans="3:20" hidden="1" outlineLevel="1" collapsed="1"/>
    <row r="187" spans="3:20" hidden="1" outlineLevel="1">
      <c r="C187" s="325" t="s">
        <v>0</v>
      </c>
      <c r="D187" s="326"/>
      <c r="E187" s="77"/>
      <c r="F187" s="325">
        <v>2</v>
      </c>
      <c r="G187" s="327"/>
      <c r="H187" s="327"/>
      <c r="I187" s="327"/>
      <c r="J187" s="327"/>
      <c r="K187" s="327"/>
      <c r="L187" s="327"/>
      <c r="M187" s="327"/>
      <c r="N187" s="327"/>
      <c r="O187" s="327"/>
      <c r="P187" s="327"/>
      <c r="Q187" s="327"/>
      <c r="R187" s="327"/>
      <c r="S187" s="326"/>
      <c r="T187" s="364" t="s">
        <v>124</v>
      </c>
    </row>
    <row r="188" spans="3:20" hidden="1" outlineLevel="1">
      <c r="C188" s="348" t="s">
        <v>1</v>
      </c>
      <c r="D188" s="349"/>
      <c r="E188" s="78"/>
      <c r="F188" s="214">
        <f>S156+1</f>
        <v>44599</v>
      </c>
      <c r="G188" s="215">
        <f t="shared" ref="G188:S188" si="92">F188+1</f>
        <v>44600</v>
      </c>
      <c r="H188" s="215">
        <f t="shared" si="92"/>
        <v>44601</v>
      </c>
      <c r="I188" s="215">
        <f t="shared" si="92"/>
        <v>44602</v>
      </c>
      <c r="J188" s="215">
        <f t="shared" si="92"/>
        <v>44603</v>
      </c>
      <c r="K188" s="226">
        <f t="shared" si="92"/>
        <v>44604</v>
      </c>
      <c r="L188" s="226">
        <f t="shared" si="92"/>
        <v>44605</v>
      </c>
      <c r="M188" s="215">
        <f t="shared" si="92"/>
        <v>44606</v>
      </c>
      <c r="N188" s="215">
        <f t="shared" si="92"/>
        <v>44607</v>
      </c>
      <c r="O188" s="215">
        <f t="shared" si="92"/>
        <v>44608</v>
      </c>
      <c r="P188" s="215">
        <f t="shared" si="92"/>
        <v>44609</v>
      </c>
      <c r="Q188" s="215">
        <f t="shared" si="92"/>
        <v>44610</v>
      </c>
      <c r="R188" s="226">
        <f t="shared" si="92"/>
        <v>44611</v>
      </c>
      <c r="S188" s="226">
        <f t="shared" si="92"/>
        <v>44612</v>
      </c>
      <c r="T188" s="365"/>
    </row>
    <row r="189" spans="3:20" hidden="1" outlineLevel="1">
      <c r="C189" s="376" t="s">
        <v>2</v>
      </c>
      <c r="D189" s="377"/>
      <c r="E189" s="217"/>
      <c r="F189" s="218">
        <f t="shared" ref="F189" si="93">WEEKDAY(F188)</f>
        <v>2</v>
      </c>
      <c r="G189" s="219">
        <f t="shared" ref="G189" si="94">WEEKDAY(G188)</f>
        <v>3</v>
      </c>
      <c r="H189" s="219">
        <f t="shared" ref="H189" si="95">WEEKDAY(H188)</f>
        <v>4</v>
      </c>
      <c r="I189" s="219">
        <f t="shared" ref="I189" si="96">WEEKDAY(I188)</f>
        <v>5</v>
      </c>
      <c r="J189" s="219">
        <f t="shared" ref="J189" si="97">WEEKDAY(J188)</f>
        <v>6</v>
      </c>
      <c r="K189" s="227">
        <f t="shared" ref="K189" si="98">WEEKDAY(K188)</f>
        <v>7</v>
      </c>
      <c r="L189" s="227">
        <f t="shared" ref="L189" si="99">WEEKDAY(L188)</f>
        <v>1</v>
      </c>
      <c r="M189" s="219">
        <f t="shared" ref="M189" si="100">WEEKDAY(M188)</f>
        <v>2</v>
      </c>
      <c r="N189" s="219">
        <f t="shared" ref="N189" si="101">WEEKDAY(N188)</f>
        <v>3</v>
      </c>
      <c r="O189" s="219">
        <f t="shared" ref="O189" si="102">WEEKDAY(O188)</f>
        <v>4</v>
      </c>
      <c r="P189" s="219">
        <f t="shared" ref="P189" si="103">WEEKDAY(P188)</f>
        <v>5</v>
      </c>
      <c r="Q189" s="219">
        <f t="shared" ref="Q189" si="104">WEEKDAY(Q188)</f>
        <v>6</v>
      </c>
      <c r="R189" s="227">
        <f t="shared" ref="R189" si="105">WEEKDAY(R188)</f>
        <v>7</v>
      </c>
      <c r="S189" s="227">
        <f t="shared" ref="S189" si="106">WEEKDAY(S188)</f>
        <v>1</v>
      </c>
      <c r="T189" s="365"/>
    </row>
    <row r="190" spans="3:20" hidden="1" outlineLevel="1">
      <c r="C190" s="325" t="s">
        <v>176</v>
      </c>
      <c r="D190" s="378" t="s">
        <v>115</v>
      </c>
      <c r="E190" s="223" t="s">
        <v>173</v>
      </c>
      <c r="F190" s="237"/>
      <c r="G190" s="238"/>
      <c r="H190" s="238"/>
      <c r="I190" s="238"/>
      <c r="J190" s="238"/>
      <c r="K190" s="239"/>
      <c r="L190" s="239"/>
      <c r="M190" s="238"/>
      <c r="N190" s="238"/>
      <c r="O190" s="238"/>
      <c r="P190" s="238"/>
      <c r="Q190" s="238"/>
      <c r="R190" s="239"/>
      <c r="S190" s="239"/>
      <c r="T190" s="220">
        <f t="shared" ref="T190:T217" si="107">SUM(F190:S190)</f>
        <v>0</v>
      </c>
    </row>
    <row r="191" spans="3:20" hidden="1" outlineLevel="1">
      <c r="C191" s="348"/>
      <c r="D191" s="379"/>
      <c r="E191" s="224" t="s">
        <v>141</v>
      </c>
      <c r="F191" s="240">
        <v>2</v>
      </c>
      <c r="G191" s="241">
        <v>2</v>
      </c>
      <c r="H191" s="241">
        <v>1</v>
      </c>
      <c r="I191" s="241"/>
      <c r="J191" s="241"/>
      <c r="K191" s="242"/>
      <c r="L191" s="242"/>
      <c r="M191" s="241"/>
      <c r="N191" s="241"/>
      <c r="O191" s="241"/>
      <c r="P191" s="241"/>
      <c r="Q191" s="241"/>
      <c r="R191" s="242"/>
      <c r="S191" s="242"/>
      <c r="T191" s="221">
        <f t="shared" si="107"/>
        <v>5</v>
      </c>
    </row>
    <row r="192" spans="3:20" hidden="1" outlineLevel="1">
      <c r="C192" s="348"/>
      <c r="D192" s="379"/>
      <c r="E192" s="224" t="s">
        <v>134</v>
      </c>
      <c r="F192" s="240"/>
      <c r="G192" s="241"/>
      <c r="H192" s="241"/>
      <c r="I192" s="241"/>
      <c r="J192" s="241"/>
      <c r="K192" s="242"/>
      <c r="L192" s="242"/>
      <c r="M192" s="241"/>
      <c r="N192" s="241"/>
      <c r="O192" s="241"/>
      <c r="P192" s="241"/>
      <c r="Q192" s="241"/>
      <c r="R192" s="242"/>
      <c r="S192" s="242"/>
      <c r="T192" s="221">
        <f t="shared" si="107"/>
        <v>0</v>
      </c>
    </row>
    <row r="193" spans="3:20" hidden="1" outlineLevel="1">
      <c r="C193" s="348"/>
      <c r="D193" s="379"/>
      <c r="E193" s="224" t="s">
        <v>136</v>
      </c>
      <c r="F193" s="240">
        <v>1</v>
      </c>
      <c r="G193" s="241"/>
      <c r="H193" s="241">
        <v>1</v>
      </c>
      <c r="I193" s="241"/>
      <c r="J193" s="241">
        <v>1</v>
      </c>
      <c r="K193" s="242"/>
      <c r="L193" s="242"/>
      <c r="M193" s="241">
        <v>1</v>
      </c>
      <c r="N193" s="241"/>
      <c r="O193" s="241">
        <v>1</v>
      </c>
      <c r="P193" s="241"/>
      <c r="Q193" s="241">
        <v>1</v>
      </c>
      <c r="R193" s="242"/>
      <c r="S193" s="242"/>
      <c r="T193" s="221">
        <f t="shared" si="107"/>
        <v>6</v>
      </c>
    </row>
    <row r="194" spans="3:20" hidden="1" outlineLevel="1">
      <c r="C194" s="348"/>
      <c r="D194" s="379"/>
      <c r="E194" s="224" t="s">
        <v>139</v>
      </c>
      <c r="F194" s="240">
        <v>2</v>
      </c>
      <c r="G194" s="241">
        <v>2</v>
      </c>
      <c r="H194" s="241"/>
      <c r="I194" s="241"/>
      <c r="J194" s="241"/>
      <c r="K194" s="242"/>
      <c r="L194" s="242"/>
      <c r="M194" s="241"/>
      <c r="N194" s="241"/>
      <c r="O194" s="241"/>
      <c r="P194" s="241"/>
      <c r="Q194" s="241"/>
      <c r="R194" s="242"/>
      <c r="S194" s="242"/>
      <c r="T194" s="221">
        <f t="shared" si="107"/>
        <v>4</v>
      </c>
    </row>
    <row r="195" spans="3:20" hidden="1" outlineLevel="1">
      <c r="C195" s="348"/>
      <c r="D195" s="379"/>
      <c r="E195" s="224" t="s">
        <v>137</v>
      </c>
      <c r="F195" s="240">
        <v>2</v>
      </c>
      <c r="G195" s="241">
        <v>2</v>
      </c>
      <c r="H195" s="241">
        <v>2</v>
      </c>
      <c r="I195" s="241">
        <v>2</v>
      </c>
      <c r="J195" s="241">
        <v>2</v>
      </c>
      <c r="K195" s="242">
        <v>2</v>
      </c>
      <c r="L195" s="242"/>
      <c r="M195" s="241">
        <v>2</v>
      </c>
      <c r="N195" s="241"/>
      <c r="O195" s="241"/>
      <c r="P195" s="241"/>
      <c r="Q195" s="241"/>
      <c r="R195" s="242"/>
      <c r="S195" s="242"/>
      <c r="T195" s="221">
        <f t="shared" si="107"/>
        <v>14</v>
      </c>
    </row>
    <row r="196" spans="3:20" hidden="1" outlineLevel="1">
      <c r="C196" s="348"/>
      <c r="D196" s="379"/>
      <c r="E196" s="224" t="s">
        <v>133</v>
      </c>
      <c r="F196" s="240"/>
      <c r="G196" s="241"/>
      <c r="H196" s="241"/>
      <c r="I196" s="241"/>
      <c r="J196" s="241"/>
      <c r="K196" s="242"/>
      <c r="L196" s="242"/>
      <c r="M196" s="241"/>
      <c r="N196" s="241"/>
      <c r="O196" s="241"/>
      <c r="P196" s="241"/>
      <c r="Q196" s="241"/>
      <c r="R196" s="242"/>
      <c r="S196" s="242"/>
      <c r="T196" s="221">
        <f t="shared" si="107"/>
        <v>0</v>
      </c>
    </row>
    <row r="197" spans="3:20" hidden="1" outlineLevel="1">
      <c r="C197" s="348"/>
      <c r="D197" s="379"/>
      <c r="E197" s="224" t="s">
        <v>140</v>
      </c>
      <c r="F197" s="240"/>
      <c r="G197" s="241"/>
      <c r="H197" s="241"/>
      <c r="I197" s="241"/>
      <c r="J197" s="241"/>
      <c r="K197" s="242"/>
      <c r="L197" s="242"/>
      <c r="M197" s="241"/>
      <c r="N197" s="241"/>
      <c r="O197" s="241"/>
      <c r="P197" s="241"/>
      <c r="Q197" s="241"/>
      <c r="R197" s="242"/>
      <c r="S197" s="242"/>
      <c r="T197" s="221">
        <f t="shared" si="107"/>
        <v>0</v>
      </c>
    </row>
    <row r="198" spans="3:20" hidden="1" outlineLevel="1">
      <c r="C198" s="348"/>
      <c r="D198" s="379"/>
      <c r="E198" s="224" t="s">
        <v>138</v>
      </c>
      <c r="F198" s="240"/>
      <c r="G198" s="241"/>
      <c r="H198" s="241"/>
      <c r="I198" s="241"/>
      <c r="J198" s="241"/>
      <c r="K198" s="242"/>
      <c r="L198" s="242"/>
      <c r="M198" s="241"/>
      <c r="N198" s="241"/>
      <c r="O198" s="241">
        <v>2</v>
      </c>
      <c r="P198" s="241">
        <v>2</v>
      </c>
      <c r="Q198" s="241">
        <v>2</v>
      </c>
      <c r="R198" s="242">
        <v>4</v>
      </c>
      <c r="S198" s="242">
        <v>4</v>
      </c>
      <c r="T198" s="221">
        <f t="shared" si="107"/>
        <v>14</v>
      </c>
    </row>
    <row r="199" spans="3:20" hidden="1" outlineLevel="1">
      <c r="C199" s="348"/>
      <c r="D199" s="379"/>
      <c r="E199" s="224" t="s">
        <v>135</v>
      </c>
      <c r="F199" s="240"/>
      <c r="G199" s="241"/>
      <c r="H199" s="241"/>
      <c r="I199" s="241"/>
      <c r="J199" s="241"/>
      <c r="K199" s="242"/>
      <c r="L199" s="242"/>
      <c r="M199" s="241">
        <v>2</v>
      </c>
      <c r="N199" s="241">
        <v>2</v>
      </c>
      <c r="O199" s="241">
        <v>2</v>
      </c>
      <c r="P199" s="241">
        <v>2</v>
      </c>
      <c r="Q199" s="241"/>
      <c r="R199" s="242"/>
      <c r="S199" s="242"/>
      <c r="T199" s="221">
        <f t="shared" si="107"/>
        <v>8</v>
      </c>
    </row>
    <row r="200" spans="3:20" hidden="1" outlineLevel="1">
      <c r="C200" s="348"/>
      <c r="D200" s="379"/>
      <c r="E200" s="224" t="s">
        <v>158</v>
      </c>
      <c r="F200" s="240"/>
      <c r="G200" s="241"/>
      <c r="H200" s="241"/>
      <c r="I200" s="241"/>
      <c r="J200" s="241"/>
      <c r="K200" s="242"/>
      <c r="L200" s="242"/>
      <c r="M200" s="241"/>
      <c r="N200" s="241"/>
      <c r="O200" s="241"/>
      <c r="P200" s="241"/>
      <c r="Q200" s="241"/>
      <c r="R200" s="242"/>
      <c r="S200" s="242"/>
      <c r="T200" s="221">
        <f t="shared" si="107"/>
        <v>0</v>
      </c>
    </row>
    <row r="201" spans="3:20" hidden="1" outlineLevel="1">
      <c r="C201" s="348"/>
      <c r="D201" s="379"/>
      <c r="E201" s="224" t="s">
        <v>174</v>
      </c>
      <c r="F201" s="240"/>
      <c r="G201" s="241"/>
      <c r="H201" s="241"/>
      <c r="I201" s="241"/>
      <c r="J201" s="241"/>
      <c r="K201" s="242"/>
      <c r="L201" s="242"/>
      <c r="M201" s="241"/>
      <c r="N201" s="241"/>
      <c r="O201" s="241"/>
      <c r="P201" s="241"/>
      <c r="Q201" s="241"/>
      <c r="R201" s="242"/>
      <c r="S201" s="242"/>
      <c r="T201" s="221">
        <f t="shared" si="107"/>
        <v>0</v>
      </c>
    </row>
    <row r="202" spans="3:20" hidden="1" outlineLevel="1">
      <c r="C202" s="348"/>
      <c r="D202" s="379"/>
      <c r="E202" s="224" t="s">
        <v>175</v>
      </c>
      <c r="F202" s="240"/>
      <c r="G202" s="241"/>
      <c r="H202" s="241"/>
      <c r="I202" s="241"/>
      <c r="J202" s="241"/>
      <c r="K202" s="242">
        <v>2</v>
      </c>
      <c r="L202" s="242">
        <v>6</v>
      </c>
      <c r="M202" s="241"/>
      <c r="N202" s="241"/>
      <c r="O202" s="241"/>
      <c r="P202" s="241"/>
      <c r="Q202" s="241"/>
      <c r="R202" s="242"/>
      <c r="S202" s="242"/>
      <c r="T202" s="221">
        <f t="shared" si="107"/>
        <v>8</v>
      </c>
    </row>
    <row r="203" spans="3:20" ht="14.25" hidden="1" outlineLevel="1" thickBot="1">
      <c r="C203" s="348"/>
      <c r="D203" s="380"/>
      <c r="E203" s="225"/>
      <c r="F203" s="243"/>
      <c r="G203" s="244"/>
      <c r="H203" s="244"/>
      <c r="I203" s="244"/>
      <c r="J203" s="244"/>
      <c r="K203" s="245"/>
      <c r="L203" s="245"/>
      <c r="M203" s="244"/>
      <c r="N203" s="244"/>
      <c r="O203" s="244"/>
      <c r="P203" s="244"/>
      <c r="Q203" s="244"/>
      <c r="R203" s="245"/>
      <c r="S203" s="245"/>
      <c r="T203" s="222">
        <f t="shared" si="107"/>
        <v>0</v>
      </c>
    </row>
    <row r="204" spans="3:20" hidden="1" outlineLevel="1">
      <c r="C204" s="348"/>
      <c r="D204" s="378" t="s">
        <v>57</v>
      </c>
      <c r="E204" s="223" t="s">
        <v>173</v>
      </c>
      <c r="F204" s="228"/>
      <c r="G204" s="229"/>
      <c r="H204" s="229"/>
      <c r="I204" s="229"/>
      <c r="J204" s="229"/>
      <c r="K204" s="230"/>
      <c r="L204" s="230"/>
      <c r="M204" s="229"/>
      <c r="N204" s="229"/>
      <c r="O204" s="229"/>
      <c r="P204" s="229"/>
      <c r="Q204" s="229"/>
      <c r="R204" s="230"/>
      <c r="S204" s="230"/>
      <c r="T204" s="220">
        <f t="shared" si="107"/>
        <v>0</v>
      </c>
    </row>
    <row r="205" spans="3:20" hidden="1" outlineLevel="1">
      <c r="C205" s="348"/>
      <c r="D205" s="379"/>
      <c r="E205" s="224" t="s">
        <v>141</v>
      </c>
      <c r="F205" s="231"/>
      <c r="G205" s="232"/>
      <c r="H205" s="232"/>
      <c r="I205" s="232"/>
      <c r="J205" s="232"/>
      <c r="K205" s="233"/>
      <c r="L205" s="233"/>
      <c r="M205" s="232"/>
      <c r="N205" s="232"/>
      <c r="O205" s="232"/>
      <c r="P205" s="232"/>
      <c r="Q205" s="232"/>
      <c r="R205" s="233"/>
      <c r="S205" s="233"/>
      <c r="T205" s="221">
        <f t="shared" si="107"/>
        <v>0</v>
      </c>
    </row>
    <row r="206" spans="3:20" hidden="1" outlineLevel="1">
      <c r="C206" s="348"/>
      <c r="D206" s="379"/>
      <c r="E206" s="224" t="s">
        <v>134</v>
      </c>
      <c r="F206" s="231"/>
      <c r="G206" s="232"/>
      <c r="H206" s="232"/>
      <c r="I206" s="232"/>
      <c r="J206" s="232"/>
      <c r="K206" s="233"/>
      <c r="L206" s="233"/>
      <c r="M206" s="232"/>
      <c r="N206" s="232"/>
      <c r="O206" s="232"/>
      <c r="P206" s="232"/>
      <c r="Q206" s="232">
        <v>1</v>
      </c>
      <c r="R206" s="233"/>
      <c r="S206" s="233"/>
      <c r="T206" s="221">
        <f t="shared" si="107"/>
        <v>1</v>
      </c>
    </row>
    <row r="207" spans="3:20" hidden="1" outlineLevel="1">
      <c r="C207" s="348"/>
      <c r="D207" s="379"/>
      <c r="E207" s="224" t="s">
        <v>136</v>
      </c>
      <c r="F207" s="231">
        <v>1</v>
      </c>
      <c r="G207" s="232"/>
      <c r="H207" s="232">
        <v>1</v>
      </c>
      <c r="I207" s="232"/>
      <c r="J207" s="232">
        <v>1</v>
      </c>
      <c r="K207" s="233"/>
      <c r="L207" s="233"/>
      <c r="M207" s="232">
        <v>1</v>
      </c>
      <c r="N207" s="232"/>
      <c r="O207" s="232">
        <v>1</v>
      </c>
      <c r="P207" s="232"/>
      <c r="Q207" s="232">
        <v>1</v>
      </c>
      <c r="R207" s="233"/>
      <c r="S207" s="233"/>
      <c r="T207" s="221">
        <f t="shared" si="107"/>
        <v>6</v>
      </c>
    </row>
    <row r="208" spans="3:20" hidden="1" outlineLevel="1">
      <c r="C208" s="348"/>
      <c r="D208" s="379"/>
      <c r="E208" s="224" t="s">
        <v>139</v>
      </c>
      <c r="F208" s="231"/>
      <c r="G208" s="232"/>
      <c r="H208" s="232"/>
      <c r="I208" s="232"/>
      <c r="J208" s="232"/>
      <c r="K208" s="233"/>
      <c r="L208" s="233"/>
      <c r="M208" s="232"/>
      <c r="N208" s="232"/>
      <c r="O208" s="232"/>
      <c r="P208" s="232"/>
      <c r="Q208" s="232"/>
      <c r="R208" s="233"/>
      <c r="S208" s="233"/>
      <c r="T208" s="221">
        <f t="shared" si="107"/>
        <v>0</v>
      </c>
    </row>
    <row r="209" spans="3:20" hidden="1" outlineLevel="1">
      <c r="C209" s="348"/>
      <c r="D209" s="379"/>
      <c r="E209" s="224" t="s">
        <v>137</v>
      </c>
      <c r="F209" s="231"/>
      <c r="G209" s="232"/>
      <c r="H209" s="232"/>
      <c r="I209" s="232"/>
      <c r="J209" s="232"/>
      <c r="K209" s="233"/>
      <c r="L209" s="233"/>
      <c r="M209" s="232"/>
      <c r="N209" s="232"/>
      <c r="O209" s="232"/>
      <c r="P209" s="232"/>
      <c r="Q209" s="232"/>
      <c r="R209" s="233"/>
      <c r="S209" s="233"/>
      <c r="T209" s="221">
        <f t="shared" si="107"/>
        <v>0</v>
      </c>
    </row>
    <row r="210" spans="3:20" hidden="1" outlineLevel="1">
      <c r="C210" s="348"/>
      <c r="D210" s="379"/>
      <c r="E210" s="224" t="s">
        <v>133</v>
      </c>
      <c r="F210" s="231"/>
      <c r="G210" s="232"/>
      <c r="H210" s="232"/>
      <c r="I210" s="232"/>
      <c r="J210" s="232"/>
      <c r="K210" s="233"/>
      <c r="L210" s="233"/>
      <c r="M210" s="232"/>
      <c r="N210" s="232"/>
      <c r="O210" s="232"/>
      <c r="P210" s="232"/>
      <c r="Q210" s="232"/>
      <c r="R210" s="233"/>
      <c r="S210" s="233"/>
      <c r="T210" s="221">
        <f t="shared" si="107"/>
        <v>0</v>
      </c>
    </row>
    <row r="211" spans="3:20" hidden="1" outlineLevel="1">
      <c r="C211" s="348"/>
      <c r="D211" s="379"/>
      <c r="E211" s="224" t="s">
        <v>140</v>
      </c>
      <c r="F211" s="231"/>
      <c r="G211" s="232"/>
      <c r="H211" s="232"/>
      <c r="I211" s="232"/>
      <c r="J211" s="232"/>
      <c r="K211" s="233"/>
      <c r="L211" s="233"/>
      <c r="M211" s="232"/>
      <c r="N211" s="232"/>
      <c r="O211" s="232"/>
      <c r="P211" s="232"/>
      <c r="Q211" s="232"/>
      <c r="R211" s="233"/>
      <c r="S211" s="233"/>
      <c r="T211" s="221">
        <f t="shared" si="107"/>
        <v>0</v>
      </c>
    </row>
    <row r="212" spans="3:20" hidden="1" outlineLevel="1">
      <c r="C212" s="348"/>
      <c r="D212" s="379"/>
      <c r="E212" s="224" t="s">
        <v>138</v>
      </c>
      <c r="F212" s="231"/>
      <c r="G212" s="232"/>
      <c r="H212" s="232"/>
      <c r="I212" s="232"/>
      <c r="J212" s="232"/>
      <c r="K212" s="233"/>
      <c r="L212" s="233"/>
      <c r="M212" s="232"/>
      <c r="N212" s="232"/>
      <c r="O212" s="232"/>
      <c r="P212" s="232"/>
      <c r="Q212" s="232"/>
      <c r="R212" s="233"/>
      <c r="S212" s="233">
        <v>9</v>
      </c>
      <c r="T212" s="221">
        <f t="shared" si="107"/>
        <v>9</v>
      </c>
    </row>
    <row r="213" spans="3:20" hidden="1" outlineLevel="1">
      <c r="C213" s="348"/>
      <c r="D213" s="379"/>
      <c r="E213" s="224" t="s">
        <v>135</v>
      </c>
      <c r="F213" s="231"/>
      <c r="G213" s="232"/>
      <c r="H213" s="232"/>
      <c r="I213" s="232"/>
      <c r="J213" s="232"/>
      <c r="K213" s="233"/>
      <c r="L213" s="233"/>
      <c r="M213" s="232"/>
      <c r="N213" s="232"/>
      <c r="O213" s="232"/>
      <c r="P213" s="232"/>
      <c r="Q213" s="232"/>
      <c r="R213" s="233">
        <v>10</v>
      </c>
      <c r="S213" s="233"/>
      <c r="T213" s="221">
        <f t="shared" si="107"/>
        <v>10</v>
      </c>
    </row>
    <row r="214" spans="3:20" hidden="1" outlineLevel="1">
      <c r="C214" s="348"/>
      <c r="D214" s="379"/>
      <c r="E214" s="224" t="s">
        <v>158</v>
      </c>
      <c r="F214" s="231"/>
      <c r="G214" s="232"/>
      <c r="H214" s="232"/>
      <c r="I214" s="232"/>
      <c r="J214" s="232"/>
      <c r="K214" s="233"/>
      <c r="L214" s="233"/>
      <c r="M214" s="232"/>
      <c r="N214" s="232"/>
      <c r="O214" s="232"/>
      <c r="P214" s="232"/>
      <c r="Q214" s="232"/>
      <c r="R214" s="233"/>
      <c r="S214" s="233"/>
      <c r="T214" s="221">
        <f t="shared" si="107"/>
        <v>0</v>
      </c>
    </row>
    <row r="215" spans="3:20" hidden="1" outlineLevel="1">
      <c r="C215" s="348"/>
      <c r="D215" s="379"/>
      <c r="E215" s="224" t="s">
        <v>174</v>
      </c>
      <c r="F215" s="231"/>
      <c r="G215" s="232"/>
      <c r="H215" s="232"/>
      <c r="I215" s="232"/>
      <c r="J215" s="232"/>
      <c r="K215" s="233"/>
      <c r="L215" s="233"/>
      <c r="M215" s="232"/>
      <c r="N215" s="232"/>
      <c r="O215" s="232"/>
      <c r="P215" s="232"/>
      <c r="Q215" s="232"/>
      <c r="R215" s="233"/>
      <c r="S215" s="233"/>
      <c r="T215" s="221">
        <f t="shared" si="107"/>
        <v>0</v>
      </c>
    </row>
    <row r="216" spans="3:20" hidden="1" outlineLevel="1">
      <c r="C216" s="348"/>
      <c r="D216" s="379"/>
      <c r="E216" s="224" t="s">
        <v>175</v>
      </c>
      <c r="F216" s="231"/>
      <c r="G216" s="232"/>
      <c r="H216" s="232"/>
      <c r="I216" s="232"/>
      <c r="J216" s="232"/>
      <c r="K216" s="233"/>
      <c r="L216" s="233"/>
      <c r="M216" s="232"/>
      <c r="N216" s="232"/>
      <c r="O216" s="232"/>
      <c r="P216" s="232"/>
      <c r="Q216" s="232"/>
      <c r="R216" s="233"/>
      <c r="S216" s="233"/>
      <c r="T216" s="221">
        <f t="shared" si="107"/>
        <v>0</v>
      </c>
    </row>
    <row r="217" spans="3:20" ht="14.25" hidden="1" outlineLevel="1" thickBot="1">
      <c r="C217" s="350"/>
      <c r="D217" s="380"/>
      <c r="E217" s="225"/>
      <c r="F217" s="234"/>
      <c r="G217" s="235"/>
      <c r="H217" s="235"/>
      <c r="I217" s="235"/>
      <c r="J217" s="235"/>
      <c r="K217" s="236"/>
      <c r="L217" s="236"/>
      <c r="M217" s="235"/>
      <c r="N217" s="235"/>
      <c r="O217" s="235"/>
      <c r="P217" s="235"/>
      <c r="Q217" s="235"/>
      <c r="R217" s="236"/>
      <c r="S217" s="236"/>
      <c r="T217" s="222">
        <f t="shared" si="107"/>
        <v>0</v>
      </c>
    </row>
    <row r="218" spans="3:20" ht="14.25" collapsed="1" thickBot="1"/>
    <row r="219" spans="3:20">
      <c r="C219" s="325" t="s">
        <v>0</v>
      </c>
      <c r="D219" s="326"/>
      <c r="E219" s="77"/>
      <c r="F219" s="325">
        <v>2</v>
      </c>
      <c r="G219" s="327"/>
      <c r="H219" s="327"/>
      <c r="I219" s="327"/>
      <c r="J219" s="327"/>
      <c r="K219" s="327"/>
      <c r="L219" s="327"/>
      <c r="M219" s="327"/>
      <c r="N219" s="327">
        <v>3</v>
      </c>
      <c r="O219" s="327"/>
      <c r="P219" s="327"/>
      <c r="Q219" s="327"/>
      <c r="R219" s="327"/>
      <c r="S219" s="326"/>
      <c r="T219" s="364" t="s">
        <v>124</v>
      </c>
    </row>
    <row r="220" spans="3:20">
      <c r="C220" s="348" t="s">
        <v>1</v>
      </c>
      <c r="D220" s="349"/>
      <c r="E220" s="78"/>
      <c r="F220" s="214">
        <f>S188+1</f>
        <v>44613</v>
      </c>
      <c r="G220" s="215">
        <f t="shared" ref="G220:S220" si="108">F220+1</f>
        <v>44614</v>
      </c>
      <c r="H220" s="226">
        <f t="shared" si="108"/>
        <v>44615</v>
      </c>
      <c r="I220" s="215">
        <f t="shared" si="108"/>
        <v>44616</v>
      </c>
      <c r="J220" s="215">
        <f t="shared" si="108"/>
        <v>44617</v>
      </c>
      <c r="K220" s="226">
        <f t="shared" si="108"/>
        <v>44618</v>
      </c>
      <c r="L220" s="226">
        <f t="shared" si="108"/>
        <v>44619</v>
      </c>
      <c r="M220" s="215">
        <f t="shared" si="108"/>
        <v>44620</v>
      </c>
      <c r="N220" s="215">
        <f t="shared" si="108"/>
        <v>44621</v>
      </c>
      <c r="O220" s="215">
        <f t="shared" si="108"/>
        <v>44622</v>
      </c>
      <c r="P220" s="215">
        <f t="shared" si="108"/>
        <v>44623</v>
      </c>
      <c r="Q220" s="215">
        <f t="shared" si="108"/>
        <v>44624</v>
      </c>
      <c r="R220" s="226">
        <f t="shared" si="108"/>
        <v>44625</v>
      </c>
      <c r="S220" s="226">
        <f t="shared" si="108"/>
        <v>44626</v>
      </c>
      <c r="T220" s="365"/>
    </row>
    <row r="221" spans="3:20" ht="14.25" thickBot="1">
      <c r="C221" s="376" t="s">
        <v>2</v>
      </c>
      <c r="D221" s="377"/>
      <c r="E221" s="217"/>
      <c r="F221" s="218">
        <f t="shared" ref="F221" si="109">WEEKDAY(F220)</f>
        <v>2</v>
      </c>
      <c r="G221" s="219">
        <f t="shared" ref="G221" si="110">WEEKDAY(G220)</f>
        <v>3</v>
      </c>
      <c r="H221" s="227">
        <f t="shared" ref="H221" si="111">WEEKDAY(H220)</f>
        <v>4</v>
      </c>
      <c r="I221" s="219">
        <f t="shared" ref="I221" si="112">WEEKDAY(I220)</f>
        <v>5</v>
      </c>
      <c r="J221" s="219">
        <f t="shared" ref="J221" si="113">WEEKDAY(J220)</f>
        <v>6</v>
      </c>
      <c r="K221" s="227">
        <f t="shared" ref="K221" si="114">WEEKDAY(K220)</f>
        <v>7</v>
      </c>
      <c r="L221" s="227">
        <f t="shared" ref="L221" si="115">WEEKDAY(L220)</f>
        <v>1</v>
      </c>
      <c r="M221" s="219">
        <f t="shared" ref="M221" si="116">WEEKDAY(M220)</f>
        <v>2</v>
      </c>
      <c r="N221" s="219">
        <f t="shared" ref="N221" si="117">WEEKDAY(N220)</f>
        <v>3</v>
      </c>
      <c r="O221" s="219">
        <f t="shared" ref="O221" si="118">WEEKDAY(O220)</f>
        <v>4</v>
      </c>
      <c r="P221" s="219">
        <f t="shared" ref="P221" si="119">WEEKDAY(P220)</f>
        <v>5</v>
      </c>
      <c r="Q221" s="219">
        <f t="shared" ref="Q221" si="120">WEEKDAY(Q220)</f>
        <v>6</v>
      </c>
      <c r="R221" s="227">
        <f t="shared" ref="R221" si="121">WEEKDAY(R220)</f>
        <v>7</v>
      </c>
      <c r="S221" s="227">
        <f t="shared" ref="S221" si="122">WEEKDAY(S220)</f>
        <v>1</v>
      </c>
      <c r="T221" s="365"/>
    </row>
    <row r="222" spans="3:20">
      <c r="C222" s="325" t="s">
        <v>176</v>
      </c>
      <c r="D222" s="378" t="s">
        <v>115</v>
      </c>
      <c r="E222" s="223" t="s">
        <v>173</v>
      </c>
      <c r="F222" s="237"/>
      <c r="G222" s="238"/>
      <c r="H222" s="239"/>
      <c r="I222" s="238"/>
      <c r="J222" s="238"/>
      <c r="K222" s="239"/>
      <c r="L222" s="239"/>
      <c r="M222" s="238"/>
      <c r="N222" s="238"/>
      <c r="O222" s="238"/>
      <c r="P222" s="238"/>
      <c r="Q222" s="238"/>
      <c r="R222" s="239"/>
      <c r="S222" s="239"/>
      <c r="T222" s="220">
        <f t="shared" ref="T222:T249" si="123">SUM(F222:S222)</f>
        <v>0</v>
      </c>
    </row>
    <row r="223" spans="3:20">
      <c r="C223" s="348"/>
      <c r="D223" s="379"/>
      <c r="E223" s="224" t="s">
        <v>141</v>
      </c>
      <c r="F223" s="240">
        <v>3</v>
      </c>
      <c r="G223" s="241"/>
      <c r="H223" s="242"/>
      <c r="I223" s="241"/>
      <c r="J223" s="241"/>
      <c r="K223" s="242"/>
      <c r="L223" s="242"/>
      <c r="M223" s="241"/>
      <c r="N223" s="241"/>
      <c r="O223" s="241"/>
      <c r="P223" s="241"/>
      <c r="Q223" s="241"/>
      <c r="R223" s="242"/>
      <c r="S223" s="242"/>
      <c r="T223" s="221">
        <f t="shared" si="123"/>
        <v>3</v>
      </c>
    </row>
    <row r="224" spans="3:20">
      <c r="C224" s="348"/>
      <c r="D224" s="379"/>
      <c r="E224" s="224" t="s">
        <v>134</v>
      </c>
      <c r="F224" s="240"/>
      <c r="G224" s="241"/>
      <c r="H224" s="242"/>
      <c r="I224" s="241"/>
      <c r="J224" s="241"/>
      <c r="K224" s="242"/>
      <c r="L224" s="242"/>
      <c r="M224" s="241"/>
      <c r="N224" s="241"/>
      <c r="O224" s="241"/>
      <c r="P224" s="241"/>
      <c r="Q224" s="241"/>
      <c r="R224" s="242"/>
      <c r="S224" s="242"/>
      <c r="T224" s="221">
        <f t="shared" si="123"/>
        <v>0</v>
      </c>
    </row>
    <row r="225" spans="3:20">
      <c r="C225" s="348"/>
      <c r="D225" s="379"/>
      <c r="E225" s="224" t="s">
        <v>136</v>
      </c>
      <c r="F225" s="240"/>
      <c r="G225" s="241"/>
      <c r="H225" s="242"/>
      <c r="I225" s="241"/>
      <c r="J225" s="241"/>
      <c r="K225" s="242"/>
      <c r="L225" s="242"/>
      <c r="M225" s="241"/>
      <c r="N225" s="241"/>
      <c r="O225" s="241"/>
      <c r="P225" s="241"/>
      <c r="Q225" s="241"/>
      <c r="R225" s="242"/>
      <c r="S225" s="242"/>
      <c r="T225" s="221">
        <f t="shared" si="123"/>
        <v>0</v>
      </c>
    </row>
    <row r="226" spans="3:20">
      <c r="C226" s="348"/>
      <c r="D226" s="379"/>
      <c r="E226" s="224" t="s">
        <v>139</v>
      </c>
      <c r="F226" s="240"/>
      <c r="G226" s="241">
        <v>3</v>
      </c>
      <c r="H226" s="242">
        <v>3</v>
      </c>
      <c r="I226" s="241">
        <v>3</v>
      </c>
      <c r="J226" s="241">
        <v>3</v>
      </c>
      <c r="K226" s="242"/>
      <c r="L226" s="242"/>
      <c r="M226" s="241"/>
      <c r="N226" s="241"/>
      <c r="O226" s="241"/>
      <c r="P226" s="241"/>
      <c r="Q226" s="241"/>
      <c r="R226" s="242"/>
      <c r="S226" s="242"/>
      <c r="T226" s="221">
        <f t="shared" si="123"/>
        <v>12</v>
      </c>
    </row>
    <row r="227" spans="3:20">
      <c r="C227" s="348"/>
      <c r="D227" s="379"/>
      <c r="E227" s="224" t="s">
        <v>137</v>
      </c>
      <c r="F227" s="240"/>
      <c r="G227" s="241"/>
      <c r="H227" s="242"/>
      <c r="I227" s="241"/>
      <c r="J227" s="241"/>
      <c r="K227" s="242"/>
      <c r="L227" s="242"/>
      <c r="M227" s="241"/>
      <c r="N227" s="241"/>
      <c r="O227" s="241"/>
      <c r="P227" s="241"/>
      <c r="Q227" s="241"/>
      <c r="R227" s="242"/>
      <c r="S227" s="242"/>
      <c r="T227" s="221">
        <f t="shared" si="123"/>
        <v>0</v>
      </c>
    </row>
    <row r="228" spans="3:20">
      <c r="C228" s="348"/>
      <c r="D228" s="379"/>
      <c r="E228" s="224" t="s">
        <v>133</v>
      </c>
      <c r="F228" s="240">
        <v>2</v>
      </c>
      <c r="G228" s="241"/>
      <c r="H228" s="242"/>
      <c r="I228" s="241"/>
      <c r="J228" s="241"/>
      <c r="K228" s="242"/>
      <c r="L228" s="242"/>
      <c r="M228" s="241"/>
      <c r="N228" s="241"/>
      <c r="O228" s="241"/>
      <c r="P228" s="241"/>
      <c r="Q228" s="241"/>
      <c r="R228" s="242"/>
      <c r="S228" s="242"/>
      <c r="T228" s="221">
        <f t="shared" si="123"/>
        <v>2</v>
      </c>
    </row>
    <row r="229" spans="3:20">
      <c r="C229" s="348"/>
      <c r="D229" s="379"/>
      <c r="E229" s="224" t="s">
        <v>140</v>
      </c>
      <c r="F229" s="240"/>
      <c r="G229" s="241"/>
      <c r="H229" s="242"/>
      <c r="I229" s="241"/>
      <c r="J229" s="241"/>
      <c r="K229" s="242"/>
      <c r="L229" s="242"/>
      <c r="M229" s="241"/>
      <c r="N229" s="241"/>
      <c r="O229" s="241"/>
      <c r="P229" s="241"/>
      <c r="Q229" s="241"/>
      <c r="R229" s="242"/>
      <c r="S229" s="242"/>
      <c r="T229" s="221">
        <f t="shared" si="123"/>
        <v>0</v>
      </c>
    </row>
    <row r="230" spans="3:20">
      <c r="C230" s="348"/>
      <c r="D230" s="379"/>
      <c r="E230" s="224" t="s">
        <v>138</v>
      </c>
      <c r="F230" s="240"/>
      <c r="G230" s="241"/>
      <c r="H230" s="242"/>
      <c r="I230" s="241"/>
      <c r="J230" s="241"/>
      <c r="K230" s="242"/>
      <c r="L230" s="242"/>
      <c r="M230" s="241"/>
      <c r="N230" s="241"/>
      <c r="O230" s="241"/>
      <c r="P230" s="241"/>
      <c r="Q230" s="241"/>
      <c r="R230" s="242"/>
      <c r="S230" s="242"/>
      <c r="T230" s="221">
        <f t="shared" si="123"/>
        <v>0</v>
      </c>
    </row>
    <row r="231" spans="3:20">
      <c r="C231" s="348"/>
      <c r="D231" s="379"/>
      <c r="E231" s="224" t="s">
        <v>135</v>
      </c>
      <c r="F231" s="240"/>
      <c r="G231" s="241">
        <v>2</v>
      </c>
      <c r="H231" s="242">
        <v>5</v>
      </c>
      <c r="I231" s="241">
        <v>2</v>
      </c>
      <c r="J231" s="241">
        <v>2</v>
      </c>
      <c r="K231" s="242">
        <v>5</v>
      </c>
      <c r="L231" s="242">
        <v>5</v>
      </c>
      <c r="M231" s="241">
        <v>2</v>
      </c>
      <c r="N231" s="241"/>
      <c r="O231" s="241"/>
      <c r="P231" s="241"/>
      <c r="Q231" s="241"/>
      <c r="R231" s="242"/>
      <c r="S231" s="242"/>
      <c r="T231" s="221">
        <f t="shared" si="123"/>
        <v>23</v>
      </c>
    </row>
    <row r="232" spans="3:20">
      <c r="C232" s="348"/>
      <c r="D232" s="379"/>
      <c r="E232" s="224" t="s">
        <v>158</v>
      </c>
      <c r="F232" s="240"/>
      <c r="G232" s="241"/>
      <c r="H232" s="242"/>
      <c r="I232" s="241"/>
      <c r="J232" s="241"/>
      <c r="K232" s="242"/>
      <c r="L232" s="242"/>
      <c r="M232" s="241"/>
      <c r="N232" s="241"/>
      <c r="O232" s="241"/>
      <c r="P232" s="241"/>
      <c r="Q232" s="241"/>
      <c r="R232" s="242"/>
      <c r="S232" s="242"/>
      <c r="T232" s="221">
        <f t="shared" si="123"/>
        <v>0</v>
      </c>
    </row>
    <row r="233" spans="3:20">
      <c r="C233" s="348"/>
      <c r="D233" s="379"/>
      <c r="E233" s="224" t="s">
        <v>174</v>
      </c>
      <c r="F233" s="240"/>
      <c r="G233" s="241"/>
      <c r="H233" s="242"/>
      <c r="I233" s="241"/>
      <c r="J233" s="241"/>
      <c r="K233" s="242"/>
      <c r="L233" s="242"/>
      <c r="M233" s="241"/>
      <c r="N233" s="241"/>
      <c r="O233" s="241"/>
      <c r="P233" s="241"/>
      <c r="Q233" s="241"/>
      <c r="R233" s="242"/>
      <c r="S233" s="242"/>
      <c r="T233" s="221">
        <f t="shared" si="123"/>
        <v>0</v>
      </c>
    </row>
    <row r="234" spans="3:20">
      <c r="C234" s="348"/>
      <c r="D234" s="379"/>
      <c r="E234" s="224" t="s">
        <v>175</v>
      </c>
      <c r="F234" s="240"/>
      <c r="G234" s="241"/>
      <c r="H234" s="242"/>
      <c r="I234" s="241"/>
      <c r="J234" s="241"/>
      <c r="K234" s="242"/>
      <c r="L234" s="242"/>
      <c r="M234" s="241"/>
      <c r="N234" s="241"/>
      <c r="O234" s="241"/>
      <c r="P234" s="241"/>
      <c r="Q234" s="241"/>
      <c r="R234" s="242"/>
      <c r="S234" s="242"/>
      <c r="T234" s="221">
        <f t="shared" si="123"/>
        <v>0</v>
      </c>
    </row>
    <row r="235" spans="3:20" ht="14.25" thickBot="1">
      <c r="C235" s="348"/>
      <c r="D235" s="380"/>
      <c r="E235" s="225" t="s">
        <v>188</v>
      </c>
      <c r="F235" s="243"/>
      <c r="G235" s="244"/>
      <c r="H235" s="245"/>
      <c r="I235" s="244"/>
      <c r="J235" s="244"/>
      <c r="K235" s="245">
        <v>3</v>
      </c>
      <c r="L235" s="245">
        <v>3</v>
      </c>
      <c r="M235" s="244">
        <v>1</v>
      </c>
      <c r="N235" s="244">
        <v>4</v>
      </c>
      <c r="O235" s="244">
        <v>3</v>
      </c>
      <c r="P235" s="244">
        <v>3</v>
      </c>
      <c r="Q235" s="244">
        <v>4</v>
      </c>
      <c r="R235" s="245">
        <v>8</v>
      </c>
      <c r="S235" s="245">
        <v>8</v>
      </c>
      <c r="T235" s="222">
        <f t="shared" si="123"/>
        <v>37</v>
      </c>
    </row>
    <row r="236" spans="3:20">
      <c r="C236" s="348"/>
      <c r="D236" s="378" t="s">
        <v>57</v>
      </c>
      <c r="E236" s="223" t="s">
        <v>173</v>
      </c>
      <c r="F236" s="228"/>
      <c r="G236" s="229"/>
      <c r="H236" s="230"/>
      <c r="I236" s="229"/>
      <c r="J236" s="229"/>
      <c r="K236" s="230"/>
      <c r="L236" s="230"/>
      <c r="M236" s="229"/>
      <c r="N236" s="229"/>
      <c r="O236" s="229"/>
      <c r="P236" s="229"/>
      <c r="Q236" s="229"/>
      <c r="R236" s="230"/>
      <c r="S236" s="230"/>
      <c r="T236" s="220">
        <f t="shared" si="123"/>
        <v>0</v>
      </c>
    </row>
    <row r="237" spans="3:20">
      <c r="C237" s="348"/>
      <c r="D237" s="379"/>
      <c r="E237" s="224" t="s">
        <v>141</v>
      </c>
      <c r="F237" s="231">
        <v>3</v>
      </c>
      <c r="G237" s="232"/>
      <c r="H237" s="233"/>
      <c r="I237" s="232"/>
      <c r="J237" s="232"/>
      <c r="K237" s="233"/>
      <c r="L237" s="233"/>
      <c r="M237" s="232"/>
      <c r="N237" s="232"/>
      <c r="O237" s="232"/>
      <c r="P237" s="232"/>
      <c r="Q237" s="232"/>
      <c r="R237" s="233"/>
      <c r="S237" s="233"/>
      <c r="T237" s="221">
        <f t="shared" si="123"/>
        <v>3</v>
      </c>
    </row>
    <row r="238" spans="3:20">
      <c r="C238" s="348"/>
      <c r="D238" s="379"/>
      <c r="E238" s="224" t="s">
        <v>134</v>
      </c>
      <c r="F238" s="231"/>
      <c r="G238" s="232"/>
      <c r="H238" s="233"/>
      <c r="I238" s="232"/>
      <c r="J238" s="232"/>
      <c r="K238" s="233">
        <v>3</v>
      </c>
      <c r="L238" s="233">
        <v>3</v>
      </c>
      <c r="M238" s="232">
        <v>1</v>
      </c>
      <c r="N238" s="232">
        <v>4</v>
      </c>
      <c r="O238" s="232">
        <v>3</v>
      </c>
      <c r="P238" s="232">
        <v>3</v>
      </c>
      <c r="Q238" s="232">
        <v>4</v>
      </c>
      <c r="R238" s="233">
        <v>8</v>
      </c>
      <c r="S238" s="233">
        <v>8</v>
      </c>
      <c r="T238" s="221">
        <f t="shared" si="123"/>
        <v>37</v>
      </c>
    </row>
    <row r="239" spans="3:20">
      <c r="C239" s="348"/>
      <c r="D239" s="379"/>
      <c r="E239" s="224" t="s">
        <v>136</v>
      </c>
      <c r="F239" s="231"/>
      <c r="G239" s="232"/>
      <c r="H239" s="233"/>
      <c r="I239" s="232"/>
      <c r="J239" s="232"/>
      <c r="K239" s="233"/>
      <c r="L239" s="233"/>
      <c r="M239" s="232"/>
      <c r="N239" s="232"/>
      <c r="O239" s="232"/>
      <c r="P239" s="232"/>
      <c r="Q239" s="232"/>
      <c r="R239" s="233"/>
      <c r="S239" s="233"/>
      <c r="T239" s="221">
        <f t="shared" si="123"/>
        <v>0</v>
      </c>
    </row>
    <row r="240" spans="3:20">
      <c r="C240" s="348"/>
      <c r="D240" s="379"/>
      <c r="E240" s="224" t="s">
        <v>139</v>
      </c>
      <c r="F240" s="231"/>
      <c r="G240" s="232">
        <v>3</v>
      </c>
      <c r="H240" s="233">
        <v>3</v>
      </c>
      <c r="I240" s="232">
        <v>3</v>
      </c>
      <c r="J240" s="232">
        <v>3</v>
      </c>
      <c r="K240" s="233"/>
      <c r="L240" s="233"/>
      <c r="M240" s="232"/>
      <c r="N240" s="232"/>
      <c r="O240" s="232"/>
      <c r="P240" s="232"/>
      <c r="Q240" s="232"/>
      <c r="R240" s="233"/>
      <c r="S240" s="233"/>
      <c r="T240" s="221">
        <f t="shared" si="123"/>
        <v>12</v>
      </c>
    </row>
    <row r="241" spans="3:26">
      <c r="C241" s="348"/>
      <c r="D241" s="379"/>
      <c r="E241" s="224" t="s">
        <v>137</v>
      </c>
      <c r="F241" s="231"/>
      <c r="G241" s="232"/>
      <c r="H241" s="233"/>
      <c r="I241" s="232"/>
      <c r="J241" s="232"/>
      <c r="K241" s="233"/>
      <c r="L241" s="233"/>
      <c r="M241" s="232"/>
      <c r="N241" s="232"/>
      <c r="O241" s="232"/>
      <c r="P241" s="232"/>
      <c r="Q241" s="232"/>
      <c r="R241" s="233"/>
      <c r="S241" s="233"/>
      <c r="T241" s="221">
        <f t="shared" si="123"/>
        <v>0</v>
      </c>
    </row>
    <row r="242" spans="3:26">
      <c r="C242" s="348"/>
      <c r="D242" s="379"/>
      <c r="E242" s="224" t="s">
        <v>133</v>
      </c>
      <c r="F242" s="231">
        <v>2</v>
      </c>
      <c r="G242" s="232"/>
      <c r="H242" s="233"/>
      <c r="I242" s="232"/>
      <c r="J242" s="232"/>
      <c r="K242" s="233"/>
      <c r="L242" s="233"/>
      <c r="M242" s="232"/>
      <c r="N242" s="232"/>
      <c r="O242" s="232"/>
      <c r="P242" s="232"/>
      <c r="Q242" s="232"/>
      <c r="R242" s="233"/>
      <c r="S242" s="233"/>
      <c r="T242" s="221">
        <f t="shared" si="123"/>
        <v>2</v>
      </c>
      <c r="V242" s="18" t="s">
        <v>193</v>
      </c>
      <c r="Y242" s="18">
        <v>994</v>
      </c>
      <c r="Z242" s="18" t="s">
        <v>195</v>
      </c>
    </row>
    <row r="243" spans="3:26">
      <c r="C243" s="348"/>
      <c r="D243" s="379"/>
      <c r="E243" s="224" t="s">
        <v>140</v>
      </c>
      <c r="F243" s="231"/>
      <c r="G243" s="232"/>
      <c r="H243" s="233"/>
      <c r="I243" s="232"/>
      <c r="J243" s="232"/>
      <c r="K243" s="233"/>
      <c r="L243" s="233"/>
      <c r="M243" s="232"/>
      <c r="N243" s="232"/>
      <c r="O243" s="232"/>
      <c r="P243" s="232"/>
      <c r="Q243" s="232"/>
      <c r="R243" s="233"/>
      <c r="S243" s="233"/>
      <c r="T243" s="221">
        <f t="shared" si="123"/>
        <v>0</v>
      </c>
      <c r="V243" s="18" t="s">
        <v>194</v>
      </c>
      <c r="Y243" s="18">
        <v>318</v>
      </c>
      <c r="Z243" s="18" t="s">
        <v>195</v>
      </c>
    </row>
    <row r="244" spans="3:26">
      <c r="C244" s="348"/>
      <c r="D244" s="379"/>
      <c r="E244" s="224" t="s">
        <v>138</v>
      </c>
      <c r="F244" s="231"/>
      <c r="G244" s="232"/>
      <c r="H244" s="233"/>
      <c r="I244" s="232"/>
      <c r="J244" s="232"/>
      <c r="K244" s="233"/>
      <c r="L244" s="233"/>
      <c r="M244" s="232"/>
      <c r="N244" s="232"/>
      <c r="O244" s="232"/>
      <c r="P244" s="232"/>
      <c r="Q244" s="232"/>
      <c r="R244" s="233"/>
      <c r="S244" s="233"/>
      <c r="T244" s="221">
        <f t="shared" si="123"/>
        <v>0</v>
      </c>
      <c r="V244" s="18" t="s">
        <v>196</v>
      </c>
      <c r="Y244" s="18">
        <f>O25+Z25</f>
        <v>406</v>
      </c>
      <c r="Z244" s="18" t="s">
        <v>195</v>
      </c>
    </row>
    <row r="245" spans="3:26">
      <c r="C245" s="348"/>
      <c r="D245" s="379"/>
      <c r="E245" s="224" t="s">
        <v>135</v>
      </c>
      <c r="F245" s="231"/>
      <c r="G245" s="232">
        <v>2</v>
      </c>
      <c r="H245" s="233">
        <v>5</v>
      </c>
      <c r="I245" s="232">
        <v>2</v>
      </c>
      <c r="J245" s="232">
        <v>2</v>
      </c>
      <c r="K245" s="233">
        <v>5</v>
      </c>
      <c r="L245" s="233">
        <v>5</v>
      </c>
      <c r="M245" s="232">
        <v>2</v>
      </c>
      <c r="N245" s="232"/>
      <c r="O245" s="232"/>
      <c r="P245" s="232"/>
      <c r="Q245" s="232"/>
      <c r="R245" s="233"/>
      <c r="S245" s="233"/>
      <c r="T245" s="221">
        <f t="shared" si="123"/>
        <v>23</v>
      </c>
      <c r="V245" s="18" t="s">
        <v>192</v>
      </c>
      <c r="Y245" s="408">
        <f>SUM(Y243:Y244)/Y242</f>
        <v>0.7283702213279678</v>
      </c>
    </row>
    <row r="246" spans="3:26">
      <c r="C246" s="348"/>
      <c r="D246" s="379"/>
      <c r="E246" s="224" t="s">
        <v>158</v>
      </c>
      <c r="F246" s="231"/>
      <c r="G246" s="232"/>
      <c r="H246" s="233"/>
      <c r="I246" s="232"/>
      <c r="J246" s="232"/>
      <c r="K246" s="233"/>
      <c r="L246" s="233"/>
      <c r="M246" s="232"/>
      <c r="N246" s="232"/>
      <c r="O246" s="232"/>
      <c r="P246" s="232"/>
      <c r="Q246" s="232"/>
      <c r="R246" s="233"/>
      <c r="S246" s="233"/>
      <c r="T246" s="221">
        <f t="shared" si="123"/>
        <v>0</v>
      </c>
    </row>
    <row r="247" spans="3:26">
      <c r="C247" s="348"/>
      <c r="D247" s="379"/>
      <c r="E247" s="224" t="s">
        <v>174</v>
      </c>
      <c r="F247" s="231"/>
      <c r="G247" s="232"/>
      <c r="H247" s="233"/>
      <c r="I247" s="232"/>
      <c r="J247" s="232"/>
      <c r="K247" s="233"/>
      <c r="L247" s="233"/>
      <c r="M247" s="232"/>
      <c r="N247" s="232"/>
      <c r="O247" s="232"/>
      <c r="P247" s="232"/>
      <c r="Q247" s="232"/>
      <c r="R247" s="233"/>
      <c r="S247" s="233"/>
      <c r="T247" s="221">
        <f t="shared" si="123"/>
        <v>0</v>
      </c>
    </row>
    <row r="248" spans="3:26">
      <c r="C248" s="348"/>
      <c r="D248" s="379"/>
      <c r="E248" s="224" t="s">
        <v>175</v>
      </c>
      <c r="F248" s="231"/>
      <c r="G248" s="232"/>
      <c r="H248" s="233"/>
      <c r="I248" s="232"/>
      <c r="J248" s="232"/>
      <c r="K248" s="233"/>
      <c r="L248" s="233"/>
      <c r="M248" s="232"/>
      <c r="N248" s="232"/>
      <c r="O248" s="232"/>
      <c r="P248" s="232"/>
      <c r="Q248" s="232"/>
      <c r="R248" s="233"/>
      <c r="S248" s="233"/>
      <c r="T248" s="221">
        <f t="shared" si="123"/>
        <v>0</v>
      </c>
    </row>
    <row r="249" spans="3:26" ht="14.25" thickBot="1">
      <c r="C249" s="350"/>
      <c r="D249" s="380"/>
      <c r="E249" s="225" t="s">
        <v>188</v>
      </c>
      <c r="F249" s="234"/>
      <c r="G249" s="235"/>
      <c r="H249" s="236"/>
      <c r="I249" s="235"/>
      <c r="J249" s="235"/>
      <c r="K249" s="236"/>
      <c r="L249" s="236"/>
      <c r="M249" s="235"/>
      <c r="N249" s="235"/>
      <c r="O249" s="235"/>
      <c r="P249" s="235"/>
      <c r="Q249" s="235"/>
      <c r="R249" s="236"/>
      <c r="S249" s="236"/>
      <c r="T249" s="222">
        <f t="shared" si="123"/>
        <v>0</v>
      </c>
    </row>
    <row r="250" spans="3:26">
      <c r="C250" s="402"/>
      <c r="D250" s="402"/>
      <c r="E250" s="403"/>
      <c r="F250" s="404">
        <v>4</v>
      </c>
      <c r="G250" s="404">
        <v>4</v>
      </c>
      <c r="H250" s="405"/>
      <c r="I250" s="404">
        <v>0</v>
      </c>
      <c r="J250" s="404">
        <v>4</v>
      </c>
      <c r="K250" s="405"/>
      <c r="L250" s="405"/>
      <c r="M250" s="404">
        <v>4</v>
      </c>
      <c r="N250" s="404">
        <v>4</v>
      </c>
      <c r="O250" s="404">
        <v>4</v>
      </c>
      <c r="P250" s="404">
        <v>0</v>
      </c>
      <c r="Q250" s="404">
        <v>4</v>
      </c>
      <c r="R250" s="405"/>
      <c r="S250" s="405"/>
      <c r="T250" s="409">
        <f>SUM(F250:S250)</f>
        <v>28</v>
      </c>
    </row>
    <row r="251" spans="3:26">
      <c r="C251" s="402"/>
      <c r="D251" s="402"/>
      <c r="E251" s="403" t="s">
        <v>192</v>
      </c>
      <c r="F251" s="410">
        <f>($Y$243+SUM($F$236:F249)+$Y$244+SUM($F$250:F250))/($Y$242+SUM($F$250:F250))</f>
        <v>0.73446893787575152</v>
      </c>
      <c r="G251" s="410">
        <f>($Y$243+SUM($F$236:G249)+$Y$244+SUM($F$250:G250))/($Y$242+SUM($F$250:G250))</f>
        <v>0.74051896207584833</v>
      </c>
      <c r="H251" s="410">
        <f>($Y$243+SUM($F$236:H249)+$Y$244+SUM($F$250:H250))/($Y$242+SUM($F$250:H250))</f>
        <v>0.74850299401197606</v>
      </c>
      <c r="I251" s="410">
        <f>($Y$243+SUM($F$236:I249)+$Y$244+SUM($F$250:I250))/($Y$242+SUM($F$250:I250))</f>
        <v>0.75349301397205593</v>
      </c>
      <c r="J251" s="410">
        <f>($Y$243+SUM($F$236:J249)+$Y$244+SUM($F$250:J250))/($Y$242+SUM($F$250:J250))</f>
        <v>0.75944333996023861</v>
      </c>
      <c r="K251" s="410">
        <f>($Y$243+SUM($F$236:K249)+$Y$244+SUM($F$250:K250))/($Y$242+SUM($F$250:K250))</f>
        <v>0.76739562624254476</v>
      </c>
      <c r="L251" s="410">
        <f>($Y$243+SUM($F$236:L249)+$Y$244+SUM($F$250:L250))/($Y$242+SUM($F$250:L250))</f>
        <v>0.77534791252485091</v>
      </c>
      <c r="M251" s="410">
        <f>($Y$243+SUM($F$236:M249)+$Y$244+SUM($F$250:M250))/($Y$242+SUM($F$250:M250))</f>
        <v>0.77920792079207923</v>
      </c>
      <c r="N251" s="410">
        <f>($Y$243+SUM($F$236:N249)+$Y$244+SUM($F$250:N250))/($Y$242+SUM($F$250:N250))</f>
        <v>0.78402366863905326</v>
      </c>
      <c r="O251" s="410">
        <f>($Y$243+SUM($F$236:O249)+$Y$244+SUM($F$250:O250))/($Y$242+SUM($F$250:O250))</f>
        <v>0.78781925343811399</v>
      </c>
      <c r="P251" s="410">
        <f>($Y$243+SUM($F$236:P249)+$Y$244+SUM($F$250:P250))/($Y$242+SUM($F$250:P250))</f>
        <v>0.79076620825147348</v>
      </c>
      <c r="Q251" s="410">
        <f>($Y$243+SUM($F$236:Q249)+$Y$244+SUM($F$250:Q250))/($Y$242+SUM($F$250:Q250))</f>
        <v>0.79549902152641883</v>
      </c>
      <c r="R251" s="410">
        <f>($Y$243+SUM($F$236:R249)+$Y$244+SUM($F$250:R250))/($Y$242+SUM($F$250:R250))</f>
        <v>0.80332681017612528</v>
      </c>
      <c r="S251" s="410">
        <f>($Y$243+SUM($F$236:S249)+$Y$244+SUM($F$250:S250))/($Y$242+SUM($F$250:S250))</f>
        <v>0.81115459882583174</v>
      </c>
      <c r="T251" s="406"/>
    </row>
    <row r="252" spans="3:26" ht="14.25" thickBot="1"/>
    <row r="253" spans="3:26">
      <c r="C253" s="325" t="s">
        <v>0</v>
      </c>
      <c r="D253" s="326"/>
      <c r="E253" s="296"/>
      <c r="F253" s="325">
        <v>3</v>
      </c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6"/>
      <c r="T253" s="364" t="s">
        <v>124</v>
      </c>
    </row>
    <row r="254" spans="3:26">
      <c r="C254" s="348" t="s">
        <v>1</v>
      </c>
      <c r="D254" s="349"/>
      <c r="E254" s="78"/>
      <c r="F254" s="214">
        <f>S220+1</f>
        <v>44627</v>
      </c>
      <c r="G254" s="215">
        <f t="shared" ref="G254" si="124">F254+1</f>
        <v>44628</v>
      </c>
      <c r="H254" s="394">
        <f t="shared" ref="H254" si="125">G254+1</f>
        <v>44629</v>
      </c>
      <c r="I254" s="215">
        <f t="shared" ref="I254" si="126">H254+1</f>
        <v>44630</v>
      </c>
      <c r="J254" s="215">
        <f t="shared" ref="J254" si="127">I254+1</f>
        <v>44631</v>
      </c>
      <c r="K254" s="226">
        <f t="shared" ref="K254" si="128">J254+1</f>
        <v>44632</v>
      </c>
      <c r="L254" s="226">
        <f t="shared" ref="L254" si="129">K254+1</f>
        <v>44633</v>
      </c>
      <c r="M254" s="215">
        <f t="shared" ref="M254" si="130">L254+1</f>
        <v>44634</v>
      </c>
      <c r="N254" s="215">
        <f t="shared" ref="N254" si="131">M254+1</f>
        <v>44635</v>
      </c>
      <c r="O254" s="215">
        <f t="shared" ref="O254" si="132">N254+1</f>
        <v>44636</v>
      </c>
      <c r="P254" s="215">
        <f t="shared" ref="P254" si="133">O254+1</f>
        <v>44637</v>
      </c>
      <c r="Q254" s="215">
        <f t="shared" ref="Q254" si="134">P254+1</f>
        <v>44638</v>
      </c>
      <c r="R254" s="226">
        <f t="shared" ref="R254" si="135">Q254+1</f>
        <v>44639</v>
      </c>
      <c r="S254" s="226">
        <f t="shared" ref="S254" si="136">R254+1</f>
        <v>44640</v>
      </c>
      <c r="T254" s="365"/>
    </row>
    <row r="255" spans="3:26" ht="14.25" thickBot="1">
      <c r="C255" s="376" t="s">
        <v>2</v>
      </c>
      <c r="D255" s="377"/>
      <c r="E255" s="217"/>
      <c r="F255" s="218">
        <f t="shared" ref="F255:S255" si="137">WEEKDAY(F254)</f>
        <v>2</v>
      </c>
      <c r="G255" s="219">
        <f t="shared" si="137"/>
        <v>3</v>
      </c>
      <c r="H255" s="395">
        <f t="shared" si="137"/>
        <v>4</v>
      </c>
      <c r="I255" s="219">
        <f t="shared" si="137"/>
        <v>5</v>
      </c>
      <c r="J255" s="219">
        <f t="shared" si="137"/>
        <v>6</v>
      </c>
      <c r="K255" s="227">
        <f t="shared" si="137"/>
        <v>7</v>
      </c>
      <c r="L255" s="227">
        <f t="shared" si="137"/>
        <v>1</v>
      </c>
      <c r="M255" s="219">
        <f t="shared" si="137"/>
        <v>2</v>
      </c>
      <c r="N255" s="219">
        <f t="shared" si="137"/>
        <v>3</v>
      </c>
      <c r="O255" s="219">
        <f t="shared" si="137"/>
        <v>4</v>
      </c>
      <c r="P255" s="219">
        <f t="shared" si="137"/>
        <v>5</v>
      </c>
      <c r="Q255" s="219">
        <f t="shared" si="137"/>
        <v>6</v>
      </c>
      <c r="R255" s="227">
        <f t="shared" si="137"/>
        <v>7</v>
      </c>
      <c r="S255" s="227">
        <f t="shared" si="137"/>
        <v>1</v>
      </c>
      <c r="T255" s="365"/>
    </row>
    <row r="256" spans="3:26">
      <c r="C256" s="325" t="s">
        <v>176</v>
      </c>
      <c r="D256" s="378" t="s">
        <v>115</v>
      </c>
      <c r="E256" s="223" t="s">
        <v>173</v>
      </c>
      <c r="F256" s="237"/>
      <c r="G256" s="238"/>
      <c r="H256" s="396"/>
      <c r="I256" s="238"/>
      <c r="J256" s="238"/>
      <c r="K256" s="239"/>
      <c r="L256" s="239"/>
      <c r="M256" s="238"/>
      <c r="N256" s="238"/>
      <c r="O256" s="238"/>
      <c r="P256" s="238"/>
      <c r="Q256" s="238"/>
      <c r="R256" s="239"/>
      <c r="S256" s="239"/>
      <c r="T256" s="220">
        <f t="shared" ref="T256:T283" si="138">SUM(F256:S256)</f>
        <v>0</v>
      </c>
    </row>
    <row r="257" spans="3:20">
      <c r="C257" s="348"/>
      <c r="D257" s="379"/>
      <c r="E257" s="224" t="s">
        <v>141</v>
      </c>
      <c r="F257" s="240"/>
      <c r="G257" s="241"/>
      <c r="H257" s="397"/>
      <c r="I257" s="241"/>
      <c r="J257" s="241"/>
      <c r="K257" s="242"/>
      <c r="L257" s="242"/>
      <c r="M257" s="241"/>
      <c r="N257" s="241"/>
      <c r="O257" s="241"/>
      <c r="P257" s="241"/>
      <c r="Q257" s="241"/>
      <c r="R257" s="242"/>
      <c r="S257" s="242"/>
      <c r="T257" s="221">
        <f t="shared" si="138"/>
        <v>0</v>
      </c>
    </row>
    <row r="258" spans="3:20">
      <c r="C258" s="348"/>
      <c r="D258" s="379"/>
      <c r="E258" s="224" t="s">
        <v>134</v>
      </c>
      <c r="F258" s="240"/>
      <c r="G258" s="241"/>
      <c r="H258" s="397"/>
      <c r="I258" s="241"/>
      <c r="J258" s="241"/>
      <c r="K258" s="242"/>
      <c r="L258" s="242"/>
      <c r="M258" s="241"/>
      <c r="N258" s="241"/>
      <c r="O258" s="241"/>
      <c r="P258" s="241"/>
      <c r="Q258" s="241"/>
      <c r="R258" s="242"/>
      <c r="S258" s="242"/>
      <c r="T258" s="221">
        <f t="shared" si="138"/>
        <v>0</v>
      </c>
    </row>
    <row r="259" spans="3:20">
      <c r="C259" s="348"/>
      <c r="D259" s="379"/>
      <c r="E259" s="224" t="s">
        <v>136</v>
      </c>
      <c r="F259" s="240"/>
      <c r="G259" s="241"/>
      <c r="H259" s="397"/>
      <c r="I259" s="241"/>
      <c r="J259" s="241"/>
      <c r="K259" s="242"/>
      <c r="L259" s="242"/>
      <c r="M259" s="241"/>
      <c r="N259" s="241"/>
      <c r="O259" s="241"/>
      <c r="P259" s="241"/>
      <c r="Q259" s="241"/>
      <c r="R259" s="242"/>
      <c r="S259" s="242"/>
      <c r="T259" s="221">
        <f t="shared" si="138"/>
        <v>0</v>
      </c>
    </row>
    <row r="260" spans="3:20">
      <c r="C260" s="348"/>
      <c r="D260" s="379"/>
      <c r="E260" s="224" t="s">
        <v>139</v>
      </c>
      <c r="F260" s="240"/>
      <c r="G260" s="241"/>
      <c r="H260" s="397"/>
      <c r="I260" s="241"/>
      <c r="J260" s="241"/>
      <c r="K260" s="242"/>
      <c r="L260" s="242"/>
      <c r="M260" s="241"/>
      <c r="N260" s="241"/>
      <c r="O260" s="241"/>
      <c r="P260" s="241"/>
      <c r="Q260" s="241"/>
      <c r="R260" s="242"/>
      <c r="S260" s="242"/>
      <c r="T260" s="221">
        <f t="shared" si="138"/>
        <v>0</v>
      </c>
    </row>
    <row r="261" spans="3:20">
      <c r="C261" s="348"/>
      <c r="D261" s="379"/>
      <c r="E261" s="224" t="s">
        <v>137</v>
      </c>
      <c r="F261" s="240"/>
      <c r="G261" s="241"/>
      <c r="H261" s="397"/>
      <c r="I261" s="241"/>
      <c r="J261" s="241"/>
      <c r="K261" s="242"/>
      <c r="L261" s="242"/>
      <c r="M261" s="241"/>
      <c r="N261" s="241"/>
      <c r="O261" s="241"/>
      <c r="P261" s="241"/>
      <c r="Q261" s="241"/>
      <c r="R261" s="242"/>
      <c r="S261" s="242"/>
      <c r="T261" s="221">
        <f t="shared" si="138"/>
        <v>0</v>
      </c>
    </row>
    <row r="262" spans="3:20">
      <c r="C262" s="348"/>
      <c r="D262" s="379"/>
      <c r="E262" s="224" t="s">
        <v>133</v>
      </c>
      <c r="F262" s="240"/>
      <c r="G262" s="241"/>
      <c r="H262" s="397"/>
      <c r="I262" s="241"/>
      <c r="J262" s="241"/>
      <c r="K262" s="242"/>
      <c r="L262" s="242"/>
      <c r="M262" s="241"/>
      <c r="N262" s="241"/>
      <c r="O262" s="241"/>
      <c r="P262" s="241"/>
      <c r="Q262" s="241"/>
      <c r="R262" s="242"/>
      <c r="S262" s="242"/>
      <c r="T262" s="221">
        <f t="shared" si="138"/>
        <v>0</v>
      </c>
    </row>
    <row r="263" spans="3:20">
      <c r="C263" s="348"/>
      <c r="D263" s="379"/>
      <c r="E263" s="224" t="s">
        <v>140</v>
      </c>
      <c r="F263" s="240"/>
      <c r="G263" s="241"/>
      <c r="H263" s="397"/>
      <c r="I263" s="241"/>
      <c r="J263" s="241"/>
      <c r="K263" s="242"/>
      <c r="L263" s="242"/>
      <c r="M263" s="241"/>
      <c r="N263" s="241"/>
      <c r="O263" s="241"/>
      <c r="P263" s="241"/>
      <c r="Q263" s="241"/>
      <c r="R263" s="242"/>
      <c r="S263" s="242"/>
      <c r="T263" s="221">
        <f t="shared" si="138"/>
        <v>0</v>
      </c>
    </row>
    <row r="264" spans="3:20">
      <c r="C264" s="348"/>
      <c r="D264" s="379"/>
      <c r="E264" s="224" t="s">
        <v>138</v>
      </c>
      <c r="F264" s="240"/>
      <c r="G264" s="241"/>
      <c r="H264" s="397"/>
      <c r="I264" s="241"/>
      <c r="J264" s="241"/>
      <c r="K264" s="242"/>
      <c r="L264" s="242"/>
      <c r="M264" s="241"/>
      <c r="N264" s="241"/>
      <c r="O264" s="241"/>
      <c r="P264" s="241"/>
      <c r="Q264" s="241"/>
      <c r="R264" s="242"/>
      <c r="S264" s="242"/>
      <c r="T264" s="221">
        <f t="shared" si="138"/>
        <v>0</v>
      </c>
    </row>
    <row r="265" spans="3:20">
      <c r="C265" s="348"/>
      <c r="D265" s="379"/>
      <c r="E265" s="224" t="s">
        <v>135</v>
      </c>
      <c r="F265" s="240"/>
      <c r="G265" s="241"/>
      <c r="H265" s="397"/>
      <c r="I265" s="241"/>
      <c r="J265" s="241"/>
      <c r="K265" s="242"/>
      <c r="L265" s="242"/>
      <c r="M265" s="241"/>
      <c r="N265" s="241"/>
      <c r="O265" s="241"/>
      <c r="P265" s="241"/>
      <c r="Q265" s="241"/>
      <c r="R265" s="242"/>
      <c r="S265" s="242"/>
      <c r="T265" s="221">
        <f t="shared" si="138"/>
        <v>0</v>
      </c>
    </row>
    <row r="266" spans="3:20">
      <c r="C266" s="348"/>
      <c r="D266" s="379"/>
      <c r="E266" s="224" t="s">
        <v>158</v>
      </c>
      <c r="F266" s="240"/>
      <c r="G266" s="241"/>
      <c r="H266" s="397"/>
      <c r="I266" s="241"/>
      <c r="J266" s="241"/>
      <c r="K266" s="242"/>
      <c r="L266" s="242"/>
      <c r="M266" s="241"/>
      <c r="N266" s="241"/>
      <c r="O266" s="241"/>
      <c r="P266" s="241"/>
      <c r="Q266" s="241"/>
      <c r="R266" s="242"/>
      <c r="S266" s="242"/>
      <c r="T266" s="221">
        <f t="shared" si="138"/>
        <v>0</v>
      </c>
    </row>
    <row r="267" spans="3:20">
      <c r="C267" s="348"/>
      <c r="D267" s="379"/>
      <c r="E267" s="224" t="s">
        <v>174</v>
      </c>
      <c r="F267" s="240"/>
      <c r="G267" s="241"/>
      <c r="H267" s="397"/>
      <c r="I267" s="241"/>
      <c r="J267" s="241"/>
      <c r="K267" s="242"/>
      <c r="L267" s="242"/>
      <c r="M267" s="241"/>
      <c r="N267" s="241"/>
      <c r="O267" s="241"/>
      <c r="P267" s="241"/>
      <c r="Q267" s="241"/>
      <c r="R267" s="242"/>
      <c r="S267" s="242"/>
      <c r="T267" s="221">
        <f t="shared" si="138"/>
        <v>0</v>
      </c>
    </row>
    <row r="268" spans="3:20">
      <c r="C268" s="348"/>
      <c r="D268" s="379"/>
      <c r="E268" s="224" t="s">
        <v>175</v>
      </c>
      <c r="F268" s="240"/>
      <c r="G268" s="241"/>
      <c r="H268" s="397"/>
      <c r="I268" s="241"/>
      <c r="J268" s="241"/>
      <c r="K268" s="242"/>
      <c r="L268" s="242"/>
      <c r="M268" s="241"/>
      <c r="N268" s="241"/>
      <c r="O268" s="241"/>
      <c r="P268" s="241"/>
      <c r="Q268" s="241"/>
      <c r="R268" s="242"/>
      <c r="S268" s="242"/>
      <c r="T268" s="221">
        <f t="shared" si="138"/>
        <v>0</v>
      </c>
    </row>
    <row r="269" spans="3:20" ht="14.25" thickBot="1">
      <c r="C269" s="348"/>
      <c r="D269" s="380"/>
      <c r="E269" s="225" t="s">
        <v>188</v>
      </c>
      <c r="F269" s="243">
        <v>4</v>
      </c>
      <c r="G269" s="244">
        <v>4</v>
      </c>
      <c r="H269" s="398">
        <v>4</v>
      </c>
      <c r="I269" s="244">
        <v>4</v>
      </c>
      <c r="J269" s="244">
        <v>4</v>
      </c>
      <c r="K269" s="245">
        <v>8</v>
      </c>
      <c r="L269" s="245">
        <v>8</v>
      </c>
      <c r="M269" s="244">
        <v>4</v>
      </c>
      <c r="N269" s="244">
        <v>4</v>
      </c>
      <c r="O269" s="244">
        <v>4</v>
      </c>
      <c r="P269" s="244">
        <v>4</v>
      </c>
      <c r="Q269" s="244">
        <v>4</v>
      </c>
      <c r="R269" s="245">
        <v>8</v>
      </c>
      <c r="S269" s="245">
        <v>8</v>
      </c>
      <c r="T269" s="222">
        <f t="shared" si="138"/>
        <v>72</v>
      </c>
    </row>
    <row r="270" spans="3:20">
      <c r="C270" s="348"/>
      <c r="D270" s="378" t="s">
        <v>57</v>
      </c>
      <c r="E270" s="223" t="s">
        <v>173</v>
      </c>
      <c r="F270" s="228"/>
      <c r="G270" s="229"/>
      <c r="H270" s="399"/>
      <c r="I270" s="229"/>
      <c r="J270" s="229"/>
      <c r="K270" s="230"/>
      <c r="L270" s="230"/>
      <c r="M270" s="229"/>
      <c r="N270" s="229"/>
      <c r="O270" s="229"/>
      <c r="P270" s="229"/>
      <c r="Q270" s="229"/>
      <c r="R270" s="230"/>
      <c r="S270" s="230"/>
      <c r="T270" s="220">
        <f t="shared" si="138"/>
        <v>0</v>
      </c>
    </row>
    <row r="271" spans="3:20">
      <c r="C271" s="348"/>
      <c r="D271" s="379"/>
      <c r="E271" s="224" t="s">
        <v>141</v>
      </c>
      <c r="F271" s="231"/>
      <c r="G271" s="232"/>
      <c r="H271" s="400"/>
      <c r="I271" s="232"/>
      <c r="J271" s="232"/>
      <c r="K271" s="233"/>
      <c r="L271" s="233"/>
      <c r="M271" s="232"/>
      <c r="N271" s="232"/>
      <c r="O271" s="232"/>
      <c r="P271" s="232"/>
      <c r="Q271" s="232"/>
      <c r="R271" s="233"/>
      <c r="S271" s="233"/>
      <c r="T271" s="221">
        <f t="shared" si="138"/>
        <v>0</v>
      </c>
    </row>
    <row r="272" spans="3:20">
      <c r="C272" s="348"/>
      <c r="D272" s="379"/>
      <c r="E272" s="224" t="s">
        <v>134</v>
      </c>
      <c r="F272" s="231"/>
      <c r="G272" s="232"/>
      <c r="H272" s="400"/>
      <c r="I272" s="232"/>
      <c r="J272" s="232"/>
      <c r="K272" s="233"/>
      <c r="L272" s="233"/>
      <c r="M272" s="232"/>
      <c r="N272" s="232"/>
      <c r="O272" s="232"/>
      <c r="P272" s="232"/>
      <c r="Q272" s="232"/>
      <c r="R272" s="233"/>
      <c r="S272" s="233"/>
      <c r="T272" s="221">
        <f t="shared" si="138"/>
        <v>0</v>
      </c>
    </row>
    <row r="273" spans="3:20">
      <c r="C273" s="348"/>
      <c r="D273" s="379"/>
      <c r="E273" s="224" t="s">
        <v>136</v>
      </c>
      <c r="F273" s="231"/>
      <c r="G273" s="232"/>
      <c r="H273" s="400"/>
      <c r="I273" s="232"/>
      <c r="J273" s="232"/>
      <c r="K273" s="233"/>
      <c r="L273" s="233"/>
      <c r="M273" s="232"/>
      <c r="N273" s="232"/>
      <c r="O273" s="232"/>
      <c r="P273" s="232"/>
      <c r="Q273" s="232"/>
      <c r="R273" s="233"/>
      <c r="S273" s="233"/>
      <c r="T273" s="221">
        <f t="shared" si="138"/>
        <v>0</v>
      </c>
    </row>
    <row r="274" spans="3:20">
      <c r="C274" s="348"/>
      <c r="D274" s="379"/>
      <c r="E274" s="224" t="s">
        <v>139</v>
      </c>
      <c r="F274" s="231"/>
      <c r="G274" s="232"/>
      <c r="H274" s="400"/>
      <c r="I274" s="232"/>
      <c r="J274" s="232"/>
      <c r="K274" s="233"/>
      <c r="L274" s="233"/>
      <c r="M274" s="232"/>
      <c r="N274" s="232"/>
      <c r="O274" s="232"/>
      <c r="P274" s="232"/>
      <c r="Q274" s="232"/>
      <c r="R274" s="233"/>
      <c r="S274" s="233"/>
      <c r="T274" s="221">
        <f t="shared" si="138"/>
        <v>0</v>
      </c>
    </row>
    <row r="275" spans="3:20">
      <c r="C275" s="348"/>
      <c r="D275" s="379"/>
      <c r="E275" s="224" t="s">
        <v>137</v>
      </c>
      <c r="F275" s="231"/>
      <c r="G275" s="232"/>
      <c r="H275" s="400"/>
      <c r="I275" s="232"/>
      <c r="J275" s="232"/>
      <c r="K275" s="233"/>
      <c r="L275" s="233"/>
      <c r="M275" s="232"/>
      <c r="N275" s="232"/>
      <c r="O275" s="232"/>
      <c r="P275" s="232"/>
      <c r="Q275" s="232"/>
      <c r="R275" s="233"/>
      <c r="S275" s="233"/>
      <c r="T275" s="221">
        <f t="shared" si="138"/>
        <v>0</v>
      </c>
    </row>
    <row r="276" spans="3:20">
      <c r="C276" s="348"/>
      <c r="D276" s="379"/>
      <c r="E276" s="224" t="s">
        <v>133</v>
      </c>
      <c r="F276" s="231"/>
      <c r="G276" s="232"/>
      <c r="H276" s="400"/>
      <c r="I276" s="232"/>
      <c r="J276" s="232"/>
      <c r="K276" s="233"/>
      <c r="L276" s="233"/>
      <c r="M276" s="232"/>
      <c r="N276" s="232"/>
      <c r="O276" s="232"/>
      <c r="P276" s="232"/>
      <c r="Q276" s="232"/>
      <c r="R276" s="233"/>
      <c r="S276" s="233"/>
      <c r="T276" s="221">
        <f t="shared" si="138"/>
        <v>0</v>
      </c>
    </row>
    <row r="277" spans="3:20">
      <c r="C277" s="348"/>
      <c r="D277" s="379"/>
      <c r="E277" s="224" t="s">
        <v>140</v>
      </c>
      <c r="F277" s="231"/>
      <c r="G277" s="232"/>
      <c r="H277" s="400"/>
      <c r="I277" s="232"/>
      <c r="J277" s="232"/>
      <c r="K277" s="233"/>
      <c r="L277" s="233"/>
      <c r="M277" s="232"/>
      <c r="N277" s="232"/>
      <c r="O277" s="232"/>
      <c r="P277" s="232"/>
      <c r="Q277" s="232"/>
      <c r="R277" s="233"/>
      <c r="S277" s="233"/>
      <c r="T277" s="221">
        <f t="shared" si="138"/>
        <v>0</v>
      </c>
    </row>
    <row r="278" spans="3:20">
      <c r="C278" s="348"/>
      <c r="D278" s="379"/>
      <c r="E278" s="224" t="s">
        <v>138</v>
      </c>
      <c r="F278" s="231"/>
      <c r="G278" s="232"/>
      <c r="H278" s="400"/>
      <c r="I278" s="232"/>
      <c r="J278" s="232"/>
      <c r="K278" s="233"/>
      <c r="L278" s="233"/>
      <c r="M278" s="232"/>
      <c r="N278" s="232"/>
      <c r="O278" s="232"/>
      <c r="P278" s="232"/>
      <c r="Q278" s="232"/>
      <c r="R278" s="233"/>
      <c r="S278" s="233"/>
      <c r="T278" s="221">
        <f t="shared" si="138"/>
        <v>0</v>
      </c>
    </row>
    <row r="279" spans="3:20">
      <c r="C279" s="348"/>
      <c r="D279" s="379"/>
      <c r="E279" s="224" t="s">
        <v>135</v>
      </c>
      <c r="F279" s="231"/>
      <c r="G279" s="232"/>
      <c r="H279" s="400"/>
      <c r="I279" s="232"/>
      <c r="J279" s="232"/>
      <c r="K279" s="233"/>
      <c r="L279" s="233"/>
      <c r="M279" s="232"/>
      <c r="N279" s="232"/>
      <c r="O279" s="232"/>
      <c r="P279" s="232"/>
      <c r="Q279" s="232"/>
      <c r="R279" s="233"/>
      <c r="S279" s="233"/>
      <c r="T279" s="221">
        <f t="shared" si="138"/>
        <v>0</v>
      </c>
    </row>
    <row r="280" spans="3:20">
      <c r="C280" s="348"/>
      <c r="D280" s="379"/>
      <c r="E280" s="224" t="s">
        <v>158</v>
      </c>
      <c r="F280" s="231"/>
      <c r="G280" s="232"/>
      <c r="H280" s="400"/>
      <c r="I280" s="232"/>
      <c r="J280" s="232"/>
      <c r="K280" s="233"/>
      <c r="L280" s="233"/>
      <c r="M280" s="232"/>
      <c r="N280" s="232"/>
      <c r="O280" s="232"/>
      <c r="P280" s="232"/>
      <c r="Q280" s="232"/>
      <c r="R280" s="233"/>
      <c r="S280" s="233"/>
      <c r="T280" s="221">
        <f t="shared" si="138"/>
        <v>0</v>
      </c>
    </row>
    <row r="281" spans="3:20">
      <c r="C281" s="348"/>
      <c r="D281" s="379"/>
      <c r="E281" s="224" t="s">
        <v>174</v>
      </c>
      <c r="F281" s="231"/>
      <c r="G281" s="232"/>
      <c r="H281" s="400"/>
      <c r="I281" s="232"/>
      <c r="J281" s="232"/>
      <c r="K281" s="233"/>
      <c r="L281" s="233"/>
      <c r="M281" s="232"/>
      <c r="N281" s="232"/>
      <c r="O281" s="232"/>
      <c r="P281" s="232"/>
      <c r="Q281" s="232"/>
      <c r="R281" s="233"/>
      <c r="S281" s="233"/>
      <c r="T281" s="221">
        <f t="shared" si="138"/>
        <v>0</v>
      </c>
    </row>
    <row r="282" spans="3:20">
      <c r="C282" s="348"/>
      <c r="D282" s="379"/>
      <c r="E282" s="224" t="s">
        <v>175</v>
      </c>
      <c r="F282" s="231"/>
      <c r="G282" s="232"/>
      <c r="H282" s="400"/>
      <c r="I282" s="232"/>
      <c r="J282" s="232"/>
      <c r="K282" s="233"/>
      <c r="L282" s="233"/>
      <c r="M282" s="232"/>
      <c r="N282" s="232"/>
      <c r="O282" s="232"/>
      <c r="P282" s="232"/>
      <c r="Q282" s="232"/>
      <c r="R282" s="233"/>
      <c r="S282" s="233"/>
      <c r="T282" s="221">
        <f t="shared" si="138"/>
        <v>0</v>
      </c>
    </row>
    <row r="283" spans="3:20" ht="14.25" thickBot="1">
      <c r="C283" s="350"/>
      <c r="D283" s="380"/>
      <c r="E283" s="225" t="s">
        <v>188</v>
      </c>
      <c r="F283" s="234"/>
      <c r="G283" s="235"/>
      <c r="H283" s="401"/>
      <c r="I283" s="235"/>
      <c r="J283" s="235"/>
      <c r="K283" s="236"/>
      <c r="L283" s="236"/>
      <c r="M283" s="235"/>
      <c r="N283" s="235"/>
      <c r="O283" s="235"/>
      <c r="P283" s="235"/>
      <c r="Q283" s="235"/>
      <c r="R283" s="236"/>
      <c r="S283" s="236"/>
      <c r="T283" s="222">
        <f t="shared" si="138"/>
        <v>0</v>
      </c>
    </row>
    <row r="284" spans="3:20">
      <c r="E284" s="407" t="s">
        <v>192</v>
      </c>
    </row>
  </sheetData>
  <mergeCells count="94">
    <mergeCell ref="Q6:Y6"/>
    <mergeCell ref="C256:C283"/>
    <mergeCell ref="D256:D269"/>
    <mergeCell ref="D270:D283"/>
    <mergeCell ref="F253:S253"/>
    <mergeCell ref="Q7:Y7"/>
    <mergeCell ref="C253:D253"/>
    <mergeCell ref="T253:T255"/>
    <mergeCell ref="C254:D254"/>
    <mergeCell ref="C255:D255"/>
    <mergeCell ref="N8:N9"/>
    <mergeCell ref="Q8:Q9"/>
    <mergeCell ref="D7:E7"/>
    <mergeCell ref="F7:G7"/>
    <mergeCell ref="H7:I7"/>
    <mergeCell ref="J7:J9"/>
    <mergeCell ref="M8:M9"/>
    <mergeCell ref="I8:I9"/>
    <mergeCell ref="K8:K9"/>
    <mergeCell ref="L8:L9"/>
    <mergeCell ref="D8:D9"/>
    <mergeCell ref="E8:E9"/>
    <mergeCell ref="F8:F9"/>
    <mergeCell ref="G8:G9"/>
    <mergeCell ref="H8:H9"/>
    <mergeCell ref="Z8:Z9"/>
    <mergeCell ref="C27:D27"/>
    <mergeCell ref="T27:T29"/>
    <mergeCell ref="C28:D28"/>
    <mergeCell ref="C29:D29"/>
    <mergeCell ref="F27:G27"/>
    <mergeCell ref="C6:C9"/>
    <mergeCell ref="D6:J6"/>
    <mergeCell ref="K6:N6"/>
    <mergeCell ref="K7:L7"/>
    <mergeCell ref="I27:S27"/>
    <mergeCell ref="P6:P9"/>
    <mergeCell ref="M7:N7"/>
    <mergeCell ref="O6:O9"/>
    <mergeCell ref="C62:C89"/>
    <mergeCell ref="D62:D75"/>
    <mergeCell ref="D76:D89"/>
    <mergeCell ref="C91:D91"/>
    <mergeCell ref="C126:C153"/>
    <mergeCell ref="D126:D139"/>
    <mergeCell ref="C59:D59"/>
    <mergeCell ref="T59:T61"/>
    <mergeCell ref="C60:D60"/>
    <mergeCell ref="C61:D61"/>
    <mergeCell ref="F59:S59"/>
    <mergeCell ref="D30:D43"/>
    <mergeCell ref="D44:D57"/>
    <mergeCell ref="C30:C57"/>
    <mergeCell ref="T155:T157"/>
    <mergeCell ref="C156:D156"/>
    <mergeCell ref="C157:D157"/>
    <mergeCell ref="K91:S91"/>
    <mergeCell ref="C123:D123"/>
    <mergeCell ref="T123:T125"/>
    <mergeCell ref="C124:D124"/>
    <mergeCell ref="C125:D125"/>
    <mergeCell ref="C92:D92"/>
    <mergeCell ref="C93:D93"/>
    <mergeCell ref="C94:C121"/>
    <mergeCell ref="D94:D107"/>
    <mergeCell ref="D108:D121"/>
    <mergeCell ref="T91:T93"/>
    <mergeCell ref="F155:M155"/>
    <mergeCell ref="N155:S155"/>
    <mergeCell ref="C187:D187"/>
    <mergeCell ref="D140:D153"/>
    <mergeCell ref="F123:S123"/>
    <mergeCell ref="C155:D155"/>
    <mergeCell ref="C222:C249"/>
    <mergeCell ref="D222:D235"/>
    <mergeCell ref="D236:D249"/>
    <mergeCell ref="F219:M219"/>
    <mergeCell ref="N219:S219"/>
    <mergeCell ref="AA8:AA9"/>
    <mergeCell ref="C219:D219"/>
    <mergeCell ref="T219:T221"/>
    <mergeCell ref="C220:D220"/>
    <mergeCell ref="C221:D221"/>
    <mergeCell ref="T187:T189"/>
    <mergeCell ref="C188:D188"/>
    <mergeCell ref="C189:D189"/>
    <mergeCell ref="C190:C217"/>
    <mergeCell ref="D190:D203"/>
    <mergeCell ref="D204:D217"/>
    <mergeCell ref="F187:S187"/>
    <mergeCell ref="C158:C185"/>
    <mergeCell ref="D158:D171"/>
    <mergeCell ref="D172:D185"/>
    <mergeCell ref="F91:J91"/>
  </mergeCells>
  <phoneticPr fontId="1"/>
  <conditionalFormatting sqref="J10 J13:J24">
    <cfRule type="cellIs" dxfId="10" priority="16" operator="lessThan">
      <formula>0.667</formula>
    </cfRule>
  </conditionalFormatting>
  <conditionalFormatting sqref="J25">
    <cfRule type="cellIs" dxfId="9" priority="15" operator="lessThan">
      <formula>0.8</formula>
    </cfRule>
  </conditionalFormatting>
  <conditionalFormatting sqref="K10 K13:K25">
    <cfRule type="cellIs" dxfId="8" priority="14" operator="lessThan">
      <formula>0.67</formula>
    </cfRule>
  </conditionalFormatting>
  <conditionalFormatting sqref="M10 M13:M25">
    <cfRule type="cellIs" dxfId="7" priority="13" operator="lessThan">
      <formula>0.8</formula>
    </cfRule>
  </conditionalFormatting>
  <conditionalFormatting sqref="Q10 Q13:Q25">
    <cfRule type="cellIs" dxfId="6" priority="11" operator="lessThan">
      <formula>0.67</formula>
    </cfRule>
    <cfRule type="cellIs" dxfId="5" priority="12" operator="lessThan">
      <formula>0.8</formula>
    </cfRule>
  </conditionalFormatting>
  <conditionalFormatting sqref="J11:J12">
    <cfRule type="cellIs" dxfId="4" priority="10" operator="lessThan">
      <formula>0.667</formula>
    </cfRule>
  </conditionalFormatting>
  <conditionalFormatting sqref="K11:K12">
    <cfRule type="cellIs" dxfId="3" priority="9" operator="lessThan">
      <formula>0.67</formula>
    </cfRule>
  </conditionalFormatting>
  <conditionalFormatting sqref="M11:M12">
    <cfRule type="cellIs" dxfId="2" priority="8" operator="lessThan">
      <formula>0.8</formula>
    </cfRule>
  </conditionalFormatting>
  <conditionalFormatting sqref="Q11:Q12">
    <cfRule type="cellIs" dxfId="1" priority="6" operator="lessThan">
      <formula>0.67</formula>
    </cfRule>
    <cfRule type="cellIs" dxfId="0" priority="7" operator="lessThan">
      <formula>0.8</formula>
    </cfRule>
  </conditionalFormatting>
  <pageMargins left="0.7" right="0.7" top="0.75" bottom="0.75" header="0.3" footer="0.3"/>
  <pageSetup paperSize="9" scale="61" fitToHeight="0" orientation="landscape" horizont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0"/>
  <sheetViews>
    <sheetView workbookViewId="0">
      <selection activeCell="B2" sqref="B2"/>
    </sheetView>
  </sheetViews>
  <sheetFormatPr defaultColWidth="9" defaultRowHeight="13.5"/>
  <cols>
    <col min="1" max="2" width="2.625" style="18" customWidth="1"/>
    <col min="3" max="25" width="4.625" style="18" customWidth="1"/>
    <col min="26" max="16384" width="9" style="18"/>
  </cols>
  <sheetData>
    <row r="1" spans="2:23" ht="27.75" customHeight="1">
      <c r="B1" s="19" t="s">
        <v>54</v>
      </c>
      <c r="W1" s="18" t="s">
        <v>8</v>
      </c>
    </row>
    <row r="2" spans="2:23" ht="13.5" customHeight="1">
      <c r="C2" s="24" t="s">
        <v>35</v>
      </c>
    </row>
    <row r="3" spans="2:23" ht="13.5" customHeight="1">
      <c r="C3" s="24" t="s">
        <v>39</v>
      </c>
    </row>
    <row r="4" spans="2:23" ht="13.5" customHeight="1">
      <c r="C4" s="24"/>
      <c r="D4" s="24"/>
    </row>
    <row r="5" spans="2:23" ht="13.5" customHeight="1">
      <c r="D5" s="19"/>
    </row>
    <row r="6" spans="2:23">
      <c r="C6" s="22" t="s">
        <v>0</v>
      </c>
      <c r="D6" s="297">
        <v>3</v>
      </c>
      <c r="E6" s="297"/>
      <c r="F6" s="297"/>
      <c r="G6" s="297"/>
      <c r="H6" s="297"/>
      <c r="I6" s="297"/>
      <c r="J6" s="297"/>
      <c r="K6" s="297"/>
      <c r="L6" s="297"/>
      <c r="M6" s="297"/>
      <c r="N6" s="297"/>
      <c r="O6" s="297"/>
      <c r="P6" s="297"/>
      <c r="Q6" s="297"/>
      <c r="R6" s="297"/>
      <c r="S6" s="297" t="s">
        <v>4</v>
      </c>
    </row>
    <row r="7" spans="2:23">
      <c r="C7" s="22" t="s">
        <v>1</v>
      </c>
      <c r="D7" s="25">
        <v>43528</v>
      </c>
      <c r="E7" s="25">
        <v>43529</v>
      </c>
      <c r="F7" s="25">
        <v>43530</v>
      </c>
      <c r="G7" s="25">
        <v>43531</v>
      </c>
      <c r="H7" s="25">
        <v>43532</v>
      </c>
      <c r="I7" s="25">
        <v>43533</v>
      </c>
      <c r="J7" s="25">
        <v>43534</v>
      </c>
      <c r="K7" s="25">
        <v>43535</v>
      </c>
      <c r="L7" s="25">
        <v>43536</v>
      </c>
      <c r="M7" s="25">
        <v>43537</v>
      </c>
      <c r="N7" s="25">
        <v>43538</v>
      </c>
      <c r="O7" s="25">
        <v>43539</v>
      </c>
      <c r="P7" s="25">
        <v>43540</v>
      </c>
      <c r="Q7" s="25">
        <v>43541</v>
      </c>
      <c r="R7" s="25">
        <v>43542</v>
      </c>
      <c r="S7" s="297"/>
    </row>
    <row r="8" spans="2:23">
      <c r="C8" s="21" t="s">
        <v>2</v>
      </c>
      <c r="D8" s="26">
        <f t="shared" ref="D8:R8" si="0">D7</f>
        <v>43528</v>
      </c>
      <c r="E8" s="26">
        <f t="shared" si="0"/>
        <v>43529</v>
      </c>
      <c r="F8" s="26">
        <f t="shared" si="0"/>
        <v>43530</v>
      </c>
      <c r="G8" s="26">
        <f t="shared" si="0"/>
        <v>43531</v>
      </c>
      <c r="H8" s="26">
        <f t="shared" si="0"/>
        <v>43532</v>
      </c>
      <c r="I8" s="26">
        <f t="shared" si="0"/>
        <v>43533</v>
      </c>
      <c r="J8" s="26">
        <f t="shared" si="0"/>
        <v>43534</v>
      </c>
      <c r="K8" s="26">
        <f t="shared" si="0"/>
        <v>43535</v>
      </c>
      <c r="L8" s="26">
        <f t="shared" si="0"/>
        <v>43536</v>
      </c>
      <c r="M8" s="26">
        <f t="shared" si="0"/>
        <v>43537</v>
      </c>
      <c r="N8" s="26">
        <f t="shared" si="0"/>
        <v>43538</v>
      </c>
      <c r="O8" s="26">
        <f t="shared" si="0"/>
        <v>43539</v>
      </c>
      <c r="P8" s="26">
        <f t="shared" si="0"/>
        <v>43540</v>
      </c>
      <c r="Q8" s="26">
        <f t="shared" si="0"/>
        <v>43541</v>
      </c>
      <c r="R8" s="26">
        <f t="shared" si="0"/>
        <v>43542</v>
      </c>
      <c r="S8" s="297"/>
    </row>
    <row r="9" spans="2:23" ht="27">
      <c r="C9" s="23" t="s">
        <v>3</v>
      </c>
      <c r="D9" s="22">
        <v>2</v>
      </c>
      <c r="E9" s="22"/>
      <c r="F9" s="22"/>
      <c r="G9" s="22"/>
      <c r="H9" s="16" t="s">
        <v>14</v>
      </c>
      <c r="I9" s="16"/>
      <c r="J9" s="22"/>
      <c r="K9" s="22"/>
      <c r="L9" s="22"/>
      <c r="M9" s="22"/>
      <c r="N9" s="22"/>
      <c r="O9" s="22"/>
      <c r="P9" s="22"/>
      <c r="Q9" s="22"/>
      <c r="R9" s="22"/>
      <c r="S9" s="22">
        <f>SUM(D9:R9)</f>
        <v>2</v>
      </c>
    </row>
    <row r="10" spans="2:23">
      <c r="K10" s="20"/>
    </row>
    <row r="11" spans="2:23">
      <c r="C11" s="20" t="s">
        <v>6</v>
      </c>
      <c r="D11" s="27" t="s">
        <v>7</v>
      </c>
    </row>
    <row r="12" spans="2:23">
      <c r="D12" s="18" t="s">
        <v>41</v>
      </c>
    </row>
    <row r="13" spans="2:23">
      <c r="D13" s="18" t="s">
        <v>42</v>
      </c>
    </row>
    <row r="20" spans="20:20">
      <c r="T20" s="18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10</v>
      </c>
      <c r="W1" s="10" t="s">
        <v>8</v>
      </c>
    </row>
    <row r="2" spans="2:23" ht="13.5" customHeight="1">
      <c r="C2" s="9" t="s">
        <v>40</v>
      </c>
    </row>
    <row r="3" spans="2:23" ht="13.5" customHeight="1">
      <c r="C3" s="9"/>
    </row>
    <row r="4" spans="2:23" ht="13.5" customHeight="1">
      <c r="D4" s="9"/>
    </row>
    <row r="5" spans="2:23" ht="13.5" customHeight="1">
      <c r="D5" s="1"/>
    </row>
    <row r="6" spans="2:23">
      <c r="C6" s="13" t="s">
        <v>0</v>
      </c>
      <c r="D6" s="297">
        <v>3</v>
      </c>
      <c r="E6" s="297"/>
      <c r="F6" s="297"/>
      <c r="G6" s="297"/>
      <c r="H6" s="297"/>
      <c r="I6" s="297"/>
      <c r="J6" s="297"/>
      <c r="K6" s="297"/>
      <c r="L6" s="297"/>
      <c r="M6" s="297"/>
      <c r="N6" s="297"/>
      <c r="O6" s="297"/>
      <c r="P6" s="297"/>
      <c r="Q6" s="297"/>
      <c r="R6" s="297"/>
      <c r="S6" s="297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297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297"/>
    </row>
    <row r="9" spans="2:23" ht="27">
      <c r="C9" s="14" t="s">
        <v>3</v>
      </c>
      <c r="D9" s="13"/>
      <c r="E9" s="13"/>
      <c r="F9" s="13"/>
      <c r="G9" s="13"/>
      <c r="H9" s="17" t="s">
        <v>14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>
        <f>SUM(D9:R9)</f>
        <v>0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18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9"/>
  <sheetViews>
    <sheetView workbookViewId="0">
      <selection activeCell="Q15" sqref="Q15"/>
    </sheetView>
  </sheetViews>
  <sheetFormatPr defaultColWidth="9" defaultRowHeight="13.5"/>
  <cols>
    <col min="1" max="2" width="2.625" style="18" customWidth="1"/>
    <col min="3" max="25" width="4.625" style="18" customWidth="1"/>
    <col min="26" max="16384" width="9" style="18"/>
  </cols>
  <sheetData>
    <row r="1" spans="2:23" ht="27.75" customHeight="1">
      <c r="B1" s="19" t="s">
        <v>51</v>
      </c>
      <c r="W1" s="18" t="s">
        <v>8</v>
      </c>
    </row>
    <row r="2" spans="2:23" ht="13.5" customHeight="1">
      <c r="C2" s="24" t="s">
        <v>44</v>
      </c>
    </row>
    <row r="3" spans="2:23" ht="13.5" customHeight="1">
      <c r="C3" s="24"/>
    </row>
    <row r="4" spans="2:23" ht="13.5" customHeight="1">
      <c r="D4" s="24"/>
    </row>
    <row r="5" spans="2:23" ht="13.5" customHeight="1">
      <c r="D5" s="19"/>
    </row>
    <row r="6" spans="2:23">
      <c r="C6" s="22" t="s">
        <v>0</v>
      </c>
      <c r="D6" s="297">
        <v>3</v>
      </c>
      <c r="E6" s="297"/>
      <c r="F6" s="297"/>
      <c r="G6" s="297"/>
      <c r="H6" s="297"/>
      <c r="I6" s="297"/>
      <c r="J6" s="297"/>
      <c r="K6" s="297"/>
      <c r="L6" s="297"/>
      <c r="M6" s="297"/>
      <c r="N6" s="297"/>
      <c r="O6" s="297"/>
      <c r="P6" s="297"/>
      <c r="Q6" s="297"/>
      <c r="R6" s="297"/>
      <c r="S6" s="297" t="s">
        <v>4</v>
      </c>
    </row>
    <row r="7" spans="2:23">
      <c r="C7" s="22" t="s">
        <v>1</v>
      </c>
      <c r="D7" s="25">
        <v>43528</v>
      </c>
      <c r="E7" s="25">
        <v>43529</v>
      </c>
      <c r="F7" s="25">
        <v>43530</v>
      </c>
      <c r="G7" s="25">
        <v>43531</v>
      </c>
      <c r="H7" s="25">
        <v>43532</v>
      </c>
      <c r="I7" s="25">
        <v>43533</v>
      </c>
      <c r="J7" s="25">
        <v>43534</v>
      </c>
      <c r="K7" s="25">
        <v>43535</v>
      </c>
      <c r="L7" s="25">
        <v>43536</v>
      </c>
      <c r="M7" s="25">
        <v>43537</v>
      </c>
      <c r="N7" s="25">
        <v>43538</v>
      </c>
      <c r="O7" s="25">
        <v>43539</v>
      </c>
      <c r="P7" s="25">
        <v>43540</v>
      </c>
      <c r="Q7" s="25">
        <v>43541</v>
      </c>
      <c r="R7" s="25">
        <v>43542</v>
      </c>
      <c r="S7" s="297"/>
    </row>
    <row r="8" spans="2:23">
      <c r="C8" s="21" t="s">
        <v>2</v>
      </c>
      <c r="D8" s="26">
        <f t="shared" ref="D8:R8" si="0">D7</f>
        <v>43528</v>
      </c>
      <c r="E8" s="26">
        <f t="shared" si="0"/>
        <v>43529</v>
      </c>
      <c r="F8" s="26">
        <f t="shared" si="0"/>
        <v>43530</v>
      </c>
      <c r="G8" s="26">
        <f t="shared" si="0"/>
        <v>43531</v>
      </c>
      <c r="H8" s="26">
        <f t="shared" si="0"/>
        <v>43532</v>
      </c>
      <c r="I8" s="26">
        <f t="shared" si="0"/>
        <v>43533</v>
      </c>
      <c r="J8" s="26">
        <f t="shared" si="0"/>
        <v>43534</v>
      </c>
      <c r="K8" s="26">
        <f t="shared" si="0"/>
        <v>43535</v>
      </c>
      <c r="L8" s="26">
        <f t="shared" si="0"/>
        <v>43536</v>
      </c>
      <c r="M8" s="26">
        <f t="shared" si="0"/>
        <v>43537</v>
      </c>
      <c r="N8" s="26">
        <f t="shared" si="0"/>
        <v>43538</v>
      </c>
      <c r="O8" s="26">
        <f t="shared" si="0"/>
        <v>43539</v>
      </c>
      <c r="P8" s="26">
        <f t="shared" si="0"/>
        <v>43540</v>
      </c>
      <c r="Q8" s="26">
        <f t="shared" si="0"/>
        <v>43541</v>
      </c>
      <c r="R8" s="26">
        <f t="shared" si="0"/>
        <v>43542</v>
      </c>
      <c r="S8" s="297"/>
    </row>
    <row r="9" spans="2:23" ht="27">
      <c r="C9" s="23" t="s">
        <v>3</v>
      </c>
      <c r="D9" s="22">
        <v>5</v>
      </c>
      <c r="E9" s="22">
        <v>5</v>
      </c>
      <c r="F9" s="22">
        <v>5</v>
      </c>
      <c r="G9" s="22">
        <v>4</v>
      </c>
      <c r="H9" s="16">
        <v>4</v>
      </c>
      <c r="I9" s="16"/>
      <c r="J9" s="22"/>
      <c r="K9" s="22" t="s">
        <v>55</v>
      </c>
      <c r="L9" s="22"/>
      <c r="M9" s="22"/>
      <c r="N9" s="22"/>
      <c r="O9" s="22"/>
      <c r="P9" s="22"/>
      <c r="Q9" s="22"/>
      <c r="R9" s="22"/>
      <c r="S9" s="22">
        <f>SUM(D9:R9)</f>
        <v>23</v>
      </c>
    </row>
    <row r="10" spans="2:23">
      <c r="K10" s="20"/>
    </row>
    <row r="11" spans="2:23">
      <c r="C11" s="20" t="s">
        <v>6</v>
      </c>
      <c r="D11" s="27" t="s">
        <v>7</v>
      </c>
    </row>
    <row r="12" spans="2:23">
      <c r="D12" s="18" t="s">
        <v>48</v>
      </c>
    </row>
    <row r="19" spans="20:20">
      <c r="T19" s="18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12</v>
      </c>
      <c r="W1" s="10" t="s">
        <v>8</v>
      </c>
    </row>
    <row r="2" spans="2:23" ht="13.5" customHeight="1">
      <c r="C2" s="9" t="s">
        <v>13</v>
      </c>
    </row>
    <row r="3" spans="2:23" ht="13.5" customHeight="1">
      <c r="C3" s="9" t="s">
        <v>45</v>
      </c>
    </row>
    <row r="4" spans="2:23" ht="13.5" customHeight="1">
      <c r="C4" s="28" t="s">
        <v>47</v>
      </c>
      <c r="D4" s="9"/>
    </row>
    <row r="5" spans="2:23" ht="13.5" customHeight="1">
      <c r="D5" s="1"/>
    </row>
    <row r="6" spans="2:23">
      <c r="C6" s="13" t="s">
        <v>0</v>
      </c>
      <c r="D6" s="297">
        <v>3</v>
      </c>
      <c r="E6" s="297"/>
      <c r="F6" s="297"/>
      <c r="G6" s="297"/>
      <c r="H6" s="297"/>
      <c r="I6" s="297"/>
      <c r="J6" s="297"/>
      <c r="K6" s="297"/>
      <c r="L6" s="297"/>
      <c r="M6" s="297"/>
      <c r="N6" s="297"/>
      <c r="O6" s="297"/>
      <c r="P6" s="297"/>
      <c r="Q6" s="297"/>
      <c r="R6" s="297"/>
      <c r="S6" s="297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297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297"/>
    </row>
    <row r="9" spans="2:23" ht="27">
      <c r="C9" s="14" t="s">
        <v>3</v>
      </c>
      <c r="D9" s="13"/>
      <c r="E9" s="13"/>
      <c r="F9" s="13"/>
      <c r="G9" s="13"/>
      <c r="H9" s="16">
        <v>3</v>
      </c>
      <c r="I9" s="13"/>
      <c r="J9" s="13"/>
      <c r="K9" s="13">
        <v>4</v>
      </c>
      <c r="L9" s="13">
        <v>4</v>
      </c>
      <c r="M9" s="13">
        <v>4</v>
      </c>
      <c r="N9" s="16">
        <v>4</v>
      </c>
      <c r="O9" s="16">
        <v>4</v>
      </c>
      <c r="P9" s="13"/>
      <c r="Q9" s="13"/>
      <c r="R9" s="16" t="s">
        <v>14</v>
      </c>
      <c r="S9" s="13">
        <f>SUM(D9:R9)</f>
        <v>23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22</v>
      </c>
    </row>
    <row r="13" spans="2:23">
      <c r="D13" s="10" t="s">
        <v>23</v>
      </c>
    </row>
    <row r="14" spans="2:23">
      <c r="D14" s="10" t="s">
        <v>24</v>
      </c>
    </row>
    <row r="15" spans="2:23">
      <c r="D15" s="10" t="s">
        <v>46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52</v>
      </c>
      <c r="W1" s="10" t="s">
        <v>8</v>
      </c>
    </row>
    <row r="2" spans="2:23" ht="13.5" customHeight="1">
      <c r="C2" s="9" t="s">
        <v>16</v>
      </c>
    </row>
    <row r="3" spans="2:23" ht="13.5" customHeight="1">
      <c r="C3" s="9" t="s">
        <v>39</v>
      </c>
    </row>
    <row r="4" spans="2:23" ht="13.5" customHeight="1">
      <c r="C4" s="9" t="s">
        <v>17</v>
      </c>
      <c r="D4" s="9"/>
    </row>
    <row r="5" spans="2:23" ht="13.5" customHeight="1">
      <c r="D5" s="1"/>
    </row>
    <row r="6" spans="2:23">
      <c r="C6" s="13" t="s">
        <v>0</v>
      </c>
      <c r="D6" s="297">
        <v>3</v>
      </c>
      <c r="E6" s="297"/>
      <c r="F6" s="297"/>
      <c r="G6" s="297"/>
      <c r="H6" s="297"/>
      <c r="I6" s="297"/>
      <c r="J6" s="297"/>
      <c r="K6" s="297"/>
      <c r="L6" s="297"/>
      <c r="M6" s="297"/>
      <c r="N6" s="297"/>
      <c r="O6" s="297"/>
      <c r="P6" s="297"/>
      <c r="Q6" s="297"/>
      <c r="R6" s="297"/>
      <c r="S6" s="297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297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297"/>
    </row>
    <row r="9" spans="2:23" ht="27">
      <c r="C9" s="14" t="s">
        <v>3</v>
      </c>
      <c r="D9" s="13">
        <v>4</v>
      </c>
      <c r="E9" s="13">
        <v>3</v>
      </c>
      <c r="F9" s="16" t="s">
        <v>14</v>
      </c>
      <c r="G9" s="13"/>
      <c r="H9" s="16"/>
      <c r="I9" s="16"/>
      <c r="J9" s="13"/>
      <c r="K9" s="13"/>
      <c r="L9" s="13"/>
      <c r="M9" s="13"/>
      <c r="N9" s="13"/>
      <c r="O9" s="16"/>
      <c r="P9" s="13"/>
      <c r="Q9" s="13"/>
      <c r="R9" s="13"/>
      <c r="S9" s="13">
        <f>SUM(D9:R9)</f>
        <v>7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25</v>
      </c>
    </row>
    <row r="13" spans="2:23">
      <c r="D13" s="10" t="s">
        <v>19</v>
      </c>
    </row>
    <row r="14" spans="2:23">
      <c r="D14" s="10" t="s">
        <v>26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W19"/>
  <sheetViews>
    <sheetView workbookViewId="0">
      <selection activeCell="Q15" sqref="Q15"/>
    </sheetView>
  </sheetViews>
  <sheetFormatPr defaultColWidth="9" defaultRowHeight="13.5"/>
  <cols>
    <col min="1" max="2" width="2.625" style="18" customWidth="1"/>
    <col min="3" max="25" width="4.625" style="18" customWidth="1"/>
    <col min="26" max="16384" width="9" style="18"/>
  </cols>
  <sheetData>
    <row r="1" spans="2:23" ht="27.75" customHeight="1">
      <c r="B1" s="19" t="s">
        <v>53</v>
      </c>
      <c r="W1" s="18" t="s">
        <v>8</v>
      </c>
    </row>
    <row r="2" spans="2:23" ht="13.5" customHeight="1">
      <c r="C2" s="24" t="s">
        <v>49</v>
      </c>
    </row>
    <row r="3" spans="2:23" ht="13.5" customHeight="1">
      <c r="C3" s="28" t="s">
        <v>43</v>
      </c>
      <c r="D3" s="24"/>
    </row>
    <row r="4" spans="2:23" ht="13.5" customHeight="1">
      <c r="D4" s="24"/>
    </row>
    <row r="5" spans="2:23" ht="13.5" customHeight="1">
      <c r="D5" s="19"/>
    </row>
    <row r="6" spans="2:23">
      <c r="C6" s="22" t="s">
        <v>0</v>
      </c>
      <c r="D6" s="297">
        <v>3</v>
      </c>
      <c r="E6" s="297"/>
      <c r="F6" s="297"/>
      <c r="G6" s="297"/>
      <c r="H6" s="297"/>
      <c r="I6" s="297"/>
      <c r="J6" s="297"/>
      <c r="K6" s="297"/>
      <c r="L6" s="297"/>
      <c r="M6" s="297"/>
      <c r="N6" s="297"/>
      <c r="O6" s="297"/>
      <c r="P6" s="297"/>
      <c r="Q6" s="297"/>
      <c r="R6" s="297"/>
      <c r="S6" s="297" t="s">
        <v>4</v>
      </c>
    </row>
    <row r="7" spans="2:23">
      <c r="C7" s="22" t="s">
        <v>1</v>
      </c>
      <c r="D7" s="25">
        <v>43528</v>
      </c>
      <c r="E7" s="25">
        <v>43529</v>
      </c>
      <c r="F7" s="25">
        <v>43530</v>
      </c>
      <c r="G7" s="25">
        <v>43531</v>
      </c>
      <c r="H7" s="25">
        <v>43532</v>
      </c>
      <c r="I7" s="25">
        <v>43533</v>
      </c>
      <c r="J7" s="25">
        <v>43534</v>
      </c>
      <c r="K7" s="25">
        <v>43535</v>
      </c>
      <c r="L7" s="25">
        <v>43536</v>
      </c>
      <c r="M7" s="25">
        <v>43537</v>
      </c>
      <c r="N7" s="25">
        <v>43538</v>
      </c>
      <c r="O7" s="25">
        <v>43539</v>
      </c>
      <c r="P7" s="25">
        <v>43540</v>
      </c>
      <c r="Q7" s="25">
        <v>43541</v>
      </c>
      <c r="R7" s="25">
        <v>43542</v>
      </c>
      <c r="S7" s="297"/>
    </row>
    <row r="8" spans="2:23">
      <c r="C8" s="21" t="s">
        <v>2</v>
      </c>
      <c r="D8" s="26">
        <f t="shared" ref="D8:R8" si="0">D7</f>
        <v>43528</v>
      </c>
      <c r="E8" s="26">
        <f t="shared" si="0"/>
        <v>43529</v>
      </c>
      <c r="F8" s="26">
        <f t="shared" si="0"/>
        <v>43530</v>
      </c>
      <c r="G8" s="26">
        <f t="shared" si="0"/>
        <v>43531</v>
      </c>
      <c r="H8" s="26">
        <f t="shared" si="0"/>
        <v>43532</v>
      </c>
      <c r="I8" s="26">
        <f t="shared" si="0"/>
        <v>43533</v>
      </c>
      <c r="J8" s="26">
        <f t="shared" si="0"/>
        <v>43534</v>
      </c>
      <c r="K8" s="26">
        <f t="shared" si="0"/>
        <v>43535</v>
      </c>
      <c r="L8" s="26">
        <f t="shared" si="0"/>
        <v>43536</v>
      </c>
      <c r="M8" s="26">
        <f t="shared" si="0"/>
        <v>43537</v>
      </c>
      <c r="N8" s="26">
        <f t="shared" si="0"/>
        <v>43538</v>
      </c>
      <c r="O8" s="26">
        <f t="shared" si="0"/>
        <v>43539</v>
      </c>
      <c r="P8" s="26">
        <f t="shared" si="0"/>
        <v>43540</v>
      </c>
      <c r="Q8" s="26">
        <f t="shared" si="0"/>
        <v>43541</v>
      </c>
      <c r="R8" s="26">
        <f t="shared" si="0"/>
        <v>43542</v>
      </c>
      <c r="S8" s="297"/>
    </row>
    <row r="9" spans="2:23" ht="27">
      <c r="C9" s="23" t="s">
        <v>3</v>
      </c>
      <c r="D9" s="22">
        <v>5</v>
      </c>
      <c r="E9" s="22">
        <v>5</v>
      </c>
      <c r="F9" s="22">
        <v>5</v>
      </c>
      <c r="G9" s="22">
        <v>4</v>
      </c>
      <c r="H9" s="16">
        <v>4</v>
      </c>
      <c r="I9" s="16"/>
      <c r="J9" s="22"/>
      <c r="K9" s="22">
        <v>4</v>
      </c>
      <c r="L9" s="22">
        <v>4</v>
      </c>
      <c r="M9" s="22">
        <v>4</v>
      </c>
      <c r="N9" s="22">
        <v>4</v>
      </c>
      <c r="O9" s="22" t="s">
        <v>14</v>
      </c>
      <c r="P9" s="22"/>
      <c r="Q9" s="22"/>
      <c r="R9" s="22"/>
      <c r="S9" s="22">
        <f>SUM(D9:R9)</f>
        <v>39</v>
      </c>
    </row>
    <row r="10" spans="2:23">
      <c r="K10" s="20"/>
    </row>
    <row r="11" spans="2:23">
      <c r="C11" s="20"/>
    </row>
    <row r="13" spans="2:23">
      <c r="C13" s="20" t="s">
        <v>6</v>
      </c>
      <c r="D13" s="27" t="s">
        <v>7</v>
      </c>
    </row>
    <row r="14" spans="2:23">
      <c r="D14" s="18" t="s">
        <v>50</v>
      </c>
    </row>
    <row r="19" spans="20:20">
      <c r="T19" s="18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W17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27</v>
      </c>
      <c r="W1" s="10" t="s">
        <v>8</v>
      </c>
    </row>
    <row r="2" spans="2:23" ht="13.5" customHeight="1">
      <c r="C2" s="9" t="s">
        <v>28</v>
      </c>
    </row>
    <row r="3" spans="2:23" ht="13.5" customHeight="1">
      <c r="C3" s="9" t="s">
        <v>39</v>
      </c>
    </row>
    <row r="4" spans="2:23" ht="13.5" customHeight="1">
      <c r="C4" s="9" t="s">
        <v>29</v>
      </c>
      <c r="D4" s="9"/>
    </row>
    <row r="5" spans="2:23" ht="13.5" customHeight="1">
      <c r="C5" s="28" t="s">
        <v>43</v>
      </c>
      <c r="D5" s="9"/>
    </row>
    <row r="6" spans="2:23" s="18" customFormat="1" ht="13.5" customHeight="1">
      <c r="D6" s="19"/>
    </row>
    <row r="7" spans="2:23">
      <c r="C7" s="13" t="s">
        <v>0</v>
      </c>
      <c r="D7" s="297">
        <v>3</v>
      </c>
      <c r="E7" s="297"/>
      <c r="F7" s="297"/>
      <c r="G7" s="297"/>
      <c r="H7" s="297"/>
      <c r="I7" s="297"/>
      <c r="J7" s="297"/>
      <c r="K7" s="297"/>
      <c r="L7" s="297"/>
      <c r="M7" s="297"/>
      <c r="N7" s="297"/>
      <c r="O7" s="297"/>
      <c r="P7" s="297"/>
      <c r="Q7" s="297"/>
      <c r="R7" s="297"/>
      <c r="S7" s="297" t="s">
        <v>4</v>
      </c>
    </row>
    <row r="8" spans="2:23">
      <c r="C8" s="13" t="s">
        <v>1</v>
      </c>
      <c r="D8" s="7">
        <v>43528</v>
      </c>
      <c r="E8" s="7">
        <v>43529</v>
      </c>
      <c r="F8" s="7">
        <v>43530</v>
      </c>
      <c r="G8" s="7">
        <v>43531</v>
      </c>
      <c r="H8" s="7">
        <v>43532</v>
      </c>
      <c r="I8" s="7">
        <v>43533</v>
      </c>
      <c r="J8" s="7">
        <v>43534</v>
      </c>
      <c r="K8" s="7">
        <v>43535</v>
      </c>
      <c r="L8" s="7">
        <v>43536</v>
      </c>
      <c r="M8" s="7">
        <v>43537</v>
      </c>
      <c r="N8" s="7">
        <v>43538</v>
      </c>
      <c r="O8" s="7">
        <v>43539</v>
      </c>
      <c r="P8" s="7">
        <v>43540</v>
      </c>
      <c r="Q8" s="7">
        <v>43541</v>
      </c>
      <c r="R8" s="7">
        <v>43542</v>
      </c>
      <c r="S8" s="297"/>
    </row>
    <row r="9" spans="2:23">
      <c r="C9" s="12" t="s">
        <v>2</v>
      </c>
      <c r="D9" s="8">
        <f t="shared" ref="D9:R9" si="0">D8</f>
        <v>43528</v>
      </c>
      <c r="E9" s="8">
        <f t="shared" si="0"/>
        <v>43529</v>
      </c>
      <c r="F9" s="8">
        <f t="shared" si="0"/>
        <v>43530</v>
      </c>
      <c r="G9" s="8">
        <f t="shared" si="0"/>
        <v>43531</v>
      </c>
      <c r="H9" s="8">
        <f t="shared" si="0"/>
        <v>43532</v>
      </c>
      <c r="I9" s="8">
        <f t="shared" si="0"/>
        <v>43533</v>
      </c>
      <c r="J9" s="8">
        <f t="shared" si="0"/>
        <v>43534</v>
      </c>
      <c r="K9" s="8">
        <f t="shared" si="0"/>
        <v>43535</v>
      </c>
      <c r="L9" s="8">
        <f t="shared" si="0"/>
        <v>43536</v>
      </c>
      <c r="M9" s="8">
        <f t="shared" si="0"/>
        <v>43537</v>
      </c>
      <c r="N9" s="8">
        <f t="shared" si="0"/>
        <v>43538</v>
      </c>
      <c r="O9" s="8">
        <f t="shared" si="0"/>
        <v>43539</v>
      </c>
      <c r="P9" s="8">
        <f t="shared" si="0"/>
        <v>43540</v>
      </c>
      <c r="Q9" s="8">
        <f t="shared" si="0"/>
        <v>43541</v>
      </c>
      <c r="R9" s="8">
        <f t="shared" si="0"/>
        <v>43542</v>
      </c>
      <c r="S9" s="297"/>
    </row>
    <row r="10" spans="2:23" ht="27">
      <c r="C10" s="14" t="s">
        <v>3</v>
      </c>
      <c r="D10" s="13">
        <v>5</v>
      </c>
      <c r="E10" s="13">
        <v>5</v>
      </c>
      <c r="F10" s="13">
        <v>5</v>
      </c>
      <c r="G10" s="13">
        <v>5</v>
      </c>
      <c r="H10" s="16">
        <v>5</v>
      </c>
      <c r="I10" s="16">
        <v>6</v>
      </c>
      <c r="J10" s="13">
        <v>6</v>
      </c>
      <c r="K10" s="13">
        <v>5</v>
      </c>
      <c r="L10" s="13">
        <v>5</v>
      </c>
      <c r="M10" s="13">
        <v>5</v>
      </c>
      <c r="N10" s="13">
        <v>5</v>
      </c>
      <c r="O10" s="22">
        <v>5</v>
      </c>
      <c r="P10" s="22">
        <v>5</v>
      </c>
      <c r="Q10" s="22">
        <v>5</v>
      </c>
      <c r="R10" s="22" t="s">
        <v>14</v>
      </c>
      <c r="S10" s="13">
        <f>SUM(D10:R10)</f>
        <v>72</v>
      </c>
    </row>
    <row r="11" spans="2:23">
      <c r="K11" s="11"/>
    </row>
    <row r="12" spans="2:23">
      <c r="C12" s="11" t="s">
        <v>6</v>
      </c>
      <c r="D12" s="15" t="s">
        <v>7</v>
      </c>
    </row>
    <row r="13" spans="2:23">
      <c r="D13" s="10" t="s">
        <v>30</v>
      </c>
    </row>
    <row r="14" spans="2:23">
      <c r="D14" s="10" t="s">
        <v>31</v>
      </c>
    </row>
    <row r="15" spans="2:23">
      <c r="D15" s="10" t="s">
        <v>32</v>
      </c>
    </row>
    <row r="16" spans="2:23">
      <c r="D16" s="10" t="s">
        <v>33</v>
      </c>
    </row>
    <row r="17" spans="20:20">
      <c r="T17" s="10" t="s">
        <v>5</v>
      </c>
    </row>
  </sheetData>
  <mergeCells count="2">
    <mergeCell ref="D7:R7"/>
    <mergeCell ref="S7:S9"/>
  </mergeCells>
  <phoneticPr fontId="1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34</v>
      </c>
      <c r="W1" s="10" t="s">
        <v>8</v>
      </c>
    </row>
    <row r="2" spans="2:23" ht="13.5" customHeight="1">
      <c r="C2" s="9" t="s">
        <v>35</v>
      </c>
    </row>
    <row r="3" spans="2:23" ht="13.5" customHeight="1">
      <c r="C3" s="9" t="s">
        <v>36</v>
      </c>
    </row>
    <row r="4" spans="2:23" ht="13.5" customHeight="1">
      <c r="D4" s="9"/>
    </row>
    <row r="5" spans="2:23" ht="13.5" customHeight="1">
      <c r="D5" s="1"/>
    </row>
    <row r="6" spans="2:23">
      <c r="C6" s="13" t="s">
        <v>0</v>
      </c>
      <c r="D6" s="297">
        <v>3</v>
      </c>
      <c r="E6" s="297"/>
      <c r="F6" s="297"/>
      <c r="G6" s="297"/>
      <c r="H6" s="297"/>
      <c r="I6" s="297"/>
      <c r="J6" s="297"/>
      <c r="K6" s="297"/>
      <c r="L6" s="297"/>
      <c r="M6" s="297"/>
      <c r="N6" s="297"/>
      <c r="O6" s="297"/>
      <c r="P6" s="297"/>
      <c r="Q6" s="297"/>
      <c r="R6" s="297"/>
      <c r="S6" s="297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297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297"/>
    </row>
    <row r="9" spans="2:23" ht="27">
      <c r="C9" s="14" t="s">
        <v>3</v>
      </c>
      <c r="D9" s="13">
        <v>5</v>
      </c>
      <c r="E9" s="13">
        <v>5</v>
      </c>
      <c r="F9" s="13">
        <v>5</v>
      </c>
      <c r="G9" s="13">
        <v>4</v>
      </c>
      <c r="H9" s="16">
        <v>4</v>
      </c>
      <c r="I9" s="16"/>
      <c r="J9" s="13"/>
      <c r="K9" s="13">
        <v>4</v>
      </c>
      <c r="L9" s="13" t="s">
        <v>14</v>
      </c>
      <c r="M9" s="13"/>
      <c r="N9" s="13"/>
      <c r="O9" s="13"/>
      <c r="P9" s="13"/>
      <c r="Q9" s="13"/>
      <c r="R9" s="13"/>
      <c r="S9" s="13">
        <f>SUM(D9:R9)</f>
        <v>27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37</v>
      </c>
    </row>
    <row r="13" spans="2:23">
      <c r="D13" s="10" t="s">
        <v>38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"/>
  <sheetViews>
    <sheetView workbookViewId="0">
      <selection activeCell="Q67" sqref="Q67"/>
    </sheetView>
  </sheetViews>
  <sheetFormatPr defaultRowHeight="13.5"/>
  <cols>
    <col min="1" max="1" width="6" customWidth="1"/>
    <col min="2" max="2" width="6" style="18" customWidth="1"/>
    <col min="3" max="3" width="6" customWidth="1"/>
    <col min="4" max="4" width="45.875" bestFit="1" customWidth="1"/>
    <col min="5" max="5" width="5.25" bestFit="1" customWidth="1"/>
    <col min="6" max="6" width="6.5" bestFit="1" customWidth="1"/>
    <col min="7" max="7" width="10.25" bestFit="1" customWidth="1"/>
  </cols>
  <sheetData>
    <row r="1" spans="1:10">
      <c r="A1" s="18" t="s">
        <v>71</v>
      </c>
      <c r="C1" s="18"/>
      <c r="D1" s="18"/>
      <c r="E1" s="18"/>
      <c r="F1" s="18"/>
      <c r="G1" s="18"/>
      <c r="H1" s="18"/>
    </row>
    <row r="2" spans="1:10">
      <c r="A2" s="18"/>
      <c r="C2" s="18"/>
      <c r="D2" s="18"/>
      <c r="E2" s="18"/>
      <c r="F2" s="18"/>
      <c r="G2" s="18"/>
      <c r="H2" s="18"/>
    </row>
    <row r="3" spans="1:10">
      <c r="A3" s="18" t="s">
        <v>85</v>
      </c>
      <c r="C3" s="18"/>
      <c r="D3" s="18"/>
      <c r="E3" s="18"/>
      <c r="F3" s="18"/>
      <c r="G3" s="18"/>
      <c r="H3" s="18"/>
    </row>
    <row r="4" spans="1:10" s="18" customFormat="1">
      <c r="B4" s="18" t="s">
        <v>79</v>
      </c>
      <c r="D4" s="18" t="s">
        <v>84</v>
      </c>
    </row>
    <row r="5" spans="1:10" s="18" customFormat="1"/>
    <row r="6" spans="1:10">
      <c r="A6" s="18"/>
      <c r="C6" s="18" t="s">
        <v>77</v>
      </c>
      <c r="D6" s="18"/>
      <c r="E6" s="18" t="s">
        <v>80</v>
      </c>
      <c r="F6" s="18"/>
      <c r="G6" s="18"/>
      <c r="H6" s="18"/>
      <c r="I6" s="18"/>
    </row>
    <row r="7" spans="1:10">
      <c r="D7" s="35" t="s">
        <v>72</v>
      </c>
      <c r="E7" s="35" t="s">
        <v>73</v>
      </c>
      <c r="F7" s="35" t="s">
        <v>74</v>
      </c>
      <c r="G7" s="35" t="s">
        <v>75</v>
      </c>
      <c r="H7" s="35" t="s">
        <v>59</v>
      </c>
      <c r="I7" s="35" t="s">
        <v>76</v>
      </c>
      <c r="J7" s="18"/>
    </row>
    <row r="8" spans="1:10">
      <c r="D8" s="21" t="s">
        <v>83</v>
      </c>
      <c r="E8" s="21">
        <v>3</v>
      </c>
      <c r="F8" s="21">
        <v>19055</v>
      </c>
      <c r="G8" s="21" t="s">
        <v>78</v>
      </c>
      <c r="H8" s="34">
        <v>0.78300000000000003</v>
      </c>
      <c r="I8" s="21">
        <v>9</v>
      </c>
      <c r="J8" s="18"/>
    </row>
  </sheetData>
  <phoneticPr fontId="1"/>
  <pageMargins left="0.7" right="0.7" top="0.75" bottom="0.75" header="0.3" footer="0.3"/>
  <pageSetup paperSize="9" scale="85" fitToHeight="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5</vt:i4>
      </vt:variant>
    </vt:vector>
  </HeadingPairs>
  <TitlesOfParts>
    <vt:vector size="20" baseType="lpstr">
      <vt:lpstr>下堂薗　絢也</vt:lpstr>
      <vt:lpstr>益田　直希</vt:lpstr>
      <vt:lpstr>川岸　茉央</vt:lpstr>
      <vt:lpstr>小平　日香里</vt:lpstr>
      <vt:lpstr>岩熊　正樹</vt:lpstr>
      <vt:lpstr>松園　小都音</vt:lpstr>
      <vt:lpstr>中田　朱音</vt:lpstr>
      <vt:lpstr>髙瀨　光平</vt:lpstr>
      <vt:lpstr>夏季休暇補講対象一覧</vt:lpstr>
      <vt:lpstr>55宮本希(第１Q)</vt:lpstr>
      <vt:lpstr>55宮本希(第２Q)</vt:lpstr>
      <vt:lpstr>55宮本希（前期）</vt:lpstr>
      <vt:lpstr>55宮本希（後期） </vt:lpstr>
      <vt:lpstr>55宮本希</vt:lpstr>
      <vt:lpstr>篠﨑　俊弥</vt:lpstr>
      <vt:lpstr>'55宮本希'!Print_Area</vt:lpstr>
      <vt:lpstr>'55宮本希（後期） '!Print_Area</vt:lpstr>
      <vt:lpstr>'55宮本希（前期）'!Print_Area</vt:lpstr>
      <vt:lpstr>'55宮本希(第１Q)'!Print_Area</vt:lpstr>
      <vt:lpstr>'55宮本希(第２Q)'!Print_Area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CKG01</dc:creator>
  <cp:lastModifiedBy>植田吉祥</cp:lastModifiedBy>
  <cp:lastPrinted>2021-11-25T06:51:53Z</cp:lastPrinted>
  <dcterms:created xsi:type="dcterms:W3CDTF">2017-02-09T02:31:44Z</dcterms:created>
  <dcterms:modified xsi:type="dcterms:W3CDTF">2022-02-20T16:41:19Z</dcterms:modified>
</cp:coreProperties>
</file>