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bookViews>
    <workbookView xWindow="-15" yWindow="-15" windowWidth="10245" windowHeight="7350" activeTab="4"/>
  </bookViews>
  <sheets>
    <sheet name="NOTES J" sheetId="37" r:id="rId1"/>
    <sheet name="FINANCIAL HIGHLIGHT" sheetId="38" r:id="rId2"/>
    <sheet name="ST' 1" sheetId="39" r:id="rId3"/>
    <sheet name="ST'2" sheetId="40" r:id="rId4"/>
    <sheet name="ST'3" sheetId="41" r:id="rId5"/>
    <sheet name="ST'4" sheetId="42" r:id="rId6"/>
  </sheets>
  <calcPr calcId="162913" concurrentCalc="0"/>
</workbook>
</file>

<file path=xl/calcChain.xml><?xml version="1.0" encoding="utf-8"?>
<calcChain xmlns="http://schemas.openxmlformats.org/spreadsheetml/2006/main">
  <c r="B10" i="38" l="1"/>
  <c r="B13" i="38"/>
  <c r="B14" i="38"/>
  <c r="B15" i="38"/>
  <c r="B16" i="38"/>
  <c r="B17" i="38"/>
  <c r="B18" i="38"/>
  <c r="B19" i="38"/>
  <c r="B20" i="38"/>
  <c r="B21" i="38"/>
  <c r="B22" i="38"/>
  <c r="B23" i="38"/>
  <c r="B25" i="38"/>
  <c r="C10" i="38"/>
  <c r="C23" i="38"/>
  <c r="C25" i="38"/>
  <c r="D10" i="38"/>
  <c r="D23" i="38"/>
  <c r="D25" i="38"/>
  <c r="E10" i="38"/>
  <c r="E23" i="38"/>
  <c r="E25" i="38"/>
  <c r="F8" i="38"/>
  <c r="F9" i="38"/>
  <c r="F10" i="38"/>
  <c r="F23" i="38"/>
  <c r="F25" i="38"/>
  <c r="G8" i="38"/>
  <c r="G9" i="38"/>
  <c r="G10" i="38"/>
  <c r="G14" i="38"/>
  <c r="G17" i="38"/>
  <c r="G18" i="38"/>
  <c r="G19" i="38"/>
  <c r="G23" i="38"/>
  <c r="G25" i="38"/>
  <c r="H9" i="38"/>
  <c r="H10" i="38"/>
  <c r="H17" i="38"/>
  <c r="H23" i="38"/>
  <c r="H25" i="38"/>
  <c r="I9" i="38"/>
  <c r="I10" i="38"/>
  <c r="I17" i="38"/>
  <c r="I22" i="38"/>
  <c r="I23" i="38"/>
  <c r="I25" i="38"/>
  <c r="J25" i="38"/>
  <c r="E27" i="38"/>
  <c r="D26" i="38"/>
  <c r="D27" i="38"/>
  <c r="C26" i="38"/>
  <c r="C27" i="38"/>
  <c r="B26" i="38"/>
  <c r="J26" i="38"/>
  <c r="J27" i="38"/>
  <c r="I27" i="38"/>
  <c r="H27" i="38"/>
  <c r="G27" i="38"/>
  <c r="F27" i="38"/>
  <c r="B27" i="38"/>
  <c r="J23" i="38"/>
  <c r="J22" i="38"/>
  <c r="J21" i="38"/>
  <c r="J20" i="38"/>
  <c r="J19" i="38"/>
  <c r="J18" i="38"/>
  <c r="J17" i="38"/>
  <c r="J16" i="38"/>
  <c r="J15" i="38"/>
  <c r="J14" i="38"/>
  <c r="J13" i="38"/>
  <c r="J10" i="38"/>
  <c r="J9" i="38"/>
  <c r="J8" i="38"/>
  <c r="J7" i="38"/>
  <c r="J6" i="38"/>
  <c r="J5" i="38"/>
</calcChain>
</file>

<file path=xl/sharedStrings.xml><?xml version="1.0" encoding="utf-8"?>
<sst xmlns="http://schemas.openxmlformats.org/spreadsheetml/2006/main" count="1315" uniqueCount="776">
  <si>
    <t>SUBEB</t>
  </si>
  <si>
    <t>BACATMA</t>
  </si>
  <si>
    <t>JUDICIARY</t>
  </si>
  <si>
    <t>N</t>
  </si>
  <si>
    <t>MINISTRY OF WOMEN AFFAIRS</t>
  </si>
  <si>
    <t>Hospitals Management Board</t>
  </si>
  <si>
    <t>Galambi Ranching Company</t>
  </si>
  <si>
    <t>LESS EXPENDITURE</t>
  </si>
  <si>
    <t>Total Payments</t>
  </si>
  <si>
    <t>DECEMBER</t>
  </si>
  <si>
    <t>TOTAL</t>
  </si>
  <si>
    <t>MINISTRY OF JUSTICE</t>
  </si>
  <si>
    <t xml:space="preserve">Govt House </t>
  </si>
  <si>
    <t>MINISTRY OF HEALTH</t>
  </si>
  <si>
    <t>BASEPA</t>
  </si>
  <si>
    <t>BASAC</t>
  </si>
  <si>
    <t>State Development Board</t>
  </si>
  <si>
    <t>MINISTRY OF EDUCATION</t>
  </si>
  <si>
    <t>Ministry of Health</t>
  </si>
  <si>
    <t>Teachers Service Commission</t>
  </si>
  <si>
    <t>GOVERNMENT OF BAUCHI STATE OF NIGERIA</t>
  </si>
  <si>
    <t>STATUTORY ALLOCATION</t>
  </si>
  <si>
    <t>ACCOUNTANT GENERAL</t>
  </si>
  <si>
    <t xml:space="preserve">BAUCHI STATE </t>
  </si>
  <si>
    <t xml:space="preserve">STATEMENT No.I  </t>
  </si>
  <si>
    <t>NOTES</t>
  </si>
  <si>
    <t>CRF CHARGES</t>
  </si>
  <si>
    <t>CIVIL SERVICE COMMISSION</t>
  </si>
  <si>
    <t>Notes</t>
  </si>
  <si>
    <t>JANUARY</t>
  </si>
  <si>
    <t>MARCH</t>
  </si>
  <si>
    <t>SEPTEMBER</t>
  </si>
  <si>
    <t>NOVEMBER</t>
  </si>
  <si>
    <t>ECONOMIC SECTOR</t>
  </si>
  <si>
    <t>STATEMENT No. 2</t>
  </si>
  <si>
    <t>ASSTES</t>
  </si>
  <si>
    <t>Muslim Pligrims Welf. Board</t>
  </si>
  <si>
    <t>Christians Pil. Welf. Board</t>
  </si>
  <si>
    <t>State INEC</t>
  </si>
  <si>
    <t>State Sharia Commission</t>
  </si>
  <si>
    <t>SEMA</t>
  </si>
  <si>
    <t>Ministry of Agriculture</t>
  </si>
  <si>
    <t>Ministry of Education</t>
  </si>
  <si>
    <t>Ministry of Finance</t>
  </si>
  <si>
    <t>Board of Internal Revenue</t>
  </si>
  <si>
    <t>Specialist Hospital Board</t>
  </si>
  <si>
    <t>Ministry of Justice</t>
  </si>
  <si>
    <t>Judiciary</t>
  </si>
  <si>
    <t>Judicial Service Comm.</t>
  </si>
  <si>
    <t>State Audit Dept</t>
  </si>
  <si>
    <t>Civil Service Commission</t>
  </si>
  <si>
    <t>Head of Civil service</t>
  </si>
  <si>
    <t>State Pension Board</t>
  </si>
  <si>
    <t>State House of Assembly</t>
  </si>
  <si>
    <t>BSADP</t>
  </si>
  <si>
    <t xml:space="preserve">Local Govt Service Comm. </t>
  </si>
  <si>
    <t>Sharia Court of Appeal;</t>
  </si>
  <si>
    <t>Pension and Gratuity</t>
  </si>
  <si>
    <t>Min. of Water Resources</t>
  </si>
  <si>
    <t>State Water Board</t>
  </si>
  <si>
    <t>RUWASA</t>
  </si>
  <si>
    <t>Bauchi State Television</t>
  </si>
  <si>
    <t>Bauchi Radio Corporation</t>
  </si>
  <si>
    <t>SHARIA COURT OF APPEAL</t>
  </si>
  <si>
    <t>State Library Board</t>
  </si>
  <si>
    <t>MINISTRY OF HIGHER EDUCATION</t>
  </si>
  <si>
    <t>Bauchi State Scholarship Board</t>
  </si>
  <si>
    <t>MINISTRY OF WATER RESOURCES</t>
  </si>
  <si>
    <t>DGO</t>
  </si>
  <si>
    <t>SSMB</t>
  </si>
  <si>
    <t>PHCDA</t>
  </si>
  <si>
    <t>Ministry of Budget &amp; Econ. Plan.</t>
  </si>
  <si>
    <t>Ministry of Local Govt. Affiars</t>
  </si>
  <si>
    <t>Local Govt. Audit Dept.</t>
  </si>
  <si>
    <t>Ministry for Rural Development</t>
  </si>
  <si>
    <t>Bauchi State Sport Council</t>
  </si>
  <si>
    <t>Severance Gratuity</t>
  </si>
  <si>
    <t>Public Officers Salaries (SSG)</t>
  </si>
  <si>
    <t>Public Officers Salaries HOCS)</t>
  </si>
  <si>
    <t>Public Officers Salaries (BASHA)</t>
  </si>
  <si>
    <t>MINISTRY OF SOCIAL DEVELOPMENT</t>
  </si>
  <si>
    <t>STATE DEVELOPMENT BOARD</t>
  </si>
  <si>
    <t>Ministry of Rural Devp.</t>
  </si>
  <si>
    <t>DMO</t>
  </si>
  <si>
    <t>BAUCHI STATE UNIVERSITY</t>
  </si>
  <si>
    <t>MINISTRY OF SOLID MINERALS</t>
  </si>
  <si>
    <t>COLLEGE OF AGRICULTURE</t>
  </si>
  <si>
    <t>SPORTS COUNCIL</t>
  </si>
  <si>
    <t>MINISTRY OF WORKS &amp; TRANSPORT</t>
  </si>
  <si>
    <t>THE JUDICIARY</t>
  </si>
  <si>
    <t>Ministry of Religious Affairs</t>
  </si>
  <si>
    <t>APRIL</t>
  </si>
  <si>
    <t>MAY</t>
  </si>
  <si>
    <t>JUNE</t>
  </si>
  <si>
    <t>-</t>
  </si>
  <si>
    <t>DETAILS</t>
  </si>
  <si>
    <t>GOVERNMENT HOUSE</t>
  </si>
  <si>
    <t>OFFICE OF THE ACCOUNTANT GENERAL</t>
  </si>
  <si>
    <t>MINISTRY OF SCIENCE &amp; TECHNOLOGY</t>
  </si>
  <si>
    <t>MINISTRY OF YOUTH &amp; SPORTS</t>
  </si>
  <si>
    <t>RUWASSA</t>
  </si>
  <si>
    <t>MINISTRY OF AGRICULTURE</t>
  </si>
  <si>
    <t>Office Of The Accountant General</t>
  </si>
  <si>
    <t>Agency For Ophans &amp; Vul. Children</t>
  </si>
  <si>
    <t>Sch. Of Health Tech. Ningi</t>
  </si>
  <si>
    <t>Ministry of Women Affairs</t>
  </si>
  <si>
    <t>Ministry of Works &amp; Transport</t>
  </si>
  <si>
    <t>College Of Agriculture</t>
  </si>
  <si>
    <t>MINISTRY OF RURAL DEVELOPMENT</t>
  </si>
  <si>
    <t>FEBRUARY</t>
  </si>
  <si>
    <t>JULY</t>
  </si>
  <si>
    <t>AUGUST</t>
  </si>
  <si>
    <t>OCTOBER</t>
  </si>
  <si>
    <t>OHCS</t>
  </si>
  <si>
    <t>Re-Imbursement</t>
  </si>
  <si>
    <t>State Boundary Commission</t>
  </si>
  <si>
    <t>BATV</t>
  </si>
  <si>
    <t>BRC</t>
  </si>
  <si>
    <t>Judicial Service Commission</t>
  </si>
  <si>
    <t>BACYWORD</t>
  </si>
  <si>
    <t>Agency For Nomadic Education</t>
  </si>
  <si>
    <t>Ministry For Local Government Affairs</t>
  </si>
  <si>
    <t>BAUCHI STATE GOVERNMENT OF NIGERIA</t>
  </si>
  <si>
    <t>CASH FLOW FROM OPERATING ACTIVITIES</t>
  </si>
  <si>
    <t>RECEIPTS:</t>
  </si>
  <si>
    <t>Statutory Allocation; FAAC</t>
  </si>
  <si>
    <t>Value Added Tax Allocation</t>
  </si>
  <si>
    <t>Sub-total - Statutory Allocation</t>
  </si>
  <si>
    <t>Direct Taxes</t>
  </si>
  <si>
    <t>Licences</t>
  </si>
  <si>
    <t>Fees:</t>
  </si>
  <si>
    <t>Fines:</t>
  </si>
  <si>
    <t>Sales:</t>
  </si>
  <si>
    <t>Earnings:</t>
  </si>
  <si>
    <t>Sales/Rent on Government Buildings:</t>
  </si>
  <si>
    <t>Sales/Rent on Lands and Others:</t>
  </si>
  <si>
    <t>Repayment- General:</t>
  </si>
  <si>
    <t>Investment Income</t>
  </si>
  <si>
    <t>Interest Earned</t>
  </si>
  <si>
    <t>Re-imbursement</t>
  </si>
  <si>
    <t>Sub-total - Independent Revenue</t>
  </si>
  <si>
    <t>Other Revenue Source Of The Government</t>
  </si>
  <si>
    <t>Total Receipts</t>
  </si>
  <si>
    <t>Payments:</t>
  </si>
  <si>
    <t>Personnel Cost (Including Salaries on CRF Charges</t>
  </si>
  <si>
    <t>State Government Contribution To Pension:</t>
  </si>
  <si>
    <t>Overhead Charges:</t>
  </si>
  <si>
    <t>Consolidated Revenue Fund Charges ( including Service Wide Votes)</t>
  </si>
  <si>
    <t>Subvention To Parastatals:</t>
  </si>
  <si>
    <t>Other Operating Activities</t>
  </si>
  <si>
    <t>Other Transfers</t>
  </si>
  <si>
    <t>Net cashflow from Operating activities</t>
  </si>
  <si>
    <t>Cashflows From Investment Activities:</t>
  </si>
  <si>
    <t>Capital Expenditure: Administrative Sector:</t>
  </si>
  <si>
    <t>Capital Expenditure: Economic Sector:</t>
  </si>
  <si>
    <t>Capital Expenditure: Law &amp; Justice:</t>
  </si>
  <si>
    <t>Capital Expenditure: Regional Development:</t>
  </si>
  <si>
    <t>Capital Expenditure: Social Service Sector:</t>
  </si>
  <si>
    <t>Capital Expenditure: Funded From Aids &amp; Grants:</t>
  </si>
  <si>
    <t>Net cashflow from Investment activities</t>
  </si>
  <si>
    <t>Cashflows From Financing Activities:</t>
  </si>
  <si>
    <t>Proceeds from Aid and Grants</t>
  </si>
  <si>
    <t>Repayment of External Loans (Including Servicing)</t>
  </si>
  <si>
    <t>Repayment of Loan from Other Funds</t>
  </si>
  <si>
    <t>Net Cashflows From Financing Activities:</t>
  </si>
  <si>
    <t>Movement in Other Cash Equivalent Accounts</t>
  </si>
  <si>
    <t>(Increase)/Decrease in Investments</t>
  </si>
  <si>
    <t>Net (Increase)/Decrease in Other Cash Equivalent Accounts</t>
  </si>
  <si>
    <t>Net Cash For The Year</t>
  </si>
  <si>
    <t>The Accompanying Notes Form Part of these statements</t>
  </si>
  <si>
    <t>TOTAL LIQUID ASSETS</t>
  </si>
  <si>
    <t>Investments and Other Cash Assets:-</t>
  </si>
  <si>
    <t>State Government Investments</t>
  </si>
  <si>
    <t>Imprests:-</t>
  </si>
  <si>
    <t>Advances:-</t>
  </si>
  <si>
    <t>Revolving Loans Granted:-</t>
  </si>
  <si>
    <t>Intangible Assets</t>
  </si>
  <si>
    <t>TOTAL INVESTMENT AND OTHER CASH ASSETS</t>
  </si>
  <si>
    <t>TOTAL ASSETS</t>
  </si>
  <si>
    <t>LIABILITIES:-</t>
  </si>
  <si>
    <t>Consolidated Revenue Fund:</t>
  </si>
  <si>
    <t>Capital Development Fund:</t>
  </si>
  <si>
    <t>TOTAL PUBLIC FUNDS</t>
  </si>
  <si>
    <t>PUBLIC FUNDS</t>
  </si>
  <si>
    <t>EXTERNAL AND INTERNAL LOANS</t>
  </si>
  <si>
    <t>External Loans States</t>
  </si>
  <si>
    <t>Development Loan Stock</t>
  </si>
  <si>
    <t>Other Internal Loans (Promissory Notes)</t>
  </si>
  <si>
    <t>Internal Loans from Other Funds</t>
  </si>
  <si>
    <t>TOTAL EXTERNAL AND INTERNAL LOANS</t>
  </si>
  <si>
    <t>OTHER LIABILITIES</t>
  </si>
  <si>
    <t>Deposits:-</t>
  </si>
  <si>
    <t>TOTAL LIABILITIES</t>
  </si>
  <si>
    <t>A</t>
  </si>
  <si>
    <t>Opening Balance:-</t>
  </si>
  <si>
    <t>VARIANCE ON FINAL BUDGET</t>
  </si>
  <si>
    <t>ADD REVENUE</t>
  </si>
  <si>
    <t>TOTAL REVENUE:</t>
  </si>
  <si>
    <t>OTHER RECURRENT PAYMENT/EXPENDITURE:</t>
  </si>
  <si>
    <t>TOTAL EXPENDITURE:</t>
  </si>
  <si>
    <t>OPERATING BALANCE:</t>
  </si>
  <si>
    <t>APPROPRIATONS/TRANSFERS:</t>
  </si>
  <si>
    <t>Transfer to Capital Development Fund:</t>
  </si>
  <si>
    <t>Closing Balance:</t>
  </si>
  <si>
    <t>STATEMENT No. 4</t>
  </si>
  <si>
    <t>PERFORMANCE ON TOTAL</t>
  </si>
  <si>
    <t>Opening Balance:</t>
  </si>
  <si>
    <t>Transfer From Consolidated Revenue Fund:</t>
  </si>
  <si>
    <t>Aids &amp; Grants</t>
  </si>
  <si>
    <t>TOTAL REVENUE AVAILABLE:</t>
  </si>
  <si>
    <t>LESS CAPITAL EXPENDITURE</t>
  </si>
  <si>
    <t>TOTAL CAPITAL EXPENDITURE:</t>
  </si>
  <si>
    <t>CLOSING BALANCE:</t>
  </si>
  <si>
    <t>ADD REVENUE:</t>
  </si>
  <si>
    <t>STATEMENT N0. 3</t>
  </si>
  <si>
    <t>NOTE</t>
  </si>
  <si>
    <t>Ref. Note</t>
  </si>
  <si>
    <t>Remarks</t>
  </si>
  <si>
    <t>A- Share of Statutory Allocation from FAAC</t>
  </si>
  <si>
    <t>Net Share of Statutory Allocation from FAAC</t>
  </si>
  <si>
    <t>Add: Deduction at Source for loan Repayment</t>
  </si>
  <si>
    <t>Share of Federal Accounts Allocation- Excess Crude Oil</t>
  </si>
  <si>
    <t>Total (GROSS) FAAC Allocation to State</t>
  </si>
  <si>
    <t>B</t>
  </si>
  <si>
    <t>B. Value Added Tax</t>
  </si>
  <si>
    <t>Share of Value Added Tax (VAT)</t>
  </si>
  <si>
    <t>Internally Generated Revenue (Independent Revenue)</t>
  </si>
  <si>
    <t>TOTAL - Direct Taxes</t>
  </si>
  <si>
    <t>TOTAL - Licences</t>
  </si>
  <si>
    <t>Fees</t>
  </si>
  <si>
    <t>Sales</t>
  </si>
  <si>
    <t>TOTAL - Sales</t>
  </si>
  <si>
    <t>Earnings</t>
  </si>
  <si>
    <t>TOTAL - Earnings</t>
  </si>
  <si>
    <t>Rent on Government Buildings</t>
  </si>
  <si>
    <t>TOTAL- Rent on Government Buildings</t>
  </si>
  <si>
    <t>Rent on Lands &amp; Others</t>
  </si>
  <si>
    <t>TOTAL- Rent on Lands &amp; Others</t>
  </si>
  <si>
    <t>Repayments</t>
  </si>
  <si>
    <t>TOTAL- Repayments</t>
  </si>
  <si>
    <t>TOTAL- Investment Income</t>
  </si>
  <si>
    <t>Other Revenue Sources of the Government</t>
  </si>
  <si>
    <t>TOTAL- Other Revenue Sources</t>
  </si>
  <si>
    <t>A- Total Personnel Costs (Including Salaries directly charged to CRF In Note 4B below):</t>
  </si>
  <si>
    <t>Administrative Sector:</t>
  </si>
  <si>
    <t>Economic Sector:</t>
  </si>
  <si>
    <t>Law &amp; Justice:</t>
  </si>
  <si>
    <t>Regional Development:</t>
  </si>
  <si>
    <t>Social Service Sector:</t>
  </si>
  <si>
    <t>Employers Contribution to Pension According to Sector</t>
  </si>
  <si>
    <t>Subvention to Parastatals (According to Sectors)</t>
  </si>
  <si>
    <t>Transfer to Capital Development Fund (According to Sectors)</t>
  </si>
  <si>
    <t xml:space="preserve">TOTAL Transfer to Capital Development Fund </t>
  </si>
  <si>
    <t>Details of Aid &amp; Grants Received</t>
  </si>
  <si>
    <t>Bilateral</t>
  </si>
  <si>
    <t>Multi Lateral</t>
  </si>
  <si>
    <t>TOTAL Details of Aid &amp; Grants Received</t>
  </si>
  <si>
    <t>A- Details of Total Capital Expenditures (According to Sectors)</t>
  </si>
  <si>
    <t>B- Details of Capital Expenditures of Parastatals (Included in 11A above)</t>
  </si>
  <si>
    <t>CLOSING BOOK BALANCES OF OTHER FUNDS OF THE GOVERNMENT</t>
  </si>
  <si>
    <t>CLOSING CASH BOOK BALANCE OF SUB-TREASURY OFFICES</t>
  </si>
  <si>
    <t>CLOSING CASH BOOK BALANCE OF MDAs</t>
  </si>
  <si>
    <t>TOTAL Details of Cash Book Balances</t>
  </si>
  <si>
    <t>TOTAL INVESTMENTS</t>
  </si>
  <si>
    <t>LIST OF OUTSTANDING IMPRESTS</t>
  </si>
  <si>
    <t>TOTAL OUTSTANDING IMPRESTS</t>
  </si>
  <si>
    <t>LIST OF OUTSTANDING ADVANCES</t>
  </si>
  <si>
    <t>Revolving Loan Account</t>
  </si>
  <si>
    <t>List the Loans</t>
  </si>
  <si>
    <t>States Bonds &amp; Treasury Bonds</t>
  </si>
  <si>
    <t>Nigerian Treasury Bills (NTB)</t>
  </si>
  <si>
    <t>Opening Balance sa at 1st Jan. 2015</t>
  </si>
  <si>
    <t>Add: Additional NTB Issued</t>
  </si>
  <si>
    <t>Less: NTB Repaid</t>
  </si>
  <si>
    <t>Loans as at 31st December, 2015</t>
  </si>
  <si>
    <t>CONTINGENT LIABILITIES AS AT YEAR END</t>
  </si>
  <si>
    <t>Pension &amp; Gratuity Due</t>
  </si>
  <si>
    <t>Outstanding Contractors Liabilities (According to MDA)</t>
  </si>
  <si>
    <t>TOTAL CONTINGENT LIABILITIES</t>
  </si>
  <si>
    <t>DED. AT SOURCE</t>
  </si>
  <si>
    <t>NET RECEIPT</t>
  </si>
  <si>
    <t>MONTH</t>
  </si>
  <si>
    <t>Actual</t>
  </si>
  <si>
    <t>Total Budget</t>
  </si>
  <si>
    <t>Variance</t>
  </si>
  <si>
    <t>FINES</t>
  </si>
  <si>
    <t>Proceeds from External Loan:</t>
  </si>
  <si>
    <t>Proceeds of Loans From Other Funds</t>
  </si>
  <si>
    <t>Repayment of Treasury Bonds</t>
  </si>
  <si>
    <t>Proceeds from Internal Loans (Treasury Bonds)</t>
  </si>
  <si>
    <t>Ministry of Solid Mineral</t>
  </si>
  <si>
    <t>State Emergency Manag. Agency (SEMA)</t>
  </si>
  <si>
    <t>Ministry of Information</t>
  </si>
  <si>
    <t>Office of The State Auditor General</t>
  </si>
  <si>
    <t>State Emergency Management Agency (SEMA)</t>
  </si>
  <si>
    <t>Muslim Pligrims Welfare Board</t>
  </si>
  <si>
    <t>Ministry of Religious Affairs &amp; Community Relations</t>
  </si>
  <si>
    <t>Bauchi State Assembly Service Commission</t>
  </si>
  <si>
    <t>Office of The Head of Civil service</t>
  </si>
  <si>
    <t>Bauchi State Agricultural Development Prog. (BSADP)</t>
  </si>
  <si>
    <t>Ministry of Water Resources</t>
  </si>
  <si>
    <t>Special Schools Management Board (SSMB)</t>
  </si>
  <si>
    <t>Drugs &amp; Medical Consumables Management Agency</t>
  </si>
  <si>
    <t>Bauchi State Env. Protection Agency (BASEPA)</t>
  </si>
  <si>
    <t>Bauchi State University</t>
  </si>
  <si>
    <t>College of Education, Azare</t>
  </si>
  <si>
    <t>College For Legal &amp; Islamic Studies Misau</t>
  </si>
  <si>
    <t>Abubakar Tatari Ali Politechnic (ATAP)</t>
  </si>
  <si>
    <t>Bauchi State Agency For Mass Education (BASAME)</t>
  </si>
  <si>
    <t>Adult &amp; Non Formal Education Institute Kangere</t>
  </si>
  <si>
    <t>Christians Pilgrims Welfare Board</t>
  </si>
  <si>
    <t>State Universal Basic Education Board (SUBEB)</t>
  </si>
  <si>
    <t>BOARD OF INTERNAL REVENUE</t>
  </si>
  <si>
    <t>MINSTRY OF HEALTH</t>
  </si>
  <si>
    <t>MINISTRY OF ENVIRONMENT &amp; FORESTRY</t>
  </si>
  <si>
    <t>MINISTRY OF COMMERCE &amp; INDUSTRY</t>
  </si>
  <si>
    <t>MINISTRY OF LANDS &amp; HOUSING</t>
  </si>
  <si>
    <t>OFFICE OF THE AUDITOR GENERAL FOR LOCAL GOVERNMENT</t>
  </si>
  <si>
    <t>SHARI'A COURT OF APPEAL</t>
  </si>
  <si>
    <t>SSG</t>
  </si>
  <si>
    <t>ATAP</t>
  </si>
  <si>
    <t>STATE UNIVERSITY</t>
  </si>
  <si>
    <t>COLLEGE OF AGRIC</t>
  </si>
  <si>
    <t>CLIS MISAU</t>
  </si>
  <si>
    <t>MINISTRY OF ANIMAL &amp; NOMADIC RESETTLEMENT</t>
  </si>
  <si>
    <t>OFFICE OF THE STATE AUDITOR GENERAL</t>
  </si>
  <si>
    <t>TOTAL - FEES</t>
  </si>
  <si>
    <t>TOTAL - FINES</t>
  </si>
  <si>
    <t>MINISTRY OF FINANCE</t>
  </si>
  <si>
    <t xml:space="preserve">GALAMBI RANCHING </t>
  </si>
  <si>
    <t>TEACHERS SERVICE COMMISSION</t>
  </si>
  <si>
    <t>BAUCHI STATE SCHOLARSHIP BOARD</t>
  </si>
  <si>
    <t>BAUCHI STATE ASSEMBLY SERCICE COMMISSION</t>
  </si>
  <si>
    <t>BAUCHI STATE INDEPENDENT ELECTORAL COMMISSION</t>
  </si>
  <si>
    <t>GALAMBI RANCHING</t>
  </si>
  <si>
    <t>MINISTRY OF HEALTH.</t>
  </si>
  <si>
    <t>WATER BOARD</t>
  </si>
  <si>
    <t>PUBLIC OFFICERS SALARY (CRF CHARGES)</t>
  </si>
  <si>
    <t>LAW &amp; JUSTICE</t>
  </si>
  <si>
    <t>DEPUTY GOVERNOR OFFICE (DGO)</t>
  </si>
  <si>
    <t>SECRETARY TO THE STATE GOVERNMENT (SSG)</t>
  </si>
  <si>
    <t>COOPERATIVE AND POVERTY ALLEVIATION (MCPA)</t>
  </si>
  <si>
    <t>MIN OF SPECIAL DUTIES (MSD)</t>
  </si>
  <si>
    <t>BAUCHI STATE HOUSE OF ASSEMBLY (BAHA)</t>
  </si>
  <si>
    <t>BAUCHI STATE ASSEMBLY SERVICE COMMISSION (BASC)</t>
  </si>
  <si>
    <t>MINISTRY OF INFORMATION (MOI)</t>
  </si>
  <si>
    <t>OFFICE OF THE HEAD OF CIVIL SERVICE (OHCS)</t>
  </si>
  <si>
    <t>OFFICE OF STATE AUDITOR GENERAL (STATE AUDIT)</t>
  </si>
  <si>
    <t>CIVIL SERVICE COMMISSION (CSC)</t>
  </si>
  <si>
    <t>LOCAL GOVERNMENT SERVICE COMMISSION (LGSC)</t>
  </si>
  <si>
    <t>OFFICE OF THE ACCOUNTANT GENERAL (OAG)</t>
  </si>
  <si>
    <t>BAC</t>
  </si>
  <si>
    <t>ST. BAUCHI (A) (B) ©</t>
  </si>
  <si>
    <t>ST DAMBAM</t>
  </si>
  <si>
    <t>ST JAMAARE</t>
  </si>
  <si>
    <t>ST T\BALEWA</t>
  </si>
  <si>
    <t>ST NINGI</t>
  </si>
  <si>
    <t>ST TORO</t>
  </si>
  <si>
    <t>ST AZARE</t>
  </si>
  <si>
    <t>ST MISAU</t>
  </si>
  <si>
    <t>PROJECT FINANCIAL MANAGEMENT UNIT (PFMU)</t>
  </si>
  <si>
    <t>SOCIAL SERVICE SECTOR</t>
  </si>
  <si>
    <t>EXTERNAL LOANS</t>
  </si>
  <si>
    <t>EXTERNAL &amp; INTERNAL LOANS</t>
  </si>
  <si>
    <t>INTERNAL LOANS</t>
  </si>
  <si>
    <t>STALE VOUCHERS</t>
  </si>
  <si>
    <t>NAME OF COMPANY</t>
  </si>
  <si>
    <t>DATE OF INVESTMENT</t>
  </si>
  <si>
    <t>BANK OF THE NORTH LTD</t>
  </si>
  <si>
    <t>SUB- TOTAL</t>
  </si>
  <si>
    <t>ASHAKA CEMENT COMPANY</t>
  </si>
  <si>
    <t>SEYR NIGERIA LTD</t>
  </si>
  <si>
    <t>SAVANNAH SUGAR COMPANY</t>
  </si>
  <si>
    <t>NIGERIA ASBESTORS INDUSTRIES</t>
  </si>
  <si>
    <t>ALIND NIGERIA LTD</t>
  </si>
  <si>
    <t>JAIZ BANK PLC</t>
  </si>
  <si>
    <t xml:space="preserve">PUBLIC DEBT CHARGES </t>
  </si>
  <si>
    <t xml:space="preserve">EXTERNAL LOANS </t>
  </si>
  <si>
    <t>Additions during the year</t>
  </si>
  <si>
    <t>Repayments during the year</t>
  </si>
  <si>
    <t>Name of Financial Institution</t>
  </si>
  <si>
    <t>Liquid Assets:</t>
  </si>
  <si>
    <t>CRF Bank Balance (CBN/CRF Bank)</t>
  </si>
  <si>
    <t>Pension Account (CBN/Bank)</t>
  </si>
  <si>
    <t>Other Bank of the Treasury</t>
  </si>
  <si>
    <t>Cash Balances of Trust &amp; Other Funds of the State</t>
  </si>
  <si>
    <t>Cash Balances with Sub-Treasuries</t>
  </si>
  <si>
    <t>Cash Held by Ministries, Department &amp; Agencies</t>
  </si>
  <si>
    <t>LIABILITY OVER ASSETS</t>
  </si>
  <si>
    <t>Remittances in transit</t>
  </si>
  <si>
    <t>Proceeds From Other Capital Receipts</t>
  </si>
  <si>
    <t>Consolidated Revenue Fund Charges (Pension &amp; Gratuity)</t>
  </si>
  <si>
    <t>CRF BANK BALANCE</t>
  </si>
  <si>
    <t>Trust &amp; Other Public Funds:</t>
  </si>
  <si>
    <t>TREASURY CLEARANCE/OTHER GOVT FUNDS</t>
  </si>
  <si>
    <t>SUSPENCE ACCOUNT GENERAL</t>
  </si>
  <si>
    <t>MAGISTRATE COURT LIMITED POWER</t>
  </si>
  <si>
    <t>AREA COURT</t>
  </si>
  <si>
    <t>LOCAL GOVT TRACTOR REPAYMENT</t>
  </si>
  <si>
    <t>MAKAMA MORTGAGE LOAN</t>
  </si>
  <si>
    <t>LEVIES FROM C/SERVANT TO NLC</t>
  </si>
  <si>
    <t>LOAN TO BASG FROM LOCAL GOVT JOINT FUND</t>
  </si>
  <si>
    <t>ADVANCES</t>
  </si>
  <si>
    <t>PURCHASE OF SHARES IN PRIV.</t>
  </si>
  <si>
    <t>MHWUN MOTOR CYCLE LOAN TO MEMBERS</t>
  </si>
  <si>
    <t>STAFF HOUSING LOAN</t>
  </si>
  <si>
    <t>TRUST &amp; OTHER PUBLIC FUNDS</t>
  </si>
  <si>
    <t>Miscellaneous - Other Capital Receipts</t>
  </si>
  <si>
    <t>Repayments: External Loans: FGN</t>
  </si>
  <si>
    <t>Repayments: Nigerian Treasury Bills</t>
  </si>
  <si>
    <t>Repayments: Development Loan Stock</t>
  </si>
  <si>
    <t>Repayments: Internal Loans from Other Funds</t>
  </si>
  <si>
    <t>Other (Salary Arrears &amp; Staff Claims)</t>
  </si>
  <si>
    <t>VALUE ADDED TAX (VAT)</t>
  </si>
  <si>
    <t>Mining Rents</t>
  </si>
  <si>
    <t>Royalties</t>
  </si>
  <si>
    <t>Proceeds from Internal Loans (NTBS)</t>
  </si>
  <si>
    <t>Proceeds from Development of Natural Resources</t>
  </si>
  <si>
    <t>Repayment of Internal Loans NTBs</t>
  </si>
  <si>
    <t>Total Cashflow From Other Cash Equivaaaalent Accounts</t>
  </si>
  <si>
    <t>Police Reward Fund</t>
  </si>
  <si>
    <t>Treasury Bonds</t>
  </si>
  <si>
    <t>Nigerian Treasury Bills (NTBs)</t>
  </si>
  <si>
    <t>Repayments:  Treasury Bond</t>
  </si>
  <si>
    <t>Repayments: Other Internal Loans (Promissory Notes)</t>
  </si>
  <si>
    <t>State Treasury Bonds</t>
  </si>
  <si>
    <t>Nigerian Treasury Bills</t>
  </si>
  <si>
    <t>Repayment of Loan  from Development of Natural Resources</t>
  </si>
  <si>
    <t>BOIR</t>
  </si>
  <si>
    <t>DIRECTORATE OF INVESTMENT</t>
  </si>
  <si>
    <t>OFFICE OF AUDITOR GENERAL FOR LOCAL GOV'T (LG AUDIT)</t>
  </si>
  <si>
    <t>MINISTRY OF REL. AFFAIRS &amp; COMM. RELETIONS (MORA&amp;CR)</t>
  </si>
  <si>
    <t>Transfer From Capital Development Fund:</t>
  </si>
  <si>
    <t>OTHER BANK OF THE TREASURY</t>
  </si>
  <si>
    <t>MINISTRY FOR LOCAL GOVERNMENT AFFAIRS</t>
  </si>
  <si>
    <t>MINISTRY OF COMMERCE</t>
  </si>
  <si>
    <t>MINISTRY OF LANDS &amp; SURVEY</t>
  </si>
  <si>
    <t>JUD. SERVICE COMMISSION</t>
  </si>
  <si>
    <t>ZONAL EDUCATION OFFICE BAUCHI</t>
  </si>
  <si>
    <t>ZONAL EDUCATION OFFICE KATAGUM</t>
  </si>
  <si>
    <t>ZONAL EDUCATION OFFICE DARAZO</t>
  </si>
  <si>
    <t>SCHOLARSHIP BOARD</t>
  </si>
  <si>
    <t>MINISTRY OF BUDGET &amp; PLANNING</t>
  </si>
  <si>
    <t>MINISTRY OF TOURISM &amp; CULTURE</t>
  </si>
  <si>
    <t>MINISTRY OF FORESTRY &amp; ENVIRONMENT</t>
  </si>
  <si>
    <t>MINISTRY OF POWER &amp; ENERGY</t>
  </si>
  <si>
    <t>Less:Transfer to CRF to Fund Recurrent Expenditures</t>
  </si>
  <si>
    <t>STATEMENT OF INVESTMENT AND LOANS FOR THE PERIOD ENDED 31ST DECEMBER,2015</t>
  </si>
  <si>
    <t>MINISTRY OF ANIMAL RESOURSES</t>
  </si>
  <si>
    <t>INTERCITY BANK</t>
  </si>
  <si>
    <t>OPENING BALANCE</t>
  </si>
  <si>
    <t>31100103 LOAN TO GOVT. OWN COMPANY</t>
  </si>
  <si>
    <t>PURCHASE OF SHARES IN PRI.</t>
  </si>
  <si>
    <t>PURCHASE OF SHARES TO CIVIL SERVANT MIN/ DEPT</t>
  </si>
  <si>
    <t>PURCHASE OF SHARES TO CIVIL SERVANT PARASTATALS</t>
  </si>
  <si>
    <t>RETENTION -MIN OF AGRIC</t>
  </si>
  <si>
    <t>RETENTION -MIN OF COMMERCE</t>
  </si>
  <si>
    <t>RETENTION -MIN OF EDUCATION</t>
  </si>
  <si>
    <t>RETENTION -MIN OF FINANCE</t>
  </si>
  <si>
    <t>RETENTION- GOVERNMENT HOUSE</t>
  </si>
  <si>
    <t>RETENTION- MIN OF HEALTH</t>
  </si>
  <si>
    <t>RETENTION- MIN OF INFORMATION</t>
  </si>
  <si>
    <t>RETENTION- JUDICIAL DEPARTMENT</t>
  </si>
  <si>
    <t>RETENTION - MIN OF JUSTICE</t>
  </si>
  <si>
    <t xml:space="preserve">RETENTION - MIN OF LANDS </t>
  </si>
  <si>
    <t>RETENTION- MIN FOR LOCAL GOVT</t>
  </si>
  <si>
    <t>RETNTION- SHARIA COURT OF APPEAL</t>
  </si>
  <si>
    <t xml:space="preserve">RETENTION- SECRETARY TO THE MILITARY GOVT </t>
  </si>
  <si>
    <t>RETENTION- MIN OF SOCIAL WELFARE, YOUTH AND SPORT</t>
  </si>
  <si>
    <t xml:space="preserve">RETENTION-MIN OF WORKS </t>
  </si>
  <si>
    <t>RETENTION- PROJECT IMPLEMENTATION UNIT</t>
  </si>
  <si>
    <t>RETENTION-MIN OF WATER RESOURCES</t>
  </si>
  <si>
    <t>RETENTION- MIN OF RURAL DEVELOPMENT</t>
  </si>
  <si>
    <t>RETENTION- MIN OF LAND &amp; ENVIRONMENT</t>
  </si>
  <si>
    <t>RETENTION- DEPOSIT</t>
  </si>
  <si>
    <t>RETENTION-DEPOSIT</t>
  </si>
  <si>
    <t>41030101 UNREMITTED PAYE</t>
  </si>
  <si>
    <t>PAYE DEDUCTION REMITTED TO AG</t>
  </si>
  <si>
    <t>DEV. LEVY REMITTED TO AG</t>
  </si>
  <si>
    <t>4103102 UNREMITTED WITHOLDING TAX</t>
  </si>
  <si>
    <t>FED. INLAND REVENUE 2.5% WITHOLDING TAX</t>
  </si>
  <si>
    <t>5% TAX LIABILITY- MIN/ DEPT</t>
  </si>
  <si>
    <t>41030103 VALUE ADDED TAX</t>
  </si>
  <si>
    <t>5% VAT DEDUCTION FROM SERVICES PAYMENT</t>
  </si>
  <si>
    <t xml:space="preserve">41030203 UNION DUES </t>
  </si>
  <si>
    <t>CHECK OF SYSTEM (DED. UNION DUES)</t>
  </si>
  <si>
    <t>41030204 HOUSING REVOLVING FUND DED.</t>
  </si>
  <si>
    <t>41030205 COOPERATIVE SOCIETY</t>
  </si>
  <si>
    <t xml:space="preserve">BAUCHI STATE NURSES SAVING SCHEME </t>
  </si>
  <si>
    <t>41030206 HOUSING FUND</t>
  </si>
  <si>
    <t>NATIONAL HOUSING SCHEME</t>
  </si>
  <si>
    <t>OWNER OCCUPIER SCHEME</t>
  </si>
  <si>
    <t>41030208 WELFARE LOAN SCHEME</t>
  </si>
  <si>
    <t>SHARIA COURT OF APPEAL M/CYCLE DED. IRO</t>
  </si>
  <si>
    <t>AUCPTRE M/CYCLE LOAN SCHEME</t>
  </si>
  <si>
    <t>M/CYCLE LOAN GRANTED BY NASU OF EDU.</t>
  </si>
  <si>
    <t>AUCPTRE JUDICIARY  M/CYCLE LOAN SCHEME</t>
  </si>
  <si>
    <t>NLC 1 M/CYCLE LOAN SCHEME</t>
  </si>
  <si>
    <t>SHB AUCPTER M/CYCLE LOAN</t>
  </si>
  <si>
    <t xml:space="preserve">AAWUN M/CYCLE REPAYMENT </t>
  </si>
  <si>
    <t>M/CYCLE LOAN BY COURT REGISTRARS ASSO. NIG</t>
  </si>
  <si>
    <t>ASCN M/CYCLE LOAN</t>
  </si>
  <si>
    <t>AUPCTRE DE-DEMARK LOAN</t>
  </si>
  <si>
    <t>NLC 2 M/CYCLE LOAN</t>
  </si>
  <si>
    <t xml:space="preserve">41030209 DEPENDENT FUND </t>
  </si>
  <si>
    <t xml:space="preserve">CONT.TOWARDS ARMED FORCES REMEMBRANCE ADY BY GOVT </t>
  </si>
  <si>
    <t>NATIONAL SAVING SCHEME</t>
  </si>
  <si>
    <t>STATION DEPOSIT ACCOUNT- ST</t>
  </si>
  <si>
    <t>STATION DEPOSIT ACCOUNT- MIN/DEPT</t>
  </si>
  <si>
    <t>LOCAL GOVT.EQUITY PARTICIPATION IN BH PUB</t>
  </si>
  <si>
    <t>NOMADIC EDU. PROG:GRANTS FROM FED.GOVT</t>
  </si>
  <si>
    <t>LOAN-NIGERIAN LABOUR CONGRESS(NLC)</t>
  </si>
  <si>
    <t>NIGERIAN ARMY RENTED HOUSE</t>
  </si>
  <si>
    <t>COMPENSATION TO FARMERS</t>
  </si>
  <si>
    <t>LOCAL GOVT - EQUITY PART. IN BH PBLISHING COY</t>
  </si>
  <si>
    <t>SALES OF TRACTORS TO BASAC</t>
  </si>
  <si>
    <t>LEVY PAID BY ELECTED APP. TO ANPP</t>
  </si>
  <si>
    <t>CONT. TO APPEAL FUND CYD</t>
  </si>
  <si>
    <t>VOLUNTARY CONTR. TO STATE COUNCIL OF DAAWA</t>
  </si>
  <si>
    <t>RATTAWU NATIONAL LAVY DEDUCTION</t>
  </si>
  <si>
    <t xml:space="preserve">BAUCHI STATE EMPLOYEES CONTRIBUTION </t>
  </si>
  <si>
    <t>1% DEDUCTION FROM BH STATE CIVIL SERVANT SALERIES</t>
  </si>
  <si>
    <t>2% DEDUCTION FROM POLITICAL APPOINTIES SALARIES</t>
  </si>
  <si>
    <t xml:space="preserve">WAR AGAINST INDISCIPLINE OPERATION </t>
  </si>
  <si>
    <t>41030210 POVERTY ALLEVIATION</t>
  </si>
  <si>
    <t>41030214 LOAN DEDUCTION</t>
  </si>
  <si>
    <t>PTF BICYCLE : PARASTATALS</t>
  </si>
  <si>
    <t xml:space="preserve">COST MOTOR CYCLE LOAN </t>
  </si>
  <si>
    <t>DEPOSITS</t>
  </si>
  <si>
    <t>REVENUE</t>
  </si>
  <si>
    <t>CAPITAL RECEIPTS</t>
  </si>
  <si>
    <t>BACYWARD</t>
  </si>
  <si>
    <t>MINISTRY OF WORKS, LANDS &amp; HOUSING</t>
  </si>
  <si>
    <t>Service Wide Vote</t>
  </si>
  <si>
    <t>ATAP Bauchi</t>
  </si>
  <si>
    <t>Budget Monitoring, Price, Intelligence and public Procurement unit</t>
  </si>
  <si>
    <t>Local Govt Audit</t>
  </si>
  <si>
    <t>MINISTRY OF WORKS</t>
  </si>
  <si>
    <t>Ministry for Local Govt affairs</t>
  </si>
  <si>
    <t>State Audit</t>
  </si>
  <si>
    <t>LGSC</t>
  </si>
  <si>
    <t>OVC</t>
  </si>
  <si>
    <t>ANFEA</t>
  </si>
  <si>
    <t>MANR</t>
  </si>
  <si>
    <t>FG  Aid &amp; Grants</t>
  </si>
  <si>
    <t>No update</t>
  </si>
  <si>
    <t>SUMMARY OF PERSONNEL COST (INCLUDING CRF CHARGES)</t>
  </si>
  <si>
    <t>RECURRENT REVENUE SUMMARY (IGR)</t>
  </si>
  <si>
    <t>OVER HEAD COST</t>
  </si>
  <si>
    <t>OVERHEAD COST SUMMARY</t>
  </si>
  <si>
    <t>SUBVENTION TO PARASTATALS</t>
  </si>
  <si>
    <t>Other Transfers ()</t>
  </si>
  <si>
    <t>Local Government % of Paris club recovery</t>
  </si>
  <si>
    <t>OTHER TRANSFERS</t>
  </si>
  <si>
    <t>(A) LOCAL INVESTMENT: QUOTED COMPANIES</t>
  </si>
  <si>
    <t>OANDO PLC</t>
  </si>
  <si>
    <t>FIRST BANK PLC</t>
  </si>
  <si>
    <t>(B) LOCAL INVESTMENT NON-QUOTED COMPANIES</t>
  </si>
  <si>
    <t>BAUCHI STATE INVESTMENT &amp; PROPERTY</t>
  </si>
  <si>
    <t>NIGER DELTA POWER HOLDINGS</t>
  </si>
  <si>
    <t>BAUCHI HOTELS BOARD</t>
  </si>
  <si>
    <t>YANKARI LOANS &amp; SAVINGS LTD</t>
  </si>
  <si>
    <t>NNDC</t>
  </si>
  <si>
    <t>ZARANDA HOTEL</t>
  </si>
  <si>
    <t>NIGERIAN SOVEREIGN INVEST AUTHORITY</t>
  </si>
  <si>
    <t>INVEST GENERAL EQUITY</t>
  </si>
  <si>
    <t>(C) FOREIGN INVESTMENT -QUOTED COMPANIES</t>
  </si>
  <si>
    <t>NEW AFRICA MERCHANT/INFRAS BANK</t>
  </si>
  <si>
    <t>(D) LOAN TO LOCAL GOVERNMENT AREAS</t>
  </si>
  <si>
    <t>LOAN GRANTED TO 20 LGAS FOR SALARY (2015)</t>
  </si>
  <si>
    <t>41030202  CONTRIBUTORY PENSION SCHEME</t>
  </si>
  <si>
    <t>PENSION CONTRIBUTION</t>
  </si>
  <si>
    <t>SHARIA COURT OF APPEAL M/CYCLE 2</t>
  </si>
  <si>
    <t>ABUJA CENTRAL MOSQUES DONATION BY DIRECTORS &amp; ABOVE</t>
  </si>
  <si>
    <t>LOCAL GOVERNMENT FUNDS</t>
  </si>
  <si>
    <t>HARDSHIP ALLOWANCES: EX-SERVICE MEN</t>
  </si>
  <si>
    <t>PARIS CLUB REFUND</t>
  </si>
  <si>
    <t>Domestic Borrowings</t>
  </si>
  <si>
    <t>INTERNATIONAL Borrowings</t>
  </si>
  <si>
    <t>Other Revenue Sources</t>
  </si>
  <si>
    <t>INCREASE/DECREASE</t>
  </si>
  <si>
    <t>COLLEGE OF HEALTH TECH. NINGI</t>
  </si>
  <si>
    <t>BRC (AIDS &amp; GRANTS )</t>
  </si>
  <si>
    <t>STATE BOUNDARY COMMISSION</t>
  </si>
  <si>
    <t>FINANCIAL HIGHLIGHTS</t>
  </si>
  <si>
    <t>VALUE ADDED TAX</t>
  </si>
  <si>
    <t>INTERNALLY GENERATED REVENUE</t>
  </si>
  <si>
    <t xml:space="preserve">GRANTS/SUBVENTIONS/EXCESS CREUDE </t>
  </si>
  <si>
    <t>MISCELLANEOUS RECEPTS</t>
  </si>
  <si>
    <t>TOTAL REVENUE</t>
  </si>
  <si>
    <t>EXPENDITURE</t>
  </si>
  <si>
    <t>PERSONNEL COST  (MINISTRIES)</t>
  </si>
  <si>
    <t>PENSION &amp; GRATUITY</t>
  </si>
  <si>
    <t>OVERHEAD COST (MINISTRIES)</t>
  </si>
  <si>
    <t>PUBLIC DEBTS CHARGES</t>
  </si>
  <si>
    <t>PERSONNEL COST (PARASTATALS)</t>
  </si>
  <si>
    <t>RECURRENT GRANTS/SUBVENTIONS</t>
  </si>
  <si>
    <t>CAPITAL EXPENDITURES (PROJECTS)</t>
  </si>
  <si>
    <t>CONTRIBUTORY PENSION</t>
  </si>
  <si>
    <t>MOVEMENT IN OTHER CASH EQUIVALENTS</t>
  </si>
  <si>
    <t>TOTAL EXPENDITURE</t>
  </si>
  <si>
    <t>NET CASH FOR THE YEAR</t>
  </si>
  <si>
    <t>CLOSING BALANCE</t>
  </si>
  <si>
    <t>Share of Statutory Allocation -others</t>
  </si>
  <si>
    <t>COLLEGE OF NURSING AND MIDWIFERY</t>
  </si>
  <si>
    <t>MUSLIMS PILGRIMS WELFARE BOARD</t>
  </si>
  <si>
    <t>STATE UNIVERSAL BASIC EDUCATION</t>
  </si>
  <si>
    <t>LOCAL GOVERNMENT SERVICE COMMISSION</t>
  </si>
  <si>
    <t>BAUCHI STATE WATER BOARD</t>
  </si>
  <si>
    <t>GOVERNOR'S OFFICE</t>
  </si>
  <si>
    <t>Min. of power, Science &amp; Technology</t>
  </si>
  <si>
    <t>GALAMBI RANCHING COMPANY</t>
  </si>
  <si>
    <t>COE AZARE</t>
  </si>
  <si>
    <t>SPECIAL SCHOOLS MGT BOARD</t>
  </si>
  <si>
    <t>COLLEGE OF HEALTH TECH NINGI</t>
  </si>
  <si>
    <t>JUDICIAL SERVICE COMMISSION</t>
  </si>
  <si>
    <t>DRUGS AND MEDICAL CONSUMABLES MGT AGENCY</t>
  </si>
  <si>
    <t>TOTAL-Interest Earned</t>
  </si>
  <si>
    <t>STATE AUDIT DEPARTMENT</t>
  </si>
  <si>
    <t>TOTAL - Re-Inbursement</t>
  </si>
  <si>
    <t>MIN. OF COMMERCE</t>
  </si>
  <si>
    <t>Ministry of Mines and Enviroment</t>
  </si>
  <si>
    <t>Budget Monitoring,Price Intelligence And Public Procurement Unit</t>
  </si>
  <si>
    <t>Secretary to The State Government (Governor's Office)</t>
  </si>
  <si>
    <t>Budget monitoring,Price Intelligence and Procurement Unit</t>
  </si>
  <si>
    <t>Christian Pilgrims Welfare Board</t>
  </si>
  <si>
    <t>Office of The Chief of Staff</t>
  </si>
  <si>
    <t>Ministry of Power, Science &amp; Technology</t>
  </si>
  <si>
    <t>Agency For Orphan &amp; Vulnerable Children</t>
  </si>
  <si>
    <t>office of the chief of staff</t>
  </si>
  <si>
    <t>CAUTION DEPOSIT-STUDENT</t>
  </si>
  <si>
    <t>%</t>
  </si>
  <si>
    <t>increase/decrease</t>
  </si>
  <si>
    <t>TOTAL BTL RECEIPT &amp; PAYMENTS</t>
  </si>
  <si>
    <t>TOTAL OF OTHER PUBLIC FUNDS</t>
  </si>
  <si>
    <t>LOAN AMOUNT</t>
  </si>
  <si>
    <t>INTEREST RATE</t>
  </si>
  <si>
    <t>DATE SIGN</t>
  </si>
  <si>
    <t>MATURITY DATE</t>
  </si>
  <si>
    <t>AMOUNT OUSTANDING</t>
  </si>
  <si>
    <t>CBN MSME DF</t>
  </si>
  <si>
    <t>States Bonds 2021 &amp; FGNTreasury Bonds 2034</t>
  </si>
  <si>
    <t>GROSS RECEPTS</t>
  </si>
  <si>
    <t>1A</t>
  </si>
  <si>
    <t>DETAILS OF GOVERNMENT SHARE OF FAAC (STATUTORY REVENUE)</t>
  </si>
  <si>
    <t>DETAILS OF SHARE OF STATUTORY ALLOCATION CONT.</t>
  </si>
  <si>
    <t>OFFICE OF THE CHIEF OF STAFF</t>
  </si>
  <si>
    <t>MINISTRY OF INFORMATION, TOURISM AND CULTURE</t>
  </si>
  <si>
    <t>SPECIAL SCHOOLS MANAGEMENT BOARD</t>
  </si>
  <si>
    <t>COLLEGE OF EDUCATION AZARE</t>
  </si>
  <si>
    <t>BAUCHI STATE LIBRARY BOARD</t>
  </si>
  <si>
    <t>COLLEGE OF EDUCATION KANGERE</t>
  </si>
  <si>
    <t>SPECIALIST HOSPITAL BAUCHI</t>
  </si>
  <si>
    <t>ACTUAL 2018</t>
  </si>
  <si>
    <t xml:space="preserve">                   ACCOUNTANT GENERAL</t>
  </si>
  <si>
    <t xml:space="preserve">                      BAUCHI STATE </t>
  </si>
  <si>
    <t>MINISTRY OF SOCIAL, YOUTH &amp; SPORTS</t>
  </si>
  <si>
    <t>MIN. OF INFORMATION, TOURISM AND CULTURE</t>
  </si>
  <si>
    <t>MINISTRY OF SOCIAL, YOUTH &amp; SPORT</t>
  </si>
  <si>
    <t>MINISTRY OF ENVIRONMENT AND SOLID MINERALS</t>
  </si>
  <si>
    <t>HOUSE OF ASSEMBLY SERVICE COMMISSION</t>
  </si>
  <si>
    <t>MINISTRY OF INFORMATION, TOURSM &amp; CULTURE</t>
  </si>
  <si>
    <t>MINISTRY ENVIRONMENT AND SOLID MINERALS</t>
  </si>
  <si>
    <t>Basac</t>
  </si>
  <si>
    <t>Min. of Information,Tourism and culture</t>
  </si>
  <si>
    <t>AMOUNT 2018</t>
  </si>
  <si>
    <t>FCMB BANK PLC</t>
  </si>
  <si>
    <t>FORTE OIL</t>
  </si>
  <si>
    <t>SUPERCO INDUSTRIES LTD.</t>
  </si>
  <si>
    <t>STAM DUTY</t>
  </si>
  <si>
    <t>PS CONTRIBUTIONS</t>
  </si>
  <si>
    <t>M/CYCLE LOAN REPAYMENT</t>
  </si>
  <si>
    <t>MOTOR VEHICLE LOAN REPAYMENT</t>
  </si>
  <si>
    <t>41030216 OVER PAYMENT RECOVERABLE</t>
  </si>
  <si>
    <t xml:space="preserve"> OVER PAYMENT RECOVERY</t>
  </si>
  <si>
    <t>Gains/loss on Investment (General)</t>
  </si>
  <si>
    <t>Judgment Debt</t>
  </si>
  <si>
    <t>Sept.34</t>
  </si>
  <si>
    <t>Aug.15</t>
  </si>
  <si>
    <t>GT Bank (ECA) Bail out Loan</t>
  </si>
  <si>
    <t>FGN Budget support Facility</t>
  </si>
  <si>
    <t>Bauchi State Bond 2026 RST 1</t>
  </si>
  <si>
    <t xml:space="preserve">UBA Pls CACS </t>
  </si>
  <si>
    <t>UBA Pls CACS II</t>
  </si>
  <si>
    <t>Jan.27</t>
  </si>
  <si>
    <t>Apr.36</t>
  </si>
  <si>
    <t>Nov.26</t>
  </si>
  <si>
    <t>Dec.21</t>
  </si>
  <si>
    <t xml:space="preserve"> SA'IDU ABUBAKAR PhD,ACCA,CNA,FCA.</t>
  </si>
  <si>
    <t xml:space="preserve">       SA'IDU ABUBAKAR PhD,ACCA,CNA,FCA.</t>
  </si>
  <si>
    <t>Cash Held by OAG:</t>
  </si>
  <si>
    <t xml:space="preserve">Personnel Cost </t>
  </si>
  <si>
    <t xml:space="preserve">Consolidated Revenue Fund Charges </t>
  </si>
  <si>
    <t>3A</t>
  </si>
  <si>
    <t>BAUCHI GEOGRAPHIC INFORMATION SERVICE</t>
  </si>
  <si>
    <t>ACTUAL 2019</t>
  </si>
  <si>
    <t>ANNUAL BUDGET 2019</t>
  </si>
  <si>
    <t>Cash &amp; its Equivalent as at 1st January, 2019</t>
  </si>
  <si>
    <t>Cash &amp; its Equivalent as at 31ST DECEMBER, 2019</t>
  </si>
  <si>
    <t xml:space="preserve"> CURRENT YEAR 2019</t>
  </si>
  <si>
    <t xml:space="preserve"> PREVIOUS YEAR2018</t>
  </si>
  <si>
    <t>ACTUAL PREVIOUS YR. 2018</t>
  </si>
  <si>
    <t>ACTUAL YR. 2019</t>
  </si>
  <si>
    <t>FINAL BUDGET 2019</t>
  </si>
  <si>
    <t>INITIAL/ORIG. BUDGET 2019</t>
  </si>
  <si>
    <t>SUPPLEMENTARY BUDGET 2019</t>
  </si>
  <si>
    <t>TOTAL CAPITAL  EXPENDITURE 2019</t>
  </si>
  <si>
    <t>Ministry of Trade &amp; investment</t>
  </si>
  <si>
    <t>Ministry of Housing</t>
  </si>
  <si>
    <t>Bauchi Geographic Information Service</t>
  </si>
  <si>
    <t>Bauchi State Water Board</t>
  </si>
  <si>
    <t>A D Rufa'I CLIS Misau</t>
  </si>
  <si>
    <t>College of Education KANGERE</t>
  </si>
  <si>
    <t>Health Contributory Management Agency</t>
  </si>
  <si>
    <t>Bauchi State Health Trust Fund</t>
  </si>
  <si>
    <t>SSG's Office (Governor's Office)</t>
  </si>
  <si>
    <t>College Of Education Azare</t>
  </si>
  <si>
    <t>DRUGS AND MEDICAL AND CONSUMABLES MGT AGENCY</t>
  </si>
  <si>
    <t>Wikki Tourist Foot Club</t>
  </si>
  <si>
    <t>MINISTRY OF  INDUSTRY, TRADE AND INVESTMENT</t>
  </si>
  <si>
    <t>MINISTRY OF WORKS  AND TRANSPORT</t>
  </si>
  <si>
    <t>MINISTRY OF P0WER AND SOLID MINERALS</t>
  </si>
  <si>
    <t>MINISTRY OF WORKS TRANSPORT</t>
  </si>
  <si>
    <t>Ministry of Cooperatives &amp; SME Dev't.</t>
  </si>
  <si>
    <t>Ministry of Social Welfare, Youth &amp; Sport</t>
  </si>
  <si>
    <t>Bereau for Information Technology</t>
  </si>
  <si>
    <t>Office of the Chief of staff</t>
  </si>
  <si>
    <t>Bauchi State Comm. For Youth and Women Rehab and Dev.</t>
  </si>
  <si>
    <t>College Of Nursing and Widwifery Bauchi</t>
  </si>
  <si>
    <t>SSG's Office (Governor's office)</t>
  </si>
  <si>
    <t>Agency Nomadic Education</t>
  </si>
  <si>
    <t>Ministry Enviroment</t>
  </si>
  <si>
    <t>Ministry of Enviroment</t>
  </si>
  <si>
    <t>Agency for Nomadic Education</t>
  </si>
  <si>
    <t>AMOUNT 2019</t>
  </si>
  <si>
    <t>Opening balances at at 1/1/2018</t>
  </si>
  <si>
    <t>Closing Balances as at 30/06/2019</t>
  </si>
  <si>
    <t>Closing Balances as at 31/12/2019</t>
  </si>
  <si>
    <t>Judgement Debts</t>
  </si>
  <si>
    <t>MUSLIM PILGRIMS WELFARE BOARD</t>
  </si>
  <si>
    <t>CHRISTAIN PILGRIMS WELFARE BOARD</t>
  </si>
  <si>
    <t>BAUCHI STATE TELEVISION</t>
  </si>
  <si>
    <t>STATE PENSION  BOARD</t>
  </si>
  <si>
    <t>STATE INEC</t>
  </si>
  <si>
    <t>BAGIS</t>
  </si>
  <si>
    <t>BAUCHI SHARIA COMMISSION</t>
  </si>
  <si>
    <t>A D RUFAI CLIS MISAU</t>
  </si>
  <si>
    <t>ATA  POLYTECHNIC</t>
  </si>
  <si>
    <t>HOSPITAL MANAGEMENT BOARD</t>
  </si>
  <si>
    <t>BASHCMA</t>
  </si>
  <si>
    <t>BHETFUND</t>
  </si>
  <si>
    <t>MCSMED</t>
  </si>
  <si>
    <t>DRUGS MEDICAL AND CONSUMABLES MGT AGENCY</t>
  </si>
  <si>
    <t>BASAME</t>
  </si>
  <si>
    <t>BASANE</t>
  </si>
  <si>
    <t>BSDB</t>
  </si>
  <si>
    <t>BAUCHI SPORTS COUNCIL</t>
  </si>
  <si>
    <t>WIKKI TOURIST FC</t>
  </si>
  <si>
    <t>YANKARI TRANSPORT SERVICE</t>
  </si>
  <si>
    <t>BASOVCA</t>
  </si>
  <si>
    <t>CBN Salary Bailout Loan (Zenith Bank)</t>
  </si>
  <si>
    <t>UBA Plc CID Loan</t>
  </si>
  <si>
    <t>May.22</t>
  </si>
  <si>
    <t>May.21</t>
  </si>
  <si>
    <t>EXCESS CRUDE/EXCHANGE GAINS AND OTHERS</t>
  </si>
  <si>
    <t xml:space="preserve">TOTAL </t>
  </si>
  <si>
    <t>NOTES TO THE FINANCIAL STATEMENTS FOE THE YEAR ENDED 30TH JUNE, 2019</t>
  </si>
  <si>
    <t>JAN - JUNE 2019</t>
  </si>
  <si>
    <t>CASHFLOW STATEMENT FOR THE YEAR ENDED 30TH JUNE, 2019</t>
  </si>
  <si>
    <t>STATEMENT OF ASSETS AND LIABILITIES AS AT 30TH JUNE, 2019</t>
  </si>
  <si>
    <t>STATEMENT OF CONSOLIDATED REVENUE FUND FOR THE YEAR ENDED 30TH JUNE, 2019</t>
  </si>
  <si>
    <t>STATEMENT OF CAPITAL DEVELOPMENT FUND FOR THE YEAR ENDED 30TH JUNE, 2019</t>
  </si>
  <si>
    <t>LOAN TO GOVT. OWN COMPANY</t>
  </si>
  <si>
    <t>FOREX EQUALISATION ACCOUNT</t>
  </si>
  <si>
    <t>TOTAL 2019</t>
  </si>
  <si>
    <t>FGN Bond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</si>
</sst>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Baskerville Old Face"/>
      <family val="1"/>
    </font>
    <font>
      <b/>
      <sz val="10"/>
      <name val="Baskerville Old Face"/>
      <family val="1"/>
    </font>
    <font>
      <sz val="12"/>
      <name val="Baskerville Old Face"/>
      <family val="1"/>
    </font>
    <font>
      <b/>
      <i/>
      <sz val="10"/>
      <name val="Baskerville Old Face"/>
      <family val="1"/>
    </font>
    <font>
      <b/>
      <sz val="11"/>
      <name val="Baskerville Old Face"/>
      <family val="1"/>
    </font>
    <font>
      <b/>
      <sz val="16"/>
      <name val="Baskerville Old Face"/>
      <family val="1"/>
    </font>
    <font>
      <sz val="11"/>
      <name val="Baskerville Old Face"/>
      <family val="1"/>
    </font>
    <font>
      <b/>
      <sz val="10"/>
      <name val="Baskerville Old Face"/>
      <family val="1"/>
    </font>
    <font>
      <sz val="10"/>
      <name val="Century"/>
      <family val="1"/>
    </font>
    <font>
      <sz val="16"/>
      <name val="Baskerville Old Face"/>
      <family val="1"/>
    </font>
    <font>
      <b/>
      <u/>
      <sz val="16"/>
      <name val="Baskerville Old Face"/>
      <family val="1"/>
    </font>
    <font>
      <sz val="16"/>
      <name val="Arial"/>
      <family val="2"/>
    </font>
    <font>
      <sz val="16"/>
      <name val="Baskerville Old Face"/>
      <family val="1"/>
    </font>
    <font>
      <sz val="16"/>
      <color theme="1"/>
      <name val="Antique Olive"/>
      <family val="2"/>
    </font>
    <font>
      <b/>
      <sz val="16"/>
      <color theme="1"/>
      <name val="Antique Olive"/>
      <family val="2"/>
    </font>
    <font>
      <i/>
      <sz val="16"/>
      <name val="Baskerville Old Face"/>
      <family val="1"/>
    </font>
    <font>
      <b/>
      <i/>
      <sz val="16"/>
      <name val="Baskerville Old Face"/>
      <family val="1"/>
    </font>
    <font>
      <b/>
      <sz val="16"/>
      <name val="Baskerville Old Face"/>
      <family val="1"/>
    </font>
    <font>
      <b/>
      <i/>
      <sz val="16"/>
      <name val="Baskerville Old Face"/>
      <family val="1"/>
    </font>
    <font>
      <b/>
      <sz val="16"/>
      <color theme="1"/>
      <name val="Antique Olive"/>
      <family val="2"/>
    </font>
    <font>
      <b/>
      <i/>
      <u/>
      <sz val="16"/>
      <name val="Baskerville Old Face"/>
      <family val="1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Baskerville Old Face"/>
      <family val="1"/>
    </font>
    <font>
      <b/>
      <sz val="10"/>
      <name val="Century"/>
      <family val="1"/>
    </font>
    <font>
      <b/>
      <sz val="10"/>
      <name val="Century Gothic"/>
      <family val="2"/>
    </font>
    <font>
      <sz val="10"/>
      <name val="Baskerville Old Face"/>
      <family val="1"/>
    </font>
    <font>
      <b/>
      <i/>
      <sz val="10"/>
      <name val="Baskerville Old Face"/>
      <family val="1"/>
    </font>
    <font>
      <sz val="10"/>
      <color theme="1"/>
      <name val="Baskerville Old Face"/>
      <family val="1"/>
    </font>
    <font>
      <b/>
      <sz val="10"/>
      <color theme="1"/>
      <name val="Baskerville Old Face"/>
      <family val="1"/>
    </font>
    <font>
      <b/>
      <sz val="10"/>
      <color theme="1"/>
      <name val="Baskerville Old Face"/>
      <family val="1"/>
    </font>
    <font>
      <sz val="10"/>
      <color theme="1"/>
      <name val="Baskerville Old Face"/>
      <family val="1"/>
    </font>
    <font>
      <sz val="10"/>
      <color theme="1"/>
      <name val="Century"/>
      <family val="1"/>
    </font>
    <font>
      <b/>
      <sz val="10"/>
      <color theme="1"/>
      <name val="Antique Olive"/>
      <family val="2"/>
    </font>
    <font>
      <sz val="10"/>
      <color theme="1"/>
      <name val="Antique Olive"/>
      <family val="2"/>
    </font>
    <font>
      <sz val="10"/>
      <color theme="1"/>
      <name val="Antique Olive"/>
      <family val="2"/>
    </font>
    <font>
      <b/>
      <sz val="10"/>
      <color theme="1"/>
      <name val="Calibri"/>
      <family val="2"/>
      <scheme val="minor"/>
    </font>
    <font>
      <sz val="10"/>
      <name val="Century Gothic"/>
      <family val="2"/>
    </font>
    <font>
      <sz val="16"/>
      <color theme="1"/>
      <name val="Cambria"/>
      <family val="1"/>
      <scheme val="major"/>
    </font>
    <font>
      <b/>
      <sz val="16"/>
      <name val="Antique Olive"/>
      <family val="2"/>
    </font>
    <font>
      <sz val="10"/>
      <color theme="1"/>
      <name val="Antique Olive"/>
      <family val="2"/>
    </font>
    <font>
      <b/>
      <sz val="12"/>
      <name val="Century Gothic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name val="Arial Black"/>
      <family val="2"/>
    </font>
    <font>
      <sz val="14"/>
      <name val="Arial Black"/>
      <family val="2"/>
    </font>
    <font>
      <b/>
      <sz val="9"/>
      <name val="Arial Black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Baskerville Old Face"/>
      <family val="1"/>
    </font>
    <font>
      <b/>
      <sz val="10"/>
      <color theme="1"/>
      <name val="Antique Olive"/>
    </font>
    <font>
      <sz val="10"/>
      <color theme="1"/>
      <name val="Century Gothic"/>
      <family val="2"/>
    </font>
    <font>
      <b/>
      <sz val="16"/>
      <color theme="1"/>
      <name val="Antique Olive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">
    <xf numFmtId="0" fontId="0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0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21" borderId="0" applyNumberFormat="0" applyBorder="0" applyAlignment="0" applyProtection="0"/>
    <xf numFmtId="0" fontId="57" fillId="21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9" fillId="22" borderId="14" applyNumberFormat="0" applyAlignment="0" applyProtection="0"/>
    <xf numFmtId="0" fontId="59" fillId="22" borderId="14" applyNumberFormat="0" applyAlignment="0" applyProtection="0"/>
    <xf numFmtId="0" fontId="60" fillId="23" borderId="15" applyNumberFormat="0" applyAlignment="0" applyProtection="0"/>
    <xf numFmtId="0" fontId="60" fillId="23" borderId="15" applyNumberFormat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64" fillId="0" borderId="17" applyNumberFormat="0" applyFill="0" applyAlignment="0" applyProtection="0"/>
    <xf numFmtId="0" fontId="64" fillId="0" borderId="17" applyNumberFormat="0" applyFill="0" applyAlignment="0" applyProtection="0"/>
    <xf numFmtId="0" fontId="65" fillId="0" borderId="18" applyNumberFormat="0" applyFill="0" applyAlignment="0" applyProtection="0"/>
    <xf numFmtId="0" fontId="65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9" borderId="14" applyNumberFormat="0" applyAlignment="0" applyProtection="0"/>
    <xf numFmtId="0" fontId="66" fillId="9" borderId="14" applyNumberFormat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8" fillId="24" borderId="0" applyNumberFormat="0" applyBorder="0" applyAlignment="0" applyProtection="0"/>
    <xf numFmtId="0" fontId="68" fillId="2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25" borderId="20" applyNumberFormat="0" applyFont="0" applyAlignment="0" applyProtection="0"/>
    <xf numFmtId="0" fontId="56" fillId="25" borderId="20" applyNumberFormat="0" applyFont="0" applyAlignment="0" applyProtection="0"/>
    <xf numFmtId="0" fontId="69" fillId="22" borderId="21" applyNumberFormat="0" applyAlignment="0" applyProtection="0"/>
    <xf numFmtId="0" fontId="69" fillId="22" borderId="21" applyNumberFormat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316">
    <xf numFmtId="0" fontId="0" fillId="0" borderId="0" xfId="0"/>
    <xf numFmtId="0" fontId="0" fillId="0" borderId="1" xfId="0" applyBorder="1"/>
    <xf numFmtId="165" fontId="0" fillId="0" borderId="1" xfId="1" applyFont="1" applyBorder="1"/>
    <xf numFmtId="165" fontId="5" fillId="0" borderId="1" xfId="0" applyNumberFormat="1" applyFont="1" applyBorder="1"/>
    <xf numFmtId="0" fontId="5" fillId="0" borderId="0" xfId="0" applyFont="1"/>
    <xf numFmtId="165" fontId="0" fillId="0" borderId="0" xfId="0" applyNumberFormat="1"/>
    <xf numFmtId="0" fontId="0" fillId="0" borderId="0" xfId="0" applyAlignment="1"/>
    <xf numFmtId="165" fontId="4" fillId="0" borderId="1" xfId="1" applyFont="1" applyBorder="1"/>
    <xf numFmtId="0" fontId="4" fillId="0" borderId="1" xfId="0" applyFont="1" applyBorder="1"/>
    <xf numFmtId="0" fontId="4" fillId="0" borderId="0" xfId="0" applyFont="1"/>
    <xf numFmtId="165" fontId="4" fillId="0" borderId="1" xfId="0" applyNumberFormat="1" applyFont="1" applyBorder="1"/>
    <xf numFmtId="165" fontId="6" fillId="0" borderId="0" xfId="1" applyFont="1" applyBorder="1"/>
    <xf numFmtId="165" fontId="6" fillId="0" borderId="0" xfId="1" applyFont="1" applyBorder="1" applyAlignment="1">
      <alignment horizontal="right"/>
    </xf>
    <xf numFmtId="165" fontId="4" fillId="0" borderId="0" xfId="1" applyFont="1"/>
    <xf numFmtId="165" fontId="4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15" fillId="0" borderId="1" xfId="0" applyFont="1" applyBorder="1" applyAlignment="1">
      <alignment horizontal="left"/>
    </xf>
    <xf numFmtId="0" fontId="10" fillId="0" borderId="1" xfId="0" applyFont="1" applyBorder="1"/>
    <xf numFmtId="165" fontId="4" fillId="0" borderId="3" xfId="1" applyFont="1" applyFill="1" applyBorder="1"/>
    <xf numFmtId="0" fontId="15" fillId="0" borderId="1" xfId="0" applyFont="1" applyBorder="1" applyAlignment="1"/>
    <xf numFmtId="0" fontId="9" fillId="0" borderId="1" xfId="0" applyFont="1" applyBorder="1" applyAlignment="1"/>
    <xf numFmtId="0" fontId="9" fillId="0" borderId="3" xfId="0" applyFont="1" applyFill="1" applyBorder="1" applyAlignment="1"/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8" fillId="0" borderId="1" xfId="0" applyFont="1" applyBorder="1"/>
    <xf numFmtId="0" fontId="20" fillId="0" borderId="1" xfId="0" applyFont="1" applyBorder="1"/>
    <xf numFmtId="0" fontId="21" fillId="0" borderId="4" xfId="0" applyFont="1" applyBorder="1"/>
    <xf numFmtId="0" fontId="21" fillId="0" borderId="1" xfId="0" applyFont="1" applyBorder="1"/>
    <xf numFmtId="0" fontId="14" fillId="0" borderId="4" xfId="0" applyFont="1" applyBorder="1"/>
    <xf numFmtId="0" fontId="19" fillId="0" borderId="4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0" fillId="0" borderId="0" xfId="0" applyFont="1"/>
    <xf numFmtId="1" fontId="7" fillId="3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3" fontId="20" fillId="0" borderId="1" xfId="0" applyNumberFormat="1" applyFont="1" applyBorder="1"/>
    <xf numFmtId="0" fontId="18" fillId="0" borderId="4" xfId="0" applyFont="1" applyBorder="1"/>
    <xf numFmtId="0" fontId="14" fillId="0" borderId="1" xfId="0" applyFont="1" applyBorder="1" applyAlignment="1">
      <alignment horizontal="center"/>
    </xf>
    <xf numFmtId="165" fontId="21" fillId="0" borderId="1" xfId="0" applyNumberFormat="1" applyFont="1" applyBorder="1"/>
    <xf numFmtId="165" fontId="22" fillId="0" borderId="1" xfId="0" applyNumberFormat="1" applyFont="1" applyBorder="1"/>
    <xf numFmtId="165" fontId="20" fillId="0" borderId="1" xfId="0" applyNumberFormat="1" applyFont="1" applyBorder="1"/>
    <xf numFmtId="165" fontId="14" fillId="0" borderId="1" xfId="0" applyNumberFormat="1" applyFont="1" applyBorder="1"/>
    <xf numFmtId="165" fontId="23" fillId="0" borderId="1" xfId="1" applyFont="1" applyBorder="1"/>
    <xf numFmtId="165" fontId="14" fillId="3" borderId="1" xfId="1" applyFont="1" applyFill="1" applyBorder="1"/>
    <xf numFmtId="0" fontId="18" fillId="0" borderId="4" xfId="0" applyFont="1" applyBorder="1" applyAlignment="1">
      <alignment horizontal="left"/>
    </xf>
    <xf numFmtId="165" fontId="22" fillId="0" borderId="1" xfId="1" applyFont="1" applyBorder="1"/>
    <xf numFmtId="165" fontId="22" fillId="0" borderId="0" xfId="1" applyFont="1"/>
    <xf numFmtId="0" fontId="21" fillId="3" borderId="1" xfId="0" applyFont="1" applyFill="1" applyBorder="1"/>
    <xf numFmtId="165" fontId="22" fillId="0" borderId="3" xfId="1" applyFont="1" applyFill="1" applyBorder="1"/>
    <xf numFmtId="0" fontId="24" fillId="0" borderId="4" xfId="0" applyFont="1" applyBorder="1" applyAlignment="1">
      <alignment horizontal="right"/>
    </xf>
    <xf numFmtId="165" fontId="14" fillId="3" borderId="1" xfId="0" applyNumberFormat="1" applyFont="1" applyFill="1" applyBorder="1"/>
    <xf numFmtId="0" fontId="25" fillId="0" borderId="4" xfId="0" applyFont="1" applyBorder="1" applyAlignment="1">
      <alignment horizontal="right"/>
    </xf>
    <xf numFmtId="165" fontId="14" fillId="2" borderId="1" xfId="0" applyNumberFormat="1" applyFont="1" applyFill="1" applyBorder="1"/>
    <xf numFmtId="0" fontId="19" fillId="0" borderId="4" xfId="0" applyFont="1" applyBorder="1"/>
    <xf numFmtId="165" fontId="20" fillId="0" borderId="1" xfId="1" applyFont="1" applyBorder="1"/>
    <xf numFmtId="165" fontId="21" fillId="2" borderId="1" xfId="1" applyFont="1" applyFill="1" applyBorder="1"/>
    <xf numFmtId="0" fontId="25" fillId="0" borderId="4" xfId="0" applyFont="1" applyBorder="1" applyAlignment="1">
      <alignment horizontal="left"/>
    </xf>
    <xf numFmtId="165" fontId="14" fillId="2" borderId="1" xfId="1" applyFont="1" applyFill="1" applyBorder="1"/>
    <xf numFmtId="165" fontId="20" fillId="0" borderId="1" xfId="0" applyNumberFormat="1" applyFont="1" applyBorder="1" applyAlignment="1">
      <alignment horizontal="center"/>
    </xf>
    <xf numFmtId="165" fontId="21" fillId="2" borderId="1" xfId="0" applyNumberFormat="1" applyFont="1" applyFill="1" applyBorder="1"/>
    <xf numFmtId="0" fontId="14" fillId="0" borderId="1" xfId="0" applyFont="1" applyBorder="1"/>
    <xf numFmtId="0" fontId="21" fillId="0" borderId="1" xfId="0" applyFont="1" applyBorder="1" applyAlignment="1">
      <alignment horizontal="center"/>
    </xf>
    <xf numFmtId="165" fontId="26" fillId="0" borderId="1" xfId="0" applyNumberFormat="1" applyFont="1" applyBorder="1"/>
    <xf numFmtId="165" fontId="26" fillId="0" borderId="1" xfId="1" applyFont="1" applyBorder="1"/>
    <xf numFmtId="165" fontId="14" fillId="0" borderId="1" xfId="1" applyFont="1" applyBorder="1"/>
    <xf numFmtId="0" fontId="21" fillId="0" borderId="0" xfId="0" applyFont="1"/>
    <xf numFmtId="165" fontId="20" fillId="0" borderId="0" xfId="0" applyNumberFormat="1" applyFont="1"/>
    <xf numFmtId="0" fontId="19" fillId="0" borderId="1" xfId="0" applyFont="1" applyBorder="1"/>
    <xf numFmtId="0" fontId="28" fillId="0" borderId="1" xfId="0" applyFont="1" applyBorder="1"/>
    <xf numFmtId="0" fontId="22" fillId="0" borderId="1" xfId="0" applyFont="1" applyBorder="1"/>
    <xf numFmtId="165" fontId="18" fillId="0" borderId="1" xfId="0" applyNumberFormat="1" applyFont="1" applyBorder="1"/>
    <xf numFmtId="165" fontId="18" fillId="3" borderId="1" xfId="1" applyFont="1" applyFill="1" applyBorder="1"/>
    <xf numFmtId="165" fontId="18" fillId="0" borderId="1" xfId="1" applyFont="1" applyBorder="1"/>
    <xf numFmtId="0" fontId="19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24" fillId="0" borderId="1" xfId="0" applyNumberFormat="1" applyFont="1" applyBorder="1" applyAlignment="1">
      <alignment horizontal="right"/>
    </xf>
    <xf numFmtId="0" fontId="29" fillId="0" borderId="1" xfId="0" applyFont="1" applyBorder="1"/>
    <xf numFmtId="0" fontId="24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4" fillId="0" borderId="0" xfId="0" applyFont="1" applyFill="1" applyBorder="1"/>
    <xf numFmtId="0" fontId="25" fillId="0" borderId="0" xfId="0" applyFont="1"/>
    <xf numFmtId="165" fontId="21" fillId="0" borderId="1" xfId="1" applyFont="1" applyBorder="1"/>
    <xf numFmtId="1" fontId="14" fillId="3" borderId="1" xfId="0" applyNumberFormat="1" applyFont="1" applyFill="1" applyBorder="1" applyAlignment="1">
      <alignment horizontal="center"/>
    </xf>
    <xf numFmtId="165" fontId="14" fillId="0" borderId="1" xfId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65" fontId="14" fillId="3" borderId="1" xfId="1" applyFont="1" applyFill="1" applyBorder="1" applyAlignment="1">
      <alignment horizontal="center"/>
    </xf>
    <xf numFmtId="165" fontId="22" fillId="3" borderId="1" xfId="1" applyFont="1" applyFill="1" applyBorder="1"/>
    <xf numFmtId="0" fontId="29" fillId="2" borderId="1" xfId="0" applyFont="1" applyFill="1" applyBorder="1" applyAlignment="1">
      <alignment horizontal="left"/>
    </xf>
    <xf numFmtId="165" fontId="21" fillId="3" borderId="1" xfId="1" applyFont="1" applyFill="1" applyBorder="1"/>
    <xf numFmtId="165" fontId="26" fillId="3" borderId="1" xfId="1" applyFont="1" applyFill="1" applyBorder="1"/>
    <xf numFmtId="165" fontId="26" fillId="3" borderId="1" xfId="1" applyFont="1" applyFill="1" applyBorder="1" applyAlignment="1">
      <alignment horizontal="center"/>
    </xf>
    <xf numFmtId="165" fontId="21" fillId="3" borderId="1" xfId="1" applyFont="1" applyFill="1" applyBorder="1" applyAlignment="1">
      <alignment horizontal="center"/>
    </xf>
    <xf numFmtId="1" fontId="21" fillId="3" borderId="1" xfId="0" applyNumberFormat="1" applyFont="1" applyFill="1" applyBorder="1" applyAlignment="1">
      <alignment horizontal="center"/>
    </xf>
    <xf numFmtId="165" fontId="22" fillId="3" borderId="1" xfId="0" applyNumberFormat="1" applyFont="1" applyFill="1" applyBorder="1"/>
    <xf numFmtId="0" fontId="20" fillId="3" borderId="1" xfId="0" applyFont="1" applyFill="1" applyBorder="1"/>
    <xf numFmtId="0" fontId="14" fillId="0" borderId="1" xfId="0" applyFont="1" applyBorder="1" applyAlignment="1"/>
    <xf numFmtId="0" fontId="25" fillId="0" borderId="1" xfId="0" applyFont="1" applyBorder="1"/>
    <xf numFmtId="165" fontId="18" fillId="3" borderId="1" xfId="1" applyFont="1" applyFill="1" applyBorder="1" applyAlignment="1">
      <alignment horizontal="center"/>
    </xf>
    <xf numFmtId="165" fontId="18" fillId="3" borderId="1" xfId="0" applyNumberFormat="1" applyFont="1" applyFill="1" applyBorder="1"/>
    <xf numFmtId="0" fontId="1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165" fontId="21" fillId="0" borderId="1" xfId="1" applyFont="1" applyBorder="1" applyAlignment="1">
      <alignment horizontal="right"/>
    </xf>
    <xf numFmtId="165" fontId="20" fillId="0" borderId="0" xfId="1" applyFont="1"/>
    <xf numFmtId="165" fontId="7" fillId="3" borderId="1" xfId="0" applyNumberFormat="1" applyFont="1" applyFill="1" applyBorder="1"/>
    <xf numFmtId="165" fontId="23" fillId="3" borderId="1" xfId="1" applyFont="1" applyFill="1" applyBorder="1"/>
    <xf numFmtId="0" fontId="24" fillId="0" borderId="1" xfId="0" applyFont="1" applyFill="1" applyBorder="1"/>
    <xf numFmtId="0" fontId="7" fillId="0" borderId="1" xfId="0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2" fillId="0" borderId="6" xfId="0" applyFont="1" applyBorder="1"/>
    <xf numFmtId="0" fontId="14" fillId="0" borderId="6" xfId="0" applyFont="1" applyBorder="1" applyAlignment="1">
      <alignment horizontal="center"/>
    </xf>
    <xf numFmtId="165" fontId="22" fillId="0" borderId="6" xfId="1" applyFont="1" applyBorder="1"/>
    <xf numFmtId="165" fontId="7" fillId="0" borderId="1" xfId="0" applyNumberFormat="1" applyFont="1" applyBorder="1"/>
    <xf numFmtId="165" fontId="7" fillId="0" borderId="0" xfId="0" applyNumberFormat="1" applyFont="1"/>
    <xf numFmtId="165" fontId="18" fillId="2" borderId="1" xfId="0" applyNumberFormat="1" applyFont="1" applyFill="1" applyBorder="1"/>
    <xf numFmtId="165" fontId="21" fillId="3" borderId="1" xfId="0" applyNumberFormat="1" applyFont="1" applyFill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1" fillId="0" borderId="1" xfId="0" applyFont="1" applyBorder="1"/>
    <xf numFmtId="0" fontId="12" fillId="0" borderId="1" xfId="0" applyFont="1" applyBorder="1"/>
    <xf numFmtId="0" fontId="32" fillId="0" borderId="1" xfId="0" applyFont="1" applyBorder="1"/>
    <xf numFmtId="165" fontId="31" fillId="0" borderId="1" xfId="1" applyFont="1" applyBorder="1"/>
    <xf numFmtId="3" fontId="31" fillId="0" borderId="1" xfId="0" applyNumberFormat="1" applyFont="1" applyBorder="1"/>
    <xf numFmtId="165" fontId="31" fillId="0" borderId="1" xfId="0" applyNumberFormat="1" applyFont="1" applyBorder="1"/>
    <xf numFmtId="0" fontId="32" fillId="0" borderId="1" xfId="0" applyFont="1" applyBorder="1" applyAlignment="1">
      <alignment horizontal="center"/>
    </xf>
    <xf numFmtId="165" fontId="30" fillId="0" borderId="1" xfId="0" applyNumberFormat="1" applyFont="1" applyBorder="1"/>
    <xf numFmtId="0" fontId="9" fillId="0" borderId="5" xfId="0" applyFont="1" applyBorder="1"/>
    <xf numFmtId="0" fontId="30" fillId="0" borderId="0" xfId="0" applyFont="1" applyBorder="1" applyAlignment="1">
      <alignment horizontal="center"/>
    </xf>
    <xf numFmtId="165" fontId="31" fillId="0" borderId="5" xfId="0" applyNumberFormat="1" applyFont="1" applyBorder="1"/>
    <xf numFmtId="0" fontId="33" fillId="0" borderId="1" xfId="0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0" fontId="33" fillId="0" borderId="1" xfId="0" applyFont="1" applyBorder="1" applyAlignment="1"/>
    <xf numFmtId="0" fontId="10" fillId="0" borderId="1" xfId="0" applyFont="1" applyBorder="1" applyAlignment="1">
      <alignment horizontal="right"/>
    </xf>
    <xf numFmtId="0" fontId="32" fillId="0" borderId="1" xfId="0" applyFont="1" applyBorder="1" applyAlignment="1">
      <alignment horizontal="left"/>
    </xf>
    <xf numFmtId="165" fontId="31" fillId="0" borderId="0" xfId="0" applyNumberFormat="1" applyFont="1"/>
    <xf numFmtId="165" fontId="34" fillId="0" borderId="1" xfId="0" applyNumberFormat="1" applyFont="1" applyBorder="1"/>
    <xf numFmtId="165" fontId="30" fillId="0" borderId="1" xfId="1" applyFont="1" applyBorder="1"/>
    <xf numFmtId="3" fontId="31" fillId="0" borderId="0" xfId="0" applyNumberFormat="1" applyFont="1"/>
    <xf numFmtId="165" fontId="30" fillId="0" borderId="1" xfId="0" applyNumberFormat="1" applyFont="1" applyBorder="1" applyAlignment="1">
      <alignment horizontal="center"/>
    </xf>
    <xf numFmtId="0" fontId="10" fillId="0" borderId="4" xfId="0" applyFont="1" applyBorder="1"/>
    <xf numFmtId="0" fontId="9" fillId="0" borderId="1" xfId="0" applyFont="1" applyBorder="1" applyAlignment="1">
      <alignment horizontal="left"/>
    </xf>
    <xf numFmtId="0" fontId="16" fillId="0" borderId="1" xfId="0" applyFont="1" applyBorder="1"/>
    <xf numFmtId="0" fontId="16" fillId="0" borderId="4" xfId="0" applyFont="1" applyBorder="1" applyAlignment="1"/>
    <xf numFmtId="0" fontId="35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165" fontId="38" fillId="0" borderId="1" xfId="1" applyFont="1" applyBorder="1"/>
    <xf numFmtId="0" fontId="39" fillId="0" borderId="1" xfId="0" applyFont="1" applyBorder="1"/>
    <xf numFmtId="165" fontId="37" fillId="0" borderId="1" xfId="1" applyFont="1" applyBorder="1"/>
    <xf numFmtId="0" fontId="37" fillId="0" borderId="2" xfId="0" applyFont="1" applyBorder="1"/>
    <xf numFmtId="165" fontId="40" fillId="0" borderId="1" xfId="1" applyFont="1" applyBorder="1"/>
    <xf numFmtId="0" fontId="33" fillId="0" borderId="0" xfId="0" applyFont="1" applyBorder="1" applyAlignment="1">
      <alignment wrapText="1"/>
    </xf>
    <xf numFmtId="0" fontId="33" fillId="0" borderId="1" xfId="0" applyFont="1" applyBorder="1"/>
    <xf numFmtId="0" fontId="41" fillId="0" borderId="1" xfId="0" applyFont="1" applyBorder="1"/>
    <xf numFmtId="165" fontId="41" fillId="0" borderId="1" xfId="1" applyFont="1" applyBorder="1"/>
    <xf numFmtId="0" fontId="33" fillId="0" borderId="1" xfId="0" applyFont="1" applyBorder="1" applyAlignment="1">
      <alignment horizontal="center" wrapText="1"/>
    </xf>
    <xf numFmtId="165" fontId="33" fillId="0" borderId="1" xfId="1" applyFont="1" applyBorder="1"/>
    <xf numFmtId="165" fontId="33" fillId="0" borderId="1" xfId="0" applyNumberFormat="1" applyFont="1" applyBorder="1"/>
    <xf numFmtId="0" fontId="42" fillId="0" borderId="1" xfId="0" applyFont="1" applyBorder="1" applyAlignment="1">
      <alignment horizontal="center" wrapText="1"/>
    </xf>
    <xf numFmtId="165" fontId="42" fillId="0" borderId="1" xfId="1" applyFont="1" applyBorder="1" applyAlignment="1">
      <alignment horizontal="center" wrapText="1"/>
    </xf>
    <xf numFmtId="165" fontId="42" fillId="0" borderId="1" xfId="1" applyFont="1" applyBorder="1"/>
    <xf numFmtId="0" fontId="43" fillId="0" borderId="6" xfId="0" applyFont="1" applyBorder="1"/>
    <xf numFmtId="165" fontId="43" fillId="0" borderId="6" xfId="1" applyFont="1" applyBorder="1"/>
    <xf numFmtId="165" fontId="43" fillId="0" borderId="0" xfId="0" applyNumberFormat="1" applyFont="1"/>
    <xf numFmtId="165" fontId="43" fillId="0" borderId="1" xfId="1" applyFont="1" applyBorder="1"/>
    <xf numFmtId="0" fontId="44" fillId="3" borderId="1" xfId="0" applyFont="1" applyFill="1" applyBorder="1"/>
    <xf numFmtId="0" fontId="10" fillId="0" borderId="1" xfId="0" applyFont="1" applyBorder="1" applyAlignment="1">
      <alignment horizontal="left"/>
    </xf>
    <xf numFmtId="165" fontId="45" fillId="0" borderId="1" xfId="0" applyNumberFormat="1" applyFont="1" applyBorder="1"/>
    <xf numFmtId="3" fontId="35" fillId="0" borderId="1" xfId="0" applyNumberFormat="1" applyFont="1" applyBorder="1"/>
    <xf numFmtId="3" fontId="46" fillId="0" borderId="1" xfId="0" applyNumberFormat="1" applyFont="1" applyBorder="1" applyAlignment="1">
      <alignment horizontal="center"/>
    </xf>
    <xf numFmtId="165" fontId="34" fillId="0" borderId="1" xfId="1" applyFont="1" applyBorder="1"/>
    <xf numFmtId="165" fontId="46" fillId="0" borderId="1" xfId="0" applyNumberFormat="1" applyFont="1" applyBorder="1"/>
    <xf numFmtId="0" fontId="27" fillId="0" borderId="3" xfId="0" applyFont="1" applyFill="1" applyBorder="1"/>
    <xf numFmtId="0" fontId="27" fillId="0" borderId="1" xfId="0" applyFont="1" applyFill="1" applyBorder="1"/>
    <xf numFmtId="0" fontId="14" fillId="0" borderId="1" xfId="0" applyFont="1" applyFill="1" applyBorder="1" applyAlignment="1">
      <alignment horizontal="center"/>
    </xf>
    <xf numFmtId="3" fontId="46" fillId="0" borderId="1" xfId="0" applyNumberFormat="1" applyFont="1" applyBorder="1" applyAlignment="1">
      <alignment horizontal="right"/>
    </xf>
    <xf numFmtId="0" fontId="47" fillId="0" borderId="1" xfId="0" applyFont="1" applyBorder="1"/>
    <xf numFmtId="0" fontId="9" fillId="0" borderId="4" xfId="0" applyFont="1" applyBorder="1"/>
    <xf numFmtId="165" fontId="30" fillId="0" borderId="1" xfId="1" applyFont="1" applyBorder="1" applyAlignment="1">
      <alignment horizontal="center"/>
    </xf>
    <xf numFmtId="165" fontId="48" fillId="0" borderId="1" xfId="0" applyNumberFormat="1" applyFont="1" applyBorder="1"/>
    <xf numFmtId="0" fontId="20" fillId="0" borderId="6" xfId="0" applyFont="1" applyBorder="1"/>
    <xf numFmtId="4" fontId="30" fillId="0" borderId="1" xfId="0" applyNumberFormat="1" applyFont="1" applyBorder="1"/>
    <xf numFmtId="165" fontId="46" fillId="0" borderId="1" xfId="1" applyFont="1" applyBorder="1" applyAlignment="1">
      <alignment horizontal="center"/>
    </xf>
    <xf numFmtId="3" fontId="9" fillId="0" borderId="1" xfId="0" applyNumberFormat="1" applyFont="1" applyBorder="1" applyAlignment="1">
      <alignment horizontal="center" wrapText="1"/>
    </xf>
    <xf numFmtId="3" fontId="37" fillId="0" borderId="1" xfId="0" applyNumberFormat="1" applyFont="1" applyBorder="1" applyAlignment="1">
      <alignment wrapText="1"/>
    </xf>
    <xf numFmtId="165" fontId="49" fillId="0" borderId="1" xfId="1" applyFont="1" applyBorder="1" applyAlignment="1">
      <alignment horizontal="center" wrapText="1"/>
    </xf>
    <xf numFmtId="165" fontId="31" fillId="0" borderId="1" xfId="0" applyNumberFormat="1" applyFont="1" applyBorder="1" applyAlignment="1">
      <alignment horizontal="center"/>
    </xf>
    <xf numFmtId="3" fontId="30" fillId="0" borderId="1" xfId="0" applyNumberFormat="1" applyFont="1" applyBorder="1"/>
    <xf numFmtId="0" fontId="11" fillId="0" borderId="4" xfId="0" applyFont="1" applyBorder="1"/>
    <xf numFmtId="0" fontId="38" fillId="0" borderId="1" xfId="0" applyFont="1" applyBorder="1" applyAlignment="1">
      <alignment horizontal="center" wrapText="1"/>
    </xf>
    <xf numFmtId="0" fontId="38" fillId="0" borderId="1" xfId="0" applyFont="1" applyBorder="1"/>
    <xf numFmtId="0" fontId="38" fillId="0" borderId="0" xfId="0" applyFont="1"/>
    <xf numFmtId="165" fontId="37" fillId="0" borderId="1" xfId="1" applyFont="1" applyBorder="1" applyAlignment="1">
      <alignment horizontal="center" wrapText="1"/>
    </xf>
    <xf numFmtId="165" fontId="17" fillId="0" borderId="1" xfId="0" applyNumberFormat="1" applyFont="1" applyBorder="1"/>
    <xf numFmtId="165" fontId="33" fillId="0" borderId="1" xfId="1" applyFont="1" applyBorder="1" applyAlignment="1">
      <alignment horizontal="center"/>
    </xf>
    <xf numFmtId="165" fontId="17" fillId="0" borderId="1" xfId="1" applyFont="1" applyBorder="1" applyAlignment="1">
      <alignment horizontal="center"/>
    </xf>
    <xf numFmtId="3" fontId="9" fillId="0" borderId="1" xfId="0" applyNumberFormat="1" applyFont="1" applyBorder="1" applyAlignment="1">
      <alignment horizontal="left" wrapText="1"/>
    </xf>
    <xf numFmtId="3" fontId="10" fillId="0" borderId="1" xfId="0" applyNumberFormat="1" applyFont="1" applyBorder="1"/>
    <xf numFmtId="165" fontId="21" fillId="0" borderId="1" xfId="0" applyNumberFormat="1" applyFont="1" applyBorder="1" applyAlignment="1">
      <alignment horizontal="center"/>
    </xf>
    <xf numFmtId="0" fontId="18" fillId="3" borderId="1" xfId="1" applyNumberFormat="1" applyFont="1" applyFill="1" applyBorder="1"/>
    <xf numFmtId="0" fontId="14" fillId="3" borderId="1" xfId="0" applyFont="1" applyFill="1" applyBorder="1"/>
    <xf numFmtId="0" fontId="14" fillId="3" borderId="1" xfId="1" applyNumberFormat="1" applyFont="1" applyFill="1" applyBorder="1"/>
    <xf numFmtId="0" fontId="22" fillId="0" borderId="1" xfId="1" applyNumberFormat="1" applyFont="1" applyBorder="1"/>
    <xf numFmtId="165" fontId="20" fillId="3" borderId="1" xfId="0" applyNumberFormat="1" applyFont="1" applyFill="1" applyBorder="1"/>
    <xf numFmtId="165" fontId="14" fillId="3" borderId="1" xfId="0" applyNumberFormat="1" applyFont="1" applyFill="1" applyBorder="1" applyAlignment="1">
      <alignment horizontal="center"/>
    </xf>
    <xf numFmtId="1" fontId="21" fillId="3" borderId="1" xfId="1" applyNumberFormat="1" applyFont="1" applyFill="1" applyBorder="1"/>
    <xf numFmtId="0" fontId="21" fillId="3" borderId="1" xfId="1" applyNumberFormat="1" applyFont="1" applyFill="1" applyBorder="1"/>
    <xf numFmtId="1" fontId="14" fillId="3" borderId="1" xfId="1" applyNumberFormat="1" applyFont="1" applyFill="1" applyBorder="1"/>
    <xf numFmtId="0" fontId="14" fillId="0" borderId="4" xfId="0" applyFont="1" applyBorder="1" applyAlignment="1">
      <alignment horizontal="center" wrapText="1"/>
    </xf>
    <xf numFmtId="165" fontId="50" fillId="0" borderId="1" xfId="0" applyNumberFormat="1" applyFont="1" applyBorder="1"/>
    <xf numFmtId="0" fontId="52" fillId="0" borderId="1" xfId="0" applyFont="1" applyBorder="1"/>
    <xf numFmtId="0" fontId="51" fillId="0" borderId="1" xfId="0" applyFont="1" applyBorder="1"/>
    <xf numFmtId="165" fontId="52" fillId="0" borderId="1" xfId="3" applyFont="1" applyBorder="1"/>
    <xf numFmtId="165" fontId="51" fillId="0" borderId="1" xfId="3" applyFont="1" applyBorder="1"/>
    <xf numFmtId="165" fontId="52" fillId="3" borderId="1" xfId="3" applyFont="1" applyFill="1" applyBorder="1"/>
    <xf numFmtId="165" fontId="52" fillId="0" borderId="1" xfId="0" applyNumberFormat="1" applyFont="1" applyBorder="1"/>
    <xf numFmtId="165" fontId="52" fillId="0" borderId="1" xfId="1" applyFont="1" applyBorder="1"/>
    <xf numFmtId="165" fontId="0" fillId="3" borderId="1" xfId="1" applyFont="1" applyFill="1" applyBorder="1"/>
    <xf numFmtId="0" fontId="73" fillId="0" borderId="1" xfId="0" applyFont="1" applyFill="1" applyBorder="1" applyAlignment="1">
      <alignment wrapText="1"/>
    </xf>
    <xf numFmtId="165" fontId="6" fillId="3" borderId="0" xfId="1" applyFont="1" applyFill="1" applyBorder="1"/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0" fillId="3" borderId="1" xfId="0" applyFont="1" applyFill="1" applyBorder="1"/>
    <xf numFmtId="0" fontId="31" fillId="3" borderId="1" xfId="0" applyFont="1" applyFill="1" applyBorder="1"/>
    <xf numFmtId="165" fontId="74" fillId="0" borderId="6" xfId="1" applyFont="1" applyBorder="1"/>
    <xf numFmtId="164" fontId="20" fillId="0" borderId="1" xfId="0" applyNumberFormat="1" applyFont="1" applyBorder="1"/>
    <xf numFmtId="165" fontId="22" fillId="3" borderId="0" xfId="1" applyFont="1" applyFill="1"/>
    <xf numFmtId="165" fontId="21" fillId="0" borderId="0" xfId="0" applyNumberFormat="1" applyFont="1"/>
    <xf numFmtId="165" fontId="21" fillId="0" borderId="0" xfId="1" applyFont="1"/>
    <xf numFmtId="165" fontId="42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0" fontId="16" fillId="3" borderId="1" xfId="0" applyFont="1" applyFill="1" applyBorder="1"/>
    <xf numFmtId="165" fontId="30" fillId="3" borderId="1" xfId="0" applyNumberFormat="1" applyFont="1" applyFill="1" applyBorder="1"/>
    <xf numFmtId="0" fontId="30" fillId="3" borderId="1" xfId="0" applyFont="1" applyFill="1" applyBorder="1" applyAlignment="1">
      <alignment horizontal="center"/>
    </xf>
    <xf numFmtId="165" fontId="31" fillId="3" borderId="1" xfId="1" applyFont="1" applyFill="1" applyBorder="1"/>
    <xf numFmtId="165" fontId="31" fillId="3" borderId="1" xfId="0" applyNumberFormat="1" applyFont="1" applyFill="1" applyBorder="1"/>
    <xf numFmtId="0" fontId="32" fillId="3" borderId="1" xfId="0" applyFont="1" applyFill="1" applyBorder="1" applyAlignment="1">
      <alignment horizontal="center"/>
    </xf>
    <xf numFmtId="165" fontId="34" fillId="3" borderId="1" xfId="0" applyNumberFormat="1" applyFont="1" applyFill="1" applyBorder="1"/>
    <xf numFmtId="0" fontId="36" fillId="3" borderId="1" xfId="0" applyFont="1" applyFill="1" applyBorder="1"/>
    <xf numFmtId="0" fontId="33" fillId="3" borderId="1" xfId="0" applyFont="1" applyFill="1" applyBorder="1"/>
    <xf numFmtId="0" fontId="41" fillId="3" borderId="1" xfId="0" applyFont="1" applyFill="1" applyBorder="1"/>
    <xf numFmtId="165" fontId="33" fillId="3" borderId="1" xfId="0" applyNumberFormat="1" applyFont="1" applyFill="1" applyBorder="1"/>
    <xf numFmtId="0" fontId="9" fillId="3" borderId="1" xfId="0" applyFont="1" applyFill="1" applyBorder="1" applyAlignment="1">
      <alignment horizontal="center"/>
    </xf>
    <xf numFmtId="0" fontId="10" fillId="3" borderId="4" xfId="0" applyFont="1" applyFill="1" applyBorder="1"/>
    <xf numFmtId="165" fontId="33" fillId="3" borderId="1" xfId="1" applyFont="1" applyFill="1" applyBorder="1" applyAlignment="1">
      <alignment horizontal="center"/>
    </xf>
    <xf numFmtId="165" fontId="74" fillId="3" borderId="1" xfId="1" applyFont="1" applyFill="1" applyBorder="1" applyAlignment="1">
      <alignment horizontal="center" wrapText="1"/>
    </xf>
    <xf numFmtId="10" fontId="30" fillId="0" borderId="1" xfId="0" applyNumberFormat="1" applyFont="1" applyBorder="1" applyAlignment="1">
      <alignment horizontal="center"/>
    </xf>
    <xf numFmtId="165" fontId="43" fillId="0" borderId="1" xfId="1" applyFont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165" fontId="31" fillId="0" borderId="1" xfId="1" applyFont="1" applyBorder="1" applyAlignment="1">
      <alignment horizontal="center"/>
    </xf>
    <xf numFmtId="165" fontId="38" fillId="0" borderId="1" xfId="1" applyFont="1" applyBorder="1" applyAlignment="1">
      <alignment horizontal="center" wrapText="1"/>
    </xf>
    <xf numFmtId="165" fontId="38" fillId="0" borderId="1" xfId="0" applyNumberFormat="1" applyFont="1" applyBorder="1" applyAlignment="1">
      <alignment horizontal="center" wrapText="1"/>
    </xf>
    <xf numFmtId="165" fontId="26" fillId="0" borderId="1" xfId="0" applyNumberFormat="1" applyFont="1" applyBorder="1" applyAlignment="1">
      <alignment horizontal="center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54" fillId="0" borderId="0" xfId="0" applyFont="1" applyBorder="1" applyAlignment="1">
      <alignment vertical="center"/>
    </xf>
    <xf numFmtId="165" fontId="10" fillId="0" borderId="0" xfId="1" applyFont="1" applyAlignment="1"/>
    <xf numFmtId="165" fontId="10" fillId="0" borderId="9" xfId="1" applyFont="1" applyBorder="1" applyAlignment="1"/>
    <xf numFmtId="0" fontId="0" fillId="0" borderId="0" xfId="0" applyAlignment="1">
      <alignment wrapText="1"/>
    </xf>
    <xf numFmtId="0" fontId="53" fillId="0" borderId="0" xfId="0" applyFont="1" applyAlignment="1">
      <alignment vertical="center" wrapText="1"/>
    </xf>
    <xf numFmtId="165" fontId="23" fillId="0" borderId="1" xfId="1" applyFont="1" applyBorder="1" applyAlignment="1">
      <alignment horizontal="center"/>
    </xf>
    <xf numFmtId="3" fontId="31" fillId="0" borderId="1" xfId="0" applyNumberFormat="1" applyFont="1" applyBorder="1" applyAlignment="1">
      <alignment horizontal="center"/>
    </xf>
    <xf numFmtId="0" fontId="9" fillId="3" borderId="3" xfId="0" applyFont="1" applyFill="1" applyBorder="1"/>
    <xf numFmtId="43" fontId="31" fillId="0" borderId="1" xfId="0" applyNumberFormat="1" applyFont="1" applyBorder="1"/>
    <xf numFmtId="165" fontId="41" fillId="3" borderId="1" xfId="1" applyFont="1" applyFill="1" applyBorder="1"/>
    <xf numFmtId="0" fontId="37" fillId="0" borderId="1" xfId="0" applyFont="1" applyBorder="1" applyAlignment="1">
      <alignment horizontal="center" wrapText="1"/>
    </xf>
    <xf numFmtId="165" fontId="75" fillId="0" borderId="1" xfId="1" applyFont="1" applyBorder="1" applyAlignment="1">
      <alignment horizontal="center" wrapText="1"/>
    </xf>
    <xf numFmtId="10" fontId="38" fillId="0" borderId="1" xfId="0" applyNumberFormat="1" applyFont="1" applyBorder="1" applyAlignment="1">
      <alignment horizontal="center" wrapText="1"/>
    </xf>
    <xf numFmtId="165" fontId="43" fillId="0" borderId="0" xfId="1" applyFont="1" applyBorder="1" applyAlignment="1">
      <alignment horizontal="center" wrapText="1"/>
    </xf>
    <xf numFmtId="43" fontId="20" fillId="0" borderId="0" xfId="0" applyNumberFormat="1" applyFont="1"/>
    <xf numFmtId="0" fontId="7" fillId="0" borderId="0" xfId="0" applyFont="1" applyAlignment="1">
      <alignment horizontal="center"/>
    </xf>
    <xf numFmtId="165" fontId="76" fillId="3" borderId="1" xfId="1" applyFont="1" applyFill="1" applyBorder="1"/>
    <xf numFmtId="165" fontId="76" fillId="0" borderId="1" xfId="1" applyFont="1" applyBorder="1"/>
    <xf numFmtId="165" fontId="52" fillId="3" borderId="1" xfId="0" applyNumberFormat="1" applyFont="1" applyFill="1" applyBorder="1"/>
    <xf numFmtId="165" fontId="37" fillId="0" borderId="3" xfId="1" applyFont="1" applyFill="1" applyBorder="1"/>
    <xf numFmtId="0" fontId="1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165" fontId="18" fillId="0" borderId="1" xfId="1" quotePrefix="1" applyFont="1" applyBorder="1"/>
    <xf numFmtId="165" fontId="10" fillId="0" borderId="9" xfId="1" applyFont="1" applyBorder="1" applyAlignment="1">
      <alignment horizontal="center"/>
    </xf>
    <xf numFmtId="165" fontId="10" fillId="0" borderId="0" xfId="1" applyFont="1" applyAlignment="1">
      <alignment horizontal="center"/>
    </xf>
    <xf numFmtId="165" fontId="13" fillId="0" borderId="12" xfId="1" applyFont="1" applyBorder="1" applyAlignment="1">
      <alignment horizontal="center"/>
    </xf>
    <xf numFmtId="165" fontId="13" fillId="0" borderId="13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4" fillId="0" borderId="0" xfId="0" applyFont="1" applyBorder="1" applyAlignment="1">
      <alignment horizontal="center" vertical="center"/>
    </xf>
    <xf numFmtId="165" fontId="13" fillId="0" borderId="12" xfId="1" applyFont="1" applyBorder="1" applyAlignment="1">
      <alignment horizontal="left"/>
    </xf>
    <xf numFmtId="165" fontId="13" fillId="0" borderId="13" xfId="1" applyFont="1" applyBorder="1" applyAlignment="1">
      <alignment horizontal="left"/>
    </xf>
    <xf numFmtId="165" fontId="10" fillId="0" borderId="0" xfId="1" applyFont="1" applyAlignment="1">
      <alignment horizontal="center" wrapText="1"/>
    </xf>
    <xf numFmtId="165" fontId="10" fillId="0" borderId="9" xfId="1" applyFont="1" applyBorder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4" xfId="0" applyFont="1" applyBorder="1" applyAlignment="1">
      <alignment horizontal="center"/>
    </xf>
  </cellXfs>
  <cellStyles count="106"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 2" xfId="15"/>
    <cellStyle name="20% - Accent5 3" xfId="16"/>
    <cellStyle name="20% - Accent6 2" xfId="17"/>
    <cellStyle name="20% - Accent6 3" xfId="18"/>
    <cellStyle name="40% - Accent1 2" xfId="19"/>
    <cellStyle name="40% - Accent1 3" xfId="20"/>
    <cellStyle name="40% - Accent2 2" xfId="21"/>
    <cellStyle name="40% - Accent2 3" xfId="22"/>
    <cellStyle name="40% - Accent3 2" xfId="23"/>
    <cellStyle name="40% - Accent3 3" xfId="24"/>
    <cellStyle name="40% - Accent4 2" xfId="25"/>
    <cellStyle name="40% - Accent4 3" xfId="26"/>
    <cellStyle name="40% - Accent5 2" xfId="27"/>
    <cellStyle name="40% - Accent5 3" xfId="28"/>
    <cellStyle name="40% - Accent6 2" xfId="29"/>
    <cellStyle name="40% - Accent6 3" xfId="30"/>
    <cellStyle name="60% - Accent1 2" xfId="31"/>
    <cellStyle name="60% - Accent1 3" xfId="32"/>
    <cellStyle name="60% - Accent2 2" xfId="33"/>
    <cellStyle name="60% - Accent2 3" xfId="34"/>
    <cellStyle name="60% - Accent3 2" xfId="35"/>
    <cellStyle name="60% - Accent3 3" xfId="36"/>
    <cellStyle name="60% - Accent4 2" xfId="37"/>
    <cellStyle name="60% - Accent4 3" xfId="38"/>
    <cellStyle name="60% - Accent5 2" xfId="39"/>
    <cellStyle name="60% - Accent5 3" xfId="40"/>
    <cellStyle name="60% - Accent6 2" xfId="41"/>
    <cellStyle name="60% - Accent6 3" xfId="42"/>
    <cellStyle name="Accent1 2" xfId="43"/>
    <cellStyle name="Accent1 3" xfId="44"/>
    <cellStyle name="Accent2 2" xfId="45"/>
    <cellStyle name="Accent2 3" xfId="46"/>
    <cellStyle name="Accent3 2" xfId="47"/>
    <cellStyle name="Accent3 3" xfId="48"/>
    <cellStyle name="Accent4 2" xfId="49"/>
    <cellStyle name="Accent4 3" xfId="50"/>
    <cellStyle name="Accent5 2" xfId="51"/>
    <cellStyle name="Accent5 3" xfId="52"/>
    <cellStyle name="Accent6 2" xfId="53"/>
    <cellStyle name="Accent6 3" xfId="54"/>
    <cellStyle name="Bad 2" xfId="55"/>
    <cellStyle name="Bad 3" xfId="56"/>
    <cellStyle name="Calculation 2" xfId="57"/>
    <cellStyle name="Calculation 3" xfId="58"/>
    <cellStyle name="Check Cell 2" xfId="59"/>
    <cellStyle name="Check Cell 3" xfId="60"/>
    <cellStyle name="Comma" xfId="1" builtinId="3"/>
    <cellStyle name="Comma [0] 2" xfId="104"/>
    <cellStyle name="Comma 2" xfId="3"/>
    <cellStyle name="Comma 3" xfId="103"/>
    <cellStyle name="Comma 5" xfId="4"/>
    <cellStyle name="Comma 6" xfId="5"/>
    <cellStyle name="Explanatory Text 2" xfId="61"/>
    <cellStyle name="Explanatory Text 3" xfId="62"/>
    <cellStyle name="Good 2" xfId="63"/>
    <cellStyle name="Good 3" xfId="64"/>
    <cellStyle name="Heading 1 2" xfId="65"/>
    <cellStyle name="Heading 1 3" xfId="66"/>
    <cellStyle name="Heading 2 2" xfId="67"/>
    <cellStyle name="Heading 2 3" xfId="68"/>
    <cellStyle name="Heading 3 2" xfId="69"/>
    <cellStyle name="Heading 3 3" xfId="70"/>
    <cellStyle name="Heading 4 2" xfId="71"/>
    <cellStyle name="Heading 4 3" xfId="72"/>
    <cellStyle name="Input 2" xfId="73"/>
    <cellStyle name="Input 3" xfId="74"/>
    <cellStyle name="Linked Cell 2" xfId="75"/>
    <cellStyle name="Linked Cell 3" xfId="76"/>
    <cellStyle name="Neutral 2" xfId="77"/>
    <cellStyle name="Neutral 3" xfId="78"/>
    <cellStyle name="Normal" xfId="0" builtinId="0"/>
    <cellStyle name="Normal 10" xfId="79"/>
    <cellStyle name="Normal 12" xfId="80"/>
    <cellStyle name="Normal 13" xfId="81"/>
    <cellStyle name="Normal 15" xfId="82"/>
    <cellStyle name="Normal 16" xfId="83"/>
    <cellStyle name="Normal 17" xfId="84"/>
    <cellStyle name="Normal 2" xfId="6"/>
    <cellStyle name="Normal 2 2" xfId="85"/>
    <cellStyle name="Normal 2 3" xfId="86"/>
    <cellStyle name="Normal 2 4" xfId="105"/>
    <cellStyle name="Normal 3" xfId="2"/>
    <cellStyle name="Normal 4" xfId="102"/>
    <cellStyle name="Normal 5" xfId="87"/>
    <cellStyle name="Normal 6" xfId="88"/>
    <cellStyle name="Normal 7" xfId="89"/>
    <cellStyle name="Normal 8" xfId="90"/>
    <cellStyle name="Normal 9" xfId="91"/>
    <cellStyle name="Note 2" xfId="92"/>
    <cellStyle name="Note 3" xfId="93"/>
    <cellStyle name="Output 2" xfId="94"/>
    <cellStyle name="Output 3" xfId="95"/>
    <cellStyle name="Title 2" xfId="96"/>
    <cellStyle name="Title 3" xfId="97"/>
    <cellStyle name="Total 2" xfId="98"/>
    <cellStyle name="Total 3" xfId="99"/>
    <cellStyle name="Warning Text 2" xfId="100"/>
    <cellStyle name="Warning Text 3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7"/>
  <sheetViews>
    <sheetView topLeftCell="A4" workbookViewId="0">
      <selection activeCell="D11" sqref="D11:D14"/>
    </sheetView>
  </sheetViews>
  <sheetFormatPr defaultRowHeight="12.75"/>
  <cols>
    <col min="3" max="3" width="37.7109375" customWidth="1"/>
    <col min="4" max="4" width="26.7109375" customWidth="1"/>
    <col min="5" max="5" width="22.140625" customWidth="1"/>
    <col min="6" max="6" width="29.5703125" customWidth="1"/>
    <col min="7" max="7" width="24.140625" customWidth="1"/>
  </cols>
  <sheetData>
    <row r="1" spans="1:7">
      <c r="A1" s="304" t="s">
        <v>122</v>
      </c>
      <c r="B1" s="305"/>
      <c r="C1" s="305"/>
      <c r="D1" s="305"/>
      <c r="E1" s="305"/>
      <c r="F1" s="305"/>
      <c r="G1" s="306"/>
    </row>
    <row r="2" spans="1:7">
      <c r="A2" s="293" t="s">
        <v>766</v>
      </c>
      <c r="B2" s="293"/>
      <c r="C2" s="293"/>
      <c r="D2" s="293"/>
      <c r="E2" s="293"/>
      <c r="F2" s="293"/>
      <c r="G2" s="293"/>
    </row>
    <row r="3" spans="1:7">
      <c r="A3" s="18" t="s">
        <v>215</v>
      </c>
      <c r="B3" s="286" t="s">
        <v>95</v>
      </c>
      <c r="C3" s="8"/>
      <c r="D3" s="8"/>
      <c r="E3" s="8"/>
      <c r="F3" s="8"/>
      <c r="G3" s="8"/>
    </row>
    <row r="4" spans="1:7">
      <c r="A4" s="286">
        <v>1</v>
      </c>
      <c r="B4" s="15"/>
      <c r="C4" s="8"/>
      <c r="D4" s="8"/>
      <c r="E4" s="8"/>
      <c r="F4" s="8"/>
      <c r="G4" s="8"/>
    </row>
    <row r="5" spans="1:7">
      <c r="A5" s="15"/>
      <c r="B5" s="15"/>
      <c r="C5" s="124" t="s">
        <v>216</v>
      </c>
      <c r="D5" s="124" t="s">
        <v>282</v>
      </c>
      <c r="E5" s="124" t="s">
        <v>283</v>
      </c>
      <c r="F5" s="124" t="s">
        <v>284</v>
      </c>
      <c r="G5" s="125" t="s">
        <v>217</v>
      </c>
    </row>
    <row r="6" spans="1:7" ht="13.5">
      <c r="A6" s="15"/>
      <c r="B6" s="127" t="s">
        <v>218</v>
      </c>
      <c r="C6" s="126"/>
      <c r="D6" s="124" t="s">
        <v>3</v>
      </c>
      <c r="E6" s="9"/>
      <c r="F6" s="126"/>
      <c r="G6" s="126"/>
    </row>
    <row r="7" spans="1:7" ht="13.5">
      <c r="A7" s="286"/>
      <c r="B7" s="128" t="s">
        <v>219</v>
      </c>
      <c r="C7" s="124"/>
      <c r="D7" s="129">
        <v>22900700434.910004</v>
      </c>
      <c r="E7" s="129">
        <v>64140952998</v>
      </c>
      <c r="F7" s="131">
        <v>-41240252563.089996</v>
      </c>
      <c r="G7" s="126"/>
    </row>
    <row r="8" spans="1:7" ht="13.5">
      <c r="A8" s="15"/>
      <c r="B8" s="15" t="s">
        <v>220</v>
      </c>
      <c r="C8" s="124"/>
      <c r="F8" s="131"/>
      <c r="G8" s="126"/>
    </row>
    <row r="9" spans="1:7" ht="13.5">
      <c r="A9" s="15"/>
      <c r="B9" s="15" t="s">
        <v>603</v>
      </c>
      <c r="C9" s="124"/>
      <c r="D9" s="131">
        <v>603500000</v>
      </c>
      <c r="E9" s="131">
        <v>21474838698</v>
      </c>
      <c r="F9" s="131">
        <v>-20871338698</v>
      </c>
      <c r="G9" s="126"/>
    </row>
    <row r="10" spans="1:7" ht="13.5">
      <c r="A10" s="286"/>
      <c r="B10" s="15" t="s">
        <v>221</v>
      </c>
      <c r="C10" s="124"/>
      <c r="D10" s="129">
        <v>1394839756.8800001</v>
      </c>
      <c r="E10" s="129">
        <v>11000000000</v>
      </c>
      <c r="F10" s="131">
        <v>-9605160243.1199989</v>
      </c>
      <c r="G10" s="126"/>
    </row>
    <row r="11" spans="1:7" ht="13.5">
      <c r="A11" s="132"/>
      <c r="B11" s="149" t="s">
        <v>222</v>
      </c>
      <c r="C11" s="126"/>
      <c r="D11" s="133">
        <v>24899040191.790005</v>
      </c>
      <c r="E11" s="133">
        <v>96615791696</v>
      </c>
      <c r="F11" s="133">
        <v>-71716751504.209991</v>
      </c>
      <c r="G11" s="126"/>
    </row>
    <row r="12" spans="1:7" ht="13.5">
      <c r="A12" s="15"/>
      <c r="B12" s="15"/>
      <c r="C12" s="126"/>
      <c r="D12" s="126"/>
      <c r="E12" s="126"/>
      <c r="F12" s="131">
        <v>0</v>
      </c>
      <c r="G12" s="126"/>
    </row>
    <row r="13" spans="1:7" ht="13.5">
      <c r="A13" s="15"/>
      <c r="B13" s="18" t="s">
        <v>224</v>
      </c>
      <c r="C13" s="126"/>
      <c r="D13" s="126"/>
      <c r="E13" s="126"/>
      <c r="F13" s="131">
        <v>0</v>
      </c>
      <c r="G13" s="126"/>
    </row>
    <row r="14" spans="1:7" ht="13.5">
      <c r="A14" s="15"/>
      <c r="B14" s="15" t="s">
        <v>225</v>
      </c>
      <c r="C14" s="124"/>
      <c r="D14" s="131">
        <v>5703390247.1000004</v>
      </c>
      <c r="E14" s="129">
        <v>21869483877</v>
      </c>
      <c r="F14" s="131">
        <v>-16166093629.9</v>
      </c>
      <c r="G14" s="131"/>
    </row>
    <row r="15" spans="1:7" ht="13.5">
      <c r="A15" s="15"/>
      <c r="B15" s="134"/>
      <c r="C15" s="135"/>
      <c r="D15" s="136"/>
      <c r="E15" s="129"/>
      <c r="F15" s="126"/>
      <c r="G15" s="126"/>
    </row>
    <row r="16" spans="1:7" ht="13.5">
      <c r="A16" s="15" t="s">
        <v>643</v>
      </c>
      <c r="B16" s="307" t="s">
        <v>20</v>
      </c>
      <c r="C16" s="308"/>
      <c r="D16" s="308"/>
      <c r="E16" s="309"/>
      <c r="F16" s="126"/>
      <c r="G16" s="131"/>
    </row>
    <row r="17" spans="1:7" ht="13.5">
      <c r="A17" s="15"/>
      <c r="B17" s="310" t="s">
        <v>644</v>
      </c>
      <c r="C17" s="311"/>
      <c r="D17" s="311"/>
      <c r="E17" s="312"/>
      <c r="F17" s="126"/>
      <c r="G17" s="126"/>
    </row>
    <row r="18" spans="1:7" ht="13.5">
      <c r="A18" s="15"/>
      <c r="B18" s="15"/>
      <c r="C18" s="126"/>
      <c r="D18" s="124" t="s">
        <v>193</v>
      </c>
      <c r="E18" s="124" t="s">
        <v>223</v>
      </c>
      <c r="F18" s="126"/>
      <c r="G18" s="126"/>
    </row>
    <row r="19" spans="1:7" ht="13.5">
      <c r="A19" s="15"/>
      <c r="B19" s="286" t="s">
        <v>281</v>
      </c>
      <c r="C19" s="137" t="s">
        <v>280</v>
      </c>
      <c r="D19" s="137" t="s">
        <v>279</v>
      </c>
      <c r="E19" s="137" t="s">
        <v>642</v>
      </c>
      <c r="F19" s="126"/>
      <c r="G19" s="126"/>
    </row>
    <row r="20" spans="1:7" ht="13.5">
      <c r="A20" s="15"/>
      <c r="B20" s="126" t="s">
        <v>29</v>
      </c>
      <c r="C20" s="225">
        <v>3295656059.9499998</v>
      </c>
      <c r="D20" s="138">
        <v>787443321.17000008</v>
      </c>
      <c r="E20" s="7">
        <v>4083099381.1199999</v>
      </c>
      <c r="F20" s="126"/>
      <c r="G20" s="126"/>
    </row>
    <row r="21" spans="1:7" ht="13.5">
      <c r="A21" s="15"/>
      <c r="B21" s="126" t="s">
        <v>109</v>
      </c>
      <c r="C21" s="225">
        <v>2936968432.48</v>
      </c>
      <c r="D21" s="138">
        <v>787443321.17000008</v>
      </c>
      <c r="E21" s="7">
        <v>3724411753.6500001</v>
      </c>
      <c r="F21" s="126"/>
      <c r="G21" s="126"/>
    </row>
    <row r="22" spans="1:7" ht="13.5">
      <c r="A22" s="15"/>
      <c r="B22" s="126" t="s">
        <v>30</v>
      </c>
      <c r="C22" s="225">
        <v>2694883345.1100001</v>
      </c>
      <c r="D22" s="138">
        <v>841655743.79000008</v>
      </c>
      <c r="E22" s="7">
        <v>3536539088.9000001</v>
      </c>
      <c r="F22" s="126"/>
      <c r="G22" s="126"/>
    </row>
    <row r="23" spans="1:7" ht="13.5">
      <c r="A23" s="15"/>
      <c r="B23" s="126" t="s">
        <v>91</v>
      </c>
      <c r="C23" s="225">
        <v>2257321201.2600002</v>
      </c>
      <c r="D23" s="138">
        <v>1076862640.3299999</v>
      </c>
      <c r="E23" s="7">
        <v>3334183841.5900002</v>
      </c>
      <c r="F23" s="126"/>
      <c r="G23" s="126"/>
    </row>
    <row r="24" spans="1:7" ht="13.5">
      <c r="A24" s="15"/>
      <c r="B24" s="126" t="s">
        <v>92</v>
      </c>
      <c r="C24" s="225">
        <v>2757483655.9700003</v>
      </c>
      <c r="D24" s="138">
        <v>1076862642.3299999</v>
      </c>
      <c r="E24" s="7">
        <v>3834346298.3000002</v>
      </c>
      <c r="F24" s="126"/>
      <c r="G24" s="131"/>
    </row>
    <row r="25" spans="1:7" ht="13.5">
      <c r="A25" s="15"/>
      <c r="B25" s="126" t="s">
        <v>93</v>
      </c>
      <c r="C25" s="225"/>
      <c r="D25" s="138">
        <v>1058807086.33</v>
      </c>
      <c r="E25" s="7">
        <v>1058807086.33</v>
      </c>
      <c r="F25" s="126"/>
      <c r="G25" s="274"/>
    </row>
    <row r="26" spans="1:7" ht="13.5">
      <c r="A26" s="15"/>
      <c r="B26" s="126" t="s">
        <v>110</v>
      </c>
      <c r="C26" s="19"/>
      <c r="D26" s="10"/>
      <c r="E26" s="7">
        <v>0</v>
      </c>
      <c r="F26" s="126"/>
      <c r="G26" s="274"/>
    </row>
    <row r="27" spans="1:7" ht="13.5">
      <c r="A27" s="15"/>
      <c r="B27" s="126" t="s">
        <v>111</v>
      </c>
      <c r="C27" s="129"/>
      <c r="D27" s="129"/>
      <c r="E27" s="7">
        <v>0</v>
      </c>
      <c r="F27" s="126"/>
      <c r="G27" s="126"/>
    </row>
    <row r="28" spans="1:7" ht="13.5">
      <c r="A28" s="15"/>
      <c r="B28" s="126" t="s">
        <v>31</v>
      </c>
      <c r="C28" s="129"/>
      <c r="D28" s="129"/>
      <c r="E28" s="7">
        <v>0</v>
      </c>
      <c r="F28" s="126"/>
      <c r="G28" s="126"/>
    </row>
    <row r="29" spans="1:7" ht="13.5">
      <c r="A29" s="15"/>
      <c r="B29" s="126" t="s">
        <v>112</v>
      </c>
      <c r="C29" s="129"/>
      <c r="D29" s="129"/>
      <c r="E29" s="7">
        <v>0</v>
      </c>
      <c r="F29" s="126"/>
      <c r="G29" s="126"/>
    </row>
    <row r="30" spans="1:7" ht="13.5">
      <c r="A30" s="15"/>
      <c r="B30" s="126" t="s">
        <v>32</v>
      </c>
      <c r="C30" s="129"/>
      <c r="D30" s="129"/>
      <c r="E30" s="7">
        <v>0</v>
      </c>
      <c r="F30" s="126"/>
      <c r="G30" s="126"/>
    </row>
    <row r="31" spans="1:7" ht="13.5">
      <c r="A31" s="15"/>
      <c r="B31" s="126" t="s">
        <v>9</v>
      </c>
      <c r="C31" s="129"/>
      <c r="D31" s="129"/>
      <c r="E31" s="7">
        <v>0</v>
      </c>
      <c r="F31" s="126"/>
      <c r="G31" s="126"/>
    </row>
    <row r="32" spans="1:7" ht="13.5">
      <c r="A32" s="15"/>
      <c r="B32" s="125" t="s">
        <v>10</v>
      </c>
      <c r="C32" s="3">
        <v>13942312694.77</v>
      </c>
      <c r="D32" s="3">
        <v>5629074755.1199999</v>
      </c>
      <c r="E32" s="3">
        <v>19571387449.890003</v>
      </c>
      <c r="F32" s="131"/>
      <c r="G32" s="126"/>
    </row>
    <row r="33" spans="1:7" ht="13.5">
      <c r="A33" s="15"/>
      <c r="B33" s="126"/>
      <c r="C33" s="126"/>
      <c r="D33" s="126"/>
      <c r="E33" s="126"/>
      <c r="F33" s="126"/>
      <c r="G33" s="126"/>
    </row>
    <row r="34" spans="1:7" ht="13.5">
      <c r="A34" s="15"/>
      <c r="B34" s="313" t="s">
        <v>645</v>
      </c>
      <c r="C34" s="314"/>
      <c r="D34" s="314"/>
      <c r="E34" s="315"/>
      <c r="F34" s="126"/>
      <c r="G34" s="126"/>
    </row>
    <row r="35" spans="1:7" ht="50.25" customHeight="1">
      <c r="A35" s="15"/>
      <c r="B35" s="125" t="s">
        <v>281</v>
      </c>
      <c r="C35" s="163" t="s">
        <v>764</v>
      </c>
      <c r="D35" s="139" t="s">
        <v>413</v>
      </c>
      <c r="E35" s="163" t="s">
        <v>773</v>
      </c>
      <c r="F35" s="124" t="s">
        <v>576</v>
      </c>
      <c r="G35" s="124" t="s">
        <v>774</v>
      </c>
    </row>
    <row r="36" spans="1:7" ht="13.5">
      <c r="A36" s="15"/>
      <c r="B36" s="126" t="s">
        <v>29</v>
      </c>
      <c r="C36" s="129">
        <v>58294279.969999999</v>
      </c>
      <c r="D36" s="129">
        <v>1167358943.5799999</v>
      </c>
      <c r="E36" s="10">
        <v>0</v>
      </c>
      <c r="F36" s="131">
        <v>0</v>
      </c>
      <c r="G36" s="131">
        <v>5308752604.6700001</v>
      </c>
    </row>
    <row r="37" spans="1:7" ht="13.5">
      <c r="A37" s="15"/>
      <c r="B37" s="126" t="s">
        <v>109</v>
      </c>
      <c r="C37" s="129">
        <v>122230414.85999998</v>
      </c>
      <c r="D37" s="129">
        <v>1215056863.8199999</v>
      </c>
      <c r="E37" s="10">
        <v>0</v>
      </c>
      <c r="F37" s="131">
        <v>0</v>
      </c>
      <c r="G37" s="131">
        <v>5061699032.3299999</v>
      </c>
    </row>
    <row r="38" spans="1:7" ht="13.5">
      <c r="A38" s="15"/>
      <c r="B38" s="126" t="s">
        <v>30</v>
      </c>
      <c r="C38" s="129">
        <v>448210331.25999999</v>
      </c>
      <c r="D38" s="129">
        <v>1125275262.3099999</v>
      </c>
      <c r="E38" s="10">
        <v>0</v>
      </c>
      <c r="F38" s="131">
        <v>600000000</v>
      </c>
      <c r="G38" s="131">
        <v>5710024682.4699993</v>
      </c>
    </row>
    <row r="39" spans="1:7" ht="13.5">
      <c r="A39" s="15"/>
      <c r="B39" s="126" t="s">
        <v>91</v>
      </c>
      <c r="C39" s="129">
        <v>141554031.07000002</v>
      </c>
      <c r="D39" s="129">
        <v>1065395000.37</v>
      </c>
      <c r="E39" s="10">
        <v>0</v>
      </c>
      <c r="F39" s="131">
        <v>0</v>
      </c>
      <c r="G39" s="131">
        <v>4541132873.0300007</v>
      </c>
    </row>
    <row r="40" spans="1:7" ht="13.5">
      <c r="A40" s="15"/>
      <c r="B40" s="126" t="s">
        <v>92</v>
      </c>
      <c r="C40" s="129">
        <v>482529056.88</v>
      </c>
      <c r="D40" s="129">
        <v>1130304177.02</v>
      </c>
      <c r="E40" s="10">
        <v>3419590764.98</v>
      </c>
      <c r="F40" s="131">
        <v>0</v>
      </c>
      <c r="G40" s="131">
        <v>8866770297.1800003</v>
      </c>
    </row>
    <row r="41" spans="1:7" ht="13.5">
      <c r="A41" s="15"/>
      <c r="B41" s="126" t="s">
        <v>93</v>
      </c>
      <c r="C41" s="129">
        <v>55243862.880000003</v>
      </c>
      <c r="D41" s="129"/>
      <c r="E41" s="10">
        <v>0</v>
      </c>
      <c r="F41" s="131">
        <v>0</v>
      </c>
      <c r="G41" s="131">
        <v>1114050949.21</v>
      </c>
    </row>
    <row r="42" spans="1:7" ht="13.5">
      <c r="A42" s="15"/>
      <c r="B42" s="126" t="s">
        <v>110</v>
      </c>
      <c r="C42" s="129">
        <v>0</v>
      </c>
      <c r="D42" s="129"/>
      <c r="E42" s="10">
        <v>0</v>
      </c>
      <c r="F42" s="131">
        <v>0</v>
      </c>
      <c r="G42" s="131">
        <v>0</v>
      </c>
    </row>
    <row r="43" spans="1:7" ht="13.5">
      <c r="A43" s="15"/>
      <c r="B43" s="126" t="s">
        <v>111</v>
      </c>
      <c r="C43" s="129">
        <v>0</v>
      </c>
      <c r="D43" s="129"/>
      <c r="E43" s="10">
        <v>0</v>
      </c>
      <c r="F43" s="131">
        <v>0</v>
      </c>
      <c r="G43" s="131">
        <v>0</v>
      </c>
    </row>
    <row r="44" spans="1:7" ht="13.5">
      <c r="A44" s="15"/>
      <c r="B44" s="126" t="s">
        <v>31</v>
      </c>
      <c r="C44" s="129">
        <v>0</v>
      </c>
      <c r="D44" s="129"/>
      <c r="E44" s="10">
        <v>0</v>
      </c>
      <c r="F44" s="131">
        <v>0</v>
      </c>
      <c r="G44" s="131">
        <v>0</v>
      </c>
    </row>
    <row r="45" spans="1:7" ht="13.5">
      <c r="A45" s="15"/>
      <c r="B45" s="126" t="s">
        <v>112</v>
      </c>
      <c r="C45" s="129">
        <v>0</v>
      </c>
      <c r="D45" s="129"/>
      <c r="E45" s="10">
        <v>0</v>
      </c>
      <c r="F45" s="131">
        <v>0</v>
      </c>
      <c r="G45" s="131">
        <v>0</v>
      </c>
    </row>
    <row r="46" spans="1:7" ht="13.5">
      <c r="A46" s="15"/>
      <c r="B46" s="126" t="s">
        <v>32</v>
      </c>
      <c r="C46" s="129">
        <v>0</v>
      </c>
      <c r="D46" s="129"/>
      <c r="E46" s="10">
        <v>0</v>
      </c>
      <c r="F46" s="131">
        <v>0</v>
      </c>
      <c r="G46" s="131">
        <v>0</v>
      </c>
    </row>
    <row r="47" spans="1:7" ht="13.5">
      <c r="A47" s="15"/>
      <c r="B47" s="126" t="s">
        <v>9</v>
      </c>
      <c r="C47" s="129">
        <v>0</v>
      </c>
      <c r="D47" s="129"/>
      <c r="E47" s="10">
        <v>0</v>
      </c>
      <c r="F47" s="131">
        <v>0</v>
      </c>
      <c r="G47" s="131">
        <v>0</v>
      </c>
    </row>
    <row r="48" spans="1:7">
      <c r="A48" s="15"/>
      <c r="B48" s="18" t="s">
        <v>10</v>
      </c>
      <c r="C48" s="133">
        <v>1308061976.9200001</v>
      </c>
      <c r="D48" s="133">
        <v>5703390247.1000004</v>
      </c>
      <c r="E48" s="133">
        <v>3419590764.98</v>
      </c>
      <c r="F48" s="133">
        <v>600000000</v>
      </c>
      <c r="G48" s="133">
        <v>30602430438.889999</v>
      </c>
    </row>
    <row r="49" spans="1:7" ht="13.5">
      <c r="A49" s="15"/>
      <c r="B49" s="15"/>
      <c r="C49" s="126"/>
      <c r="D49" s="126"/>
      <c r="E49" s="126"/>
      <c r="F49" s="131"/>
      <c r="G49" s="126"/>
    </row>
    <row r="50" spans="1:7" ht="13.5">
      <c r="A50" s="140"/>
      <c r="B50" s="15"/>
      <c r="C50" s="126"/>
      <c r="D50" s="126"/>
      <c r="E50" s="126"/>
      <c r="F50" s="131"/>
      <c r="G50" s="126"/>
    </row>
    <row r="51" spans="1:7" ht="13.5">
      <c r="A51" s="286">
        <v>2</v>
      </c>
      <c r="B51" s="18" t="s">
        <v>226</v>
      </c>
      <c r="C51" s="126"/>
      <c r="D51" s="124" t="s">
        <v>282</v>
      </c>
      <c r="E51" s="124" t="s">
        <v>283</v>
      </c>
      <c r="F51" s="124" t="s">
        <v>284</v>
      </c>
      <c r="G51" s="126"/>
    </row>
    <row r="52" spans="1:7" ht="13.5">
      <c r="A52" s="15"/>
      <c r="B52" s="15" t="s">
        <v>128</v>
      </c>
      <c r="C52" s="126"/>
      <c r="D52" s="129">
        <v>3363219018.3299999</v>
      </c>
      <c r="E52" s="129">
        <v>15195200000</v>
      </c>
      <c r="F52" s="129">
        <v>-11831980981.67</v>
      </c>
      <c r="G52" s="126"/>
    </row>
    <row r="53" spans="1:7" ht="13.5">
      <c r="A53" s="18"/>
      <c r="B53" s="18" t="s">
        <v>227</v>
      </c>
      <c r="C53" s="126"/>
      <c r="D53" s="133">
        <v>3363219018.3299999</v>
      </c>
      <c r="E53" s="133">
        <v>15195200000</v>
      </c>
      <c r="F53" s="133">
        <v>-11831980981.67</v>
      </c>
      <c r="G53" s="126"/>
    </row>
    <row r="54" spans="1:7" ht="13.5">
      <c r="A54" s="15"/>
      <c r="B54" s="15"/>
      <c r="C54" s="126"/>
      <c r="D54" s="126"/>
      <c r="E54" s="126"/>
      <c r="F54" s="126"/>
      <c r="G54" s="126"/>
    </row>
    <row r="55" spans="1:7" ht="13.5">
      <c r="A55" s="141"/>
      <c r="B55" s="18" t="s">
        <v>129</v>
      </c>
      <c r="C55" s="126"/>
      <c r="D55" s="124" t="s">
        <v>282</v>
      </c>
      <c r="E55" s="124" t="s">
        <v>283</v>
      </c>
      <c r="F55" s="124" t="s">
        <v>284</v>
      </c>
      <c r="G55" s="126"/>
    </row>
    <row r="56" spans="1:7" ht="13.5">
      <c r="A56" s="15"/>
      <c r="B56" s="15" t="s">
        <v>312</v>
      </c>
      <c r="C56" s="130"/>
      <c r="D56" s="129">
        <v>37923225</v>
      </c>
      <c r="E56" s="129">
        <v>134500000</v>
      </c>
      <c r="F56" s="131">
        <v>-96576775</v>
      </c>
      <c r="G56" s="126"/>
    </row>
    <row r="57" spans="1:7" ht="13.5">
      <c r="A57" s="15"/>
      <c r="B57" s="15" t="s">
        <v>101</v>
      </c>
      <c r="C57" s="126"/>
      <c r="D57" s="129">
        <v>233300</v>
      </c>
      <c r="E57" s="129">
        <v>16520000</v>
      </c>
      <c r="F57" s="131">
        <v>-16286700</v>
      </c>
      <c r="G57" s="126"/>
    </row>
    <row r="58" spans="1:7" ht="13.5">
      <c r="A58" s="15"/>
      <c r="B58" s="15" t="s">
        <v>313</v>
      </c>
      <c r="C58" s="126"/>
      <c r="D58" s="129">
        <v>0</v>
      </c>
      <c r="E58" s="129">
        <v>0</v>
      </c>
      <c r="F58" s="131">
        <v>0</v>
      </c>
      <c r="G58" s="126"/>
    </row>
    <row r="59" spans="1:7" ht="13.5">
      <c r="A59" s="15"/>
      <c r="B59" s="15" t="s">
        <v>656</v>
      </c>
      <c r="C59" s="126"/>
      <c r="D59" s="129">
        <v>0</v>
      </c>
      <c r="E59" s="129">
        <v>2000000</v>
      </c>
      <c r="F59" s="131">
        <v>-2000000</v>
      </c>
      <c r="G59" s="126"/>
    </row>
    <row r="60" spans="1:7" ht="13.5">
      <c r="A60" s="15"/>
      <c r="B60" s="15" t="s">
        <v>657</v>
      </c>
      <c r="C60" s="126"/>
      <c r="D60" s="129">
        <v>0</v>
      </c>
      <c r="E60" s="129">
        <v>0</v>
      </c>
      <c r="F60" s="131"/>
      <c r="G60" s="126"/>
    </row>
    <row r="61" spans="1:7" ht="13.5">
      <c r="A61" s="15"/>
      <c r="B61" s="18" t="s">
        <v>228</v>
      </c>
      <c r="C61" s="126"/>
      <c r="D61" s="143">
        <v>38156525</v>
      </c>
      <c r="E61" s="143">
        <v>153020000</v>
      </c>
      <c r="F61" s="143">
        <v>-114863475</v>
      </c>
      <c r="G61" s="126"/>
    </row>
    <row r="62" spans="1:7" ht="13.5">
      <c r="A62" s="15"/>
      <c r="B62" s="16"/>
      <c r="C62" s="126"/>
      <c r="D62" s="126"/>
      <c r="E62" s="126"/>
      <c r="F62" s="126"/>
      <c r="G62" s="126"/>
    </row>
    <row r="63" spans="1:7" ht="13.5">
      <c r="A63" s="15"/>
      <c r="B63" s="15"/>
      <c r="C63" s="126"/>
      <c r="D63" s="126"/>
      <c r="E63" s="126"/>
      <c r="F63" s="126"/>
      <c r="G63" s="131"/>
    </row>
    <row r="64" spans="1:7" ht="13.5">
      <c r="A64" s="23">
        <v>2</v>
      </c>
      <c r="B64" s="18" t="s">
        <v>229</v>
      </c>
      <c r="C64" s="126"/>
      <c r="D64" s="124" t="s">
        <v>282</v>
      </c>
      <c r="E64" s="124" t="s">
        <v>283</v>
      </c>
      <c r="F64" s="124" t="s">
        <v>284</v>
      </c>
      <c r="G64" s="126"/>
    </row>
    <row r="65" spans="1:7" ht="13.5">
      <c r="A65" s="23"/>
      <c r="B65" s="15" t="s">
        <v>312</v>
      </c>
      <c r="C65" s="126"/>
      <c r="D65" s="190">
        <v>71065923.689999998</v>
      </c>
      <c r="E65" s="190">
        <v>80000000</v>
      </c>
      <c r="F65" s="131">
        <v>-8934076.3100000024</v>
      </c>
      <c r="G65" s="126"/>
    </row>
    <row r="66" spans="1:7" ht="13.5">
      <c r="A66" s="15"/>
      <c r="B66" s="15" t="s">
        <v>101</v>
      </c>
      <c r="C66" s="126"/>
      <c r="D66" s="129">
        <v>805250</v>
      </c>
      <c r="E66" s="129">
        <v>0</v>
      </c>
      <c r="F66" s="131">
        <v>805250</v>
      </c>
      <c r="G66" s="126"/>
    </row>
    <row r="67" spans="1:7" ht="13.5">
      <c r="A67" s="15"/>
      <c r="B67" s="15" t="s">
        <v>328</v>
      </c>
      <c r="C67" s="126"/>
      <c r="D67" s="129"/>
      <c r="E67" s="129"/>
      <c r="F67" s="131">
        <v>0</v>
      </c>
      <c r="G67" s="126"/>
    </row>
    <row r="68" spans="1:7" ht="13.5">
      <c r="A68" s="15"/>
      <c r="B68" s="15" t="s">
        <v>719</v>
      </c>
      <c r="C68" s="126"/>
      <c r="D68" s="129">
        <v>627700</v>
      </c>
      <c r="E68" s="129">
        <v>5000000</v>
      </c>
      <c r="F68" s="131">
        <v>-4372300</v>
      </c>
      <c r="G68" s="126"/>
    </row>
    <row r="69" spans="1:7" ht="13.5">
      <c r="A69" s="15"/>
      <c r="B69" s="15" t="s">
        <v>17</v>
      </c>
      <c r="C69" s="130"/>
      <c r="D69" s="129">
        <v>1726800</v>
      </c>
      <c r="E69" s="129">
        <v>10800000</v>
      </c>
      <c r="F69" s="131">
        <v>-9073200</v>
      </c>
      <c r="G69" s="126"/>
    </row>
    <row r="70" spans="1:7" ht="13.5">
      <c r="A70" s="15"/>
      <c r="B70" s="15" t="s">
        <v>13</v>
      </c>
      <c r="C70" s="126"/>
      <c r="D70" s="129"/>
      <c r="E70" s="129"/>
      <c r="F70" s="131">
        <v>0</v>
      </c>
      <c r="G70" s="126"/>
    </row>
    <row r="71" spans="1:7" ht="13.5">
      <c r="A71" s="15"/>
      <c r="B71" s="15" t="s">
        <v>11</v>
      </c>
      <c r="C71" s="126"/>
      <c r="D71" s="129">
        <v>0</v>
      </c>
      <c r="E71" s="129">
        <v>35000000</v>
      </c>
      <c r="F71" s="131">
        <v>-35000000</v>
      </c>
      <c r="G71" s="126"/>
    </row>
    <row r="72" spans="1:7" ht="13.5">
      <c r="A72" s="15"/>
      <c r="B72" s="15" t="s">
        <v>694</v>
      </c>
      <c r="C72" s="126"/>
      <c r="D72" s="129">
        <v>0</v>
      </c>
      <c r="E72" s="129">
        <v>30000000</v>
      </c>
      <c r="F72" s="131">
        <v>-30000000</v>
      </c>
      <c r="G72" s="126"/>
    </row>
    <row r="73" spans="1:7" ht="13.5">
      <c r="A73" s="15"/>
      <c r="B73" s="15" t="s">
        <v>81</v>
      </c>
      <c r="C73" s="126"/>
      <c r="D73" s="129">
        <v>2326950</v>
      </c>
      <c r="E73" s="129">
        <v>10000000</v>
      </c>
      <c r="F73" s="131">
        <v>-7673050</v>
      </c>
      <c r="G73" s="126"/>
    </row>
    <row r="74" spans="1:7" ht="13.5">
      <c r="A74" s="15"/>
      <c r="B74" s="15" t="s">
        <v>720</v>
      </c>
      <c r="C74" s="126"/>
      <c r="D74" s="129">
        <v>6167900</v>
      </c>
      <c r="E74" s="129">
        <v>62000000</v>
      </c>
      <c r="F74" s="131">
        <v>-55832100</v>
      </c>
      <c r="G74" s="126"/>
    </row>
    <row r="75" spans="1:7" ht="13.5">
      <c r="A75" s="15"/>
      <c r="B75" s="15" t="s">
        <v>658</v>
      </c>
      <c r="C75" s="126"/>
      <c r="D75" s="129">
        <v>1398000</v>
      </c>
      <c r="E75" s="129">
        <v>0</v>
      </c>
      <c r="F75" s="131">
        <v>1398000</v>
      </c>
      <c r="G75" s="126"/>
    </row>
    <row r="76" spans="1:7" ht="13.5">
      <c r="A76" s="15"/>
      <c r="B76" s="15" t="s">
        <v>80</v>
      </c>
      <c r="C76" s="126"/>
      <c r="D76" s="129"/>
      <c r="E76" s="129"/>
      <c r="F76" s="131">
        <v>0</v>
      </c>
      <c r="G76" s="126"/>
    </row>
    <row r="77" spans="1:7" ht="13.5">
      <c r="A77" s="15"/>
      <c r="B77" s="15" t="s">
        <v>659</v>
      </c>
      <c r="C77" s="126"/>
      <c r="D77" s="129"/>
      <c r="E77" s="129"/>
      <c r="F77" s="131">
        <v>0</v>
      </c>
      <c r="G77" s="126"/>
    </row>
    <row r="78" spans="1:7" ht="13.5">
      <c r="A78" s="15"/>
      <c r="B78" s="15" t="s">
        <v>14</v>
      </c>
      <c r="C78" s="126"/>
      <c r="D78" s="129">
        <v>0</v>
      </c>
      <c r="E78" s="129">
        <v>500000</v>
      </c>
      <c r="F78" s="131">
        <v>-500000</v>
      </c>
      <c r="G78" s="126"/>
    </row>
    <row r="79" spans="1:7" ht="13.5">
      <c r="A79" s="15"/>
      <c r="B79" s="15" t="s">
        <v>317</v>
      </c>
      <c r="C79" s="126"/>
      <c r="D79" s="129">
        <v>0</v>
      </c>
      <c r="E79" s="129">
        <v>400000</v>
      </c>
      <c r="F79" s="131">
        <v>-400000</v>
      </c>
      <c r="G79" s="126"/>
    </row>
    <row r="80" spans="1:7" ht="13.5">
      <c r="A80" s="15"/>
      <c r="B80" s="15" t="s">
        <v>325</v>
      </c>
      <c r="C80" s="126"/>
      <c r="D80" s="129">
        <v>9166.67</v>
      </c>
      <c r="E80" s="129">
        <v>400000</v>
      </c>
      <c r="F80" s="131">
        <v>-390833.33</v>
      </c>
      <c r="G80" s="126"/>
    </row>
    <row r="81" spans="1:7" ht="13.5">
      <c r="A81" s="15"/>
      <c r="B81" s="15" t="s">
        <v>2</v>
      </c>
      <c r="C81" s="126"/>
      <c r="D81" s="129">
        <v>3615920</v>
      </c>
      <c r="E81" s="129">
        <v>0</v>
      </c>
      <c r="F81" s="131">
        <v>3615920</v>
      </c>
      <c r="G81" s="126"/>
    </row>
    <row r="82" spans="1:7" ht="13.5">
      <c r="A82" s="15"/>
      <c r="B82" s="15" t="s">
        <v>318</v>
      </c>
      <c r="C82" s="126"/>
      <c r="D82" s="129">
        <v>2312590</v>
      </c>
      <c r="E82" s="129">
        <v>10000000</v>
      </c>
      <c r="F82" s="131">
        <v>-7687410</v>
      </c>
      <c r="G82" s="126"/>
    </row>
    <row r="83" spans="1:7" ht="13.5">
      <c r="A83" s="15"/>
      <c r="B83" s="15" t="s">
        <v>609</v>
      </c>
      <c r="C83" s="126"/>
      <c r="D83" s="129">
        <v>63550000</v>
      </c>
      <c r="E83" s="129">
        <v>0</v>
      </c>
      <c r="F83" s="131">
        <v>63550000</v>
      </c>
      <c r="G83" s="126"/>
    </row>
    <row r="84" spans="1:7" ht="13.5">
      <c r="A84" s="15"/>
      <c r="B84" s="15" t="s">
        <v>612</v>
      </c>
      <c r="C84" s="126"/>
      <c r="D84" s="129">
        <v>29000</v>
      </c>
      <c r="E84" s="129">
        <v>219503500</v>
      </c>
      <c r="F84" s="131">
        <v>-219474500</v>
      </c>
      <c r="G84" s="126"/>
    </row>
    <row r="85" spans="1:7" ht="13.5">
      <c r="A85" s="15"/>
      <c r="B85" s="15" t="s">
        <v>320</v>
      </c>
      <c r="C85" s="126"/>
      <c r="D85" s="129">
        <v>0</v>
      </c>
      <c r="E85" s="129">
        <v>242644850</v>
      </c>
      <c r="F85" s="131">
        <v>-242644850</v>
      </c>
      <c r="G85" s="126"/>
    </row>
    <row r="86" spans="1:7" ht="13.5">
      <c r="A86" s="15"/>
      <c r="B86" s="15" t="s">
        <v>321</v>
      </c>
      <c r="C86" s="126"/>
      <c r="D86" s="129">
        <v>0</v>
      </c>
      <c r="E86" s="129">
        <v>35000000</v>
      </c>
      <c r="F86" s="131">
        <v>-35000000</v>
      </c>
      <c r="G86" s="126"/>
    </row>
    <row r="87" spans="1:7" ht="13.5">
      <c r="A87" s="15"/>
      <c r="B87" s="15" t="s">
        <v>322</v>
      </c>
      <c r="C87" s="126"/>
      <c r="D87" s="129">
        <v>0</v>
      </c>
      <c r="E87" s="129">
        <v>39000000</v>
      </c>
      <c r="F87" s="131">
        <v>-39000000</v>
      </c>
      <c r="G87" s="126"/>
    </row>
    <row r="88" spans="1:7" ht="13.5">
      <c r="A88" s="15"/>
      <c r="B88" s="15" t="s">
        <v>323</v>
      </c>
      <c r="C88" s="126"/>
      <c r="D88" s="129">
        <v>0</v>
      </c>
      <c r="E88" s="129">
        <v>101000000</v>
      </c>
      <c r="F88" s="131">
        <v>-101000000</v>
      </c>
      <c r="G88" s="126"/>
    </row>
    <row r="89" spans="1:7" ht="13.5">
      <c r="A89" s="15"/>
      <c r="B89" s="15" t="s">
        <v>651</v>
      </c>
      <c r="C89" s="126"/>
      <c r="D89" s="129">
        <v>0</v>
      </c>
      <c r="E89" s="129">
        <v>120260500</v>
      </c>
      <c r="F89" s="131">
        <v>-120260500</v>
      </c>
      <c r="G89" s="126"/>
    </row>
    <row r="90" spans="1:7" ht="13.5">
      <c r="A90" s="15"/>
      <c r="B90" s="15" t="s">
        <v>721</v>
      </c>
      <c r="C90" s="126"/>
      <c r="D90" s="129">
        <v>0</v>
      </c>
      <c r="E90" s="129">
        <v>0</v>
      </c>
      <c r="F90" s="131">
        <v>0</v>
      </c>
      <c r="G90" s="126"/>
    </row>
    <row r="91" spans="1:7" ht="13.5">
      <c r="A91" s="15"/>
      <c r="B91" s="15" t="s">
        <v>611</v>
      </c>
      <c r="C91" s="126"/>
      <c r="D91" s="129">
        <v>0</v>
      </c>
      <c r="E91" s="129">
        <v>100000</v>
      </c>
      <c r="F91" s="131">
        <v>-100000</v>
      </c>
      <c r="G91" s="126"/>
    </row>
    <row r="92" spans="1:7" ht="13.5">
      <c r="A92" s="15"/>
      <c r="B92" s="15" t="s">
        <v>613</v>
      </c>
      <c r="C92" s="126"/>
      <c r="D92" s="129">
        <v>0</v>
      </c>
      <c r="E92" s="129">
        <v>0</v>
      </c>
      <c r="F92" s="131">
        <v>0</v>
      </c>
      <c r="G92" s="126"/>
    </row>
    <row r="93" spans="1:7" ht="13.5">
      <c r="A93" s="15"/>
      <c r="B93" s="15" t="s">
        <v>604</v>
      </c>
      <c r="C93" s="126"/>
      <c r="D93" s="129">
        <v>0</v>
      </c>
      <c r="E93" s="129">
        <v>10000000</v>
      </c>
      <c r="F93" s="131">
        <v>-10000000</v>
      </c>
      <c r="G93" s="126"/>
    </row>
    <row r="94" spans="1:7" ht="13.5">
      <c r="A94" s="15"/>
      <c r="B94" s="15" t="s">
        <v>614</v>
      </c>
      <c r="C94" s="126"/>
      <c r="D94" s="129">
        <v>0</v>
      </c>
      <c r="E94" s="129">
        <v>35000000</v>
      </c>
      <c r="F94" s="131">
        <v>-35000000</v>
      </c>
      <c r="G94" s="126"/>
    </row>
    <row r="95" spans="1:7" ht="13.5">
      <c r="A95" s="15"/>
      <c r="B95" s="15" t="s">
        <v>605</v>
      </c>
      <c r="C95" s="126"/>
      <c r="D95" s="129">
        <v>0</v>
      </c>
      <c r="E95" s="129">
        <v>0</v>
      </c>
      <c r="F95" s="131">
        <v>0</v>
      </c>
      <c r="G95" s="126"/>
    </row>
    <row r="96" spans="1:7" ht="13.5">
      <c r="A96" s="15"/>
      <c r="B96" s="18" t="s">
        <v>326</v>
      </c>
      <c r="C96" s="126"/>
      <c r="D96" s="144">
        <v>153635200.36000001</v>
      </c>
      <c r="E96" s="144">
        <v>1046608850</v>
      </c>
      <c r="F96" s="144">
        <v>-892973649.63999999</v>
      </c>
      <c r="G96" s="126"/>
    </row>
    <row r="97" spans="1:7" ht="13.5">
      <c r="A97" s="15"/>
      <c r="B97" s="18"/>
      <c r="C97" s="126"/>
      <c r="D97" s="126"/>
      <c r="E97" s="126"/>
      <c r="F97" s="126"/>
      <c r="G97" s="126"/>
    </row>
    <row r="98" spans="1:7" ht="13.5">
      <c r="A98" s="23">
        <v>2</v>
      </c>
      <c r="B98" s="18" t="s">
        <v>285</v>
      </c>
      <c r="C98" s="126"/>
      <c r="D98" s="124" t="s">
        <v>282</v>
      </c>
      <c r="E98" s="124" t="s">
        <v>283</v>
      </c>
      <c r="F98" s="124" t="s">
        <v>284</v>
      </c>
      <c r="G98" s="126"/>
    </row>
    <row r="99" spans="1:7" ht="13.5">
      <c r="A99" s="15"/>
      <c r="B99" s="15" t="s">
        <v>312</v>
      </c>
      <c r="C99" s="126"/>
      <c r="D99" s="131">
        <v>492260</v>
      </c>
      <c r="E99" s="129">
        <v>5000000</v>
      </c>
      <c r="F99" s="131">
        <v>-4507740</v>
      </c>
      <c r="G99" s="126"/>
    </row>
    <row r="100" spans="1:7" ht="13.5">
      <c r="A100" s="15"/>
      <c r="B100" s="15" t="s">
        <v>14</v>
      </c>
      <c r="C100" s="126"/>
      <c r="D100" s="131">
        <v>0</v>
      </c>
      <c r="E100" s="129">
        <v>0</v>
      </c>
      <c r="F100" s="131">
        <v>0</v>
      </c>
      <c r="G100" s="126"/>
    </row>
    <row r="101" spans="1:7" ht="13.5">
      <c r="A101" s="15"/>
      <c r="B101" s="15" t="s">
        <v>2</v>
      </c>
      <c r="C101" s="126"/>
      <c r="D101" s="131">
        <v>980735</v>
      </c>
      <c r="E101" s="129">
        <v>0</v>
      </c>
      <c r="F101" s="131">
        <v>980735</v>
      </c>
      <c r="G101" s="126"/>
    </row>
    <row r="102" spans="1:7" ht="13.5">
      <c r="A102" s="15"/>
      <c r="B102" s="15" t="s">
        <v>318</v>
      </c>
      <c r="C102" s="126"/>
      <c r="D102" s="131">
        <v>2194385</v>
      </c>
      <c r="E102" s="129">
        <v>8000000</v>
      </c>
      <c r="F102" s="131">
        <v>-5805615</v>
      </c>
      <c r="G102" s="126"/>
    </row>
    <row r="103" spans="1:7" ht="13.5">
      <c r="A103" s="15"/>
      <c r="B103" s="18" t="s">
        <v>327</v>
      </c>
      <c r="C103" s="126"/>
      <c r="D103" s="133">
        <v>3667380</v>
      </c>
      <c r="E103" s="144">
        <v>13000000</v>
      </c>
      <c r="F103" s="143">
        <v>-9332620</v>
      </c>
      <c r="G103" s="126"/>
    </row>
    <row r="104" spans="1:7" ht="13.5">
      <c r="A104" s="15"/>
      <c r="B104" s="18"/>
      <c r="C104" s="126"/>
      <c r="D104" s="126"/>
      <c r="E104" s="126"/>
      <c r="F104" s="126"/>
      <c r="G104" s="126"/>
    </row>
    <row r="105" spans="1:7" ht="13.5">
      <c r="A105" s="23">
        <v>2</v>
      </c>
      <c r="B105" s="18" t="s">
        <v>230</v>
      </c>
      <c r="C105" s="126"/>
      <c r="D105" s="124" t="s">
        <v>282</v>
      </c>
      <c r="E105" s="124" t="s">
        <v>283</v>
      </c>
      <c r="F105" s="124" t="s">
        <v>284</v>
      </c>
      <c r="G105" s="126"/>
    </row>
    <row r="106" spans="1:7" ht="13.5">
      <c r="A106" s="15"/>
      <c r="B106" s="15" t="s">
        <v>97</v>
      </c>
      <c r="C106" s="126"/>
      <c r="D106" s="131">
        <v>35576230.489999995</v>
      </c>
      <c r="E106" s="129">
        <v>0</v>
      </c>
      <c r="F106" s="131">
        <v>35576230.489999995</v>
      </c>
      <c r="G106" s="126"/>
    </row>
    <row r="107" spans="1:7" ht="13.5">
      <c r="A107" s="15"/>
      <c r="B107" s="15" t="s">
        <v>101</v>
      </c>
      <c r="C107" s="126"/>
      <c r="D107" s="129">
        <v>0</v>
      </c>
      <c r="E107" s="129">
        <v>15000000</v>
      </c>
      <c r="F107" s="131">
        <v>-15000000</v>
      </c>
      <c r="G107" s="126"/>
    </row>
    <row r="108" spans="1:7" ht="13.5">
      <c r="A108" s="15"/>
      <c r="B108" s="15" t="s">
        <v>329</v>
      </c>
      <c r="C108" s="126"/>
      <c r="D108" s="131">
        <v>0</v>
      </c>
      <c r="E108" s="129">
        <v>0</v>
      </c>
      <c r="F108" s="131">
        <v>0</v>
      </c>
      <c r="G108" s="126"/>
    </row>
    <row r="109" spans="1:7" ht="13.5">
      <c r="A109" s="15"/>
      <c r="B109" s="15" t="s">
        <v>722</v>
      </c>
      <c r="C109" s="126"/>
      <c r="D109" s="129">
        <v>20000</v>
      </c>
      <c r="E109" s="129">
        <v>0</v>
      </c>
      <c r="F109" s="131">
        <v>20000</v>
      </c>
      <c r="G109" s="126"/>
    </row>
    <row r="110" spans="1:7" ht="13.5">
      <c r="A110" s="15"/>
      <c r="B110" s="15" t="s">
        <v>27</v>
      </c>
      <c r="C110" s="126"/>
      <c r="D110" s="129">
        <v>58400</v>
      </c>
      <c r="E110" s="129">
        <v>500000</v>
      </c>
      <c r="F110" s="131">
        <v>-441600</v>
      </c>
      <c r="G110" s="126"/>
    </row>
    <row r="111" spans="1:7" ht="13.5">
      <c r="A111" s="15"/>
      <c r="B111" s="15" t="s">
        <v>330</v>
      </c>
      <c r="C111" s="126"/>
      <c r="D111" s="131">
        <v>0</v>
      </c>
      <c r="E111" s="129">
        <v>3000000</v>
      </c>
      <c r="F111" s="131">
        <v>-3000000</v>
      </c>
      <c r="G111" s="126"/>
    </row>
    <row r="112" spans="1:7" ht="13.5">
      <c r="A112" s="15"/>
      <c r="B112" s="15" t="s">
        <v>333</v>
      </c>
      <c r="C112" s="126"/>
      <c r="D112" s="133">
        <v>0</v>
      </c>
      <c r="E112" s="129">
        <v>0</v>
      </c>
      <c r="F112" s="131">
        <v>0</v>
      </c>
      <c r="G112" s="126"/>
    </row>
    <row r="113" spans="1:7" ht="13.5">
      <c r="A113" s="15"/>
      <c r="B113" s="15" t="s">
        <v>660</v>
      </c>
      <c r="C113" s="126"/>
      <c r="D113" s="131">
        <v>0</v>
      </c>
      <c r="E113" s="129">
        <v>0</v>
      </c>
      <c r="F113" s="131">
        <v>0</v>
      </c>
      <c r="G113" s="126"/>
    </row>
    <row r="114" spans="1:7" ht="13.5">
      <c r="A114" s="15"/>
      <c r="B114" s="15" t="s">
        <v>537</v>
      </c>
      <c r="C114" s="126"/>
      <c r="D114" s="131"/>
      <c r="E114" s="129"/>
      <c r="F114" s="131">
        <v>0</v>
      </c>
      <c r="G114" s="126"/>
    </row>
    <row r="115" spans="1:7" ht="13.5">
      <c r="A115" s="15"/>
      <c r="B115" s="15" t="s">
        <v>332</v>
      </c>
      <c r="C115" s="126"/>
      <c r="D115" s="131"/>
      <c r="E115" s="129"/>
      <c r="F115" s="131">
        <v>0</v>
      </c>
      <c r="G115" s="126"/>
    </row>
    <row r="116" spans="1:7" ht="13.5">
      <c r="A116" s="15"/>
      <c r="B116" s="15" t="s">
        <v>331</v>
      </c>
      <c r="C116" s="126"/>
      <c r="D116" s="131">
        <v>0</v>
      </c>
      <c r="E116" s="129">
        <v>0</v>
      </c>
      <c r="F116" s="131">
        <v>0</v>
      </c>
      <c r="G116" s="126"/>
    </row>
    <row r="117" spans="1:7" ht="13.5">
      <c r="A117" s="15"/>
      <c r="B117" s="15" t="s">
        <v>615</v>
      </c>
      <c r="C117" s="126"/>
      <c r="D117" s="131">
        <v>8700</v>
      </c>
      <c r="E117" s="129">
        <v>300000</v>
      </c>
      <c r="F117" s="131">
        <v>-291300</v>
      </c>
      <c r="G117" s="126"/>
    </row>
    <row r="118" spans="1:7" ht="13.5">
      <c r="A118" s="15"/>
      <c r="B118" s="15" t="s">
        <v>606</v>
      </c>
      <c r="C118" s="126"/>
      <c r="D118" s="131">
        <v>0</v>
      </c>
      <c r="E118" s="129">
        <v>124000000</v>
      </c>
      <c r="F118" s="131">
        <v>-124000000</v>
      </c>
      <c r="G118" s="126"/>
    </row>
    <row r="119" spans="1:7" ht="13.5">
      <c r="A119" s="15"/>
      <c r="B119" s="15" t="s">
        <v>607</v>
      </c>
      <c r="C119" s="126"/>
      <c r="D119" s="131">
        <v>0</v>
      </c>
      <c r="E119" s="129">
        <v>0</v>
      </c>
      <c r="F119" s="131">
        <v>0</v>
      </c>
      <c r="G119" s="126"/>
    </row>
    <row r="120" spans="1:7" ht="13.5">
      <c r="A120" s="15"/>
      <c r="B120" s="18" t="s">
        <v>231</v>
      </c>
      <c r="C120" s="126"/>
      <c r="D120" s="144">
        <v>35663330.489999995</v>
      </c>
      <c r="E120" s="144">
        <v>142800000</v>
      </c>
      <c r="F120" s="144">
        <v>-107136669.51000001</v>
      </c>
      <c r="G120" s="126"/>
    </row>
    <row r="121" spans="1:7" ht="13.5">
      <c r="A121" s="15"/>
      <c r="B121" s="15"/>
      <c r="C121" s="126"/>
      <c r="D121" s="126"/>
      <c r="E121" s="126"/>
      <c r="F121" s="126"/>
      <c r="G121" s="126"/>
    </row>
    <row r="122" spans="1:7" ht="13.5">
      <c r="A122" s="15"/>
      <c r="B122" s="15"/>
      <c r="C122" s="126"/>
      <c r="D122" s="126"/>
      <c r="E122" s="126"/>
      <c r="F122" s="126"/>
      <c r="G122" s="126"/>
    </row>
    <row r="123" spans="1:7" ht="13.5">
      <c r="A123" s="23">
        <v>2</v>
      </c>
      <c r="B123" s="18" t="s">
        <v>232</v>
      </c>
      <c r="C123" s="126"/>
      <c r="D123" s="124" t="s">
        <v>282</v>
      </c>
      <c r="E123" s="124" t="s">
        <v>283</v>
      </c>
      <c r="F123" s="124" t="s">
        <v>284</v>
      </c>
      <c r="G123" s="126"/>
    </row>
    <row r="124" spans="1:7" ht="13.5">
      <c r="A124" s="23"/>
      <c r="B124" s="15" t="s">
        <v>312</v>
      </c>
      <c r="C124" s="126"/>
      <c r="D124" s="259">
        <v>5130000</v>
      </c>
      <c r="E124" s="272">
        <v>0</v>
      </c>
      <c r="F124" s="124"/>
      <c r="G124" s="126"/>
    </row>
    <row r="125" spans="1:7" ht="13.5">
      <c r="A125" s="23"/>
      <c r="B125" s="15" t="s">
        <v>97</v>
      </c>
      <c r="C125" s="126"/>
      <c r="D125" s="194"/>
      <c r="E125" s="194"/>
      <c r="F125" s="131">
        <v>0</v>
      </c>
      <c r="G125" s="126"/>
    </row>
    <row r="126" spans="1:7" ht="13.5">
      <c r="A126" s="15"/>
      <c r="B126" s="15" t="s">
        <v>334</v>
      </c>
      <c r="C126" s="126"/>
      <c r="D126" s="133">
        <v>0</v>
      </c>
      <c r="E126" s="129">
        <v>0</v>
      </c>
      <c r="F126" s="131">
        <v>0</v>
      </c>
      <c r="G126" s="126"/>
    </row>
    <row r="127" spans="1:7" ht="13.5">
      <c r="A127" s="15"/>
      <c r="B127" s="15" t="s">
        <v>719</v>
      </c>
      <c r="C127" s="126"/>
      <c r="D127" s="131">
        <v>0</v>
      </c>
      <c r="E127" s="129">
        <v>414967425</v>
      </c>
      <c r="F127" s="131">
        <v>-414967425</v>
      </c>
      <c r="G127" s="126"/>
    </row>
    <row r="128" spans="1:7" ht="13.5">
      <c r="A128" s="15"/>
      <c r="B128" s="15" t="s">
        <v>335</v>
      </c>
      <c r="C128" s="126"/>
      <c r="D128" s="131"/>
      <c r="E128" s="129"/>
      <c r="F128" s="131">
        <v>0</v>
      </c>
      <c r="G128" s="126"/>
    </row>
    <row r="129" spans="1:7" ht="13.5">
      <c r="A129" s="15"/>
      <c r="B129" s="15" t="s">
        <v>316</v>
      </c>
      <c r="C129" s="126"/>
      <c r="D129" s="131"/>
      <c r="E129" s="129"/>
      <c r="F129" s="131">
        <v>0</v>
      </c>
      <c r="G129" s="126"/>
    </row>
    <row r="130" spans="1:7" ht="13.5">
      <c r="A130" s="15"/>
      <c r="B130" s="15" t="s">
        <v>81</v>
      </c>
      <c r="C130" s="126"/>
      <c r="D130" s="131">
        <v>350502.5</v>
      </c>
      <c r="E130" s="129">
        <v>5000000</v>
      </c>
      <c r="F130" s="131">
        <v>-4649497.5</v>
      </c>
      <c r="G130" s="126"/>
    </row>
    <row r="131" spans="1:7" ht="13.5">
      <c r="A131" s="15"/>
      <c r="B131" s="15" t="s">
        <v>428</v>
      </c>
      <c r="C131" s="126"/>
      <c r="D131" s="131"/>
      <c r="E131" s="129"/>
      <c r="F131" s="131">
        <v>0</v>
      </c>
      <c r="G131" s="126"/>
    </row>
    <row r="132" spans="1:7" ht="13.5">
      <c r="A132" s="15"/>
      <c r="B132" s="15" t="s">
        <v>537</v>
      </c>
      <c r="C132" s="126"/>
      <c r="D132" s="131"/>
      <c r="E132" s="129"/>
      <c r="F132" s="131">
        <v>0</v>
      </c>
      <c r="G132" s="126"/>
    </row>
    <row r="133" spans="1:7" ht="13.5">
      <c r="A133" s="15"/>
      <c r="B133" s="15" t="s">
        <v>87</v>
      </c>
      <c r="C133" s="126"/>
      <c r="D133" s="131">
        <v>560000</v>
      </c>
      <c r="E133" s="129">
        <v>3000000</v>
      </c>
      <c r="F133" s="131">
        <v>-2440000</v>
      </c>
      <c r="G133" s="126"/>
    </row>
    <row r="134" spans="1:7" ht="13.5">
      <c r="A134" s="15"/>
      <c r="B134" s="15" t="s">
        <v>80</v>
      </c>
      <c r="C134" s="126"/>
      <c r="D134" s="133"/>
      <c r="E134" s="129"/>
      <c r="F134" s="131">
        <v>0</v>
      </c>
      <c r="G134" s="126"/>
    </row>
    <row r="135" spans="1:7" ht="13.5">
      <c r="A135" s="15"/>
      <c r="B135" s="15" t="s">
        <v>14</v>
      </c>
      <c r="C135" s="126"/>
      <c r="D135" s="133">
        <v>0</v>
      </c>
      <c r="E135" s="129">
        <v>0</v>
      </c>
      <c r="F135" s="131">
        <v>0</v>
      </c>
      <c r="G135" s="126"/>
    </row>
    <row r="136" spans="1:7" ht="13.5">
      <c r="A136" s="15"/>
      <c r="B136" s="15" t="s">
        <v>647</v>
      </c>
      <c r="C136" s="126"/>
      <c r="D136" s="131">
        <v>0</v>
      </c>
      <c r="E136" s="129">
        <v>0</v>
      </c>
      <c r="F136" s="131">
        <v>0</v>
      </c>
      <c r="G136" s="126"/>
    </row>
    <row r="137" spans="1:7" ht="13.5">
      <c r="A137" s="15"/>
      <c r="B137" s="15" t="s">
        <v>116</v>
      </c>
      <c r="C137" s="126"/>
      <c r="D137" s="131">
        <v>0</v>
      </c>
      <c r="E137" s="129">
        <v>26500000</v>
      </c>
      <c r="F137" s="131">
        <v>-26500000</v>
      </c>
      <c r="G137" s="126"/>
    </row>
    <row r="138" spans="1:7" ht="13.5">
      <c r="A138" s="15"/>
      <c r="B138" s="15" t="s">
        <v>117</v>
      </c>
      <c r="C138" s="126"/>
      <c r="D138" s="131">
        <v>0</v>
      </c>
      <c r="E138" s="129">
        <v>32030000</v>
      </c>
      <c r="F138" s="131">
        <v>-32030000</v>
      </c>
      <c r="G138" s="126"/>
    </row>
    <row r="139" spans="1:7" ht="13.5">
      <c r="A139" s="15"/>
      <c r="B139" s="15" t="s">
        <v>608</v>
      </c>
      <c r="C139" s="126"/>
      <c r="D139" s="131">
        <v>0</v>
      </c>
      <c r="E139" s="129">
        <v>0</v>
      </c>
      <c r="F139" s="131">
        <v>0</v>
      </c>
      <c r="G139" s="126"/>
    </row>
    <row r="140" spans="1:7" ht="13.5">
      <c r="A140" s="15"/>
      <c r="B140" s="15" t="s">
        <v>17</v>
      </c>
      <c r="C140" s="126"/>
      <c r="D140" s="179">
        <v>0</v>
      </c>
      <c r="E140" s="129">
        <v>0</v>
      </c>
      <c r="F140" s="131">
        <v>0</v>
      </c>
      <c r="G140" s="126"/>
    </row>
    <row r="141" spans="1:7" ht="13.5">
      <c r="A141" s="15"/>
      <c r="B141" s="15" t="s">
        <v>612</v>
      </c>
      <c r="C141" s="126"/>
      <c r="D141" s="131">
        <v>0</v>
      </c>
      <c r="E141" s="129">
        <v>0</v>
      </c>
      <c r="F141" s="131">
        <v>0</v>
      </c>
      <c r="G141" s="126"/>
    </row>
    <row r="142" spans="1:7" ht="13.5">
      <c r="A142" s="15"/>
      <c r="B142" s="15" t="s">
        <v>322</v>
      </c>
      <c r="C142" s="126"/>
      <c r="D142" s="131">
        <v>0</v>
      </c>
      <c r="E142" s="129">
        <v>0</v>
      </c>
      <c r="F142" s="131">
        <v>0</v>
      </c>
      <c r="G142" s="126"/>
    </row>
    <row r="143" spans="1:7" ht="13.5">
      <c r="A143" s="15"/>
      <c r="B143" s="15" t="s">
        <v>323</v>
      </c>
      <c r="C143" s="126"/>
      <c r="D143" s="131">
        <v>0</v>
      </c>
      <c r="E143" s="129">
        <v>0</v>
      </c>
      <c r="F143" s="131">
        <v>0</v>
      </c>
      <c r="G143" s="126"/>
    </row>
    <row r="144" spans="1:7" ht="13.5">
      <c r="A144" s="15"/>
      <c r="B144" s="15" t="s">
        <v>336</v>
      </c>
      <c r="C144" s="126"/>
      <c r="D144" s="131"/>
      <c r="E144" s="129"/>
      <c r="F144" s="131">
        <v>0</v>
      </c>
      <c r="G144" s="126"/>
    </row>
    <row r="145" spans="1:7" ht="13.5">
      <c r="A145" s="15"/>
      <c r="B145" s="15" t="s">
        <v>531</v>
      </c>
      <c r="C145" s="126"/>
      <c r="D145" s="131">
        <v>0</v>
      </c>
      <c r="E145" s="129">
        <v>0</v>
      </c>
      <c r="F145" s="131">
        <v>0</v>
      </c>
      <c r="G145" s="126"/>
    </row>
    <row r="146" spans="1:7" ht="13.5">
      <c r="A146" s="15"/>
      <c r="B146" s="15" t="s">
        <v>604</v>
      </c>
      <c r="C146" s="126"/>
      <c r="D146" s="131">
        <v>0</v>
      </c>
      <c r="E146" s="129">
        <v>1000000</v>
      </c>
      <c r="F146" s="131">
        <v>-1000000</v>
      </c>
      <c r="G146" s="126"/>
    </row>
    <row r="147" spans="1:7" ht="13.5">
      <c r="A147" s="15"/>
      <c r="B147" s="15" t="s">
        <v>616</v>
      </c>
      <c r="C147" s="126"/>
      <c r="D147" s="131">
        <v>0</v>
      </c>
      <c r="E147" s="129">
        <v>0</v>
      </c>
      <c r="F147" s="131">
        <v>0</v>
      </c>
      <c r="G147" s="126"/>
    </row>
    <row r="148" spans="1:7" ht="13.5">
      <c r="A148" s="15"/>
      <c r="B148" s="18" t="s">
        <v>233</v>
      </c>
      <c r="C148" s="126"/>
      <c r="D148" s="144">
        <v>6040502.5</v>
      </c>
      <c r="E148" s="144">
        <v>482497425</v>
      </c>
      <c r="F148" s="144">
        <v>-481586922.5</v>
      </c>
      <c r="G148" s="126"/>
    </row>
    <row r="149" spans="1:7" ht="13.5">
      <c r="A149" s="15"/>
      <c r="B149" s="15"/>
      <c r="C149" s="126"/>
      <c r="D149" s="126"/>
      <c r="E149" s="126"/>
      <c r="F149" s="126"/>
      <c r="G149" s="126"/>
    </row>
    <row r="150" spans="1:7" ht="13.5">
      <c r="A150" s="23">
        <v>2</v>
      </c>
      <c r="B150" s="18" t="s">
        <v>234</v>
      </c>
      <c r="C150" s="126"/>
      <c r="D150" s="124" t="s">
        <v>282</v>
      </c>
      <c r="E150" s="124" t="s">
        <v>283</v>
      </c>
      <c r="F150" s="124" t="s">
        <v>284</v>
      </c>
      <c r="G150" s="126"/>
    </row>
    <row r="151" spans="1:7" ht="13.5">
      <c r="A151" s="15"/>
      <c r="B151" s="15" t="s">
        <v>97</v>
      </c>
      <c r="C151" s="126"/>
      <c r="D151" s="131">
        <v>3186998</v>
      </c>
      <c r="E151" s="129">
        <v>0</v>
      </c>
      <c r="F151" s="131">
        <v>3186998</v>
      </c>
      <c r="G151" s="126"/>
    </row>
    <row r="152" spans="1:7" ht="13.5">
      <c r="A152" s="15"/>
      <c r="B152" s="15" t="s">
        <v>101</v>
      </c>
      <c r="C152" s="126"/>
      <c r="D152" s="133">
        <v>0</v>
      </c>
      <c r="E152" s="129">
        <v>0</v>
      </c>
      <c r="F152" s="131">
        <v>0</v>
      </c>
      <c r="G152" s="126"/>
    </row>
    <row r="153" spans="1:7" ht="13.5">
      <c r="A153" s="15"/>
      <c r="B153" s="15" t="s">
        <v>334</v>
      </c>
      <c r="C153" s="126"/>
      <c r="D153" s="133"/>
      <c r="E153" s="129"/>
      <c r="F153" s="131">
        <v>0</v>
      </c>
      <c r="G153" s="126"/>
    </row>
    <row r="154" spans="1:7" ht="13.5">
      <c r="A154" s="15"/>
      <c r="B154" s="15" t="s">
        <v>315</v>
      </c>
      <c r="C154" s="126"/>
      <c r="D154" s="133"/>
      <c r="E154" s="129"/>
      <c r="F154" s="131">
        <v>0</v>
      </c>
      <c r="G154" s="126"/>
    </row>
    <row r="155" spans="1:7" ht="13.5">
      <c r="A155" s="15"/>
      <c r="B155" s="15" t="s">
        <v>81</v>
      </c>
      <c r="C155" s="126"/>
      <c r="D155" s="131">
        <v>0</v>
      </c>
      <c r="E155" s="129">
        <v>3000000</v>
      </c>
      <c r="F155" s="131">
        <v>-3000000</v>
      </c>
      <c r="G155" s="126"/>
    </row>
    <row r="156" spans="1:7" ht="13.5">
      <c r="A156" s="15"/>
      <c r="B156" s="15" t="s">
        <v>661</v>
      </c>
      <c r="C156" s="126"/>
      <c r="D156" s="133">
        <v>0</v>
      </c>
      <c r="E156" s="129">
        <v>0</v>
      </c>
      <c r="F156" s="131">
        <v>0</v>
      </c>
      <c r="G156" s="126"/>
    </row>
    <row r="157" spans="1:7" ht="13.5">
      <c r="A157" s="15"/>
      <c r="B157" s="15" t="s">
        <v>87</v>
      </c>
      <c r="C157" s="126"/>
      <c r="D157" s="131">
        <v>0</v>
      </c>
      <c r="E157" s="129">
        <v>3000000</v>
      </c>
      <c r="F157" s="131">
        <v>-3000000</v>
      </c>
      <c r="G157" s="126"/>
    </row>
    <row r="158" spans="1:7" ht="13.5">
      <c r="A158" s="15"/>
      <c r="B158" s="15" t="s">
        <v>314</v>
      </c>
      <c r="C158" s="126"/>
      <c r="D158" s="131"/>
      <c r="E158" s="129"/>
      <c r="F158" s="131">
        <v>0</v>
      </c>
      <c r="G158" s="126"/>
    </row>
    <row r="159" spans="1:7" ht="13.5">
      <c r="A159" s="15"/>
      <c r="B159" s="15" t="s">
        <v>319</v>
      </c>
      <c r="C159" s="126"/>
      <c r="D159" s="131"/>
      <c r="E159" s="129"/>
      <c r="F159" s="131">
        <v>0</v>
      </c>
      <c r="G159" s="126"/>
    </row>
    <row r="160" spans="1:7" ht="13.5">
      <c r="A160" s="15"/>
      <c r="B160" s="15" t="s">
        <v>324</v>
      </c>
      <c r="C160" s="126"/>
      <c r="D160" s="133"/>
      <c r="E160" s="129"/>
      <c r="F160" s="131">
        <v>0</v>
      </c>
      <c r="G160" s="126"/>
    </row>
    <row r="161" spans="1:7" ht="13.5">
      <c r="A161" s="15"/>
      <c r="B161" s="18" t="s">
        <v>235</v>
      </c>
      <c r="C161" s="126"/>
      <c r="D161" s="144">
        <v>3186998</v>
      </c>
      <c r="E161" s="144">
        <v>6000000</v>
      </c>
      <c r="F161" s="143">
        <v>-2813002</v>
      </c>
      <c r="G161" s="126"/>
    </row>
    <row r="162" spans="1:7" ht="13.5">
      <c r="A162" s="15"/>
      <c r="B162" s="15"/>
      <c r="C162" s="126"/>
      <c r="D162" s="126"/>
      <c r="E162" s="126"/>
      <c r="F162" s="126"/>
      <c r="G162" s="126"/>
    </row>
    <row r="163" spans="1:7" ht="13.5">
      <c r="A163" s="286">
        <v>2</v>
      </c>
      <c r="B163" s="18" t="s">
        <v>236</v>
      </c>
      <c r="C163" s="126"/>
      <c r="D163" s="124" t="s">
        <v>282</v>
      </c>
      <c r="E163" s="124" t="s">
        <v>283</v>
      </c>
      <c r="F163" s="124" t="s">
        <v>284</v>
      </c>
      <c r="G163" s="126"/>
    </row>
    <row r="164" spans="1:7" ht="13.5">
      <c r="A164" s="132"/>
      <c r="B164" s="15" t="s">
        <v>101</v>
      </c>
      <c r="C164" s="126"/>
      <c r="D164" s="131">
        <v>65500</v>
      </c>
      <c r="E164" s="129">
        <v>0</v>
      </c>
      <c r="F164" s="131">
        <v>65500</v>
      </c>
      <c r="G164" s="126"/>
    </row>
    <row r="165" spans="1:7" ht="13.5">
      <c r="A165" s="132"/>
      <c r="B165" s="15" t="s">
        <v>611</v>
      </c>
      <c r="C165" s="126"/>
      <c r="D165" s="131">
        <v>1659400</v>
      </c>
      <c r="E165" s="129">
        <v>0</v>
      </c>
      <c r="F165" s="131">
        <v>1659400</v>
      </c>
      <c r="G165" s="126"/>
    </row>
    <row r="166" spans="1:7" ht="13.5">
      <c r="A166" s="132"/>
      <c r="B166" s="15" t="s">
        <v>662</v>
      </c>
      <c r="C166" s="126"/>
      <c r="D166" s="131">
        <v>0</v>
      </c>
      <c r="E166" s="129">
        <v>0</v>
      </c>
      <c r="F166" s="131"/>
      <c r="G166" s="126"/>
    </row>
    <row r="167" spans="1:7" ht="13.5">
      <c r="A167" s="132"/>
      <c r="B167" s="15" t="s">
        <v>532</v>
      </c>
      <c r="C167" s="126"/>
      <c r="D167" s="131">
        <v>54850</v>
      </c>
      <c r="E167" s="129">
        <v>0</v>
      </c>
      <c r="F167" s="131">
        <v>54850</v>
      </c>
      <c r="G167" s="126"/>
    </row>
    <row r="168" spans="1:7" ht="13.5">
      <c r="A168" s="132"/>
      <c r="B168" s="18" t="s">
        <v>237</v>
      </c>
      <c r="C168" s="126"/>
      <c r="D168" s="144">
        <v>1779750</v>
      </c>
      <c r="E168" s="144">
        <v>0</v>
      </c>
      <c r="F168" s="143">
        <v>1779750</v>
      </c>
      <c r="G168" s="131"/>
    </row>
    <row r="169" spans="1:7" ht="13.5">
      <c r="A169" s="286"/>
      <c r="B169" s="16"/>
      <c r="C169" s="126"/>
      <c r="D169" s="126"/>
      <c r="E169" s="126"/>
      <c r="F169" s="126"/>
      <c r="G169" s="126"/>
    </row>
    <row r="170" spans="1:7" ht="13.5">
      <c r="A170" s="15"/>
      <c r="B170" s="15"/>
      <c r="C170" s="126"/>
      <c r="D170" s="126"/>
      <c r="E170" s="126"/>
      <c r="F170" s="126"/>
      <c r="G170" s="126"/>
    </row>
    <row r="171" spans="1:7" ht="13.5">
      <c r="A171" s="23">
        <v>2</v>
      </c>
      <c r="B171" s="18" t="s">
        <v>238</v>
      </c>
      <c r="C171" s="126"/>
      <c r="D171" s="124" t="s">
        <v>282</v>
      </c>
      <c r="E171" s="124" t="s">
        <v>283</v>
      </c>
      <c r="F171" s="124" t="s">
        <v>284</v>
      </c>
      <c r="G171" s="126"/>
    </row>
    <row r="172" spans="1:7" ht="13.5">
      <c r="A172" s="286"/>
      <c r="B172" s="15" t="s">
        <v>97</v>
      </c>
      <c r="C172" s="126"/>
      <c r="D172" s="142">
        <v>771840184.91999984</v>
      </c>
      <c r="E172" s="131">
        <v>0</v>
      </c>
      <c r="F172" s="131">
        <v>771840184.91999984</v>
      </c>
      <c r="G172" s="126"/>
    </row>
    <row r="173" spans="1:7" ht="13.5">
      <c r="A173" s="286"/>
      <c r="B173" s="15" t="s">
        <v>435</v>
      </c>
      <c r="C173" s="126"/>
      <c r="D173" s="131"/>
      <c r="E173" s="131"/>
      <c r="F173" s="131"/>
      <c r="G173" s="126"/>
    </row>
    <row r="174" spans="1:7" ht="13.5">
      <c r="A174" s="15"/>
      <c r="B174" s="18" t="s">
        <v>239</v>
      </c>
      <c r="C174" s="126"/>
      <c r="D174" s="178">
        <v>771840184.91999984</v>
      </c>
      <c r="E174" s="189">
        <v>0</v>
      </c>
      <c r="F174" s="133">
        <v>-771840184.91999984</v>
      </c>
      <c r="G174" s="126"/>
    </row>
    <row r="175" spans="1:7" ht="13.5">
      <c r="A175" s="15"/>
      <c r="B175" s="15"/>
      <c r="C175" s="126"/>
      <c r="D175" s="131"/>
      <c r="E175" s="126"/>
      <c r="F175" s="126"/>
      <c r="G175" s="126"/>
    </row>
    <row r="176" spans="1:7" ht="13.5">
      <c r="A176" s="286">
        <v>2</v>
      </c>
      <c r="B176" s="18" t="s">
        <v>137</v>
      </c>
      <c r="C176" s="126"/>
      <c r="D176" s="124" t="s">
        <v>282</v>
      </c>
      <c r="E176" s="124" t="s">
        <v>283</v>
      </c>
      <c r="F176" s="124" t="s">
        <v>284</v>
      </c>
      <c r="G176" s="126"/>
    </row>
    <row r="177" spans="1:7" ht="13.5">
      <c r="A177" s="132"/>
      <c r="B177" s="15" t="s">
        <v>97</v>
      </c>
      <c r="C177" s="126"/>
      <c r="D177" s="142">
        <v>234.94</v>
      </c>
      <c r="E177" s="145">
        <v>0</v>
      </c>
      <c r="F177" s="131">
        <v>234.94</v>
      </c>
      <c r="G177" s="126"/>
    </row>
    <row r="178" spans="1:7" ht="13.5">
      <c r="A178" s="15"/>
      <c r="B178" s="15" t="s">
        <v>101</v>
      </c>
      <c r="C178" s="126"/>
      <c r="D178" s="131">
        <v>0</v>
      </c>
      <c r="E178" s="129">
        <v>0</v>
      </c>
      <c r="F178" s="131">
        <v>0</v>
      </c>
      <c r="G178" s="126"/>
    </row>
    <row r="179" spans="1:7" ht="13.5">
      <c r="A179" s="15"/>
      <c r="B179" s="18" t="s">
        <v>240</v>
      </c>
      <c r="C179" s="126"/>
      <c r="D179" s="144">
        <v>234.94</v>
      </c>
      <c r="E179" s="144">
        <v>0</v>
      </c>
      <c r="F179" s="143">
        <v>234.94</v>
      </c>
      <c r="G179" s="126"/>
    </row>
    <row r="180" spans="1:7" ht="13.5">
      <c r="A180" s="15"/>
      <c r="B180" s="15"/>
      <c r="C180" s="126"/>
      <c r="D180" s="133"/>
      <c r="E180" s="195"/>
      <c r="F180" s="133"/>
      <c r="G180" s="126"/>
    </row>
    <row r="181" spans="1:7" ht="13.5">
      <c r="A181" s="286">
        <v>2</v>
      </c>
      <c r="B181" s="18" t="s">
        <v>138</v>
      </c>
      <c r="C181" s="126"/>
      <c r="D181" s="124" t="s">
        <v>282</v>
      </c>
      <c r="E181" s="124" t="s">
        <v>283</v>
      </c>
      <c r="F181" s="124" t="s">
        <v>284</v>
      </c>
      <c r="G181" s="126"/>
    </row>
    <row r="182" spans="1:7" ht="13.5">
      <c r="A182" s="15"/>
      <c r="B182" s="15" t="s">
        <v>97</v>
      </c>
      <c r="C182" s="126"/>
      <c r="D182" s="131">
        <v>675829154.98000002</v>
      </c>
      <c r="E182" s="129">
        <v>0</v>
      </c>
      <c r="F182" s="131">
        <v>675829154.98000002</v>
      </c>
      <c r="G182" s="126"/>
    </row>
    <row r="183" spans="1:7" ht="13.5">
      <c r="A183" s="15"/>
      <c r="B183" s="18" t="s">
        <v>617</v>
      </c>
      <c r="C183" s="126"/>
      <c r="D183" s="133">
        <v>675829154.98000002</v>
      </c>
      <c r="E183" s="144">
        <v>0</v>
      </c>
      <c r="F183" s="133">
        <v>675829154.98000002</v>
      </c>
      <c r="G183" s="126"/>
    </row>
    <row r="184" spans="1:7" ht="13.5">
      <c r="A184" s="15"/>
      <c r="B184" s="15"/>
      <c r="C184" s="126"/>
      <c r="D184" s="126"/>
      <c r="E184" s="126"/>
      <c r="F184" s="126"/>
      <c r="G184" s="126"/>
    </row>
    <row r="185" spans="1:7" ht="13.5">
      <c r="A185" s="286">
        <v>2</v>
      </c>
      <c r="B185" s="18" t="s">
        <v>114</v>
      </c>
      <c r="C185" s="126"/>
      <c r="D185" s="124" t="s">
        <v>282</v>
      </c>
      <c r="E185" s="124" t="s">
        <v>283</v>
      </c>
      <c r="F185" s="124" t="s">
        <v>284</v>
      </c>
      <c r="G185" s="126"/>
    </row>
    <row r="186" spans="1:7" ht="13.5">
      <c r="A186" s="15"/>
      <c r="B186" s="15" t="s">
        <v>719</v>
      </c>
      <c r="C186" s="126"/>
      <c r="D186" s="129">
        <v>65000</v>
      </c>
      <c r="E186" s="129">
        <v>0</v>
      </c>
      <c r="F186" s="131">
        <v>65000</v>
      </c>
      <c r="G186" s="126"/>
    </row>
    <row r="187" spans="1:7" ht="13.5">
      <c r="A187" s="15"/>
      <c r="B187" s="15" t="s">
        <v>618</v>
      </c>
      <c r="C187" s="126"/>
      <c r="D187" s="129">
        <v>0</v>
      </c>
      <c r="E187" s="129">
        <v>600000</v>
      </c>
      <c r="F187" s="131">
        <v>-600000</v>
      </c>
      <c r="G187" s="126"/>
    </row>
    <row r="188" spans="1:7" ht="13.5">
      <c r="A188" s="15"/>
      <c r="B188" s="18" t="s">
        <v>619</v>
      </c>
      <c r="C188" s="126"/>
      <c r="D188" s="144">
        <v>65000</v>
      </c>
      <c r="E188" s="144">
        <v>600000</v>
      </c>
      <c r="F188" s="133">
        <v>-535000</v>
      </c>
      <c r="G188" s="126"/>
    </row>
    <row r="189" spans="1:7" ht="13.5">
      <c r="A189" s="15"/>
      <c r="B189" s="15"/>
      <c r="C189" s="126"/>
      <c r="D189" s="126"/>
      <c r="E189" s="126"/>
      <c r="F189" s="126"/>
      <c r="G189" s="126"/>
    </row>
    <row r="190" spans="1:7" ht="13.5">
      <c r="A190" s="15"/>
      <c r="B190" s="15"/>
      <c r="C190" s="126"/>
      <c r="D190" s="126"/>
      <c r="E190" s="126"/>
      <c r="F190" s="126"/>
      <c r="G190" s="126"/>
    </row>
    <row r="191" spans="1:7" ht="13.5">
      <c r="A191" s="286">
        <v>3</v>
      </c>
      <c r="B191" s="18" t="s">
        <v>241</v>
      </c>
      <c r="C191" s="126"/>
      <c r="D191" s="124" t="s">
        <v>282</v>
      </c>
      <c r="E191" s="124" t="s">
        <v>283</v>
      </c>
      <c r="F191" s="124" t="s">
        <v>284</v>
      </c>
      <c r="G191" s="126"/>
    </row>
    <row r="192" spans="1:7" ht="13.5">
      <c r="A192" s="286"/>
      <c r="B192" s="176"/>
      <c r="C192" s="8"/>
      <c r="D192" s="183"/>
      <c r="E192" s="129"/>
      <c r="F192" s="146">
        <v>0</v>
      </c>
      <c r="G192" s="126"/>
    </row>
    <row r="193" spans="1:7" ht="51.75">
      <c r="A193" s="286"/>
      <c r="B193" s="204" t="s">
        <v>538</v>
      </c>
      <c r="C193" s="8"/>
      <c r="D193" s="129"/>
      <c r="E193" s="129"/>
      <c r="F193" s="194">
        <v>0</v>
      </c>
      <c r="G193" s="177"/>
    </row>
    <row r="194" spans="1:7" ht="26.25">
      <c r="A194" s="286"/>
      <c r="B194" s="204" t="s">
        <v>43</v>
      </c>
      <c r="C194" s="8"/>
      <c r="D194" s="129"/>
      <c r="E194" s="129"/>
      <c r="F194" s="194">
        <v>0</v>
      </c>
      <c r="G194" s="177"/>
    </row>
    <row r="195" spans="1:7" ht="13.5">
      <c r="A195" s="286"/>
      <c r="B195" s="204" t="s">
        <v>539</v>
      </c>
      <c r="C195" s="8"/>
      <c r="D195" s="129"/>
      <c r="E195" s="129"/>
      <c r="F195" s="194">
        <v>0</v>
      </c>
      <c r="G195" s="177"/>
    </row>
    <row r="196" spans="1:7" ht="13.5">
      <c r="A196" s="286"/>
      <c r="B196" s="204" t="s">
        <v>540</v>
      </c>
      <c r="C196" s="8"/>
      <c r="D196" s="129"/>
      <c r="E196" s="129"/>
      <c r="F196" s="194">
        <v>0</v>
      </c>
      <c r="G196" s="177"/>
    </row>
    <row r="197" spans="1:7" ht="13.5">
      <c r="A197" s="286"/>
      <c r="B197" s="204" t="s">
        <v>541</v>
      </c>
      <c r="C197" s="8"/>
      <c r="D197" s="129"/>
      <c r="E197" s="129"/>
      <c r="F197" s="194">
        <v>0</v>
      </c>
      <c r="G197" s="177"/>
    </row>
    <row r="198" spans="1:7" ht="13.5">
      <c r="A198" s="286"/>
      <c r="B198" s="204" t="s">
        <v>542</v>
      </c>
      <c r="C198" s="8"/>
      <c r="D198" s="129"/>
      <c r="E198" s="129"/>
      <c r="F198" s="194">
        <v>0</v>
      </c>
      <c r="G198" s="177"/>
    </row>
    <row r="199" spans="1:7" ht="13.5">
      <c r="A199" s="286"/>
      <c r="B199" s="204" t="s">
        <v>113</v>
      </c>
      <c r="C199" s="8"/>
      <c r="D199" s="129"/>
      <c r="E199" s="129"/>
      <c r="F199" s="194">
        <v>0</v>
      </c>
      <c r="G199" s="177"/>
    </row>
    <row r="200" spans="1:7" ht="26.25">
      <c r="A200" s="286"/>
      <c r="B200" s="204" t="s">
        <v>1</v>
      </c>
      <c r="C200" s="8"/>
      <c r="D200" s="129"/>
      <c r="E200" s="129"/>
      <c r="F200" s="194">
        <v>0</v>
      </c>
      <c r="G200" s="177"/>
    </row>
    <row r="201" spans="1:7" ht="13.5">
      <c r="A201" s="286"/>
      <c r="B201" s="204" t="s">
        <v>70</v>
      </c>
      <c r="C201" s="8"/>
      <c r="D201" s="129"/>
      <c r="E201" s="129"/>
      <c r="F201" s="194">
        <v>0</v>
      </c>
      <c r="G201" s="177"/>
    </row>
    <row r="202" spans="1:7" ht="13.5">
      <c r="A202" s="286"/>
      <c r="B202" s="204" t="s">
        <v>543</v>
      </c>
      <c r="C202" s="8"/>
      <c r="D202" s="129"/>
      <c r="E202" s="129"/>
      <c r="F202" s="194">
        <v>0</v>
      </c>
      <c r="G202" s="177"/>
    </row>
    <row r="203" spans="1:7" ht="13.5">
      <c r="A203" s="286"/>
      <c r="B203" s="204" t="s">
        <v>0</v>
      </c>
      <c r="C203" s="8"/>
      <c r="D203" s="129"/>
      <c r="E203" s="129"/>
      <c r="F203" s="194">
        <v>0</v>
      </c>
      <c r="G203" s="177"/>
    </row>
    <row r="204" spans="1:7" ht="39">
      <c r="A204" s="286"/>
      <c r="B204" s="204" t="s">
        <v>620</v>
      </c>
      <c r="C204" s="8"/>
      <c r="D204" s="129"/>
      <c r="E204" s="129"/>
      <c r="F204" s="194">
        <v>0</v>
      </c>
      <c r="G204" s="177"/>
    </row>
    <row r="205" spans="1:7" ht="13.5">
      <c r="A205" s="286"/>
      <c r="B205" s="191"/>
      <c r="C205" s="8"/>
      <c r="D205" s="129"/>
      <c r="E205" s="129"/>
      <c r="F205" s="146">
        <v>0</v>
      </c>
      <c r="G205" s="177"/>
    </row>
    <row r="206" spans="1:7" ht="13.5">
      <c r="A206" s="286"/>
      <c r="B206" s="176"/>
      <c r="C206" s="8"/>
      <c r="D206" s="129"/>
      <c r="E206" s="129"/>
      <c r="F206" s="146">
        <v>0</v>
      </c>
      <c r="G206" s="126"/>
    </row>
    <row r="207" spans="1:7" ht="13.5">
      <c r="A207" s="286"/>
      <c r="B207" s="176"/>
      <c r="C207" s="8"/>
      <c r="D207" s="177"/>
      <c r="E207" s="129"/>
      <c r="F207" s="146">
        <v>0</v>
      </c>
      <c r="G207" s="126"/>
    </row>
    <row r="208" spans="1:7" ht="13.5">
      <c r="A208" s="286" t="s">
        <v>693</v>
      </c>
      <c r="B208" s="205" t="s">
        <v>530</v>
      </c>
      <c r="C208" s="8"/>
      <c r="D208" s="124" t="s">
        <v>282</v>
      </c>
      <c r="E208" s="124" t="s">
        <v>283</v>
      </c>
      <c r="F208" s="124" t="s">
        <v>284</v>
      </c>
      <c r="G208" s="126"/>
    </row>
    <row r="209" spans="1:7" ht="13.5">
      <c r="A209" s="15"/>
      <c r="B209" s="15" t="s">
        <v>579</v>
      </c>
      <c r="C209" s="126"/>
      <c r="D209" s="131">
        <v>1120438360.47</v>
      </c>
      <c r="E209" s="131">
        <v>13533450000</v>
      </c>
      <c r="F209" s="194">
        <v>-12413011639.530001</v>
      </c>
      <c r="G209" s="126"/>
    </row>
    <row r="210" spans="1:7" ht="13.5">
      <c r="A210" s="15"/>
      <c r="B210" s="15" t="s">
        <v>577</v>
      </c>
      <c r="C210" s="126"/>
      <c r="D210" s="131">
        <v>5243073190.5600004</v>
      </c>
      <c r="E210" s="131">
        <v>13338171593</v>
      </c>
      <c r="F210" s="194">
        <v>-8095098402.4399996</v>
      </c>
      <c r="G210" s="126"/>
    </row>
    <row r="211" spans="1:7" ht="13.5">
      <c r="A211" s="15"/>
      <c r="B211" s="15" t="s">
        <v>578</v>
      </c>
      <c r="C211" s="126"/>
      <c r="D211" s="131">
        <v>11530886663.359999</v>
      </c>
      <c r="E211" s="131">
        <v>24909143085</v>
      </c>
      <c r="F211" s="194">
        <v>-13378256421.640001</v>
      </c>
      <c r="G211" s="126"/>
    </row>
    <row r="212" spans="1:7" ht="13.5">
      <c r="A212" s="15"/>
      <c r="B212" s="18" t="s">
        <v>242</v>
      </c>
      <c r="C212" s="126"/>
      <c r="D212" s="133">
        <v>17894398214.389999</v>
      </c>
      <c r="E212" s="133">
        <v>51780764678</v>
      </c>
      <c r="F212" s="133">
        <v>-33886366463.610001</v>
      </c>
      <c r="G212" s="126"/>
    </row>
    <row r="213" spans="1:7" ht="13.5">
      <c r="A213" s="15"/>
      <c r="B213" s="18"/>
      <c r="C213" s="126"/>
      <c r="D213" s="133"/>
      <c r="E213" s="133"/>
      <c r="F213" s="146"/>
      <c r="G213" s="126"/>
    </row>
    <row r="214" spans="1:7" ht="13.5">
      <c r="A214" s="15"/>
      <c r="B214" s="18"/>
      <c r="C214" s="126"/>
      <c r="D214" s="133"/>
      <c r="E214" s="133"/>
      <c r="F214" s="146"/>
      <c r="G214" s="126"/>
    </row>
    <row r="215" spans="1:7" ht="13.5">
      <c r="A215" s="15"/>
      <c r="B215" s="18"/>
      <c r="C215" s="126"/>
      <c r="D215" s="133"/>
      <c r="E215" s="133"/>
      <c r="F215" s="146"/>
      <c r="G215" s="129"/>
    </row>
    <row r="216" spans="1:7" ht="13.5">
      <c r="A216" s="15"/>
      <c r="B216" s="18"/>
      <c r="C216" s="126"/>
      <c r="D216" s="133"/>
      <c r="E216" s="133"/>
      <c r="F216" s="146"/>
      <c r="G216" s="131"/>
    </row>
    <row r="217" spans="1:7" ht="13.5">
      <c r="A217" s="15"/>
      <c r="B217" s="18"/>
      <c r="C217" s="126"/>
      <c r="D217" s="133"/>
      <c r="E217" s="133"/>
      <c r="F217" s="146"/>
      <c r="G217" s="126"/>
    </row>
    <row r="218" spans="1:7" ht="13.5">
      <c r="A218" s="15"/>
      <c r="B218" s="15"/>
      <c r="C218" s="126"/>
      <c r="D218" s="126"/>
      <c r="E218" s="126"/>
      <c r="F218" s="126"/>
      <c r="G218" s="126"/>
    </row>
    <row r="219" spans="1:7" ht="13.5">
      <c r="A219" s="15"/>
      <c r="B219" s="18" t="s">
        <v>547</v>
      </c>
      <c r="C219" s="126"/>
      <c r="D219" s="124" t="s">
        <v>282</v>
      </c>
      <c r="E219" s="124" t="s">
        <v>283</v>
      </c>
      <c r="F219" s="124" t="s">
        <v>284</v>
      </c>
      <c r="G219" s="126"/>
    </row>
    <row r="220" spans="1:7" ht="13.5">
      <c r="A220" s="15"/>
      <c r="B220" s="18" t="s">
        <v>128</v>
      </c>
      <c r="C220" s="126"/>
      <c r="D220" s="131">
        <v>3363219018.3299999</v>
      </c>
      <c r="E220" s="131">
        <v>15195200000</v>
      </c>
      <c r="F220" s="131">
        <v>-11831980981.67</v>
      </c>
      <c r="G220" s="126"/>
    </row>
    <row r="221" spans="1:7" ht="13.5">
      <c r="A221" s="15"/>
      <c r="B221" s="18" t="s">
        <v>129</v>
      </c>
      <c r="C221" s="126"/>
      <c r="D221" s="131">
        <v>38156525</v>
      </c>
      <c r="E221" s="131">
        <v>153020000</v>
      </c>
      <c r="F221" s="131">
        <v>-114863475</v>
      </c>
      <c r="G221" s="126"/>
    </row>
    <row r="222" spans="1:7" ht="13.5">
      <c r="A222" s="15"/>
      <c r="B222" s="18" t="s">
        <v>229</v>
      </c>
      <c r="C222" s="126"/>
      <c r="D222" s="131">
        <v>153635200.36000001</v>
      </c>
      <c r="E222" s="131">
        <v>1046608850</v>
      </c>
      <c r="F222" s="131">
        <v>-892973649.63999999</v>
      </c>
      <c r="G222" s="126"/>
    </row>
    <row r="223" spans="1:7" ht="13.5">
      <c r="A223" s="15"/>
      <c r="B223" s="18" t="s">
        <v>285</v>
      </c>
      <c r="C223" s="126"/>
      <c r="D223" s="131">
        <v>3667380</v>
      </c>
      <c r="E223" s="131">
        <v>13000000</v>
      </c>
      <c r="F223" s="131">
        <v>-9332620</v>
      </c>
      <c r="G223" s="126"/>
    </row>
    <row r="224" spans="1:7" ht="13.5">
      <c r="A224" s="15"/>
      <c r="B224" s="18" t="s">
        <v>230</v>
      </c>
      <c r="C224" s="126"/>
      <c r="D224" s="131">
        <v>35663330.489999995</v>
      </c>
      <c r="E224" s="131">
        <v>142800000</v>
      </c>
      <c r="F224" s="131">
        <v>-107136669.51000001</v>
      </c>
      <c r="G224" s="126"/>
    </row>
    <row r="225" spans="1:7" ht="13.5">
      <c r="A225" s="15"/>
      <c r="B225" s="18" t="s">
        <v>232</v>
      </c>
      <c r="C225" s="126"/>
      <c r="D225" s="131">
        <v>6040502.5</v>
      </c>
      <c r="E225" s="131">
        <v>482497425</v>
      </c>
      <c r="F225" s="131">
        <v>-481586922.5</v>
      </c>
      <c r="G225" s="126"/>
    </row>
    <row r="226" spans="1:7" ht="13.5">
      <c r="A226" s="15"/>
      <c r="B226" s="18" t="s">
        <v>234</v>
      </c>
      <c r="C226" s="126"/>
      <c r="D226" s="131">
        <v>3186998</v>
      </c>
      <c r="E226" s="131">
        <v>6000000</v>
      </c>
      <c r="F226" s="131">
        <v>-2813002</v>
      </c>
      <c r="G226" s="126"/>
    </row>
    <row r="227" spans="1:7" ht="13.5">
      <c r="A227" s="15"/>
      <c r="B227" s="18" t="s">
        <v>236</v>
      </c>
      <c r="C227" s="126"/>
      <c r="D227" s="131">
        <v>1779750</v>
      </c>
      <c r="E227" s="131">
        <v>0</v>
      </c>
      <c r="F227" s="131">
        <v>1779750</v>
      </c>
      <c r="G227" s="126"/>
    </row>
    <row r="228" spans="1:7" ht="13.5">
      <c r="A228" s="15"/>
      <c r="B228" s="18" t="s">
        <v>238</v>
      </c>
      <c r="C228" s="126"/>
      <c r="D228" s="131">
        <v>771840184.91999984</v>
      </c>
      <c r="E228" s="131">
        <v>0</v>
      </c>
      <c r="F228" s="131">
        <v>-771840184.91999984</v>
      </c>
      <c r="G228" s="126"/>
    </row>
    <row r="229" spans="1:7" ht="13.5">
      <c r="A229" s="15"/>
      <c r="B229" s="18" t="s">
        <v>137</v>
      </c>
      <c r="C229" s="126"/>
      <c r="D229" s="131">
        <v>234.94</v>
      </c>
      <c r="E229" s="131">
        <v>0</v>
      </c>
      <c r="F229" s="131">
        <v>234.94</v>
      </c>
      <c r="G229" s="126"/>
    </row>
    <row r="230" spans="1:7" ht="13.5">
      <c r="A230" s="15"/>
      <c r="B230" s="18" t="s">
        <v>138</v>
      </c>
      <c r="C230" s="126"/>
      <c r="D230" s="131">
        <v>675829154.98000002</v>
      </c>
      <c r="E230" s="131">
        <v>0</v>
      </c>
      <c r="F230" s="131">
        <v>675829154.98000002</v>
      </c>
      <c r="G230" s="126"/>
    </row>
    <row r="231" spans="1:7" ht="13.5">
      <c r="A231" s="15"/>
      <c r="B231" s="18" t="s">
        <v>114</v>
      </c>
      <c r="C231" s="126"/>
      <c r="D231" s="131">
        <v>65000</v>
      </c>
      <c r="E231" s="131">
        <v>600000</v>
      </c>
      <c r="F231" s="131">
        <v>-535000</v>
      </c>
      <c r="G231" s="126"/>
    </row>
    <row r="232" spans="1:7" ht="13.5">
      <c r="A232" s="15"/>
      <c r="B232" s="15"/>
      <c r="C232" s="126"/>
      <c r="D232" s="133">
        <v>5053083279.5199986</v>
      </c>
      <c r="E232" s="133">
        <v>17039726275</v>
      </c>
      <c r="F232" s="133">
        <v>-13535453365.32</v>
      </c>
      <c r="G232" s="126"/>
    </row>
    <row r="233" spans="1:7" ht="13.5">
      <c r="A233" s="15"/>
      <c r="B233" s="15"/>
      <c r="C233" s="126"/>
      <c r="D233" s="126"/>
      <c r="E233" s="126"/>
      <c r="F233" s="126"/>
      <c r="G233" s="126"/>
    </row>
    <row r="234" spans="1:7" ht="13.5">
      <c r="A234" s="286">
        <v>4</v>
      </c>
      <c r="B234" s="18" t="s">
        <v>243</v>
      </c>
      <c r="C234" s="126"/>
      <c r="D234" s="124" t="s">
        <v>282</v>
      </c>
      <c r="E234" s="124" t="s">
        <v>283</v>
      </c>
      <c r="F234" s="124" t="s">
        <v>284</v>
      </c>
      <c r="G234" s="126"/>
    </row>
    <row r="235" spans="1:7" ht="13.5">
      <c r="A235" s="15"/>
      <c r="B235" s="147" t="s">
        <v>244</v>
      </c>
      <c r="C235" s="126"/>
      <c r="D235" s="9"/>
      <c r="E235" s="9"/>
      <c r="F235" s="131"/>
      <c r="G235" s="125"/>
    </row>
    <row r="236" spans="1:7" ht="13.5">
      <c r="A236" s="15"/>
      <c r="B236" s="15" t="s">
        <v>12</v>
      </c>
      <c r="C236" s="126"/>
      <c r="D236" s="131">
        <v>33476657.819999997</v>
      </c>
      <c r="E236" s="131">
        <v>71601740</v>
      </c>
      <c r="F236" s="131">
        <v>38125082.180000007</v>
      </c>
      <c r="G236" s="125"/>
    </row>
    <row r="237" spans="1:7" ht="13.5">
      <c r="A237" s="15"/>
      <c r="B237" s="15" t="s">
        <v>68</v>
      </c>
      <c r="C237" s="126"/>
      <c r="D237" s="131">
        <v>6207001.5600000005</v>
      </c>
      <c r="E237" s="131">
        <v>14688253</v>
      </c>
      <c r="F237" s="131">
        <v>8481251.4399999995</v>
      </c>
      <c r="G237" s="125"/>
    </row>
    <row r="238" spans="1:7" ht="13.5">
      <c r="A238" s="15"/>
      <c r="B238" s="15" t="s">
        <v>715</v>
      </c>
      <c r="C238" s="126"/>
      <c r="D238" s="131">
        <v>93825158.25</v>
      </c>
      <c r="E238" s="131">
        <v>35304015</v>
      </c>
      <c r="F238" s="131">
        <v>-58521143.25</v>
      </c>
      <c r="G238" s="125"/>
    </row>
    <row r="239" spans="1:7" ht="13.5">
      <c r="A239" s="15"/>
      <c r="B239" s="21" t="s">
        <v>90</v>
      </c>
      <c r="C239" s="126"/>
      <c r="D239" s="131">
        <v>8982577.5399999991</v>
      </c>
      <c r="E239" s="131">
        <v>17040037</v>
      </c>
      <c r="F239" s="131">
        <v>8057459.4600000009</v>
      </c>
      <c r="G239" s="125"/>
    </row>
    <row r="240" spans="1:7" ht="13.5">
      <c r="A240" s="15"/>
      <c r="B240" s="21" t="s">
        <v>53</v>
      </c>
      <c r="C240" s="126"/>
      <c r="D240" s="131">
        <v>44386952.969999991</v>
      </c>
      <c r="E240" s="131">
        <v>227969492</v>
      </c>
      <c r="F240" s="131">
        <v>183582539.03</v>
      </c>
      <c r="G240" s="125"/>
    </row>
    <row r="241" spans="1:7" ht="13.5">
      <c r="A241" s="15"/>
      <c r="B241" s="21" t="s">
        <v>664</v>
      </c>
      <c r="C241" s="126"/>
      <c r="D241" s="131">
        <v>156379698.81999999</v>
      </c>
      <c r="E241" s="131">
        <v>346921593</v>
      </c>
      <c r="F241" s="131">
        <v>190541894.18000001</v>
      </c>
      <c r="G241" s="125"/>
    </row>
    <row r="242" spans="1:7" ht="13.5">
      <c r="A242" s="15"/>
      <c r="B242" s="21" t="s">
        <v>51</v>
      </c>
      <c r="C242" s="126"/>
      <c r="D242" s="131">
        <v>381162426.52000004</v>
      </c>
      <c r="E242" s="131">
        <v>1046869627.2939869</v>
      </c>
      <c r="F242" s="131">
        <v>665707200.77398682</v>
      </c>
      <c r="G242" s="125"/>
    </row>
    <row r="243" spans="1:7" ht="13.5">
      <c r="A243" s="15"/>
      <c r="B243" s="21" t="s">
        <v>49</v>
      </c>
      <c r="C243" s="126"/>
      <c r="D243" s="131">
        <v>112461124.63</v>
      </c>
      <c r="E243" s="131">
        <v>298536130</v>
      </c>
      <c r="F243" s="131">
        <v>186075005.37</v>
      </c>
      <c r="G243" s="125"/>
    </row>
    <row r="244" spans="1:7" ht="13.5">
      <c r="A244" s="15"/>
      <c r="B244" s="21" t="s">
        <v>73</v>
      </c>
      <c r="C244" s="126"/>
      <c r="D244" s="131">
        <v>62092571.079999991</v>
      </c>
      <c r="E244" s="131">
        <v>375337994</v>
      </c>
      <c r="F244" s="131">
        <v>313245422.92000002</v>
      </c>
      <c r="G244" s="125"/>
    </row>
    <row r="245" spans="1:7" ht="13.5">
      <c r="A245" s="15"/>
      <c r="B245" s="21" t="s">
        <v>50</v>
      </c>
      <c r="C245" s="126"/>
      <c r="D245" s="131">
        <v>7751646.7699999996</v>
      </c>
      <c r="E245" s="131">
        <v>21597299</v>
      </c>
      <c r="F245" s="131">
        <v>13845652.23</v>
      </c>
      <c r="G245" s="125"/>
    </row>
    <row r="246" spans="1:7" ht="13.5">
      <c r="A246" s="15"/>
      <c r="B246" s="21" t="s">
        <v>55</v>
      </c>
      <c r="C246" s="126"/>
      <c r="D246" s="131">
        <v>7293886.7400000002</v>
      </c>
      <c r="E246" s="131">
        <v>12627493</v>
      </c>
      <c r="F246" s="131">
        <v>5333606.26</v>
      </c>
      <c r="G246" s="125"/>
    </row>
    <row r="247" spans="1:7" ht="13.5">
      <c r="A247" s="15"/>
      <c r="B247" s="18" t="s">
        <v>10</v>
      </c>
      <c r="C247" s="126"/>
      <c r="D247" s="133">
        <v>914019702.70000005</v>
      </c>
      <c r="E247" s="133">
        <v>2468493673.2939868</v>
      </c>
      <c r="F247" s="133">
        <v>1554473970.5939867</v>
      </c>
      <c r="G247" s="125"/>
    </row>
    <row r="248" spans="1:7" ht="13.5">
      <c r="A248" s="15"/>
      <c r="B248" s="147"/>
      <c r="C248" s="126"/>
      <c r="D248" s="131"/>
      <c r="E248" s="131"/>
      <c r="F248" s="131"/>
      <c r="G248" s="125"/>
    </row>
    <row r="249" spans="1:7" ht="13.5">
      <c r="A249" s="23">
        <v>4</v>
      </c>
      <c r="B249" s="147" t="s">
        <v>245</v>
      </c>
      <c r="C249" s="126"/>
      <c r="D249" s="124" t="s">
        <v>282</v>
      </c>
      <c r="E249" s="124" t="s">
        <v>283</v>
      </c>
      <c r="F249" s="124" t="s">
        <v>284</v>
      </c>
      <c r="G249" s="125"/>
    </row>
    <row r="250" spans="1:7" ht="13.5">
      <c r="A250" s="15"/>
      <c r="B250" s="21" t="s">
        <v>41</v>
      </c>
      <c r="C250" s="126"/>
      <c r="D250" s="131">
        <v>582092853.72000003</v>
      </c>
      <c r="E250" s="131">
        <v>1065959536</v>
      </c>
      <c r="F250" s="131">
        <v>483866682.27999997</v>
      </c>
      <c r="G250" s="125"/>
    </row>
    <row r="251" spans="1:7" ht="13.5">
      <c r="A251" s="15"/>
      <c r="B251" s="21" t="s">
        <v>43</v>
      </c>
      <c r="C251" s="126"/>
      <c r="D251" s="131">
        <v>87549767.419999987</v>
      </c>
      <c r="E251" s="131">
        <v>215970370</v>
      </c>
      <c r="F251" s="131">
        <v>128420602.58000001</v>
      </c>
      <c r="G251" s="125"/>
    </row>
    <row r="252" spans="1:7" ht="13.5">
      <c r="A252" s="15"/>
      <c r="B252" s="21" t="s">
        <v>102</v>
      </c>
      <c r="C252" s="126"/>
      <c r="D252" s="131">
        <v>385168298.28000003</v>
      </c>
      <c r="E252" s="131">
        <v>942007199</v>
      </c>
      <c r="F252" s="131">
        <v>556838900.72000003</v>
      </c>
      <c r="G252" s="125"/>
    </row>
    <row r="253" spans="1:7" ht="13.5">
      <c r="A253" s="15"/>
      <c r="B253" s="21" t="s">
        <v>707</v>
      </c>
      <c r="C253" s="126"/>
      <c r="D253" s="131">
        <v>91807904.989999965</v>
      </c>
      <c r="E253" s="131">
        <v>875479416</v>
      </c>
      <c r="F253" s="131">
        <v>783671511.00999999</v>
      </c>
      <c r="G253" s="125"/>
    </row>
    <row r="254" spans="1:7" ht="13.5">
      <c r="A254" s="15"/>
      <c r="B254" s="21" t="s">
        <v>723</v>
      </c>
      <c r="C254" s="126"/>
      <c r="D254" s="131">
        <v>0</v>
      </c>
      <c r="E254" s="131">
        <v>66150155</v>
      </c>
      <c r="F254" s="131"/>
      <c r="G254" s="125"/>
    </row>
    <row r="255" spans="1:7" ht="13.5">
      <c r="A255" s="15"/>
      <c r="B255" s="21" t="s">
        <v>610</v>
      </c>
      <c r="C255" s="126"/>
      <c r="D255" s="131">
        <v>17483668.75</v>
      </c>
      <c r="E255" s="131">
        <v>38151719</v>
      </c>
      <c r="F255" s="131">
        <v>20668050.25</v>
      </c>
      <c r="G255" s="125"/>
    </row>
    <row r="256" spans="1:7" ht="13.5">
      <c r="A256" s="15"/>
      <c r="B256" s="21" t="s">
        <v>106</v>
      </c>
      <c r="C256" s="126"/>
      <c r="D256" s="131">
        <v>257881006.15999997</v>
      </c>
      <c r="E256" s="131">
        <v>370750350</v>
      </c>
      <c r="F256" s="131">
        <v>112869343.84000003</v>
      </c>
      <c r="G256" s="125"/>
    </row>
    <row r="257" spans="1:7" ht="13.5">
      <c r="A257" s="15"/>
      <c r="B257" s="21" t="s">
        <v>708</v>
      </c>
      <c r="C257" s="126"/>
      <c r="D257" s="131">
        <v>0</v>
      </c>
      <c r="E257" s="131">
        <v>184563174</v>
      </c>
      <c r="F257" s="131"/>
      <c r="G257" s="125"/>
    </row>
    <row r="258" spans="1:7" ht="13.5">
      <c r="A258" s="15"/>
      <c r="B258" s="21" t="s">
        <v>290</v>
      </c>
      <c r="C258" s="126"/>
      <c r="D258" s="131">
        <v>2852397.03</v>
      </c>
      <c r="E258" s="131">
        <v>6376512</v>
      </c>
      <c r="F258" s="131">
        <v>3524114.97</v>
      </c>
      <c r="G258" s="125"/>
    </row>
    <row r="259" spans="1:7" ht="13.5">
      <c r="A259" s="15"/>
      <c r="B259" s="21" t="s">
        <v>621</v>
      </c>
      <c r="C259" s="126"/>
      <c r="D259" s="131">
        <v>46350285.249999993</v>
      </c>
      <c r="E259" s="131">
        <v>137063247</v>
      </c>
      <c r="F259" s="131">
        <v>90712961.75</v>
      </c>
      <c r="G259" s="125"/>
    </row>
    <row r="260" spans="1:7" ht="13.5">
      <c r="A260" s="15"/>
      <c r="B260" s="21" t="s">
        <v>71</v>
      </c>
      <c r="C260" s="126"/>
      <c r="D260" s="131">
        <v>62267172.440000005</v>
      </c>
      <c r="E260" s="131">
        <v>128450115</v>
      </c>
      <c r="F260" s="131">
        <v>66182942.559999995</v>
      </c>
      <c r="G260" s="125"/>
    </row>
    <row r="261" spans="1:7" ht="13.5">
      <c r="A261" s="15"/>
      <c r="B261" s="21" t="s">
        <v>58</v>
      </c>
      <c r="C261" s="126"/>
      <c r="D261" s="131">
        <v>21365259.760000002</v>
      </c>
      <c r="E261" s="131">
        <v>50361397</v>
      </c>
      <c r="F261" s="131">
        <v>28996137.239999998</v>
      </c>
      <c r="G261" s="125"/>
    </row>
    <row r="262" spans="1:7" ht="13.5">
      <c r="A262" s="15"/>
      <c r="B262" s="18" t="s">
        <v>10</v>
      </c>
      <c r="C262" s="126"/>
      <c r="D262" s="133">
        <v>1554818613.8000002</v>
      </c>
      <c r="E262" s="133">
        <v>4081283190</v>
      </c>
      <c r="F262" s="143">
        <v>2275751247.1999993</v>
      </c>
      <c r="G262" s="125"/>
    </row>
    <row r="263" spans="1:7" ht="13.5">
      <c r="A263" s="15"/>
      <c r="B263" s="147"/>
      <c r="C263" s="126"/>
      <c r="D263" s="131"/>
      <c r="E263" s="131"/>
      <c r="F263" s="131"/>
      <c r="G263" s="125"/>
    </row>
    <row r="264" spans="1:7" ht="13.5">
      <c r="A264" s="15"/>
      <c r="B264" s="147"/>
      <c r="C264" s="126"/>
      <c r="D264" s="124" t="s">
        <v>282</v>
      </c>
      <c r="E264" s="124" t="s">
        <v>283</v>
      </c>
      <c r="F264" s="124" t="s">
        <v>284</v>
      </c>
      <c r="G264" s="125"/>
    </row>
    <row r="265" spans="1:7" ht="13.5">
      <c r="A265" s="23">
        <v>4</v>
      </c>
      <c r="B265" s="147" t="s">
        <v>246</v>
      </c>
      <c r="C265" s="126"/>
      <c r="D265" s="131"/>
      <c r="E265" s="131"/>
      <c r="F265" s="131"/>
      <c r="G265" s="125"/>
    </row>
    <row r="266" spans="1:7" ht="13.5">
      <c r="A266" s="15"/>
      <c r="B266" s="21" t="s">
        <v>48</v>
      </c>
      <c r="C266" s="126"/>
      <c r="D266" s="131">
        <v>36595692.710000001</v>
      </c>
      <c r="E266" s="131">
        <v>80138086</v>
      </c>
      <c r="F266" s="131">
        <v>43542393.289999999</v>
      </c>
      <c r="G266" s="125"/>
    </row>
    <row r="267" spans="1:7" ht="13.5">
      <c r="A267" s="15"/>
      <c r="B267" s="21" t="s">
        <v>46</v>
      </c>
      <c r="C267" s="126"/>
      <c r="D267" s="131">
        <v>66791336.150000013</v>
      </c>
      <c r="E267" s="131">
        <v>146988583</v>
      </c>
      <c r="F267" s="131">
        <v>80197246.849999994</v>
      </c>
      <c r="G267" s="125"/>
    </row>
    <row r="268" spans="1:7" ht="13.5">
      <c r="A268" s="15"/>
      <c r="B268" s="21" t="s">
        <v>47</v>
      </c>
      <c r="C268" s="126"/>
      <c r="D268" s="131">
        <v>801034646.62999988</v>
      </c>
      <c r="E268" s="131">
        <v>1663764825</v>
      </c>
      <c r="F268" s="131">
        <v>862730178.37000012</v>
      </c>
      <c r="G268" s="125"/>
    </row>
    <row r="269" spans="1:7" ht="13.5">
      <c r="A269" s="15"/>
      <c r="B269" s="21" t="s">
        <v>56</v>
      </c>
      <c r="C269" s="126"/>
      <c r="D269" s="131">
        <v>562065510.70000005</v>
      </c>
      <c r="E269" s="131">
        <v>982297187</v>
      </c>
      <c r="F269" s="131">
        <v>420231676.29999995</v>
      </c>
      <c r="G269" s="125"/>
    </row>
    <row r="270" spans="1:7" ht="13.5">
      <c r="A270" s="15"/>
      <c r="B270" s="18" t="s">
        <v>10</v>
      </c>
      <c r="C270" s="126"/>
      <c r="D270" s="133">
        <v>1466487186.1900001</v>
      </c>
      <c r="E270" s="133">
        <v>2873188681</v>
      </c>
      <c r="F270" s="133">
        <v>1406701494.8099999</v>
      </c>
      <c r="G270" s="125"/>
    </row>
    <row r="271" spans="1:7" ht="13.5">
      <c r="A271" s="15"/>
      <c r="B271" s="147"/>
      <c r="C271" s="126"/>
      <c r="D271" s="131"/>
      <c r="E271" s="131"/>
      <c r="F271" s="131"/>
      <c r="G271" s="125"/>
    </row>
    <row r="272" spans="1:7" ht="13.5">
      <c r="A272" s="15"/>
      <c r="B272" s="147"/>
      <c r="C272" s="126"/>
      <c r="D272" s="131"/>
      <c r="E272" s="131"/>
      <c r="F272" s="131"/>
      <c r="G272" s="125"/>
    </row>
    <row r="273" spans="1:7">
      <c r="A273" s="15"/>
      <c r="B273" s="9"/>
      <c r="C273" s="9"/>
      <c r="D273" s="124" t="s">
        <v>282</v>
      </c>
      <c r="E273" s="124" t="s">
        <v>283</v>
      </c>
      <c r="F273" s="124" t="s">
        <v>284</v>
      </c>
      <c r="G273" s="125"/>
    </row>
    <row r="274" spans="1:7" ht="13.5">
      <c r="A274" s="23">
        <v>4</v>
      </c>
      <c r="B274" s="147" t="s">
        <v>247</v>
      </c>
      <c r="C274" s="126"/>
      <c r="D274" s="131"/>
      <c r="E274" s="131"/>
      <c r="F274" s="131"/>
      <c r="G274" s="125"/>
    </row>
    <row r="275" spans="1:7" ht="13.5">
      <c r="A275" s="15"/>
      <c r="B275" s="21" t="s">
        <v>82</v>
      </c>
      <c r="C275" s="9"/>
      <c r="D275" s="14">
        <v>28941422.590000004</v>
      </c>
      <c r="E275" s="14">
        <v>31455593</v>
      </c>
      <c r="F275" s="131">
        <v>2514170.4099999964</v>
      </c>
      <c r="G275" s="126"/>
    </row>
    <row r="276" spans="1:7" ht="13.5">
      <c r="A276" s="15"/>
      <c r="B276" s="18"/>
      <c r="C276" s="9"/>
      <c r="D276" s="9"/>
      <c r="E276" s="9"/>
      <c r="F276" s="9"/>
      <c r="G276" s="126"/>
    </row>
    <row r="277" spans="1:7" ht="13.5">
      <c r="A277" s="15"/>
      <c r="B277" s="9"/>
      <c r="C277" s="9"/>
      <c r="D277" s="124" t="s">
        <v>282</v>
      </c>
      <c r="E277" s="124" t="s">
        <v>283</v>
      </c>
      <c r="F277" s="124" t="s">
        <v>284</v>
      </c>
      <c r="G277" s="126"/>
    </row>
    <row r="278" spans="1:7" ht="13.5">
      <c r="A278" s="23">
        <v>4</v>
      </c>
      <c r="B278" s="147" t="s">
        <v>248</v>
      </c>
      <c r="C278" s="126"/>
      <c r="D278" s="131"/>
      <c r="E278" s="131"/>
      <c r="F278" s="131"/>
      <c r="G278" s="126"/>
    </row>
    <row r="279" spans="1:7" ht="13.5">
      <c r="A279" s="15"/>
      <c r="B279" s="21" t="s">
        <v>105</v>
      </c>
      <c r="C279" s="126"/>
      <c r="D279" s="131">
        <v>12241211.779999997</v>
      </c>
      <c r="E279" s="131">
        <v>5824656</v>
      </c>
      <c r="F279" s="131">
        <v>-6416555.7799999975</v>
      </c>
      <c r="G279" s="126"/>
    </row>
    <row r="280" spans="1:7" ht="13.5">
      <c r="A280" s="15"/>
      <c r="B280" s="21" t="s">
        <v>42</v>
      </c>
      <c r="C280" s="126"/>
      <c r="D280" s="131">
        <v>2260585456.5599999</v>
      </c>
      <c r="E280" s="131">
        <v>8026155701.1600008</v>
      </c>
      <c r="F280" s="131">
        <v>5765570244.6000004</v>
      </c>
      <c r="G280" s="126"/>
    </row>
    <row r="281" spans="1:7" ht="13.5">
      <c r="A281" s="15"/>
      <c r="B281" s="21" t="s">
        <v>19</v>
      </c>
      <c r="C281" s="126"/>
      <c r="D281" s="131">
        <v>5605890.6400000006</v>
      </c>
      <c r="E281" s="131">
        <v>12063453</v>
      </c>
      <c r="F281" s="131">
        <v>6457562.3599999994</v>
      </c>
      <c r="G281" s="126"/>
    </row>
    <row r="282" spans="1:7" ht="13.5">
      <c r="A282" s="15"/>
      <c r="B282" s="21" t="s">
        <v>18</v>
      </c>
      <c r="C282" s="126"/>
      <c r="D282" s="131">
        <v>488784212</v>
      </c>
      <c r="E282" s="131">
        <v>816780023</v>
      </c>
      <c r="F282" s="131">
        <v>327995811</v>
      </c>
      <c r="G282" s="126"/>
    </row>
    <row r="283" spans="1:7" ht="13.5">
      <c r="A283" s="15"/>
      <c r="B283" s="21" t="s">
        <v>72</v>
      </c>
      <c r="C283" s="126"/>
      <c r="D283" s="131">
        <v>31884514.879999995</v>
      </c>
      <c r="E283" s="131">
        <v>81207507</v>
      </c>
      <c r="F283" s="131">
        <v>49322992.120000005</v>
      </c>
      <c r="G283" s="126"/>
    </row>
    <row r="284" spans="1:7" ht="13.5">
      <c r="A284" s="15"/>
      <c r="B284" s="21" t="s">
        <v>724</v>
      </c>
      <c r="C284" s="126"/>
      <c r="D284" s="131">
        <v>164405493.13</v>
      </c>
      <c r="E284" s="131">
        <v>385801815</v>
      </c>
      <c r="F284" s="131">
        <v>221396321.87</v>
      </c>
      <c r="G284" s="126"/>
    </row>
    <row r="285" spans="1:7" ht="13.5">
      <c r="A285" s="15"/>
      <c r="B285" s="18" t="s">
        <v>10</v>
      </c>
      <c r="C285" s="126"/>
      <c r="D285" s="133">
        <v>2963506778.9900002</v>
      </c>
      <c r="E285" s="133">
        <v>9327833155.1599998</v>
      </c>
      <c r="F285" s="143">
        <v>6364326376.1700001</v>
      </c>
      <c r="G285" s="126"/>
    </row>
    <row r="286" spans="1:7" ht="13.5">
      <c r="A286" s="15"/>
      <c r="B286" s="15"/>
      <c r="C286" s="126"/>
      <c r="D286" s="133"/>
      <c r="E286" s="133"/>
      <c r="F286" s="126"/>
      <c r="G286" s="126"/>
    </row>
    <row r="287" spans="1:7" ht="13.5">
      <c r="A287" s="15"/>
      <c r="B287" s="15"/>
      <c r="C287" s="126"/>
      <c r="D287" s="133"/>
      <c r="E287" s="133"/>
      <c r="F287" s="126"/>
      <c r="G287" s="126"/>
    </row>
    <row r="288" spans="1:7" ht="13.5">
      <c r="A288" s="23">
        <v>4</v>
      </c>
      <c r="B288" s="147" t="s">
        <v>244</v>
      </c>
      <c r="C288" s="126"/>
      <c r="D288" s="124" t="s">
        <v>282</v>
      </c>
      <c r="E288" s="124" t="s">
        <v>283</v>
      </c>
      <c r="F288" s="124" t="s">
        <v>284</v>
      </c>
      <c r="G288" s="126"/>
    </row>
    <row r="289" spans="1:7" ht="13.5">
      <c r="A289" s="15"/>
      <c r="B289" s="148" t="s">
        <v>115</v>
      </c>
      <c r="C289" s="126"/>
      <c r="D289" s="131">
        <v>0</v>
      </c>
      <c r="E289" s="131">
        <v>0</v>
      </c>
      <c r="F289" s="131">
        <v>0</v>
      </c>
      <c r="G289" s="126"/>
    </row>
    <row r="290" spans="1:7" ht="13.5">
      <c r="A290" s="15"/>
      <c r="B290" s="148" t="s">
        <v>291</v>
      </c>
      <c r="C290" s="126"/>
      <c r="D290" s="131">
        <v>1630556.0999999999</v>
      </c>
      <c r="E290" s="131">
        <v>2142643</v>
      </c>
      <c r="F290" s="131">
        <v>512086.90000000014</v>
      </c>
      <c r="G290" s="126"/>
    </row>
    <row r="291" spans="1:7" ht="15">
      <c r="A291" s="15"/>
      <c r="B291" s="17" t="s">
        <v>622</v>
      </c>
      <c r="C291" s="126"/>
      <c r="D291" s="131">
        <v>0</v>
      </c>
      <c r="E291" s="131">
        <v>49371782</v>
      </c>
      <c r="F291" s="131">
        <v>49371782</v>
      </c>
      <c r="G291" s="126"/>
    </row>
    <row r="292" spans="1:7" ht="13.5">
      <c r="A292" s="15"/>
      <c r="B292" s="21" t="s">
        <v>52</v>
      </c>
      <c r="C292" s="126"/>
      <c r="D292" s="131">
        <v>6124777.8799999999</v>
      </c>
      <c r="E292" s="131">
        <v>5211144</v>
      </c>
      <c r="F292" s="131">
        <v>-913633.87999999989</v>
      </c>
      <c r="G292" s="126"/>
    </row>
    <row r="293" spans="1:7" ht="13.5">
      <c r="A293" s="15"/>
      <c r="B293" s="21" t="s">
        <v>725</v>
      </c>
      <c r="C293" s="126"/>
      <c r="D293" s="131">
        <v>0</v>
      </c>
      <c r="E293" s="131">
        <v>20046629</v>
      </c>
      <c r="F293" s="131">
        <v>20046629</v>
      </c>
      <c r="G293" s="126"/>
    </row>
    <row r="294" spans="1:7" ht="13.5">
      <c r="A294" s="15"/>
      <c r="B294" s="21" t="s">
        <v>36</v>
      </c>
      <c r="C294" s="126"/>
      <c r="D294" s="131">
        <v>2963158.6099999994</v>
      </c>
      <c r="E294" s="131">
        <v>6648528</v>
      </c>
      <c r="F294" s="131">
        <v>3685369.3900000006</v>
      </c>
      <c r="G294" s="126"/>
    </row>
    <row r="295" spans="1:7" ht="13.5">
      <c r="A295" s="15"/>
      <c r="B295" s="21" t="s">
        <v>37</v>
      </c>
      <c r="C295" s="126"/>
      <c r="D295" s="131">
        <v>3388203.5699999994</v>
      </c>
      <c r="E295" s="131">
        <v>12956450</v>
      </c>
      <c r="F295" s="131">
        <v>9568246.4299999997</v>
      </c>
      <c r="G295" s="126"/>
    </row>
    <row r="296" spans="1:7" ht="13.5">
      <c r="A296" s="15"/>
      <c r="B296" s="21" t="s">
        <v>726</v>
      </c>
      <c r="C296" s="126"/>
      <c r="D296" s="131">
        <v>0</v>
      </c>
      <c r="E296" s="131">
        <v>0</v>
      </c>
      <c r="F296" s="131"/>
      <c r="G296" s="126"/>
    </row>
    <row r="297" spans="1:7" ht="13.5">
      <c r="A297" s="15"/>
      <c r="B297" s="21" t="s">
        <v>663</v>
      </c>
      <c r="C297" s="126"/>
      <c r="D297" s="131">
        <v>0</v>
      </c>
      <c r="E297" s="131">
        <v>0</v>
      </c>
      <c r="F297" s="131">
        <v>0</v>
      </c>
      <c r="G297" s="126"/>
    </row>
    <row r="298" spans="1:7" ht="13.5">
      <c r="A298" s="15"/>
      <c r="B298" s="21" t="s">
        <v>61</v>
      </c>
      <c r="C298" s="126"/>
      <c r="D298" s="131">
        <v>37103460.719999999</v>
      </c>
      <c r="E298" s="131">
        <v>87785412</v>
      </c>
      <c r="F298" s="131">
        <v>50681951.280000001</v>
      </c>
      <c r="G298" s="126"/>
    </row>
    <row r="299" spans="1:7" ht="13.5">
      <c r="A299" s="15"/>
      <c r="B299" s="21" t="s">
        <v>62</v>
      </c>
      <c r="C299" s="126"/>
      <c r="D299" s="131">
        <v>58383898.620000012</v>
      </c>
      <c r="E299" s="131">
        <v>127006649</v>
      </c>
      <c r="F299" s="131">
        <v>68622750.379999995</v>
      </c>
      <c r="G299" s="126"/>
    </row>
    <row r="300" spans="1:7" ht="13.5">
      <c r="A300" s="15"/>
      <c r="B300" s="21" t="s">
        <v>38</v>
      </c>
      <c r="C300" s="126"/>
      <c r="D300" s="131">
        <v>9175651.1600000001</v>
      </c>
      <c r="E300" s="131">
        <v>22850478</v>
      </c>
      <c r="F300" s="131">
        <v>13674826.84</v>
      </c>
      <c r="G300" s="126"/>
    </row>
    <row r="301" spans="1:7" ht="13.5">
      <c r="A301" s="15"/>
      <c r="B301" s="18" t="s">
        <v>10</v>
      </c>
      <c r="C301" s="126"/>
      <c r="D301" s="133">
        <v>118769706.66</v>
      </c>
      <c r="E301" s="133">
        <v>334019715</v>
      </c>
      <c r="F301" s="143">
        <v>215250008.34</v>
      </c>
      <c r="G301" s="126"/>
    </row>
    <row r="302" spans="1:7" ht="13.5">
      <c r="A302" s="15"/>
      <c r="B302" s="15"/>
      <c r="C302" s="126"/>
      <c r="D302" s="133"/>
      <c r="E302" s="133"/>
      <c r="F302" s="126"/>
      <c r="G302" s="126"/>
    </row>
    <row r="303" spans="1:7" ht="13.5">
      <c r="A303" s="15"/>
      <c r="B303" s="15"/>
      <c r="C303" s="126"/>
      <c r="D303" s="133"/>
      <c r="E303" s="133"/>
      <c r="F303" s="126"/>
      <c r="G303" s="126"/>
    </row>
    <row r="304" spans="1:7" ht="13.5">
      <c r="A304" s="23">
        <v>4</v>
      </c>
      <c r="B304" s="149" t="s">
        <v>33</v>
      </c>
      <c r="C304" s="126"/>
      <c r="D304" s="124" t="s">
        <v>282</v>
      </c>
      <c r="E304" s="124" t="s">
        <v>283</v>
      </c>
      <c r="F304" s="124" t="s">
        <v>284</v>
      </c>
      <c r="G304" s="126"/>
    </row>
    <row r="305" spans="1:7" ht="13.5">
      <c r="A305" s="15"/>
      <c r="B305" s="21" t="s">
        <v>86</v>
      </c>
      <c r="C305" s="126"/>
      <c r="D305" s="131">
        <v>198898444.87000003</v>
      </c>
      <c r="E305" s="131">
        <v>371860459</v>
      </c>
      <c r="F305" s="131">
        <v>172962014.12999997</v>
      </c>
      <c r="G305" s="126"/>
    </row>
    <row r="306" spans="1:7" ht="13.5">
      <c r="A306" s="15"/>
      <c r="B306" s="21" t="s">
        <v>54</v>
      </c>
      <c r="C306" s="126"/>
      <c r="D306" s="131">
        <v>232696856.75000003</v>
      </c>
      <c r="E306" s="131">
        <v>574465558</v>
      </c>
      <c r="F306" s="131">
        <v>341768701.25</v>
      </c>
      <c r="G306" s="126"/>
    </row>
    <row r="307" spans="1:7" ht="13.5">
      <c r="A307" s="15"/>
      <c r="B307" s="21" t="s">
        <v>15</v>
      </c>
      <c r="C307" s="126"/>
      <c r="D307" s="131">
        <v>20158299.640000001</v>
      </c>
      <c r="E307" s="131">
        <v>53197887</v>
      </c>
      <c r="F307" s="131">
        <v>33039587.359999999</v>
      </c>
      <c r="G307" s="126"/>
    </row>
    <row r="308" spans="1:7" ht="13.5">
      <c r="A308" s="15"/>
      <c r="B308" s="21" t="s">
        <v>6</v>
      </c>
      <c r="C308" s="126"/>
      <c r="D308" s="131">
        <v>20100348.020000003</v>
      </c>
      <c r="E308" s="131">
        <v>25877536</v>
      </c>
      <c r="F308" s="131">
        <v>5777187.9799999967</v>
      </c>
      <c r="G308" s="126"/>
    </row>
    <row r="309" spans="1:7" ht="13.5">
      <c r="A309" s="15"/>
      <c r="B309" s="21" t="s">
        <v>83</v>
      </c>
      <c r="C309" s="126"/>
      <c r="D309" s="131"/>
      <c r="E309" s="131"/>
      <c r="F309" s="131">
        <v>0</v>
      </c>
      <c r="G309" s="126"/>
    </row>
    <row r="310" spans="1:7" ht="13.5">
      <c r="A310" s="15"/>
      <c r="B310" s="21" t="s">
        <v>44</v>
      </c>
      <c r="C310" s="126"/>
      <c r="D310" s="131">
        <v>165275138.31</v>
      </c>
      <c r="E310" s="131">
        <v>371259150</v>
      </c>
      <c r="F310" s="131">
        <v>205984011.69</v>
      </c>
      <c r="G310" s="126"/>
    </row>
    <row r="311" spans="1:7" ht="13.5">
      <c r="A311" s="15"/>
      <c r="B311" s="21" t="s">
        <v>709</v>
      </c>
      <c r="C311" s="126"/>
      <c r="D311" s="131">
        <v>0</v>
      </c>
      <c r="E311" s="131">
        <v>211530557</v>
      </c>
      <c r="F311" s="131"/>
      <c r="G311" s="126"/>
    </row>
    <row r="312" spans="1:7" ht="13.5">
      <c r="A312" s="15"/>
      <c r="B312" s="21" t="s">
        <v>16</v>
      </c>
      <c r="C312" s="126"/>
      <c r="D312" s="131">
        <v>55663410.239999995</v>
      </c>
      <c r="E312" s="131">
        <v>138112597</v>
      </c>
      <c r="F312" s="131"/>
      <c r="G312" s="126"/>
    </row>
    <row r="313" spans="1:7" ht="13.5">
      <c r="A313" s="15"/>
      <c r="B313" s="21" t="s">
        <v>59</v>
      </c>
      <c r="C313" s="126"/>
      <c r="D313" s="131">
        <v>106022889.46000001</v>
      </c>
      <c r="E313" s="131">
        <v>222892263</v>
      </c>
      <c r="F313" s="131">
        <v>116869373.53999999</v>
      </c>
      <c r="G313" s="126"/>
    </row>
    <row r="314" spans="1:7" ht="13.5">
      <c r="A314" s="15"/>
      <c r="B314" s="21" t="s">
        <v>60</v>
      </c>
      <c r="C314" s="126"/>
      <c r="D314" s="131">
        <v>27151072.590000004</v>
      </c>
      <c r="E314" s="131">
        <v>56133685.719999999</v>
      </c>
      <c r="F314" s="131">
        <v>28982613.129999995</v>
      </c>
      <c r="G314" s="126"/>
    </row>
    <row r="315" spans="1:7" ht="13.5">
      <c r="A315" s="15"/>
      <c r="B315" s="18" t="s">
        <v>10</v>
      </c>
      <c r="C315" s="126"/>
      <c r="D315" s="133">
        <v>825966459.88000011</v>
      </c>
      <c r="E315" s="133">
        <v>2025329692.72</v>
      </c>
      <c r="F315" s="143">
        <v>905383489.08000004</v>
      </c>
      <c r="G315" s="126"/>
    </row>
    <row r="316" spans="1:7" ht="13.5">
      <c r="A316" s="15"/>
      <c r="B316" s="15"/>
      <c r="C316" s="126"/>
      <c r="D316" s="133"/>
      <c r="E316" s="133"/>
      <c r="F316" s="126"/>
      <c r="G316" s="126"/>
    </row>
    <row r="317" spans="1:7" ht="13.5">
      <c r="A317" s="15"/>
      <c r="B317" s="15"/>
      <c r="C317" s="126"/>
      <c r="D317" s="133"/>
      <c r="E317" s="133"/>
      <c r="F317" s="126"/>
      <c r="G317" s="126"/>
    </row>
    <row r="318" spans="1:7" ht="13.5">
      <c r="A318" s="15"/>
      <c r="B318" s="15"/>
      <c r="C318" s="126"/>
      <c r="D318" s="133"/>
      <c r="E318" s="133"/>
      <c r="F318" s="126"/>
      <c r="G318" s="126"/>
    </row>
    <row r="319" spans="1:7" ht="13.5">
      <c r="A319" s="23">
        <v>4</v>
      </c>
      <c r="B319" s="4" t="s">
        <v>338</v>
      </c>
      <c r="C319" s="126"/>
      <c r="D319" s="124" t="s">
        <v>282</v>
      </c>
      <c r="E319" s="124" t="s">
        <v>283</v>
      </c>
      <c r="F319" s="124" t="s">
        <v>284</v>
      </c>
      <c r="G319" s="126"/>
    </row>
    <row r="320" spans="1:7" ht="13.5">
      <c r="A320" s="15"/>
      <c r="B320" s="21" t="s">
        <v>39</v>
      </c>
      <c r="C320" s="126"/>
      <c r="D320" s="131">
        <v>45775182.549999997</v>
      </c>
      <c r="E320" s="131">
        <v>98689207</v>
      </c>
      <c r="F320" s="131">
        <v>52914024.450000003</v>
      </c>
      <c r="G320" s="126"/>
    </row>
    <row r="321" spans="1:7" ht="13.5">
      <c r="A321" s="15"/>
      <c r="B321" s="18" t="s">
        <v>10</v>
      </c>
      <c r="C321" s="126"/>
      <c r="D321" s="133">
        <v>45775182.549999997</v>
      </c>
      <c r="E321" s="133">
        <v>98689207</v>
      </c>
      <c r="F321" s="133">
        <v>52914024.450000003</v>
      </c>
      <c r="G321" s="126"/>
    </row>
    <row r="322" spans="1:7" ht="13.5">
      <c r="A322" s="15"/>
      <c r="B322" s="15"/>
      <c r="C322" s="126"/>
      <c r="D322" s="133"/>
      <c r="E322" s="133"/>
      <c r="F322" s="126"/>
      <c r="G322" s="126"/>
    </row>
    <row r="323" spans="1:7" ht="13.5">
      <c r="A323" s="15"/>
      <c r="B323" s="15"/>
      <c r="C323" s="126"/>
      <c r="D323" s="133"/>
      <c r="E323" s="133"/>
      <c r="F323" s="126"/>
      <c r="G323" s="126"/>
    </row>
    <row r="324" spans="1:7" ht="13.5">
      <c r="A324" s="23">
        <v>4</v>
      </c>
      <c r="B324" s="149" t="s">
        <v>361</v>
      </c>
      <c r="C324" s="126"/>
      <c r="D324" s="133"/>
      <c r="E324" s="133"/>
      <c r="F324" s="126"/>
      <c r="G324" s="126"/>
    </row>
    <row r="325" spans="1:7" ht="13.5">
      <c r="A325" s="15"/>
      <c r="B325" s="21" t="s">
        <v>727</v>
      </c>
      <c r="C325" s="126"/>
      <c r="D325" s="131">
        <v>13841209.589999998</v>
      </c>
      <c r="E325" s="131">
        <v>35294191</v>
      </c>
      <c r="F325" s="131">
        <v>21452981.410000004</v>
      </c>
      <c r="G325" s="126"/>
    </row>
    <row r="326" spans="1:7" ht="13.5">
      <c r="A326" s="15"/>
      <c r="B326" s="21" t="s">
        <v>103</v>
      </c>
      <c r="C326" s="126"/>
      <c r="D326" s="131">
        <v>0</v>
      </c>
      <c r="E326" s="131">
        <v>0</v>
      </c>
      <c r="F326" s="131">
        <v>0</v>
      </c>
      <c r="G326" s="126"/>
    </row>
    <row r="327" spans="1:7" ht="13.5">
      <c r="A327" s="15"/>
      <c r="B327" s="21" t="s">
        <v>0</v>
      </c>
      <c r="C327" s="126"/>
      <c r="D327" s="131">
        <v>-41872188.790000014</v>
      </c>
      <c r="E327" s="131">
        <v>123009649</v>
      </c>
      <c r="F327" s="131">
        <v>164881837.79000002</v>
      </c>
      <c r="G327" s="126"/>
    </row>
    <row r="328" spans="1:7" ht="13.5">
      <c r="A328" s="15"/>
      <c r="B328" s="21" t="s">
        <v>733</v>
      </c>
      <c r="C328" s="126"/>
      <c r="D328" s="131">
        <v>109550824.07000002</v>
      </c>
      <c r="E328" s="131">
        <v>238649110</v>
      </c>
      <c r="F328" s="131"/>
      <c r="G328" s="126"/>
    </row>
    <row r="329" spans="1:7" ht="13.5">
      <c r="A329" s="15"/>
      <c r="B329" s="21" t="s">
        <v>69</v>
      </c>
      <c r="C329" s="126"/>
      <c r="D329" s="5">
        <v>182316132.84</v>
      </c>
      <c r="E329" s="131">
        <v>409555666</v>
      </c>
      <c r="F329" s="131">
        <v>227239533.16</v>
      </c>
      <c r="G329" s="126"/>
    </row>
    <row r="330" spans="1:7" ht="13.5">
      <c r="A330" s="15"/>
      <c r="B330" s="21" t="s">
        <v>66</v>
      </c>
      <c r="C330" s="126"/>
      <c r="D330" s="131">
        <v>5022390.95</v>
      </c>
      <c r="E330" s="131">
        <v>11540634</v>
      </c>
      <c r="F330" s="131">
        <v>6518243.0499999998</v>
      </c>
      <c r="G330" s="126"/>
    </row>
    <row r="331" spans="1:7" ht="13.5">
      <c r="A331" s="15"/>
      <c r="B331" s="21" t="s">
        <v>70</v>
      </c>
      <c r="C331" s="126"/>
      <c r="D331" s="131">
        <v>489767255.54999995</v>
      </c>
      <c r="E331" s="131">
        <v>858583409</v>
      </c>
      <c r="F331" s="131">
        <v>368816153.45000005</v>
      </c>
      <c r="G331" s="126"/>
    </row>
    <row r="332" spans="1:7" ht="13.5">
      <c r="A332" s="15"/>
      <c r="B332" s="21" t="s">
        <v>5</v>
      </c>
      <c r="C332" s="126"/>
      <c r="D332" s="131">
        <v>2314781397.9200001</v>
      </c>
      <c r="E332" s="131">
        <v>3796346620</v>
      </c>
      <c r="F332" s="131">
        <v>1481565222.0799999</v>
      </c>
      <c r="G332" s="126"/>
    </row>
    <row r="333" spans="1:7" ht="13.5">
      <c r="A333" s="15"/>
      <c r="B333" s="21" t="s">
        <v>728</v>
      </c>
      <c r="C333" s="126"/>
      <c r="D333" s="131">
        <v>47185927.889999993</v>
      </c>
      <c r="E333" s="131">
        <v>173704060</v>
      </c>
      <c r="F333" s="131">
        <v>126518132.11000001</v>
      </c>
      <c r="G333" s="126"/>
    </row>
    <row r="334" spans="1:7" ht="13.5">
      <c r="A334" s="15"/>
      <c r="B334" s="21" t="s">
        <v>104</v>
      </c>
      <c r="C334" s="126"/>
      <c r="D334" s="131">
        <v>93077147.010000005</v>
      </c>
      <c r="E334" s="131">
        <v>160000000</v>
      </c>
      <c r="F334" s="131">
        <v>66922852.989999995</v>
      </c>
      <c r="G334" s="126"/>
    </row>
    <row r="335" spans="1:7" ht="13.5">
      <c r="A335" s="15"/>
      <c r="B335" s="21" t="s">
        <v>717</v>
      </c>
      <c r="C335" s="126"/>
      <c r="D335" s="131">
        <v>9538914.4200000018</v>
      </c>
      <c r="E335" s="131">
        <v>20053045</v>
      </c>
      <c r="F335" s="131">
        <v>10514130.579999998</v>
      </c>
      <c r="G335" s="126"/>
    </row>
    <row r="336" spans="1:7" ht="13.5">
      <c r="A336" s="15"/>
      <c r="B336" s="21" t="s">
        <v>45</v>
      </c>
      <c r="C336" s="126"/>
      <c r="D336" s="131">
        <v>183252480.59000003</v>
      </c>
      <c r="E336" s="131">
        <v>574484200</v>
      </c>
      <c r="F336" s="131">
        <v>391231719.40999997</v>
      </c>
      <c r="G336" s="126"/>
    </row>
    <row r="337" spans="1:7" ht="13.5">
      <c r="A337" s="15"/>
      <c r="B337" s="21" t="s">
        <v>1</v>
      </c>
      <c r="C337" s="126"/>
      <c r="D337" s="131">
        <v>59294272.710000001</v>
      </c>
      <c r="E337" s="131">
        <v>101099368</v>
      </c>
      <c r="F337" s="131">
        <v>41805095.289999999</v>
      </c>
      <c r="G337" s="126"/>
    </row>
    <row r="338" spans="1:7" ht="15">
      <c r="A338" s="15"/>
      <c r="B338" s="20" t="s">
        <v>713</v>
      </c>
      <c r="C338" s="126"/>
      <c r="D338" s="131">
        <v>0</v>
      </c>
      <c r="E338" s="131">
        <v>16000000</v>
      </c>
      <c r="F338" s="131"/>
      <c r="G338" s="126"/>
    </row>
    <row r="339" spans="1:7" ht="15">
      <c r="A339" s="15"/>
      <c r="B339" s="20" t="s">
        <v>714</v>
      </c>
      <c r="C339" s="126"/>
      <c r="D339" s="131">
        <v>0</v>
      </c>
      <c r="E339" s="131">
        <v>3709165570</v>
      </c>
      <c r="F339" s="131"/>
      <c r="G339" s="126"/>
    </row>
    <row r="340" spans="1:7" ht="13.5">
      <c r="A340" s="15"/>
      <c r="B340" s="21" t="s">
        <v>14</v>
      </c>
      <c r="C340" s="126"/>
      <c r="D340" s="131">
        <v>232367804.49000004</v>
      </c>
      <c r="E340" s="131">
        <v>407761358</v>
      </c>
      <c r="F340" s="131">
        <v>175393553.50999996</v>
      </c>
      <c r="G340" s="126"/>
    </row>
    <row r="341" spans="1:7" ht="13.5">
      <c r="A341" s="15"/>
      <c r="B341" s="21" t="s">
        <v>75</v>
      </c>
      <c r="C341" s="126"/>
      <c r="D341" s="131">
        <v>157602977.68999997</v>
      </c>
      <c r="E341" s="131">
        <v>207717618</v>
      </c>
      <c r="F341" s="131">
        <v>50114640.310000032</v>
      </c>
      <c r="G341" s="126"/>
    </row>
    <row r="342" spans="1:7" ht="15">
      <c r="A342" s="15"/>
      <c r="B342" s="20" t="s">
        <v>718</v>
      </c>
      <c r="C342" s="126"/>
      <c r="D342" s="131">
        <v>0</v>
      </c>
      <c r="E342" s="131">
        <v>404500000</v>
      </c>
      <c r="F342" s="131"/>
      <c r="G342" s="126"/>
    </row>
    <row r="343" spans="1:7" ht="15">
      <c r="A343" s="15"/>
      <c r="B343" s="20" t="s">
        <v>84</v>
      </c>
      <c r="C343" s="126"/>
      <c r="D343" s="131">
        <v>353273244.77999997</v>
      </c>
      <c r="E343" s="131">
        <v>1169507429.8799992</v>
      </c>
      <c r="F343" s="131">
        <v>816234185.09999919</v>
      </c>
      <c r="G343" s="126"/>
    </row>
    <row r="344" spans="1:7" ht="15">
      <c r="A344" s="15"/>
      <c r="B344" s="20" t="s">
        <v>716</v>
      </c>
      <c r="C344" s="126"/>
      <c r="D344" s="131">
        <v>928369056.09000003</v>
      </c>
      <c r="E344" s="131">
        <v>1782016770</v>
      </c>
      <c r="F344" s="131">
        <v>853647713.90999997</v>
      </c>
      <c r="G344" s="126"/>
    </row>
    <row r="345" spans="1:7" ht="15">
      <c r="A345" s="15"/>
      <c r="B345" s="20" t="s">
        <v>711</v>
      </c>
      <c r="C345" s="126"/>
      <c r="D345" s="131">
        <v>500815109.61999995</v>
      </c>
      <c r="E345" s="131">
        <v>1023967219</v>
      </c>
      <c r="F345" s="131">
        <v>523152109.38000005</v>
      </c>
      <c r="G345" s="126"/>
    </row>
    <row r="346" spans="1:7" ht="15">
      <c r="A346" s="15"/>
      <c r="B346" s="20" t="s">
        <v>534</v>
      </c>
      <c r="C346" s="126"/>
      <c r="D346" s="131">
        <v>711871866.74999988</v>
      </c>
      <c r="E346" s="131">
        <v>1406558219</v>
      </c>
      <c r="F346" s="131">
        <v>694686352.25000012</v>
      </c>
      <c r="G346" s="126"/>
    </row>
    <row r="347" spans="1:7" ht="15">
      <c r="A347" s="15"/>
      <c r="B347" s="20" t="s">
        <v>64</v>
      </c>
      <c r="C347" s="126"/>
      <c r="D347" s="131">
        <v>96678838.719999999</v>
      </c>
      <c r="E347" s="131">
        <v>260632323</v>
      </c>
      <c r="F347" s="131">
        <v>163953484.28</v>
      </c>
      <c r="G347" s="126"/>
    </row>
    <row r="348" spans="1:7" ht="15">
      <c r="A348" s="15"/>
      <c r="B348" s="20" t="s">
        <v>308</v>
      </c>
      <c r="C348" s="126"/>
      <c r="D348" s="131">
        <v>52336175.760000005</v>
      </c>
      <c r="E348" s="131">
        <v>128441444</v>
      </c>
      <c r="F348" s="131">
        <v>76105268.239999995</v>
      </c>
      <c r="G348" s="126"/>
    </row>
    <row r="349" spans="1:7" ht="15">
      <c r="A349" s="15"/>
      <c r="B349" s="20" t="s">
        <v>712</v>
      </c>
      <c r="C349" s="126"/>
      <c r="D349" s="131">
        <v>220638613.06999999</v>
      </c>
      <c r="E349" s="131">
        <v>357619343</v>
      </c>
      <c r="F349" s="131">
        <v>136980729.93000001</v>
      </c>
      <c r="G349" s="126"/>
    </row>
    <row r="350" spans="1:7" ht="13.5">
      <c r="A350" s="15"/>
      <c r="B350" s="18" t="s">
        <v>10</v>
      </c>
      <c r="C350" s="126"/>
      <c r="D350" s="133">
        <v>6719709451.7200012</v>
      </c>
      <c r="E350" s="133">
        <v>17376207245.879997</v>
      </c>
      <c r="F350" s="143">
        <v>6397733938.2299986</v>
      </c>
      <c r="G350" s="126"/>
    </row>
    <row r="351" spans="1:7" ht="13.5">
      <c r="A351" s="15"/>
      <c r="B351" s="15"/>
      <c r="C351" s="126"/>
      <c r="D351" s="133"/>
      <c r="E351" s="133"/>
      <c r="F351" s="126"/>
      <c r="G351" s="126"/>
    </row>
    <row r="352" spans="1:7" ht="13.5">
      <c r="A352" s="15"/>
      <c r="B352" s="15"/>
      <c r="C352" s="126"/>
      <c r="D352" s="133"/>
      <c r="E352" s="133"/>
      <c r="F352" s="126"/>
      <c r="G352" s="126"/>
    </row>
    <row r="353" spans="1:7" ht="13.5">
      <c r="A353" s="15"/>
      <c r="B353" s="15"/>
      <c r="C353" s="126"/>
      <c r="D353" s="133"/>
      <c r="E353" s="133"/>
      <c r="F353" s="126"/>
      <c r="G353" s="126"/>
    </row>
    <row r="354" spans="1:7" ht="13.5">
      <c r="A354" s="23">
        <v>4</v>
      </c>
      <c r="B354" s="149" t="s">
        <v>337</v>
      </c>
      <c r="C354" s="126"/>
      <c r="D354" s="124" t="s">
        <v>282</v>
      </c>
      <c r="E354" s="124" t="s">
        <v>283</v>
      </c>
      <c r="F354" s="124" t="s">
        <v>284</v>
      </c>
      <c r="G354" s="126"/>
    </row>
    <row r="355" spans="1:7" ht="13.5">
      <c r="A355" s="15"/>
      <c r="B355" s="21" t="s">
        <v>77</v>
      </c>
      <c r="C355" s="126"/>
      <c r="D355" s="131">
        <v>151904154.78</v>
      </c>
      <c r="E355" s="131">
        <v>517094246</v>
      </c>
      <c r="F355" s="131">
        <v>365190091.22000003</v>
      </c>
      <c r="G355" s="126"/>
    </row>
    <row r="356" spans="1:7" ht="13.5">
      <c r="A356" s="15"/>
      <c r="B356" s="21" t="s">
        <v>78</v>
      </c>
      <c r="C356" s="126"/>
      <c r="D356" s="131">
        <v>148538646.84000003</v>
      </c>
      <c r="E356" s="131">
        <v>2301848455.6799998</v>
      </c>
      <c r="F356" s="131">
        <v>2153309808.8399997</v>
      </c>
      <c r="G356" s="126"/>
    </row>
    <row r="357" spans="1:7" ht="13.5">
      <c r="A357" s="15"/>
      <c r="B357" s="21" t="s">
        <v>79</v>
      </c>
      <c r="C357" s="126"/>
      <c r="D357" s="131">
        <v>125223904.00999999</v>
      </c>
      <c r="E357" s="131">
        <v>399270694.26999998</v>
      </c>
      <c r="F357" s="131">
        <v>274046790.25999999</v>
      </c>
      <c r="G357" s="126"/>
    </row>
    <row r="358" spans="1:7" ht="13.5">
      <c r="A358" s="15"/>
      <c r="B358" s="18" t="s">
        <v>10</v>
      </c>
      <c r="C358" s="126"/>
      <c r="D358" s="133">
        <v>425666705.63</v>
      </c>
      <c r="E358" s="133">
        <v>3218213395.9499998</v>
      </c>
      <c r="F358" s="143">
        <v>2792546690.3199997</v>
      </c>
      <c r="G358" s="126"/>
    </row>
    <row r="359" spans="1:7" ht="13.5">
      <c r="A359" s="15"/>
      <c r="B359" s="18"/>
      <c r="C359" s="126"/>
      <c r="D359" s="133"/>
      <c r="E359" s="133"/>
      <c r="F359" s="143"/>
      <c r="G359" s="126"/>
    </row>
    <row r="360" spans="1:7" ht="13.5">
      <c r="A360" s="15"/>
      <c r="B360" s="18"/>
      <c r="C360" s="126"/>
      <c r="D360" s="133"/>
      <c r="E360" s="133"/>
      <c r="F360" s="143"/>
      <c r="G360" s="126"/>
    </row>
    <row r="361" spans="1:7" ht="13.5">
      <c r="A361" s="23">
        <v>4</v>
      </c>
      <c r="B361" s="18" t="s">
        <v>546</v>
      </c>
      <c r="C361" s="126"/>
      <c r="D361" s="124" t="s">
        <v>282</v>
      </c>
      <c r="E361" s="124" t="s">
        <v>283</v>
      </c>
      <c r="F361" s="124" t="s">
        <v>284</v>
      </c>
      <c r="G361" s="126"/>
    </row>
    <row r="362" spans="1:7" ht="15.75">
      <c r="A362" s="15"/>
      <c r="B362" s="196" t="s">
        <v>244</v>
      </c>
      <c r="C362" s="126"/>
      <c r="D362" s="131">
        <v>914019702.70000005</v>
      </c>
      <c r="E362" s="131">
        <v>2468493673.2939868</v>
      </c>
      <c r="F362" s="131">
        <v>1554473970.5939867</v>
      </c>
      <c r="G362" s="126"/>
    </row>
    <row r="363" spans="1:7" ht="15.75">
      <c r="A363" s="15"/>
      <c r="B363" s="196" t="s">
        <v>245</v>
      </c>
      <c r="C363" s="126"/>
      <c r="D363" s="131">
        <v>1554818613.8000002</v>
      </c>
      <c r="E363" s="131">
        <v>4081283190</v>
      </c>
      <c r="F363" s="131">
        <v>2526464576.1999998</v>
      </c>
      <c r="G363" s="126"/>
    </row>
    <row r="364" spans="1:7" ht="15.75">
      <c r="A364" s="15"/>
      <c r="B364" s="196" t="s">
        <v>246</v>
      </c>
      <c r="C364" s="126"/>
      <c r="D364" s="131">
        <v>1466487186.1900001</v>
      </c>
      <c r="E364" s="131">
        <v>2873188681</v>
      </c>
      <c r="F364" s="131">
        <v>1406701494.8099999</v>
      </c>
      <c r="G364" s="126"/>
    </row>
    <row r="365" spans="1:7" ht="15.75">
      <c r="A365" s="15"/>
      <c r="B365" s="196" t="s">
        <v>247</v>
      </c>
      <c r="C365" s="126"/>
      <c r="D365" s="131">
        <v>28941422.590000004</v>
      </c>
      <c r="E365" s="131">
        <v>31455593</v>
      </c>
      <c r="F365" s="131">
        <v>2514170.4099999964</v>
      </c>
      <c r="G365" s="126"/>
    </row>
    <row r="366" spans="1:7" ht="15.75">
      <c r="A366" s="15"/>
      <c r="B366" s="196" t="s">
        <v>248</v>
      </c>
      <c r="C366" s="126"/>
      <c r="D366" s="131">
        <v>2963506778.9900002</v>
      </c>
      <c r="E366" s="131">
        <v>9327833155.1599998</v>
      </c>
      <c r="F366" s="131">
        <v>6364326376.1700001</v>
      </c>
      <c r="G366" s="126"/>
    </row>
    <row r="367" spans="1:7" ht="15.75">
      <c r="A367" s="15"/>
      <c r="B367" s="196" t="s">
        <v>244</v>
      </c>
      <c r="C367" s="126"/>
      <c r="D367" s="131">
        <v>118769706.66</v>
      </c>
      <c r="E367" s="131">
        <v>334019715</v>
      </c>
      <c r="F367" s="131">
        <v>215250008.34</v>
      </c>
      <c r="G367" s="126"/>
    </row>
    <row r="368" spans="1:7" ht="13.5">
      <c r="A368" s="15"/>
      <c r="B368" s="15" t="s">
        <v>33</v>
      </c>
      <c r="C368" s="126"/>
      <c r="D368" s="131">
        <v>825966459.88000011</v>
      </c>
      <c r="E368" s="131">
        <v>2025329692.72</v>
      </c>
      <c r="F368" s="131">
        <v>1199363232.8399999</v>
      </c>
      <c r="G368" s="126"/>
    </row>
    <row r="369" spans="1:7" ht="13.5">
      <c r="A369" s="15"/>
      <c r="B369" s="9" t="s">
        <v>338</v>
      </c>
      <c r="C369" s="126"/>
      <c r="D369" s="131">
        <v>45775182.549999997</v>
      </c>
      <c r="E369" s="131">
        <v>98689207</v>
      </c>
      <c r="F369" s="131">
        <v>52914024.450000003</v>
      </c>
      <c r="G369" s="126"/>
    </row>
    <row r="370" spans="1:7" ht="13.5">
      <c r="A370" s="15"/>
      <c r="B370" s="15" t="s">
        <v>361</v>
      </c>
      <c r="C370" s="126"/>
      <c r="D370" s="131">
        <v>6719709451.7200012</v>
      </c>
      <c r="E370" s="131">
        <v>17376207245.879997</v>
      </c>
      <c r="F370" s="131">
        <v>10656497794.159996</v>
      </c>
      <c r="G370" s="126"/>
    </row>
    <row r="371" spans="1:7" ht="13.5">
      <c r="A371" s="15"/>
      <c r="B371" s="15" t="s">
        <v>337</v>
      </c>
      <c r="C371" s="126"/>
      <c r="D371" s="131">
        <v>425666705.63</v>
      </c>
      <c r="E371" s="131">
        <v>3218213395.9499998</v>
      </c>
      <c r="F371" s="131">
        <v>2792546690.3199997</v>
      </c>
      <c r="G371" s="126"/>
    </row>
    <row r="372" spans="1:7" ht="13.5">
      <c r="A372" s="15"/>
      <c r="B372" s="18" t="s">
        <v>10</v>
      </c>
      <c r="C372" s="126"/>
      <c r="D372" s="133">
        <v>15063661210.710001</v>
      </c>
      <c r="E372" s="133">
        <v>41834713549.003983</v>
      </c>
      <c r="F372" s="133">
        <v>26771052338.293983</v>
      </c>
      <c r="G372" s="126"/>
    </row>
    <row r="373" spans="1:7" ht="13.5">
      <c r="A373" s="15"/>
      <c r="B373" s="149"/>
      <c r="C373" s="126"/>
      <c r="D373" s="133"/>
      <c r="E373" s="133"/>
      <c r="F373" s="143"/>
      <c r="G373" s="126"/>
    </row>
    <row r="374" spans="1:7" ht="13.5">
      <c r="A374" s="15"/>
      <c r="B374" s="149"/>
      <c r="C374" s="126"/>
      <c r="D374" s="133"/>
      <c r="E374" s="133"/>
      <c r="F374" s="143"/>
      <c r="G374" s="126"/>
    </row>
    <row r="375" spans="1:7" ht="13.5">
      <c r="A375" s="15"/>
      <c r="B375" s="15"/>
      <c r="C375" s="126"/>
      <c r="D375" s="133"/>
      <c r="E375" s="133"/>
      <c r="F375" s="126"/>
      <c r="G375" s="126"/>
    </row>
    <row r="376" spans="1:7" ht="13.5">
      <c r="A376" s="229"/>
      <c r="B376" s="241" t="s">
        <v>363</v>
      </c>
      <c r="C376" s="231"/>
      <c r="D376" s="242"/>
      <c r="E376" s="242"/>
      <c r="F376" s="231"/>
      <c r="G376" s="231"/>
    </row>
    <row r="377" spans="1:7" ht="13.5">
      <c r="A377" s="229"/>
      <c r="B377" s="230"/>
      <c r="C377" s="231"/>
      <c r="D377" s="243" t="s">
        <v>282</v>
      </c>
      <c r="E377" s="243" t="s">
        <v>283</v>
      </c>
      <c r="F377" s="243" t="s">
        <v>284</v>
      </c>
      <c r="G377" s="231"/>
    </row>
    <row r="378" spans="1:7" ht="13.5">
      <c r="A378" s="229"/>
      <c r="B378" s="229" t="s">
        <v>362</v>
      </c>
      <c r="C378" s="231"/>
      <c r="D378" s="244"/>
      <c r="E378" s="244"/>
      <c r="F378" s="245">
        <v>0</v>
      </c>
      <c r="G378" s="231"/>
    </row>
    <row r="379" spans="1:7" ht="13.5">
      <c r="A379" s="229"/>
      <c r="B379" s="229" t="s">
        <v>364</v>
      </c>
      <c r="C379" s="231"/>
      <c r="D379" s="244">
        <v>5597822804.1600008</v>
      </c>
      <c r="E379" s="244">
        <v>6672841866</v>
      </c>
      <c r="F379" s="245">
        <v>-1075019061.8399992</v>
      </c>
      <c r="G379" s="231"/>
    </row>
    <row r="380" spans="1:7" ht="13.5">
      <c r="A380" s="229"/>
      <c r="B380" s="229" t="s">
        <v>365</v>
      </c>
      <c r="C380" s="231"/>
      <c r="D380" s="244"/>
      <c r="E380" s="244"/>
      <c r="F380" s="245">
        <v>0</v>
      </c>
      <c r="G380" s="231"/>
    </row>
    <row r="381" spans="1:7" ht="13.5">
      <c r="A381" s="246"/>
      <c r="B381" s="230" t="s">
        <v>10</v>
      </c>
      <c r="C381" s="231"/>
      <c r="D381" s="242">
        <v>5597822804.1600008</v>
      </c>
      <c r="E381" s="242">
        <v>6672841866</v>
      </c>
      <c r="F381" s="247">
        <v>-1075019061.8399992</v>
      </c>
      <c r="G381" s="231"/>
    </row>
    <row r="382" spans="1:7" ht="13.5">
      <c r="A382" s="132"/>
      <c r="B382" s="18"/>
      <c r="C382" s="126"/>
      <c r="D382" s="133"/>
      <c r="E382" s="133"/>
      <c r="F382" s="126"/>
      <c r="G382" s="126"/>
    </row>
    <row r="383" spans="1:7" ht="13.5">
      <c r="A383" s="132"/>
      <c r="B383" s="18"/>
      <c r="C383" s="126"/>
      <c r="D383" s="133"/>
      <c r="E383" s="133"/>
      <c r="F383" s="126"/>
      <c r="G383" s="126"/>
    </row>
    <row r="384" spans="1:7" ht="13.5">
      <c r="A384" s="286">
        <v>5</v>
      </c>
      <c r="B384" s="18" t="s">
        <v>249</v>
      </c>
      <c r="C384" s="126"/>
      <c r="D384" s="133"/>
      <c r="E384" s="133"/>
      <c r="F384" s="126"/>
      <c r="G384" s="126"/>
    </row>
    <row r="385" spans="1:7" ht="13.5">
      <c r="A385" s="132"/>
      <c r="B385" s="150" t="s">
        <v>33</v>
      </c>
      <c r="C385" s="126"/>
      <c r="D385" s="124" t="s">
        <v>282</v>
      </c>
      <c r="E385" s="124" t="s">
        <v>283</v>
      </c>
      <c r="F385" s="124" t="s">
        <v>284</v>
      </c>
      <c r="G385" s="126"/>
    </row>
    <row r="386" spans="1:7" ht="13.5">
      <c r="A386" s="132"/>
      <c r="B386" s="151" t="s">
        <v>312</v>
      </c>
      <c r="C386" s="126"/>
      <c r="D386" s="131">
        <v>0</v>
      </c>
      <c r="E386" s="131">
        <v>0</v>
      </c>
      <c r="F386" s="131">
        <v>0</v>
      </c>
      <c r="G386" s="126"/>
    </row>
    <row r="387" spans="1:7" ht="13.5">
      <c r="A387" s="132"/>
      <c r="B387" s="151"/>
      <c r="C387" s="126"/>
      <c r="D387" s="133">
        <v>0</v>
      </c>
      <c r="E387" s="133">
        <v>0</v>
      </c>
      <c r="F387" s="133">
        <v>0</v>
      </c>
      <c r="G387" s="126"/>
    </row>
    <row r="388" spans="1:7" ht="13.5">
      <c r="A388" s="15"/>
      <c r="B388" s="15"/>
      <c r="C388" s="126"/>
      <c r="D388" s="126"/>
      <c r="E388" s="126"/>
      <c r="F388" s="129"/>
      <c r="G388" s="126"/>
    </row>
    <row r="389" spans="1:7" ht="13.5">
      <c r="A389" s="229"/>
      <c r="B389" s="230" t="s">
        <v>548</v>
      </c>
      <c r="C389" s="231"/>
      <c r="D389" s="231"/>
      <c r="E389" s="231"/>
      <c r="F389" s="231"/>
      <c r="G389" s="231"/>
    </row>
    <row r="390" spans="1:7" ht="13.5">
      <c r="A390" s="23">
        <v>6</v>
      </c>
      <c r="B390" s="147" t="s">
        <v>244</v>
      </c>
      <c r="C390" s="126"/>
      <c r="D390" s="124" t="s">
        <v>282</v>
      </c>
      <c r="E390" s="124" t="s">
        <v>283</v>
      </c>
      <c r="F390" s="124" t="s">
        <v>284</v>
      </c>
      <c r="G390" s="126"/>
    </row>
    <row r="391" spans="1:7" ht="13.5">
      <c r="A391" s="15"/>
      <c r="B391" s="15" t="s">
        <v>12</v>
      </c>
      <c r="C391" s="126"/>
      <c r="D391" s="131">
        <v>778490770.5</v>
      </c>
      <c r="E391" s="131">
        <v>1978160853</v>
      </c>
      <c r="F391" s="131">
        <v>1199670082.5</v>
      </c>
      <c r="G391" s="126"/>
    </row>
    <row r="392" spans="1:7" ht="13.5">
      <c r="A392" s="15"/>
      <c r="B392" s="15" t="s">
        <v>68</v>
      </c>
      <c r="C392" s="126"/>
      <c r="D392" s="131">
        <v>203159448.62</v>
      </c>
      <c r="E392" s="131">
        <v>365330000</v>
      </c>
      <c r="F392" s="131">
        <v>162170551.38</v>
      </c>
      <c r="G392" s="126"/>
    </row>
    <row r="393" spans="1:7" ht="13.5">
      <c r="A393" s="15"/>
      <c r="B393" s="15" t="s">
        <v>729</v>
      </c>
      <c r="C393" s="126"/>
      <c r="D393" s="131">
        <v>6431710318.3800001</v>
      </c>
      <c r="E393" s="131">
        <v>7321894827</v>
      </c>
      <c r="F393" s="131">
        <v>890184508.61999989</v>
      </c>
      <c r="G393" s="126"/>
    </row>
    <row r="394" spans="1:7" ht="13.5">
      <c r="A394" s="15"/>
      <c r="B394" s="21" t="s">
        <v>90</v>
      </c>
      <c r="C394" s="126"/>
      <c r="D394" s="131">
        <v>26481500</v>
      </c>
      <c r="E394" s="131">
        <v>493500000</v>
      </c>
      <c r="F394" s="131">
        <v>467018500</v>
      </c>
      <c r="G394" s="126"/>
    </row>
    <row r="395" spans="1:7" ht="13.5">
      <c r="A395" s="15"/>
      <c r="B395" s="21" t="s">
        <v>53</v>
      </c>
      <c r="C395" s="126"/>
      <c r="D395" s="131">
        <v>614895182</v>
      </c>
      <c r="E395" s="131">
        <v>3458896000</v>
      </c>
      <c r="F395" s="131">
        <v>2844000818</v>
      </c>
      <c r="G395" s="126"/>
    </row>
    <row r="396" spans="1:7" ht="13.5">
      <c r="A396" s="15"/>
      <c r="B396" s="21" t="s">
        <v>664</v>
      </c>
      <c r="C396" s="126"/>
      <c r="D396" s="131">
        <v>33381475</v>
      </c>
      <c r="E396" s="131">
        <v>123046253</v>
      </c>
      <c r="F396" s="131">
        <v>89664778</v>
      </c>
      <c r="G396" s="126"/>
    </row>
    <row r="397" spans="1:7" ht="13.5">
      <c r="A397" s="15"/>
      <c r="B397" s="21" t="s">
        <v>51</v>
      </c>
      <c r="C397" s="126"/>
      <c r="D397" s="131">
        <v>130844285.59999999</v>
      </c>
      <c r="E397" s="131">
        <v>435950000</v>
      </c>
      <c r="F397" s="131">
        <v>305105714.39999998</v>
      </c>
      <c r="G397" s="126"/>
    </row>
    <row r="398" spans="1:7" ht="13.5">
      <c r="A398" s="15"/>
      <c r="B398" s="21" t="s">
        <v>49</v>
      </c>
      <c r="C398" s="126"/>
      <c r="D398" s="131">
        <v>15905450</v>
      </c>
      <c r="E398" s="131">
        <v>76100000</v>
      </c>
      <c r="F398" s="131">
        <v>60194550</v>
      </c>
      <c r="G398" s="126"/>
    </row>
    <row r="399" spans="1:7" ht="13.5">
      <c r="A399" s="15"/>
      <c r="B399" s="21" t="s">
        <v>73</v>
      </c>
      <c r="C399" s="126"/>
      <c r="D399" s="131">
        <v>1297500</v>
      </c>
      <c r="E399" s="131">
        <v>18030000</v>
      </c>
      <c r="F399" s="131">
        <v>16732500</v>
      </c>
      <c r="G399" s="126"/>
    </row>
    <row r="400" spans="1:7" ht="13.5">
      <c r="A400" s="15"/>
      <c r="B400" s="21" t="s">
        <v>50</v>
      </c>
      <c r="C400" s="126"/>
      <c r="D400" s="131">
        <v>6000000</v>
      </c>
      <c r="E400" s="131">
        <v>22770000</v>
      </c>
      <c r="F400" s="131">
        <v>16770000</v>
      </c>
      <c r="G400" s="126"/>
    </row>
    <row r="401" spans="1:7" ht="13.5">
      <c r="A401" s="15"/>
      <c r="B401" s="21" t="s">
        <v>55</v>
      </c>
      <c r="C401" s="126"/>
      <c r="D401" s="131">
        <v>3496405</v>
      </c>
      <c r="E401" s="131">
        <v>47841488</v>
      </c>
      <c r="F401" s="131">
        <v>44345083</v>
      </c>
      <c r="G401" s="126"/>
    </row>
    <row r="402" spans="1:7" ht="13.5">
      <c r="A402" s="15"/>
      <c r="B402" s="18" t="s">
        <v>10</v>
      </c>
      <c r="C402" s="126"/>
      <c r="D402" s="133">
        <v>8245662335.1000004</v>
      </c>
      <c r="E402" s="133">
        <v>14341519421</v>
      </c>
      <c r="F402" s="143">
        <v>6095857085.8999996</v>
      </c>
      <c r="G402" s="126"/>
    </row>
    <row r="403" spans="1:7" ht="13.5">
      <c r="A403" s="15"/>
      <c r="B403" s="147"/>
      <c r="C403" s="126"/>
      <c r="D403" s="126"/>
      <c r="E403" s="126"/>
      <c r="F403" s="126"/>
      <c r="G403" s="126"/>
    </row>
    <row r="404" spans="1:7" ht="13.5">
      <c r="A404" s="15"/>
      <c r="B404" s="147"/>
      <c r="C404" s="126"/>
      <c r="D404" s="126"/>
      <c r="E404" s="126"/>
      <c r="F404" s="126"/>
      <c r="G404" s="126"/>
    </row>
    <row r="405" spans="1:7" ht="13.5">
      <c r="A405" s="23">
        <v>6</v>
      </c>
      <c r="B405" s="147" t="s">
        <v>245</v>
      </c>
      <c r="C405" s="126"/>
      <c r="D405" s="124" t="s">
        <v>282</v>
      </c>
      <c r="E405" s="124" t="s">
        <v>283</v>
      </c>
      <c r="F405" s="124" t="s">
        <v>284</v>
      </c>
      <c r="G405" s="126"/>
    </row>
    <row r="406" spans="1:7" ht="13.5">
      <c r="A406" s="15"/>
      <c r="B406" s="21" t="s">
        <v>41</v>
      </c>
      <c r="C406" s="126"/>
      <c r="D406" s="131">
        <v>5684375</v>
      </c>
      <c r="E406" s="131">
        <v>135171313</v>
      </c>
      <c r="F406" s="131">
        <v>129486938</v>
      </c>
      <c r="G406" s="126"/>
    </row>
    <row r="407" spans="1:7" ht="13.5">
      <c r="A407" s="15"/>
      <c r="B407" s="21" t="s">
        <v>43</v>
      </c>
      <c r="C407" s="126"/>
      <c r="D407" s="131">
        <v>6141817099.4300003</v>
      </c>
      <c r="E407" s="131">
        <v>1801000000</v>
      </c>
      <c r="F407" s="131">
        <v>-4340817099.4300003</v>
      </c>
      <c r="G407" s="126"/>
    </row>
    <row r="408" spans="1:7" ht="13.5">
      <c r="A408" s="15"/>
      <c r="B408" s="21" t="s">
        <v>102</v>
      </c>
      <c r="C408" s="126"/>
      <c r="D408" s="131">
        <v>298350476.50999999</v>
      </c>
      <c r="E408" s="131">
        <v>617436220</v>
      </c>
      <c r="F408" s="131">
        <v>319085743.49000001</v>
      </c>
      <c r="G408" s="126"/>
    </row>
    <row r="409" spans="1:7" ht="13.5">
      <c r="A409" s="15"/>
      <c r="B409" s="21" t="s">
        <v>707</v>
      </c>
      <c r="C409" s="126"/>
      <c r="D409" s="131">
        <v>12095966.550000001</v>
      </c>
      <c r="E409" s="131">
        <v>166450000</v>
      </c>
      <c r="F409" s="131">
        <v>154354033.44999999</v>
      </c>
      <c r="G409" s="126"/>
    </row>
    <row r="410" spans="1:7" ht="13.5">
      <c r="A410" s="15"/>
      <c r="B410" s="21" t="s">
        <v>723</v>
      </c>
      <c r="C410" s="126"/>
      <c r="D410" s="131">
        <v>0</v>
      </c>
      <c r="E410" s="131">
        <v>26960000</v>
      </c>
      <c r="F410" s="131"/>
      <c r="G410" s="126"/>
    </row>
    <row r="411" spans="1:7" ht="13.5">
      <c r="A411" s="15"/>
      <c r="B411" s="21" t="s">
        <v>610</v>
      </c>
      <c r="C411" s="126"/>
      <c r="D411" s="131">
        <v>3356000</v>
      </c>
      <c r="E411" s="131">
        <v>79200000</v>
      </c>
      <c r="F411" s="131">
        <v>75844000</v>
      </c>
      <c r="G411" s="126"/>
    </row>
    <row r="412" spans="1:7" ht="13.5">
      <c r="A412" s="15"/>
      <c r="B412" s="21" t="s">
        <v>106</v>
      </c>
      <c r="C412" s="126"/>
      <c r="D412" s="131">
        <v>25760160</v>
      </c>
      <c r="E412" s="131">
        <v>287240491</v>
      </c>
      <c r="F412" s="131">
        <v>261480331</v>
      </c>
      <c r="G412" s="126"/>
    </row>
    <row r="413" spans="1:7" ht="13.5">
      <c r="A413" s="15"/>
      <c r="B413" s="21" t="s">
        <v>708</v>
      </c>
      <c r="C413" s="126"/>
      <c r="D413" s="131">
        <v>550000</v>
      </c>
      <c r="E413" s="131">
        <v>68350000</v>
      </c>
      <c r="F413" s="131"/>
      <c r="G413" s="126"/>
    </row>
    <row r="414" spans="1:7" ht="13.5">
      <c r="A414" s="15"/>
      <c r="B414" s="21" t="s">
        <v>290</v>
      </c>
      <c r="C414" s="126"/>
      <c r="D414" s="131">
        <v>308000</v>
      </c>
      <c r="E414" s="131">
        <v>34100000</v>
      </c>
      <c r="F414" s="131"/>
      <c r="G414" s="126"/>
    </row>
    <row r="415" spans="1:7" ht="13.5">
      <c r="A415" s="15"/>
      <c r="B415" s="21" t="s">
        <v>732</v>
      </c>
      <c r="C415" s="126"/>
      <c r="D415" s="131">
        <v>235000</v>
      </c>
      <c r="E415" s="131">
        <v>51487500</v>
      </c>
      <c r="F415" s="131">
        <v>51252500</v>
      </c>
      <c r="G415" s="126"/>
    </row>
    <row r="416" spans="1:7" ht="13.5">
      <c r="A416" s="15"/>
      <c r="B416" s="21" t="s">
        <v>71</v>
      </c>
      <c r="C416" s="126"/>
      <c r="D416" s="131">
        <v>22716494.84</v>
      </c>
      <c r="E416" s="131">
        <v>231897293</v>
      </c>
      <c r="F416" s="131">
        <v>209180798.16</v>
      </c>
      <c r="G416" s="126"/>
    </row>
    <row r="417" spans="1:7" ht="13.5">
      <c r="A417" s="15"/>
      <c r="B417" s="21" t="s">
        <v>533</v>
      </c>
      <c r="C417" s="126"/>
      <c r="D417" s="131">
        <v>0</v>
      </c>
      <c r="E417" s="131">
        <v>3259115570</v>
      </c>
      <c r="F417" s="131">
        <v>3259115570</v>
      </c>
      <c r="G417" s="126"/>
    </row>
    <row r="418" spans="1:7" ht="13.5">
      <c r="A418" s="15"/>
      <c r="B418" s="21" t="s">
        <v>58</v>
      </c>
      <c r="C418" s="126"/>
      <c r="D418" s="131">
        <v>1319750</v>
      </c>
      <c r="E418" s="131">
        <v>24524172</v>
      </c>
      <c r="F418" s="131">
        <v>23204422</v>
      </c>
      <c r="G418" s="129"/>
    </row>
    <row r="419" spans="1:7" ht="13.5">
      <c r="A419" s="15"/>
      <c r="B419" s="18" t="s">
        <v>10</v>
      </c>
      <c r="C419" s="126"/>
      <c r="D419" s="133">
        <v>6512193322.3300009</v>
      </c>
      <c r="E419" s="133">
        <v>6782932559</v>
      </c>
      <c r="F419" s="143">
        <v>142187236.66999912</v>
      </c>
      <c r="G419" s="126"/>
    </row>
    <row r="420" spans="1:7" ht="13.5">
      <c r="A420" s="15"/>
      <c r="B420" s="147"/>
      <c r="C420" s="126"/>
      <c r="D420" s="126"/>
      <c r="E420" s="126"/>
      <c r="F420" s="126"/>
      <c r="G420" s="126"/>
    </row>
    <row r="421" spans="1:7" ht="13.5">
      <c r="A421" s="15"/>
      <c r="B421" s="147"/>
      <c r="C421" s="126"/>
      <c r="D421" s="126"/>
      <c r="E421" s="126"/>
      <c r="F421" s="126"/>
      <c r="G421" s="126"/>
    </row>
    <row r="422" spans="1:7" ht="13.5">
      <c r="A422" s="23">
        <v>6</v>
      </c>
      <c r="B422" s="147" t="s">
        <v>246</v>
      </c>
      <c r="C422" s="126"/>
      <c r="D422" s="124" t="s">
        <v>282</v>
      </c>
      <c r="E422" s="124" t="s">
        <v>283</v>
      </c>
      <c r="F422" s="124" t="s">
        <v>284</v>
      </c>
      <c r="G422" s="126"/>
    </row>
    <row r="423" spans="1:7" ht="13.5">
      <c r="A423" s="15"/>
      <c r="B423" s="21" t="s">
        <v>48</v>
      </c>
      <c r="C423" s="126"/>
      <c r="D423" s="131">
        <v>11483000</v>
      </c>
      <c r="E423" s="131">
        <v>36449024</v>
      </c>
      <c r="F423" s="131">
        <v>24966024</v>
      </c>
      <c r="G423" s="126"/>
    </row>
    <row r="424" spans="1:7" ht="13.5">
      <c r="A424" s="15"/>
      <c r="B424" s="21" t="s">
        <v>46</v>
      </c>
      <c r="C424" s="126"/>
      <c r="D424" s="131">
        <v>15207000</v>
      </c>
      <c r="E424" s="131">
        <v>441450000</v>
      </c>
      <c r="F424" s="131">
        <v>426243000</v>
      </c>
      <c r="G424" s="126"/>
    </row>
    <row r="425" spans="1:7" ht="13.5">
      <c r="A425" s="15"/>
      <c r="B425" s="21" t="s">
        <v>47</v>
      </c>
      <c r="C425" s="126"/>
      <c r="D425" s="131">
        <v>60055453.75</v>
      </c>
      <c r="E425" s="131">
        <v>206500000</v>
      </c>
      <c r="F425" s="131">
        <v>146444546.25</v>
      </c>
      <c r="G425" s="126"/>
    </row>
    <row r="426" spans="1:7" ht="13.5">
      <c r="A426" s="15"/>
      <c r="B426" s="21" t="s">
        <v>56</v>
      </c>
      <c r="C426" s="126"/>
      <c r="D426" s="131">
        <v>35512750</v>
      </c>
      <c r="E426" s="131">
        <v>135000000</v>
      </c>
      <c r="F426" s="131">
        <v>99487250</v>
      </c>
      <c r="G426" s="126"/>
    </row>
    <row r="427" spans="1:7" ht="13.5">
      <c r="A427" s="15"/>
      <c r="B427" s="18" t="s">
        <v>10</v>
      </c>
      <c r="C427" s="126"/>
      <c r="D427" s="133">
        <v>122258203.75</v>
      </c>
      <c r="E427" s="133">
        <v>819399024</v>
      </c>
      <c r="F427" s="143">
        <v>697140820.25</v>
      </c>
      <c r="G427" s="126"/>
    </row>
    <row r="428" spans="1:7" ht="13.5">
      <c r="A428" s="15"/>
      <c r="B428" s="147"/>
      <c r="C428" s="126"/>
      <c r="D428" s="126"/>
      <c r="E428" s="126"/>
      <c r="F428" s="126"/>
      <c r="G428" s="126"/>
    </row>
    <row r="429" spans="1:7" ht="13.5">
      <c r="A429" s="23">
        <v>6</v>
      </c>
      <c r="B429" s="147" t="s">
        <v>247</v>
      </c>
      <c r="C429" s="126"/>
      <c r="D429" s="124" t="s">
        <v>282</v>
      </c>
      <c r="E429" s="124" t="s">
        <v>283</v>
      </c>
      <c r="F429" s="124" t="s">
        <v>284</v>
      </c>
      <c r="G429" s="126"/>
    </row>
    <row r="430" spans="1:7" ht="13.5">
      <c r="A430" s="15"/>
      <c r="B430" s="21" t="s">
        <v>82</v>
      </c>
      <c r="C430" s="126"/>
      <c r="D430" s="131">
        <v>1472000</v>
      </c>
      <c r="E430" s="131">
        <v>5000000</v>
      </c>
      <c r="F430" s="131">
        <v>3528000</v>
      </c>
      <c r="G430" s="126"/>
    </row>
    <row r="431" spans="1:7" ht="13.5">
      <c r="A431" s="15"/>
      <c r="B431" s="18" t="s">
        <v>10</v>
      </c>
      <c r="C431" s="126"/>
      <c r="D431" s="133">
        <v>1472000</v>
      </c>
      <c r="E431" s="133">
        <v>5000000</v>
      </c>
      <c r="F431" s="143">
        <v>3528000</v>
      </c>
      <c r="G431" s="126"/>
    </row>
    <row r="432" spans="1:7" ht="13.5">
      <c r="A432" s="15"/>
      <c r="B432" s="147"/>
      <c r="C432" s="126"/>
      <c r="D432" s="126"/>
      <c r="E432" s="126"/>
      <c r="F432" s="126"/>
      <c r="G432" s="126"/>
    </row>
    <row r="433" spans="1:7" ht="13.5">
      <c r="A433" s="15"/>
      <c r="B433" s="147"/>
      <c r="C433" s="126"/>
      <c r="D433" s="126"/>
      <c r="E433" s="126"/>
      <c r="F433" s="126"/>
      <c r="G433" s="126"/>
    </row>
    <row r="434" spans="1:7" ht="13.5">
      <c r="A434" s="23">
        <v>6</v>
      </c>
      <c r="B434" s="147" t="s">
        <v>248</v>
      </c>
      <c r="C434" s="126"/>
      <c r="D434" s="124" t="s">
        <v>282</v>
      </c>
      <c r="E434" s="124" t="s">
        <v>283</v>
      </c>
      <c r="F434" s="124" t="s">
        <v>284</v>
      </c>
      <c r="G434" s="126"/>
    </row>
    <row r="435" spans="1:7" ht="13.5">
      <c r="A435" s="15"/>
      <c r="B435" s="21" t="s">
        <v>105</v>
      </c>
      <c r="C435" s="126"/>
      <c r="D435" s="131">
        <v>108008700</v>
      </c>
      <c r="E435" s="131">
        <v>268662112</v>
      </c>
      <c r="F435" s="131">
        <v>160653412</v>
      </c>
      <c r="G435" s="126"/>
    </row>
    <row r="436" spans="1:7" ht="13.5">
      <c r="A436" s="15"/>
      <c r="B436" s="21" t="s">
        <v>42</v>
      </c>
      <c r="C436" s="126"/>
      <c r="D436" s="131">
        <v>507058033.57999998</v>
      </c>
      <c r="E436" s="131">
        <v>2035800000</v>
      </c>
      <c r="F436" s="131">
        <v>1528741966.4200001</v>
      </c>
      <c r="G436" s="126"/>
    </row>
    <row r="437" spans="1:7" ht="13.5">
      <c r="A437" s="15"/>
      <c r="B437" s="21" t="s">
        <v>19</v>
      </c>
      <c r="C437" s="126"/>
      <c r="D437" s="131">
        <v>3020000</v>
      </c>
      <c r="E437" s="131">
        <v>44042159</v>
      </c>
      <c r="F437" s="131">
        <v>41022159</v>
      </c>
      <c r="G437" s="126"/>
    </row>
    <row r="438" spans="1:7" ht="13.5">
      <c r="A438" s="15"/>
      <c r="B438" s="21" t="s">
        <v>18</v>
      </c>
      <c r="C438" s="126"/>
      <c r="D438" s="131">
        <v>232695777.38</v>
      </c>
      <c r="E438" s="131">
        <v>99905000</v>
      </c>
      <c r="F438" s="131">
        <v>-132790777.38</v>
      </c>
      <c r="G438" s="126"/>
    </row>
    <row r="439" spans="1:7" ht="13.5">
      <c r="A439" s="15"/>
      <c r="B439" s="21" t="s">
        <v>72</v>
      </c>
      <c r="C439" s="126"/>
      <c r="D439" s="131">
        <v>0</v>
      </c>
      <c r="E439" s="131">
        <v>290000000</v>
      </c>
      <c r="F439" s="131">
        <v>290000000</v>
      </c>
      <c r="G439" s="126"/>
    </row>
    <row r="440" spans="1:7" ht="13.5">
      <c r="A440" s="15"/>
      <c r="B440" s="21" t="s">
        <v>724</v>
      </c>
      <c r="C440" s="126"/>
      <c r="D440" s="131">
        <v>62571892.340000004</v>
      </c>
      <c r="E440" s="131">
        <v>358301285</v>
      </c>
      <c r="F440" s="131">
        <v>295729392.65999997</v>
      </c>
      <c r="G440" s="126"/>
    </row>
    <row r="441" spans="1:7" ht="13.5">
      <c r="A441" s="15"/>
      <c r="B441" s="18" t="s">
        <v>10</v>
      </c>
      <c r="C441" s="126"/>
      <c r="D441" s="133">
        <v>913354403.29999995</v>
      </c>
      <c r="E441" s="133">
        <v>3096710556</v>
      </c>
      <c r="F441" s="143">
        <v>2183356152.6999998</v>
      </c>
      <c r="G441" s="126"/>
    </row>
    <row r="442" spans="1:7" ht="13.5">
      <c r="A442" s="15"/>
      <c r="B442" s="147"/>
      <c r="C442" s="126"/>
      <c r="D442" s="133"/>
      <c r="E442" s="133"/>
      <c r="F442" s="133"/>
      <c r="G442" s="126"/>
    </row>
    <row r="443" spans="1:7" ht="13.5">
      <c r="A443" s="15"/>
      <c r="B443" s="147"/>
      <c r="C443" s="126"/>
      <c r="D443" s="133"/>
      <c r="E443" s="133"/>
      <c r="F443" s="133"/>
      <c r="G443" s="126"/>
    </row>
    <row r="444" spans="1:7" ht="13.5">
      <c r="A444" s="15"/>
      <c r="B444" s="147" t="s">
        <v>549</v>
      </c>
      <c r="C444" s="126"/>
      <c r="D444" s="133"/>
      <c r="E444" s="133"/>
      <c r="F444" s="133"/>
      <c r="G444" s="126"/>
    </row>
    <row r="445" spans="1:7" ht="13.5">
      <c r="A445" s="15"/>
      <c r="B445" s="147" t="s">
        <v>244</v>
      </c>
      <c r="C445" s="126"/>
      <c r="D445" s="131">
        <v>8245662335.1000004</v>
      </c>
      <c r="E445" s="131">
        <v>14341519421</v>
      </c>
      <c r="F445" s="131">
        <v>6095857085.8999996</v>
      </c>
      <c r="G445" s="126"/>
    </row>
    <row r="446" spans="1:7" ht="13.5">
      <c r="A446" s="15"/>
      <c r="B446" s="147" t="s">
        <v>245</v>
      </c>
      <c r="C446" s="126"/>
      <c r="D446" s="131">
        <v>6512193322.3300009</v>
      </c>
      <c r="E446" s="131">
        <v>6782932559</v>
      </c>
      <c r="F446" s="131">
        <v>270739236.66999912</v>
      </c>
      <c r="G446" s="126"/>
    </row>
    <row r="447" spans="1:7" ht="13.5">
      <c r="A447" s="15"/>
      <c r="B447" s="147" t="s">
        <v>246</v>
      </c>
      <c r="C447" s="126"/>
      <c r="D447" s="131">
        <v>122258203.75</v>
      </c>
      <c r="E447" s="131">
        <v>819399024</v>
      </c>
      <c r="F447" s="131">
        <v>697140820.25</v>
      </c>
      <c r="G447" s="126"/>
    </row>
    <row r="448" spans="1:7" ht="13.5">
      <c r="A448" s="15"/>
      <c r="B448" s="147" t="s">
        <v>247</v>
      </c>
      <c r="C448" s="126"/>
      <c r="D448" s="131">
        <v>1472000</v>
      </c>
      <c r="E448" s="131">
        <v>5000000</v>
      </c>
      <c r="F448" s="131">
        <v>3528000</v>
      </c>
      <c r="G448" s="126"/>
    </row>
    <row r="449" spans="1:7" ht="13.5">
      <c r="A449" s="15"/>
      <c r="B449" s="147" t="s">
        <v>248</v>
      </c>
      <c r="C449" s="126"/>
      <c r="D449" s="131">
        <v>913354403.29999995</v>
      </c>
      <c r="E449" s="131">
        <v>3096710556</v>
      </c>
      <c r="F449" s="131">
        <v>2183356152.6999998</v>
      </c>
      <c r="G449" s="126"/>
    </row>
    <row r="450" spans="1:7" ht="13.5">
      <c r="A450" s="15"/>
      <c r="B450" s="147"/>
      <c r="C450" s="126"/>
      <c r="D450" s="133">
        <v>15794940264.48</v>
      </c>
      <c r="E450" s="133">
        <v>25045561560</v>
      </c>
      <c r="F450" s="133">
        <v>9250621295.5199986</v>
      </c>
      <c r="G450" s="126"/>
    </row>
    <row r="451" spans="1:7" ht="13.5">
      <c r="A451" s="15"/>
      <c r="B451" s="147"/>
      <c r="C451" s="126"/>
      <c r="D451" s="133"/>
      <c r="E451" s="133"/>
      <c r="F451" s="133"/>
      <c r="G451" s="126"/>
    </row>
    <row r="452" spans="1:7" ht="13.5">
      <c r="A452" s="15"/>
      <c r="B452" s="147"/>
      <c r="C452" s="126"/>
      <c r="D452" s="133"/>
      <c r="E452" s="133"/>
      <c r="F452" s="133"/>
      <c r="G452" s="126"/>
    </row>
    <row r="453" spans="1:7" ht="13.5">
      <c r="A453" s="15"/>
      <c r="B453" s="147"/>
      <c r="C453" s="126"/>
      <c r="D453" s="133"/>
      <c r="E453" s="133"/>
      <c r="F453" s="126"/>
      <c r="G453" s="126"/>
    </row>
    <row r="454" spans="1:7" ht="13.5">
      <c r="A454" s="23">
        <v>7</v>
      </c>
      <c r="B454" s="18" t="s">
        <v>391</v>
      </c>
      <c r="C454" s="126"/>
      <c r="D454" s="124" t="s">
        <v>282</v>
      </c>
      <c r="E454" s="124" t="s">
        <v>283</v>
      </c>
      <c r="F454" s="124" t="s">
        <v>284</v>
      </c>
      <c r="G454" s="126"/>
    </row>
    <row r="455" spans="1:7" ht="13.5">
      <c r="A455" s="15"/>
      <c r="B455" s="147" t="s">
        <v>244</v>
      </c>
      <c r="C455" s="126"/>
      <c r="D455" s="131"/>
      <c r="E455" s="129"/>
      <c r="F455" s="131"/>
      <c r="G455" s="126"/>
    </row>
    <row r="456" spans="1:7" ht="13.5">
      <c r="A456" s="15"/>
      <c r="B456" s="21" t="s">
        <v>57</v>
      </c>
      <c r="C456" s="126"/>
      <c r="D456" s="129">
        <v>3257251760.2799997</v>
      </c>
      <c r="E456" s="129">
        <v>10336443878</v>
      </c>
      <c r="F456" s="131">
        <v>7079192117.7200003</v>
      </c>
      <c r="G456" s="126"/>
    </row>
    <row r="457" spans="1:7" ht="13.5">
      <c r="A457" s="15"/>
      <c r="B457" s="21" t="s">
        <v>76</v>
      </c>
      <c r="C457" s="126"/>
      <c r="D457" s="129">
        <v>0</v>
      </c>
      <c r="E457" s="129">
        <v>0</v>
      </c>
      <c r="F457" s="131">
        <v>0</v>
      </c>
      <c r="G457" s="126"/>
    </row>
    <row r="458" spans="1:7" ht="13.5">
      <c r="A458" s="15"/>
      <c r="B458" s="18" t="s">
        <v>10</v>
      </c>
      <c r="C458" s="126"/>
      <c r="D458" s="133">
        <v>3257251760.2799997</v>
      </c>
      <c r="E458" s="133">
        <v>10336443878</v>
      </c>
      <c r="F458" s="143">
        <v>7079192117.7200003</v>
      </c>
      <c r="G458" s="126"/>
    </row>
    <row r="459" spans="1:7" ht="13.5">
      <c r="A459" s="15"/>
      <c r="B459" s="147"/>
      <c r="C459" s="126"/>
      <c r="D459" s="133"/>
      <c r="E459" s="133"/>
      <c r="F459" s="126"/>
      <c r="G459" s="126"/>
    </row>
    <row r="460" spans="1:7" ht="13.5">
      <c r="A460" s="15"/>
      <c r="B460" s="15"/>
      <c r="C460" s="126"/>
      <c r="D460" s="126"/>
      <c r="E460" s="126"/>
      <c r="F460" s="126"/>
      <c r="G460" s="126"/>
    </row>
    <row r="461" spans="1:7" ht="13.5">
      <c r="A461" s="286">
        <v>8</v>
      </c>
      <c r="B461" s="18" t="s">
        <v>550</v>
      </c>
      <c r="C461" s="126"/>
      <c r="D461" s="124" t="s">
        <v>282</v>
      </c>
      <c r="E461" s="124" t="s">
        <v>283</v>
      </c>
      <c r="F461" s="124" t="s">
        <v>284</v>
      </c>
      <c r="G461" s="126"/>
    </row>
    <row r="462" spans="1:7" ht="13.5">
      <c r="A462" s="286"/>
      <c r="B462" s="147" t="s">
        <v>244</v>
      </c>
      <c r="C462" s="126"/>
      <c r="D462" s="125"/>
      <c r="E462" s="125"/>
      <c r="F462" s="125"/>
      <c r="G462" s="126"/>
    </row>
    <row r="463" spans="1:7" ht="13.5">
      <c r="A463" s="286"/>
      <c r="B463" s="148" t="s">
        <v>115</v>
      </c>
      <c r="C463" s="126"/>
      <c r="D463" s="129">
        <v>4714000</v>
      </c>
      <c r="E463" s="129">
        <v>49371993</v>
      </c>
      <c r="F463" s="125"/>
      <c r="G463" s="126"/>
    </row>
    <row r="464" spans="1:7" ht="13.5">
      <c r="A464" s="286"/>
      <c r="B464" s="148" t="s">
        <v>291</v>
      </c>
      <c r="C464" s="126"/>
      <c r="D464" s="129">
        <v>104355407</v>
      </c>
      <c r="E464" s="129">
        <v>165110507</v>
      </c>
      <c r="F464" s="125"/>
      <c r="G464" s="126"/>
    </row>
    <row r="465" spans="1:7" ht="15">
      <c r="A465" s="286"/>
      <c r="B465" s="17" t="s">
        <v>535</v>
      </c>
      <c r="C465" s="126"/>
      <c r="D465" s="129">
        <v>0</v>
      </c>
      <c r="E465" s="129">
        <v>76100000</v>
      </c>
      <c r="F465" s="131">
        <v>76100000</v>
      </c>
      <c r="G465" s="126"/>
    </row>
    <row r="466" spans="1:7" ht="13.5">
      <c r="A466" s="286"/>
      <c r="B466" s="21" t="s">
        <v>52</v>
      </c>
      <c r="C466" s="126"/>
      <c r="D466" s="129">
        <v>250000</v>
      </c>
      <c r="E466" s="129">
        <v>44879014</v>
      </c>
      <c r="F466" s="131"/>
      <c r="G466" s="126"/>
    </row>
    <row r="467" spans="1:7" ht="13.5">
      <c r="A467" s="286"/>
      <c r="B467" s="21" t="s">
        <v>725</v>
      </c>
      <c r="C467" s="126"/>
      <c r="D467" s="129">
        <v>0</v>
      </c>
      <c r="E467" s="129">
        <v>26315000</v>
      </c>
      <c r="F467" s="131">
        <v>26315000</v>
      </c>
      <c r="G467" s="126"/>
    </row>
    <row r="468" spans="1:7" ht="13.5">
      <c r="A468" s="286"/>
      <c r="B468" s="21" t="s">
        <v>295</v>
      </c>
      <c r="C468" s="126"/>
      <c r="D468" s="129">
        <v>98000</v>
      </c>
      <c r="E468" s="129">
        <v>72700000</v>
      </c>
      <c r="F468" s="131">
        <v>72602000</v>
      </c>
      <c r="G468" s="126"/>
    </row>
    <row r="469" spans="1:7" ht="13.5">
      <c r="A469" s="286"/>
      <c r="B469" s="21" t="s">
        <v>310</v>
      </c>
      <c r="C469" s="126"/>
      <c r="D469" s="129">
        <v>9446500</v>
      </c>
      <c r="E469" s="129">
        <v>41100000</v>
      </c>
      <c r="F469" s="131">
        <v>31653500</v>
      </c>
      <c r="G469" s="126"/>
    </row>
    <row r="470" spans="1:7" ht="15">
      <c r="A470" s="286"/>
      <c r="B470" s="20" t="s">
        <v>629</v>
      </c>
      <c r="C470" s="126"/>
      <c r="D470" s="129">
        <v>216211000</v>
      </c>
      <c r="E470" s="129">
        <v>362387228</v>
      </c>
      <c r="F470" s="131">
        <v>146176228</v>
      </c>
      <c r="G470" s="126"/>
    </row>
    <row r="471" spans="1:7" ht="13.5">
      <c r="A471" s="286"/>
      <c r="B471" s="21" t="s">
        <v>297</v>
      </c>
      <c r="C471" s="126"/>
      <c r="D471" s="129">
        <v>3870450</v>
      </c>
      <c r="E471" s="129">
        <v>160950000</v>
      </c>
      <c r="F471" s="131">
        <v>157079550</v>
      </c>
      <c r="G471" s="126"/>
    </row>
    <row r="472" spans="1:7" ht="13.5">
      <c r="A472" s="286"/>
      <c r="B472" s="21" t="s">
        <v>61</v>
      </c>
      <c r="C472" s="126"/>
      <c r="D472" s="129">
        <v>4000000</v>
      </c>
      <c r="E472" s="129">
        <v>58200000</v>
      </c>
      <c r="F472" s="131">
        <v>54200000</v>
      </c>
      <c r="G472" s="126"/>
    </row>
    <row r="473" spans="1:7" ht="13.5">
      <c r="A473" s="286"/>
      <c r="B473" s="21" t="s">
        <v>62</v>
      </c>
      <c r="C473" s="126"/>
      <c r="D473" s="129">
        <v>3400000</v>
      </c>
      <c r="E473" s="129">
        <v>163089390</v>
      </c>
      <c r="F473" s="131">
        <v>159689390</v>
      </c>
      <c r="G473" s="126"/>
    </row>
    <row r="474" spans="1:7" ht="13.5">
      <c r="A474" s="286"/>
      <c r="B474" s="21" t="s">
        <v>38</v>
      </c>
      <c r="C474" s="126"/>
      <c r="D474" s="129">
        <v>6104600</v>
      </c>
      <c r="E474" s="129">
        <v>91300000</v>
      </c>
      <c r="F474" s="131">
        <v>85195400</v>
      </c>
      <c r="G474" s="126"/>
    </row>
    <row r="475" spans="1:7" ht="13.5">
      <c r="A475" s="286"/>
      <c r="B475" s="18" t="s">
        <v>10</v>
      </c>
      <c r="C475" s="126"/>
      <c r="D475" s="133">
        <v>352449957</v>
      </c>
      <c r="E475" s="133">
        <v>1311503132</v>
      </c>
      <c r="F475" s="133">
        <v>732911068</v>
      </c>
      <c r="G475" s="126"/>
    </row>
    <row r="476" spans="1:7" ht="13.5">
      <c r="A476" s="286"/>
      <c r="B476" s="147"/>
      <c r="C476" s="126"/>
      <c r="D476" s="125"/>
      <c r="E476" s="125"/>
      <c r="F476" s="125"/>
      <c r="G476" s="126"/>
    </row>
    <row r="477" spans="1:7" ht="13.5">
      <c r="A477" s="286"/>
      <c r="B477" s="147"/>
      <c r="C477" s="126"/>
      <c r="D477" s="125"/>
      <c r="E477" s="125"/>
      <c r="F477" s="125"/>
      <c r="G477" s="126"/>
    </row>
    <row r="478" spans="1:7" ht="13.5">
      <c r="A478" s="286">
        <v>8</v>
      </c>
      <c r="B478" s="147" t="s">
        <v>245</v>
      </c>
      <c r="C478" s="126"/>
      <c r="D478" s="124" t="s">
        <v>282</v>
      </c>
      <c r="E478" s="124" t="s">
        <v>283</v>
      </c>
      <c r="F478" s="124" t="s">
        <v>284</v>
      </c>
      <c r="G478" s="126"/>
    </row>
    <row r="479" spans="1:7" ht="13.5">
      <c r="A479" s="286"/>
      <c r="B479" s="21" t="s">
        <v>107</v>
      </c>
      <c r="C479" s="126"/>
      <c r="D479" s="131">
        <v>0</v>
      </c>
      <c r="E479" s="131">
        <v>34019000</v>
      </c>
      <c r="F479" s="131">
        <v>34019000</v>
      </c>
      <c r="G479" s="126"/>
    </row>
    <row r="480" spans="1:7" ht="13.5">
      <c r="A480" s="286"/>
      <c r="B480" s="21" t="s">
        <v>299</v>
      </c>
      <c r="C480" s="126"/>
      <c r="D480" s="131">
        <v>205000</v>
      </c>
      <c r="E480" s="131">
        <v>138434623</v>
      </c>
      <c r="F480" s="131">
        <v>138229623</v>
      </c>
      <c r="G480" s="126"/>
    </row>
    <row r="481" spans="1:7" ht="13.5">
      <c r="A481" s="286"/>
      <c r="B481" s="21" t="s">
        <v>15</v>
      </c>
      <c r="C481" s="126"/>
      <c r="D481" s="131">
        <v>192000</v>
      </c>
      <c r="E481" s="131">
        <v>44795774</v>
      </c>
      <c r="F481" s="131">
        <v>44603774</v>
      </c>
      <c r="G481" s="126"/>
    </row>
    <row r="482" spans="1:7" ht="13.5">
      <c r="A482" s="286"/>
      <c r="B482" s="21" t="s">
        <v>6</v>
      </c>
      <c r="C482" s="126"/>
      <c r="D482" s="131">
        <v>1086440</v>
      </c>
      <c r="E482" s="131">
        <v>2485320</v>
      </c>
      <c r="F482" s="131">
        <v>1398880</v>
      </c>
      <c r="G482" s="126"/>
    </row>
    <row r="483" spans="1:7" ht="13.5">
      <c r="A483" s="286"/>
      <c r="B483" s="21" t="s">
        <v>44</v>
      </c>
      <c r="C483" s="126"/>
      <c r="D483" s="131">
        <v>411584306.56</v>
      </c>
      <c r="E483" s="131">
        <v>350744150</v>
      </c>
      <c r="F483" s="131">
        <v>-60840156.560000002</v>
      </c>
      <c r="G483" s="126"/>
    </row>
    <row r="484" spans="1:7" ht="13.5">
      <c r="A484" s="286"/>
      <c r="B484" s="21" t="s">
        <v>709</v>
      </c>
      <c r="C484" s="126"/>
      <c r="D484" s="131">
        <v>4328750</v>
      </c>
      <c r="E484" s="131">
        <v>147450000</v>
      </c>
      <c r="F484" s="131">
        <v>143121250</v>
      </c>
      <c r="G484" s="126"/>
    </row>
    <row r="485" spans="1:7" ht="13.5">
      <c r="A485" s="286"/>
      <c r="B485" s="21" t="s">
        <v>16</v>
      </c>
      <c r="C485" s="126"/>
      <c r="D485" s="131">
        <v>589800</v>
      </c>
      <c r="E485" s="131">
        <v>105846460</v>
      </c>
      <c r="F485" s="131">
        <v>105256660</v>
      </c>
      <c r="G485" s="126"/>
    </row>
    <row r="486" spans="1:7" ht="13.5">
      <c r="A486" s="286"/>
      <c r="B486" s="21" t="s">
        <v>710</v>
      </c>
      <c r="C486" s="126"/>
      <c r="D486" s="131">
        <v>48876443.020000003</v>
      </c>
      <c r="E486" s="131">
        <v>123757241</v>
      </c>
      <c r="F486" s="131">
        <v>74880797.979999989</v>
      </c>
      <c r="G486" s="126"/>
    </row>
    <row r="487" spans="1:7" ht="13.5">
      <c r="A487" s="286"/>
      <c r="B487" s="21" t="s">
        <v>60</v>
      </c>
      <c r="C487" s="126"/>
      <c r="D487" s="131">
        <v>12281540.359999999</v>
      </c>
      <c r="E487" s="131">
        <v>36700000</v>
      </c>
      <c r="F487" s="131">
        <v>24418459.640000001</v>
      </c>
      <c r="G487" s="126"/>
    </row>
    <row r="488" spans="1:7" ht="13.5">
      <c r="A488" s="286"/>
      <c r="B488" s="18" t="s">
        <v>10</v>
      </c>
      <c r="C488" s="126"/>
      <c r="D488" s="133">
        <v>479144279.94</v>
      </c>
      <c r="E488" s="133">
        <v>984232568</v>
      </c>
      <c r="F488" s="133">
        <v>505088288.05999994</v>
      </c>
      <c r="G488" s="126"/>
    </row>
    <row r="489" spans="1:7" ht="13.5">
      <c r="A489" s="286"/>
      <c r="B489" s="147"/>
      <c r="C489" s="126"/>
      <c r="D489" s="133"/>
      <c r="E489" s="133"/>
      <c r="F489" s="125"/>
      <c r="G489" s="126"/>
    </row>
    <row r="490" spans="1:7" ht="13.5">
      <c r="A490" s="286"/>
      <c r="B490" s="147"/>
      <c r="C490" s="126"/>
      <c r="D490" s="133"/>
      <c r="E490" s="133"/>
      <c r="F490" s="125"/>
      <c r="G490" s="126"/>
    </row>
    <row r="491" spans="1:7" ht="13.5">
      <c r="A491" s="286">
        <v>8</v>
      </c>
      <c r="B491" s="147" t="s">
        <v>246</v>
      </c>
      <c r="C491" s="126"/>
      <c r="D491" s="124" t="s">
        <v>282</v>
      </c>
      <c r="E491" s="124" t="s">
        <v>283</v>
      </c>
      <c r="F491" s="124" t="s">
        <v>284</v>
      </c>
      <c r="G491" s="126"/>
    </row>
    <row r="492" spans="1:7" ht="13.5">
      <c r="A492" s="286"/>
      <c r="B492" s="21" t="s">
        <v>39</v>
      </c>
      <c r="C492" s="126"/>
      <c r="D492" s="131">
        <v>1499998</v>
      </c>
      <c r="E492" s="131">
        <v>39700000</v>
      </c>
      <c r="F492" s="131">
        <v>38200002</v>
      </c>
      <c r="G492" s="126"/>
    </row>
    <row r="493" spans="1:7" ht="13.5">
      <c r="A493" s="286"/>
      <c r="B493" s="18" t="s">
        <v>10</v>
      </c>
      <c r="C493" s="126"/>
      <c r="D493" s="133">
        <v>1499998</v>
      </c>
      <c r="E493" s="133">
        <v>39700000</v>
      </c>
      <c r="F493" s="133">
        <v>38200002</v>
      </c>
      <c r="G493" s="126"/>
    </row>
    <row r="494" spans="1:7" ht="13.5">
      <c r="A494" s="286"/>
      <c r="B494" s="147"/>
      <c r="C494" s="126"/>
      <c r="D494" s="133"/>
      <c r="E494" s="133"/>
      <c r="F494" s="125"/>
      <c r="G494" s="126"/>
    </row>
    <row r="495" spans="1:7" ht="13.5">
      <c r="A495" s="286"/>
      <c r="B495" s="147"/>
      <c r="C495" s="126"/>
      <c r="D495" s="133"/>
      <c r="E495" s="133"/>
      <c r="F495" s="125"/>
      <c r="G495" s="126"/>
    </row>
    <row r="496" spans="1:7" ht="13.5">
      <c r="A496" s="286">
        <v>8</v>
      </c>
      <c r="B496" s="147" t="s">
        <v>248</v>
      </c>
      <c r="C496" s="126"/>
      <c r="D496" s="124" t="s">
        <v>282</v>
      </c>
      <c r="E496" s="124" t="s">
        <v>283</v>
      </c>
      <c r="F496" s="124" t="s">
        <v>284</v>
      </c>
      <c r="G496" s="126"/>
    </row>
    <row r="497" spans="1:7" ht="13.5">
      <c r="A497" s="286"/>
      <c r="B497" s="21" t="s">
        <v>727</v>
      </c>
      <c r="C497" s="126"/>
      <c r="D497" s="131">
        <v>49226833.32</v>
      </c>
      <c r="E497" s="131">
        <v>324300000</v>
      </c>
      <c r="F497" s="131">
        <v>275073166.68000001</v>
      </c>
      <c r="G497" s="126"/>
    </row>
    <row r="498" spans="1:7" ht="13.5">
      <c r="A498" s="286"/>
      <c r="B498" s="21" t="s">
        <v>103</v>
      </c>
      <c r="C498" s="126"/>
      <c r="D498" s="131">
        <v>100000</v>
      </c>
      <c r="E498" s="131">
        <v>370074346</v>
      </c>
      <c r="F498" s="131">
        <v>369974346</v>
      </c>
      <c r="G498" s="126"/>
    </row>
    <row r="499" spans="1:7" ht="13.5">
      <c r="A499" s="286"/>
      <c r="B499" s="21" t="s">
        <v>311</v>
      </c>
      <c r="C499" s="126"/>
      <c r="D499" s="131">
        <v>40389977.679999992</v>
      </c>
      <c r="E499" s="131">
        <v>425850000</v>
      </c>
      <c r="F499" s="131">
        <v>385460022.31999999</v>
      </c>
      <c r="G499" s="126"/>
    </row>
    <row r="500" spans="1:7" ht="13.5">
      <c r="A500" s="286"/>
      <c r="B500" s="21" t="s">
        <v>730</v>
      </c>
      <c r="C500" s="126"/>
      <c r="D500" s="131">
        <v>100000</v>
      </c>
      <c r="E500" s="131">
        <v>32109000</v>
      </c>
      <c r="F500" s="131"/>
      <c r="G500" s="126"/>
    </row>
    <row r="501" spans="1:7" ht="13.5">
      <c r="A501" s="286"/>
      <c r="B501" s="21" t="s">
        <v>301</v>
      </c>
      <c r="C501" s="126"/>
      <c r="D501" s="131">
        <v>53569249</v>
      </c>
      <c r="E501" s="131">
        <v>102265760</v>
      </c>
      <c r="F501" s="131">
        <v>48696511</v>
      </c>
      <c r="G501" s="126"/>
    </row>
    <row r="502" spans="1:7" ht="13.5">
      <c r="A502" s="286"/>
      <c r="B502" s="21" t="s">
        <v>66</v>
      </c>
      <c r="C502" s="126"/>
      <c r="D502" s="131">
        <v>19798500</v>
      </c>
      <c r="E502" s="131">
        <v>288550000</v>
      </c>
      <c r="F502" s="131">
        <v>268751500</v>
      </c>
      <c r="G502" s="126"/>
    </row>
    <row r="503" spans="1:7" ht="15">
      <c r="A503" s="286"/>
      <c r="B503" s="20" t="s">
        <v>84</v>
      </c>
      <c r="C503" s="126"/>
      <c r="D503" s="131">
        <v>0</v>
      </c>
      <c r="E503" s="131">
        <v>128292113</v>
      </c>
      <c r="F503" s="131"/>
      <c r="G503" s="126"/>
    </row>
    <row r="504" spans="1:7" ht="15">
      <c r="A504" s="286"/>
      <c r="B504" s="20" t="s">
        <v>716</v>
      </c>
      <c r="C504" s="126"/>
      <c r="D504" s="131">
        <v>258125</v>
      </c>
      <c r="E504" s="131">
        <v>228647350</v>
      </c>
      <c r="F504" s="131"/>
      <c r="G504" s="126"/>
    </row>
    <row r="505" spans="1:7" ht="15">
      <c r="A505" s="286"/>
      <c r="B505" s="20" t="s">
        <v>711</v>
      </c>
      <c r="C505" s="126"/>
      <c r="D505" s="131">
        <v>8890000</v>
      </c>
      <c r="E505" s="131">
        <v>119125000</v>
      </c>
      <c r="F505" s="131"/>
      <c r="G505" s="126"/>
    </row>
    <row r="506" spans="1:7" ht="15">
      <c r="A506" s="286"/>
      <c r="B506" s="20" t="s">
        <v>534</v>
      </c>
      <c r="C506" s="126"/>
      <c r="D506" s="131">
        <v>3250000</v>
      </c>
      <c r="E506" s="131">
        <v>209350000</v>
      </c>
      <c r="F506" s="131"/>
      <c r="G506" s="126"/>
    </row>
    <row r="507" spans="1:7" ht="15">
      <c r="A507" s="286"/>
      <c r="B507" s="20" t="s">
        <v>64</v>
      </c>
      <c r="C507" s="126"/>
      <c r="D507" s="131">
        <v>800000</v>
      </c>
      <c r="E507" s="131">
        <v>9600000</v>
      </c>
      <c r="F507" s="131"/>
      <c r="G507" s="126"/>
    </row>
    <row r="508" spans="1:7" ht="15">
      <c r="A508" s="286"/>
      <c r="B508" s="20" t="s">
        <v>308</v>
      </c>
      <c r="C508" s="126"/>
      <c r="D508" s="131">
        <v>390000</v>
      </c>
      <c r="E508" s="131">
        <v>68365374</v>
      </c>
      <c r="F508" s="131"/>
      <c r="G508" s="126"/>
    </row>
    <row r="509" spans="1:7" ht="15">
      <c r="A509" s="286"/>
      <c r="B509" s="20" t="s">
        <v>712</v>
      </c>
      <c r="C509" s="126"/>
      <c r="D509" s="131">
        <v>450000</v>
      </c>
      <c r="E509" s="131">
        <v>148000000</v>
      </c>
      <c r="F509" s="131"/>
      <c r="G509" s="126"/>
    </row>
    <row r="510" spans="1:7" ht="13.5">
      <c r="A510" s="286"/>
      <c r="B510" s="21" t="s">
        <v>70</v>
      </c>
      <c r="C510" s="126"/>
      <c r="D510" s="131">
        <v>9445000</v>
      </c>
      <c r="E510" s="131">
        <v>73700000</v>
      </c>
      <c r="F510" s="131">
        <v>64255000</v>
      </c>
      <c r="G510" s="126"/>
    </row>
    <row r="511" spans="1:7" ht="13.5">
      <c r="A511" s="286"/>
      <c r="B511" s="21" t="s">
        <v>5</v>
      </c>
      <c r="C511" s="126"/>
      <c r="D511" s="131">
        <v>732752826.68000007</v>
      </c>
      <c r="E511" s="131">
        <v>204265000</v>
      </c>
      <c r="F511" s="131">
        <v>-528487826.68000007</v>
      </c>
      <c r="G511" s="126"/>
    </row>
    <row r="512" spans="1:7" ht="13.5">
      <c r="A512" s="286"/>
      <c r="B512" s="21" t="s">
        <v>728</v>
      </c>
      <c r="C512" s="126"/>
      <c r="D512" s="131">
        <v>8060062.5</v>
      </c>
      <c r="E512" s="131">
        <v>54133796</v>
      </c>
      <c r="F512" s="131">
        <v>46073733.5</v>
      </c>
      <c r="G512" s="126"/>
    </row>
    <row r="513" spans="1:7" ht="13.5">
      <c r="A513" s="286"/>
      <c r="B513" s="21" t="s">
        <v>104</v>
      </c>
      <c r="C513" s="126"/>
      <c r="D513" s="131">
        <v>5084200</v>
      </c>
      <c r="E513" s="131">
        <v>163220000</v>
      </c>
      <c r="F513" s="131">
        <v>158135800</v>
      </c>
      <c r="G513" s="126"/>
    </row>
    <row r="514" spans="1:7" ht="13.5">
      <c r="A514" s="286"/>
      <c r="B514" s="21" t="s">
        <v>302</v>
      </c>
      <c r="C514" s="126"/>
      <c r="D514" s="131">
        <v>1048315</v>
      </c>
      <c r="E514" s="131">
        <v>235930000</v>
      </c>
      <c r="F514" s="131">
        <v>234881685</v>
      </c>
      <c r="G514" s="126"/>
    </row>
    <row r="515" spans="1:7" ht="13.5">
      <c r="A515" s="286"/>
      <c r="B515" s="21" t="s">
        <v>45</v>
      </c>
      <c r="C515" s="126"/>
      <c r="D515" s="131">
        <v>3501000</v>
      </c>
      <c r="E515" s="131">
        <v>271850000</v>
      </c>
      <c r="F515" s="131">
        <v>268349000</v>
      </c>
      <c r="G515" s="126"/>
    </row>
    <row r="516" spans="1:7" ht="13.5">
      <c r="A516" s="286"/>
      <c r="B516" s="21" t="s">
        <v>1</v>
      </c>
      <c r="C516" s="126"/>
      <c r="D516" s="131">
        <v>300000</v>
      </c>
      <c r="E516" s="131">
        <v>42103979</v>
      </c>
      <c r="F516" s="131">
        <v>41803979</v>
      </c>
      <c r="G516" s="126"/>
    </row>
    <row r="517" spans="1:7" ht="15">
      <c r="A517" s="286"/>
      <c r="B517" s="20" t="s">
        <v>713</v>
      </c>
      <c r="C517" s="126"/>
      <c r="D517" s="131">
        <v>7983640</v>
      </c>
      <c r="E517" s="131">
        <v>160770000</v>
      </c>
      <c r="F517" s="131"/>
      <c r="G517" s="126"/>
    </row>
    <row r="518" spans="1:7" ht="15">
      <c r="A518" s="286"/>
      <c r="B518" s="20" t="s">
        <v>714</v>
      </c>
      <c r="C518" s="126"/>
      <c r="D518" s="131">
        <v>7978400</v>
      </c>
      <c r="E518" s="131">
        <v>74405000</v>
      </c>
      <c r="F518" s="131"/>
      <c r="G518" s="126"/>
    </row>
    <row r="519" spans="1:7" ht="13.5">
      <c r="A519" s="286"/>
      <c r="B519" s="21" t="s">
        <v>303</v>
      </c>
      <c r="C519" s="126"/>
      <c r="D519" s="131">
        <v>10498000</v>
      </c>
      <c r="E519" s="131">
        <v>77490323</v>
      </c>
      <c r="F519" s="131">
        <v>66992323</v>
      </c>
      <c r="G519" s="126"/>
    </row>
    <row r="520" spans="1:7" ht="13.5">
      <c r="A520" s="286"/>
      <c r="B520" s="21" t="s">
        <v>75</v>
      </c>
      <c r="C520" s="126"/>
      <c r="D520" s="131">
        <v>12684363.640000001</v>
      </c>
      <c r="E520" s="131">
        <v>235929030</v>
      </c>
      <c r="F520" s="131">
        <v>223244666.36000001</v>
      </c>
      <c r="G520" s="126"/>
    </row>
    <row r="521" spans="1:7" ht="15">
      <c r="A521" s="286"/>
      <c r="B521" s="20" t="s">
        <v>718</v>
      </c>
      <c r="C521" s="126"/>
      <c r="D521" s="131">
        <v>49923000</v>
      </c>
      <c r="E521" s="131">
        <v>530750000</v>
      </c>
      <c r="F521" s="131"/>
      <c r="G521" s="126"/>
    </row>
    <row r="522" spans="1:7" ht="13.5">
      <c r="A522" s="286"/>
      <c r="B522" s="18" t="s">
        <v>10</v>
      </c>
      <c r="C522" s="133"/>
      <c r="D522" s="133">
        <v>1026481492.8200001</v>
      </c>
      <c r="E522" s="133">
        <v>4579076071</v>
      </c>
      <c r="F522" s="133">
        <v>1923203906.1799998</v>
      </c>
      <c r="G522" s="126"/>
    </row>
    <row r="523" spans="1:7" ht="13.5">
      <c r="A523" s="286"/>
      <c r="B523" s="147"/>
      <c r="C523" s="126"/>
      <c r="D523" s="133"/>
      <c r="E523" s="133"/>
      <c r="F523" s="125"/>
      <c r="G523" s="126"/>
    </row>
    <row r="524" spans="1:7" ht="13.5">
      <c r="A524" s="15"/>
      <c r="B524" s="15"/>
      <c r="C524" s="126"/>
      <c r="D524" s="126"/>
      <c r="E524" s="126"/>
      <c r="F524" s="126"/>
      <c r="G524" s="126"/>
    </row>
    <row r="525" spans="1:7" ht="13.5">
      <c r="A525" s="15"/>
      <c r="B525" s="15"/>
      <c r="C525" s="126"/>
      <c r="D525" s="126"/>
      <c r="E525" s="126"/>
      <c r="F525" s="126"/>
      <c r="G525" s="126"/>
    </row>
    <row r="526" spans="1:7" ht="13.5">
      <c r="A526" s="286">
        <v>8</v>
      </c>
      <c r="B526" s="18" t="s">
        <v>250</v>
      </c>
      <c r="C526" s="126"/>
      <c r="D526" s="124" t="s">
        <v>282</v>
      </c>
      <c r="E526" s="124" t="s">
        <v>283</v>
      </c>
      <c r="F526" s="124" t="s">
        <v>284</v>
      </c>
      <c r="G526" s="126"/>
    </row>
    <row r="527" spans="1:7" ht="13.5">
      <c r="A527" s="15"/>
      <c r="B527" s="147" t="s">
        <v>244</v>
      </c>
      <c r="C527" s="126"/>
      <c r="D527" s="131">
        <v>352449957</v>
      </c>
      <c r="E527" s="131">
        <v>1311503132</v>
      </c>
      <c r="F527" s="131">
        <v>959053175</v>
      </c>
      <c r="G527" s="126"/>
    </row>
    <row r="528" spans="1:7" ht="13.5">
      <c r="A528" s="15"/>
      <c r="B528" s="147" t="s">
        <v>245</v>
      </c>
      <c r="C528" s="126"/>
      <c r="D528" s="131">
        <v>479144279.94</v>
      </c>
      <c r="E528" s="131">
        <v>984232568</v>
      </c>
      <c r="F528" s="131">
        <v>505088288.06</v>
      </c>
      <c r="G528" s="126"/>
    </row>
    <row r="529" spans="1:7" ht="13.5">
      <c r="A529" s="15"/>
      <c r="B529" s="147" t="s">
        <v>246</v>
      </c>
      <c r="C529" s="126"/>
      <c r="D529" s="131">
        <v>1499998</v>
      </c>
      <c r="E529" s="131">
        <v>39700000</v>
      </c>
      <c r="F529" s="131">
        <v>38200002</v>
      </c>
      <c r="G529" s="126"/>
    </row>
    <row r="530" spans="1:7" ht="13.5">
      <c r="A530" s="15"/>
      <c r="B530" s="147" t="s">
        <v>247</v>
      </c>
      <c r="C530" s="126"/>
      <c r="D530" s="126">
        <v>0</v>
      </c>
      <c r="E530" s="126">
        <v>0</v>
      </c>
      <c r="F530" s="131">
        <v>0</v>
      </c>
      <c r="G530" s="126"/>
    </row>
    <row r="531" spans="1:7" ht="13.5">
      <c r="A531" s="15"/>
      <c r="B531" s="147" t="s">
        <v>248</v>
      </c>
      <c r="C531" s="126"/>
      <c r="D531" s="131">
        <v>1026481492.8200001</v>
      </c>
      <c r="E531" s="131">
        <v>4579076071</v>
      </c>
      <c r="F531" s="131">
        <v>3552594578.1799998</v>
      </c>
      <c r="G531" s="126"/>
    </row>
    <row r="532" spans="1:7" ht="13.5">
      <c r="A532" s="15"/>
      <c r="B532" s="15"/>
      <c r="C532" s="126"/>
      <c r="D532" s="133">
        <v>1859575727.7600002</v>
      </c>
      <c r="E532" s="133">
        <v>6914511771</v>
      </c>
      <c r="F532" s="133">
        <v>5054936043.2399998</v>
      </c>
      <c r="G532" s="126"/>
    </row>
    <row r="533" spans="1:7" ht="13.5">
      <c r="A533" s="15"/>
      <c r="B533" s="15"/>
      <c r="C533" s="126"/>
      <c r="D533" s="126"/>
      <c r="E533" s="126"/>
      <c r="F533" s="126"/>
      <c r="G533" s="126"/>
    </row>
    <row r="534" spans="1:7" ht="13.5">
      <c r="A534" s="228">
        <v>9</v>
      </c>
      <c r="B534" s="230" t="s">
        <v>251</v>
      </c>
      <c r="C534" s="231"/>
      <c r="D534" s="243" t="s">
        <v>282</v>
      </c>
      <c r="E534" s="243" t="s">
        <v>283</v>
      </c>
      <c r="F534" s="243" t="s">
        <v>284</v>
      </c>
      <c r="G534" s="231"/>
    </row>
    <row r="535" spans="1:7" ht="13.5">
      <c r="A535" s="229"/>
      <c r="B535" s="253" t="s">
        <v>244</v>
      </c>
      <c r="C535" s="231"/>
      <c r="D535" s="231"/>
      <c r="E535" s="231"/>
      <c r="F535" s="231"/>
      <c r="G535" s="231"/>
    </row>
    <row r="536" spans="1:7" ht="13.5">
      <c r="A536" s="229"/>
      <c r="B536" s="253" t="s">
        <v>245</v>
      </c>
      <c r="C536" s="231"/>
      <c r="D536" s="231"/>
      <c r="E536" s="231"/>
      <c r="F536" s="231"/>
      <c r="G536" s="231"/>
    </row>
    <row r="537" spans="1:7" ht="13.5">
      <c r="A537" s="229"/>
      <c r="B537" s="253" t="s">
        <v>246</v>
      </c>
      <c r="C537" s="231"/>
      <c r="D537" s="231"/>
      <c r="E537" s="231"/>
      <c r="F537" s="231"/>
      <c r="G537" s="231"/>
    </row>
    <row r="538" spans="1:7" ht="13.5">
      <c r="A538" s="229"/>
      <c r="B538" s="253" t="s">
        <v>247</v>
      </c>
      <c r="C538" s="231"/>
      <c r="D538" s="231"/>
      <c r="E538" s="231"/>
      <c r="F538" s="231"/>
      <c r="G538" s="231"/>
    </row>
    <row r="539" spans="1:7" ht="13.5">
      <c r="A539" s="229"/>
      <c r="B539" s="253" t="s">
        <v>248</v>
      </c>
      <c r="C539" s="231"/>
      <c r="D539" s="231"/>
      <c r="E539" s="231"/>
      <c r="F539" s="231"/>
      <c r="G539" s="231"/>
    </row>
    <row r="540" spans="1:7" ht="13.5">
      <c r="A540" s="229"/>
      <c r="B540" s="230" t="s">
        <v>252</v>
      </c>
      <c r="C540" s="231"/>
      <c r="D540" s="231"/>
      <c r="E540" s="231"/>
      <c r="F540" s="231"/>
      <c r="G540" s="231"/>
    </row>
    <row r="541" spans="1:7" ht="13.5">
      <c r="A541" s="229"/>
      <c r="B541" s="230"/>
      <c r="C541" s="231"/>
      <c r="D541" s="231"/>
      <c r="E541" s="231"/>
      <c r="F541" s="231"/>
      <c r="G541" s="231"/>
    </row>
    <row r="542" spans="1:7" ht="13.5">
      <c r="A542" s="229"/>
      <c r="B542" s="230"/>
      <c r="C542" s="231"/>
      <c r="D542" s="231"/>
      <c r="E542" s="231"/>
      <c r="F542" s="231"/>
      <c r="G542" s="231"/>
    </row>
    <row r="543" spans="1:7" ht="13.5">
      <c r="A543" s="229"/>
      <c r="B543" s="230" t="s">
        <v>551</v>
      </c>
      <c r="C543" s="231"/>
      <c r="D543" s="231"/>
      <c r="E543" s="231"/>
      <c r="F543" s="231"/>
      <c r="G543" s="231"/>
    </row>
    <row r="544" spans="1:7" ht="13.5">
      <c r="A544" s="229"/>
      <c r="B544" s="229" t="s">
        <v>552</v>
      </c>
      <c r="C544" s="231"/>
      <c r="D544" s="245"/>
      <c r="E544" s="231"/>
      <c r="F544" s="244">
        <v>0</v>
      </c>
      <c r="G544" s="231"/>
    </row>
    <row r="545" spans="1:7" ht="13.5">
      <c r="A545" s="229"/>
      <c r="B545" s="229"/>
      <c r="C545" s="231"/>
      <c r="D545" s="231"/>
      <c r="E545" s="231"/>
      <c r="F545" s="231"/>
      <c r="G545" s="231"/>
    </row>
    <row r="546" spans="1:7" ht="13.5">
      <c r="A546" s="229"/>
      <c r="B546" s="229"/>
      <c r="C546" s="231"/>
      <c r="D546" s="231"/>
      <c r="E546" s="231"/>
      <c r="F546" s="231"/>
      <c r="G546" s="231"/>
    </row>
    <row r="547" spans="1:7" ht="13.5">
      <c r="A547" s="228">
        <v>10</v>
      </c>
      <c r="B547" s="230" t="s">
        <v>253</v>
      </c>
      <c r="C547" s="231"/>
      <c r="D547" s="243" t="s">
        <v>282</v>
      </c>
      <c r="E547" s="243" t="s">
        <v>283</v>
      </c>
      <c r="F547" s="243" t="s">
        <v>284</v>
      </c>
      <c r="G547" s="245"/>
    </row>
    <row r="548" spans="1:7" ht="13.5">
      <c r="A548" s="229"/>
      <c r="B548" s="229" t="s">
        <v>254</v>
      </c>
      <c r="C548" s="231"/>
      <c r="D548" s="244">
        <v>0</v>
      </c>
      <c r="E548" s="244">
        <v>0</v>
      </c>
      <c r="F548" s="244">
        <v>0</v>
      </c>
      <c r="G548" s="231"/>
    </row>
    <row r="549" spans="1:7" ht="13.5">
      <c r="A549" s="229"/>
      <c r="B549" s="229" t="s">
        <v>255</v>
      </c>
      <c r="C549" s="231"/>
      <c r="D549" s="244">
        <v>0</v>
      </c>
      <c r="E549" s="244">
        <v>0</v>
      </c>
      <c r="F549" s="244">
        <v>0</v>
      </c>
      <c r="G549" s="231"/>
    </row>
    <row r="550" spans="1:7" ht="13.5">
      <c r="A550" s="229"/>
      <c r="B550" s="273" t="s">
        <v>544</v>
      </c>
      <c r="C550" s="231"/>
      <c r="D550" s="244">
        <v>0</v>
      </c>
      <c r="E550" s="244"/>
      <c r="F550" s="244">
        <v>0</v>
      </c>
      <c r="G550" s="231"/>
    </row>
    <row r="551" spans="1:7" ht="13.5">
      <c r="A551" s="229"/>
      <c r="B551" s="230" t="s">
        <v>256</v>
      </c>
      <c r="C551" s="231"/>
      <c r="D551" s="242">
        <v>0</v>
      </c>
      <c r="E551" s="242">
        <v>0</v>
      </c>
      <c r="F551" s="242">
        <v>0</v>
      </c>
      <c r="G551" s="231"/>
    </row>
    <row r="552" spans="1:7" ht="13.5">
      <c r="A552" s="229"/>
      <c r="B552" s="273"/>
      <c r="C552" s="231"/>
      <c r="D552" s="244"/>
      <c r="E552" s="244"/>
      <c r="F552" s="244"/>
      <c r="G552" s="231"/>
    </row>
    <row r="553" spans="1:7" ht="13.5">
      <c r="A553" s="229"/>
      <c r="B553" s="229"/>
      <c r="C553" s="231"/>
      <c r="D553" s="231"/>
      <c r="E553" s="231"/>
      <c r="F553" s="231"/>
      <c r="G553" s="231"/>
    </row>
    <row r="554" spans="1:7" ht="13.5">
      <c r="A554" s="286"/>
      <c r="B554" s="15"/>
      <c r="C554" s="126"/>
      <c r="D554" s="126"/>
      <c r="E554" s="126"/>
      <c r="F554" s="126"/>
      <c r="G554" s="126"/>
    </row>
    <row r="555" spans="1:7" ht="13.5">
      <c r="A555" s="286">
        <v>11</v>
      </c>
      <c r="B555" s="18" t="s">
        <v>257</v>
      </c>
      <c r="C555" s="126"/>
      <c r="D555" s="124" t="s">
        <v>282</v>
      </c>
      <c r="E555" s="124" t="s">
        <v>283</v>
      </c>
      <c r="F555" s="124" t="s">
        <v>284</v>
      </c>
      <c r="G555" s="126"/>
    </row>
    <row r="556" spans="1:7" ht="13.5">
      <c r="A556" s="15"/>
      <c r="B556" s="147" t="s">
        <v>244</v>
      </c>
      <c r="C556" s="126"/>
      <c r="D556" s="131">
        <v>48548103.879999995</v>
      </c>
      <c r="E556" s="131">
        <v>11794319206</v>
      </c>
      <c r="F556" s="131">
        <v>11745771102.120001</v>
      </c>
      <c r="G556" s="126"/>
    </row>
    <row r="557" spans="1:7" ht="13.5">
      <c r="A557" s="15"/>
      <c r="B557" s="147" t="s">
        <v>245</v>
      </c>
      <c r="C557" s="126"/>
      <c r="D557" s="131">
        <v>4546044257.5299997</v>
      </c>
      <c r="E557" s="131">
        <v>72626568254.984009</v>
      </c>
      <c r="F557" s="131">
        <v>68080523997.45401</v>
      </c>
      <c r="G557" s="126"/>
    </row>
    <row r="558" spans="1:7" ht="13.5">
      <c r="A558" s="15"/>
      <c r="B558" s="147" t="s">
        <v>246</v>
      </c>
      <c r="C558" s="126"/>
      <c r="D558" s="131">
        <v>58129658.399999999</v>
      </c>
      <c r="E558" s="131">
        <v>2249777611</v>
      </c>
      <c r="F558" s="131">
        <v>2191647952.5999999</v>
      </c>
      <c r="G558" s="126"/>
    </row>
    <row r="559" spans="1:7" ht="13.5">
      <c r="A559" s="15"/>
      <c r="B559" s="147" t="s">
        <v>247</v>
      </c>
      <c r="C559" s="126"/>
      <c r="D559" s="131">
        <v>126985175</v>
      </c>
      <c r="E559" s="131">
        <v>7960505953.5900002</v>
      </c>
      <c r="F559" s="131">
        <v>7833520778.5900002</v>
      </c>
      <c r="G559" s="126"/>
    </row>
    <row r="560" spans="1:7" ht="13.5">
      <c r="A560" s="15"/>
      <c r="B560" s="147" t="s">
        <v>248</v>
      </c>
      <c r="C560" s="126"/>
      <c r="D560" s="131">
        <v>743813861.21000016</v>
      </c>
      <c r="E560" s="131">
        <v>41733019303</v>
      </c>
      <c r="F560" s="131">
        <v>40989205441.790001</v>
      </c>
      <c r="G560" s="131"/>
    </row>
    <row r="561" spans="1:7" ht="13.5">
      <c r="A561" s="15"/>
      <c r="B561" s="147" t="s">
        <v>10</v>
      </c>
      <c r="C561" s="126"/>
      <c r="D561" s="133">
        <v>5523521056.0199995</v>
      </c>
      <c r="E561" s="133">
        <v>136364190328.57401</v>
      </c>
      <c r="F561" s="133">
        <v>130840669272.55402</v>
      </c>
      <c r="G561" s="133"/>
    </row>
    <row r="562" spans="1:7" ht="13.5">
      <c r="A562" s="15"/>
      <c r="B562" s="15"/>
      <c r="C562" s="126"/>
      <c r="D562" s="126"/>
      <c r="E562" s="126"/>
      <c r="F562" s="126"/>
      <c r="G562" s="131"/>
    </row>
    <row r="563" spans="1:7" ht="13.5">
      <c r="A563" s="15"/>
      <c r="B563" s="18" t="s">
        <v>258</v>
      </c>
      <c r="C563" s="126"/>
      <c r="D563" s="124" t="s">
        <v>282</v>
      </c>
      <c r="E563" s="124" t="s">
        <v>283</v>
      </c>
      <c r="F563" s="124" t="s">
        <v>284</v>
      </c>
      <c r="G563" s="126"/>
    </row>
    <row r="564" spans="1:7" ht="13.5">
      <c r="A564" s="286">
        <v>11</v>
      </c>
      <c r="B564" s="147" t="s">
        <v>244</v>
      </c>
      <c r="C564" s="126"/>
      <c r="D564" s="126"/>
      <c r="E564" s="126"/>
      <c r="F564" s="126"/>
      <c r="G564" s="126"/>
    </row>
    <row r="565" spans="1:7" ht="13.5">
      <c r="A565" s="15"/>
      <c r="B565" s="148" t="s">
        <v>115</v>
      </c>
      <c r="C565" s="126"/>
      <c r="D565" s="131">
        <v>0</v>
      </c>
      <c r="E565" s="131">
        <v>72674611</v>
      </c>
      <c r="F565" s="131">
        <v>72674611</v>
      </c>
      <c r="G565" s="126"/>
    </row>
    <row r="566" spans="1:7" ht="13.5">
      <c r="A566" s="15"/>
      <c r="B566" s="21" t="s">
        <v>294</v>
      </c>
      <c r="C566" s="126"/>
      <c r="D566" s="131">
        <v>0</v>
      </c>
      <c r="E566" s="131">
        <v>42024967</v>
      </c>
      <c r="F566" s="131"/>
      <c r="G566" s="126"/>
    </row>
    <row r="567" spans="1:7" ht="90">
      <c r="A567" s="15"/>
      <c r="B567" s="226" t="s">
        <v>624</v>
      </c>
      <c r="C567" s="126"/>
      <c r="D567" s="131">
        <v>0</v>
      </c>
      <c r="E567" s="131">
        <v>192000000</v>
      </c>
      <c r="F567" s="131"/>
      <c r="G567" s="126"/>
    </row>
    <row r="568" spans="1:7" ht="13.5">
      <c r="A568" s="15"/>
      <c r="B568" s="15" t="s">
        <v>623</v>
      </c>
      <c r="C568" s="126"/>
      <c r="D568" s="131">
        <v>21473103.879999999</v>
      </c>
      <c r="E568" s="131">
        <v>6251000000</v>
      </c>
      <c r="F568" s="131">
        <v>6229526896.1199999</v>
      </c>
      <c r="G568" s="126"/>
    </row>
    <row r="569" spans="1:7" ht="13.5">
      <c r="A569" s="15"/>
      <c r="B569" s="21" t="s">
        <v>295</v>
      </c>
      <c r="C569" s="126"/>
      <c r="D569" s="131">
        <v>0</v>
      </c>
      <c r="E569" s="131">
        <v>117261200</v>
      </c>
      <c r="F569" s="131">
        <v>117261200</v>
      </c>
      <c r="G569" s="126"/>
    </row>
    <row r="570" spans="1:7" ht="13.5">
      <c r="A570" s="15"/>
      <c r="B570" s="21" t="s">
        <v>625</v>
      </c>
      <c r="C570" s="126"/>
      <c r="D570" s="131">
        <v>1125000</v>
      </c>
      <c r="E570" s="131">
        <v>120576000</v>
      </c>
      <c r="F570" s="131">
        <v>119451000</v>
      </c>
      <c r="G570" s="126"/>
    </row>
    <row r="571" spans="1:7" ht="13.5">
      <c r="A571" s="15"/>
      <c r="B571" s="21" t="s">
        <v>626</v>
      </c>
      <c r="C571" s="126"/>
      <c r="D571" s="131">
        <v>0</v>
      </c>
      <c r="E571" s="131">
        <v>0</v>
      </c>
      <c r="F571" s="131">
        <v>0</v>
      </c>
      <c r="G571" s="126"/>
    </row>
    <row r="572" spans="1:7" ht="13.5">
      <c r="A572" s="15"/>
      <c r="B572" s="21" t="s">
        <v>296</v>
      </c>
      <c r="C572" s="126"/>
      <c r="D572" s="131">
        <v>0</v>
      </c>
      <c r="E572" s="131">
        <v>138578000</v>
      </c>
      <c r="F572" s="131">
        <v>138578000</v>
      </c>
      <c r="G572" s="126"/>
    </row>
    <row r="573" spans="1:7" ht="13.5">
      <c r="A573" s="15"/>
      <c r="B573" s="21" t="s">
        <v>53</v>
      </c>
      <c r="C573" s="126"/>
      <c r="D573" s="131">
        <v>0</v>
      </c>
      <c r="E573" s="131">
        <v>2272449805</v>
      </c>
      <c r="F573" s="131">
        <v>2272449805</v>
      </c>
      <c r="G573" s="126"/>
    </row>
    <row r="574" spans="1:7" ht="13.5">
      <c r="A574" s="15"/>
      <c r="B574" s="21" t="s">
        <v>297</v>
      </c>
      <c r="C574" s="126"/>
      <c r="D574" s="131">
        <v>0</v>
      </c>
      <c r="E574" s="131">
        <v>211780000</v>
      </c>
      <c r="F574" s="131">
        <v>211780000</v>
      </c>
      <c r="G574" s="126"/>
    </row>
    <row r="575" spans="1:7" ht="13.5">
      <c r="A575" s="15"/>
      <c r="B575" s="21" t="s">
        <v>292</v>
      </c>
      <c r="C575" s="126"/>
      <c r="D575" s="131">
        <v>5950000</v>
      </c>
      <c r="E575" s="131">
        <v>1265048663</v>
      </c>
      <c r="F575" s="131">
        <v>1259098663</v>
      </c>
      <c r="G575" s="126"/>
    </row>
    <row r="576" spans="1:7" ht="13.5">
      <c r="A576" s="15"/>
      <c r="B576" s="21" t="s">
        <v>298</v>
      </c>
      <c r="C576" s="126"/>
      <c r="D576" s="131">
        <v>20000000</v>
      </c>
      <c r="E576" s="131">
        <v>152800000</v>
      </c>
      <c r="F576" s="131">
        <v>132800000</v>
      </c>
      <c r="G576" s="126"/>
    </row>
    <row r="577" spans="1:7" ht="13.5">
      <c r="A577" s="15"/>
      <c r="B577" s="21" t="s">
        <v>293</v>
      </c>
      <c r="C577" s="126"/>
      <c r="D577" s="131">
        <v>0</v>
      </c>
      <c r="E577" s="131">
        <v>91205960</v>
      </c>
      <c r="F577" s="131">
        <v>91205960</v>
      </c>
      <c r="G577" s="126"/>
    </row>
    <row r="578" spans="1:7" ht="13.5">
      <c r="A578" s="15"/>
      <c r="B578" s="21" t="s">
        <v>536</v>
      </c>
      <c r="C578" s="126"/>
      <c r="D578" s="131">
        <v>0</v>
      </c>
      <c r="E578" s="131">
        <v>60000000</v>
      </c>
      <c r="F578" s="131">
        <v>60000000</v>
      </c>
      <c r="G578" s="126"/>
    </row>
    <row r="579" spans="1:7" ht="13.5">
      <c r="A579" s="15"/>
      <c r="B579" s="21" t="s">
        <v>50</v>
      </c>
      <c r="C579" s="126"/>
      <c r="D579" s="131">
        <v>0</v>
      </c>
      <c r="E579" s="131">
        <v>4600000</v>
      </c>
      <c r="F579" s="131">
        <v>4600000</v>
      </c>
      <c r="G579" s="126"/>
    </row>
    <row r="580" spans="1:7" ht="13.5">
      <c r="A580" s="15"/>
      <c r="B580" s="21" t="s">
        <v>55</v>
      </c>
      <c r="C580" s="126"/>
      <c r="D580" s="131">
        <v>0</v>
      </c>
      <c r="E580" s="131">
        <v>54700000</v>
      </c>
      <c r="F580" s="131"/>
      <c r="G580" s="126"/>
    </row>
    <row r="581" spans="1:7" ht="13.5">
      <c r="A581" s="15"/>
      <c r="B581" s="21" t="s">
        <v>38</v>
      </c>
      <c r="C581" s="126"/>
      <c r="D581" s="131">
        <v>0</v>
      </c>
      <c r="E581" s="131">
        <v>747620000</v>
      </c>
      <c r="F581" s="131">
        <v>747620000</v>
      </c>
      <c r="G581" s="126"/>
    </row>
    <row r="582" spans="1:7" ht="13.5">
      <c r="A582" s="15"/>
      <c r="B582" s="147" t="s">
        <v>10</v>
      </c>
      <c r="C582" s="126"/>
      <c r="D582" s="133">
        <v>48548103.879999995</v>
      </c>
      <c r="E582" s="133">
        <v>11794319206</v>
      </c>
      <c r="F582" s="133">
        <v>11457046135.119999</v>
      </c>
      <c r="G582" s="126"/>
    </row>
    <row r="583" spans="1:7" ht="13.5">
      <c r="A583" s="15"/>
      <c r="B583" s="147"/>
      <c r="C583" s="126"/>
      <c r="D583" s="126"/>
      <c r="E583" s="126"/>
      <c r="F583" s="126"/>
      <c r="G583" s="126"/>
    </row>
    <row r="584" spans="1:7" ht="13.5">
      <c r="A584" s="15"/>
      <c r="B584" s="147"/>
      <c r="C584" s="126"/>
      <c r="D584" s="126"/>
      <c r="E584" s="126"/>
      <c r="F584" s="126"/>
      <c r="G584" s="126"/>
    </row>
    <row r="585" spans="1:7" ht="13.5">
      <c r="A585" s="286">
        <v>11</v>
      </c>
      <c r="B585" s="147" t="s">
        <v>245</v>
      </c>
      <c r="C585" s="126"/>
      <c r="D585" s="124" t="s">
        <v>282</v>
      </c>
      <c r="E585" s="124" t="s">
        <v>283</v>
      </c>
      <c r="F585" s="124" t="s">
        <v>284</v>
      </c>
      <c r="G585" s="126"/>
    </row>
    <row r="586" spans="1:7" ht="13.5">
      <c r="A586" s="15"/>
      <c r="B586" s="21" t="s">
        <v>41</v>
      </c>
      <c r="C586" s="126"/>
      <c r="D586" s="131">
        <v>318350000</v>
      </c>
      <c r="E586" s="131">
        <v>5103444600</v>
      </c>
      <c r="F586" s="131">
        <v>4785094600</v>
      </c>
      <c r="G586" s="126"/>
    </row>
    <row r="587" spans="1:7" ht="13.5">
      <c r="A587" s="15"/>
      <c r="B587" s="21" t="s">
        <v>107</v>
      </c>
      <c r="C587" s="126"/>
      <c r="D587" s="131">
        <v>0</v>
      </c>
      <c r="E587" s="131">
        <v>91297424</v>
      </c>
      <c r="F587" s="131">
        <v>91297424</v>
      </c>
      <c r="G587" s="126"/>
    </row>
    <row r="588" spans="1:7" ht="13.5">
      <c r="A588" s="15"/>
      <c r="B588" s="21" t="s">
        <v>299</v>
      </c>
      <c r="C588" s="126"/>
      <c r="D588" s="131">
        <v>106152836.99000001</v>
      </c>
      <c r="E588" s="131">
        <v>1320858628</v>
      </c>
      <c r="F588" s="131">
        <v>1214705791.01</v>
      </c>
      <c r="G588" s="126"/>
    </row>
    <row r="589" spans="1:7" ht="13.5">
      <c r="A589" s="15"/>
      <c r="B589" s="21" t="s">
        <v>15</v>
      </c>
      <c r="C589" s="126"/>
      <c r="D589" s="131">
        <v>0</v>
      </c>
      <c r="E589" s="131">
        <v>425900000</v>
      </c>
      <c r="F589" s="131">
        <v>425900000</v>
      </c>
      <c r="G589" s="126"/>
    </row>
    <row r="590" spans="1:7" ht="13.5">
      <c r="A590" s="15"/>
      <c r="B590" s="21" t="s">
        <v>6</v>
      </c>
      <c r="C590" s="126"/>
      <c r="D590" s="131">
        <v>480000</v>
      </c>
      <c r="E590" s="131">
        <v>10397156</v>
      </c>
      <c r="F590" s="131">
        <v>9917156</v>
      </c>
      <c r="G590" s="126"/>
    </row>
    <row r="591" spans="1:7" ht="13.5">
      <c r="A591" s="15"/>
      <c r="B591" s="21" t="s">
        <v>43</v>
      </c>
      <c r="C591" s="126"/>
      <c r="D591" s="131">
        <v>3000000</v>
      </c>
      <c r="E591" s="131">
        <v>1111500000</v>
      </c>
      <c r="F591" s="131">
        <v>1108500000</v>
      </c>
      <c r="G591" s="126"/>
    </row>
    <row r="592" spans="1:7" ht="13.5">
      <c r="A592" s="15"/>
      <c r="B592" s="21" t="s">
        <v>102</v>
      </c>
      <c r="C592" s="126"/>
      <c r="D592" s="131">
        <v>152858225</v>
      </c>
      <c r="E592" s="131">
        <v>1251835161</v>
      </c>
      <c r="F592" s="131">
        <v>1098976936</v>
      </c>
      <c r="G592" s="126"/>
    </row>
    <row r="593" spans="1:7" ht="13.5">
      <c r="A593" s="15"/>
      <c r="B593" s="21" t="s">
        <v>44</v>
      </c>
      <c r="C593" s="126"/>
      <c r="D593" s="131">
        <v>379267484.40999997</v>
      </c>
      <c r="E593" s="131">
        <v>1273921500</v>
      </c>
      <c r="F593" s="131">
        <v>894654015.59000003</v>
      </c>
      <c r="G593" s="126"/>
    </row>
    <row r="594" spans="1:7" ht="13.5">
      <c r="A594" s="15"/>
      <c r="B594" s="21" t="s">
        <v>707</v>
      </c>
      <c r="C594" s="126"/>
      <c r="D594" s="131">
        <v>82567000</v>
      </c>
      <c r="E594" s="131">
        <v>2520921360</v>
      </c>
      <c r="F594" s="131">
        <v>2438354360</v>
      </c>
      <c r="G594" s="126"/>
    </row>
    <row r="595" spans="1:7" ht="13.5">
      <c r="A595" s="15"/>
      <c r="B595" s="21" t="s">
        <v>723</v>
      </c>
      <c r="C595" s="126"/>
      <c r="D595" s="131">
        <v>0</v>
      </c>
      <c r="E595" s="131">
        <v>503500000</v>
      </c>
      <c r="F595" s="131">
        <v>503500000</v>
      </c>
      <c r="G595" s="126"/>
    </row>
    <row r="596" spans="1:7" ht="13.5">
      <c r="A596" s="15"/>
      <c r="B596" s="21" t="s">
        <v>627</v>
      </c>
      <c r="C596" s="126"/>
      <c r="D596" s="131">
        <v>6400000</v>
      </c>
      <c r="E596" s="131">
        <v>1427177600</v>
      </c>
      <c r="F596" s="131">
        <v>1420777600</v>
      </c>
      <c r="G596" s="126"/>
    </row>
    <row r="597" spans="1:7" ht="13.5">
      <c r="A597" s="15"/>
      <c r="B597" s="21" t="s">
        <v>106</v>
      </c>
      <c r="C597" s="126"/>
      <c r="D597" s="131">
        <v>4496580</v>
      </c>
      <c r="E597" s="131">
        <v>15507968524.564001</v>
      </c>
      <c r="F597" s="131">
        <v>15503471944.564001</v>
      </c>
      <c r="G597" s="126"/>
    </row>
    <row r="598" spans="1:7" ht="13.5">
      <c r="A598" s="15"/>
      <c r="B598" s="21" t="s">
        <v>708</v>
      </c>
      <c r="C598" s="126"/>
      <c r="D598" s="131">
        <v>28100000</v>
      </c>
      <c r="E598" s="131">
        <v>708254928</v>
      </c>
      <c r="F598" s="131">
        <v>680154928</v>
      </c>
      <c r="G598" s="126"/>
    </row>
    <row r="599" spans="1:7" ht="13.5">
      <c r="A599" s="15"/>
      <c r="B599" s="21" t="s">
        <v>709</v>
      </c>
      <c r="C599" s="126"/>
      <c r="D599" s="131">
        <v>24933830</v>
      </c>
      <c r="E599" s="131">
        <v>1163524461</v>
      </c>
      <c r="F599" s="131">
        <v>1138590631</v>
      </c>
      <c r="G599" s="126"/>
    </row>
    <row r="600" spans="1:7" ht="13.5">
      <c r="A600" s="15"/>
      <c r="B600" s="21" t="s">
        <v>16</v>
      </c>
      <c r="C600" s="126"/>
      <c r="D600" s="131">
        <v>153530158.18000001</v>
      </c>
      <c r="E600" s="131">
        <v>17379843862.419998</v>
      </c>
      <c r="F600" s="131">
        <v>17226313704.239998</v>
      </c>
      <c r="G600" s="126"/>
    </row>
    <row r="601" spans="1:7" ht="13.5">
      <c r="A601" s="15"/>
      <c r="B601" s="21" t="s">
        <v>290</v>
      </c>
      <c r="C601" s="126"/>
      <c r="D601" s="131">
        <v>0</v>
      </c>
      <c r="E601" s="131">
        <v>414584000</v>
      </c>
      <c r="F601" s="131">
        <v>414584000</v>
      </c>
      <c r="G601" s="126"/>
    </row>
    <row r="602" spans="1:7" ht="13.5">
      <c r="A602" s="15"/>
      <c r="B602" s="21" t="s">
        <v>731</v>
      </c>
      <c r="C602" s="126"/>
      <c r="D602" s="131">
        <v>13324500</v>
      </c>
      <c r="E602" s="131">
        <v>853431624</v>
      </c>
      <c r="F602" s="131">
        <v>840107124</v>
      </c>
      <c r="G602" s="126"/>
    </row>
    <row r="603" spans="1:7" ht="13.5">
      <c r="A603" s="15"/>
      <c r="B603" s="21" t="s">
        <v>71</v>
      </c>
      <c r="C603" s="126"/>
      <c r="D603" s="131">
        <v>587926362.96000004</v>
      </c>
      <c r="E603" s="131">
        <v>1259364345</v>
      </c>
      <c r="F603" s="131">
        <v>671437982.03999996</v>
      </c>
      <c r="G603" s="126"/>
    </row>
    <row r="604" spans="1:7" ht="13.5">
      <c r="A604" s="15"/>
      <c r="B604" s="21" t="s">
        <v>300</v>
      </c>
      <c r="C604" s="126"/>
      <c r="D604" s="131">
        <v>0</v>
      </c>
      <c r="E604" s="131">
        <v>941631617</v>
      </c>
      <c r="F604" s="131">
        <v>941631617</v>
      </c>
      <c r="G604" s="126"/>
    </row>
    <row r="605" spans="1:7" ht="13.5">
      <c r="A605" s="15"/>
      <c r="B605" s="21" t="s">
        <v>710</v>
      </c>
      <c r="C605" s="126"/>
      <c r="D605" s="131">
        <v>2683216229.9899998</v>
      </c>
      <c r="E605" s="131">
        <v>10763211464</v>
      </c>
      <c r="F605" s="131">
        <v>8079995234.0100002</v>
      </c>
      <c r="G605" s="126"/>
    </row>
    <row r="606" spans="1:7" ht="13.5">
      <c r="A606" s="15"/>
      <c r="B606" s="21" t="s">
        <v>60</v>
      </c>
      <c r="C606" s="126"/>
      <c r="D606" s="131">
        <v>1441050</v>
      </c>
      <c r="E606" s="131">
        <v>8594000000</v>
      </c>
      <c r="F606" s="131">
        <v>8592558950</v>
      </c>
      <c r="G606" s="126"/>
    </row>
    <row r="607" spans="1:7" ht="13.5">
      <c r="A607" s="15"/>
      <c r="B607" s="147" t="s">
        <v>10</v>
      </c>
      <c r="C607" s="126"/>
      <c r="D607" s="133">
        <v>4546044257.5299997</v>
      </c>
      <c r="E607" s="133">
        <v>72626568254.984009</v>
      </c>
      <c r="F607" s="143">
        <v>68080523997.454002</v>
      </c>
      <c r="G607" s="126"/>
    </row>
    <row r="608" spans="1:7" ht="13.5">
      <c r="A608" s="15"/>
      <c r="B608" s="147"/>
      <c r="C608" s="126"/>
      <c r="D608" s="126"/>
      <c r="E608" s="126"/>
      <c r="F608" s="126"/>
      <c r="G608" s="126"/>
    </row>
    <row r="609" spans="1:7" ht="13.5">
      <c r="A609" s="15"/>
      <c r="B609" s="147"/>
      <c r="C609" s="126"/>
      <c r="D609" s="126"/>
      <c r="E609" s="126"/>
      <c r="F609" s="126"/>
      <c r="G609" s="126"/>
    </row>
    <row r="610" spans="1:7" ht="13.5">
      <c r="A610" s="15"/>
      <c r="B610" s="147"/>
      <c r="C610" s="126"/>
      <c r="D610" s="126"/>
      <c r="E610" s="126"/>
      <c r="F610" s="126"/>
      <c r="G610" s="126"/>
    </row>
    <row r="611" spans="1:7" ht="13.5">
      <c r="A611" s="286">
        <v>11</v>
      </c>
      <c r="B611" s="147" t="s">
        <v>246</v>
      </c>
      <c r="C611" s="126"/>
      <c r="D611" s="124" t="s">
        <v>282</v>
      </c>
      <c r="E611" s="124" t="s">
        <v>283</v>
      </c>
      <c r="F611" s="124" t="s">
        <v>284</v>
      </c>
      <c r="G611" s="126"/>
    </row>
    <row r="612" spans="1:7" ht="13.5">
      <c r="A612" s="15"/>
      <c r="B612" s="22" t="s">
        <v>118</v>
      </c>
      <c r="C612" s="126"/>
      <c r="D612" s="131">
        <v>0</v>
      </c>
      <c r="E612" s="131">
        <v>377900000</v>
      </c>
      <c r="F612" s="131">
        <v>377900000</v>
      </c>
      <c r="G612" s="126"/>
    </row>
    <row r="613" spans="1:7" ht="13.5">
      <c r="A613" s="15"/>
      <c r="B613" s="21" t="s">
        <v>46</v>
      </c>
      <c r="C613" s="126"/>
      <c r="D613" s="131">
        <v>0</v>
      </c>
      <c r="E613" s="131">
        <v>60607611</v>
      </c>
      <c r="F613" s="131">
        <v>60607611</v>
      </c>
      <c r="G613" s="126"/>
    </row>
    <row r="614" spans="1:7" ht="13.5">
      <c r="A614" s="15"/>
      <c r="B614" s="21" t="s">
        <v>47</v>
      </c>
      <c r="C614" s="126"/>
      <c r="D614" s="131">
        <v>56748639.229999997</v>
      </c>
      <c r="E614" s="131">
        <v>1346500000</v>
      </c>
      <c r="F614" s="131">
        <v>1289751360.77</v>
      </c>
      <c r="G614" s="126"/>
    </row>
    <row r="615" spans="1:7" ht="13.5">
      <c r="A615" s="15"/>
      <c r="B615" s="21" t="s">
        <v>56</v>
      </c>
      <c r="C615" s="126"/>
      <c r="D615" s="131">
        <v>1381019.17</v>
      </c>
      <c r="E615" s="131">
        <v>464770000</v>
      </c>
      <c r="F615" s="131">
        <v>463388980.82999998</v>
      </c>
      <c r="G615" s="126"/>
    </row>
    <row r="616" spans="1:7" ht="13.5">
      <c r="A616" s="15"/>
      <c r="B616" s="147"/>
      <c r="C616" s="126"/>
      <c r="D616" s="133">
        <v>58129658.399999999</v>
      </c>
      <c r="E616" s="133">
        <v>2249777611</v>
      </c>
      <c r="F616" s="143">
        <v>2191647952.5999999</v>
      </c>
      <c r="G616" s="126"/>
    </row>
    <row r="617" spans="1:7" ht="13.5">
      <c r="A617" s="15"/>
      <c r="B617" s="147" t="s">
        <v>247</v>
      </c>
      <c r="C617" s="126"/>
      <c r="D617" s="126"/>
      <c r="E617" s="126"/>
      <c r="F617" s="126"/>
      <c r="G617" s="126"/>
    </row>
    <row r="618" spans="1:7" ht="13.5">
      <c r="A618" s="15"/>
      <c r="B618" s="21" t="s">
        <v>74</v>
      </c>
      <c r="C618" s="126"/>
      <c r="D618" s="131">
        <v>126985175</v>
      </c>
      <c r="E618" s="131">
        <v>7960505953.5900002</v>
      </c>
      <c r="F618" s="131">
        <v>7833520778.5900002</v>
      </c>
      <c r="G618" s="126"/>
    </row>
    <row r="619" spans="1:7" ht="13.5">
      <c r="A619" s="15"/>
      <c r="B619" s="147" t="s">
        <v>10</v>
      </c>
      <c r="C619" s="126"/>
      <c r="D619" s="133">
        <v>126985175</v>
      </c>
      <c r="E619" s="133">
        <v>7960505953.5900002</v>
      </c>
      <c r="F619" s="143">
        <v>7833520778.5900002</v>
      </c>
      <c r="G619" s="126"/>
    </row>
    <row r="620" spans="1:7" ht="13.5">
      <c r="A620" s="15"/>
      <c r="B620" s="147"/>
      <c r="C620" s="126"/>
      <c r="D620" s="126"/>
      <c r="E620" s="126"/>
      <c r="F620" s="126"/>
      <c r="G620" s="126"/>
    </row>
    <row r="621" spans="1:7" ht="13.5">
      <c r="A621" s="15"/>
      <c r="B621" s="147"/>
      <c r="C621" s="126"/>
      <c r="D621" s="126"/>
      <c r="E621" s="126"/>
      <c r="F621" s="126"/>
      <c r="G621" s="126"/>
    </row>
    <row r="622" spans="1:7" ht="13.5">
      <c r="A622" s="286">
        <v>11</v>
      </c>
      <c r="B622" s="147" t="s">
        <v>248</v>
      </c>
      <c r="C622" s="126"/>
      <c r="D622" s="124" t="s">
        <v>282</v>
      </c>
      <c r="E622" s="124" t="s">
        <v>283</v>
      </c>
      <c r="F622" s="124" t="s">
        <v>284</v>
      </c>
      <c r="G622" s="126"/>
    </row>
    <row r="623" spans="1:7" ht="13.5">
      <c r="A623" s="15"/>
      <c r="B623" s="21" t="s">
        <v>727</v>
      </c>
      <c r="C623" s="126"/>
      <c r="D623" s="129">
        <v>0</v>
      </c>
      <c r="E623" s="131">
        <v>5585000000</v>
      </c>
      <c r="F623" s="131">
        <v>5585000000</v>
      </c>
      <c r="G623" s="126"/>
    </row>
    <row r="624" spans="1:7" ht="13.5">
      <c r="A624" s="15"/>
      <c r="B624" s="21" t="s">
        <v>105</v>
      </c>
      <c r="C624" s="126"/>
      <c r="D624" s="129">
        <v>0</v>
      </c>
      <c r="E624" s="131">
        <v>196000000</v>
      </c>
      <c r="F624" s="131">
        <v>196000000</v>
      </c>
      <c r="G624" s="126"/>
    </row>
    <row r="625" spans="1:7" ht="13.5">
      <c r="A625" s="15"/>
      <c r="B625" s="21" t="s">
        <v>628</v>
      </c>
      <c r="C625" s="126"/>
      <c r="D625" s="129">
        <v>7897424</v>
      </c>
      <c r="E625" s="131">
        <v>2080459770</v>
      </c>
      <c r="F625" s="131">
        <v>2072562346</v>
      </c>
      <c r="G625" s="126"/>
    </row>
    <row r="626" spans="1:7" ht="13.5">
      <c r="A626" s="15"/>
      <c r="B626" s="21" t="s">
        <v>42</v>
      </c>
      <c r="C626" s="126"/>
      <c r="D626" s="129">
        <v>360183151.19</v>
      </c>
      <c r="E626" s="131">
        <v>4675532986.8699999</v>
      </c>
      <c r="F626" s="131">
        <v>4315349835.6800003</v>
      </c>
      <c r="G626" s="126"/>
    </row>
    <row r="627" spans="1:7" ht="13.5">
      <c r="A627" s="15"/>
      <c r="B627" s="21" t="s">
        <v>311</v>
      </c>
      <c r="C627" s="126"/>
      <c r="D627" s="129">
        <v>0</v>
      </c>
      <c r="E627" s="131">
        <v>7063973530</v>
      </c>
      <c r="F627" s="131">
        <v>7063973530</v>
      </c>
      <c r="G627" s="126"/>
    </row>
    <row r="628" spans="1:7" ht="13.5">
      <c r="A628" s="15"/>
      <c r="B628" s="21" t="s">
        <v>120</v>
      </c>
      <c r="C628" s="126"/>
      <c r="D628" s="129">
        <v>0</v>
      </c>
      <c r="E628" s="131">
        <v>77630000</v>
      </c>
      <c r="F628" s="131">
        <v>77630000</v>
      </c>
      <c r="G628" s="126"/>
    </row>
    <row r="629" spans="1:7" ht="13.5">
      <c r="A629" s="15"/>
      <c r="B629" s="21" t="s">
        <v>301</v>
      </c>
      <c r="C629" s="126"/>
      <c r="D629" s="129">
        <v>1731549.85</v>
      </c>
      <c r="E629" s="131">
        <v>712452025</v>
      </c>
      <c r="F629" s="131">
        <v>710720475.14999998</v>
      </c>
      <c r="G629" s="126"/>
    </row>
    <row r="630" spans="1:7" ht="13.5">
      <c r="A630" s="15"/>
      <c r="B630" s="21" t="s">
        <v>66</v>
      </c>
      <c r="C630" s="126"/>
      <c r="D630" s="129">
        <v>0</v>
      </c>
      <c r="E630" s="131">
        <v>17901700</v>
      </c>
      <c r="F630" s="131">
        <v>17901700</v>
      </c>
      <c r="G630" s="126"/>
    </row>
    <row r="631" spans="1:7" ht="13.5">
      <c r="A631" s="15"/>
      <c r="B631" s="21" t="s">
        <v>304</v>
      </c>
      <c r="C631" s="126"/>
      <c r="D631" s="129">
        <v>0</v>
      </c>
      <c r="E631" s="131">
        <v>1716379000</v>
      </c>
      <c r="F631" s="131">
        <v>1716379000</v>
      </c>
      <c r="G631" s="126"/>
    </row>
    <row r="632" spans="1:7" ht="13.5">
      <c r="A632" s="15"/>
      <c r="B632" s="21" t="s">
        <v>305</v>
      </c>
      <c r="C632" s="126"/>
      <c r="D632" s="129">
        <v>0</v>
      </c>
      <c r="E632" s="131">
        <v>1010000000</v>
      </c>
      <c r="F632" s="131">
        <v>1010000000</v>
      </c>
      <c r="G632" s="126"/>
    </row>
    <row r="633" spans="1:7" ht="13.5">
      <c r="A633" s="15"/>
      <c r="B633" s="22" t="s">
        <v>306</v>
      </c>
      <c r="C633" s="126"/>
      <c r="D633" s="129">
        <v>0</v>
      </c>
      <c r="E633" s="131">
        <v>77000000</v>
      </c>
      <c r="F633" s="131">
        <v>77000000</v>
      </c>
      <c r="G633" s="126"/>
    </row>
    <row r="634" spans="1:7" ht="13.5">
      <c r="A634" s="15"/>
      <c r="B634" s="21" t="s">
        <v>307</v>
      </c>
      <c r="C634" s="126"/>
      <c r="D634" s="129">
        <v>0</v>
      </c>
      <c r="E634" s="131">
        <v>1535000000</v>
      </c>
      <c r="F634" s="131">
        <v>1535000000</v>
      </c>
      <c r="G634" s="126"/>
    </row>
    <row r="635" spans="1:7" ht="13.5">
      <c r="A635" s="15"/>
      <c r="B635" s="21" t="s">
        <v>64</v>
      </c>
      <c r="C635" s="126"/>
      <c r="D635" s="129">
        <v>0</v>
      </c>
      <c r="E635" s="131">
        <v>42600000</v>
      </c>
      <c r="F635" s="131">
        <v>42600000</v>
      </c>
      <c r="G635" s="126"/>
    </row>
    <row r="636" spans="1:7" ht="13.5">
      <c r="A636" s="15"/>
      <c r="B636" s="22" t="s">
        <v>308</v>
      </c>
      <c r="C636" s="126"/>
      <c r="D636" s="129">
        <v>0</v>
      </c>
      <c r="E636" s="131">
        <v>164007803</v>
      </c>
      <c r="F636" s="131">
        <v>164007803</v>
      </c>
      <c r="G636" s="126"/>
    </row>
    <row r="637" spans="1:7" ht="13.5">
      <c r="A637" s="15"/>
      <c r="B637" s="21" t="s">
        <v>309</v>
      </c>
      <c r="C637" s="126"/>
      <c r="D637" s="129">
        <v>0</v>
      </c>
      <c r="E637" s="131">
        <v>642500000</v>
      </c>
      <c r="F637" s="131">
        <v>642500000</v>
      </c>
      <c r="G637" s="126"/>
    </row>
    <row r="638" spans="1:7" ht="13.5">
      <c r="A638" s="15"/>
      <c r="B638" s="21" t="s">
        <v>18</v>
      </c>
      <c r="C638" s="126"/>
      <c r="D638" s="129">
        <v>83958046.060000002</v>
      </c>
      <c r="E638" s="131">
        <v>5354386436.3299999</v>
      </c>
      <c r="F638" s="131">
        <v>5270428390.2699995</v>
      </c>
      <c r="G638" s="126"/>
    </row>
    <row r="639" spans="1:7" ht="13.5">
      <c r="A639" s="15"/>
      <c r="B639" s="21" t="s">
        <v>70</v>
      </c>
      <c r="C639" s="126"/>
      <c r="D639" s="129">
        <v>171573424.31</v>
      </c>
      <c r="E639" s="131">
        <v>2746911227</v>
      </c>
      <c r="F639" s="131">
        <v>2575337802.6900001</v>
      </c>
      <c r="G639" s="126"/>
    </row>
    <row r="640" spans="1:7" ht="13.5">
      <c r="A640" s="15"/>
      <c r="B640" s="21" t="s">
        <v>5</v>
      </c>
      <c r="C640" s="126"/>
      <c r="D640" s="129">
        <v>0</v>
      </c>
      <c r="E640" s="131">
        <v>1507500000</v>
      </c>
      <c r="F640" s="131"/>
      <c r="G640" s="126"/>
    </row>
    <row r="641" spans="1:7" ht="13.5">
      <c r="A641" s="15"/>
      <c r="B641" s="21" t="s">
        <v>728</v>
      </c>
      <c r="C641" s="126"/>
      <c r="D641" s="129">
        <v>73052023.229999989</v>
      </c>
      <c r="E641" s="131">
        <v>1071336713</v>
      </c>
      <c r="F641" s="131">
        <v>998284689.76999998</v>
      </c>
      <c r="G641" s="126"/>
    </row>
    <row r="642" spans="1:7" ht="13.5">
      <c r="A642" s="15"/>
      <c r="B642" s="21" t="s">
        <v>104</v>
      </c>
      <c r="C642" s="126"/>
      <c r="D642" s="129">
        <v>0</v>
      </c>
      <c r="E642" s="131">
        <v>589000000</v>
      </c>
      <c r="F642" s="131">
        <v>589000000</v>
      </c>
      <c r="G642" s="126"/>
    </row>
    <row r="643" spans="1:7" ht="13.5">
      <c r="A643" s="15"/>
      <c r="B643" s="21" t="s">
        <v>302</v>
      </c>
      <c r="C643" s="126"/>
      <c r="D643" s="129">
        <v>1066667.57</v>
      </c>
      <c r="E643" s="131">
        <v>390777776</v>
      </c>
      <c r="F643" s="131">
        <v>389711108.43000001</v>
      </c>
      <c r="G643" s="126"/>
    </row>
    <row r="644" spans="1:7" ht="13.5">
      <c r="A644" s="15"/>
      <c r="B644" s="21" t="s">
        <v>45</v>
      </c>
      <c r="C644" s="126"/>
      <c r="D644" s="129">
        <v>0</v>
      </c>
      <c r="E644" s="131">
        <v>315000000</v>
      </c>
      <c r="F644" s="131">
        <v>315000000</v>
      </c>
      <c r="G644" s="126"/>
    </row>
    <row r="645" spans="1:7" ht="13.5">
      <c r="A645" s="15"/>
      <c r="B645" s="21" t="s">
        <v>1</v>
      </c>
      <c r="C645" s="126"/>
      <c r="D645" s="129">
        <v>0</v>
      </c>
      <c r="E645" s="131">
        <v>929769354.79999995</v>
      </c>
      <c r="F645" s="131">
        <v>929769354.79999995</v>
      </c>
      <c r="G645" s="126"/>
    </row>
    <row r="646" spans="1:7" ht="15">
      <c r="A646" s="15"/>
      <c r="B646" s="20" t="s">
        <v>713</v>
      </c>
      <c r="C646" s="126"/>
      <c r="D646" s="129">
        <v>5000000</v>
      </c>
      <c r="E646" s="131">
        <v>1827730000</v>
      </c>
      <c r="F646" s="131"/>
      <c r="G646" s="126"/>
    </row>
    <row r="647" spans="1:7" ht="13.5">
      <c r="A647" s="15"/>
      <c r="B647" s="21" t="s">
        <v>303</v>
      </c>
      <c r="C647" s="126"/>
      <c r="D647" s="129">
        <v>39251575</v>
      </c>
      <c r="E647" s="131">
        <v>689725153</v>
      </c>
      <c r="F647" s="131">
        <v>650473578</v>
      </c>
      <c r="G647" s="126"/>
    </row>
    <row r="648" spans="1:7" ht="13.5">
      <c r="A648" s="15"/>
      <c r="B648" s="21" t="s">
        <v>121</v>
      </c>
      <c r="C648" s="126"/>
      <c r="D648" s="129">
        <v>0</v>
      </c>
      <c r="E648" s="131">
        <v>105050000</v>
      </c>
      <c r="F648" s="131">
        <v>105050000</v>
      </c>
      <c r="G648" s="126"/>
    </row>
    <row r="649" spans="1:7" ht="13.5">
      <c r="A649" s="15"/>
      <c r="B649" s="21" t="s">
        <v>724</v>
      </c>
      <c r="C649" s="126"/>
      <c r="D649" s="129">
        <v>0</v>
      </c>
      <c r="E649" s="131">
        <v>520250000</v>
      </c>
      <c r="F649" s="131">
        <v>520250000</v>
      </c>
      <c r="G649" s="126"/>
    </row>
    <row r="650" spans="1:7" ht="13.5">
      <c r="A650" s="15"/>
      <c r="B650" s="21" t="s">
        <v>75</v>
      </c>
      <c r="C650" s="126"/>
      <c r="D650" s="129">
        <v>100000</v>
      </c>
      <c r="E650" s="131">
        <v>1945828</v>
      </c>
      <c r="F650" s="131">
        <v>1845828</v>
      </c>
      <c r="G650" s="126"/>
    </row>
    <row r="651" spans="1:7" ht="15">
      <c r="A651" s="15"/>
      <c r="B651" s="20" t="s">
        <v>718</v>
      </c>
      <c r="C651" s="126"/>
      <c r="D651" s="129">
        <v>0</v>
      </c>
      <c r="E651" s="131">
        <v>87200000</v>
      </c>
      <c r="F651" s="131">
        <v>87200000</v>
      </c>
      <c r="G651" s="126"/>
    </row>
    <row r="652" spans="1:7" ht="13.5">
      <c r="A652" s="15"/>
      <c r="B652" s="147" t="s">
        <v>10</v>
      </c>
      <c r="C652" s="126"/>
      <c r="D652" s="133">
        <v>743813861.21000016</v>
      </c>
      <c r="E652" s="133">
        <v>41733019303</v>
      </c>
      <c r="F652" s="143">
        <v>37658975441.790001</v>
      </c>
      <c r="G652" s="126"/>
    </row>
    <row r="653" spans="1:7" ht="13.5">
      <c r="A653" s="15"/>
      <c r="B653" s="15"/>
      <c r="C653" s="126"/>
      <c r="D653" s="126"/>
      <c r="E653" s="126"/>
      <c r="F653" s="126"/>
      <c r="G653" s="126"/>
    </row>
    <row r="654" spans="1:7" ht="13.5">
      <c r="A654" s="15"/>
      <c r="B654" s="15"/>
      <c r="C654" s="126"/>
      <c r="D654" s="126"/>
      <c r="E654" s="126"/>
      <c r="F654" s="126"/>
      <c r="G654" s="126"/>
    </row>
    <row r="655" spans="1:7" ht="13.5">
      <c r="A655" s="228">
        <v>12</v>
      </c>
      <c r="B655" s="248" t="s">
        <v>259</v>
      </c>
      <c r="C655" s="231"/>
      <c r="D655" s="243" t="s">
        <v>665</v>
      </c>
      <c r="E655" s="243" t="s">
        <v>734</v>
      </c>
      <c r="F655" s="231"/>
      <c r="G655" s="231"/>
    </row>
    <row r="656" spans="1:7" ht="13.5">
      <c r="A656" s="286"/>
      <c r="B656" s="152"/>
      <c r="C656" s="126"/>
      <c r="D656" s="124"/>
      <c r="E656" s="124"/>
      <c r="F656" s="126"/>
      <c r="G656" s="126"/>
    </row>
    <row r="657" spans="1:7" ht="13.5">
      <c r="A657" s="286"/>
      <c r="B657" s="152"/>
      <c r="C657" s="126"/>
      <c r="D657" s="124"/>
      <c r="E657" s="124"/>
      <c r="F657" s="126"/>
      <c r="G657" s="126"/>
    </row>
    <row r="658" spans="1:7" ht="13.5">
      <c r="A658" s="286"/>
      <c r="B658" s="152"/>
      <c r="C658" s="126"/>
      <c r="D658" s="124"/>
      <c r="E658" s="124"/>
      <c r="F658" s="126"/>
      <c r="G658" s="126"/>
    </row>
    <row r="659" spans="1:7" ht="13.5">
      <c r="A659" s="286"/>
      <c r="B659" s="149" t="s">
        <v>392</v>
      </c>
      <c r="C659" s="126"/>
      <c r="D659" s="124"/>
      <c r="E659" s="124"/>
      <c r="F659" s="126"/>
      <c r="G659" s="126"/>
    </row>
    <row r="660" spans="1:7" ht="13.5">
      <c r="A660" s="286"/>
      <c r="B660" s="153" t="s">
        <v>351</v>
      </c>
      <c r="C660" s="154"/>
      <c r="D660" s="156">
        <v>17101976511.74</v>
      </c>
      <c r="E660" s="156">
        <v>-699480071.68000031</v>
      </c>
      <c r="F660" s="126"/>
      <c r="G660" s="126"/>
    </row>
    <row r="661" spans="1:7" ht="13.5">
      <c r="A661" s="286"/>
      <c r="B661" s="155" t="s">
        <v>10</v>
      </c>
      <c r="C661" s="154"/>
      <c r="D661" s="154">
        <v>17101976511.74</v>
      </c>
      <c r="E661" s="154">
        <v>-699480071.68000031</v>
      </c>
      <c r="F661" s="126"/>
      <c r="G661" s="126"/>
    </row>
    <row r="662" spans="1:7" ht="13.5">
      <c r="A662" s="286"/>
      <c r="B662" s="155"/>
      <c r="C662" s="154"/>
      <c r="D662" s="154"/>
      <c r="E662" s="154"/>
      <c r="F662" s="126"/>
      <c r="G662" s="126"/>
    </row>
    <row r="663" spans="1:7" ht="13.5">
      <c r="A663" s="286"/>
      <c r="B663" s="155" t="s">
        <v>433</v>
      </c>
      <c r="C663" s="154"/>
      <c r="D663" s="154"/>
      <c r="E663" s="154"/>
      <c r="F663" s="126"/>
      <c r="G663" s="126"/>
    </row>
    <row r="664" spans="1:7" ht="13.5">
      <c r="A664" s="286"/>
      <c r="B664" s="156" t="s">
        <v>350</v>
      </c>
      <c r="C664" s="154"/>
      <c r="D664" s="156">
        <v>1268650.78</v>
      </c>
      <c r="E664" s="156">
        <v>4164855.919999972</v>
      </c>
      <c r="F664" s="126"/>
      <c r="G664" s="126"/>
    </row>
    <row r="665" spans="1:7" ht="13.5">
      <c r="A665" s="286"/>
      <c r="B665" s="157" t="s">
        <v>360</v>
      </c>
      <c r="C665" s="154"/>
      <c r="D665" s="156">
        <v>7956531563.79</v>
      </c>
      <c r="E665" s="156">
        <v>16428312326.510002</v>
      </c>
      <c r="F665" s="126"/>
      <c r="G665" s="126"/>
    </row>
    <row r="666" spans="1:7" ht="13.5">
      <c r="A666" s="286"/>
      <c r="B666" s="157" t="s">
        <v>429</v>
      </c>
      <c r="C666" s="154"/>
      <c r="D666" s="156">
        <v>26528846.32</v>
      </c>
      <c r="E666" s="156">
        <v>26529081.260000002</v>
      </c>
      <c r="F666" s="129"/>
      <c r="G666" s="126"/>
    </row>
    <row r="667" spans="1:7" ht="13.5">
      <c r="A667" s="286"/>
      <c r="B667" s="152"/>
      <c r="C667" s="143"/>
      <c r="D667" s="146">
        <v>7984329060.8899994</v>
      </c>
      <c r="E667" s="146">
        <v>16459006263.690002</v>
      </c>
      <c r="F667" s="131"/>
      <c r="G667" s="129"/>
    </row>
    <row r="668" spans="1:7" ht="13.5">
      <c r="A668" s="286"/>
      <c r="B668" s="152"/>
      <c r="C668" s="126"/>
      <c r="D668" s="186"/>
      <c r="E668" s="146"/>
      <c r="F668" s="131"/>
      <c r="G668" s="129"/>
    </row>
    <row r="669" spans="1:7" ht="13.5">
      <c r="A669" s="286"/>
      <c r="B669" s="152"/>
      <c r="C669" s="126"/>
      <c r="D669" s="124"/>
      <c r="E669" s="146"/>
      <c r="F669" s="126"/>
      <c r="G669" s="126"/>
    </row>
    <row r="670" spans="1:7" ht="13.5">
      <c r="A670" s="15"/>
      <c r="B670" s="15"/>
      <c r="C670" s="126"/>
      <c r="D670" s="126">
        <v>0</v>
      </c>
      <c r="E670" s="126">
        <v>0</v>
      </c>
      <c r="F670" s="126"/>
      <c r="G670" s="126"/>
    </row>
    <row r="671" spans="1:7" ht="13.5">
      <c r="A671" s="15"/>
      <c r="B671" s="15"/>
      <c r="C671" s="126"/>
      <c r="D671" s="126"/>
      <c r="E671" s="126"/>
      <c r="F671" s="126"/>
      <c r="G671" s="126"/>
    </row>
    <row r="672" spans="1:7" ht="13.5">
      <c r="A672" s="286">
        <v>13</v>
      </c>
      <c r="B672" s="18" t="s">
        <v>260</v>
      </c>
      <c r="C672" s="126"/>
      <c r="D672" s="137" t="s">
        <v>665</v>
      </c>
      <c r="E672" s="137" t="s">
        <v>734</v>
      </c>
      <c r="F672" s="126"/>
      <c r="G672" s="126"/>
    </row>
    <row r="673" spans="1:7" ht="13.5">
      <c r="A673" s="286"/>
      <c r="B673" s="153" t="s">
        <v>352</v>
      </c>
      <c r="C673" s="154"/>
      <c r="D673" s="156">
        <v>1201246208.3499999</v>
      </c>
      <c r="E673" s="156">
        <v>1464879735.54</v>
      </c>
      <c r="F673" s="126"/>
      <c r="G673" s="129"/>
    </row>
    <row r="674" spans="1:7" ht="13.5">
      <c r="A674" s="286"/>
      <c r="B674" s="153" t="s">
        <v>353</v>
      </c>
      <c r="C674" s="156"/>
      <c r="D674" s="156">
        <v>0</v>
      </c>
      <c r="E674" s="156"/>
      <c r="F674" s="126"/>
      <c r="G674" s="129"/>
    </row>
    <row r="675" spans="1:7" ht="13.5">
      <c r="A675" s="286"/>
      <c r="B675" s="153" t="s">
        <v>354</v>
      </c>
      <c r="C675" s="154"/>
      <c r="D675" s="156">
        <v>19676.57</v>
      </c>
      <c r="E675" s="156">
        <v>19676.569999999949</v>
      </c>
      <c r="F675" s="126"/>
      <c r="G675" s="129"/>
    </row>
    <row r="676" spans="1:7" ht="13.5">
      <c r="A676" s="286"/>
      <c r="B676" s="153" t="s">
        <v>355</v>
      </c>
      <c r="C676" s="156"/>
      <c r="D676" s="156">
        <v>0</v>
      </c>
      <c r="E676" s="156"/>
      <c r="F676" s="126"/>
      <c r="G676" s="129"/>
    </row>
    <row r="677" spans="1:7" ht="13.5">
      <c r="A677" s="286"/>
      <c r="B677" s="153" t="s">
        <v>356</v>
      </c>
      <c r="C677" s="154"/>
      <c r="D677" s="156">
        <v>0</v>
      </c>
      <c r="E677" s="156"/>
      <c r="F677" s="126"/>
      <c r="G677" s="129"/>
    </row>
    <row r="678" spans="1:7" ht="13.5">
      <c r="A678" s="286"/>
      <c r="B678" s="153" t="s">
        <v>357</v>
      </c>
      <c r="C678" s="154"/>
      <c r="D678" s="156">
        <v>0</v>
      </c>
      <c r="E678" s="156"/>
      <c r="F678" s="126"/>
      <c r="G678" s="126"/>
    </row>
    <row r="679" spans="1:7" ht="13.5">
      <c r="A679" s="286"/>
      <c r="B679" s="153" t="s">
        <v>358</v>
      </c>
      <c r="C679" s="156"/>
      <c r="D679" s="156">
        <v>0</v>
      </c>
      <c r="E679" s="156"/>
      <c r="F679" s="126"/>
      <c r="G679" s="126"/>
    </row>
    <row r="680" spans="1:7" ht="13.5">
      <c r="A680" s="286"/>
      <c r="B680" s="153" t="s">
        <v>359</v>
      </c>
      <c r="C680" s="156"/>
      <c r="D680" s="158">
        <v>88293.9</v>
      </c>
      <c r="E680" s="158">
        <v>88293.900000000023</v>
      </c>
      <c r="F680" s="126"/>
      <c r="G680" s="126"/>
    </row>
    <row r="681" spans="1:7" ht="13.5">
      <c r="A681" s="286"/>
      <c r="B681" s="147" t="s">
        <v>10</v>
      </c>
      <c r="C681" s="143"/>
      <c r="D681" s="133">
        <v>1201354178.8199999</v>
      </c>
      <c r="E681" s="133">
        <v>1464987706.01</v>
      </c>
      <c r="F681" s="126"/>
      <c r="G681" s="126"/>
    </row>
    <row r="682" spans="1:7" ht="13.5">
      <c r="A682" s="15"/>
      <c r="B682" s="15"/>
      <c r="C682" s="126"/>
      <c r="D682" s="126"/>
      <c r="E682" s="126"/>
      <c r="F682" s="126"/>
      <c r="G682" s="126"/>
    </row>
    <row r="683" spans="1:7" ht="13.5">
      <c r="A683" s="15"/>
      <c r="B683" s="15"/>
      <c r="C683" s="126"/>
      <c r="D683" s="126"/>
      <c r="E683" s="126"/>
      <c r="F683" s="126"/>
      <c r="G683" s="126"/>
    </row>
    <row r="684" spans="1:7" ht="13.5">
      <c r="A684" s="23">
        <v>14</v>
      </c>
      <c r="B684" s="18" t="s">
        <v>261</v>
      </c>
      <c r="C684" s="137"/>
      <c r="D684" s="137" t="s">
        <v>665</v>
      </c>
      <c r="E684" s="137" t="s">
        <v>734</v>
      </c>
      <c r="F684" s="126"/>
      <c r="G684" s="126"/>
    </row>
    <row r="685" spans="1:7" ht="13.5">
      <c r="A685" s="15"/>
      <c r="B685" s="147" t="s">
        <v>244</v>
      </c>
      <c r="C685" s="126"/>
      <c r="D685" s="126"/>
      <c r="E685" s="126"/>
      <c r="F685" s="126"/>
      <c r="G685" s="126"/>
    </row>
    <row r="686" spans="1:7" ht="13.5">
      <c r="A686" s="15"/>
      <c r="B686" s="156" t="s">
        <v>96</v>
      </c>
      <c r="C686" s="154"/>
      <c r="D686" s="156">
        <v>33892350.479999997</v>
      </c>
      <c r="E686" s="156">
        <v>58003621.980000019</v>
      </c>
      <c r="F686" s="126"/>
      <c r="G686" s="126"/>
    </row>
    <row r="687" spans="1:7" ht="13.5">
      <c r="A687" s="15"/>
      <c r="B687" s="156" t="s">
        <v>339</v>
      </c>
      <c r="C687" s="154"/>
      <c r="D687" s="156">
        <v>808077.66</v>
      </c>
      <c r="E687" s="156">
        <v>652228.34999999776</v>
      </c>
      <c r="F687" s="126"/>
      <c r="G687" s="126"/>
    </row>
    <row r="688" spans="1:7" ht="13.5">
      <c r="A688" s="15"/>
      <c r="B688" s="156" t="s">
        <v>340</v>
      </c>
      <c r="C688" s="154"/>
      <c r="D688" s="156">
        <v>0</v>
      </c>
      <c r="E688" s="156">
        <v>1589345.3199999332</v>
      </c>
      <c r="F688" s="126"/>
      <c r="G688" s="126"/>
    </row>
    <row r="689" spans="1:7" ht="13.5">
      <c r="A689" s="15"/>
      <c r="B689" s="156" t="s">
        <v>341</v>
      </c>
      <c r="C689" s="154"/>
      <c r="D689" s="156">
        <v>0</v>
      </c>
      <c r="E689" s="156">
        <v>0</v>
      </c>
      <c r="F689" s="126"/>
      <c r="G689" s="126"/>
    </row>
    <row r="690" spans="1:7" ht="13.5">
      <c r="A690" s="15"/>
      <c r="B690" s="156" t="s">
        <v>342</v>
      </c>
      <c r="C690" s="154"/>
      <c r="D690" s="156">
        <v>0</v>
      </c>
      <c r="E690" s="156">
        <v>0</v>
      </c>
      <c r="F690" s="126"/>
      <c r="G690" s="126"/>
    </row>
    <row r="691" spans="1:7" ht="13.5">
      <c r="A691" s="15"/>
      <c r="B691" s="156" t="s">
        <v>431</v>
      </c>
      <c r="C691" s="154"/>
      <c r="D691" s="156">
        <v>123531.43</v>
      </c>
      <c r="E691" s="156">
        <v>121531.4299999997</v>
      </c>
      <c r="F691" s="126"/>
      <c r="G691" s="126"/>
    </row>
    <row r="692" spans="1:7" ht="13.5">
      <c r="A692" s="15"/>
      <c r="B692" s="156" t="s">
        <v>343</v>
      </c>
      <c r="C692" s="154"/>
      <c r="D692" s="156">
        <v>-9548963.9000000004</v>
      </c>
      <c r="E692" s="156">
        <v>7293354.1000000238</v>
      </c>
      <c r="F692" s="126"/>
      <c r="G692" s="126"/>
    </row>
    <row r="693" spans="1:7" ht="13.5">
      <c r="A693" s="15"/>
      <c r="B693" s="156" t="s">
        <v>344</v>
      </c>
      <c r="C693" s="154"/>
      <c r="D693" s="156">
        <v>37221.82</v>
      </c>
      <c r="E693" s="156">
        <v>166771.81999999983</v>
      </c>
      <c r="F693" s="126"/>
      <c r="G693" s="126"/>
    </row>
    <row r="694" spans="1:7" ht="13.5">
      <c r="A694" s="15"/>
      <c r="B694" s="156" t="s">
        <v>345</v>
      </c>
      <c r="C694" s="154"/>
      <c r="D694" s="156">
        <v>-15975.42</v>
      </c>
      <c r="E694" s="156">
        <v>1250424.5799999982</v>
      </c>
      <c r="F694" s="126"/>
      <c r="G694" s="126"/>
    </row>
    <row r="695" spans="1:7" ht="13.5">
      <c r="A695" s="15"/>
      <c r="B695" s="156" t="s">
        <v>346</v>
      </c>
      <c r="C695" s="154"/>
      <c r="D695" s="156">
        <v>6348660.7000000002</v>
      </c>
      <c r="E695" s="156">
        <v>6388610.6999999881</v>
      </c>
      <c r="F695" s="126"/>
      <c r="G695" s="126"/>
    </row>
    <row r="696" spans="1:7" ht="13.5">
      <c r="A696" s="15"/>
      <c r="B696" s="156" t="s">
        <v>347</v>
      </c>
      <c r="C696" s="154"/>
      <c r="D696" s="156">
        <v>20000</v>
      </c>
      <c r="E696" s="156">
        <v>940925</v>
      </c>
      <c r="F696" s="126"/>
      <c r="G696" s="126"/>
    </row>
    <row r="697" spans="1:7" ht="13.5">
      <c r="A697" s="15"/>
      <c r="B697" s="156" t="s">
        <v>430</v>
      </c>
      <c r="C697" s="154"/>
      <c r="D697" s="156">
        <v>169047.27</v>
      </c>
      <c r="E697" s="156">
        <v>169047.26999999955</v>
      </c>
      <c r="F697" s="126"/>
      <c r="G697" s="126"/>
    </row>
    <row r="698" spans="1:7" ht="13.5">
      <c r="A698" s="15"/>
      <c r="B698" s="156" t="s">
        <v>348</v>
      </c>
      <c r="C698" s="154"/>
      <c r="D698" s="156">
        <v>78117.009999999995</v>
      </c>
      <c r="E698" s="156">
        <v>78117.009999999776</v>
      </c>
      <c r="F698" s="126"/>
      <c r="G698" s="126"/>
    </row>
    <row r="699" spans="1:7" ht="13.5">
      <c r="A699" s="15"/>
      <c r="B699" s="156" t="s">
        <v>349</v>
      </c>
      <c r="C699" s="154"/>
      <c r="D699" s="156">
        <v>56.91</v>
      </c>
      <c r="E699" s="156">
        <v>3651.910000000149</v>
      </c>
      <c r="F699" s="126"/>
      <c r="G699" s="126"/>
    </row>
    <row r="700" spans="1:7" ht="13.5">
      <c r="A700" s="15"/>
      <c r="B700" s="156" t="s">
        <v>434</v>
      </c>
      <c r="C700" s="154"/>
      <c r="D700" s="156">
        <v>0</v>
      </c>
      <c r="E700" s="156">
        <v>0</v>
      </c>
      <c r="F700" s="126"/>
      <c r="G700" s="126"/>
    </row>
    <row r="701" spans="1:7" ht="13.5">
      <c r="A701" s="15"/>
      <c r="B701" s="156" t="s">
        <v>101</v>
      </c>
      <c r="C701" s="154"/>
      <c r="D701" s="156">
        <v>62098.7</v>
      </c>
      <c r="E701" s="156">
        <v>307848.69999998808</v>
      </c>
      <c r="F701" s="126"/>
      <c r="G701" s="126"/>
    </row>
    <row r="702" spans="1:7" ht="13.5">
      <c r="A702" s="15"/>
      <c r="B702" s="156" t="s">
        <v>17</v>
      </c>
      <c r="C702" s="154"/>
      <c r="D702" s="156">
        <v>295666.63</v>
      </c>
      <c r="E702" s="156">
        <v>18964084.649999976</v>
      </c>
      <c r="F702" s="126"/>
      <c r="G702" s="126"/>
    </row>
    <row r="703" spans="1:7" ht="13.5">
      <c r="A703" s="15"/>
      <c r="B703" s="156" t="s">
        <v>435</v>
      </c>
      <c r="C703" s="154"/>
      <c r="D703" s="156">
        <v>410644.49</v>
      </c>
      <c r="E703" s="156">
        <v>20410644.489999995</v>
      </c>
      <c r="F703" s="126"/>
      <c r="G703" s="126"/>
    </row>
    <row r="704" spans="1:7" ht="13.5">
      <c r="A704" s="15"/>
      <c r="B704" s="156" t="s">
        <v>328</v>
      </c>
      <c r="C704" s="154"/>
      <c r="D704" s="156">
        <v>65177241.119999997</v>
      </c>
      <c r="E704" s="156">
        <v>67614091.139999986</v>
      </c>
      <c r="F704" s="126"/>
      <c r="G704" s="126"/>
    </row>
    <row r="705" spans="1:7" ht="13.5">
      <c r="A705" s="15"/>
      <c r="B705" s="156" t="s">
        <v>13</v>
      </c>
      <c r="C705" s="154"/>
      <c r="D705" s="156">
        <v>43388710.670000002</v>
      </c>
      <c r="E705" s="156">
        <v>143388710.67000002</v>
      </c>
      <c r="F705" s="126"/>
      <c r="G705" s="126"/>
    </row>
    <row r="706" spans="1:7" ht="13.5">
      <c r="A706" s="15"/>
      <c r="B706" s="156" t="s">
        <v>11</v>
      </c>
      <c r="C706" s="154"/>
      <c r="D706" s="156">
        <v>212836.22</v>
      </c>
      <c r="E706" s="156">
        <v>293920.3900000006</v>
      </c>
      <c r="F706" s="126"/>
      <c r="G706" s="126"/>
    </row>
    <row r="707" spans="1:7" ht="13.5">
      <c r="A707" s="15"/>
      <c r="B707" s="156" t="s">
        <v>88</v>
      </c>
      <c r="C707" s="154"/>
      <c r="D707" s="156">
        <v>203780.15</v>
      </c>
      <c r="E707" s="156">
        <v>213780.15000000596</v>
      </c>
      <c r="F707" s="126"/>
      <c r="G707" s="126"/>
    </row>
    <row r="708" spans="1:7" ht="13.5">
      <c r="A708" s="15"/>
      <c r="B708" s="156" t="s">
        <v>436</v>
      </c>
      <c r="C708" s="154"/>
      <c r="D708" s="156">
        <v>23887193.239999998</v>
      </c>
      <c r="E708" s="156">
        <v>23937026.739999995</v>
      </c>
      <c r="F708" s="126"/>
      <c r="G708" s="126"/>
    </row>
    <row r="709" spans="1:7" ht="13.5">
      <c r="A709" s="15"/>
      <c r="B709" s="156" t="s">
        <v>67</v>
      </c>
      <c r="C709" s="154"/>
      <c r="D709" s="156">
        <v>805521.11</v>
      </c>
      <c r="E709" s="156">
        <v>414521.11000000034</v>
      </c>
      <c r="F709" s="126"/>
      <c r="G709" s="126"/>
    </row>
    <row r="710" spans="1:7" ht="13.5">
      <c r="A710" s="15"/>
      <c r="B710" s="156" t="s">
        <v>99</v>
      </c>
      <c r="C710" s="154"/>
      <c r="D710" s="156">
        <v>0</v>
      </c>
      <c r="E710" s="285">
        <v>0</v>
      </c>
      <c r="F710" s="126"/>
      <c r="G710" s="126"/>
    </row>
    <row r="711" spans="1:7" ht="13.5">
      <c r="A711" s="15"/>
      <c r="B711" s="156" t="s">
        <v>89</v>
      </c>
      <c r="C711" s="154"/>
      <c r="D711" s="156">
        <v>100767</v>
      </c>
      <c r="E711" s="156">
        <v>1098196.9900000095</v>
      </c>
      <c r="F711" s="126"/>
      <c r="G711" s="126"/>
    </row>
    <row r="712" spans="1:7" ht="13.5">
      <c r="A712" s="15"/>
      <c r="B712" s="156" t="s">
        <v>437</v>
      </c>
      <c r="C712" s="154"/>
      <c r="D712" s="156">
        <v>8405.7900000000009</v>
      </c>
      <c r="E712" s="156">
        <v>3517000</v>
      </c>
      <c r="F712" s="126"/>
      <c r="G712" s="126"/>
    </row>
    <row r="713" spans="1:7" ht="13.5">
      <c r="A713" s="15"/>
      <c r="B713" s="156" t="s">
        <v>330</v>
      </c>
      <c r="C713" s="154"/>
      <c r="D713" s="156">
        <v>173141.72</v>
      </c>
      <c r="E713" s="156">
        <v>153141.71999999974</v>
      </c>
      <c r="F713" s="126"/>
      <c r="G713" s="126"/>
    </row>
    <row r="714" spans="1:7" ht="13.5">
      <c r="A714" s="15"/>
      <c r="B714" s="156" t="s">
        <v>438</v>
      </c>
      <c r="C714" s="154"/>
      <c r="D714" s="156">
        <v>147442.99</v>
      </c>
      <c r="E714" s="156">
        <v>147442.99</v>
      </c>
      <c r="F714" s="126"/>
      <c r="G714" s="126"/>
    </row>
    <row r="715" spans="1:7" ht="13.5">
      <c r="A715" s="15"/>
      <c r="B715" s="156" t="s">
        <v>439</v>
      </c>
      <c r="C715" s="154"/>
      <c r="D715" s="156">
        <v>0</v>
      </c>
      <c r="E715" s="156">
        <v>0</v>
      </c>
      <c r="F715" s="126"/>
      <c r="G715" s="126"/>
    </row>
    <row r="716" spans="1:7" ht="13.5">
      <c r="A716" s="15"/>
      <c r="B716" s="156" t="s">
        <v>440</v>
      </c>
      <c r="C716" s="154"/>
      <c r="D716" s="156">
        <v>0</v>
      </c>
      <c r="E716" s="156">
        <v>-18012.52</v>
      </c>
      <c r="F716" s="126"/>
      <c r="G716" s="126"/>
    </row>
    <row r="717" spans="1:7" ht="13.5">
      <c r="A717" s="15"/>
      <c r="B717" s="156" t="s">
        <v>441</v>
      </c>
      <c r="C717" s="154"/>
      <c r="D717" s="156">
        <v>1123503.3899999999</v>
      </c>
      <c r="E717" s="156">
        <v>1098077.3900000006</v>
      </c>
      <c r="F717" s="126"/>
      <c r="G717" s="126"/>
    </row>
    <row r="718" spans="1:7" ht="13.5">
      <c r="A718" s="15"/>
      <c r="B718" s="156" t="s">
        <v>63</v>
      </c>
      <c r="C718" s="154"/>
      <c r="D718" s="156">
        <v>346890.47</v>
      </c>
      <c r="E718" s="156">
        <v>468300.28000000119</v>
      </c>
      <c r="F718" s="126"/>
      <c r="G718" s="126"/>
    </row>
    <row r="719" spans="1:7" ht="13.5">
      <c r="A719" s="15"/>
      <c r="B719" s="156" t="s">
        <v>442</v>
      </c>
      <c r="C719" s="154"/>
      <c r="D719" s="156">
        <v>0</v>
      </c>
      <c r="E719" s="156">
        <v>481674.8200000003</v>
      </c>
      <c r="F719" s="126"/>
      <c r="G719" s="126"/>
    </row>
    <row r="720" spans="1:7" ht="13.5">
      <c r="A720" s="15"/>
      <c r="B720" s="156" t="s">
        <v>312</v>
      </c>
      <c r="C720" s="154"/>
      <c r="D720" s="156">
        <v>97482134.5</v>
      </c>
      <c r="E720" s="156">
        <v>115172688.71000007</v>
      </c>
      <c r="F720" s="126"/>
      <c r="G720" s="126"/>
    </row>
    <row r="721" spans="1:7" ht="13.5">
      <c r="A721" s="15"/>
      <c r="B721" s="156" t="s">
        <v>4</v>
      </c>
      <c r="C721" s="154"/>
      <c r="D721" s="156">
        <v>10469200.449999999</v>
      </c>
      <c r="E721" s="156">
        <v>1582450.450000003</v>
      </c>
      <c r="F721" s="126"/>
      <c r="G721" s="126"/>
    </row>
    <row r="722" spans="1:7" ht="13.5">
      <c r="A722" s="15"/>
      <c r="B722" s="156" t="s">
        <v>108</v>
      </c>
      <c r="C722" s="154"/>
      <c r="D722" s="156">
        <v>60891271.399999999</v>
      </c>
      <c r="E722" s="156">
        <v>60876271.400000006</v>
      </c>
      <c r="F722" s="126"/>
      <c r="G722" s="126"/>
    </row>
    <row r="723" spans="1:7" ht="13.5">
      <c r="A723" s="15"/>
      <c r="B723" s="156" t="s">
        <v>443</v>
      </c>
      <c r="C723" s="154"/>
      <c r="D723" s="156">
        <v>0</v>
      </c>
      <c r="E723" s="156">
        <v>0</v>
      </c>
      <c r="F723" s="126"/>
      <c r="G723" s="126"/>
    </row>
    <row r="724" spans="1:7" ht="13.5">
      <c r="A724" s="15"/>
      <c r="B724" s="156" t="s">
        <v>65</v>
      </c>
      <c r="C724" s="154"/>
      <c r="D724" s="156">
        <v>0</v>
      </c>
      <c r="E724" s="156">
        <v>0</v>
      </c>
      <c r="F724" s="126"/>
      <c r="G724" s="126"/>
    </row>
    <row r="725" spans="1:7" ht="13.5">
      <c r="A725" s="15"/>
      <c r="B725" s="156" t="s">
        <v>98</v>
      </c>
      <c r="C725" s="154"/>
      <c r="D725" s="156">
        <v>913649.85</v>
      </c>
      <c r="E725" s="156">
        <v>916849.84999999963</v>
      </c>
      <c r="F725" s="126"/>
      <c r="G725" s="126"/>
    </row>
    <row r="726" spans="1:7" ht="13.5">
      <c r="A726" s="15"/>
      <c r="B726" s="156" t="s">
        <v>85</v>
      </c>
      <c r="C726" s="154"/>
      <c r="D726" s="156">
        <v>5758.6</v>
      </c>
      <c r="E726" s="156">
        <v>7758.5999999999767</v>
      </c>
      <c r="F726" s="126"/>
      <c r="G726" s="126"/>
    </row>
    <row r="727" spans="1:7" ht="13.5">
      <c r="A727" s="15"/>
      <c r="B727" s="156" t="s">
        <v>80</v>
      </c>
      <c r="C727" s="154"/>
      <c r="D727" s="156">
        <v>101022.7</v>
      </c>
      <c r="E727" s="156">
        <v>1326130.3599999994</v>
      </c>
      <c r="F727" s="126"/>
      <c r="G727" s="126"/>
    </row>
    <row r="728" spans="1:7" ht="13.5">
      <c r="A728" s="15"/>
      <c r="B728" s="156" t="s">
        <v>444</v>
      </c>
      <c r="C728" s="154"/>
      <c r="D728" s="156">
        <v>0</v>
      </c>
      <c r="E728" s="156">
        <v>26294.990000000224</v>
      </c>
      <c r="F728" s="126"/>
      <c r="G728" s="126"/>
    </row>
    <row r="729" spans="1:7" ht="13.5">
      <c r="A729" s="15"/>
      <c r="B729" s="156" t="s">
        <v>448</v>
      </c>
      <c r="C729" s="154"/>
      <c r="D729" s="156">
        <v>0</v>
      </c>
      <c r="E729" s="156">
        <v>0</v>
      </c>
      <c r="F729" s="126"/>
      <c r="G729" s="126"/>
    </row>
    <row r="730" spans="1:7" ht="13.5">
      <c r="A730" s="15"/>
      <c r="B730" s="156" t="s">
        <v>445</v>
      </c>
      <c r="C730" s="154"/>
      <c r="D730" s="156">
        <v>0</v>
      </c>
      <c r="E730" s="156">
        <v>0</v>
      </c>
      <c r="F730" s="129"/>
      <c r="G730" s="126"/>
    </row>
    <row r="731" spans="1:7" ht="13.5">
      <c r="A731" s="15"/>
      <c r="B731" s="156" t="s">
        <v>581</v>
      </c>
      <c r="C731" s="154"/>
      <c r="D731" s="156">
        <v>125757.12</v>
      </c>
      <c r="E731" s="156">
        <v>132757.12000000104</v>
      </c>
      <c r="F731" s="129"/>
      <c r="G731" s="126"/>
    </row>
    <row r="732" spans="1:7" ht="13.5">
      <c r="A732" s="15"/>
      <c r="B732" s="156" t="s">
        <v>582</v>
      </c>
      <c r="C732" s="154"/>
      <c r="D732" s="156">
        <v>0</v>
      </c>
      <c r="E732" s="156">
        <v>-1036.9499999992549</v>
      </c>
      <c r="F732" s="129"/>
      <c r="G732" s="126"/>
    </row>
    <row r="733" spans="1:7" ht="13.5">
      <c r="A733" s="15"/>
      <c r="B733" s="2" t="s">
        <v>40</v>
      </c>
      <c r="C733" s="154"/>
      <c r="D733" s="156"/>
      <c r="E733" s="156">
        <v>-7522</v>
      </c>
      <c r="F733" s="129"/>
      <c r="G733" s="126"/>
    </row>
    <row r="734" spans="1:7" ht="13.5">
      <c r="A734" s="15"/>
      <c r="B734" s="156" t="s">
        <v>739</v>
      </c>
      <c r="C734" s="154"/>
      <c r="D734" s="156"/>
      <c r="E734" s="156">
        <v>152000</v>
      </c>
      <c r="F734" s="129"/>
      <c r="G734" s="126"/>
    </row>
    <row r="735" spans="1:7" ht="13.5">
      <c r="A735" s="15"/>
      <c r="B735" s="156" t="s">
        <v>740</v>
      </c>
      <c r="C735" s="154"/>
      <c r="D735" s="156"/>
      <c r="E735" s="156">
        <v>-10130000</v>
      </c>
      <c r="F735" s="129"/>
      <c r="G735" s="126"/>
    </row>
    <row r="736" spans="1:7" ht="13.5">
      <c r="A736" s="15"/>
      <c r="B736" s="156" t="s">
        <v>741</v>
      </c>
      <c r="C736" s="154"/>
      <c r="D736" s="156"/>
      <c r="E736" s="156">
        <v>0</v>
      </c>
      <c r="F736" s="129"/>
      <c r="G736" s="126"/>
    </row>
    <row r="737" spans="1:7" ht="13.5">
      <c r="A737" s="15"/>
      <c r="B737" s="156" t="s">
        <v>742</v>
      </c>
      <c r="C737" s="154"/>
      <c r="D737" s="156"/>
      <c r="E737" s="156">
        <v>147611.98999989033</v>
      </c>
      <c r="F737" s="129"/>
      <c r="G737" s="126"/>
    </row>
    <row r="738" spans="1:7" ht="13.5">
      <c r="A738" s="15"/>
      <c r="B738" s="156" t="s">
        <v>743</v>
      </c>
      <c r="C738" s="154"/>
      <c r="D738" s="156"/>
      <c r="E738" s="156">
        <v>6650</v>
      </c>
      <c r="F738" s="129"/>
      <c r="G738" s="126"/>
    </row>
    <row r="739" spans="1:7" ht="13.5">
      <c r="A739" s="15"/>
      <c r="B739" s="156" t="s">
        <v>86</v>
      </c>
      <c r="C739" s="154"/>
      <c r="D739" s="156"/>
      <c r="E739" s="156">
        <v>0.2199999988079071</v>
      </c>
      <c r="F739" s="129"/>
      <c r="G739" s="126"/>
    </row>
    <row r="740" spans="1:7" ht="13.5">
      <c r="A740" s="15"/>
      <c r="B740" s="156" t="s">
        <v>54</v>
      </c>
      <c r="C740" s="154"/>
      <c r="D740" s="156"/>
      <c r="E740" s="156">
        <v>0</v>
      </c>
      <c r="F740" s="129"/>
      <c r="G740" s="126"/>
    </row>
    <row r="741" spans="1:7" ht="13.5">
      <c r="A741" s="15"/>
      <c r="B741" s="156" t="s">
        <v>15</v>
      </c>
      <c r="C741" s="154"/>
      <c r="D741" s="156"/>
      <c r="E741" s="156">
        <v>8000</v>
      </c>
      <c r="F741" s="129"/>
      <c r="G741" s="126"/>
    </row>
    <row r="742" spans="1:7" ht="13.5">
      <c r="A742" s="15"/>
      <c r="B742" s="156" t="s">
        <v>744</v>
      </c>
      <c r="C742" s="154"/>
      <c r="D742" s="156"/>
      <c r="E742" s="156">
        <v>76250</v>
      </c>
      <c r="F742" s="129"/>
      <c r="G742" s="126"/>
    </row>
    <row r="743" spans="1:7" ht="13.5">
      <c r="A743" s="15"/>
      <c r="B743" s="156" t="s">
        <v>334</v>
      </c>
      <c r="C743" s="154"/>
      <c r="D743" s="156"/>
      <c r="E743" s="156">
        <v>258460</v>
      </c>
      <c r="F743" s="129"/>
      <c r="G743" s="126"/>
    </row>
    <row r="744" spans="1:7" ht="13.5">
      <c r="A744" s="15"/>
      <c r="B744" s="156" t="s">
        <v>608</v>
      </c>
      <c r="C744" s="154"/>
      <c r="D744" s="156"/>
      <c r="E744" s="156">
        <v>0</v>
      </c>
      <c r="F744" s="129"/>
      <c r="G744" s="126"/>
    </row>
    <row r="745" spans="1:7" ht="13.5">
      <c r="A745" s="15"/>
      <c r="B745" s="156" t="s">
        <v>100</v>
      </c>
      <c r="C745" s="154"/>
      <c r="D745" s="156"/>
      <c r="E745" s="156">
        <v>-930550</v>
      </c>
      <c r="F745" s="129"/>
      <c r="G745" s="126"/>
    </row>
    <row r="746" spans="1:7" ht="13.5">
      <c r="A746" s="15"/>
      <c r="B746" s="156" t="s">
        <v>745</v>
      </c>
      <c r="C746" s="154"/>
      <c r="D746" s="156"/>
      <c r="E746" s="156">
        <v>1002</v>
      </c>
      <c r="F746" s="129"/>
      <c r="G746" s="126"/>
    </row>
    <row r="747" spans="1:7" ht="13.5">
      <c r="A747" s="15"/>
      <c r="B747" s="156" t="s">
        <v>119</v>
      </c>
      <c r="C747" s="154"/>
      <c r="D747" s="156"/>
      <c r="E747" s="156">
        <v>-11081185.32</v>
      </c>
      <c r="F747" s="129"/>
      <c r="G747" s="126"/>
    </row>
    <row r="748" spans="1:7" ht="13.5">
      <c r="A748" s="15"/>
      <c r="B748" s="156" t="s">
        <v>14</v>
      </c>
      <c r="C748" s="154"/>
      <c r="D748" s="156"/>
      <c r="E748" s="156">
        <v>11925</v>
      </c>
      <c r="F748" s="129"/>
      <c r="G748" s="126"/>
    </row>
    <row r="749" spans="1:7" ht="13.5">
      <c r="A749" s="15"/>
      <c r="B749" s="156" t="s">
        <v>0</v>
      </c>
      <c r="C749" s="154"/>
      <c r="D749" s="156"/>
      <c r="E749" s="156">
        <v>1917.7600000035018</v>
      </c>
      <c r="F749" s="129"/>
      <c r="G749" s="126"/>
    </row>
    <row r="750" spans="1:7" ht="13.5">
      <c r="A750" s="15"/>
      <c r="B750" s="156" t="s">
        <v>648</v>
      </c>
      <c r="C750" s="154"/>
      <c r="D750" s="156"/>
      <c r="E750" s="156">
        <v>799.14999999850988</v>
      </c>
      <c r="F750" s="129"/>
      <c r="G750" s="126"/>
    </row>
    <row r="751" spans="1:7" ht="13.5">
      <c r="A751" s="15"/>
      <c r="B751" s="156" t="s">
        <v>84</v>
      </c>
      <c r="C751" s="154"/>
      <c r="D751" s="156"/>
      <c r="E751" s="156">
        <v>0</v>
      </c>
      <c r="F751" s="129"/>
      <c r="G751" s="126"/>
    </row>
    <row r="752" spans="1:7" ht="13.5">
      <c r="A752" s="15"/>
      <c r="B752" s="156" t="s">
        <v>649</v>
      </c>
      <c r="C752" s="154"/>
      <c r="D752" s="156"/>
      <c r="E752" s="156">
        <v>-8125</v>
      </c>
      <c r="F752" s="129"/>
      <c r="G752" s="126"/>
    </row>
    <row r="753" spans="1:7" ht="13.5">
      <c r="A753" s="15"/>
      <c r="B753" s="156" t="s">
        <v>746</v>
      </c>
      <c r="C753" s="154"/>
      <c r="D753" s="156"/>
      <c r="E753" s="156">
        <v>0</v>
      </c>
      <c r="F753" s="129"/>
      <c r="G753" s="126"/>
    </row>
    <row r="754" spans="1:7" ht="13.5">
      <c r="A754" s="15"/>
      <c r="B754" s="156" t="s">
        <v>747</v>
      </c>
      <c r="C754" s="154"/>
      <c r="D754" s="156"/>
      <c r="E754" s="156">
        <v>21818</v>
      </c>
      <c r="F754" s="129"/>
      <c r="G754" s="126"/>
    </row>
    <row r="755" spans="1:7" ht="13.5">
      <c r="A755" s="15"/>
      <c r="B755" s="156" t="s">
        <v>650</v>
      </c>
      <c r="C755" s="154"/>
      <c r="D755" s="156"/>
      <c r="E755" s="156">
        <v>0</v>
      </c>
      <c r="F755" s="129"/>
      <c r="G755" s="126"/>
    </row>
    <row r="756" spans="1:7" ht="13.5">
      <c r="A756" s="15"/>
      <c r="B756" s="156" t="s">
        <v>651</v>
      </c>
      <c r="C756" s="154"/>
      <c r="D756" s="156"/>
      <c r="E756" s="156">
        <v>0</v>
      </c>
      <c r="F756" s="129"/>
      <c r="G756" s="126"/>
    </row>
    <row r="757" spans="1:7" ht="13.5">
      <c r="A757" s="15"/>
      <c r="B757" s="156" t="s">
        <v>1</v>
      </c>
      <c r="C757" s="154"/>
      <c r="D757" s="156"/>
      <c r="E757" s="156">
        <v>0</v>
      </c>
      <c r="F757" s="129"/>
      <c r="G757" s="126"/>
    </row>
    <row r="758" spans="1:7" ht="13.5">
      <c r="A758" s="15"/>
      <c r="B758" s="156" t="s">
        <v>604</v>
      </c>
      <c r="C758" s="154"/>
      <c r="D758" s="156"/>
      <c r="E758" s="156">
        <v>10021257.5</v>
      </c>
      <c r="F758" s="129"/>
      <c r="G758" s="126"/>
    </row>
    <row r="759" spans="1:7" ht="13.5">
      <c r="A759" s="15"/>
      <c r="B759" s="156" t="s">
        <v>70</v>
      </c>
      <c r="C759" s="154"/>
      <c r="D759" s="156"/>
      <c r="E759" s="156">
        <v>16426.949999988079</v>
      </c>
      <c r="F759" s="129"/>
      <c r="G759" s="126"/>
    </row>
    <row r="760" spans="1:7" ht="13.5">
      <c r="A760" s="15"/>
      <c r="B760" s="156" t="s">
        <v>748</v>
      </c>
      <c r="C760" s="154"/>
      <c r="D760" s="156"/>
      <c r="E760" s="156">
        <v>-21168.94000005722</v>
      </c>
      <c r="F760" s="129"/>
      <c r="G760" s="126"/>
    </row>
    <row r="761" spans="1:7" ht="13.5">
      <c r="A761" s="15"/>
      <c r="B761" s="156" t="s">
        <v>749</v>
      </c>
      <c r="C761" s="154"/>
      <c r="D761" s="156"/>
      <c r="E761" s="156">
        <v>16360</v>
      </c>
      <c r="F761" s="129"/>
      <c r="G761" s="126"/>
    </row>
    <row r="762" spans="1:7" ht="13.5">
      <c r="A762" s="15"/>
      <c r="B762" s="156" t="s">
        <v>750</v>
      </c>
      <c r="C762" s="154"/>
      <c r="D762" s="156"/>
      <c r="E762" s="156">
        <v>28900.159999999916</v>
      </c>
      <c r="F762" s="129"/>
      <c r="G762" s="126"/>
    </row>
    <row r="763" spans="1:7" ht="13.5">
      <c r="A763" s="15"/>
      <c r="B763" s="156" t="s">
        <v>652</v>
      </c>
      <c r="C763" s="154"/>
      <c r="D763" s="156"/>
      <c r="E763" s="156">
        <v>-1000</v>
      </c>
      <c r="F763" s="129"/>
      <c r="G763" s="126"/>
    </row>
    <row r="764" spans="1:7" ht="13.5">
      <c r="A764" s="15"/>
      <c r="B764" s="156" t="s">
        <v>751</v>
      </c>
      <c r="C764" s="154"/>
      <c r="D764" s="156"/>
      <c r="E764" s="156">
        <v>11892.820000000298</v>
      </c>
      <c r="F764" s="129"/>
      <c r="G764" s="126"/>
    </row>
    <row r="765" spans="1:7" ht="13.5">
      <c r="A765" s="15"/>
      <c r="B765" s="156" t="s">
        <v>752</v>
      </c>
      <c r="C765" s="154"/>
      <c r="D765" s="156"/>
      <c r="E765" s="156">
        <v>-548315</v>
      </c>
      <c r="F765" s="129"/>
      <c r="G765" s="126"/>
    </row>
    <row r="766" spans="1:7" ht="13.5">
      <c r="A766" s="15"/>
      <c r="B766" s="156" t="s">
        <v>753</v>
      </c>
      <c r="C766" s="154"/>
      <c r="D766" s="156"/>
      <c r="E766" s="156">
        <v>4400</v>
      </c>
      <c r="F766" s="129"/>
      <c r="G766" s="126"/>
    </row>
    <row r="767" spans="1:7" ht="13.5">
      <c r="A767" s="15"/>
      <c r="B767" s="156" t="s">
        <v>754</v>
      </c>
      <c r="C767" s="154"/>
      <c r="D767" s="156"/>
      <c r="E767" s="156">
        <v>0</v>
      </c>
      <c r="F767" s="129"/>
      <c r="G767" s="126"/>
    </row>
    <row r="768" spans="1:7" ht="13.5">
      <c r="A768" s="15"/>
      <c r="B768" s="156" t="s">
        <v>755</v>
      </c>
      <c r="C768" s="154"/>
      <c r="D768" s="156"/>
      <c r="E768" s="156">
        <v>-89800</v>
      </c>
      <c r="F768" s="129"/>
      <c r="G768" s="126"/>
    </row>
    <row r="769" spans="1:7" ht="13.5">
      <c r="A769" s="15"/>
      <c r="B769" s="156" t="s">
        <v>756</v>
      </c>
      <c r="C769" s="154"/>
      <c r="D769" s="156"/>
      <c r="E769" s="156">
        <v>3000</v>
      </c>
      <c r="F769" s="129"/>
      <c r="G769" s="126"/>
    </row>
    <row r="770" spans="1:7" ht="13.5">
      <c r="A770" s="15"/>
      <c r="B770" s="156" t="s">
        <v>757</v>
      </c>
      <c r="C770" s="154"/>
      <c r="D770" s="156"/>
      <c r="E770" s="156">
        <v>-7923000</v>
      </c>
      <c r="F770" s="129"/>
      <c r="G770" s="126"/>
    </row>
    <row r="771" spans="1:7" ht="13.5">
      <c r="A771" s="15"/>
      <c r="B771" s="156" t="s">
        <v>758</v>
      </c>
      <c r="C771" s="154"/>
      <c r="D771" s="156"/>
      <c r="E771" s="156">
        <v>0</v>
      </c>
      <c r="F771" s="129"/>
      <c r="G771" s="126"/>
    </row>
    <row r="772" spans="1:7" ht="13.5">
      <c r="A772" s="15"/>
      <c r="B772" s="156" t="s">
        <v>759</v>
      </c>
      <c r="C772" s="154"/>
      <c r="D772" s="156"/>
      <c r="E772" s="156">
        <v>0</v>
      </c>
      <c r="F772" s="129"/>
      <c r="G772" s="126"/>
    </row>
    <row r="773" spans="1:7" ht="13.5">
      <c r="A773" s="15"/>
      <c r="B773" s="156" t="s">
        <v>83</v>
      </c>
      <c r="C773" s="154"/>
      <c r="D773" s="156"/>
      <c r="E773" s="156">
        <v>-2261000</v>
      </c>
      <c r="F773" s="129"/>
      <c r="G773" s="126"/>
    </row>
    <row r="774" spans="1:7" ht="13.5">
      <c r="A774" s="15"/>
      <c r="B774" s="156" t="s">
        <v>583</v>
      </c>
      <c r="C774" s="154"/>
      <c r="D774" s="156">
        <v>44160</v>
      </c>
      <c r="E774" s="156">
        <v>48660</v>
      </c>
      <c r="F774" s="129"/>
      <c r="G774" s="126"/>
    </row>
    <row r="775" spans="1:7" ht="13.5">
      <c r="A775" s="15"/>
      <c r="B775" s="156" t="s">
        <v>646</v>
      </c>
      <c r="C775" s="154"/>
      <c r="D775" s="156">
        <v>564777.69999999995</v>
      </c>
      <c r="E775" s="156">
        <v>4370287.700000003</v>
      </c>
      <c r="F775" s="129"/>
      <c r="G775" s="126"/>
    </row>
    <row r="776" spans="1:7" ht="13.5">
      <c r="A776" s="15"/>
      <c r="B776" s="155" t="s">
        <v>10</v>
      </c>
      <c r="C776" s="175"/>
      <c r="D776" s="133">
        <v>338853699.97000003</v>
      </c>
      <c r="E776" s="133">
        <v>521394196.69999987</v>
      </c>
      <c r="F776" s="129"/>
      <c r="G776" s="126"/>
    </row>
    <row r="777" spans="1:7" ht="15.75">
      <c r="A777" s="15"/>
      <c r="B777" s="147"/>
      <c r="C777" s="126"/>
      <c r="D777" s="217">
        <v>26626513451.419998</v>
      </c>
      <c r="E777" s="217">
        <v>17745908094.720001</v>
      </c>
      <c r="F777" s="129"/>
      <c r="G777" s="274"/>
    </row>
    <row r="778" spans="1:7" ht="13.5">
      <c r="A778" s="15"/>
      <c r="B778" s="9"/>
      <c r="C778" s="9"/>
      <c r="D778" s="9"/>
      <c r="E778" s="9"/>
      <c r="F778" s="126"/>
      <c r="G778" s="126"/>
    </row>
    <row r="779" spans="1:7" ht="13.5">
      <c r="A779" s="15"/>
      <c r="B779" s="147"/>
      <c r="C779" s="126"/>
      <c r="D779" s="126"/>
      <c r="E779" s="126"/>
      <c r="F779" s="126"/>
      <c r="G779" s="126"/>
    </row>
    <row r="780" spans="1:7" ht="13.5">
      <c r="A780" s="15"/>
      <c r="B780" s="18" t="s">
        <v>262</v>
      </c>
      <c r="C780" s="126"/>
      <c r="D780" s="133"/>
      <c r="E780" s="133"/>
      <c r="F780" s="126"/>
      <c r="G780" s="126"/>
    </row>
    <row r="781" spans="1:7" ht="13.5">
      <c r="A781" s="15"/>
      <c r="B781" s="15"/>
      <c r="C781" s="137"/>
      <c r="D781" s="126"/>
      <c r="E781" s="126"/>
      <c r="F781" s="126"/>
      <c r="G781" s="126"/>
    </row>
    <row r="782" spans="1:7" ht="204.75">
      <c r="A782" s="286">
        <v>15</v>
      </c>
      <c r="B782" s="159" t="s">
        <v>447</v>
      </c>
      <c r="C782" s="154"/>
      <c r="D782" s="126"/>
      <c r="E782" s="126"/>
      <c r="F782" s="126"/>
      <c r="G782" s="126"/>
    </row>
    <row r="783" spans="1:7" ht="13.5">
      <c r="A783" s="286"/>
      <c r="B783" s="137" t="s">
        <v>554</v>
      </c>
      <c r="C783" s="161"/>
      <c r="D783" s="162"/>
      <c r="E783" s="160"/>
      <c r="F783" s="126"/>
      <c r="G783" s="126"/>
    </row>
    <row r="784" spans="1:7" ht="13.5">
      <c r="A784" s="286"/>
      <c r="B784" s="137" t="s">
        <v>366</v>
      </c>
      <c r="C784" s="163" t="s">
        <v>367</v>
      </c>
      <c r="D784" s="137" t="s">
        <v>665</v>
      </c>
      <c r="E784" s="137" t="s">
        <v>734</v>
      </c>
      <c r="F784" s="125" t="s">
        <v>580</v>
      </c>
      <c r="G784" s="126"/>
    </row>
    <row r="785" spans="1:7" ht="13.5">
      <c r="A785" s="286"/>
      <c r="B785" s="161" t="s">
        <v>368</v>
      </c>
      <c r="C785" s="161">
        <v>1976</v>
      </c>
      <c r="D785" s="162"/>
      <c r="E785" s="162"/>
      <c r="F785" s="131">
        <v>0</v>
      </c>
      <c r="G785" s="126"/>
    </row>
    <row r="786" spans="1:7" ht="13.5">
      <c r="A786" s="228"/>
      <c r="B786" s="250" t="s">
        <v>370</v>
      </c>
      <c r="C786" s="250">
        <v>1976</v>
      </c>
      <c r="D786" s="275"/>
      <c r="E786" s="275"/>
      <c r="F786" s="245">
        <v>0</v>
      </c>
      <c r="G786" s="231"/>
    </row>
    <row r="787" spans="1:7" ht="13.5">
      <c r="A787" s="286"/>
      <c r="B787" s="161" t="s">
        <v>666</v>
      </c>
      <c r="C787" s="161">
        <v>1990</v>
      </c>
      <c r="D787" s="162">
        <v>8354735.5499999998</v>
      </c>
      <c r="E787" s="162">
        <v>8354735.5499999998</v>
      </c>
      <c r="F787" s="131">
        <v>0</v>
      </c>
      <c r="G787" s="126"/>
    </row>
    <row r="788" spans="1:7" ht="13.5">
      <c r="A788" s="286"/>
      <c r="B788" s="161" t="s">
        <v>375</v>
      </c>
      <c r="C788" s="161">
        <v>2003</v>
      </c>
      <c r="D788" s="162">
        <v>78000000</v>
      </c>
      <c r="E788" s="162">
        <v>78000000</v>
      </c>
      <c r="F788" s="131">
        <v>0</v>
      </c>
      <c r="G788" s="131"/>
    </row>
    <row r="789" spans="1:7" ht="13.5">
      <c r="A789" s="286"/>
      <c r="B789" s="161" t="s">
        <v>667</v>
      </c>
      <c r="C789" s="161"/>
      <c r="D789" s="162">
        <v>3444000</v>
      </c>
      <c r="E789" s="162">
        <v>3444000</v>
      </c>
      <c r="F789" s="131">
        <v>0</v>
      </c>
      <c r="G789" s="131"/>
    </row>
    <row r="790" spans="1:7" ht="13.5">
      <c r="A790" s="286"/>
      <c r="B790" s="161" t="s">
        <v>555</v>
      </c>
      <c r="C790" s="161">
        <v>2005</v>
      </c>
      <c r="D790" s="162">
        <v>1549125</v>
      </c>
      <c r="E790" s="162">
        <v>1549125</v>
      </c>
      <c r="F790" s="131">
        <v>0</v>
      </c>
      <c r="G790" s="126"/>
    </row>
    <row r="791" spans="1:7" ht="13.5">
      <c r="A791" s="286"/>
      <c r="B791" s="161" t="s">
        <v>556</v>
      </c>
      <c r="C791" s="161"/>
      <c r="D791" s="162">
        <v>7258.35</v>
      </c>
      <c r="E791" s="162">
        <v>7258.35</v>
      </c>
      <c r="F791" s="131">
        <v>0</v>
      </c>
      <c r="G791" s="126"/>
    </row>
    <row r="792" spans="1:7" ht="13.5">
      <c r="A792" s="228"/>
      <c r="B792" s="250" t="s">
        <v>449</v>
      </c>
      <c r="C792" s="250">
        <v>2005</v>
      </c>
      <c r="D792" s="275">
        <v>0</v>
      </c>
      <c r="E792" s="275"/>
      <c r="F792" s="245">
        <v>0</v>
      </c>
      <c r="G792" s="231"/>
    </row>
    <row r="793" spans="1:7" ht="13.5">
      <c r="A793" s="286"/>
      <c r="B793" s="161"/>
      <c r="C793" s="161"/>
      <c r="D793" s="162"/>
      <c r="E793" s="162"/>
      <c r="F793" s="131">
        <v>0</v>
      </c>
      <c r="G793" s="126"/>
    </row>
    <row r="794" spans="1:7" ht="13.5">
      <c r="A794" s="286"/>
      <c r="B794" s="161"/>
      <c r="C794" s="137" t="s">
        <v>369</v>
      </c>
      <c r="D794" s="164">
        <v>91355118.899999991</v>
      </c>
      <c r="E794" s="164">
        <v>91355118.899999991</v>
      </c>
      <c r="F794" s="133">
        <v>0</v>
      </c>
      <c r="G794" s="126"/>
    </row>
    <row r="795" spans="1:7" ht="13.5">
      <c r="A795" s="286"/>
      <c r="B795" s="137" t="s">
        <v>557</v>
      </c>
      <c r="C795" s="161"/>
      <c r="D795" s="162"/>
      <c r="E795" s="162"/>
      <c r="F795" s="126"/>
      <c r="G795" s="126"/>
    </row>
    <row r="796" spans="1:7" ht="13.5">
      <c r="A796" s="286"/>
      <c r="B796" s="161" t="s">
        <v>668</v>
      </c>
      <c r="C796" s="161"/>
      <c r="D796" s="162">
        <v>1991250</v>
      </c>
      <c r="E796" s="162">
        <v>1991250</v>
      </c>
      <c r="F796" s="131">
        <v>0</v>
      </c>
      <c r="G796" s="126"/>
    </row>
    <row r="797" spans="1:7" ht="13.5">
      <c r="A797" s="286"/>
      <c r="B797" s="161" t="s">
        <v>371</v>
      </c>
      <c r="C797" s="161">
        <v>1977</v>
      </c>
      <c r="D797" s="162">
        <v>5937111</v>
      </c>
      <c r="E797" s="162">
        <v>5937111</v>
      </c>
      <c r="F797" s="131">
        <v>0</v>
      </c>
      <c r="G797" s="126"/>
    </row>
    <row r="798" spans="1:7" ht="13.5">
      <c r="A798" s="286"/>
      <c r="B798" s="161" t="s">
        <v>373</v>
      </c>
      <c r="C798" s="161">
        <v>1978</v>
      </c>
      <c r="D798" s="162"/>
      <c r="E798" s="162"/>
      <c r="F798" s="131">
        <v>0</v>
      </c>
      <c r="G798" s="126"/>
    </row>
    <row r="799" spans="1:7" ht="13.5">
      <c r="A799" s="286"/>
      <c r="B799" s="161" t="s">
        <v>374</v>
      </c>
      <c r="C799" s="161">
        <v>1981</v>
      </c>
      <c r="D799" s="162">
        <v>14417692</v>
      </c>
      <c r="E799" s="162">
        <v>14417692</v>
      </c>
      <c r="F799" s="131">
        <v>0</v>
      </c>
      <c r="G799" s="126"/>
    </row>
    <row r="800" spans="1:7" ht="13.5">
      <c r="A800" s="286"/>
      <c r="B800" s="161" t="s">
        <v>558</v>
      </c>
      <c r="C800" s="161"/>
      <c r="D800" s="162">
        <v>300000000</v>
      </c>
      <c r="E800" s="162">
        <v>300000000</v>
      </c>
      <c r="F800" s="131">
        <v>0</v>
      </c>
      <c r="G800" s="126"/>
    </row>
    <row r="801" spans="1:7" ht="13.5">
      <c r="A801" s="286"/>
      <c r="B801" s="161" t="s">
        <v>559</v>
      </c>
      <c r="C801" s="161">
        <v>2001</v>
      </c>
      <c r="D801" s="162">
        <v>25185595</v>
      </c>
      <c r="E801" s="162">
        <v>25185595</v>
      </c>
      <c r="F801" s="131">
        <v>0</v>
      </c>
      <c r="G801" s="126"/>
    </row>
    <row r="802" spans="1:7" ht="13.5">
      <c r="A802" s="286"/>
      <c r="B802" s="161" t="s">
        <v>560</v>
      </c>
      <c r="C802" s="161"/>
      <c r="D802" s="162">
        <v>85504100</v>
      </c>
      <c r="E802" s="162">
        <v>85504100</v>
      </c>
      <c r="F802" s="131">
        <v>0</v>
      </c>
      <c r="G802" s="126"/>
    </row>
    <row r="803" spans="1:7" ht="13.5">
      <c r="A803" s="286"/>
      <c r="B803" s="161" t="s">
        <v>561</v>
      </c>
      <c r="C803" s="161"/>
      <c r="D803" s="162">
        <v>80404162</v>
      </c>
      <c r="E803" s="162">
        <v>80404162</v>
      </c>
      <c r="F803" s="131">
        <v>0</v>
      </c>
      <c r="G803" s="126"/>
    </row>
    <row r="804" spans="1:7" ht="13.5">
      <c r="A804" s="286"/>
      <c r="B804" s="161" t="s">
        <v>562</v>
      </c>
      <c r="C804" s="161">
        <v>2008</v>
      </c>
      <c r="D804" s="162">
        <v>11324449</v>
      </c>
      <c r="E804" s="162">
        <v>11324449</v>
      </c>
      <c r="F804" s="131">
        <v>0</v>
      </c>
      <c r="G804" s="126"/>
    </row>
    <row r="805" spans="1:7" ht="13.5">
      <c r="A805" s="286"/>
      <c r="B805" s="161" t="s">
        <v>563</v>
      </c>
      <c r="C805" s="161"/>
      <c r="D805" s="162">
        <v>85504100</v>
      </c>
      <c r="E805" s="162">
        <v>85504100</v>
      </c>
      <c r="F805" s="131">
        <v>0</v>
      </c>
      <c r="G805" s="126"/>
    </row>
    <row r="806" spans="1:7" ht="13.5">
      <c r="A806" s="286"/>
      <c r="B806" s="161" t="s">
        <v>372</v>
      </c>
      <c r="C806" s="161">
        <v>1976</v>
      </c>
      <c r="D806" s="162">
        <v>8436009</v>
      </c>
      <c r="E806" s="162">
        <v>8436009</v>
      </c>
      <c r="F806" s="131">
        <v>0</v>
      </c>
      <c r="G806" s="126"/>
    </row>
    <row r="807" spans="1:7" ht="13.5">
      <c r="A807" s="286"/>
      <c r="B807" s="161" t="s">
        <v>564</v>
      </c>
      <c r="C807" s="161"/>
      <c r="D807" s="162">
        <v>3302239640</v>
      </c>
      <c r="E807" s="162">
        <v>3302239640</v>
      </c>
      <c r="F807" s="131">
        <v>0</v>
      </c>
      <c r="G807" s="126"/>
    </row>
    <row r="808" spans="1:7" ht="13.5">
      <c r="A808" s="228"/>
      <c r="B808" s="250" t="s">
        <v>565</v>
      </c>
      <c r="C808" s="250"/>
      <c r="D808" s="275">
        <v>0</v>
      </c>
      <c r="E808" s="275">
        <v>0</v>
      </c>
      <c r="F808" s="245">
        <v>0</v>
      </c>
      <c r="G808" s="231"/>
    </row>
    <row r="809" spans="1:7" ht="13.5">
      <c r="A809" s="286"/>
      <c r="B809" s="161"/>
      <c r="C809" s="161"/>
      <c r="D809" s="165">
        <v>3920944108</v>
      </c>
      <c r="E809" s="165">
        <v>3920944108</v>
      </c>
      <c r="F809" s="133">
        <v>0</v>
      </c>
      <c r="G809" s="126"/>
    </row>
    <row r="810" spans="1:7" ht="13.5">
      <c r="A810" s="286"/>
      <c r="B810" s="161"/>
      <c r="C810" s="161"/>
      <c r="D810" s="165"/>
      <c r="E810" s="165"/>
      <c r="F810" s="126"/>
      <c r="G810" s="126"/>
    </row>
    <row r="811" spans="1:7" ht="13.5">
      <c r="A811" s="286"/>
      <c r="B811" s="137" t="s">
        <v>566</v>
      </c>
      <c r="C811" s="161"/>
      <c r="D811" s="165"/>
      <c r="E811" s="165"/>
      <c r="F811" s="126"/>
      <c r="G811" s="126"/>
    </row>
    <row r="812" spans="1:7" ht="13.5">
      <c r="A812" s="286"/>
      <c r="B812" s="161" t="s">
        <v>567</v>
      </c>
      <c r="C812" s="161"/>
      <c r="D812" s="201">
        <v>5161290</v>
      </c>
      <c r="E812" s="201">
        <v>5161290</v>
      </c>
      <c r="F812" s="131">
        <v>0</v>
      </c>
      <c r="G812" s="126"/>
    </row>
    <row r="813" spans="1:7" ht="13.5">
      <c r="A813" s="286"/>
      <c r="B813" s="161"/>
      <c r="C813" s="161"/>
      <c r="D813" s="165">
        <v>5161290</v>
      </c>
      <c r="E813" s="165">
        <v>5161290</v>
      </c>
      <c r="F813" s="133">
        <v>0</v>
      </c>
      <c r="G813" s="126"/>
    </row>
    <row r="814" spans="1:7" ht="13.5">
      <c r="A814" s="286"/>
      <c r="B814" s="137" t="s">
        <v>568</v>
      </c>
      <c r="C814" s="161"/>
      <c r="D814" s="165"/>
      <c r="E814" s="165"/>
      <c r="F814" s="126"/>
      <c r="G814" s="126"/>
    </row>
    <row r="815" spans="1:7" ht="13.5">
      <c r="A815" s="286"/>
      <c r="B815" s="161" t="s">
        <v>569</v>
      </c>
      <c r="C815" s="161"/>
      <c r="D815" s="201">
        <v>4325577675.6300001</v>
      </c>
      <c r="E815" s="201">
        <v>4325577675.6300001</v>
      </c>
      <c r="F815" s="133">
        <v>0</v>
      </c>
      <c r="G815" s="126"/>
    </row>
    <row r="816" spans="1:7" ht="13.5">
      <c r="A816" s="286"/>
      <c r="B816" s="161"/>
      <c r="C816" s="161"/>
      <c r="D816" s="165">
        <v>4325577675.6300001</v>
      </c>
      <c r="E816" s="165">
        <v>4325577675.6300001</v>
      </c>
      <c r="F816" s="131">
        <v>0</v>
      </c>
      <c r="G816" s="126"/>
    </row>
    <row r="817" spans="1:7" ht="13.5">
      <c r="A817" s="228"/>
      <c r="B817" s="249" t="s">
        <v>263</v>
      </c>
      <c r="C817" s="250"/>
      <c r="D817" s="251">
        <v>8343038192.5299997</v>
      </c>
      <c r="E817" s="251">
        <v>8343038192.5299997</v>
      </c>
      <c r="F817" s="251">
        <v>0</v>
      </c>
      <c r="G817" s="231"/>
    </row>
    <row r="818" spans="1:7" ht="13.5">
      <c r="A818" s="286"/>
      <c r="B818" s="161"/>
      <c r="C818" s="161"/>
      <c r="D818" s="165"/>
      <c r="E818" s="165"/>
      <c r="F818" s="126"/>
      <c r="G818" s="129"/>
    </row>
    <row r="819" spans="1:7" ht="13.5">
      <c r="A819" s="286"/>
      <c r="B819" s="160"/>
      <c r="C819" s="161"/>
      <c r="D819" s="165"/>
      <c r="E819" s="165"/>
      <c r="F819" s="126"/>
      <c r="G819" s="129"/>
    </row>
    <row r="820" spans="1:7" ht="13.5">
      <c r="A820" s="286"/>
      <c r="B820" s="18"/>
      <c r="C820" s="126"/>
      <c r="D820" s="125"/>
      <c r="E820" s="125"/>
      <c r="F820" s="126"/>
      <c r="G820" s="131"/>
    </row>
    <row r="821" spans="1:7" ht="13.5">
      <c r="A821" s="15"/>
      <c r="B821" s="15"/>
      <c r="C821" s="126"/>
      <c r="D821" s="126"/>
      <c r="E821" s="126"/>
      <c r="F821" s="126"/>
      <c r="G821" s="126"/>
    </row>
    <row r="822" spans="1:7" ht="13.5">
      <c r="A822" s="9"/>
      <c r="B822" s="9"/>
      <c r="C822" s="126"/>
      <c r="D822" s="137" t="s">
        <v>665</v>
      </c>
      <c r="E822" s="137" t="s">
        <v>734</v>
      </c>
      <c r="F822" s="124" t="s">
        <v>632</v>
      </c>
      <c r="G822" s="126"/>
    </row>
    <row r="823" spans="1:7" ht="13.5">
      <c r="A823" s="286">
        <v>16</v>
      </c>
      <c r="B823" s="18" t="s">
        <v>264</v>
      </c>
      <c r="C823" s="129"/>
      <c r="D823" s="13">
        <v>260231320.86000001</v>
      </c>
      <c r="E823" s="13">
        <v>260501320.86000001</v>
      </c>
      <c r="F823" s="131">
        <v>270000</v>
      </c>
      <c r="G823" s="126"/>
    </row>
    <row r="824" spans="1:7" ht="13.5">
      <c r="A824" s="229"/>
      <c r="B824" s="230" t="s">
        <v>265</v>
      </c>
      <c r="C824" s="247">
        <v>0</v>
      </c>
      <c r="D824" s="242">
        <v>260231320.86000001</v>
      </c>
      <c r="E824" s="242">
        <v>260501320.86000001</v>
      </c>
      <c r="F824" s="242">
        <v>270000</v>
      </c>
      <c r="G824" s="231"/>
    </row>
    <row r="825" spans="1:7" ht="13.5">
      <c r="A825" s="15"/>
      <c r="B825" s="147"/>
      <c r="C825" s="126"/>
      <c r="D825" s="126"/>
      <c r="E825" s="126"/>
      <c r="F825" s="126"/>
      <c r="G825" s="126"/>
    </row>
    <row r="826" spans="1:7" ht="13.5">
      <c r="A826" s="15"/>
      <c r="B826" s="15"/>
      <c r="C826" s="126"/>
      <c r="D826" s="126"/>
      <c r="E826" s="126"/>
      <c r="F826" s="126"/>
      <c r="G826" s="126"/>
    </row>
    <row r="827" spans="1:7" ht="13.5">
      <c r="A827" s="15"/>
      <c r="B827" s="15"/>
      <c r="C827" s="126"/>
      <c r="D827" s="126"/>
      <c r="E827" s="126"/>
      <c r="F827" s="126"/>
      <c r="G827" s="126"/>
    </row>
    <row r="828" spans="1:7" ht="13.5">
      <c r="A828" s="23">
        <v>17</v>
      </c>
      <c r="B828" s="18" t="s">
        <v>266</v>
      </c>
      <c r="C828" s="126"/>
      <c r="D828" s="137" t="s">
        <v>665</v>
      </c>
      <c r="E828" s="137" t="s">
        <v>734</v>
      </c>
      <c r="F828" s="124" t="s">
        <v>632</v>
      </c>
      <c r="G828" s="126"/>
    </row>
    <row r="829" spans="1:7" ht="13.5">
      <c r="A829" s="23"/>
      <c r="B829" s="185" t="s">
        <v>402</v>
      </c>
      <c r="C829" s="126"/>
      <c r="D829" s="203">
        <v>588856856.61999989</v>
      </c>
      <c r="E829" s="203">
        <v>593581911.72000003</v>
      </c>
      <c r="F829" s="131">
        <v>4725055.1000001431</v>
      </c>
      <c r="G829" s="126"/>
    </row>
    <row r="830" spans="1:7" ht="13.5">
      <c r="A830" s="23"/>
      <c r="B830" s="147" t="s">
        <v>10</v>
      </c>
      <c r="C830" s="126"/>
      <c r="D830" s="202">
        <v>588856856.61999989</v>
      </c>
      <c r="E830" s="202">
        <v>593581911.72000003</v>
      </c>
      <c r="F830" s="133">
        <v>4725055.1000001431</v>
      </c>
      <c r="G830" s="126"/>
    </row>
    <row r="831" spans="1:7" ht="13.5">
      <c r="A831" s="23"/>
      <c r="B831" s="147"/>
      <c r="C831" s="126"/>
      <c r="D831" s="202"/>
      <c r="E831" s="202"/>
      <c r="F831" s="126"/>
      <c r="G831" s="126"/>
    </row>
    <row r="832" spans="1:7" ht="13.5">
      <c r="A832" s="23"/>
      <c r="B832" s="147" t="s">
        <v>451</v>
      </c>
      <c r="C832" s="126"/>
      <c r="D832" s="137" t="s">
        <v>665</v>
      </c>
      <c r="E832" s="137" t="s">
        <v>734</v>
      </c>
      <c r="F832" s="124" t="s">
        <v>632</v>
      </c>
      <c r="G832" s="126"/>
    </row>
    <row r="833" spans="1:7" ht="13.5">
      <c r="A833" s="23"/>
      <c r="B833" s="185" t="s">
        <v>772</v>
      </c>
      <c r="C833" s="126"/>
      <c r="D833" s="203">
        <v>-1063714.9000000001</v>
      </c>
      <c r="E833" s="203">
        <v>0</v>
      </c>
      <c r="F833" s="131">
        <v>1063714.9000000001</v>
      </c>
      <c r="G833" s="126"/>
    </row>
    <row r="834" spans="1:7" ht="13.5">
      <c r="A834" s="252"/>
      <c r="B834" s="253" t="s">
        <v>765</v>
      </c>
      <c r="C834" s="231"/>
      <c r="D834" s="254">
        <v>587793141.71999991</v>
      </c>
      <c r="E834" s="254">
        <v>593581911.72000003</v>
      </c>
      <c r="F834" s="242">
        <v>5788770.0000001192</v>
      </c>
      <c r="G834" s="242"/>
    </row>
    <row r="835" spans="1:7" ht="13.5">
      <c r="A835" s="23"/>
      <c r="B835" s="185"/>
      <c r="C835" s="126"/>
      <c r="D835" s="203"/>
      <c r="E835" s="203"/>
      <c r="F835" s="126"/>
      <c r="G835" s="126"/>
    </row>
    <row r="836" spans="1:7" ht="13.5">
      <c r="A836" s="286"/>
      <c r="B836" s="15"/>
      <c r="C836" s="126"/>
      <c r="D836" s="126"/>
      <c r="E836" s="125"/>
      <c r="F836" s="126"/>
      <c r="G836" s="126"/>
    </row>
    <row r="837" spans="1:7" ht="25.5">
      <c r="A837" s="286">
        <v>18</v>
      </c>
      <c r="B837" s="18" t="s">
        <v>267</v>
      </c>
      <c r="C837" s="197" t="s">
        <v>735</v>
      </c>
      <c r="D837" s="197" t="s">
        <v>378</v>
      </c>
      <c r="E837" s="197" t="s">
        <v>379</v>
      </c>
      <c r="F837" s="197" t="s">
        <v>736</v>
      </c>
      <c r="G837" s="166"/>
    </row>
    <row r="838" spans="1:7" ht="13.5">
      <c r="A838" s="148"/>
      <c r="B838" s="15" t="s">
        <v>268</v>
      </c>
      <c r="C838" s="15"/>
      <c r="D838" s="15"/>
      <c r="E838" s="15"/>
      <c r="F838" s="15"/>
      <c r="G838" s="126"/>
    </row>
    <row r="839" spans="1:7" ht="13.5">
      <c r="A839" s="148"/>
      <c r="B839" s="18" t="s">
        <v>10</v>
      </c>
      <c r="C839" s="126"/>
      <c r="D839" s="126"/>
      <c r="E839" s="126"/>
      <c r="F839" s="126"/>
      <c r="G839" s="126"/>
    </row>
    <row r="840" spans="1:7" ht="13.5">
      <c r="A840" s="15"/>
      <c r="B840" s="15"/>
      <c r="C840" s="126"/>
      <c r="D840" s="126"/>
      <c r="E840" s="126"/>
      <c r="F840" s="126"/>
      <c r="G840" s="126"/>
    </row>
    <row r="841" spans="1:7" ht="13.5">
      <c r="A841" s="286">
        <v>19</v>
      </c>
      <c r="B841" s="18" t="s">
        <v>185</v>
      </c>
      <c r="C841" s="126"/>
      <c r="D841" s="137"/>
      <c r="E841" s="137"/>
      <c r="F841" s="137"/>
      <c r="G841" s="166"/>
    </row>
    <row r="842" spans="1:7">
      <c r="A842" s="286"/>
      <c r="C842" s="9"/>
      <c r="D842" s="9"/>
      <c r="E842" s="9"/>
      <c r="F842" s="9"/>
      <c r="G842" s="9"/>
    </row>
    <row r="843" spans="1:7" ht="25.5">
      <c r="A843" s="286">
        <v>19</v>
      </c>
      <c r="B843" s="199" t="s">
        <v>376</v>
      </c>
      <c r="C843" s="197" t="s">
        <v>735</v>
      </c>
      <c r="D843" s="197" t="s">
        <v>378</v>
      </c>
      <c r="E843" s="197" t="s">
        <v>379</v>
      </c>
      <c r="F843" s="197" t="s">
        <v>737</v>
      </c>
      <c r="G843" s="166"/>
    </row>
    <row r="844" spans="1:7">
      <c r="A844" s="286"/>
      <c r="B844" s="198" t="s">
        <v>377</v>
      </c>
      <c r="C844" s="200">
        <v>21863337495.91</v>
      </c>
      <c r="D844" s="200">
        <v>11530886663.359999</v>
      </c>
      <c r="E844" s="200">
        <v>681318888.88000011</v>
      </c>
      <c r="F844" s="200">
        <v>32712905270.389996</v>
      </c>
      <c r="G844" s="167"/>
    </row>
    <row r="845" spans="1:7">
      <c r="A845" s="286"/>
      <c r="B845" s="198" t="s">
        <v>10</v>
      </c>
      <c r="C845" s="154">
        <v>21863337495.91</v>
      </c>
      <c r="D845" s="154">
        <v>11530886663.359999</v>
      </c>
      <c r="E845" s="154">
        <v>681318888.88000011</v>
      </c>
      <c r="F845" s="154">
        <v>32712905270.389996</v>
      </c>
      <c r="G845" s="168"/>
    </row>
    <row r="846" spans="1:7">
      <c r="A846" s="286"/>
      <c r="B846" s="169"/>
      <c r="C846" s="169"/>
      <c r="D846" s="170"/>
      <c r="E846" s="232"/>
      <c r="F846" s="169"/>
      <c r="G846" s="171"/>
    </row>
    <row r="847" spans="1:7" ht="13.5">
      <c r="A847" s="132"/>
      <c r="B847" s="15"/>
      <c r="C847" s="126"/>
      <c r="D847" s="126"/>
      <c r="E847" s="126"/>
      <c r="F847" s="126"/>
      <c r="G847" s="9"/>
    </row>
    <row r="848" spans="1:7" ht="13.5">
      <c r="A848" s="286">
        <v>20</v>
      </c>
      <c r="B848" s="18" t="s">
        <v>269</v>
      </c>
      <c r="C848" s="126"/>
      <c r="D848" s="137"/>
      <c r="E848" s="137"/>
      <c r="F848" s="137"/>
      <c r="G848" s="160"/>
    </row>
    <row r="849" spans="1:7" ht="25.5">
      <c r="A849" s="286"/>
      <c r="B849" s="198" t="s">
        <v>380</v>
      </c>
      <c r="C849" s="197" t="s">
        <v>735</v>
      </c>
      <c r="D849" s="197" t="s">
        <v>378</v>
      </c>
      <c r="E849" s="197" t="s">
        <v>379</v>
      </c>
      <c r="F849" s="197" t="s">
        <v>737</v>
      </c>
      <c r="G849" s="237"/>
    </row>
    <row r="850" spans="1:7">
      <c r="A850" s="286"/>
      <c r="B850" s="18" t="s">
        <v>641</v>
      </c>
      <c r="C850" s="156">
        <v>36144832885.739998</v>
      </c>
      <c r="D850" s="156">
        <v>5243073190.5600004</v>
      </c>
      <c r="E850" s="156">
        <v>1721524553.4000001</v>
      </c>
      <c r="F850" s="156">
        <v>39666381522.899994</v>
      </c>
      <c r="G850" s="172"/>
    </row>
    <row r="851" spans="1:7">
      <c r="A851" s="286"/>
      <c r="B851" s="18" t="s">
        <v>738</v>
      </c>
      <c r="C851" s="156"/>
      <c r="D851" s="156"/>
      <c r="E851" s="156">
        <v>59025829</v>
      </c>
      <c r="F851" s="156"/>
      <c r="G851" s="172"/>
    </row>
    <row r="852" spans="1:7">
      <c r="A852" s="286"/>
      <c r="B852" s="173"/>
      <c r="C852" s="154">
        <v>36144832885.739998</v>
      </c>
      <c r="D852" s="154">
        <v>5243073190.5600004</v>
      </c>
      <c r="E852" s="154">
        <v>1780550382.4000001</v>
      </c>
      <c r="F852" s="154">
        <v>39607355693.899994</v>
      </c>
      <c r="G852" s="168"/>
    </row>
    <row r="853" spans="1:7" ht="13.5">
      <c r="A853" s="15"/>
      <c r="B853" s="9"/>
      <c r="C853" s="126"/>
      <c r="D853" s="126"/>
      <c r="E853" s="126"/>
      <c r="F853" s="126"/>
      <c r="G853" s="129"/>
    </row>
    <row r="854" spans="1:7" ht="13.5">
      <c r="A854" s="15"/>
      <c r="B854" s="15"/>
      <c r="C854" s="126"/>
      <c r="D854" s="126"/>
      <c r="E854" s="126"/>
      <c r="F854" s="126"/>
      <c r="G854" s="126"/>
    </row>
    <row r="855" spans="1:7" ht="26.25">
      <c r="A855" s="286">
        <v>21</v>
      </c>
      <c r="B855" s="18" t="s">
        <v>270</v>
      </c>
      <c r="C855" s="197" t="s">
        <v>735</v>
      </c>
      <c r="D855" s="197" t="s">
        <v>378</v>
      </c>
      <c r="E855" s="197" t="s">
        <v>379</v>
      </c>
      <c r="F855" s="197" t="s">
        <v>737</v>
      </c>
      <c r="G855" s="126"/>
    </row>
    <row r="856" spans="1:7" ht="13.5">
      <c r="A856" s="15"/>
      <c r="B856" s="15" t="s">
        <v>271</v>
      </c>
      <c r="C856" s="126"/>
      <c r="D856" s="126"/>
      <c r="E856" s="126"/>
      <c r="F856" s="126"/>
      <c r="G856" s="126"/>
    </row>
    <row r="857" spans="1:7" ht="13.5">
      <c r="A857" s="15"/>
      <c r="B857" s="15" t="s">
        <v>272</v>
      </c>
      <c r="C857" s="126"/>
      <c r="D857" s="126"/>
      <c r="E857" s="126"/>
      <c r="F857" s="126"/>
      <c r="G857" s="126"/>
    </row>
    <row r="858" spans="1:7" ht="13.5">
      <c r="A858" s="15"/>
      <c r="B858" s="15" t="s">
        <v>273</v>
      </c>
      <c r="C858" s="126"/>
      <c r="D858" s="126"/>
      <c r="E858" s="126"/>
      <c r="F858" s="126"/>
      <c r="G858" s="126"/>
    </row>
    <row r="859" spans="1:7" ht="13.5">
      <c r="A859" s="15"/>
      <c r="B859" s="18" t="s">
        <v>274</v>
      </c>
      <c r="C859" s="126"/>
      <c r="D859" s="126"/>
      <c r="E859" s="126"/>
      <c r="F859" s="126"/>
      <c r="G859" s="126"/>
    </row>
    <row r="860" spans="1:7" ht="13.5">
      <c r="A860" s="15"/>
      <c r="B860" s="15"/>
      <c r="C860" s="126"/>
      <c r="D860" s="126"/>
      <c r="E860" s="126"/>
      <c r="F860" s="126"/>
      <c r="G860" s="126"/>
    </row>
    <row r="861" spans="1:7" ht="13.5">
      <c r="A861" s="15"/>
      <c r="B861" s="15"/>
      <c r="C861" s="126"/>
      <c r="D861" s="126"/>
      <c r="E861" s="126"/>
      <c r="F861" s="126"/>
      <c r="G861" s="126"/>
    </row>
    <row r="862" spans="1:7" ht="25.5">
      <c r="A862" s="286">
        <v>22</v>
      </c>
      <c r="B862" s="18" t="s">
        <v>186</v>
      </c>
      <c r="C862" s="197" t="s">
        <v>735</v>
      </c>
      <c r="D862" s="197" t="s">
        <v>378</v>
      </c>
      <c r="E862" s="197" t="s">
        <v>379</v>
      </c>
      <c r="F862" s="197" t="s">
        <v>737</v>
      </c>
      <c r="G862" s="124"/>
    </row>
    <row r="863" spans="1:7" ht="13.5">
      <c r="A863" s="15"/>
      <c r="B863" s="15"/>
      <c r="C863" s="126"/>
      <c r="D863" s="126"/>
      <c r="E863" s="126"/>
      <c r="F863" s="126"/>
      <c r="G863" s="126"/>
    </row>
    <row r="864" spans="1:7" ht="13.5">
      <c r="A864" s="174"/>
      <c r="B864" s="18" t="s">
        <v>10</v>
      </c>
      <c r="C864" s="126"/>
      <c r="D864" s="126"/>
      <c r="E864" s="126"/>
      <c r="F864" s="126"/>
      <c r="G864" s="126"/>
    </row>
    <row r="865" spans="1:7" ht="13.5">
      <c r="A865" s="286"/>
      <c r="B865" s="15"/>
      <c r="C865" s="126"/>
      <c r="D865" s="126"/>
      <c r="E865" s="126"/>
      <c r="F865" s="126"/>
      <c r="G865" s="126"/>
    </row>
    <row r="866" spans="1:7" ht="13.5">
      <c r="A866" s="132"/>
      <c r="B866" s="15"/>
      <c r="C866" s="166"/>
      <c r="D866" s="126"/>
      <c r="E866" s="126"/>
      <c r="F866" s="126"/>
      <c r="G866" s="126"/>
    </row>
    <row r="867" spans="1:7">
      <c r="A867" s="286">
        <v>23</v>
      </c>
      <c r="B867" s="18" t="s">
        <v>187</v>
      </c>
      <c r="C867" s="197" t="s">
        <v>635</v>
      </c>
      <c r="D867" s="197" t="s">
        <v>636</v>
      </c>
      <c r="E867" s="197" t="s">
        <v>637</v>
      </c>
      <c r="F867" s="197" t="s">
        <v>638</v>
      </c>
      <c r="G867" s="124" t="s">
        <v>639</v>
      </c>
    </row>
    <row r="868" spans="1:7" ht="13.5">
      <c r="A868" s="286"/>
      <c r="B868" s="18" t="s">
        <v>775</v>
      </c>
      <c r="C868" s="277">
        <v>6500000000</v>
      </c>
      <c r="D868" s="278">
        <v>0.14829999999999999</v>
      </c>
      <c r="E868" s="276"/>
      <c r="F868" s="276" t="s">
        <v>677</v>
      </c>
      <c r="G868" s="259">
        <v>6181329622.6800003</v>
      </c>
    </row>
    <row r="869" spans="1:7" ht="77.25">
      <c r="A869" s="286"/>
      <c r="B869" s="192" t="s">
        <v>760</v>
      </c>
      <c r="C869" s="259">
        <v>8609100000</v>
      </c>
      <c r="D869" s="256">
        <v>0.09</v>
      </c>
      <c r="E869" s="257"/>
      <c r="F869" s="257" t="s">
        <v>678</v>
      </c>
      <c r="G869" s="259">
        <v>7904145500.7799997</v>
      </c>
    </row>
    <row r="870" spans="1:7" ht="39">
      <c r="A870" s="286"/>
      <c r="B870" s="192" t="s">
        <v>640</v>
      </c>
      <c r="C870" s="259">
        <v>2000000000</v>
      </c>
      <c r="D870" s="256">
        <v>0.02</v>
      </c>
      <c r="E870" s="279"/>
      <c r="F870" s="258" t="s">
        <v>684</v>
      </c>
      <c r="G870" s="259">
        <v>1550000000</v>
      </c>
    </row>
    <row r="871" spans="1:7" ht="51.75">
      <c r="A871" s="286"/>
      <c r="B871" s="192" t="s">
        <v>679</v>
      </c>
      <c r="C871" s="259">
        <v>10000000000</v>
      </c>
      <c r="D871" s="256">
        <v>0.09</v>
      </c>
      <c r="E871" s="24"/>
      <c r="F871" s="258" t="s">
        <v>685</v>
      </c>
      <c r="G871" s="259">
        <v>9344502434.6499996</v>
      </c>
    </row>
    <row r="872" spans="1:7" ht="51.75">
      <c r="A872" s="286"/>
      <c r="B872" s="192" t="s">
        <v>680</v>
      </c>
      <c r="C872" s="259">
        <v>12125000000</v>
      </c>
      <c r="D872" s="256">
        <v>0.09</v>
      </c>
      <c r="E872" s="24"/>
      <c r="F872" s="258"/>
      <c r="G872" s="259">
        <v>12125000000</v>
      </c>
    </row>
    <row r="873" spans="1:7" ht="51.75">
      <c r="A873" s="286"/>
      <c r="B873" s="192" t="s">
        <v>681</v>
      </c>
      <c r="C873" s="259">
        <v>10402894328</v>
      </c>
      <c r="D873" s="256">
        <v>0.16500000000000001</v>
      </c>
      <c r="E873" s="24"/>
      <c r="F873" s="258" t="s">
        <v>686</v>
      </c>
      <c r="G873" s="259">
        <v>9520672128</v>
      </c>
    </row>
    <row r="874" spans="1:7" ht="26.25">
      <c r="A874" s="286"/>
      <c r="B874" s="192" t="s">
        <v>682</v>
      </c>
      <c r="C874" s="259">
        <v>5000000000</v>
      </c>
      <c r="D874" s="256">
        <v>0.09</v>
      </c>
      <c r="E874" s="257"/>
      <c r="F874" s="258" t="s">
        <v>687</v>
      </c>
      <c r="G874" s="259">
        <v>3626599187.3200002</v>
      </c>
    </row>
    <row r="875" spans="1:7" ht="26.25">
      <c r="A875" s="286"/>
      <c r="B875" s="192" t="s">
        <v>683</v>
      </c>
      <c r="C875" s="259">
        <v>3000000000</v>
      </c>
      <c r="D875" s="256">
        <v>0.09</v>
      </c>
      <c r="E875" s="257"/>
      <c r="F875" s="258" t="s">
        <v>762</v>
      </c>
      <c r="G875" s="259">
        <v>2281520831.9400001</v>
      </c>
    </row>
    <row r="876" spans="1:7" ht="26.25">
      <c r="A876" s="286"/>
      <c r="B876" s="192" t="s">
        <v>761</v>
      </c>
      <c r="C876" s="259">
        <v>5000000000</v>
      </c>
      <c r="D876" s="256">
        <v>0.2</v>
      </c>
      <c r="E876" s="193"/>
      <c r="F876" s="258" t="s">
        <v>763</v>
      </c>
      <c r="G876" s="259">
        <v>5000000000</v>
      </c>
    </row>
    <row r="877" spans="1:7">
      <c r="A877" s="286">
        <v>24</v>
      </c>
      <c r="B877" s="18" t="s">
        <v>579</v>
      </c>
      <c r="C877" s="186"/>
      <c r="D877" s="124"/>
      <c r="E877" s="193"/>
      <c r="F877" s="124"/>
      <c r="G877" s="124"/>
    </row>
    <row r="878" spans="1:7" ht="25.5">
      <c r="A878" s="286"/>
      <c r="B878" s="198" t="s">
        <v>380</v>
      </c>
      <c r="C878" s="197" t="s">
        <v>735</v>
      </c>
      <c r="D878" s="197" t="s">
        <v>378</v>
      </c>
      <c r="E878" s="197" t="s">
        <v>379</v>
      </c>
      <c r="F878" s="197" t="s">
        <v>737</v>
      </c>
      <c r="G878" s="124"/>
    </row>
    <row r="879" spans="1:7">
      <c r="A879" s="286"/>
      <c r="B879" s="1"/>
      <c r="C879" s="260">
        <v>360492423.06</v>
      </c>
      <c r="D879" s="260">
        <v>5243073190.5600004</v>
      </c>
      <c r="E879" s="260">
        <v>3135953532.8800001</v>
      </c>
      <c r="F879" s="261">
        <v>2467612080.7400007</v>
      </c>
      <c r="G879" s="124"/>
    </row>
    <row r="880" spans="1:7" ht="13.5">
      <c r="A880" s="15"/>
      <c r="B880" s="1"/>
      <c r="C880" s="126"/>
      <c r="D880" s="129"/>
      <c r="E880" s="129"/>
      <c r="F880" s="126"/>
      <c r="G880" s="126"/>
    </row>
    <row r="881" spans="1:7" ht="13.5">
      <c r="A881" s="229"/>
      <c r="B881" s="18" t="s">
        <v>394</v>
      </c>
      <c r="C881" s="231"/>
      <c r="D881" s="244"/>
      <c r="E881" s="255"/>
      <c r="F881" s="231"/>
      <c r="G881" s="231"/>
    </row>
    <row r="882" spans="1:7" ht="13.5">
      <c r="A882" s="15"/>
      <c r="B882" s="18" t="s">
        <v>406</v>
      </c>
      <c r="C882" s="126"/>
      <c r="D882" s="126"/>
      <c r="E882" s="126"/>
      <c r="F882" s="126"/>
      <c r="G882" s="126"/>
    </row>
    <row r="883" spans="1:7" ht="13.5">
      <c r="A883" s="286"/>
      <c r="B883" s="18" t="s">
        <v>528</v>
      </c>
      <c r="C883" s="126"/>
      <c r="D883" s="137" t="s">
        <v>665</v>
      </c>
      <c r="E883" s="137" t="s">
        <v>734</v>
      </c>
      <c r="F883" s="124" t="s">
        <v>632</v>
      </c>
      <c r="G883" s="126"/>
    </row>
    <row r="884" spans="1:7" ht="13.5">
      <c r="A884" s="286"/>
      <c r="B884" s="185" t="s">
        <v>675</v>
      </c>
      <c r="C884" s="126"/>
      <c r="D884" s="203">
        <v>-671541625.65999997</v>
      </c>
      <c r="E884" s="203"/>
      <c r="F884" s="131">
        <v>671541625.65999997</v>
      </c>
      <c r="G884" s="126"/>
    </row>
    <row r="885" spans="1:7" ht="13.5">
      <c r="A885" s="15"/>
      <c r="B885" s="185" t="s">
        <v>395</v>
      </c>
      <c r="C885" s="126"/>
      <c r="D885" s="129">
        <v>-737095130.78999996</v>
      </c>
      <c r="E885" s="129">
        <v>-737328298.92999995</v>
      </c>
      <c r="F885" s="131">
        <v>-233168.13999998569</v>
      </c>
      <c r="G885" s="126"/>
    </row>
    <row r="886" spans="1:7" ht="13.5">
      <c r="A886" s="286"/>
      <c r="B886" s="185" t="s">
        <v>455</v>
      </c>
      <c r="C886" s="126"/>
      <c r="D886" s="129">
        <v>-8319263.6699999999</v>
      </c>
      <c r="E886" s="129"/>
      <c r="F886" s="131">
        <v>8319263.6699999999</v>
      </c>
      <c r="G886" s="126"/>
    </row>
    <row r="887" spans="1:7" ht="13.5">
      <c r="A887" s="132"/>
      <c r="B887" s="185" t="s">
        <v>456</v>
      </c>
      <c r="C887" s="126"/>
      <c r="D887" s="129">
        <v>-60002891.159999996</v>
      </c>
      <c r="E887" s="129"/>
      <c r="F887" s="131">
        <v>60002891.159999996</v>
      </c>
      <c r="G887" s="126"/>
    </row>
    <row r="888" spans="1:7" ht="13.5">
      <c r="A888" s="132"/>
      <c r="B888" s="185" t="s">
        <v>457</v>
      </c>
      <c r="C888" s="126"/>
      <c r="D888" s="129">
        <v>13966345.880000001</v>
      </c>
      <c r="E888" s="129"/>
      <c r="F888" s="131">
        <v>-13966345.880000001</v>
      </c>
      <c r="G888" s="126"/>
    </row>
    <row r="889" spans="1:7" ht="13.5">
      <c r="A889" s="132"/>
      <c r="B889" s="185" t="s">
        <v>458</v>
      </c>
      <c r="C889" s="126"/>
      <c r="D889" s="129">
        <v>413226.98</v>
      </c>
      <c r="E889" s="129"/>
      <c r="F889" s="131">
        <v>-413226.98</v>
      </c>
      <c r="G889" s="126"/>
    </row>
    <row r="890" spans="1:7" ht="13.5">
      <c r="A890" s="132"/>
      <c r="B890" s="185" t="s">
        <v>459</v>
      </c>
      <c r="C890" s="126"/>
      <c r="D890" s="129">
        <v>-38277.21</v>
      </c>
      <c r="E890" s="129"/>
      <c r="F890" s="131">
        <v>38277.21</v>
      </c>
      <c r="G890" s="126"/>
    </row>
    <row r="891" spans="1:7" ht="13.5">
      <c r="A891" s="132"/>
      <c r="B891" s="185" t="s">
        <v>460</v>
      </c>
      <c r="C891" s="126"/>
      <c r="D891" s="129">
        <v>8572823.5099999998</v>
      </c>
      <c r="E891" s="129"/>
      <c r="F891" s="131">
        <v>-8572823.5099999998</v>
      </c>
      <c r="G891" s="126"/>
    </row>
    <row r="892" spans="1:7" ht="13.5">
      <c r="A892" s="132"/>
      <c r="B892" s="185" t="s">
        <v>461</v>
      </c>
      <c r="C892" s="126"/>
      <c r="D892" s="129">
        <v>-3005798.89</v>
      </c>
      <c r="E892" s="129"/>
      <c r="F892" s="131">
        <v>3005798.89</v>
      </c>
      <c r="G892" s="126"/>
    </row>
    <row r="893" spans="1:7" ht="13.5">
      <c r="A893" s="132"/>
      <c r="B893" s="185" t="s">
        <v>462</v>
      </c>
      <c r="C893" s="126"/>
      <c r="D893" s="129">
        <v>47948128.079999998</v>
      </c>
      <c r="E893" s="129"/>
      <c r="F893" s="131">
        <v>-47948128.079999998</v>
      </c>
      <c r="G893" s="126"/>
    </row>
    <row r="894" spans="1:7" ht="13.5">
      <c r="A894" s="132"/>
      <c r="B894" s="185" t="s">
        <v>463</v>
      </c>
      <c r="C894" s="126"/>
      <c r="D894" s="129">
        <v>-321202.3</v>
      </c>
      <c r="E894" s="129"/>
      <c r="F894" s="131">
        <v>321202.3</v>
      </c>
      <c r="G894" s="126"/>
    </row>
    <row r="895" spans="1:7" ht="13.5">
      <c r="A895" s="132"/>
      <c r="B895" s="185" t="s">
        <v>464</v>
      </c>
      <c r="C895" s="126"/>
      <c r="D895" s="129">
        <v>-1665946.28</v>
      </c>
      <c r="E895" s="129"/>
      <c r="F895" s="131">
        <v>1665946.28</v>
      </c>
      <c r="G895" s="126"/>
    </row>
    <row r="896" spans="1:7" ht="13.5">
      <c r="A896" s="132"/>
      <c r="B896" s="185" t="s">
        <v>465</v>
      </c>
      <c r="C896" s="126"/>
      <c r="D896" s="129">
        <v>-1148012.94</v>
      </c>
      <c r="E896" s="129"/>
      <c r="F896" s="131">
        <v>1148012.94</v>
      </c>
      <c r="G896" s="126"/>
    </row>
    <row r="897" spans="1:7" ht="13.5">
      <c r="A897" s="132"/>
      <c r="B897" s="185" t="s">
        <v>466</v>
      </c>
      <c r="C897" s="126"/>
      <c r="D897" s="129">
        <v>-3235.41</v>
      </c>
      <c r="E897" s="129"/>
      <c r="F897" s="131">
        <v>3235.41</v>
      </c>
      <c r="G897" s="126"/>
    </row>
    <row r="898" spans="1:7" ht="13.5">
      <c r="A898" s="132"/>
      <c r="B898" s="185" t="s">
        <v>467</v>
      </c>
      <c r="C898" s="126"/>
      <c r="D898" s="129">
        <v>3348055.28</v>
      </c>
      <c r="E898" s="129"/>
      <c r="F898" s="131">
        <v>-3348055.28</v>
      </c>
      <c r="G898" s="126"/>
    </row>
    <row r="899" spans="1:7" ht="13.5">
      <c r="A899" s="132"/>
      <c r="B899" s="185" t="s">
        <v>468</v>
      </c>
      <c r="C899" s="126"/>
      <c r="D899" s="129">
        <v>-564219.25</v>
      </c>
      <c r="E899" s="129"/>
      <c r="F899" s="131">
        <v>564219.25</v>
      </c>
      <c r="G899" s="126"/>
    </row>
    <row r="900" spans="1:7" ht="13.5">
      <c r="A900" s="132"/>
      <c r="B900" s="185" t="s">
        <v>469</v>
      </c>
      <c r="C900" s="126"/>
      <c r="D900" s="129">
        <v>-38823539.740000002</v>
      </c>
      <c r="E900" s="129"/>
      <c r="F900" s="131">
        <v>38823539.740000002</v>
      </c>
      <c r="G900" s="126"/>
    </row>
    <row r="901" spans="1:7" ht="13.5">
      <c r="A901" s="132"/>
      <c r="B901" s="185" t="s">
        <v>470</v>
      </c>
      <c r="C901" s="126"/>
      <c r="D901" s="129">
        <v>-9122988.7400000002</v>
      </c>
      <c r="E901" s="129"/>
      <c r="F901" s="131">
        <v>9122988.7400000002</v>
      </c>
      <c r="G901" s="126"/>
    </row>
    <row r="902" spans="1:7" ht="13.5">
      <c r="A902" s="132"/>
      <c r="B902" s="185" t="s">
        <v>471</v>
      </c>
      <c r="C902" s="126"/>
      <c r="D902" s="129">
        <v>9219544.4299999997</v>
      </c>
      <c r="E902" s="129"/>
      <c r="F902" s="131">
        <v>-9219544.4299999997</v>
      </c>
      <c r="G902" s="126"/>
    </row>
    <row r="903" spans="1:7" ht="13.5">
      <c r="A903" s="132"/>
      <c r="B903" s="185" t="s">
        <v>472</v>
      </c>
      <c r="C903" s="126"/>
      <c r="D903" s="129">
        <v>-15332754.720000001</v>
      </c>
      <c r="E903" s="129"/>
      <c r="F903" s="131">
        <v>15332754.720000001</v>
      </c>
      <c r="G903" s="126"/>
    </row>
    <row r="904" spans="1:7" ht="13.5">
      <c r="A904" s="132"/>
      <c r="B904" s="185" t="s">
        <v>473</v>
      </c>
      <c r="C904" s="126"/>
      <c r="D904" s="129">
        <v>3262359.05</v>
      </c>
      <c r="E904" s="129"/>
      <c r="F904" s="131">
        <v>-3262359.05</v>
      </c>
      <c r="G904" s="126"/>
    </row>
    <row r="905" spans="1:7" ht="13.5">
      <c r="A905" s="132"/>
      <c r="B905" s="185" t="s">
        <v>474</v>
      </c>
      <c r="C905" s="126"/>
      <c r="D905" s="129">
        <v>374285.05</v>
      </c>
      <c r="E905" s="129"/>
      <c r="F905" s="131">
        <v>-374285.05</v>
      </c>
      <c r="G905" s="126"/>
    </row>
    <row r="906" spans="1:7" ht="13.5">
      <c r="A906" s="132"/>
      <c r="B906" s="185" t="s">
        <v>474</v>
      </c>
      <c r="C906" s="126"/>
      <c r="D906" s="129">
        <v>72490199.060000002</v>
      </c>
      <c r="E906" s="129"/>
      <c r="F906" s="131">
        <v>-72490199.060000002</v>
      </c>
      <c r="G906" s="126"/>
    </row>
    <row r="907" spans="1:7" ht="13.5">
      <c r="A907" s="132"/>
      <c r="B907" s="185" t="s">
        <v>474</v>
      </c>
      <c r="C907" s="126"/>
      <c r="D907" s="129">
        <v>599319.28</v>
      </c>
      <c r="E907" s="129"/>
      <c r="F907" s="131">
        <v>-599319.28</v>
      </c>
      <c r="G907" s="126"/>
    </row>
    <row r="908" spans="1:7" ht="13.5">
      <c r="A908" s="15"/>
      <c r="B908" s="15" t="s">
        <v>475</v>
      </c>
      <c r="C908" s="126"/>
      <c r="D908" s="129">
        <v>1409150.1</v>
      </c>
      <c r="E908" s="129"/>
      <c r="F908" s="131">
        <v>-1409150.1</v>
      </c>
      <c r="G908" s="126"/>
    </row>
    <row r="909" spans="1:7" ht="13.5">
      <c r="A909" s="15"/>
      <c r="B909" s="15" t="s">
        <v>396</v>
      </c>
      <c r="C909" s="126"/>
      <c r="D909" s="129">
        <v>-457.78</v>
      </c>
      <c r="E909" s="129"/>
      <c r="F909" s="131">
        <v>457.78</v>
      </c>
      <c r="G909" s="126"/>
    </row>
    <row r="910" spans="1:7" ht="13.5">
      <c r="A910" s="15"/>
      <c r="B910" s="15" t="s">
        <v>397</v>
      </c>
      <c r="C910" s="126"/>
      <c r="D910" s="129">
        <v>-137775.54</v>
      </c>
      <c r="E910" s="129"/>
      <c r="F910" s="131">
        <v>137775.54</v>
      </c>
      <c r="G910" s="126"/>
    </row>
    <row r="911" spans="1:7" ht="13.5">
      <c r="A911" s="15"/>
      <c r="B911" s="15" t="s">
        <v>630</v>
      </c>
      <c r="C911" s="126"/>
      <c r="D911" s="129">
        <v>949513.48</v>
      </c>
      <c r="E911" s="129"/>
      <c r="F911" s="131"/>
      <c r="G911" s="126"/>
    </row>
    <row r="912" spans="1:7" ht="13.5">
      <c r="A912" s="15"/>
      <c r="B912" s="15"/>
      <c r="C912" s="126"/>
      <c r="D912" s="144">
        <v>-1384570169.9000003</v>
      </c>
      <c r="E912" s="144">
        <v>-484984806.77999997</v>
      </c>
      <c r="F912" s="133">
        <v>899585363.12000036</v>
      </c>
      <c r="G912" s="126"/>
    </row>
    <row r="913" spans="1:7" ht="13.5">
      <c r="A913" s="15"/>
      <c r="B913" s="18" t="s">
        <v>476</v>
      </c>
      <c r="C913" s="126"/>
      <c r="D913" s="129"/>
      <c r="E913" s="129"/>
      <c r="F913" s="126"/>
      <c r="G913" s="126"/>
    </row>
    <row r="914" spans="1:7" ht="13.5">
      <c r="A914" s="15"/>
      <c r="B914" s="15" t="s">
        <v>477</v>
      </c>
      <c r="C914" s="126"/>
      <c r="D914" s="129">
        <v>2112463967.24</v>
      </c>
      <c r="E914" s="129">
        <v>2606664692.8200002</v>
      </c>
      <c r="F914" s="131">
        <v>494200725.58000016</v>
      </c>
      <c r="G914" s="126"/>
    </row>
    <row r="915" spans="1:7" ht="13.5">
      <c r="A915" s="15"/>
      <c r="B915" s="15" t="s">
        <v>401</v>
      </c>
      <c r="C915" s="126"/>
      <c r="D915" s="129">
        <v>0</v>
      </c>
      <c r="E915" s="129"/>
      <c r="F915" s="131">
        <v>0</v>
      </c>
      <c r="G915" s="126"/>
    </row>
    <row r="916" spans="1:7" ht="13.5">
      <c r="A916" s="15"/>
      <c r="B916" s="15" t="s">
        <v>478</v>
      </c>
      <c r="C916" s="126"/>
      <c r="D916" s="129">
        <v>0</v>
      </c>
      <c r="E916" s="129"/>
      <c r="F916" s="131">
        <v>0</v>
      </c>
      <c r="G916" s="126"/>
    </row>
    <row r="917" spans="1:7" ht="13.5">
      <c r="A917" s="15"/>
      <c r="B917" s="15"/>
      <c r="C917" s="126"/>
      <c r="D917" s="144">
        <v>2112463967.24</v>
      </c>
      <c r="E917" s="144">
        <v>2606664692.8200002</v>
      </c>
      <c r="F917" s="133">
        <v>494200725.58000016</v>
      </c>
      <c r="G917" s="126"/>
    </row>
    <row r="918" spans="1:7" ht="13.5">
      <c r="A918" s="15"/>
      <c r="B918" s="18" t="s">
        <v>479</v>
      </c>
      <c r="C918" s="126"/>
      <c r="D918" s="129"/>
      <c r="E918" s="129"/>
      <c r="F918" s="126"/>
      <c r="G918" s="126"/>
    </row>
    <row r="919" spans="1:7" ht="13.5">
      <c r="A919" s="15"/>
      <c r="B919" s="15" t="s">
        <v>480</v>
      </c>
      <c r="C919" s="126"/>
      <c r="D919" s="129">
        <v>-57180782.549999997</v>
      </c>
      <c r="E919" s="129"/>
      <c r="F919" s="131">
        <v>57180782.549999997</v>
      </c>
      <c r="G919" s="126"/>
    </row>
    <row r="920" spans="1:7" ht="13.5">
      <c r="A920" s="15"/>
      <c r="B920" s="15" t="s">
        <v>481</v>
      </c>
      <c r="C920" s="126"/>
      <c r="D920" s="129">
        <v>-365187604.61000001</v>
      </c>
      <c r="E920" s="129"/>
      <c r="F920" s="131">
        <v>365187604.61000001</v>
      </c>
      <c r="G920" s="126"/>
    </row>
    <row r="921" spans="1:7" ht="13.5">
      <c r="A921" s="15"/>
      <c r="B921" s="15" t="s">
        <v>669</v>
      </c>
      <c r="C921" s="126"/>
      <c r="D921" s="129">
        <v>-3311402.77</v>
      </c>
      <c r="E921" s="129"/>
      <c r="F921" s="131">
        <v>3311402.77</v>
      </c>
      <c r="G921" s="126"/>
    </row>
    <row r="922" spans="1:7" ht="13.5">
      <c r="A922" s="15"/>
      <c r="B922" s="15"/>
      <c r="C922" s="126"/>
      <c r="D922" s="144">
        <v>-425679789.93000001</v>
      </c>
      <c r="E922" s="144">
        <v>-406980407.26999998</v>
      </c>
      <c r="F922" s="133">
        <v>18699382.660000026</v>
      </c>
      <c r="G922" s="126"/>
    </row>
    <row r="923" spans="1:7" ht="13.5">
      <c r="A923" s="15"/>
      <c r="B923" s="15"/>
      <c r="C923" s="126"/>
      <c r="D923" s="129">
        <v>0</v>
      </c>
      <c r="E923" s="129"/>
      <c r="F923" s="126"/>
      <c r="G923" s="126"/>
    </row>
    <row r="924" spans="1:7" ht="13.5">
      <c r="A924" s="15"/>
      <c r="B924" s="18" t="s">
        <v>482</v>
      </c>
      <c r="C924" s="126"/>
      <c r="D924" s="129">
        <v>0</v>
      </c>
      <c r="E924" s="129"/>
      <c r="F924" s="126"/>
      <c r="G924" s="126"/>
    </row>
    <row r="925" spans="1:7" ht="13.5">
      <c r="A925" s="15"/>
      <c r="B925" s="15" t="s">
        <v>483</v>
      </c>
      <c r="C925" s="126"/>
      <c r="D925" s="129">
        <v>-1641662104.47</v>
      </c>
      <c r="E925" s="129">
        <v>-1838765509.78</v>
      </c>
      <c r="F925" s="133">
        <v>-197103405.30999994</v>
      </c>
      <c r="G925" s="126"/>
    </row>
    <row r="926" spans="1:7" ht="13.5">
      <c r="A926" s="15"/>
      <c r="B926" s="15"/>
      <c r="C926" s="126"/>
      <c r="D926" s="144">
        <v>-1641662104.47</v>
      </c>
      <c r="E926" s="144">
        <v>-1838765509.78</v>
      </c>
      <c r="F926" s="133">
        <v>-197103405.30999994</v>
      </c>
      <c r="G926" s="126"/>
    </row>
    <row r="927" spans="1:7" ht="13.5">
      <c r="A927" s="15"/>
      <c r="B927" s="15"/>
      <c r="C927" s="126"/>
      <c r="D927" s="129"/>
      <c r="E927" s="129"/>
      <c r="F927" s="126"/>
      <c r="G927" s="126"/>
    </row>
    <row r="928" spans="1:7" ht="13.5">
      <c r="A928" s="15"/>
      <c r="B928" s="18" t="s">
        <v>570</v>
      </c>
      <c r="C928" s="126"/>
      <c r="D928" s="129"/>
      <c r="E928" s="129"/>
      <c r="F928" s="126"/>
      <c r="G928" s="126"/>
    </row>
    <row r="929" spans="1:7" ht="13.5">
      <c r="A929" s="15"/>
      <c r="B929" s="15" t="s">
        <v>571</v>
      </c>
      <c r="C929" s="126"/>
      <c r="D929" s="129">
        <v>328009571.70999998</v>
      </c>
      <c r="E929" s="129">
        <v>328009571.70999998</v>
      </c>
      <c r="F929" s="133">
        <v>0</v>
      </c>
      <c r="G929" s="126"/>
    </row>
    <row r="930" spans="1:7" ht="13.5">
      <c r="A930" s="15"/>
      <c r="B930" s="15"/>
      <c r="C930" s="126"/>
      <c r="D930" s="144">
        <v>328009571.70999998</v>
      </c>
      <c r="E930" s="144">
        <v>328009571.70999998</v>
      </c>
      <c r="F930" s="133">
        <v>0</v>
      </c>
      <c r="G930" s="126"/>
    </row>
    <row r="931" spans="1:7" ht="13.5">
      <c r="A931" s="15"/>
      <c r="B931" s="18" t="s">
        <v>484</v>
      </c>
      <c r="C931" s="126"/>
      <c r="D931" s="129"/>
      <c r="E931" s="129"/>
      <c r="F931" s="126"/>
      <c r="G931" s="126"/>
    </row>
    <row r="932" spans="1:7" ht="13.5">
      <c r="A932" s="15"/>
      <c r="B932" s="15" t="s">
        <v>485</v>
      </c>
      <c r="C932" s="126"/>
      <c r="D932" s="129">
        <v>839182315.86000001</v>
      </c>
      <c r="E932" s="129">
        <v>906263343.17999995</v>
      </c>
      <c r="F932" s="133">
        <v>67081027.319999933</v>
      </c>
      <c r="G932" s="126"/>
    </row>
    <row r="933" spans="1:7" ht="13.5">
      <c r="A933" s="15"/>
      <c r="B933" s="15"/>
      <c r="C933" s="126"/>
      <c r="D933" s="144">
        <v>839182315.86000001</v>
      </c>
      <c r="E933" s="144">
        <v>906263343.17999995</v>
      </c>
      <c r="F933" s="133">
        <v>67081027.319999933</v>
      </c>
      <c r="G933" s="126"/>
    </row>
    <row r="934" spans="1:7" ht="13.5">
      <c r="A934" s="15"/>
      <c r="B934" s="15"/>
      <c r="C934" s="126"/>
      <c r="D934" s="129"/>
      <c r="E934" s="129"/>
      <c r="F934" s="126"/>
      <c r="G934" s="126"/>
    </row>
    <row r="935" spans="1:7" ht="13.5">
      <c r="A935" s="15"/>
      <c r="B935" s="18" t="s">
        <v>486</v>
      </c>
      <c r="C935" s="126"/>
      <c r="D935" s="129"/>
      <c r="E935" s="129"/>
      <c r="F935" s="126"/>
      <c r="G935" s="126"/>
    </row>
    <row r="936" spans="1:7" ht="13.5">
      <c r="A936" s="15"/>
      <c r="B936" s="15" t="s">
        <v>405</v>
      </c>
      <c r="C936" s="126"/>
      <c r="D936" s="129">
        <v>16786788.039999999</v>
      </c>
      <c r="E936" s="129"/>
      <c r="F936" s="133">
        <v>-16786788.039999999</v>
      </c>
      <c r="G936" s="126"/>
    </row>
    <row r="937" spans="1:7" ht="13.5">
      <c r="A937" s="15"/>
      <c r="B937" s="15" t="s">
        <v>491</v>
      </c>
      <c r="C937" s="126"/>
      <c r="D937" s="129">
        <v>-1221801576.9300001</v>
      </c>
      <c r="E937" s="129"/>
      <c r="F937" s="133">
        <v>1221801576.9300001</v>
      </c>
      <c r="G937" s="126"/>
    </row>
    <row r="938" spans="1:7" ht="13.5">
      <c r="A938" s="15"/>
      <c r="B938" s="15"/>
      <c r="C938" s="126"/>
      <c r="D938" s="144">
        <v>-1205014788.8900001</v>
      </c>
      <c r="E938" s="144">
        <v>-1208602859.03</v>
      </c>
      <c r="F938" s="133">
        <v>1205014788.8900001</v>
      </c>
      <c r="G938" s="126"/>
    </row>
    <row r="939" spans="1:7" ht="13.5">
      <c r="A939" s="15"/>
      <c r="B939" s="18" t="s">
        <v>487</v>
      </c>
      <c r="C939" s="126"/>
      <c r="D939" s="129">
        <v>0</v>
      </c>
      <c r="E939" s="129"/>
      <c r="F939" s="126"/>
      <c r="G939" s="126"/>
    </row>
    <row r="940" spans="1:7" ht="13.5">
      <c r="A940" s="15"/>
      <c r="B940" s="15" t="s">
        <v>488</v>
      </c>
      <c r="C940" s="126"/>
      <c r="D940" s="129">
        <v>2358241.4900000002</v>
      </c>
      <c r="E940" s="129"/>
      <c r="F940" s="133">
        <v>-2358241.4900000002</v>
      </c>
      <c r="G940" s="126"/>
    </row>
    <row r="941" spans="1:7" ht="13.5">
      <c r="A941" s="15"/>
      <c r="B941" s="15" t="s">
        <v>400</v>
      </c>
      <c r="C941" s="126"/>
      <c r="D941" s="129">
        <v>14642212.74</v>
      </c>
      <c r="E941" s="129"/>
      <c r="F941" s="133">
        <v>-14642212.74</v>
      </c>
      <c r="G941" s="126"/>
    </row>
    <row r="942" spans="1:7" ht="13.5">
      <c r="A942" s="15"/>
      <c r="B942" s="15"/>
      <c r="C942" s="126"/>
      <c r="D942" s="144">
        <v>17000454.23</v>
      </c>
      <c r="E942" s="144">
        <v>4724090.49</v>
      </c>
      <c r="F942" s="133">
        <v>-17000454.23</v>
      </c>
      <c r="G942" s="126"/>
    </row>
    <row r="943" spans="1:7" ht="13.5">
      <c r="A943" s="15"/>
      <c r="B943" s="15"/>
      <c r="C943" s="126"/>
      <c r="D943" s="129">
        <v>0</v>
      </c>
      <c r="E943" s="129"/>
      <c r="F943" s="126"/>
      <c r="G943" s="126"/>
    </row>
    <row r="944" spans="1:7" ht="13.5">
      <c r="A944" s="15"/>
      <c r="B944" s="18" t="s">
        <v>489</v>
      </c>
      <c r="C944" s="126"/>
      <c r="D944" s="129">
        <v>0</v>
      </c>
      <c r="E944" s="129"/>
      <c r="F944" s="126"/>
      <c r="G944" s="126"/>
    </row>
    <row r="945" spans="1:7" ht="13.5">
      <c r="A945" s="15"/>
      <c r="B945" s="15" t="s">
        <v>399</v>
      </c>
      <c r="C945" s="126"/>
      <c r="D945" s="129">
        <v>1094375.73</v>
      </c>
      <c r="E945" s="129"/>
      <c r="F945" s="131">
        <v>0</v>
      </c>
      <c r="G945" s="126"/>
    </row>
    <row r="946" spans="1:7" ht="13.5">
      <c r="A946" s="15"/>
      <c r="B946" s="15" t="s">
        <v>490</v>
      </c>
      <c r="C946" s="126"/>
      <c r="D946" s="129">
        <v>-688119794.95000005</v>
      </c>
      <c r="E946" s="129"/>
      <c r="F946" s="133">
        <v>688119794.95000005</v>
      </c>
      <c r="G946" s="126"/>
    </row>
    <row r="947" spans="1:7" ht="13.5">
      <c r="A947" s="15"/>
      <c r="B947" s="15"/>
      <c r="C947" s="126"/>
      <c r="D947" s="144">
        <v>-687025419.22000003</v>
      </c>
      <c r="E947" s="144">
        <v>-844200164.49000001</v>
      </c>
      <c r="F947" s="133">
        <v>688119794.95000005</v>
      </c>
      <c r="G947" s="126"/>
    </row>
    <row r="948" spans="1:7" ht="13.5">
      <c r="A948" s="15"/>
      <c r="B948" s="15"/>
      <c r="C948" s="126"/>
      <c r="D948" s="129">
        <v>0</v>
      </c>
      <c r="E948" s="129"/>
      <c r="F948" s="126"/>
      <c r="G948" s="126"/>
    </row>
    <row r="949" spans="1:7" ht="13.5">
      <c r="A949" s="15"/>
      <c r="B949" s="18" t="s">
        <v>492</v>
      </c>
      <c r="C949" s="126"/>
      <c r="D949" s="129">
        <v>0</v>
      </c>
      <c r="E949" s="129"/>
      <c r="F949" s="126"/>
      <c r="G949" s="126"/>
    </row>
    <row r="950" spans="1:7" ht="13.5">
      <c r="A950" s="15"/>
      <c r="B950" s="15" t="s">
        <v>493</v>
      </c>
      <c r="C950" s="126"/>
      <c r="D950" s="129">
        <v>-6401295.9000000004</v>
      </c>
      <c r="E950" s="129"/>
      <c r="F950" s="133">
        <v>6401295.9000000004</v>
      </c>
      <c r="G950" s="126"/>
    </row>
    <row r="951" spans="1:7" ht="13.5">
      <c r="A951" s="15"/>
      <c r="B951" s="15" t="s">
        <v>572</v>
      </c>
      <c r="C951" s="126"/>
      <c r="D951" s="129">
        <v>4578129.49</v>
      </c>
      <c r="E951" s="129"/>
      <c r="F951" s="133">
        <v>-4578129.49</v>
      </c>
      <c r="G951" s="126"/>
    </row>
    <row r="952" spans="1:7" ht="13.5">
      <c r="A952" s="15"/>
      <c r="B952" s="15" t="s">
        <v>404</v>
      </c>
      <c r="C952" s="126"/>
      <c r="D952" s="129">
        <v>8104955.3300000001</v>
      </c>
      <c r="E952" s="129"/>
      <c r="F952" s="133">
        <v>-8104955.3300000001</v>
      </c>
      <c r="G952" s="126"/>
    </row>
    <row r="953" spans="1:7" ht="13.5">
      <c r="A953" s="15"/>
      <c r="B953" s="15" t="s">
        <v>494</v>
      </c>
      <c r="C953" s="126"/>
      <c r="D953" s="129">
        <v>-12308307.310000001</v>
      </c>
      <c r="E953" s="129"/>
      <c r="F953" s="133">
        <v>12308307.310000001</v>
      </c>
      <c r="G953" s="126"/>
    </row>
    <row r="954" spans="1:7" ht="13.5">
      <c r="A954" s="15"/>
      <c r="B954" s="15" t="s">
        <v>495</v>
      </c>
      <c r="C954" s="126"/>
      <c r="D954" s="129">
        <v>29308040.830000002</v>
      </c>
      <c r="E954" s="129"/>
      <c r="F954" s="133">
        <v>-29308040.830000002</v>
      </c>
      <c r="G954" s="126"/>
    </row>
    <row r="955" spans="1:7" ht="13.5">
      <c r="A955" s="15"/>
      <c r="B955" s="15" t="s">
        <v>496</v>
      </c>
      <c r="C955" s="126"/>
      <c r="D955" s="129">
        <v>66996019.360000007</v>
      </c>
      <c r="E955" s="129"/>
      <c r="F955" s="133">
        <v>-66996019.360000007</v>
      </c>
      <c r="G955" s="126"/>
    </row>
    <row r="956" spans="1:7" ht="13.5">
      <c r="A956" s="15"/>
      <c r="B956" s="15" t="s">
        <v>497</v>
      </c>
      <c r="C956" s="126"/>
      <c r="D956" s="129">
        <v>18600044.920000002</v>
      </c>
      <c r="E956" s="129"/>
      <c r="F956" s="133">
        <v>-18600044.920000002</v>
      </c>
      <c r="G956" s="126"/>
    </row>
    <row r="957" spans="1:7" ht="13.5">
      <c r="A957" s="15"/>
      <c r="B957" s="15" t="s">
        <v>527</v>
      </c>
      <c r="C957" s="126"/>
      <c r="D957" s="129">
        <v>3141321.879999999</v>
      </c>
      <c r="E957" s="129"/>
      <c r="F957" s="133">
        <v>-3141321.879999999</v>
      </c>
      <c r="G957" s="126"/>
    </row>
    <row r="958" spans="1:7" ht="13.5">
      <c r="A958" s="15"/>
      <c r="B958" s="15" t="s">
        <v>498</v>
      </c>
      <c r="C958" s="126"/>
      <c r="D958" s="129">
        <v>-8594474.3900000006</v>
      </c>
      <c r="E958" s="129"/>
      <c r="F958" s="133">
        <v>8594474.3900000006</v>
      </c>
      <c r="G958" s="126"/>
    </row>
    <row r="959" spans="1:7" ht="13.5">
      <c r="A959" s="15"/>
      <c r="B959" s="15" t="s">
        <v>499</v>
      </c>
      <c r="C959" s="126"/>
      <c r="D959" s="129">
        <v>16799069.699999999</v>
      </c>
      <c r="E959" s="129"/>
      <c r="F959" s="133">
        <v>-16799069.699999999</v>
      </c>
      <c r="G959" s="126"/>
    </row>
    <row r="960" spans="1:7" ht="13.5">
      <c r="A960" s="15"/>
      <c r="B960" s="15" t="s">
        <v>500</v>
      </c>
      <c r="C960" s="126"/>
      <c r="D960" s="129">
        <v>34305096.600000001</v>
      </c>
      <c r="E960" s="129"/>
      <c r="F960" s="133">
        <v>-34305096.600000001</v>
      </c>
      <c r="G960" s="126"/>
    </row>
    <row r="961" spans="1:7" ht="13.5">
      <c r="A961" s="15"/>
      <c r="B961" s="15" t="s">
        <v>501</v>
      </c>
      <c r="C961" s="126"/>
      <c r="D961" s="129"/>
      <c r="E961" s="129"/>
      <c r="F961" s="133">
        <v>0</v>
      </c>
      <c r="G961" s="126"/>
    </row>
    <row r="962" spans="1:7" ht="13.5">
      <c r="A962" s="15"/>
      <c r="B962" s="15" t="s">
        <v>502</v>
      </c>
      <c r="C962" s="126"/>
      <c r="D962" s="129">
        <v>-3086473.99</v>
      </c>
      <c r="E962" s="129"/>
      <c r="F962" s="133">
        <v>3086473.99</v>
      </c>
      <c r="G962" s="126"/>
    </row>
    <row r="963" spans="1:7" ht="13.5">
      <c r="A963" s="15"/>
      <c r="B963" s="15" t="s">
        <v>503</v>
      </c>
      <c r="C963" s="126"/>
      <c r="D963" s="129">
        <v>-29764.09</v>
      </c>
      <c r="E963" s="129"/>
      <c r="F963" s="133">
        <v>29764.09</v>
      </c>
      <c r="G963" s="126"/>
    </row>
    <row r="964" spans="1:7" ht="13.5">
      <c r="A964" s="15"/>
      <c r="B964" s="15"/>
      <c r="C964" s="126"/>
      <c r="D964" s="144">
        <v>151412362.43000001</v>
      </c>
      <c r="E964" s="144">
        <v>151254765.53</v>
      </c>
      <c r="F964" s="133">
        <v>-151412362.43000001</v>
      </c>
      <c r="G964" s="126"/>
    </row>
    <row r="965" spans="1:7" ht="13.5">
      <c r="A965" s="15"/>
      <c r="B965" s="18" t="s">
        <v>504</v>
      </c>
      <c r="C965" s="126"/>
      <c r="D965" s="129">
        <v>0</v>
      </c>
      <c r="E965" s="129"/>
      <c r="F965" s="126"/>
      <c r="G965" s="126"/>
    </row>
    <row r="966" spans="1:7" ht="13.5">
      <c r="A966" s="15"/>
      <c r="B966" s="15"/>
      <c r="C966" s="126"/>
      <c r="D966" s="129">
        <v>-975469.24</v>
      </c>
      <c r="E966" s="129"/>
      <c r="F966" s="133">
        <v>975469.24</v>
      </c>
      <c r="G966" s="126"/>
    </row>
    <row r="967" spans="1:7" ht="13.5">
      <c r="A967" s="15"/>
      <c r="B967" s="15" t="s">
        <v>505</v>
      </c>
      <c r="C967" s="126"/>
      <c r="D967" s="129">
        <v>3402520.11</v>
      </c>
      <c r="E967" s="129"/>
      <c r="F967" s="133">
        <v>-3402520.11</v>
      </c>
      <c r="G967" s="126"/>
    </row>
    <row r="968" spans="1:7" ht="13.5">
      <c r="A968" s="15"/>
      <c r="B968" s="15" t="s">
        <v>573</v>
      </c>
      <c r="C968" s="126"/>
      <c r="D968" s="129">
        <v>-1970022.6099999999</v>
      </c>
      <c r="E968" s="129"/>
      <c r="F968" s="133">
        <v>1970022.6099999999</v>
      </c>
      <c r="G968" s="126"/>
    </row>
    <row r="969" spans="1:7" ht="13.5">
      <c r="A969" s="15"/>
      <c r="B969" s="15" t="s">
        <v>506</v>
      </c>
      <c r="C969" s="126"/>
      <c r="D969" s="129">
        <v>-4031339.37</v>
      </c>
      <c r="E969" s="129"/>
      <c r="F969" s="133">
        <v>4031339.37</v>
      </c>
      <c r="G969" s="126"/>
    </row>
    <row r="970" spans="1:7" ht="13.5">
      <c r="A970" s="15"/>
      <c r="B970" s="15" t="s">
        <v>507</v>
      </c>
      <c r="C970" s="126"/>
      <c r="D970" s="129"/>
      <c r="E970" s="129"/>
      <c r="F970" s="133">
        <v>0</v>
      </c>
      <c r="G970" s="126"/>
    </row>
    <row r="971" spans="1:7" ht="13.5">
      <c r="A971" s="15"/>
      <c r="B971" s="15" t="s">
        <v>508</v>
      </c>
      <c r="C971" s="126"/>
      <c r="D971" s="129">
        <v>-3681829.6199999996</v>
      </c>
      <c r="E971" s="129"/>
      <c r="F971" s="133">
        <v>3681829.6199999996</v>
      </c>
      <c r="G971" s="126"/>
    </row>
    <row r="972" spans="1:7" ht="13.5">
      <c r="A972" s="15"/>
      <c r="B972" s="15" t="s">
        <v>574</v>
      </c>
      <c r="C972" s="126"/>
      <c r="D972" s="129"/>
      <c r="E972" s="129"/>
      <c r="F972" s="133">
        <v>0</v>
      </c>
      <c r="G972" s="126"/>
    </row>
    <row r="973" spans="1:7" ht="13.5">
      <c r="A973" s="15"/>
      <c r="B973" s="15" t="s">
        <v>398</v>
      </c>
      <c r="C973" s="126"/>
      <c r="D973" s="129">
        <v>-3081288.05</v>
      </c>
      <c r="E973" s="129"/>
      <c r="F973" s="133">
        <v>3081288.05</v>
      </c>
      <c r="G973" s="126"/>
    </row>
    <row r="974" spans="1:7" ht="13.5">
      <c r="A974" s="15"/>
      <c r="B974" s="15" t="s">
        <v>509</v>
      </c>
      <c r="C974" s="126"/>
      <c r="D974" s="129"/>
      <c r="E974" s="129"/>
      <c r="F974" s="133">
        <v>0</v>
      </c>
      <c r="G974" s="126"/>
    </row>
    <row r="975" spans="1:7" ht="13.5">
      <c r="A975" s="15"/>
      <c r="B975" s="15" t="s">
        <v>510</v>
      </c>
      <c r="C975" s="126"/>
      <c r="D975" s="129">
        <v>-300</v>
      </c>
      <c r="E975" s="129"/>
      <c r="F975" s="133">
        <v>300</v>
      </c>
      <c r="G975" s="126"/>
    </row>
    <row r="976" spans="1:7" ht="13.5">
      <c r="A976" s="15"/>
      <c r="B976" s="15" t="s">
        <v>511</v>
      </c>
      <c r="C976" s="126"/>
      <c r="D976" s="129"/>
      <c r="E976" s="129"/>
      <c r="F976" s="133">
        <v>0</v>
      </c>
      <c r="G976" s="126"/>
    </row>
    <row r="977" spans="1:7" ht="13.5">
      <c r="A977" s="15"/>
      <c r="B977" s="15" t="s">
        <v>512</v>
      </c>
      <c r="C977" s="126"/>
      <c r="D977" s="129">
        <v>3780598.15</v>
      </c>
      <c r="E977" s="129"/>
      <c r="F977" s="133">
        <v>-3780598.15</v>
      </c>
      <c r="G977" s="126"/>
    </row>
    <row r="978" spans="1:7" ht="13.5">
      <c r="A978" s="15"/>
      <c r="B978" s="15" t="s">
        <v>670</v>
      </c>
      <c r="C978" s="126"/>
      <c r="D978" s="129">
        <v>-2858304.79</v>
      </c>
      <c r="E978" s="129"/>
      <c r="F978" s="133">
        <v>2858304.79</v>
      </c>
      <c r="G978" s="126"/>
    </row>
    <row r="979" spans="1:7" ht="13.5">
      <c r="A979" s="15"/>
      <c r="B979" s="15" t="s">
        <v>513</v>
      </c>
      <c r="C979" s="126"/>
      <c r="D979" s="129">
        <v>-2448.34</v>
      </c>
      <c r="E979" s="129"/>
      <c r="F979" s="133">
        <v>2448.34</v>
      </c>
      <c r="G979" s="126"/>
    </row>
    <row r="980" spans="1:7" ht="13.5">
      <c r="A980" s="15"/>
      <c r="B980" s="15" t="s">
        <v>514</v>
      </c>
      <c r="C980" s="126"/>
      <c r="D980" s="129">
        <v>1463487.99</v>
      </c>
      <c r="E980" s="129"/>
      <c r="F980" s="133">
        <v>-1463487.99</v>
      </c>
      <c r="G980" s="126"/>
    </row>
    <row r="981" spans="1:7" ht="13.5">
      <c r="A981" s="15"/>
      <c r="B981" s="15" t="s">
        <v>515</v>
      </c>
      <c r="C981" s="126"/>
      <c r="D981" s="129">
        <v>-1546614.83</v>
      </c>
      <c r="E981" s="129"/>
      <c r="F981" s="133">
        <v>1546614.83</v>
      </c>
      <c r="G981" s="126"/>
    </row>
    <row r="982" spans="1:7" ht="13.5">
      <c r="A982" s="15"/>
      <c r="B982" s="15" t="s">
        <v>516</v>
      </c>
      <c r="C982" s="126"/>
      <c r="D982" s="129">
        <v>26555190.870000001</v>
      </c>
      <c r="E982" s="129"/>
      <c r="F982" s="133">
        <v>-26555190.870000001</v>
      </c>
      <c r="G982" s="126"/>
    </row>
    <row r="983" spans="1:7" ht="13.5">
      <c r="A983" s="15"/>
      <c r="B983" s="15" t="s">
        <v>517</v>
      </c>
      <c r="C983" s="126"/>
      <c r="D983" s="129">
        <v>-10538832.189999999</v>
      </c>
      <c r="E983" s="129"/>
      <c r="F983" s="133">
        <v>10538832.189999999</v>
      </c>
      <c r="G983" s="126"/>
    </row>
    <row r="984" spans="1:7" ht="13.5">
      <c r="A984" s="15"/>
      <c r="B984" s="15" t="s">
        <v>518</v>
      </c>
      <c r="C984" s="126"/>
      <c r="D984" s="129">
        <v>39090172.350000001</v>
      </c>
      <c r="E984" s="129"/>
      <c r="F984" s="133">
        <v>-39090172.350000001</v>
      </c>
      <c r="G984" s="126"/>
    </row>
    <row r="985" spans="1:7" ht="13.5">
      <c r="A985" s="15"/>
      <c r="B985" s="15" t="s">
        <v>519</v>
      </c>
      <c r="C985" s="126"/>
      <c r="D985" s="129">
        <v>-453100</v>
      </c>
      <c r="E985" s="129"/>
      <c r="F985" s="133">
        <v>453100</v>
      </c>
      <c r="G985" s="126"/>
    </row>
    <row r="986" spans="1:7" ht="13.5">
      <c r="A986" s="15"/>
      <c r="B986" s="15" t="s">
        <v>520</v>
      </c>
      <c r="C986" s="126"/>
      <c r="D986" s="129">
        <v>-526124346.19999999</v>
      </c>
      <c r="E986" s="129"/>
      <c r="F986" s="133">
        <v>526124346.19999999</v>
      </c>
      <c r="G986" s="126"/>
    </row>
    <row r="987" spans="1:7" ht="13.5">
      <c r="A987" s="15"/>
      <c r="B987" s="15" t="s">
        <v>521</v>
      </c>
      <c r="C987" s="126"/>
      <c r="D987" s="129">
        <v>168115488.66</v>
      </c>
      <c r="E987" s="129"/>
      <c r="F987" s="133">
        <v>-168115488.66</v>
      </c>
      <c r="G987" s="126"/>
    </row>
    <row r="988" spans="1:7" ht="13.5">
      <c r="A988" s="15"/>
      <c r="B988" s="15" t="s">
        <v>522</v>
      </c>
      <c r="C988" s="126"/>
      <c r="D988" s="129">
        <v>14360015.9</v>
      </c>
      <c r="E988" s="129"/>
      <c r="F988" s="133">
        <v>-14360015.9</v>
      </c>
      <c r="G988" s="126"/>
    </row>
    <row r="989" spans="1:7" ht="13.5">
      <c r="A989" s="15"/>
      <c r="B989" s="15" t="s">
        <v>523</v>
      </c>
      <c r="C989" s="126"/>
      <c r="D989" s="129"/>
      <c r="E989" s="129"/>
      <c r="F989" s="133">
        <v>0</v>
      </c>
      <c r="G989" s="126"/>
    </row>
    <row r="990" spans="1:7" ht="13.5">
      <c r="A990" s="15"/>
      <c r="B990" s="15" t="s">
        <v>575</v>
      </c>
      <c r="C990" s="126"/>
      <c r="D990" s="129">
        <v>-861597.65</v>
      </c>
      <c r="E990" s="129"/>
      <c r="F990" s="133">
        <v>861597.65</v>
      </c>
      <c r="G990" s="126"/>
    </row>
    <row r="991" spans="1:7" ht="13.5">
      <c r="A991" s="15"/>
      <c r="B991" s="15"/>
      <c r="C991" s="126"/>
      <c r="D991" s="144">
        <v>-299358018.86000001</v>
      </c>
      <c r="E991" s="144">
        <v>-334628788.33999997</v>
      </c>
      <c r="F991" s="133">
        <v>299358018.86000001</v>
      </c>
      <c r="G991" s="126"/>
    </row>
    <row r="992" spans="1:7" ht="13.5">
      <c r="A992" s="15"/>
      <c r="B992" s="15"/>
      <c r="C992" s="126"/>
      <c r="D992" s="129"/>
      <c r="E992" s="129"/>
      <c r="F992" s="126"/>
      <c r="G992" s="126"/>
    </row>
    <row r="993" spans="1:7" ht="13.5">
      <c r="A993" s="15"/>
      <c r="B993" s="18" t="s">
        <v>524</v>
      </c>
      <c r="C993" s="126"/>
      <c r="D993" s="129">
        <v>0</v>
      </c>
      <c r="E993" s="129"/>
      <c r="F993" s="126"/>
      <c r="G993" s="126"/>
    </row>
    <row r="994" spans="1:7" ht="13.5">
      <c r="A994" s="15"/>
      <c r="B994" s="15" t="s">
        <v>403</v>
      </c>
      <c r="C994" s="126"/>
      <c r="D994" s="129">
        <v>-2209.44</v>
      </c>
      <c r="E994" s="129"/>
      <c r="F994" s="133">
        <v>2209.44</v>
      </c>
      <c r="G994" s="126"/>
    </row>
    <row r="995" spans="1:7" ht="13.5">
      <c r="A995" s="15"/>
      <c r="B995" s="15" t="s">
        <v>452</v>
      </c>
      <c r="C995" s="126"/>
      <c r="D995" s="129">
        <v>-5523.6</v>
      </c>
      <c r="E995" s="129"/>
      <c r="F995" s="133">
        <v>5523.6</v>
      </c>
      <c r="G995" s="126"/>
    </row>
    <row r="996" spans="1:7" ht="13.5">
      <c r="A996" s="15"/>
      <c r="B996" s="15" t="s">
        <v>453</v>
      </c>
      <c r="C996" s="126"/>
      <c r="D996" s="129">
        <v>-2195736.7200000002</v>
      </c>
      <c r="E996" s="129"/>
      <c r="F996" s="133">
        <v>2195736.7200000002</v>
      </c>
      <c r="G996" s="126"/>
    </row>
    <row r="997" spans="1:7" ht="13.5">
      <c r="A997" s="15"/>
      <c r="B997" s="15" t="s">
        <v>454</v>
      </c>
      <c r="C997" s="126"/>
      <c r="D997" s="129">
        <v>7014138.1200000001</v>
      </c>
      <c r="E997" s="129"/>
      <c r="F997" s="133">
        <v>-7014138.1200000001</v>
      </c>
      <c r="G997" s="126"/>
    </row>
    <row r="998" spans="1:7" ht="13.5">
      <c r="A998" s="15"/>
      <c r="B998" s="15"/>
      <c r="C998" s="126"/>
      <c r="D998" s="144">
        <v>4810668.3599999994</v>
      </c>
      <c r="E998" s="144">
        <v>4810668.3600000003</v>
      </c>
      <c r="F998" s="133">
        <v>0</v>
      </c>
      <c r="G998" s="126"/>
    </row>
    <row r="999" spans="1:7" ht="13.5">
      <c r="A999" s="15"/>
      <c r="B999" s="15"/>
      <c r="C999" s="126"/>
      <c r="D999" s="129">
        <v>0</v>
      </c>
      <c r="E999" s="129"/>
      <c r="F999" s="133">
        <v>0</v>
      </c>
      <c r="G999" s="126"/>
    </row>
    <row r="1000" spans="1:7" ht="13.5">
      <c r="A1000" s="15"/>
      <c r="B1000" s="18" t="s">
        <v>525</v>
      </c>
      <c r="C1000" s="126"/>
      <c r="D1000" s="129">
        <v>0</v>
      </c>
      <c r="E1000" s="129"/>
      <c r="F1000" s="133">
        <v>0</v>
      </c>
      <c r="G1000" s="126"/>
    </row>
    <row r="1001" spans="1:7" ht="13.5">
      <c r="A1001" s="15"/>
      <c r="B1001" s="15" t="s">
        <v>671</v>
      </c>
      <c r="C1001" s="126"/>
      <c r="D1001" s="129">
        <v>1192061.69</v>
      </c>
      <c r="E1001" s="129"/>
      <c r="F1001" s="133">
        <v>-1192061.69</v>
      </c>
      <c r="G1001" s="126"/>
    </row>
    <row r="1002" spans="1:7" ht="13.5">
      <c r="A1002" s="15"/>
      <c r="B1002" s="15" t="s">
        <v>672</v>
      </c>
      <c r="C1002" s="126"/>
      <c r="D1002" s="129">
        <v>-5140869.62</v>
      </c>
      <c r="E1002" s="129"/>
      <c r="F1002" s="133">
        <v>5140869.62</v>
      </c>
      <c r="G1002" s="126"/>
    </row>
    <row r="1003" spans="1:7" ht="13.5">
      <c r="A1003" s="15"/>
      <c r="B1003" s="15" t="s">
        <v>526</v>
      </c>
      <c r="C1003" s="126"/>
      <c r="D1003" s="129">
        <v>-1960000.5</v>
      </c>
      <c r="E1003" s="129"/>
      <c r="F1003" s="133">
        <v>1960000.5</v>
      </c>
      <c r="G1003" s="126"/>
    </row>
    <row r="1004" spans="1:7" ht="13.5">
      <c r="A1004" s="15"/>
      <c r="B1004" s="15"/>
      <c r="C1004" s="126"/>
      <c r="D1004" s="129">
        <v>-1519749.3599999999</v>
      </c>
      <c r="E1004" s="129"/>
      <c r="F1004" s="133">
        <v>1519749.3599999999</v>
      </c>
      <c r="G1004" s="126"/>
    </row>
    <row r="1005" spans="1:7" ht="13.5">
      <c r="A1005" s="15"/>
      <c r="B1005" s="15"/>
      <c r="C1005" s="126"/>
      <c r="D1005" s="144">
        <v>-7428557.7899999991</v>
      </c>
      <c r="E1005" s="144">
        <v>67191503.019999996</v>
      </c>
      <c r="F1005" s="133">
        <v>74620060.810000002</v>
      </c>
      <c r="G1005" s="126"/>
    </row>
    <row r="1006" spans="1:7" ht="13.5">
      <c r="A1006" s="15"/>
      <c r="B1006" s="18" t="s">
        <v>673</v>
      </c>
      <c r="C1006" s="126"/>
      <c r="D1006" s="144"/>
      <c r="E1006" s="144"/>
      <c r="F1006" s="133"/>
      <c r="G1006" s="126"/>
    </row>
    <row r="1007" spans="1:7" ht="13.5">
      <c r="A1007" s="15"/>
      <c r="B1007" s="15" t="s">
        <v>674</v>
      </c>
      <c r="C1007" s="126"/>
      <c r="D1007" s="129">
        <v>-19137785.300000001</v>
      </c>
      <c r="E1007" s="129">
        <v>-21401342.760000002</v>
      </c>
      <c r="F1007" s="133"/>
      <c r="G1007" s="126"/>
    </row>
    <row r="1008" spans="1:7" ht="13.5">
      <c r="A1008" s="15"/>
      <c r="B1008" s="15"/>
      <c r="C1008" s="126"/>
      <c r="D1008" s="144"/>
      <c r="E1008" s="144">
        <v>-21401342.760000002</v>
      </c>
      <c r="F1008" s="133"/>
      <c r="G1008" s="126"/>
    </row>
    <row r="1009" spans="1:7" ht="13.5">
      <c r="A1009" s="229"/>
      <c r="B1009" s="230" t="s">
        <v>634</v>
      </c>
      <c r="C1009" s="231"/>
      <c r="D1009" s="242">
        <v>-2525869080.9400005</v>
      </c>
      <c r="E1009" s="242">
        <v>-1807973542.27</v>
      </c>
      <c r="F1009" s="242">
        <v>3381162940.2200007</v>
      </c>
      <c r="G1009" s="245"/>
    </row>
    <row r="1010" spans="1:7" ht="13.5">
      <c r="A1010" s="15"/>
      <c r="B1010" s="18" t="s">
        <v>633</v>
      </c>
      <c r="C1010" s="126"/>
      <c r="D1010" s="133">
        <v>6665193574.1699982</v>
      </c>
      <c r="E1010" s="133">
        <v>7389147882.8399982</v>
      </c>
      <c r="F1010" s="133">
        <v>3387221710.2200007</v>
      </c>
      <c r="G1010" s="133"/>
    </row>
    <row r="1011" spans="1:7" ht="13.5">
      <c r="A1011" s="15"/>
      <c r="B1011" s="18"/>
      <c r="C1011" s="126"/>
      <c r="D1011" s="131"/>
      <c r="E1011" s="131"/>
      <c r="F1011" s="131"/>
      <c r="G1011" s="133"/>
    </row>
    <row r="1012" spans="1:7" ht="13.5">
      <c r="A1012" s="286">
        <v>26</v>
      </c>
      <c r="B1012" s="18" t="s">
        <v>275</v>
      </c>
      <c r="C1012" s="126"/>
      <c r="D1012" s="137" t="s">
        <v>665</v>
      </c>
      <c r="E1012" s="137" t="s">
        <v>734</v>
      </c>
      <c r="F1012" s="126"/>
      <c r="G1012" s="126"/>
    </row>
    <row r="1013" spans="1:7" ht="13.5">
      <c r="A1013" s="15"/>
      <c r="B1013" s="15" t="s">
        <v>276</v>
      </c>
      <c r="C1013" s="126"/>
      <c r="D1013" s="129">
        <v>16939715714.91</v>
      </c>
      <c r="E1013" s="129">
        <v>16992261162.780001</v>
      </c>
      <c r="F1013" s="125"/>
      <c r="G1013" s="126"/>
    </row>
    <row r="1014" spans="1:7" ht="13.5">
      <c r="A1014" s="15"/>
      <c r="B1014" s="15" t="s">
        <v>277</v>
      </c>
      <c r="C1014" s="126"/>
      <c r="D1014" s="129">
        <v>15630658730.09</v>
      </c>
      <c r="E1014" s="129">
        <v>15630658730.09</v>
      </c>
      <c r="F1014" s="126"/>
      <c r="G1014" s="126"/>
    </row>
    <row r="1015" spans="1:7" ht="13.5">
      <c r="A1015" s="15"/>
      <c r="B1015" s="15" t="s">
        <v>676</v>
      </c>
      <c r="C1015" s="126"/>
      <c r="D1015" s="129">
        <v>5415006076.1700001</v>
      </c>
      <c r="E1015" s="129">
        <v>7345912124.9300003</v>
      </c>
      <c r="F1015" s="126"/>
      <c r="G1015" s="129"/>
    </row>
    <row r="1016" spans="1:7" ht="13.5">
      <c r="A1016" s="15"/>
      <c r="B1016" s="15" t="s">
        <v>412</v>
      </c>
      <c r="C1016" s="126"/>
      <c r="D1016" s="129">
        <v>0</v>
      </c>
      <c r="E1016" s="129"/>
      <c r="F1016" s="126" t="s">
        <v>545</v>
      </c>
      <c r="G1016" s="126"/>
    </row>
    <row r="1017" spans="1:7" ht="13.5">
      <c r="A1017" s="15"/>
      <c r="B1017" s="18" t="s">
        <v>278</v>
      </c>
      <c r="C1017" s="126"/>
      <c r="D1017" s="133">
        <v>37985380521.169998</v>
      </c>
      <c r="E1017" s="133">
        <v>39968832017.800003</v>
      </c>
      <c r="F1017" s="126"/>
      <c r="G1017" s="126"/>
    </row>
  </sheetData>
  <mergeCells count="5">
    <mergeCell ref="A1:G1"/>
    <mergeCell ref="A2:G2"/>
    <mergeCell ref="B16:E16"/>
    <mergeCell ref="B17:E17"/>
    <mergeCell ref="B34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6" sqref="C6"/>
    </sheetView>
  </sheetViews>
  <sheetFormatPr defaultRowHeight="12.75"/>
  <cols>
    <col min="2" max="2" width="29.42578125" customWidth="1"/>
    <col min="3" max="3" width="28.42578125" customWidth="1"/>
    <col min="4" max="4" width="27.7109375" customWidth="1"/>
    <col min="5" max="5" width="28.5703125" customWidth="1"/>
    <col min="6" max="6" width="28.7109375" customWidth="1"/>
  </cols>
  <sheetData>
    <row r="1" spans="1:10" ht="20.25">
      <c r="A1" s="294" t="s">
        <v>584</v>
      </c>
      <c r="B1" s="294"/>
      <c r="C1" s="294"/>
      <c r="D1" s="294"/>
      <c r="E1" s="294"/>
      <c r="F1" s="294"/>
      <c r="G1" s="294"/>
      <c r="H1" s="294"/>
      <c r="I1" s="294"/>
      <c r="J1" s="294"/>
    </row>
    <row r="2" spans="1:10" ht="20.25">
      <c r="A2" s="218"/>
      <c r="B2" s="218"/>
      <c r="C2" s="218"/>
      <c r="D2" s="218"/>
      <c r="E2" s="218"/>
      <c r="F2" s="218"/>
      <c r="G2" s="218"/>
      <c r="H2" s="218"/>
      <c r="I2" s="218"/>
      <c r="J2" s="218"/>
    </row>
    <row r="3" spans="1:10" ht="20.25">
      <c r="A3" s="287"/>
      <c r="B3" s="287" t="s">
        <v>767</v>
      </c>
      <c r="C3" s="287">
        <v>2018</v>
      </c>
      <c r="D3" s="287">
        <v>2017</v>
      </c>
      <c r="E3" s="287">
        <v>2016</v>
      </c>
      <c r="F3" s="287">
        <v>2015</v>
      </c>
      <c r="G3" s="287">
        <v>2014</v>
      </c>
      <c r="H3" s="287">
        <v>2013</v>
      </c>
      <c r="I3" s="287">
        <v>2012</v>
      </c>
      <c r="J3" s="287" t="s">
        <v>10</v>
      </c>
    </row>
    <row r="4" spans="1:10" ht="20.25">
      <c r="A4" s="219" t="s">
        <v>529</v>
      </c>
      <c r="B4" s="219"/>
      <c r="C4" s="219"/>
      <c r="D4" s="219"/>
      <c r="E4" s="219"/>
      <c r="F4" s="218"/>
      <c r="G4" s="218"/>
      <c r="H4" s="218"/>
      <c r="I4" s="218"/>
      <c r="J4" s="218"/>
    </row>
    <row r="5" spans="1:10" ht="20.25">
      <c r="A5" s="218" t="s">
        <v>21</v>
      </c>
      <c r="B5" s="223">
        <v>24899040191.790005</v>
      </c>
      <c r="C5" s="223">
        <v>73994864371.059998</v>
      </c>
      <c r="D5" s="223">
        <v>52752731791.580002</v>
      </c>
      <c r="E5" s="223">
        <v>42950606349.050003</v>
      </c>
      <c r="F5" s="220">
        <v>35523163657.919998</v>
      </c>
      <c r="G5" s="220">
        <v>45907507962</v>
      </c>
      <c r="H5" s="220">
        <v>43290820420.75</v>
      </c>
      <c r="I5" s="220">
        <v>37281434882.080002</v>
      </c>
      <c r="J5" s="220">
        <f t="shared" ref="J5:J10" si="0">SUM(B5:I5)</f>
        <v>356600169626.22998</v>
      </c>
    </row>
    <row r="6" spans="1:10" ht="20.25">
      <c r="A6" s="218" t="s">
        <v>585</v>
      </c>
      <c r="B6" s="223">
        <v>5703390247.1000004</v>
      </c>
      <c r="C6" s="223">
        <v>12746336432.030001</v>
      </c>
      <c r="D6" s="223">
        <v>11365308959.68</v>
      </c>
      <c r="E6" s="223">
        <v>9505666083.9599991</v>
      </c>
      <c r="F6" s="220">
        <v>9627538725.4599991</v>
      </c>
      <c r="G6" s="220">
        <v>11510933104.85</v>
      </c>
      <c r="H6" s="220">
        <v>8676257338</v>
      </c>
      <c r="I6" s="220">
        <v>9172237484.7399998</v>
      </c>
      <c r="J6" s="220">
        <f t="shared" si="0"/>
        <v>78307668375.820007</v>
      </c>
    </row>
    <row r="7" spans="1:10" ht="20.25">
      <c r="A7" s="218" t="s">
        <v>586</v>
      </c>
      <c r="B7" s="223">
        <v>5053083279.5199986</v>
      </c>
      <c r="C7" s="223">
        <v>6525458165.2400007</v>
      </c>
      <c r="D7" s="223">
        <v>5472148744.0299997</v>
      </c>
      <c r="E7" s="223">
        <v>5157855218.6800003</v>
      </c>
      <c r="F7" s="220">
        <v>6283433496.7799997</v>
      </c>
      <c r="G7" s="220">
        <v>4853453184.8699999</v>
      </c>
      <c r="H7" s="220">
        <v>4936701215</v>
      </c>
      <c r="I7" s="220">
        <v>4061831419</v>
      </c>
      <c r="J7" s="220">
        <f t="shared" si="0"/>
        <v>42343964723.119995</v>
      </c>
    </row>
    <row r="8" spans="1:10" ht="20.25">
      <c r="A8" s="218" t="s">
        <v>587</v>
      </c>
      <c r="B8" s="223">
        <v>0</v>
      </c>
      <c r="C8" s="223">
        <v>0</v>
      </c>
      <c r="D8" s="223">
        <v>1605250000</v>
      </c>
      <c r="E8" s="223">
        <v>8836383240</v>
      </c>
      <c r="F8" s="220">
        <f>3469487798.82</f>
        <v>3469487798.8200002</v>
      </c>
      <c r="G8" s="220">
        <f>1173958387+7191729749.15</f>
        <v>8365688136.1499996</v>
      </c>
      <c r="H8" s="220">
        <v>14985131912</v>
      </c>
      <c r="I8" s="220">
        <v>14009535136.629999</v>
      </c>
      <c r="J8" s="220">
        <f t="shared" si="0"/>
        <v>51271476223.599998</v>
      </c>
    </row>
    <row r="9" spans="1:10" ht="20.25">
      <c r="A9" s="218" t="s">
        <v>588</v>
      </c>
      <c r="B9" s="223">
        <v>17894398214.389999</v>
      </c>
      <c r="C9" s="223">
        <v>20835087991.720001</v>
      </c>
      <c r="D9" s="223">
        <v>13288740332.25</v>
      </c>
      <c r="E9" s="223">
        <v>17784041205.220001</v>
      </c>
      <c r="F9" s="220">
        <f>2363741689.71+642605701.13+17651100000</f>
        <v>20657447390.84</v>
      </c>
      <c r="G9" s="220">
        <f>5796779450+12423208949.84</f>
        <v>18219988399.84</v>
      </c>
      <c r="H9" s="220">
        <f>10651704842.54+900025942.23+2200000000</f>
        <v>13751730784.77</v>
      </c>
      <c r="I9" s="220">
        <f>7775729157+3950354637.65+1307564.96+1308732996.32</f>
        <v>13036124355.929998</v>
      </c>
      <c r="J9" s="220">
        <f t="shared" si="0"/>
        <v>135467558674.95999</v>
      </c>
    </row>
    <row r="10" spans="1:10" ht="20.25">
      <c r="A10" s="219" t="s">
        <v>589</v>
      </c>
      <c r="B10" s="221">
        <f t="shared" ref="B10:I10" si="1">SUM(B5:B9)</f>
        <v>53549911932.800003</v>
      </c>
      <c r="C10" s="221">
        <f t="shared" si="1"/>
        <v>114101746960.05</v>
      </c>
      <c r="D10" s="221">
        <f t="shared" si="1"/>
        <v>84484179827.540009</v>
      </c>
      <c r="E10" s="221">
        <f t="shared" si="1"/>
        <v>84234552096.910004</v>
      </c>
      <c r="F10" s="221">
        <f t="shared" si="1"/>
        <v>75561071069.819992</v>
      </c>
      <c r="G10" s="221">
        <f t="shared" si="1"/>
        <v>88857570787.709991</v>
      </c>
      <c r="H10" s="221">
        <f t="shared" si="1"/>
        <v>85640641670.520004</v>
      </c>
      <c r="I10" s="221">
        <f t="shared" si="1"/>
        <v>77561163278.37999</v>
      </c>
      <c r="J10" s="221">
        <f t="shared" si="0"/>
        <v>663990837623.7301</v>
      </c>
    </row>
    <row r="11" spans="1:10" ht="20.25">
      <c r="A11" s="219"/>
      <c r="B11" s="219"/>
      <c r="C11" s="219"/>
      <c r="D11" s="219"/>
      <c r="E11" s="219"/>
      <c r="F11" s="221"/>
      <c r="G11" s="221"/>
      <c r="H11" s="221"/>
      <c r="I11" s="221"/>
      <c r="J11" s="221"/>
    </row>
    <row r="12" spans="1:10" ht="20.25">
      <c r="A12" s="219" t="s">
        <v>590</v>
      </c>
      <c r="B12" s="219"/>
      <c r="C12" s="219"/>
      <c r="D12" s="219"/>
      <c r="E12" s="219"/>
      <c r="F12" s="220"/>
      <c r="G12" s="220"/>
      <c r="H12" s="220"/>
      <c r="I12" s="220"/>
      <c r="J12" s="220"/>
    </row>
    <row r="13" spans="1:10" ht="20.25">
      <c r="A13" s="218" t="s">
        <v>591</v>
      </c>
      <c r="B13" s="284" t="e">
        <f>#REF!-#REF!-#REF!-#REF!-#REF!-#REF!</f>
        <v>#REF!</v>
      </c>
      <c r="C13" s="223">
        <v>13946847709.883003</v>
      </c>
      <c r="D13" s="223">
        <v>12683427130.559999</v>
      </c>
      <c r="E13" s="223">
        <v>13624109928.549999</v>
      </c>
      <c r="F13" s="220">
        <v>16134761643.780001</v>
      </c>
      <c r="G13" s="220">
        <v>11884307186.219999</v>
      </c>
      <c r="H13" s="220">
        <v>12273962967.219999</v>
      </c>
      <c r="I13" s="220">
        <v>13006130200.52</v>
      </c>
      <c r="J13" s="220" t="e">
        <f t="shared" ref="J13:J23" si="2">SUM(B13:I13)</f>
        <v>#REF!</v>
      </c>
    </row>
    <row r="14" spans="1:10" ht="20.25">
      <c r="A14" s="218" t="s">
        <v>592</v>
      </c>
      <c r="B14" s="223" t="e">
        <f>#REF!</f>
        <v>#REF!</v>
      </c>
      <c r="C14" s="223">
        <v>4836977789.4000006</v>
      </c>
      <c r="D14" s="223">
        <v>4243041784.98</v>
      </c>
      <c r="E14" s="223">
        <v>3588384429.8899999</v>
      </c>
      <c r="F14" s="222">
        <v>3443540002.27</v>
      </c>
      <c r="G14" s="220">
        <f>70545106.21+2802942928.19</f>
        <v>2873488034.4000001</v>
      </c>
      <c r="H14" s="220">
        <v>2584700931.1399999</v>
      </c>
      <c r="I14" s="220">
        <v>1908597996.9000001</v>
      </c>
      <c r="J14" s="220" t="e">
        <f t="shared" si="2"/>
        <v>#REF!</v>
      </c>
    </row>
    <row r="15" spans="1:10" ht="20.25">
      <c r="A15" s="218" t="s">
        <v>26</v>
      </c>
      <c r="B15" s="223" t="e">
        <f>#REF!</f>
        <v>#REF!</v>
      </c>
      <c r="C15" s="223">
        <v>1147445860.03</v>
      </c>
      <c r="D15" s="223">
        <v>818106985.37</v>
      </c>
      <c r="E15" s="223">
        <v>753163733.47000003</v>
      </c>
      <c r="F15" s="222">
        <v>1291437157.05</v>
      </c>
      <c r="G15" s="220">
        <v>1636384130.76</v>
      </c>
      <c r="H15" s="220">
        <v>1653753109.5999999</v>
      </c>
      <c r="I15" s="220">
        <v>2303278404.6399999</v>
      </c>
      <c r="J15" s="220" t="e">
        <f t="shared" si="2"/>
        <v>#REF!</v>
      </c>
    </row>
    <row r="16" spans="1:10" ht="20.25">
      <c r="A16" s="218" t="s">
        <v>593</v>
      </c>
      <c r="B16" s="284" t="e">
        <f>#REF!+#REF!</f>
        <v>#REF!</v>
      </c>
      <c r="C16" s="223">
        <v>31007940510.040001</v>
      </c>
      <c r="D16" s="223">
        <v>19002368153.07</v>
      </c>
      <c r="E16" s="223">
        <v>20661461517.240002</v>
      </c>
      <c r="F16" s="222">
        <v>14963368123.360001</v>
      </c>
      <c r="G16" s="220">
        <v>28060108277.330002</v>
      </c>
      <c r="H16" s="220">
        <v>31839949277.919998</v>
      </c>
      <c r="I16" s="220">
        <v>25245782415.060001</v>
      </c>
      <c r="J16" s="220" t="e">
        <f t="shared" si="2"/>
        <v>#REF!</v>
      </c>
    </row>
    <row r="17" spans="1:10" ht="20.25">
      <c r="A17" s="218" t="s">
        <v>594</v>
      </c>
      <c r="B17" s="223" t="e">
        <f>#REF!</f>
        <v>#REF!</v>
      </c>
      <c r="C17" s="223">
        <v>11737571581.42</v>
      </c>
      <c r="D17" s="223">
        <v>8586245749.1400003</v>
      </c>
      <c r="E17" s="223">
        <v>7003908264.8999996</v>
      </c>
      <c r="F17" s="222">
        <v>10146352779.360001</v>
      </c>
      <c r="G17" s="222">
        <f>9485479454.33+305656208.92</f>
        <v>9791135663.25</v>
      </c>
      <c r="H17" s="220">
        <f>14850138580.83+174626672.28+20000.23</f>
        <v>15024785253.34</v>
      </c>
      <c r="I17" s="220">
        <f>982177880.3+273306736.37+5369033335.56</f>
        <v>6624517952.2300005</v>
      </c>
      <c r="J17" s="220" t="e">
        <f t="shared" si="2"/>
        <v>#REF!</v>
      </c>
    </row>
    <row r="18" spans="1:10" ht="20.25">
      <c r="A18" s="218" t="s">
        <v>595</v>
      </c>
      <c r="B18" s="223" t="e">
        <f>#REF!+#REF!+#REF!+#REF!</f>
        <v>#REF!</v>
      </c>
      <c r="C18" s="223">
        <v>14277274631.690002</v>
      </c>
      <c r="D18" s="223">
        <v>12055930115.57</v>
      </c>
      <c r="E18" s="223">
        <v>9389737790.75</v>
      </c>
      <c r="F18" s="222">
        <v>13480759402.52</v>
      </c>
      <c r="G18" s="220">
        <f>11343069759.1-1678554</f>
        <v>11341391205.1</v>
      </c>
      <c r="H18" s="220">
        <v>10231379760.450001</v>
      </c>
      <c r="I18" s="220">
        <v>9928545491.2900009</v>
      </c>
      <c r="J18" s="220" t="e">
        <f t="shared" si="2"/>
        <v>#REF!</v>
      </c>
    </row>
    <row r="19" spans="1:10" ht="20.25">
      <c r="A19" s="218" t="s">
        <v>596</v>
      </c>
      <c r="B19" s="223" t="e">
        <f>#REF!</f>
        <v>#REF!</v>
      </c>
      <c r="C19" s="223">
        <v>3599424041.3699994</v>
      </c>
      <c r="D19" s="223">
        <v>1789848753.72</v>
      </c>
      <c r="E19" s="223">
        <v>1648143275.5899999</v>
      </c>
      <c r="F19" s="222">
        <v>1482941891.6099999</v>
      </c>
      <c r="G19" s="220">
        <f>2585781396+1251694105.03</f>
        <v>3837475501.0299997</v>
      </c>
      <c r="H19" s="220">
        <v>1663809675.4000001</v>
      </c>
      <c r="I19" s="220">
        <v>1482292869.21</v>
      </c>
      <c r="J19" s="220" t="e">
        <f t="shared" si="2"/>
        <v>#REF!</v>
      </c>
    </row>
    <row r="20" spans="1:10" ht="20.25">
      <c r="A20" s="218" t="s">
        <v>597</v>
      </c>
      <c r="B20" s="223" t="e">
        <f>#REF!</f>
        <v>#REF!</v>
      </c>
      <c r="C20" s="223">
        <v>22624808252.25</v>
      </c>
      <c r="D20" s="223">
        <v>22464131868.799999</v>
      </c>
      <c r="E20" s="223">
        <v>15854087858.459999</v>
      </c>
      <c r="F20" s="222">
        <v>9083093600.7399998</v>
      </c>
      <c r="G20" s="220">
        <v>16678313378.549999</v>
      </c>
      <c r="H20" s="220">
        <v>12456362482.719999</v>
      </c>
      <c r="I20" s="220">
        <v>16671618431.059999</v>
      </c>
      <c r="J20" s="220" t="e">
        <f t="shared" si="2"/>
        <v>#REF!</v>
      </c>
    </row>
    <row r="21" spans="1:10" ht="20.25">
      <c r="A21" s="218" t="s">
        <v>598</v>
      </c>
      <c r="B21" s="223" t="e">
        <f>#REF!</f>
        <v>#REF!</v>
      </c>
      <c r="C21" s="223">
        <v>0</v>
      </c>
      <c r="D21" s="223">
        <v>14327475.42</v>
      </c>
      <c r="E21" s="223">
        <v>2790259.55</v>
      </c>
      <c r="F21" s="222">
        <v>4769160.13</v>
      </c>
      <c r="G21" s="220">
        <v>1678554</v>
      </c>
      <c r="H21" s="220"/>
      <c r="I21" s="220"/>
      <c r="J21" s="220" t="e">
        <f t="shared" si="2"/>
        <v>#REF!</v>
      </c>
    </row>
    <row r="22" spans="1:10" ht="20.25">
      <c r="A22" s="218" t="s">
        <v>599</v>
      </c>
      <c r="B22" s="223" t="e">
        <f>-#REF!</f>
        <v>#REF!</v>
      </c>
      <c r="C22" s="223">
        <v>-268279596.39000034</v>
      </c>
      <c r="D22" s="223">
        <v>362974378.88</v>
      </c>
      <c r="E22" s="223">
        <v>1903594848.02</v>
      </c>
      <c r="F22" s="222">
        <v>8021105074.1000004</v>
      </c>
      <c r="G22" s="220">
        <v>139752912.59</v>
      </c>
      <c r="H22" s="220">
        <v>1391995700.1300001</v>
      </c>
      <c r="I22" s="220">
        <f>7529819852.32+48086681.13</f>
        <v>7577906533.4499998</v>
      </c>
      <c r="J22" s="220" t="e">
        <f t="shared" si="2"/>
        <v>#REF!</v>
      </c>
    </row>
    <row r="23" spans="1:10" ht="20.25">
      <c r="A23" s="219" t="s">
        <v>600</v>
      </c>
      <c r="B23" s="221" t="e">
        <f t="shared" ref="B23:I23" si="3">SUM(B13:B22)</f>
        <v>#REF!</v>
      </c>
      <c r="C23" s="221">
        <f t="shared" si="3"/>
        <v>102910010779.69301</v>
      </c>
      <c r="D23" s="221">
        <f t="shared" si="3"/>
        <v>82020402395.509995</v>
      </c>
      <c r="E23" s="221">
        <f t="shared" si="3"/>
        <v>74429381906.420013</v>
      </c>
      <c r="F23" s="221">
        <f t="shared" si="3"/>
        <v>78052128834.920013</v>
      </c>
      <c r="G23" s="221">
        <f t="shared" si="3"/>
        <v>86244034843.229996</v>
      </c>
      <c r="H23" s="221">
        <f t="shared" si="3"/>
        <v>89120699157.919998</v>
      </c>
      <c r="I23" s="221">
        <f t="shared" si="3"/>
        <v>84748670294.360001</v>
      </c>
      <c r="J23" s="221" t="e">
        <f t="shared" si="2"/>
        <v>#REF!</v>
      </c>
    </row>
    <row r="24" spans="1:10" ht="20.25">
      <c r="A24" s="219"/>
      <c r="B24" s="219"/>
      <c r="C24" s="219"/>
      <c r="D24" s="219"/>
      <c r="E24" s="219"/>
      <c r="F24" s="221"/>
      <c r="G24" s="221"/>
      <c r="H24" s="221"/>
      <c r="I24" s="221"/>
      <c r="J24" s="221"/>
    </row>
    <row r="25" spans="1:10" ht="20.25">
      <c r="A25" s="218" t="s">
        <v>601</v>
      </c>
      <c r="B25" s="220" t="e">
        <f t="shared" ref="B25:I25" si="4">B10-B23</f>
        <v>#REF!</v>
      </c>
      <c r="C25" s="220">
        <f t="shared" si="4"/>
        <v>11191736180.356995</v>
      </c>
      <c r="D25" s="220">
        <f t="shared" si="4"/>
        <v>2463777432.030014</v>
      </c>
      <c r="E25" s="220">
        <f t="shared" si="4"/>
        <v>9805170190.4899902</v>
      </c>
      <c r="F25" s="220">
        <f t="shared" si="4"/>
        <v>-2491057765.1000214</v>
      </c>
      <c r="G25" s="220">
        <f t="shared" si="4"/>
        <v>2613535944.4799957</v>
      </c>
      <c r="H25" s="220">
        <f t="shared" si="4"/>
        <v>-3480057487.3999939</v>
      </c>
      <c r="I25" s="220">
        <f t="shared" si="4"/>
        <v>-7187507015.980011</v>
      </c>
      <c r="J25" s="220" t="e">
        <f>SUM(B25:I25)</f>
        <v>#REF!</v>
      </c>
    </row>
    <row r="26" spans="1:10" ht="20.25">
      <c r="A26" s="218" t="s">
        <v>450</v>
      </c>
      <c r="B26" s="224">
        <f>C27</f>
        <v>26626513451.417</v>
      </c>
      <c r="C26" s="224">
        <f>D27</f>
        <v>15434777271.060005</v>
      </c>
      <c r="D26" s="224">
        <f>E27</f>
        <v>12970999839.029991</v>
      </c>
      <c r="E26" s="224">
        <v>3165829648.54</v>
      </c>
      <c r="F26" s="220">
        <v>5656887413.6400003</v>
      </c>
      <c r="G26" s="220">
        <v>3043351469.1599998</v>
      </c>
      <c r="H26" s="220">
        <v>6523408956.5600004</v>
      </c>
      <c r="I26" s="220">
        <v>13710915972.540001</v>
      </c>
      <c r="J26" s="220">
        <f>SUM(B26:I26)</f>
        <v>87132684021.946991</v>
      </c>
    </row>
    <row r="27" spans="1:10" ht="20.25">
      <c r="A27" s="218" t="s">
        <v>602</v>
      </c>
      <c r="B27" s="220" t="e">
        <f t="shared" ref="B27:J27" si="5">SUM(B25:B26)</f>
        <v>#REF!</v>
      </c>
      <c r="C27" s="220">
        <f t="shared" si="5"/>
        <v>26626513451.417</v>
      </c>
      <c r="D27" s="220">
        <f t="shared" si="5"/>
        <v>15434777271.060005</v>
      </c>
      <c r="E27" s="220">
        <f t="shared" si="5"/>
        <v>12970999839.029991</v>
      </c>
      <c r="F27" s="220">
        <f t="shared" si="5"/>
        <v>3165829648.539979</v>
      </c>
      <c r="G27" s="220">
        <f t="shared" si="5"/>
        <v>5656887413.6399956</v>
      </c>
      <c r="H27" s="220">
        <f t="shared" si="5"/>
        <v>3043351469.1600065</v>
      </c>
      <c r="I27" s="220">
        <f t="shared" si="5"/>
        <v>6523408956.5599899</v>
      </c>
      <c r="J27" s="220" t="e">
        <f t="shared" si="5"/>
        <v>#REF!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8" sqref="D8"/>
    </sheetView>
  </sheetViews>
  <sheetFormatPr defaultRowHeight="12.75"/>
  <cols>
    <col min="1" max="1" width="39" customWidth="1"/>
    <col min="2" max="2" width="70.28515625" customWidth="1"/>
    <col min="3" max="3" width="14" customWidth="1"/>
    <col min="4" max="4" width="31.42578125" customWidth="1"/>
    <col min="5" max="5" width="30" customWidth="1"/>
  </cols>
  <sheetData>
    <row r="1" spans="1:5" ht="20.25">
      <c r="A1" s="295" t="s">
        <v>24</v>
      </c>
      <c r="B1" s="295"/>
      <c r="C1" s="295"/>
      <c r="D1" s="295"/>
      <c r="E1" s="295"/>
    </row>
    <row r="2" spans="1:5" ht="20.25">
      <c r="A2" s="295" t="s">
        <v>122</v>
      </c>
      <c r="B2" s="295"/>
      <c r="C2" s="295"/>
      <c r="D2" s="295"/>
      <c r="E2" s="295"/>
    </row>
    <row r="3" spans="1:5" ht="20.25">
      <c r="A3" s="296" t="s">
        <v>768</v>
      </c>
      <c r="B3" s="297"/>
      <c r="C3" s="297"/>
      <c r="D3" s="297"/>
      <c r="E3" s="297"/>
    </row>
    <row r="4" spans="1:5" ht="20.25">
      <c r="A4" s="27"/>
      <c r="B4" s="28"/>
      <c r="C4" s="29"/>
      <c r="D4" s="29"/>
      <c r="E4" s="29"/>
    </row>
    <row r="5" spans="1:5" ht="44.25" customHeight="1">
      <c r="A5" s="216" t="s">
        <v>696</v>
      </c>
      <c r="B5" s="31" t="s">
        <v>123</v>
      </c>
      <c r="C5" s="32" t="s">
        <v>25</v>
      </c>
      <c r="D5" s="33" t="s">
        <v>695</v>
      </c>
      <c r="E5" s="34" t="s">
        <v>653</v>
      </c>
    </row>
    <row r="6" spans="1:5" ht="20.25">
      <c r="A6" s="35"/>
      <c r="B6" s="36"/>
      <c r="C6" s="36"/>
      <c r="D6" s="37" t="s">
        <v>3</v>
      </c>
      <c r="E6" s="37" t="s">
        <v>3</v>
      </c>
    </row>
    <row r="7" spans="1:5" ht="20.25">
      <c r="A7" s="35"/>
      <c r="B7" s="31" t="s">
        <v>124</v>
      </c>
      <c r="C7" s="38"/>
      <c r="D7" s="39"/>
      <c r="E7" s="40"/>
    </row>
    <row r="8" spans="1:5" ht="20.25">
      <c r="A8" s="60">
        <v>96615791696</v>
      </c>
      <c r="B8" s="42" t="s">
        <v>125</v>
      </c>
      <c r="C8" s="43">
        <v>1</v>
      </c>
      <c r="D8" s="44">
        <v>24899040191.790005</v>
      </c>
      <c r="E8" s="45">
        <v>73994864371.059998</v>
      </c>
    </row>
    <row r="9" spans="1:5" ht="20.25">
      <c r="A9" s="46">
        <v>21869483877</v>
      </c>
      <c r="B9" s="42" t="s">
        <v>126</v>
      </c>
      <c r="C9" s="43">
        <v>1</v>
      </c>
      <c r="D9" s="44">
        <v>5703390247.1000004</v>
      </c>
      <c r="E9" s="45">
        <v>12746336432.030001</v>
      </c>
    </row>
    <row r="10" spans="1:5" ht="20.25">
      <c r="A10" s="27"/>
      <c r="B10" s="30" t="s">
        <v>127</v>
      </c>
      <c r="C10" s="43"/>
      <c r="D10" s="47">
        <v>30602430438.890007</v>
      </c>
      <c r="E10" s="48">
        <v>86741200803.089996</v>
      </c>
    </row>
    <row r="11" spans="1:5" ht="20.25">
      <c r="A11" s="27"/>
      <c r="B11" s="30"/>
      <c r="C11" s="43"/>
      <c r="D11" s="47"/>
      <c r="E11" s="49"/>
    </row>
    <row r="12" spans="1:5" ht="20.25">
      <c r="A12" s="41">
        <v>15195200000</v>
      </c>
      <c r="B12" s="42" t="s">
        <v>128</v>
      </c>
      <c r="C12" s="43">
        <v>2</v>
      </c>
      <c r="D12" s="44">
        <v>3363219018.3299999</v>
      </c>
      <c r="E12" s="45">
        <v>5736257592.0200005</v>
      </c>
    </row>
    <row r="13" spans="1:5" ht="20.25">
      <c r="A13" s="41">
        <v>153020000</v>
      </c>
      <c r="B13" s="50" t="s">
        <v>129</v>
      </c>
      <c r="C13" s="43">
        <v>2</v>
      </c>
      <c r="D13" s="44">
        <v>38156525</v>
      </c>
      <c r="E13" s="51">
        <v>57166541.329999998</v>
      </c>
    </row>
    <row r="14" spans="1:5" ht="20.25">
      <c r="A14" s="41"/>
      <c r="B14" s="50" t="s">
        <v>414</v>
      </c>
      <c r="C14" s="43">
        <v>2</v>
      </c>
      <c r="D14" s="44"/>
      <c r="E14" s="51"/>
    </row>
    <row r="15" spans="1:5" ht="20.25">
      <c r="A15" s="41"/>
      <c r="B15" s="50" t="s">
        <v>415</v>
      </c>
      <c r="C15" s="43">
        <v>2</v>
      </c>
      <c r="D15" s="44"/>
      <c r="E15" s="51"/>
    </row>
    <row r="16" spans="1:5" ht="20.25">
      <c r="A16" s="41">
        <v>1046608850</v>
      </c>
      <c r="B16" s="42" t="s">
        <v>130</v>
      </c>
      <c r="C16" s="43">
        <v>2</v>
      </c>
      <c r="D16" s="44">
        <v>153635200.36000001</v>
      </c>
      <c r="E16" s="52">
        <v>176321745.83000001</v>
      </c>
    </row>
    <row r="17" spans="1:5" ht="20.25">
      <c r="A17" s="41">
        <v>13000000</v>
      </c>
      <c r="B17" s="50" t="s">
        <v>131</v>
      </c>
      <c r="C17" s="43">
        <v>2</v>
      </c>
      <c r="D17" s="44">
        <v>3667380</v>
      </c>
      <c r="E17" s="123">
        <v>6427106.6699999999</v>
      </c>
    </row>
    <row r="18" spans="1:5" ht="20.25">
      <c r="A18" s="41">
        <v>142800000</v>
      </c>
      <c r="B18" s="42" t="s">
        <v>132</v>
      </c>
      <c r="C18" s="43">
        <v>2</v>
      </c>
      <c r="D18" s="44">
        <v>35663330.489999995</v>
      </c>
      <c r="E18" s="51">
        <v>17527550</v>
      </c>
    </row>
    <row r="19" spans="1:5" ht="20.25">
      <c r="A19" s="41">
        <v>482497425</v>
      </c>
      <c r="B19" s="42" t="s">
        <v>133</v>
      </c>
      <c r="C19" s="43">
        <v>2</v>
      </c>
      <c r="D19" s="44">
        <v>6040502.5</v>
      </c>
      <c r="E19" s="51">
        <v>2930111.91</v>
      </c>
    </row>
    <row r="20" spans="1:5" ht="20.25">
      <c r="A20" s="41">
        <v>6000000</v>
      </c>
      <c r="B20" s="42" t="s">
        <v>134</v>
      </c>
      <c r="C20" s="43">
        <v>2</v>
      </c>
      <c r="D20" s="44">
        <v>3186998</v>
      </c>
      <c r="E20" s="51">
        <v>4752069.7</v>
      </c>
    </row>
    <row r="21" spans="1:5" ht="20.25">
      <c r="A21" s="41">
        <v>0</v>
      </c>
      <c r="B21" s="42" t="s">
        <v>135</v>
      </c>
      <c r="C21" s="43">
        <v>2</v>
      </c>
      <c r="D21" s="44">
        <v>1779750</v>
      </c>
      <c r="E21" s="77">
        <v>904656.85</v>
      </c>
    </row>
    <row r="22" spans="1:5" ht="20.25">
      <c r="A22" s="41">
        <v>0</v>
      </c>
      <c r="B22" s="42" t="s">
        <v>136</v>
      </c>
      <c r="C22" s="43">
        <v>2</v>
      </c>
      <c r="D22" s="44">
        <v>771840184.91999984</v>
      </c>
      <c r="E22" s="54">
        <v>361423299.10000002</v>
      </c>
    </row>
    <row r="23" spans="1:5" ht="20.25">
      <c r="A23" s="41">
        <v>0</v>
      </c>
      <c r="B23" s="42" t="s">
        <v>137</v>
      </c>
      <c r="C23" s="43">
        <v>2</v>
      </c>
      <c r="D23" s="44">
        <v>234.94</v>
      </c>
      <c r="E23" s="51">
        <v>0</v>
      </c>
    </row>
    <row r="24" spans="1:5" ht="20.25">
      <c r="A24" s="60">
        <v>0</v>
      </c>
      <c r="B24" s="42" t="s">
        <v>138</v>
      </c>
      <c r="C24" s="43">
        <v>2</v>
      </c>
      <c r="D24" s="44">
        <v>675829154.98000002</v>
      </c>
      <c r="E24" s="77">
        <v>161445491.82999998</v>
      </c>
    </row>
    <row r="25" spans="1:5" ht="20.25">
      <c r="A25" s="60">
        <v>600000</v>
      </c>
      <c r="B25" s="42" t="s">
        <v>139</v>
      </c>
      <c r="C25" s="43">
        <v>2</v>
      </c>
      <c r="D25" s="44">
        <v>65000</v>
      </c>
      <c r="E25" s="51">
        <v>302000</v>
      </c>
    </row>
    <row r="26" spans="1:5" ht="20.25">
      <c r="A26" s="60"/>
      <c r="B26" s="30" t="s">
        <v>140</v>
      </c>
      <c r="C26" s="29"/>
      <c r="D26" s="47">
        <v>5053083279.5199986</v>
      </c>
      <c r="E26" s="49">
        <v>6525458165.2400007</v>
      </c>
    </row>
    <row r="27" spans="1:5" ht="20.25">
      <c r="A27" s="27"/>
      <c r="B27" s="55"/>
      <c r="C27" s="29"/>
      <c r="D27" s="56"/>
      <c r="E27" s="56"/>
    </row>
    <row r="28" spans="1:5" ht="20.25">
      <c r="A28" s="27"/>
      <c r="B28" s="42" t="s">
        <v>141</v>
      </c>
      <c r="C28" s="43">
        <v>3</v>
      </c>
      <c r="D28" s="288"/>
      <c r="E28" s="51"/>
    </row>
    <row r="29" spans="1:5" ht="20.25">
      <c r="A29" s="27"/>
      <c r="B29" s="57"/>
      <c r="C29" s="29"/>
      <c r="D29" s="58"/>
      <c r="E29" s="56"/>
    </row>
    <row r="30" spans="1:5" ht="20.25">
      <c r="A30" s="27"/>
      <c r="B30" s="30" t="s">
        <v>142</v>
      </c>
      <c r="C30" s="29"/>
      <c r="D30" s="47">
        <v>35655513718.410004</v>
      </c>
      <c r="E30" s="47">
        <v>93266658968.330002</v>
      </c>
    </row>
    <row r="31" spans="1:5" ht="20.25">
      <c r="A31" s="27"/>
      <c r="B31" s="28"/>
      <c r="C31" s="29"/>
      <c r="D31" s="44"/>
      <c r="E31" s="123"/>
    </row>
    <row r="32" spans="1:5" ht="20.25">
      <c r="A32" s="27"/>
      <c r="B32" s="59" t="s">
        <v>143</v>
      </c>
      <c r="C32" s="29"/>
      <c r="D32" s="44"/>
      <c r="E32" s="123"/>
    </row>
    <row r="33" spans="1:5" ht="20.25">
      <c r="A33" s="46">
        <v>41834713549.003983</v>
      </c>
      <c r="B33" s="42" t="s">
        <v>144</v>
      </c>
      <c r="C33" s="43">
        <v>4</v>
      </c>
      <c r="D33" s="44">
        <v>15063661210.710001</v>
      </c>
      <c r="E33" s="51">
        <v>29371568201.603001</v>
      </c>
    </row>
    <row r="34" spans="1:5" ht="20.25">
      <c r="A34" s="60">
        <v>0</v>
      </c>
      <c r="B34" s="42" t="s">
        <v>145</v>
      </c>
      <c r="C34" s="43">
        <v>5</v>
      </c>
      <c r="D34" s="44">
        <v>0</v>
      </c>
      <c r="E34" s="51">
        <v>0</v>
      </c>
    </row>
    <row r="35" spans="1:5" ht="20.25">
      <c r="A35" s="46">
        <v>25045561560</v>
      </c>
      <c r="B35" s="42" t="s">
        <v>146</v>
      </c>
      <c r="C35" s="43">
        <v>6</v>
      </c>
      <c r="D35" s="44">
        <v>15794940264.48</v>
      </c>
      <c r="E35" s="51">
        <v>26923191322.119999</v>
      </c>
    </row>
    <row r="36" spans="1:5" ht="20.25">
      <c r="A36" s="60">
        <v>10336443878</v>
      </c>
      <c r="B36" s="42" t="s">
        <v>147</v>
      </c>
      <c r="C36" s="43">
        <v>7</v>
      </c>
      <c r="D36" s="44">
        <v>3257251760.2799997</v>
      </c>
      <c r="E36" s="51">
        <v>4836977789.4000006</v>
      </c>
    </row>
    <row r="37" spans="1:5" ht="20.25">
      <c r="A37" s="46">
        <v>6914511771</v>
      </c>
      <c r="B37" s="50" t="s">
        <v>148</v>
      </c>
      <c r="C37" s="43">
        <v>8</v>
      </c>
      <c r="D37" s="61">
        <v>1859575727.7600002</v>
      </c>
      <c r="E37" s="51">
        <v>3599424041.3699994</v>
      </c>
    </row>
    <row r="38" spans="1:5" ht="20.25">
      <c r="A38" s="27"/>
      <c r="B38" s="42" t="s">
        <v>149</v>
      </c>
      <c r="C38" s="29"/>
      <c r="D38" s="47"/>
      <c r="E38" s="56"/>
    </row>
    <row r="39" spans="1:5" ht="20.25">
      <c r="A39" s="27"/>
      <c r="B39" s="59" t="s">
        <v>150</v>
      </c>
      <c r="C39" s="43">
        <v>9</v>
      </c>
      <c r="D39" s="76">
        <v>0</v>
      </c>
      <c r="E39" s="51">
        <v>4084749187.9200001</v>
      </c>
    </row>
    <row r="40" spans="1:5" ht="20.25">
      <c r="A40" s="27"/>
      <c r="B40" s="30"/>
      <c r="C40" s="43"/>
      <c r="D40" s="47"/>
      <c r="E40" s="49"/>
    </row>
    <row r="41" spans="1:5" ht="20.25">
      <c r="A41" s="27"/>
      <c r="B41" s="30" t="s">
        <v>8</v>
      </c>
      <c r="C41" s="43"/>
      <c r="D41" s="47">
        <v>35975428963.230003</v>
      </c>
      <c r="E41" s="47">
        <v>68815910542.41301</v>
      </c>
    </row>
    <row r="42" spans="1:5" ht="20.25">
      <c r="A42" s="27"/>
      <c r="B42" s="30"/>
      <c r="C42" s="43"/>
      <c r="D42" s="47"/>
      <c r="E42" s="49"/>
    </row>
    <row r="43" spans="1:5" ht="20.25">
      <c r="A43" s="27"/>
      <c r="B43" s="62" t="s">
        <v>151</v>
      </c>
      <c r="C43" s="43"/>
      <c r="D43" s="63">
        <v>-319915244.81999969</v>
      </c>
      <c r="E43" s="63">
        <v>24450748425.916992</v>
      </c>
    </row>
    <row r="44" spans="1:5" ht="20.25">
      <c r="A44" s="27"/>
      <c r="B44" s="30"/>
      <c r="C44" s="29"/>
      <c r="D44" s="47"/>
      <c r="E44" s="123"/>
    </row>
    <row r="45" spans="1:5" ht="20.25">
      <c r="A45" s="27"/>
      <c r="B45" s="59" t="s">
        <v>152</v>
      </c>
      <c r="C45" s="29"/>
      <c r="D45" s="58"/>
      <c r="E45" s="58"/>
    </row>
    <row r="46" spans="1:5" ht="20.25">
      <c r="A46" s="27"/>
      <c r="B46" s="42" t="s">
        <v>158</v>
      </c>
      <c r="C46" s="43">
        <v>10</v>
      </c>
      <c r="D46" s="58"/>
      <c r="E46" s="58"/>
    </row>
    <row r="47" spans="1:5" ht="20.25">
      <c r="A47" s="64">
        <v>11794319206</v>
      </c>
      <c r="B47" s="42" t="s">
        <v>153</v>
      </c>
      <c r="C47" s="43">
        <v>11</v>
      </c>
      <c r="D47" s="44">
        <v>48548103.879999995</v>
      </c>
      <c r="E47" s="51">
        <v>741760744.86999989</v>
      </c>
    </row>
    <row r="48" spans="1:5" ht="20.25">
      <c r="A48" s="64">
        <v>72626568254.984009</v>
      </c>
      <c r="B48" s="42" t="s">
        <v>154</v>
      </c>
      <c r="C48" s="43">
        <v>11</v>
      </c>
      <c r="D48" s="44">
        <v>4546044257.5299997</v>
      </c>
      <c r="E48" s="51">
        <v>18991492470.600002</v>
      </c>
    </row>
    <row r="49" spans="1:5" ht="20.25">
      <c r="A49" s="64">
        <v>2249777611</v>
      </c>
      <c r="B49" s="42" t="s">
        <v>155</v>
      </c>
      <c r="C49" s="43">
        <v>11</v>
      </c>
      <c r="D49" s="65">
        <v>58129658.399999999</v>
      </c>
      <c r="E49" s="51">
        <v>43403652.189999998</v>
      </c>
    </row>
    <row r="50" spans="1:5" ht="20.25">
      <c r="A50" s="64">
        <v>7960505953.5900002</v>
      </c>
      <c r="B50" s="42" t="s">
        <v>156</v>
      </c>
      <c r="C50" s="43">
        <v>11</v>
      </c>
      <c r="D50" s="65">
        <v>126985175</v>
      </c>
      <c r="E50" s="51">
        <v>265536635.03999996</v>
      </c>
    </row>
    <row r="51" spans="1:5" ht="20.25">
      <c r="A51" s="64">
        <v>41733019303</v>
      </c>
      <c r="B51" s="42" t="s">
        <v>157</v>
      </c>
      <c r="C51" s="43">
        <v>11</v>
      </c>
      <c r="D51" s="65">
        <v>743813861.21000016</v>
      </c>
      <c r="E51" s="51">
        <v>2582614749.5500002</v>
      </c>
    </row>
    <row r="52" spans="1:5" ht="20.25">
      <c r="A52" s="27"/>
      <c r="B52" s="62" t="s">
        <v>159</v>
      </c>
      <c r="C52" s="29"/>
      <c r="D52" s="58">
        <v>-5523521056.0199995</v>
      </c>
      <c r="E52" s="58">
        <v>-22624808252.25</v>
      </c>
    </row>
    <row r="53" spans="1:5" ht="20.25">
      <c r="A53" s="27"/>
      <c r="B53" s="66"/>
      <c r="C53" s="29"/>
      <c r="D53" s="58"/>
      <c r="E53" s="58"/>
    </row>
    <row r="54" spans="1:5" ht="20.25">
      <c r="A54" s="27"/>
      <c r="B54" s="59" t="s">
        <v>160</v>
      </c>
      <c r="C54" s="29"/>
      <c r="D54" s="29"/>
      <c r="E54" s="29"/>
    </row>
    <row r="55" spans="1:5" ht="20.25">
      <c r="A55" s="46">
        <v>0</v>
      </c>
      <c r="B55" s="30" t="s">
        <v>161</v>
      </c>
      <c r="C55" s="43">
        <v>10</v>
      </c>
      <c r="D55" s="44">
        <v>0</v>
      </c>
      <c r="E55" s="51">
        <v>0</v>
      </c>
    </row>
    <row r="56" spans="1:5" ht="20.25">
      <c r="A56" s="60">
        <v>24909143085</v>
      </c>
      <c r="B56" s="30" t="s">
        <v>286</v>
      </c>
      <c r="C56" s="43">
        <v>19</v>
      </c>
      <c r="D56" s="47">
        <v>11530886663.359999</v>
      </c>
      <c r="E56" s="51">
        <v>8937300710.9899998</v>
      </c>
    </row>
    <row r="57" spans="1:5" ht="20.25">
      <c r="A57" s="60">
        <v>13338171593</v>
      </c>
      <c r="B57" s="30" t="s">
        <v>289</v>
      </c>
      <c r="C57" s="43">
        <v>20</v>
      </c>
      <c r="D57" s="47">
        <v>0</v>
      </c>
      <c r="E57" s="51">
        <v>0</v>
      </c>
    </row>
    <row r="58" spans="1:5" ht="20.25">
      <c r="A58" s="60"/>
      <c r="B58" s="30" t="s">
        <v>416</v>
      </c>
      <c r="C58" s="43"/>
      <c r="D58" s="47"/>
      <c r="E58" s="51"/>
    </row>
    <row r="59" spans="1:5" ht="20.25">
      <c r="A59" s="60"/>
      <c r="B59" s="30" t="s">
        <v>417</v>
      </c>
      <c r="C59" s="43"/>
      <c r="D59" s="47"/>
      <c r="E59" s="51"/>
    </row>
    <row r="60" spans="1:5" ht="20.25">
      <c r="A60" s="60">
        <v>13338171593</v>
      </c>
      <c r="B60" s="30" t="s">
        <v>287</v>
      </c>
      <c r="C60" s="182">
        <v>24</v>
      </c>
      <c r="D60" s="47">
        <v>5243073190.5600004</v>
      </c>
      <c r="E60" s="51">
        <v>9423408192.1000004</v>
      </c>
    </row>
    <row r="61" spans="1:5" ht="20.25">
      <c r="A61" s="60">
        <v>13533450000</v>
      </c>
      <c r="B61" s="30" t="s">
        <v>390</v>
      </c>
      <c r="C61" s="281" t="s">
        <v>693</v>
      </c>
      <c r="D61" s="47">
        <v>1120438360.47</v>
      </c>
      <c r="E61" s="51">
        <v>2474379088.6300006</v>
      </c>
    </row>
    <row r="62" spans="1:5" ht="20.25">
      <c r="A62" s="60">
        <v>891621219</v>
      </c>
      <c r="B62" s="30" t="s">
        <v>162</v>
      </c>
      <c r="C62" s="43">
        <v>19</v>
      </c>
      <c r="D62" s="44">
        <v>-681318888.88000011</v>
      </c>
      <c r="E62" s="51">
        <v>-804506319.10000002</v>
      </c>
    </row>
    <row r="63" spans="1:5" ht="20.25">
      <c r="A63" s="60">
        <v>2443049107</v>
      </c>
      <c r="B63" s="30" t="s">
        <v>288</v>
      </c>
      <c r="C63" s="43">
        <v>20</v>
      </c>
      <c r="D63" s="44">
        <v>-1780550382.4000001</v>
      </c>
      <c r="E63" s="51">
        <v>-3119134692.3000002</v>
      </c>
    </row>
    <row r="64" spans="1:5" ht="20.25">
      <c r="A64" s="60">
        <v>0</v>
      </c>
      <c r="B64" s="30" t="s">
        <v>418</v>
      </c>
      <c r="C64" s="43"/>
      <c r="D64" s="44"/>
      <c r="E64" s="51"/>
    </row>
    <row r="65" spans="1:5" ht="20.25">
      <c r="A65" s="60"/>
      <c r="B65" s="30" t="s">
        <v>427</v>
      </c>
      <c r="C65" s="43"/>
      <c r="D65" s="44"/>
      <c r="E65" s="51"/>
    </row>
    <row r="66" spans="1:5" ht="20.25">
      <c r="A66" s="233">
        <v>3338171540</v>
      </c>
      <c r="B66" s="30" t="s">
        <v>163</v>
      </c>
      <c r="C66" s="43">
        <v>24</v>
      </c>
      <c r="D66" s="47">
        <v>-3135953532.8800001</v>
      </c>
      <c r="E66" s="206">
        <v>-7813930570.0199995</v>
      </c>
    </row>
    <row r="67" spans="1:5" ht="20.25">
      <c r="A67" s="27"/>
      <c r="B67" s="30" t="s">
        <v>164</v>
      </c>
      <c r="C67" s="43"/>
      <c r="D67" s="68">
        <v>12296575410.23</v>
      </c>
      <c r="E67" s="68">
        <v>9097516410.3000031</v>
      </c>
    </row>
    <row r="68" spans="1:5" ht="20.25">
      <c r="A68" s="27"/>
      <c r="B68" s="59"/>
      <c r="C68" s="29"/>
      <c r="D68" s="29"/>
      <c r="E68" s="29"/>
    </row>
    <row r="69" spans="1:5" ht="20.25">
      <c r="A69" s="27"/>
      <c r="B69" s="30" t="s">
        <v>165</v>
      </c>
      <c r="C69" s="29"/>
      <c r="D69" s="69">
        <v>-15333744466.09</v>
      </c>
      <c r="E69" s="44">
        <v>268279596.39000034</v>
      </c>
    </row>
    <row r="70" spans="1:5" ht="20.25">
      <c r="A70" s="27"/>
      <c r="B70" s="42" t="s">
        <v>166</v>
      </c>
      <c r="C70" s="29"/>
      <c r="D70" s="44"/>
      <c r="E70" s="271"/>
    </row>
    <row r="71" spans="1:5" ht="20.25">
      <c r="A71" s="27"/>
      <c r="B71" s="26" t="s">
        <v>167</v>
      </c>
      <c r="C71" s="29"/>
      <c r="D71" s="70">
        <v>-15333744466.09</v>
      </c>
      <c r="E71" s="70">
        <v>268279596.39000034</v>
      </c>
    </row>
    <row r="72" spans="1:5" ht="20.25">
      <c r="A72" s="27"/>
      <c r="B72" s="66" t="s">
        <v>419</v>
      </c>
      <c r="C72" s="29"/>
      <c r="D72" s="29"/>
      <c r="E72" s="25"/>
    </row>
    <row r="73" spans="1:5" ht="20.25">
      <c r="A73" s="27"/>
      <c r="B73" s="66"/>
      <c r="C73" s="29"/>
      <c r="D73" s="29"/>
      <c r="E73" s="29"/>
    </row>
    <row r="74" spans="1:5" ht="20.25">
      <c r="A74" s="27"/>
      <c r="B74" s="66" t="s">
        <v>168</v>
      </c>
      <c r="C74" s="27"/>
      <c r="D74" s="47">
        <v>-8880605356.7000008</v>
      </c>
      <c r="E74" s="187">
        <v>11191736180.356995</v>
      </c>
    </row>
    <row r="75" spans="1:5" ht="20.25">
      <c r="A75" s="27"/>
      <c r="B75" s="66" t="s">
        <v>697</v>
      </c>
      <c r="C75" s="27"/>
      <c r="D75" s="70">
        <v>26626513451.416992</v>
      </c>
      <c r="E75" s="48">
        <v>15434777271.059999</v>
      </c>
    </row>
    <row r="76" spans="1:5" ht="20.25">
      <c r="A76" s="27"/>
      <c r="B76" s="66" t="s">
        <v>698</v>
      </c>
      <c r="C76" s="27"/>
      <c r="D76" s="47">
        <v>17745908094.716991</v>
      </c>
      <c r="E76" s="48">
        <v>26626513451.416992</v>
      </c>
    </row>
    <row r="77" spans="1:5" ht="20.25">
      <c r="A77" s="36"/>
      <c r="B77" s="71"/>
      <c r="C77" s="36"/>
      <c r="D77" s="111"/>
      <c r="E77" s="36"/>
    </row>
    <row r="78" spans="1:5" ht="20.25">
      <c r="A78" s="36"/>
      <c r="B78" s="180" t="s">
        <v>169</v>
      </c>
      <c r="C78" s="36"/>
      <c r="D78" s="72"/>
      <c r="E78" s="72"/>
    </row>
    <row r="79" spans="1:5" ht="20.25">
      <c r="A79" s="36"/>
      <c r="B79" s="36"/>
      <c r="C79" s="36"/>
      <c r="D79" s="72"/>
      <c r="E79" s="36"/>
    </row>
    <row r="80" spans="1:5" ht="20.25">
      <c r="A80" s="36"/>
      <c r="B80" s="36"/>
      <c r="C80" s="36"/>
      <c r="D80" s="280"/>
      <c r="E80" s="36"/>
    </row>
    <row r="81" spans="1:5" ht="20.25">
      <c r="A81" s="36"/>
      <c r="B81" s="12"/>
      <c r="C81" s="227"/>
      <c r="D81" s="11"/>
    </row>
    <row r="82" spans="1:5" ht="22.5">
      <c r="A82" s="263"/>
      <c r="B82" s="291" t="s">
        <v>688</v>
      </c>
      <c r="C82" s="291"/>
      <c r="D82" s="291"/>
      <c r="E82" s="292"/>
    </row>
    <row r="83" spans="1:5" ht="14.25">
      <c r="A83" s="264"/>
      <c r="B83" s="290" t="s">
        <v>22</v>
      </c>
      <c r="C83" s="290"/>
      <c r="D83" s="290"/>
      <c r="E83" s="289"/>
    </row>
    <row r="84" spans="1:5" ht="14.25">
      <c r="A84" s="264"/>
      <c r="B84" s="290" t="s">
        <v>23</v>
      </c>
      <c r="C84" s="290"/>
      <c r="D84" s="290"/>
      <c r="E84" s="289"/>
    </row>
  </sheetData>
  <mergeCells count="6">
    <mergeCell ref="B84:E84"/>
    <mergeCell ref="A1:E1"/>
    <mergeCell ref="A2:E2"/>
    <mergeCell ref="A3:E3"/>
    <mergeCell ref="B82:E82"/>
    <mergeCell ref="B83:E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C9" sqref="C9"/>
    </sheetView>
  </sheetViews>
  <sheetFormatPr defaultRowHeight="12.75"/>
  <cols>
    <col min="1" max="1" width="87.42578125" customWidth="1"/>
    <col min="2" max="2" width="8.5703125" customWidth="1"/>
    <col min="3" max="3" width="35.85546875" customWidth="1"/>
    <col min="4" max="4" width="32" customWidth="1"/>
  </cols>
  <sheetData>
    <row r="1" spans="1:4" ht="20.25">
      <c r="A1" s="295" t="s">
        <v>34</v>
      </c>
      <c r="B1" s="295"/>
      <c r="C1" s="295"/>
      <c r="D1" s="295"/>
    </row>
    <row r="2" spans="1:4" ht="20.25">
      <c r="A2" s="295" t="s">
        <v>122</v>
      </c>
      <c r="B2" s="295"/>
      <c r="C2" s="295"/>
      <c r="D2" s="295"/>
    </row>
    <row r="3" spans="1:4" ht="20.25">
      <c r="A3" s="297" t="s">
        <v>769</v>
      </c>
      <c r="B3" s="297"/>
      <c r="C3" s="297"/>
      <c r="D3" s="297"/>
    </row>
    <row r="4" spans="1:4" ht="20.25">
      <c r="A4" s="73" t="s">
        <v>35</v>
      </c>
      <c r="B4" s="32" t="s">
        <v>28</v>
      </c>
      <c r="C4" s="43" t="s">
        <v>699</v>
      </c>
      <c r="D4" s="34" t="s">
        <v>700</v>
      </c>
    </row>
    <row r="5" spans="1:4" ht="20.25">
      <c r="A5" s="74" t="s">
        <v>381</v>
      </c>
      <c r="B5" s="71"/>
      <c r="C5" s="33" t="s">
        <v>3</v>
      </c>
      <c r="D5" s="34" t="s">
        <v>3</v>
      </c>
    </row>
    <row r="6" spans="1:4" ht="20.25">
      <c r="A6" s="75" t="s">
        <v>690</v>
      </c>
      <c r="B6" s="43"/>
      <c r="C6" s="76"/>
      <c r="D6" s="49"/>
    </row>
    <row r="7" spans="1:4" ht="20.25">
      <c r="A7" s="75" t="s">
        <v>382</v>
      </c>
      <c r="B7" s="43"/>
      <c r="C7" s="76">
        <v>-699480071.68000031</v>
      </c>
      <c r="D7" s="51">
        <v>17101976511.74</v>
      </c>
    </row>
    <row r="8" spans="1:4" ht="20.25">
      <c r="A8" s="75" t="s">
        <v>383</v>
      </c>
      <c r="B8" s="43"/>
      <c r="C8" s="47"/>
      <c r="D8" s="77"/>
    </row>
    <row r="9" spans="1:4" ht="20.25">
      <c r="A9" s="75" t="s">
        <v>384</v>
      </c>
      <c r="B9" s="27"/>
      <c r="C9" s="51">
        <v>16459006263.690002</v>
      </c>
      <c r="D9" s="77">
        <v>7984329060.8899994</v>
      </c>
    </row>
    <row r="10" spans="1:4" ht="20.25">
      <c r="A10" s="75" t="s">
        <v>385</v>
      </c>
      <c r="B10" s="27"/>
      <c r="C10" s="27"/>
      <c r="D10" s="207"/>
    </row>
    <row r="11" spans="1:4" ht="20.25">
      <c r="A11" s="75" t="s">
        <v>386</v>
      </c>
      <c r="B11" s="43">
        <v>13</v>
      </c>
      <c r="C11" s="78">
        <v>1464987706.01</v>
      </c>
      <c r="D11" s="51">
        <v>1201354178.8199999</v>
      </c>
    </row>
    <row r="12" spans="1:4" ht="20.25">
      <c r="A12" s="75" t="s">
        <v>387</v>
      </c>
      <c r="B12" s="43">
        <v>14</v>
      </c>
      <c r="C12" s="78">
        <v>521394196.69999987</v>
      </c>
      <c r="D12" s="51">
        <v>338853699.97000003</v>
      </c>
    </row>
    <row r="13" spans="1:4" ht="20.25">
      <c r="A13" s="66" t="s">
        <v>170</v>
      </c>
      <c r="B13" s="43"/>
      <c r="C13" s="47">
        <v>17745908094.720001</v>
      </c>
      <c r="D13" s="47">
        <v>26626513451.419998</v>
      </c>
    </row>
    <row r="14" spans="1:4" ht="20.25">
      <c r="A14" s="79" t="s">
        <v>171</v>
      </c>
      <c r="B14" s="43"/>
      <c r="C14" s="66"/>
      <c r="D14" s="53"/>
    </row>
    <row r="15" spans="1:4" ht="20.25">
      <c r="A15" s="29" t="s">
        <v>172</v>
      </c>
      <c r="B15" s="80">
        <v>15</v>
      </c>
      <c r="C15" s="51">
        <v>8343038192.5299997</v>
      </c>
      <c r="D15" s="51">
        <v>8343038192.5299997</v>
      </c>
    </row>
    <row r="16" spans="1:4" ht="20.25">
      <c r="A16" s="29" t="s">
        <v>173</v>
      </c>
      <c r="B16" s="80">
        <v>16</v>
      </c>
      <c r="C16" s="51">
        <v>260501320.86000001</v>
      </c>
      <c r="D16" s="51">
        <v>260231320.86000001</v>
      </c>
    </row>
    <row r="17" spans="1:4" ht="20.25">
      <c r="A17" s="29" t="s">
        <v>174</v>
      </c>
      <c r="B17" s="80">
        <v>17</v>
      </c>
      <c r="C17" s="51">
        <v>593581911.72000003</v>
      </c>
      <c r="D17" s="51">
        <v>587793141.71999991</v>
      </c>
    </row>
    <row r="18" spans="1:4" ht="20.25">
      <c r="A18" s="29" t="s">
        <v>175</v>
      </c>
      <c r="B18" s="75"/>
      <c r="C18" s="49">
        <v>0</v>
      </c>
      <c r="D18" s="49">
        <v>0</v>
      </c>
    </row>
    <row r="19" spans="1:4" ht="20.25">
      <c r="A19" s="81" t="s">
        <v>176</v>
      </c>
      <c r="B19" s="75"/>
      <c r="C19" s="56">
        <v>0</v>
      </c>
      <c r="D19" s="56">
        <v>0</v>
      </c>
    </row>
    <row r="20" spans="1:4" ht="20.25">
      <c r="A20" s="81" t="s">
        <v>389</v>
      </c>
      <c r="B20" s="75"/>
      <c r="C20" s="234">
        <v>19318644080.34</v>
      </c>
      <c r="D20" s="52">
        <v>4399982136.5100002</v>
      </c>
    </row>
    <row r="21" spans="1:4" ht="20.25">
      <c r="A21" s="36"/>
      <c r="B21" s="75"/>
      <c r="C21" s="51"/>
      <c r="D21" s="56"/>
    </row>
    <row r="22" spans="1:4" ht="20.25">
      <c r="A22" s="82" t="s">
        <v>177</v>
      </c>
      <c r="B22" s="43"/>
      <c r="C22" s="47">
        <v>28515765505.449997</v>
      </c>
      <c r="D22" s="47">
        <v>13591044791.619999</v>
      </c>
    </row>
    <row r="23" spans="1:4" ht="20.25">
      <c r="A23" s="83"/>
      <c r="B23" s="43"/>
      <c r="C23" s="36"/>
      <c r="D23" s="208"/>
    </row>
    <row r="24" spans="1:4" ht="20.25">
      <c r="A24" s="81" t="s">
        <v>388</v>
      </c>
      <c r="B24" s="43"/>
      <c r="C24" s="76">
        <v>74787873045.029999</v>
      </c>
      <c r="D24" s="51">
        <v>74415208318.479996</v>
      </c>
    </row>
    <row r="25" spans="1:4" ht="20.25">
      <c r="A25" s="66" t="s">
        <v>178</v>
      </c>
      <c r="B25" s="43"/>
      <c r="C25" s="47">
        <v>121049546645.2</v>
      </c>
      <c r="D25" s="47">
        <v>114632766561.51999</v>
      </c>
    </row>
    <row r="26" spans="1:4" ht="20.25">
      <c r="A26" s="29"/>
      <c r="B26" s="43"/>
      <c r="C26" s="51"/>
      <c r="D26" s="49"/>
    </row>
    <row r="27" spans="1:4" ht="20.25">
      <c r="A27" s="84" t="s">
        <v>179</v>
      </c>
      <c r="B27" s="43"/>
      <c r="C27" s="27"/>
      <c r="D27" s="49"/>
    </row>
    <row r="28" spans="1:4" ht="20.25">
      <c r="A28" s="85"/>
      <c r="B28" s="43"/>
      <c r="C28" s="78"/>
      <c r="D28" s="56"/>
    </row>
    <row r="29" spans="1:4" ht="20.25">
      <c r="A29" s="86" t="s">
        <v>183</v>
      </c>
      <c r="B29" s="43"/>
      <c r="C29" s="78"/>
      <c r="D29" s="208"/>
    </row>
    <row r="30" spans="1:4" ht="20.25">
      <c r="A30" s="81" t="s">
        <v>180</v>
      </c>
      <c r="B30" s="43"/>
      <c r="C30" s="95">
        <v>26868859322.376999</v>
      </c>
      <c r="D30" s="51">
        <v>32786597371.356995</v>
      </c>
    </row>
    <row r="31" spans="1:4" ht="20.25">
      <c r="A31" s="29" t="s">
        <v>181</v>
      </c>
      <c r="B31" s="43"/>
      <c r="C31" s="95">
        <v>17584840735.52</v>
      </c>
      <c r="D31" s="51">
        <v>5213963577.1500015</v>
      </c>
    </row>
    <row r="32" spans="1:4" ht="20.25">
      <c r="A32" s="29" t="s">
        <v>393</v>
      </c>
      <c r="B32" s="43"/>
      <c r="C32" s="51">
        <v>1807973542.27</v>
      </c>
      <c r="D32" s="51">
        <v>2216997294.5300002</v>
      </c>
    </row>
    <row r="33" spans="1:4" ht="20.25">
      <c r="A33" s="29" t="s">
        <v>420</v>
      </c>
      <c r="B33" s="43"/>
      <c r="C33" s="51"/>
      <c r="D33" s="51"/>
    </row>
    <row r="34" spans="1:4" ht="20.25">
      <c r="A34" s="79" t="s">
        <v>182</v>
      </c>
      <c r="B34" s="43"/>
      <c r="C34" s="47">
        <v>46261673600.167</v>
      </c>
      <c r="D34" s="47">
        <v>40217558243.036995</v>
      </c>
    </row>
    <row r="35" spans="1:4" ht="20.25">
      <c r="A35" s="29"/>
      <c r="B35" s="43"/>
      <c r="C35" s="66"/>
      <c r="D35" s="209"/>
    </row>
    <row r="36" spans="1:4" ht="20.25">
      <c r="A36" s="82" t="s">
        <v>184</v>
      </c>
      <c r="B36" s="43"/>
      <c r="C36" s="63"/>
      <c r="D36" s="49"/>
    </row>
    <row r="37" spans="1:4" ht="20.25">
      <c r="A37" s="29" t="s">
        <v>185</v>
      </c>
      <c r="B37" s="43">
        <v>19</v>
      </c>
      <c r="C37" s="51">
        <v>32712905270.389996</v>
      </c>
      <c r="D37" s="51">
        <v>29996131887.800003</v>
      </c>
    </row>
    <row r="38" spans="1:4" ht="20.25">
      <c r="A38" s="29" t="s">
        <v>421</v>
      </c>
      <c r="B38" s="43"/>
      <c r="C38" s="51"/>
      <c r="D38" s="51"/>
    </row>
    <row r="39" spans="1:4" ht="20.25">
      <c r="A39" s="29" t="s">
        <v>422</v>
      </c>
      <c r="B39" s="43"/>
      <c r="C39" s="51"/>
      <c r="D39" s="51"/>
    </row>
    <row r="40" spans="1:4" ht="20.25">
      <c r="A40" s="29" t="s">
        <v>186</v>
      </c>
      <c r="B40" s="43">
        <v>22</v>
      </c>
      <c r="C40" s="67"/>
      <c r="D40" s="29" t="s">
        <v>94</v>
      </c>
    </row>
    <row r="41" spans="1:4" ht="20.25">
      <c r="A41" s="29" t="s">
        <v>187</v>
      </c>
      <c r="B41" s="43">
        <v>20</v>
      </c>
      <c r="C41" s="52">
        <v>39607355693.899994</v>
      </c>
      <c r="D41" s="51">
        <v>42449106385.539993</v>
      </c>
    </row>
    <row r="42" spans="1:4" ht="20.25">
      <c r="A42" s="29" t="s">
        <v>188</v>
      </c>
      <c r="B42" s="43">
        <v>24</v>
      </c>
      <c r="C42" s="262">
        <v>2467612080.7400007</v>
      </c>
      <c r="D42" s="51">
        <v>1969970045.1400003</v>
      </c>
    </row>
    <row r="43" spans="1:4" ht="20.25">
      <c r="A43" s="82" t="s">
        <v>189</v>
      </c>
      <c r="B43" s="29"/>
      <c r="C43" s="68">
        <v>74787873045.029999</v>
      </c>
      <c r="D43" s="68">
        <v>74415208318.479996</v>
      </c>
    </row>
    <row r="44" spans="1:4" ht="20.25">
      <c r="A44" s="29"/>
      <c r="B44" s="29"/>
      <c r="C44" s="29"/>
      <c r="D44" s="29"/>
    </row>
    <row r="45" spans="1:4" ht="20.25">
      <c r="A45" s="66" t="s">
        <v>190</v>
      </c>
      <c r="B45" s="29"/>
      <c r="C45" s="29"/>
      <c r="D45" s="29"/>
    </row>
    <row r="46" spans="1:4" ht="20.25">
      <c r="A46" s="29" t="s">
        <v>191</v>
      </c>
      <c r="B46" s="43">
        <v>25</v>
      </c>
      <c r="C46" s="87" t="s">
        <v>94</v>
      </c>
      <c r="D46" s="67" t="s">
        <v>94</v>
      </c>
    </row>
    <row r="47" spans="1:4" ht="20.25">
      <c r="A47" s="29"/>
      <c r="B47" s="29"/>
      <c r="C47" s="29"/>
      <c r="D47" s="29"/>
    </row>
    <row r="48" spans="1:4" ht="20.25">
      <c r="A48" s="29"/>
      <c r="B48" s="29"/>
      <c r="C48" s="29"/>
      <c r="D48" s="29"/>
    </row>
    <row r="49" spans="1:4" ht="20.25">
      <c r="A49" s="66" t="s">
        <v>192</v>
      </c>
      <c r="B49" s="29"/>
      <c r="C49" s="68">
        <v>121049546645.19699</v>
      </c>
      <c r="D49" s="68">
        <v>114632766561.517</v>
      </c>
    </row>
    <row r="50" spans="1:4" ht="20.25">
      <c r="A50" s="29"/>
      <c r="B50" s="29"/>
      <c r="C50" s="29"/>
      <c r="D50" s="29"/>
    </row>
    <row r="51" spans="1:4" ht="20.25">
      <c r="A51" s="180" t="s">
        <v>169</v>
      </c>
      <c r="B51" s="71"/>
      <c r="C51" s="71"/>
      <c r="D51" s="71"/>
    </row>
    <row r="52" spans="1:4" ht="20.25">
      <c r="A52" s="88"/>
      <c r="B52" s="71"/>
      <c r="C52" s="235"/>
      <c r="D52" s="235"/>
    </row>
    <row r="53" spans="1:4" ht="20.25">
      <c r="A53" s="89"/>
      <c r="B53" s="71"/>
      <c r="C53" s="71"/>
      <c r="D53" s="236"/>
    </row>
    <row r="54" spans="1:4" ht="15">
      <c r="A54" s="291" t="s">
        <v>688</v>
      </c>
      <c r="B54" s="291"/>
      <c r="C54" s="291"/>
      <c r="D54" s="292"/>
    </row>
    <row r="55" spans="1:4">
      <c r="A55" s="290" t="s">
        <v>22</v>
      </c>
      <c r="B55" s="290"/>
      <c r="C55" s="290"/>
      <c r="D55" s="289"/>
    </row>
    <row r="56" spans="1:4">
      <c r="A56" s="290" t="s">
        <v>23</v>
      </c>
      <c r="B56" s="290"/>
      <c r="C56" s="290"/>
      <c r="D56" s="289"/>
    </row>
  </sheetData>
  <mergeCells count="6">
    <mergeCell ref="A56:D56"/>
    <mergeCell ref="A1:D1"/>
    <mergeCell ref="A2:D2"/>
    <mergeCell ref="A3:D3"/>
    <mergeCell ref="A54:D54"/>
    <mergeCell ref="A55:D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B1" workbookViewId="0">
      <selection activeCell="F11" sqref="F11"/>
    </sheetView>
  </sheetViews>
  <sheetFormatPr defaultRowHeight="12.75"/>
  <cols>
    <col min="1" max="1" width="32.42578125" customWidth="1"/>
    <col min="2" max="2" width="57" customWidth="1"/>
    <col min="4" max="5" width="29.28515625" customWidth="1"/>
    <col min="6" max="6" width="27.28515625" customWidth="1"/>
    <col min="8" max="8" width="11.7109375" customWidth="1"/>
  </cols>
  <sheetData>
    <row r="1" spans="1:8" ht="20.25">
      <c r="A1" s="298" t="s">
        <v>214</v>
      </c>
      <c r="B1" s="298"/>
      <c r="C1" s="298"/>
      <c r="D1" s="298"/>
      <c r="E1" s="298"/>
      <c r="F1" s="298"/>
      <c r="G1" s="298"/>
      <c r="H1" s="298"/>
    </row>
    <row r="2" spans="1:8" ht="20.25">
      <c r="A2" s="298" t="s">
        <v>122</v>
      </c>
      <c r="B2" s="298"/>
      <c r="C2" s="298"/>
      <c r="D2" s="298"/>
      <c r="E2" s="298"/>
      <c r="F2" s="298"/>
      <c r="G2" s="298"/>
      <c r="H2" s="298"/>
    </row>
    <row r="3" spans="1:8" ht="20.25">
      <c r="A3" s="298" t="s">
        <v>770</v>
      </c>
      <c r="B3" s="298"/>
      <c r="C3" s="298"/>
      <c r="D3" s="298"/>
      <c r="E3" s="298"/>
      <c r="F3" s="298"/>
      <c r="G3" s="298"/>
      <c r="H3" s="298"/>
    </row>
    <row r="4" spans="1:8" ht="20.25">
      <c r="A4" s="53"/>
      <c r="B4" s="29"/>
      <c r="C4" s="29"/>
      <c r="D4" s="53"/>
      <c r="E4" s="90"/>
      <c r="F4" s="90"/>
      <c r="G4" s="29"/>
      <c r="H4" s="29"/>
    </row>
    <row r="5" spans="1:8" ht="57" customHeight="1">
      <c r="A5" s="115" t="s">
        <v>701</v>
      </c>
      <c r="B5" s="29"/>
      <c r="C5" s="43" t="s">
        <v>25</v>
      </c>
      <c r="D5" s="91" t="s">
        <v>702</v>
      </c>
      <c r="E5" s="92" t="s">
        <v>703</v>
      </c>
      <c r="F5" s="92" t="s">
        <v>704</v>
      </c>
      <c r="G5" s="93" t="s">
        <v>705</v>
      </c>
      <c r="H5" s="93" t="s">
        <v>195</v>
      </c>
    </row>
    <row r="6" spans="1:8" ht="20.25">
      <c r="A6" s="53"/>
      <c r="B6" s="29"/>
      <c r="C6" s="29"/>
      <c r="D6" s="53"/>
      <c r="E6" s="90"/>
      <c r="F6" s="90"/>
      <c r="G6" s="29"/>
      <c r="H6" s="29"/>
    </row>
    <row r="7" spans="1:8" ht="20.25">
      <c r="A7" s="53"/>
      <c r="B7" s="29"/>
      <c r="C7" s="29"/>
      <c r="D7" s="91" t="s">
        <v>3</v>
      </c>
      <c r="E7" s="94" t="s">
        <v>3</v>
      </c>
      <c r="F7" s="94" t="s">
        <v>3</v>
      </c>
      <c r="G7" s="91" t="s">
        <v>3</v>
      </c>
      <c r="H7" s="91" t="s">
        <v>631</v>
      </c>
    </row>
    <row r="8" spans="1:8" ht="20.25">
      <c r="A8" s="282">
        <v>20073420526.860001</v>
      </c>
      <c r="B8" s="33" t="s">
        <v>194</v>
      </c>
      <c r="C8" s="29"/>
      <c r="D8" s="49">
        <v>32786597371.356995</v>
      </c>
      <c r="E8" s="90"/>
      <c r="F8" s="90"/>
      <c r="G8" s="29"/>
      <c r="H8" s="29"/>
    </row>
    <row r="9" spans="1:8" ht="20.25">
      <c r="A9" s="34"/>
      <c r="B9" s="96" t="s">
        <v>213</v>
      </c>
      <c r="C9" s="67"/>
      <c r="D9" s="53"/>
      <c r="E9" s="90"/>
      <c r="F9" s="90"/>
      <c r="G9" s="29"/>
      <c r="H9" s="29"/>
    </row>
    <row r="10" spans="1:8" ht="20.25">
      <c r="A10" s="212"/>
      <c r="B10" s="81" t="s">
        <v>432</v>
      </c>
      <c r="C10" s="67"/>
      <c r="D10" s="97"/>
      <c r="E10" s="90"/>
      <c r="F10" s="90"/>
      <c r="G10" s="29"/>
      <c r="H10" s="29"/>
    </row>
    <row r="11" spans="1:8" ht="20.25">
      <c r="A11" s="95">
        <v>73994864371.059998</v>
      </c>
      <c r="B11" s="66" t="s">
        <v>125</v>
      </c>
      <c r="C11" s="43">
        <v>1</v>
      </c>
      <c r="D11" s="106">
        <v>24899040191.790005</v>
      </c>
      <c r="E11" s="90">
        <v>96615791696</v>
      </c>
      <c r="F11" s="90">
        <v>96615791696</v>
      </c>
      <c r="G11" s="29"/>
      <c r="H11" s="240">
        <v>25.771190976868901</v>
      </c>
    </row>
    <row r="12" spans="1:8" ht="20.25">
      <c r="A12" s="95">
        <v>12746336432.030001</v>
      </c>
      <c r="B12" s="66" t="s">
        <v>126</v>
      </c>
      <c r="C12" s="43">
        <v>1</v>
      </c>
      <c r="D12" s="97">
        <v>5703390247.1000004</v>
      </c>
      <c r="E12" s="90">
        <v>21869483877</v>
      </c>
      <c r="F12" s="90">
        <v>21869483877</v>
      </c>
      <c r="G12" s="29"/>
      <c r="H12" s="240">
        <v>26.079217411702249</v>
      </c>
    </row>
    <row r="13" spans="1:8" ht="20.25">
      <c r="A13" s="98">
        <v>86741200803.089996</v>
      </c>
      <c r="B13" s="66" t="s">
        <v>127</v>
      </c>
      <c r="C13" s="43"/>
      <c r="D13" s="94">
        <v>30602430438.890007</v>
      </c>
      <c r="E13" s="99">
        <v>118485275573</v>
      </c>
      <c r="F13" s="100">
        <v>118485275573</v>
      </c>
      <c r="G13" s="101"/>
      <c r="H13" s="240">
        <v>25.828045122818267</v>
      </c>
    </row>
    <row r="14" spans="1:8" ht="20.25">
      <c r="A14" s="213"/>
      <c r="B14" s="29"/>
      <c r="C14" s="43"/>
      <c r="D14" s="91"/>
      <c r="E14" s="90"/>
      <c r="F14" s="90">
        <v>0</v>
      </c>
      <c r="G14" s="29"/>
      <c r="H14" s="240"/>
    </row>
    <row r="15" spans="1:8" ht="20.25">
      <c r="A15" s="102">
        <v>5736257592.0200005</v>
      </c>
      <c r="B15" s="66" t="s">
        <v>128</v>
      </c>
      <c r="C15" s="43">
        <v>2</v>
      </c>
      <c r="D15" s="100">
        <v>3363219018.3299999</v>
      </c>
      <c r="E15" s="100">
        <v>15195200000</v>
      </c>
      <c r="F15" s="90">
        <v>15195200000</v>
      </c>
      <c r="G15" s="29"/>
      <c r="H15" s="240">
        <v>22.133430414407183</v>
      </c>
    </row>
    <row r="16" spans="1:8" ht="20.25">
      <c r="A16" s="95">
        <v>57166541.329999998</v>
      </c>
      <c r="B16" s="82" t="s">
        <v>129</v>
      </c>
      <c r="C16" s="43">
        <v>2</v>
      </c>
      <c r="D16" s="100">
        <v>38156525</v>
      </c>
      <c r="E16" s="100">
        <v>153020000</v>
      </c>
      <c r="F16" s="90">
        <v>153020000</v>
      </c>
      <c r="G16" s="29"/>
      <c r="H16" s="240">
        <v>24.935645667233043</v>
      </c>
    </row>
    <row r="17" spans="1:8" ht="20.25">
      <c r="A17" s="95"/>
      <c r="B17" s="82" t="s">
        <v>414</v>
      </c>
      <c r="C17" s="43"/>
      <c r="D17" s="100"/>
      <c r="E17" s="90"/>
      <c r="F17" s="90"/>
      <c r="G17" s="29"/>
      <c r="H17" s="240"/>
    </row>
    <row r="18" spans="1:8" ht="20.25">
      <c r="A18" s="95"/>
      <c r="B18" s="82" t="s">
        <v>415</v>
      </c>
      <c r="C18" s="43"/>
      <c r="D18" s="100"/>
      <c r="E18" s="90"/>
      <c r="F18" s="90"/>
      <c r="G18" s="29"/>
      <c r="H18" s="240"/>
    </row>
    <row r="19" spans="1:8" ht="20.25">
      <c r="A19" s="95">
        <v>176321745.83000001</v>
      </c>
      <c r="B19" s="66" t="s">
        <v>130</v>
      </c>
      <c r="C19" s="43">
        <v>2</v>
      </c>
      <c r="D19" s="100">
        <v>153635200.36000001</v>
      </c>
      <c r="E19" s="100">
        <v>1046608850</v>
      </c>
      <c r="F19" s="90">
        <v>1046608850</v>
      </c>
      <c r="G19" s="29"/>
      <c r="H19" s="240">
        <v>14.679333196924526</v>
      </c>
    </row>
    <row r="20" spans="1:8" ht="20.25">
      <c r="A20" s="123">
        <v>6427106.6699999999</v>
      </c>
      <c r="B20" s="82" t="s">
        <v>131</v>
      </c>
      <c r="C20" s="43">
        <v>2</v>
      </c>
      <c r="D20" s="100">
        <v>3667380</v>
      </c>
      <c r="E20" s="100">
        <v>13000000</v>
      </c>
      <c r="F20" s="90">
        <v>13000000</v>
      </c>
      <c r="G20" s="29"/>
      <c r="H20" s="240">
        <v>28.210615384615384</v>
      </c>
    </row>
    <row r="21" spans="1:8" ht="20.25">
      <c r="A21" s="95">
        <v>17527550</v>
      </c>
      <c r="B21" s="66" t="s">
        <v>132</v>
      </c>
      <c r="C21" s="43">
        <v>2</v>
      </c>
      <c r="D21" s="100">
        <v>35663330.489999995</v>
      </c>
      <c r="E21" s="100">
        <v>142800000</v>
      </c>
      <c r="F21" s="90">
        <v>142800000</v>
      </c>
      <c r="G21" s="29"/>
      <c r="H21" s="240">
        <v>24.974321071428569</v>
      </c>
    </row>
    <row r="22" spans="1:8" ht="20.25">
      <c r="A22" s="95">
        <v>2930111.91</v>
      </c>
      <c r="B22" s="66" t="s">
        <v>133</v>
      </c>
      <c r="C22" s="43">
        <v>2</v>
      </c>
      <c r="D22" s="100">
        <v>6040502.5</v>
      </c>
      <c r="E22" s="100">
        <v>482497425</v>
      </c>
      <c r="F22" s="90">
        <v>482497425</v>
      </c>
      <c r="G22" s="29"/>
      <c r="H22" s="240">
        <v>1.2519242978343357</v>
      </c>
    </row>
    <row r="23" spans="1:8" ht="20.25">
      <c r="A23" s="95">
        <v>4752069.7</v>
      </c>
      <c r="B23" s="66" t="s">
        <v>134</v>
      </c>
      <c r="C23" s="43">
        <v>2</v>
      </c>
      <c r="D23" s="100">
        <v>3186998</v>
      </c>
      <c r="E23" s="100">
        <v>6000000</v>
      </c>
      <c r="F23" s="90">
        <v>6000000</v>
      </c>
      <c r="G23" s="29"/>
      <c r="H23" s="240">
        <v>53.116633333333333</v>
      </c>
    </row>
    <row r="24" spans="1:8" ht="20.25">
      <c r="A24" s="95">
        <v>904656.85</v>
      </c>
      <c r="B24" s="42" t="s">
        <v>135</v>
      </c>
      <c r="C24" s="43">
        <v>2</v>
      </c>
      <c r="D24" s="100">
        <v>1779750</v>
      </c>
      <c r="E24" s="100">
        <v>0</v>
      </c>
      <c r="F24" s="90">
        <v>0</v>
      </c>
      <c r="G24" s="29"/>
      <c r="H24" s="240" t="e">
        <v>#DIV/0!</v>
      </c>
    </row>
    <row r="25" spans="1:8" ht="20.25">
      <c r="A25" s="95">
        <v>361423299.10000002</v>
      </c>
      <c r="B25" s="66" t="s">
        <v>136</v>
      </c>
      <c r="C25" s="43">
        <v>2</v>
      </c>
      <c r="D25" s="100">
        <v>771840184.91999984</v>
      </c>
      <c r="E25" s="100">
        <v>0</v>
      </c>
      <c r="F25" s="90">
        <v>0</v>
      </c>
      <c r="G25" s="29"/>
      <c r="H25" s="240" t="e">
        <v>#DIV/0!</v>
      </c>
    </row>
    <row r="26" spans="1:8" ht="20.25">
      <c r="A26" s="97">
        <v>0</v>
      </c>
      <c r="B26" s="66" t="s">
        <v>137</v>
      </c>
      <c r="C26" s="43">
        <v>2</v>
      </c>
      <c r="D26" s="100">
        <v>234.94</v>
      </c>
      <c r="E26" s="100">
        <v>0</v>
      </c>
      <c r="F26" s="90">
        <v>0</v>
      </c>
      <c r="G26" s="29"/>
      <c r="H26" s="240" t="e">
        <v>#DIV/0!</v>
      </c>
    </row>
    <row r="27" spans="1:8" ht="20.25">
      <c r="A27" s="97">
        <v>161445491.82999998</v>
      </c>
      <c r="B27" s="66" t="s">
        <v>138</v>
      </c>
      <c r="C27" s="43">
        <v>2</v>
      </c>
      <c r="D27" s="100">
        <v>675829154.98000002</v>
      </c>
      <c r="E27" s="90">
        <v>0</v>
      </c>
      <c r="F27" s="90">
        <v>0</v>
      </c>
      <c r="G27" s="29"/>
      <c r="H27" s="240" t="e">
        <v>#DIV/0!</v>
      </c>
    </row>
    <row r="28" spans="1:8" ht="20.25">
      <c r="A28" s="95">
        <v>302000</v>
      </c>
      <c r="B28" s="66" t="s">
        <v>139</v>
      </c>
      <c r="C28" s="43">
        <v>2</v>
      </c>
      <c r="D28" s="100">
        <v>65000</v>
      </c>
      <c r="E28" s="90">
        <v>600000</v>
      </c>
      <c r="F28" s="90">
        <v>600000</v>
      </c>
      <c r="G28" s="29"/>
      <c r="H28" s="240">
        <v>10.833333333333334</v>
      </c>
    </row>
    <row r="29" spans="1:8" ht="20.25">
      <c r="A29" s="98">
        <v>6525458165.2400007</v>
      </c>
      <c r="B29" s="66" t="s">
        <v>140</v>
      </c>
      <c r="C29" s="43"/>
      <c r="D29" s="94">
        <v>5053083279.5199986</v>
      </c>
      <c r="E29" s="94">
        <v>17039726275</v>
      </c>
      <c r="F29" s="90">
        <v>17039726275</v>
      </c>
      <c r="G29" s="29"/>
      <c r="H29" s="240">
        <v>29.65472096188352</v>
      </c>
    </row>
    <row r="30" spans="1:8" ht="20.25">
      <c r="A30" s="211"/>
      <c r="B30" s="66"/>
      <c r="C30" s="43"/>
      <c r="D30" s="100"/>
      <c r="E30" s="90"/>
      <c r="F30" s="90">
        <v>0</v>
      </c>
      <c r="G30" s="29"/>
      <c r="H30" s="240"/>
    </row>
    <row r="31" spans="1:8" ht="20.25">
      <c r="A31" s="214"/>
      <c r="B31" s="27"/>
      <c r="C31" s="27"/>
      <c r="D31" s="103"/>
      <c r="E31" s="100"/>
      <c r="F31" s="100"/>
      <c r="G31" s="101"/>
      <c r="H31" s="240"/>
    </row>
    <row r="32" spans="1:8" ht="20.25">
      <c r="A32" s="213"/>
      <c r="B32" s="29"/>
      <c r="C32" s="43"/>
      <c r="D32" s="91"/>
      <c r="E32" s="97"/>
      <c r="F32" s="97">
        <v>0</v>
      </c>
      <c r="G32" s="53"/>
      <c r="H32" s="240"/>
    </row>
    <row r="33" spans="1:8" ht="20.25">
      <c r="A33" s="97"/>
      <c r="B33" s="104" t="s">
        <v>141</v>
      </c>
      <c r="C33" s="43"/>
      <c r="D33" s="100"/>
      <c r="E33" s="97"/>
      <c r="F33" s="97">
        <v>0</v>
      </c>
      <c r="G33" s="53"/>
      <c r="H33" s="240"/>
    </row>
    <row r="34" spans="1:8" ht="20.25">
      <c r="A34" s="215"/>
      <c r="B34" s="85"/>
      <c r="C34" s="66"/>
      <c r="D34" s="91"/>
      <c r="E34" s="97"/>
      <c r="F34" s="97">
        <v>0</v>
      </c>
      <c r="G34" s="53"/>
      <c r="H34" s="240"/>
    </row>
    <row r="35" spans="1:8" ht="20.25">
      <c r="A35" s="98">
        <v>113340079495.19</v>
      </c>
      <c r="B35" s="66" t="s">
        <v>197</v>
      </c>
      <c r="C35" s="66"/>
      <c r="D35" s="94">
        <v>68442111089.766998</v>
      </c>
      <c r="E35" s="100"/>
      <c r="F35" s="100"/>
      <c r="G35" s="101"/>
      <c r="H35" s="240"/>
    </row>
    <row r="36" spans="1:8" ht="20.25">
      <c r="A36" s="213"/>
      <c r="B36" s="105"/>
      <c r="C36" s="66"/>
      <c r="D36" s="91"/>
      <c r="E36" s="90"/>
      <c r="F36" s="90">
        <v>0</v>
      </c>
      <c r="G36" s="29"/>
      <c r="H36" s="240"/>
    </row>
    <row r="37" spans="1:8" ht="20.25">
      <c r="A37" s="213"/>
      <c r="B37" s="86" t="s">
        <v>7</v>
      </c>
      <c r="C37" s="66"/>
      <c r="D37" s="91"/>
      <c r="E37" s="90"/>
      <c r="F37" s="90">
        <v>0</v>
      </c>
      <c r="G37" s="29"/>
      <c r="H37" s="44"/>
    </row>
    <row r="38" spans="1:8" ht="20.25">
      <c r="A38" s="95">
        <v>29371568201.603001</v>
      </c>
      <c r="B38" s="26" t="s">
        <v>691</v>
      </c>
      <c r="C38" s="43">
        <v>4</v>
      </c>
      <c r="D38" s="106">
        <v>15063661210.710001</v>
      </c>
      <c r="E38" s="90">
        <v>41834713549.003983</v>
      </c>
      <c r="F38" s="90">
        <v>41834713549.003983</v>
      </c>
      <c r="G38" s="29"/>
      <c r="H38" s="44">
        <v>36.007563893236323</v>
      </c>
    </row>
    <row r="39" spans="1:8" ht="20.25">
      <c r="A39" s="49">
        <v>0</v>
      </c>
      <c r="B39" s="26" t="s">
        <v>145</v>
      </c>
      <c r="C39" s="43">
        <v>5</v>
      </c>
      <c r="D39" s="106">
        <v>0</v>
      </c>
      <c r="E39" s="78">
        <v>0</v>
      </c>
      <c r="F39" s="90">
        <v>0</v>
      </c>
      <c r="G39" s="29"/>
      <c r="H39" s="44" t="e">
        <v>#DIV/0!</v>
      </c>
    </row>
    <row r="40" spans="1:8" ht="20.25">
      <c r="A40" s="95">
        <v>26923191322.119999</v>
      </c>
      <c r="B40" s="26" t="s">
        <v>146</v>
      </c>
      <c r="C40" s="43">
        <v>6</v>
      </c>
      <c r="D40" s="106">
        <v>15794940264.48</v>
      </c>
      <c r="E40" s="90">
        <v>25045561560</v>
      </c>
      <c r="F40" s="90">
        <v>25045561560</v>
      </c>
      <c r="G40" s="29"/>
      <c r="H40" s="44">
        <v>63.064827780527509</v>
      </c>
    </row>
    <row r="41" spans="1:8" ht="20.25">
      <c r="A41" s="95">
        <v>4836977789.4000006</v>
      </c>
      <c r="B41" s="26" t="s">
        <v>692</v>
      </c>
      <c r="C41" s="43">
        <v>7</v>
      </c>
      <c r="D41" s="107">
        <v>3257251760.2799997</v>
      </c>
      <c r="E41" s="90">
        <v>10336443878</v>
      </c>
      <c r="F41" s="90">
        <v>10336443878</v>
      </c>
      <c r="G41" s="29"/>
      <c r="H41" s="44">
        <v>31.512305380119237</v>
      </c>
    </row>
    <row r="42" spans="1:8" ht="20.25">
      <c r="A42" s="95">
        <v>3599424041.3699994</v>
      </c>
      <c r="B42" s="108" t="s">
        <v>148</v>
      </c>
      <c r="C42" s="43">
        <v>8</v>
      </c>
      <c r="D42" s="107">
        <v>1859575727.7600002</v>
      </c>
      <c r="E42" s="90">
        <v>6914511771</v>
      </c>
      <c r="F42" s="90">
        <v>6914511771</v>
      </c>
      <c r="G42" s="29"/>
      <c r="H42" s="44">
        <v>26.893811007151736</v>
      </c>
    </row>
    <row r="43" spans="1:8" ht="20.25">
      <c r="A43" s="95">
        <v>4084749187.9200001</v>
      </c>
      <c r="B43" s="108" t="s">
        <v>553</v>
      </c>
      <c r="C43" s="43">
        <v>9</v>
      </c>
      <c r="D43" s="106">
        <v>0</v>
      </c>
      <c r="E43" s="90"/>
      <c r="F43" s="90"/>
      <c r="G43" s="29"/>
      <c r="H43" s="44"/>
    </row>
    <row r="44" spans="1:8" ht="20.25">
      <c r="A44" s="98">
        <v>68815910542.41301</v>
      </c>
      <c r="B44" s="29"/>
      <c r="C44" s="29"/>
      <c r="D44" s="94">
        <v>35975428963.230003</v>
      </c>
      <c r="E44" s="69">
        <v>84131230758.003983</v>
      </c>
      <c r="F44" s="90">
        <v>84131230758.003983</v>
      </c>
      <c r="G44" s="29"/>
      <c r="H44" s="44">
        <v>42.761087219453778</v>
      </c>
    </row>
    <row r="45" spans="1:8" ht="20.25">
      <c r="A45" s="213"/>
      <c r="B45" s="82" t="s">
        <v>198</v>
      </c>
      <c r="C45" s="29"/>
      <c r="D45" s="91"/>
      <c r="E45" s="90"/>
      <c r="F45" s="90">
        <v>0</v>
      </c>
      <c r="G45" s="29"/>
      <c r="H45" s="44"/>
    </row>
    <row r="46" spans="1:8" ht="20.25">
      <c r="A46" s="95">
        <v>804506319.10000002</v>
      </c>
      <c r="B46" s="75" t="s">
        <v>408</v>
      </c>
      <c r="C46" s="109">
        <v>19</v>
      </c>
      <c r="D46" s="106">
        <v>681318888.88000011</v>
      </c>
      <c r="E46" s="78">
        <v>891621219</v>
      </c>
      <c r="F46" s="110">
        <v>891621219</v>
      </c>
      <c r="G46" s="29"/>
      <c r="H46" s="44">
        <v>76.413489760162392</v>
      </c>
    </row>
    <row r="47" spans="1:8" ht="20.25">
      <c r="A47" s="95">
        <v>3119134692.3000002</v>
      </c>
      <c r="B47" s="75" t="s">
        <v>423</v>
      </c>
      <c r="C47" s="109">
        <v>20</v>
      </c>
      <c r="D47" s="106">
        <v>1780550382.4000001</v>
      </c>
      <c r="E47" s="90">
        <v>2443049107</v>
      </c>
      <c r="F47" s="90">
        <v>2443049107</v>
      </c>
      <c r="G47" s="29"/>
      <c r="H47" s="44">
        <v>72.882300126437855</v>
      </c>
    </row>
    <row r="48" spans="1:8" ht="20.25">
      <c r="A48" s="95" t="s">
        <v>94</v>
      </c>
      <c r="B48" s="75" t="s">
        <v>409</v>
      </c>
      <c r="C48" s="109">
        <v>21</v>
      </c>
      <c r="D48" s="94" t="s">
        <v>94</v>
      </c>
      <c r="E48" s="111"/>
      <c r="F48" s="111"/>
      <c r="G48" s="36"/>
      <c r="H48" s="44"/>
    </row>
    <row r="49" spans="1:8" ht="20.25">
      <c r="A49" s="97" t="s">
        <v>94</v>
      </c>
      <c r="B49" s="75" t="s">
        <v>410</v>
      </c>
      <c r="C49" s="109">
        <v>22</v>
      </c>
      <c r="D49" s="94" t="s">
        <v>94</v>
      </c>
      <c r="E49" s="90"/>
      <c r="F49" s="90"/>
      <c r="G49" s="29"/>
      <c r="H49" s="44"/>
    </row>
    <row r="50" spans="1:8" ht="20.25">
      <c r="A50" s="97">
        <v>0</v>
      </c>
      <c r="B50" s="75" t="s">
        <v>424</v>
      </c>
      <c r="C50" s="109">
        <v>23</v>
      </c>
      <c r="D50" s="106">
        <v>0</v>
      </c>
      <c r="E50" s="90">
        <v>3338171540</v>
      </c>
      <c r="F50" s="90">
        <v>3338171540</v>
      </c>
      <c r="G50" s="29"/>
      <c r="H50" s="44"/>
    </row>
    <row r="51" spans="1:8" ht="20.25">
      <c r="A51" s="95">
        <v>7813930570.0199995</v>
      </c>
      <c r="B51" s="75" t="s">
        <v>411</v>
      </c>
      <c r="C51" s="109">
        <v>24</v>
      </c>
      <c r="D51" s="94">
        <v>3135953532.8800001</v>
      </c>
      <c r="E51" s="90"/>
      <c r="F51" s="90"/>
      <c r="G51" s="29"/>
      <c r="H51" s="44"/>
    </row>
    <row r="52" spans="1:8" ht="20.25">
      <c r="A52" s="98">
        <v>11737571581.42</v>
      </c>
      <c r="B52" s="27"/>
      <c r="C52" s="66"/>
      <c r="D52" s="94">
        <v>5597822804.1599998</v>
      </c>
      <c r="E52" s="99"/>
      <c r="F52" s="100"/>
      <c r="G52" s="101"/>
      <c r="H52" s="44"/>
    </row>
    <row r="53" spans="1:8" ht="20.25">
      <c r="A53" s="112">
        <v>80553482123.833008</v>
      </c>
      <c r="B53" s="66" t="s">
        <v>199</v>
      </c>
      <c r="C53" s="29"/>
      <c r="D53" s="94">
        <v>41573251767.389999</v>
      </c>
      <c r="E53" s="90"/>
      <c r="F53" s="90"/>
      <c r="G53" s="29"/>
      <c r="H53" s="29"/>
    </row>
    <row r="54" spans="1:8" ht="20.25">
      <c r="A54" s="97"/>
      <c r="B54" s="66"/>
      <c r="C54" s="29"/>
      <c r="D54" s="94"/>
      <c r="E54" s="90"/>
      <c r="F54" s="90"/>
      <c r="G54" s="29"/>
      <c r="H54" s="29"/>
    </row>
    <row r="55" spans="1:8" ht="20.25">
      <c r="A55" s="49">
        <v>32786597371.356995</v>
      </c>
      <c r="B55" s="82" t="s">
        <v>200</v>
      </c>
      <c r="C55" s="29"/>
      <c r="D55" s="94">
        <v>26868859322.376999</v>
      </c>
      <c r="E55" s="90"/>
      <c r="F55" s="90"/>
      <c r="G55" s="29"/>
      <c r="H55" s="29"/>
    </row>
    <row r="56" spans="1:8" ht="20.25">
      <c r="A56" s="214"/>
      <c r="B56" s="29"/>
      <c r="C56" s="29"/>
      <c r="D56" s="53"/>
      <c r="E56" s="90"/>
      <c r="F56" s="90"/>
      <c r="G56" s="29"/>
      <c r="H56" s="29"/>
    </row>
    <row r="57" spans="1:8" ht="20.25">
      <c r="A57" s="214"/>
      <c r="B57" s="79" t="s">
        <v>201</v>
      </c>
      <c r="C57" s="29"/>
      <c r="D57" s="53"/>
      <c r="E57" s="90"/>
      <c r="F57" s="90"/>
      <c r="G57" s="29"/>
      <c r="H57" s="29"/>
    </row>
    <row r="58" spans="1:8" ht="20.25">
      <c r="A58" s="214"/>
      <c r="B58" s="29" t="s">
        <v>202</v>
      </c>
      <c r="C58" s="29"/>
      <c r="D58" s="97"/>
      <c r="E58" s="90"/>
      <c r="F58" s="90"/>
      <c r="G58" s="29"/>
      <c r="H58" s="29"/>
    </row>
    <row r="59" spans="1:8" ht="20.25">
      <c r="A59" s="97"/>
      <c r="B59" s="29"/>
      <c r="C59" s="29"/>
      <c r="D59" s="91"/>
      <c r="E59" s="90"/>
      <c r="F59" s="90"/>
      <c r="G59" s="29"/>
      <c r="H59" s="29"/>
    </row>
    <row r="60" spans="1:8" ht="20.25">
      <c r="A60" s="113">
        <v>32786597371.356995</v>
      </c>
      <c r="B60" s="66" t="s">
        <v>203</v>
      </c>
      <c r="C60" s="29"/>
      <c r="D60" s="94">
        <v>26868859322.376999</v>
      </c>
      <c r="E60" s="90"/>
      <c r="F60" s="90"/>
      <c r="G60" s="29"/>
      <c r="H60" s="29"/>
    </row>
    <row r="61" spans="1:8" ht="20.25">
      <c r="A61" s="213"/>
      <c r="B61" s="29"/>
      <c r="C61" s="29"/>
      <c r="D61" s="91"/>
      <c r="E61" s="90"/>
      <c r="F61" s="90"/>
      <c r="G61" s="29"/>
      <c r="H61" s="29"/>
    </row>
    <row r="62" spans="1:8" ht="20.25">
      <c r="A62" s="97"/>
      <c r="B62" s="181" t="s">
        <v>169</v>
      </c>
      <c r="C62" s="29"/>
      <c r="D62" s="91"/>
      <c r="E62" s="90"/>
      <c r="F62" s="90"/>
      <c r="G62" s="29"/>
      <c r="H62" s="29"/>
    </row>
    <row r="63" spans="1:8" ht="20.25">
      <c r="A63" s="97"/>
      <c r="B63" s="114"/>
      <c r="C63" s="29"/>
      <c r="D63" s="91"/>
      <c r="E63" s="90"/>
      <c r="F63" s="90"/>
      <c r="G63" s="29"/>
      <c r="H63" s="29"/>
    </row>
    <row r="64" spans="1:8" ht="22.5">
      <c r="A64" s="299"/>
      <c r="B64" s="299"/>
      <c r="C64" s="299"/>
      <c r="D64" s="299"/>
      <c r="E64" s="299"/>
      <c r="F64" s="299"/>
      <c r="G64" s="299"/>
      <c r="H64" s="299"/>
    </row>
    <row r="65" spans="1:8" ht="22.5">
      <c r="A65" s="266"/>
      <c r="B65" s="266"/>
      <c r="C65" s="266"/>
      <c r="D65" s="266"/>
      <c r="E65" s="266"/>
      <c r="F65" s="266"/>
      <c r="G65" s="266"/>
      <c r="H65" s="266"/>
    </row>
    <row r="66" spans="1:8" ht="22.5">
      <c r="A66" s="266"/>
      <c r="B66" s="266"/>
      <c r="C66" s="266"/>
      <c r="D66" s="266"/>
      <c r="E66" s="266"/>
      <c r="F66" s="266"/>
      <c r="G66" s="266"/>
      <c r="H66" s="266"/>
    </row>
    <row r="67" spans="1:8" ht="22.5">
      <c r="A67" s="266"/>
      <c r="B67" s="266"/>
      <c r="C67" s="266"/>
      <c r="D67" s="300" t="s">
        <v>689</v>
      </c>
      <c r="E67" s="300"/>
      <c r="F67" s="300"/>
      <c r="G67" s="301"/>
      <c r="H67" s="266"/>
    </row>
    <row r="68" spans="1:8">
      <c r="A68" s="6"/>
      <c r="B68" s="6"/>
      <c r="C68" s="6"/>
      <c r="D68" s="267" t="s">
        <v>654</v>
      </c>
      <c r="E68" s="267"/>
      <c r="F68" s="267"/>
      <c r="G68" s="268"/>
      <c r="H68" s="6"/>
    </row>
    <row r="69" spans="1:8">
      <c r="D69" s="267" t="s">
        <v>655</v>
      </c>
      <c r="E69" s="267"/>
      <c r="F69" s="267"/>
      <c r="G69" s="268"/>
    </row>
  </sheetData>
  <mergeCells count="5">
    <mergeCell ref="A1:H1"/>
    <mergeCell ref="A2:H2"/>
    <mergeCell ref="A3:H3"/>
    <mergeCell ref="A64:H64"/>
    <mergeCell ref="D67:G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4" workbookViewId="0">
      <selection activeCell="B6" sqref="B6"/>
    </sheetView>
  </sheetViews>
  <sheetFormatPr defaultRowHeight="12.75"/>
  <cols>
    <col min="1" max="1" width="34.85546875" customWidth="1"/>
    <col min="2" max="2" width="51.140625" customWidth="1"/>
    <col min="4" max="4" width="31.42578125" customWidth="1"/>
    <col min="5" max="5" width="35.7109375" customWidth="1"/>
    <col min="6" max="6" width="38.140625" customWidth="1"/>
    <col min="7" max="7" width="27.5703125" customWidth="1"/>
    <col min="8" max="8" width="25.28515625" customWidth="1"/>
  </cols>
  <sheetData>
    <row r="1" spans="1:8" ht="20.25">
      <c r="A1" s="295" t="s">
        <v>204</v>
      </c>
      <c r="B1" s="295"/>
      <c r="C1" s="295"/>
      <c r="D1" s="295"/>
      <c r="E1" s="295"/>
      <c r="F1" s="295"/>
      <c r="G1" s="295"/>
      <c r="H1" s="295"/>
    </row>
    <row r="2" spans="1:8" ht="20.25">
      <c r="A2" s="295" t="s">
        <v>122</v>
      </c>
      <c r="B2" s="295"/>
      <c r="C2" s="295"/>
      <c r="D2" s="295"/>
      <c r="E2" s="295"/>
      <c r="F2" s="295"/>
      <c r="G2" s="295"/>
      <c r="H2" s="295"/>
    </row>
    <row r="3" spans="1:8" ht="20.25">
      <c r="A3" s="297" t="s">
        <v>771</v>
      </c>
      <c r="B3" s="297"/>
      <c r="C3" s="297"/>
      <c r="D3" s="297"/>
      <c r="E3" s="297"/>
      <c r="F3" s="297"/>
      <c r="G3" s="297"/>
      <c r="H3" s="297"/>
    </row>
    <row r="4" spans="1:8" ht="54" customHeight="1">
      <c r="A4" s="115" t="s">
        <v>701</v>
      </c>
      <c r="B4" s="73"/>
      <c r="C4" s="32" t="s">
        <v>28</v>
      </c>
      <c r="D4" s="116" t="s">
        <v>706</v>
      </c>
      <c r="E4" s="34" t="s">
        <v>703</v>
      </c>
      <c r="F4" s="93" t="s">
        <v>704</v>
      </c>
      <c r="G4" s="93" t="s">
        <v>705</v>
      </c>
      <c r="H4" s="93" t="s">
        <v>205</v>
      </c>
    </row>
    <row r="5" spans="1:8" ht="20.25">
      <c r="A5" s="115"/>
      <c r="B5" s="73"/>
      <c r="C5" s="32"/>
      <c r="D5" s="33" t="s">
        <v>3</v>
      </c>
      <c r="E5" s="34" t="s">
        <v>3</v>
      </c>
      <c r="F5" s="40" t="s">
        <v>3</v>
      </c>
      <c r="G5" s="40" t="s">
        <v>3</v>
      </c>
      <c r="H5" s="40" t="s">
        <v>631</v>
      </c>
    </row>
    <row r="6" spans="1:8" ht="20.25">
      <c r="A6" s="283">
        <v>7003683837.6800003</v>
      </c>
      <c r="B6" s="75" t="s">
        <v>206</v>
      </c>
      <c r="C6" s="29"/>
      <c r="D6" s="70">
        <v>5213963577.1500015</v>
      </c>
      <c r="E6" s="27"/>
      <c r="F6" s="27"/>
      <c r="G6" s="27"/>
      <c r="H6" s="27"/>
    </row>
    <row r="7" spans="1:8" ht="20.25">
      <c r="A7" s="210"/>
      <c r="B7" s="117"/>
      <c r="C7" s="118"/>
      <c r="D7" s="36"/>
      <c r="E7" s="119"/>
      <c r="F7" s="188"/>
      <c r="G7" s="188"/>
      <c r="H7" s="188"/>
    </row>
    <row r="8" spans="1:8" ht="20.25">
      <c r="A8" s="46"/>
      <c r="B8" s="73" t="s">
        <v>196</v>
      </c>
      <c r="C8" s="43"/>
      <c r="D8" s="47"/>
      <c r="E8" s="49"/>
      <c r="F8" s="27"/>
      <c r="G8" s="27"/>
      <c r="H8" s="27"/>
    </row>
    <row r="9" spans="1:8" ht="20.25">
      <c r="A9" s="46">
        <v>0</v>
      </c>
      <c r="B9" s="81" t="s">
        <v>207</v>
      </c>
      <c r="C9" s="43">
        <v>9</v>
      </c>
      <c r="D9" s="47">
        <v>0</v>
      </c>
      <c r="E9" s="49"/>
      <c r="F9" s="27"/>
      <c r="G9" s="27"/>
      <c r="H9" s="27"/>
    </row>
    <row r="10" spans="1:8" ht="20.25">
      <c r="A10" s="51">
        <v>0</v>
      </c>
      <c r="B10" s="29" t="s">
        <v>208</v>
      </c>
      <c r="C10" s="43">
        <v>10</v>
      </c>
      <c r="D10" s="47">
        <v>0</v>
      </c>
      <c r="E10" s="46">
        <v>0</v>
      </c>
      <c r="F10" s="46">
        <v>0</v>
      </c>
      <c r="G10" s="27"/>
      <c r="H10" s="238" t="e">
        <v>#DIV/0!</v>
      </c>
    </row>
    <row r="11" spans="1:8" ht="20.25">
      <c r="A11" s="51">
        <v>8937300710.9899998</v>
      </c>
      <c r="B11" s="26" t="s">
        <v>185</v>
      </c>
      <c r="C11" s="43">
        <v>19</v>
      </c>
      <c r="D11" s="47">
        <v>11530886663.359999</v>
      </c>
      <c r="E11" s="60">
        <v>24909143085</v>
      </c>
      <c r="F11" s="60">
        <v>24909143085</v>
      </c>
      <c r="G11" s="27"/>
      <c r="H11" s="238">
        <v>46.291783800076871</v>
      </c>
    </row>
    <row r="12" spans="1:8" ht="20.25">
      <c r="A12" s="51">
        <v>0</v>
      </c>
      <c r="B12" s="26" t="s">
        <v>425</v>
      </c>
      <c r="C12" s="43">
        <v>20</v>
      </c>
      <c r="D12" s="47">
        <v>0</v>
      </c>
      <c r="E12" s="60"/>
      <c r="F12" s="60"/>
      <c r="G12" s="27"/>
      <c r="H12" s="238"/>
    </row>
    <row r="13" spans="1:8" ht="20.25">
      <c r="A13" s="51"/>
      <c r="B13" s="26" t="s">
        <v>426</v>
      </c>
      <c r="C13" s="43"/>
      <c r="D13" s="47"/>
      <c r="E13" s="60"/>
      <c r="F13" s="60"/>
      <c r="G13" s="27"/>
      <c r="H13" s="238"/>
    </row>
    <row r="14" spans="1:8" ht="20.25">
      <c r="A14" s="27"/>
      <c r="B14" s="29" t="s">
        <v>186</v>
      </c>
      <c r="C14" s="43">
        <v>22</v>
      </c>
      <c r="E14" s="97"/>
      <c r="F14" s="97"/>
      <c r="G14" s="27"/>
      <c r="H14" s="238"/>
    </row>
    <row r="15" spans="1:8" ht="20.25">
      <c r="A15" s="46"/>
      <c r="B15" s="81" t="s">
        <v>187</v>
      </c>
      <c r="C15" s="43">
        <v>23</v>
      </c>
      <c r="D15" s="47"/>
      <c r="E15" s="60"/>
      <c r="F15" s="60"/>
      <c r="G15" s="27"/>
      <c r="H15" s="239"/>
    </row>
    <row r="16" spans="1:8" ht="20.25">
      <c r="A16" s="51">
        <v>9423408192.1000004</v>
      </c>
      <c r="B16" s="29" t="s">
        <v>188</v>
      </c>
      <c r="C16" s="43">
        <v>24</v>
      </c>
      <c r="D16" s="47">
        <v>5243073190.5600004</v>
      </c>
      <c r="E16" s="46">
        <v>13338171593</v>
      </c>
      <c r="F16" s="46">
        <v>13338171593</v>
      </c>
      <c r="G16" s="27"/>
      <c r="H16" s="238">
        <v>39.308784971034676</v>
      </c>
    </row>
    <row r="17" spans="1:8" ht="20.25">
      <c r="A17" s="51">
        <v>2474379088.6300006</v>
      </c>
      <c r="B17" s="184" t="s">
        <v>407</v>
      </c>
      <c r="C17" s="80" t="s">
        <v>693</v>
      </c>
      <c r="D17" s="46">
        <v>1120438360.47</v>
      </c>
      <c r="E17" s="72">
        <v>13533450000</v>
      </c>
      <c r="F17" s="46">
        <v>13533450000</v>
      </c>
      <c r="G17" s="27"/>
      <c r="H17" s="238">
        <v>8.2790298147922368</v>
      </c>
    </row>
    <row r="18" spans="1:8" ht="20.25">
      <c r="A18" s="49">
        <v>20835087991.720001</v>
      </c>
      <c r="B18" s="29"/>
      <c r="C18" s="43"/>
      <c r="D18" s="47">
        <v>17894398214.389999</v>
      </c>
      <c r="E18" s="120"/>
      <c r="F18" s="27"/>
      <c r="G18" s="27"/>
      <c r="H18" s="238"/>
    </row>
    <row r="19" spans="1:8" ht="20.25">
      <c r="A19" s="46"/>
      <c r="B19" s="29"/>
      <c r="C19" s="43"/>
      <c r="D19" s="47"/>
      <c r="E19" s="49"/>
      <c r="F19" s="27"/>
      <c r="G19" s="27"/>
      <c r="H19" s="238"/>
    </row>
    <row r="20" spans="1:8" ht="20.25">
      <c r="A20" s="121">
        <v>27838771829.400002</v>
      </c>
      <c r="B20" s="66" t="s">
        <v>209</v>
      </c>
      <c r="C20" s="43"/>
      <c r="D20" s="121">
        <v>23108361791.540001</v>
      </c>
      <c r="E20" s="120">
        <v>38247314678</v>
      </c>
      <c r="F20" s="120">
        <v>38247314678</v>
      </c>
      <c r="G20" s="120">
        <v>0</v>
      </c>
      <c r="H20" s="238">
        <v>60.418259389153974</v>
      </c>
    </row>
    <row r="21" spans="1:8" ht="20.25">
      <c r="A21" s="46"/>
      <c r="B21" s="81"/>
      <c r="C21" s="43"/>
      <c r="D21" s="58"/>
      <c r="E21" s="56"/>
      <c r="F21" s="27"/>
      <c r="G21" s="27"/>
      <c r="H21" s="238"/>
    </row>
    <row r="22" spans="1:8" ht="20.25">
      <c r="A22" s="46"/>
      <c r="B22" s="81"/>
      <c r="C22" s="43"/>
      <c r="D22" s="78"/>
      <c r="E22" s="56"/>
      <c r="F22" s="27"/>
      <c r="G22" s="27"/>
      <c r="H22" s="238"/>
    </row>
    <row r="23" spans="1:8" ht="20.25">
      <c r="A23" s="27"/>
      <c r="B23" s="86" t="s">
        <v>210</v>
      </c>
      <c r="C23" s="43"/>
      <c r="D23" s="66"/>
      <c r="E23" s="56"/>
      <c r="F23" s="27"/>
      <c r="G23" s="27"/>
      <c r="H23" s="238"/>
    </row>
    <row r="24" spans="1:8" ht="20.25">
      <c r="A24" s="51">
        <v>741760744.86999989</v>
      </c>
      <c r="B24" s="30" t="s">
        <v>153</v>
      </c>
      <c r="C24" s="43">
        <v>11</v>
      </c>
      <c r="D24" s="76">
        <v>48548103.879999995</v>
      </c>
      <c r="E24" s="107">
        <v>11794319206</v>
      </c>
      <c r="F24" s="107">
        <v>11794319206</v>
      </c>
      <c r="G24" s="27"/>
      <c r="H24" s="238">
        <v>0.41162277391392482</v>
      </c>
    </row>
    <row r="25" spans="1:8" ht="20.25">
      <c r="A25" s="51">
        <v>18991492470.600002</v>
      </c>
      <c r="B25" s="30" t="s">
        <v>154</v>
      </c>
      <c r="C25" s="43">
        <v>11</v>
      </c>
      <c r="D25" s="76">
        <v>4546044257.5299997</v>
      </c>
      <c r="E25" s="77">
        <v>72626568254.984009</v>
      </c>
      <c r="F25" s="77">
        <v>72626568254.984009</v>
      </c>
      <c r="G25" s="27"/>
      <c r="H25" s="238">
        <v>6.259478269122301</v>
      </c>
    </row>
    <row r="26" spans="1:8" ht="20.25">
      <c r="A26" s="51">
        <v>43403652.189999998</v>
      </c>
      <c r="B26" s="30" t="s">
        <v>155</v>
      </c>
      <c r="C26" s="43">
        <v>11</v>
      </c>
      <c r="D26" s="76">
        <v>58129658.399999999</v>
      </c>
      <c r="E26" s="77">
        <v>2249777611</v>
      </c>
      <c r="F26" s="77">
        <v>2249777611</v>
      </c>
      <c r="G26" s="27"/>
      <c r="H26" s="238">
        <v>2.58379575455736</v>
      </c>
    </row>
    <row r="27" spans="1:8" ht="20.25">
      <c r="A27" s="51">
        <v>265536635.03999996</v>
      </c>
      <c r="B27" s="30" t="s">
        <v>156</v>
      </c>
      <c r="C27" s="43">
        <v>11</v>
      </c>
      <c r="D27" s="76">
        <v>126985175</v>
      </c>
      <c r="E27" s="77">
        <v>7960505953.5900002</v>
      </c>
      <c r="F27" s="77">
        <v>7960505953.5900002</v>
      </c>
      <c r="G27" s="27"/>
      <c r="H27" s="238">
        <v>1.5951897497511784</v>
      </c>
    </row>
    <row r="28" spans="1:8" ht="20.25">
      <c r="A28" s="51">
        <v>2582614749.5500002</v>
      </c>
      <c r="B28" s="30" t="s">
        <v>157</v>
      </c>
      <c r="C28" s="43">
        <v>11</v>
      </c>
      <c r="D28" s="122">
        <v>743813861.21000016</v>
      </c>
      <c r="E28" s="107">
        <v>41733019303</v>
      </c>
      <c r="F28" s="107">
        <v>41733019303</v>
      </c>
      <c r="G28" s="27"/>
      <c r="H28" s="238">
        <v>1.7823149957341589</v>
      </c>
    </row>
    <row r="29" spans="1:8" ht="20.25">
      <c r="A29" s="27"/>
      <c r="B29" s="30" t="s">
        <v>158</v>
      </c>
      <c r="C29" s="43">
        <v>10</v>
      </c>
      <c r="D29" s="66"/>
      <c r="E29" s="56"/>
      <c r="F29" s="27"/>
      <c r="G29" s="27"/>
      <c r="H29" s="238"/>
    </row>
    <row r="30" spans="1:8" ht="20.25">
      <c r="A30" s="120">
        <v>22624808252.25</v>
      </c>
      <c r="B30" s="66" t="s">
        <v>211</v>
      </c>
      <c r="C30" s="43"/>
      <c r="D30" s="47">
        <v>5523521056.0199995</v>
      </c>
      <c r="E30" s="47">
        <v>136364190328.57401</v>
      </c>
      <c r="F30" s="120">
        <v>136364190328.57401</v>
      </c>
      <c r="G30" s="120">
        <v>0</v>
      </c>
      <c r="H30" s="238">
        <v>4.0505656526914384</v>
      </c>
    </row>
    <row r="31" spans="1:8" ht="26.25" customHeight="1">
      <c r="A31" s="46"/>
      <c r="C31" s="43"/>
      <c r="D31" s="69"/>
      <c r="E31" s="49"/>
      <c r="F31" s="27"/>
      <c r="G31" s="27"/>
      <c r="H31" s="238"/>
    </row>
    <row r="32" spans="1:8" ht="48" customHeight="1">
      <c r="A32" s="46">
        <v>0</v>
      </c>
      <c r="B32" s="93" t="s">
        <v>446</v>
      </c>
      <c r="C32" s="43"/>
      <c r="D32" s="78">
        <v>0</v>
      </c>
      <c r="E32" s="49"/>
      <c r="F32" s="27"/>
      <c r="G32" s="27"/>
      <c r="H32" s="239"/>
    </row>
    <row r="33" spans="1:8" ht="20.25">
      <c r="A33" s="46"/>
      <c r="B33" s="82" t="s">
        <v>176</v>
      </c>
      <c r="C33" s="43"/>
      <c r="D33" s="47"/>
      <c r="E33" s="49"/>
      <c r="F33" s="27"/>
      <c r="G33" s="27"/>
      <c r="H33" s="27"/>
    </row>
    <row r="34" spans="1:8" ht="20.25">
      <c r="A34" s="47">
        <v>5213963577.1500015</v>
      </c>
      <c r="B34" s="66" t="s">
        <v>212</v>
      </c>
      <c r="C34" s="43"/>
      <c r="D34" s="47">
        <v>17584840735.52</v>
      </c>
      <c r="E34" s="49"/>
      <c r="F34" s="27"/>
      <c r="G34" s="27"/>
      <c r="H34" s="27"/>
    </row>
    <row r="35" spans="1:8" ht="20.25">
      <c r="A35" s="36"/>
      <c r="B35" s="180" t="s">
        <v>169</v>
      </c>
      <c r="C35" s="71"/>
      <c r="D35" s="71"/>
      <c r="E35" s="71"/>
      <c r="F35" s="36"/>
      <c r="G35" s="36"/>
      <c r="H35" s="36"/>
    </row>
    <row r="36" spans="1:8" ht="15">
      <c r="B36" s="6"/>
      <c r="C36" s="6"/>
      <c r="D36" s="291" t="s">
        <v>688</v>
      </c>
      <c r="E36" s="291"/>
      <c r="F36" s="291"/>
      <c r="G36" s="292"/>
    </row>
    <row r="37" spans="1:8" ht="12.75" customHeight="1">
      <c r="B37" s="269"/>
      <c r="C37" s="269"/>
      <c r="D37" s="302" t="s">
        <v>22</v>
      </c>
      <c r="E37" s="302"/>
      <c r="F37" s="302"/>
      <c r="G37" s="303"/>
    </row>
    <row r="38" spans="1:8" ht="19.5" customHeight="1">
      <c r="A38" s="265"/>
      <c r="B38" s="270"/>
      <c r="C38" s="270"/>
      <c r="D38" s="302" t="s">
        <v>23</v>
      </c>
      <c r="E38" s="302"/>
      <c r="F38" s="302"/>
      <c r="G38" s="303"/>
      <c r="H38" s="265"/>
    </row>
  </sheetData>
  <mergeCells count="6">
    <mergeCell ref="D38:G38"/>
    <mergeCell ref="A1:H1"/>
    <mergeCell ref="A2:H2"/>
    <mergeCell ref="A3:H3"/>
    <mergeCell ref="D36:G36"/>
    <mergeCell ref="D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 J</vt:lpstr>
      <vt:lpstr>FINANCIAL HIGHLIGHT</vt:lpstr>
      <vt:lpstr>ST' 1</vt:lpstr>
      <vt:lpstr>ST'2</vt:lpstr>
      <vt:lpstr>ST'3</vt:lpstr>
      <vt:lpstr>ST'4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</dc:creator>
  <cp:lastModifiedBy>Abdul</cp:lastModifiedBy>
  <cp:lastPrinted>2019-12-11T09:33:44Z</cp:lastPrinted>
  <dcterms:created xsi:type="dcterms:W3CDTF">2009-11-12T23:39:08Z</dcterms:created>
  <dcterms:modified xsi:type="dcterms:W3CDTF">2019-12-30T15:03:30Z</dcterms:modified>
</cp:coreProperties>
</file>