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minas\assets\plantilla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0" i="1" l="1"/>
  <c r="AI10" i="1"/>
  <c r="AH10" i="1"/>
  <c r="AG10" i="1"/>
  <c r="W10" i="1"/>
  <c r="X8" i="1" l="1"/>
  <c r="X10" i="1" s="1"/>
  <c r="AF10" i="1" s="1"/>
  <c r="F3" i="1"/>
  <c r="AK10" i="1" l="1"/>
  <c r="AQ10" i="1"/>
  <c r="AL10" i="1"/>
  <c r="AM10" i="1"/>
  <c r="AT10" i="1"/>
  <c r="AV10" i="1" s="1"/>
  <c r="AR10" i="1"/>
</calcChain>
</file>

<file path=xl/comments1.xml><?xml version="1.0" encoding="utf-8"?>
<comments xmlns="http://schemas.openxmlformats.org/spreadsheetml/2006/main">
  <authors>
    <author>Mario Bustos</author>
    <author>Jorge Aliaga</author>
    <author>Erika</author>
  </authors>
  <commentList>
    <comment ref="K9" authorId="0" shapeId="0">
      <text>
        <r>
          <rPr>
            <b/>
            <sz val="9"/>
            <color indexed="81"/>
            <rFont val="Tahoma"/>
            <charset val="1"/>
          </rPr>
          <t>Codigo Region:</t>
        </r>
        <r>
          <rPr>
            <sz val="9"/>
            <color indexed="81"/>
            <rFont val="Tahoma"/>
            <charset val="1"/>
          </rPr>
          <t xml:space="preserve">
1 - I Región
2 - II Región
3 - III Región
4 - IV Región
5 - V Región
6 - VI Región
7 - VII Región
8 - VIII Región
9 - IX Región
10 - X Región
11 - XI Región
12 - XII Región
13 - RM
14 - XIV Región
15 - XV Región</t>
        </r>
      </text>
    </comment>
    <comment ref="Q9" authorId="1" shapeId="0">
      <text>
        <r>
          <rPr>
            <sz val="8"/>
            <color indexed="81"/>
            <rFont val="Tahoma"/>
            <family val="2"/>
          </rPr>
          <t xml:space="preserve">
CODIGOS:
0.- SIN MOVIMIENTO
1.- CONTRATACION A PLAZO INDEFINIDO
2.- RETIRO (SE DEBE INFORMAR FECHA)
3.- LICENCIA COMUN (INFORMAR FECHAS DE INCIO Y TERMINO)
4.- PERMISO SIN GOCE DE SUELDO
5.- INCORPORACION LUGAR DE TRABAJO
6.- LICENCIA ACCIDENTE DEL TRABAJO (INFORMAR FECHA DE INICIO Y TERMINO)
7.- CONTRATACION PLAZO FIJO
8.- CAMBIO CONTRATO PLAZO FIJO A INDEFINIDO
9.- CAMBIO DE SUELDO BASE
10.- CAMBIO DE CARGO</t>
        </r>
      </text>
    </comment>
    <comment ref="AH10" authorId="2" shapeId="0">
      <text>
        <r>
          <rPr>
            <b/>
            <sz val="9"/>
            <color indexed="81"/>
            <rFont val="Tahoma"/>
            <family val="2"/>
          </rPr>
          <t>Brian Caroca:
solicitar enoxo</t>
        </r>
      </text>
    </comment>
  </commentList>
</comments>
</file>

<file path=xl/sharedStrings.xml><?xml version="1.0" encoding="utf-8"?>
<sst xmlns="http://schemas.openxmlformats.org/spreadsheetml/2006/main" count="150" uniqueCount="148">
  <si>
    <t>AREA</t>
  </si>
  <si>
    <t>PROGESTION S.A.</t>
  </si>
  <si>
    <t>MES</t>
  </si>
  <si>
    <t>AV. CRESCENTE ERRAZURIZ  # 1875, ÑUÑOA, SANTIAGO</t>
  </si>
  <si>
    <t>RESPONSABLE  TESA</t>
  </si>
  <si>
    <t>FONO: (056) 2 - 24336500</t>
  </si>
  <si>
    <t>COORDINADOR PROGESTION</t>
  </si>
  <si>
    <t>IQUIQUE - ANTOFAGASTA - LA SERENA - VIÑA DEL MAR - TALCA - CONCEPCION - TEMUCO - PTO. MONTT</t>
  </si>
  <si>
    <t>www.progestionchile.com</t>
  </si>
  <si>
    <t xml:space="preserve">UF al 31 de OCTUBRE </t>
  </si>
  <si>
    <t>NOMINA DE FACTURACION</t>
  </si>
  <si>
    <t>bril</t>
  </si>
  <si>
    <t>factor</t>
  </si>
  <si>
    <t>,</t>
  </si>
  <si>
    <t>Nº</t>
  </si>
  <si>
    <t xml:space="preserve">SUPERVISOR </t>
  </si>
  <si>
    <t>CADENA</t>
  </si>
  <si>
    <t>LOCAL</t>
  </si>
  <si>
    <t>CIUDAD</t>
  </si>
  <si>
    <t>NOMBRE</t>
  </si>
  <si>
    <t>APELLIDO P</t>
  </si>
  <si>
    <t>APELLIDO M</t>
  </si>
  <si>
    <t>RUT</t>
  </si>
  <si>
    <t>CARGO DEL TRABAJAD</t>
  </si>
  <si>
    <t>CO</t>
  </si>
  <si>
    <t>TIPO CONTRATO</t>
  </si>
  <si>
    <t>FECHA INICIO</t>
  </si>
  <si>
    <t>FECHA TERMINO</t>
  </si>
  <si>
    <t xml:space="preserve">DIAS TRAB    </t>
  </si>
  <si>
    <t>SUELDO BASE</t>
  </si>
  <si>
    <r>
      <t xml:space="preserve">SUELDO BASE PROP </t>
    </r>
    <r>
      <rPr>
        <b/>
        <sz val="8"/>
        <color indexed="9"/>
        <rFont val="Calibri"/>
        <family val="2"/>
      </rPr>
      <t>(1)</t>
    </r>
  </si>
  <si>
    <r>
      <t xml:space="preserve">GRATIFICA 25% </t>
    </r>
    <r>
      <rPr>
        <b/>
        <sz val="8"/>
        <color indexed="9"/>
        <rFont val="Calibri"/>
        <family val="2"/>
      </rPr>
      <t>(2)</t>
    </r>
  </si>
  <si>
    <t>BONO CUALITA</t>
  </si>
  <si>
    <r>
      <t xml:space="preserve">BONO CUANTIT </t>
    </r>
    <r>
      <rPr>
        <b/>
        <sz val="8"/>
        <color indexed="9"/>
        <rFont val="Calibri"/>
        <family val="2"/>
      </rPr>
      <t>(4)</t>
    </r>
  </si>
  <si>
    <t>%  CUMPLIMIENTO</t>
  </si>
  <si>
    <r>
      <t xml:space="preserve">BONO </t>
    </r>
    <r>
      <rPr>
        <b/>
        <sz val="8"/>
        <color indexed="9"/>
        <rFont val="Calibri"/>
        <family val="2"/>
      </rPr>
      <t>(5)</t>
    </r>
  </si>
  <si>
    <t>Nª HRS EXTRAS</t>
  </si>
  <si>
    <r>
      <t xml:space="preserve">VALOR EXTRAS     </t>
    </r>
    <r>
      <rPr>
        <b/>
        <sz val="8"/>
        <color indexed="9"/>
        <rFont val="Calibri"/>
        <family val="2"/>
      </rPr>
      <t>(6)</t>
    </r>
  </si>
  <si>
    <t>AGUINALDO</t>
  </si>
  <si>
    <r>
      <t xml:space="preserve">TOTAL IMPONIBLE </t>
    </r>
    <r>
      <rPr>
        <b/>
        <sz val="8"/>
        <color indexed="9"/>
        <rFont val="Calibri"/>
        <family val="2"/>
      </rPr>
      <t>(8) 1+2+3+4+5+6+7</t>
    </r>
  </si>
  <si>
    <r>
      <t xml:space="preserve">COLACION </t>
    </r>
    <r>
      <rPr>
        <b/>
        <sz val="8"/>
        <color indexed="9"/>
        <rFont val="Calibri"/>
        <family val="2"/>
      </rPr>
      <t>(9)</t>
    </r>
  </si>
  <si>
    <r>
      <t xml:space="preserve">MOVILIZACION </t>
    </r>
    <r>
      <rPr>
        <b/>
        <sz val="8"/>
        <color indexed="9"/>
        <rFont val="Calibri"/>
        <family val="2"/>
      </rPr>
      <t>(10)</t>
    </r>
  </si>
  <si>
    <t xml:space="preserve">MOVILIZACION ADICIONAL   </t>
  </si>
  <si>
    <r>
      <t xml:space="preserve">VIATICO          </t>
    </r>
    <r>
      <rPr>
        <b/>
        <sz val="8"/>
        <color indexed="9"/>
        <rFont val="Calibri"/>
        <family val="2"/>
      </rPr>
      <t>(11)</t>
    </r>
  </si>
  <si>
    <r>
      <t xml:space="preserve">TOTAL HABER </t>
    </r>
    <r>
      <rPr>
        <b/>
        <sz val="8"/>
        <color indexed="9"/>
        <rFont val="Calibri"/>
        <family val="2"/>
      </rPr>
      <t>(12) 8+9+10+11</t>
    </r>
  </si>
  <si>
    <r>
      <t xml:space="preserve">DESCUENTO PREVISIONAL </t>
    </r>
    <r>
      <rPr>
        <b/>
        <sz val="8"/>
        <color indexed="9"/>
        <rFont val="Calibri"/>
        <family val="2"/>
      </rPr>
      <t>(13)</t>
    </r>
  </si>
  <si>
    <r>
      <t xml:space="preserve">SUELDO LIQUIDO </t>
    </r>
    <r>
      <rPr>
        <b/>
        <sz val="8"/>
        <color indexed="9"/>
        <rFont val="Calibri"/>
        <family val="2"/>
      </rPr>
      <t>(14)  (11-12)</t>
    </r>
  </si>
  <si>
    <t>SIS 1,4%  (16)</t>
  </si>
  <si>
    <r>
      <t xml:space="preserve">MUTUAL </t>
    </r>
    <r>
      <rPr>
        <b/>
        <sz val="8"/>
        <color indexed="9"/>
        <rFont val="Calibri"/>
        <family val="2"/>
      </rPr>
      <t>(15) 1,29%</t>
    </r>
  </si>
  <si>
    <r>
      <t xml:space="preserve">SEGURO CESANT </t>
    </r>
    <r>
      <rPr>
        <b/>
        <sz val="8"/>
        <color indexed="9"/>
        <rFont val="Calibri"/>
        <family val="2"/>
      </rPr>
      <t xml:space="preserve">(16) 3%       </t>
    </r>
  </si>
  <si>
    <t xml:space="preserve">PROVISION DE VACACIONES </t>
  </si>
  <si>
    <t>PROVISION DE FINIQUITOS</t>
  </si>
  <si>
    <r>
      <t xml:space="preserve">BANEFE </t>
    </r>
    <r>
      <rPr>
        <b/>
        <sz val="8"/>
        <color indexed="9"/>
        <rFont val="Calibri"/>
        <family val="2"/>
      </rPr>
      <t>(17)</t>
    </r>
  </si>
  <si>
    <r>
      <t xml:space="preserve">TOTAL COSTO PERSONAL </t>
    </r>
    <r>
      <rPr>
        <b/>
        <sz val="8"/>
        <color indexed="9"/>
        <rFont val="Calibri"/>
        <family val="2"/>
      </rPr>
      <t>(18) 12+15+16+17</t>
    </r>
  </si>
  <si>
    <r>
      <t xml:space="preserve">COMISION AGENCIA </t>
    </r>
    <r>
      <rPr>
        <b/>
        <sz val="8"/>
        <color indexed="9"/>
        <rFont val="Calibri"/>
        <family val="2"/>
      </rPr>
      <t>(19) 8%</t>
    </r>
  </si>
  <si>
    <r>
      <t xml:space="preserve">Costo Cliente Final </t>
    </r>
    <r>
      <rPr>
        <b/>
        <sz val="8"/>
        <color indexed="9"/>
        <rFont val="Calibri"/>
        <family val="2"/>
      </rPr>
      <t>(20) 18+19</t>
    </r>
  </si>
  <si>
    <t>CARLA</t>
  </si>
  <si>
    <t>EASY- HC- FOOD</t>
  </si>
  <si>
    <t>RUTA</t>
  </si>
  <si>
    <t>LA SERENA</t>
  </si>
  <si>
    <t>JAVIER ANDRES</t>
  </si>
  <si>
    <t>GOMEZ</t>
  </si>
  <si>
    <t>ROJAS</t>
  </si>
  <si>
    <t>10897587-3</t>
  </si>
  <si>
    <t>GESTOR DE VENTA</t>
  </si>
  <si>
    <t>INDEFINIDO</t>
  </si>
  <si>
    <t>Cliente</t>
  </si>
  <si>
    <t>Region</t>
  </si>
  <si>
    <t>1 - Iansa</t>
  </si>
  <si>
    <t>2 - Durandin</t>
  </si>
  <si>
    <t>3 - CTI</t>
  </si>
  <si>
    <t>5 - 3M</t>
  </si>
  <si>
    <t>6 - BAT</t>
  </si>
  <si>
    <t>7 - Santander</t>
  </si>
  <si>
    <t>8 - Movistar - Auditoria</t>
  </si>
  <si>
    <t>9 - Movistar - Trade</t>
  </si>
  <si>
    <t>10 - Sony</t>
  </si>
  <si>
    <t>11 - P&amp;G - PAD</t>
  </si>
  <si>
    <t>12 - P&amp;G - HFS</t>
  </si>
  <si>
    <t>13 - Transbank</t>
  </si>
  <si>
    <t>14 - Disecom</t>
  </si>
  <si>
    <t>15 - Progestion</t>
  </si>
  <si>
    <t>16 - Crece</t>
  </si>
  <si>
    <t>17 - Sika</t>
  </si>
  <si>
    <t>18 - Sancela</t>
  </si>
  <si>
    <t>19 - Torre</t>
  </si>
  <si>
    <t>20 - Audisis</t>
  </si>
  <si>
    <t>21 - Nestle</t>
  </si>
  <si>
    <t>22 - Ceys</t>
  </si>
  <si>
    <t>23 - Kaltemp</t>
  </si>
  <si>
    <t>24 - Electrolux</t>
  </si>
  <si>
    <t>25 - Capel</t>
  </si>
  <si>
    <t>26 - La Preferida</t>
  </si>
  <si>
    <t>27 - Ensti</t>
  </si>
  <si>
    <t>28 - Extruder</t>
  </si>
  <si>
    <t>29 - Nuevo Hogar</t>
  </si>
  <si>
    <t>30 - Lesafre</t>
  </si>
  <si>
    <t>31 - Flora Center</t>
  </si>
  <si>
    <t>32 - Petrizzio</t>
  </si>
  <si>
    <t>33 - Greta Chile</t>
  </si>
  <si>
    <t>34 - Pisa</t>
  </si>
  <si>
    <t>35 - Scott</t>
  </si>
  <si>
    <t>36 - Iansa Cannes</t>
  </si>
  <si>
    <t>37 - Iansa CeroK</t>
  </si>
  <si>
    <t>38 - Legrand/Bticino</t>
  </si>
  <si>
    <t>39 - Vandine</t>
  </si>
  <si>
    <t>40 - Kaufmann</t>
  </si>
  <si>
    <t>41 - El Vergel</t>
  </si>
  <si>
    <t>42 - P&amp;G - Campañas</t>
  </si>
  <si>
    <t>43 - Diageo</t>
  </si>
  <si>
    <t>44 - Epson</t>
  </si>
  <si>
    <t>45 - P&amp;G - Reposicion</t>
  </si>
  <si>
    <t>46 - Baileys</t>
  </si>
  <si>
    <t>47 - Ok Express</t>
  </si>
  <si>
    <t>48 - CTI - Fan Heather</t>
  </si>
  <si>
    <t>49 - Johnsons</t>
  </si>
  <si>
    <t>50 - P&amp;G</t>
  </si>
  <si>
    <t>51 - Tesa</t>
  </si>
  <si>
    <t>52 - Carozzi</t>
  </si>
  <si>
    <t>53 - Nespresso</t>
  </si>
  <si>
    <t>54 - Progestion Peru</t>
  </si>
  <si>
    <t>55 - Whirlpool</t>
  </si>
  <si>
    <t>56 - HUAWEI</t>
  </si>
  <si>
    <t>57 - DeLonghi</t>
  </si>
  <si>
    <t>58 - PEUMO</t>
  </si>
  <si>
    <t>59 - Glade</t>
  </si>
  <si>
    <t>60 - HASBRO</t>
  </si>
  <si>
    <t>61 - MARS</t>
  </si>
  <si>
    <t>62 - BANCO ITAU</t>
  </si>
  <si>
    <t>63 - Hipermercado Tottus</t>
  </si>
  <si>
    <t>64 - Dipac</t>
  </si>
  <si>
    <t>65 - Polo</t>
  </si>
  <si>
    <t>66 - Dxb</t>
  </si>
  <si>
    <t>67 - Sofruco</t>
  </si>
  <si>
    <t>68 - KITCHEN AID</t>
  </si>
  <si>
    <t>69 - Agrosuper</t>
  </si>
  <si>
    <t>70 - KRAFT</t>
  </si>
  <si>
    <t>71 - Embonor</t>
  </si>
  <si>
    <t>72 - Valdivieso</t>
  </si>
  <si>
    <t>73 - Burts Bees</t>
  </si>
  <si>
    <t>74 - Induropa</t>
  </si>
  <si>
    <t xml:space="preserve">JORNADA </t>
  </si>
  <si>
    <t>BANCO</t>
  </si>
  <si>
    <t>NUMERO DE CUENTA BANCARIA</t>
  </si>
  <si>
    <r>
      <t xml:space="preserve">FORMA DE PAGO </t>
    </r>
    <r>
      <rPr>
        <b/>
        <sz val="6"/>
        <color theme="0"/>
        <rFont val="Calibri"/>
        <family val="2"/>
        <scheme val="minor"/>
      </rPr>
      <t>(DEPOSITO)   (CHEQUE)                (VALE VISTA)</t>
    </r>
  </si>
  <si>
    <t>Fulltime</t>
  </si>
  <si>
    <t>Desposito</t>
  </si>
  <si>
    <t>BancoEstado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</si>
</sst>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dd\.mm\.yy;@"/>
    <numFmt numFmtId="165" formatCode="&quot;$&quot;\ #,##0"/>
    <numFmt numFmtId="166" formatCode="_-[$$-340A]\ * #,##0_-;\-[$$-340A]\ * #,##0_-;_-[$$-340A]\ * &quot;-&quot;_-;_-@_-"/>
    <numFmt numFmtId="167" formatCode="[$$-340A]\ #,##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56"/>
      <name val="Calibri"/>
      <family val="2"/>
      <scheme val="minor"/>
    </font>
    <font>
      <b/>
      <sz val="8"/>
      <color indexed="18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u/>
      <sz val="9"/>
      <color indexed="12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indexed="9"/>
      <name val="Calibri"/>
      <family val="2"/>
      <scheme val="minor"/>
    </font>
    <font>
      <sz val="8"/>
      <color indexed="22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indexed="53"/>
      <name val="Calibri"/>
      <family val="2"/>
      <scheme val="minor"/>
    </font>
    <font>
      <sz val="8"/>
      <color indexed="62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color indexed="9"/>
      <name val="Calibri"/>
      <family val="2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4" fillId="2" borderId="0" xfId="3" applyNumberFormat="1" applyFont="1" applyFill="1"/>
    <xf numFmtId="0" fontId="4" fillId="2" borderId="0" xfId="3" applyNumberFormat="1" applyFont="1" applyFill="1" applyAlignment="1">
      <alignment horizontal="center"/>
    </xf>
    <xf numFmtId="0" fontId="5" fillId="2" borderId="0" xfId="3" applyNumberFormat="1" applyFont="1" applyFill="1" applyBorder="1" applyAlignment="1"/>
    <xf numFmtId="0" fontId="5" fillId="2" borderId="0" xfId="3" applyNumberFormat="1" applyFont="1" applyFill="1" applyBorder="1" applyAlignment="1">
      <alignment horizontal="center"/>
    </xf>
    <xf numFmtId="0" fontId="4" fillId="2" borderId="0" xfId="3" applyNumberFormat="1" applyFont="1" applyFill="1" applyBorder="1" applyAlignment="1">
      <alignment horizontal="center"/>
    </xf>
    <xf numFmtId="0" fontId="4" fillId="2" borderId="0" xfId="3" applyNumberFormat="1" applyFont="1" applyFill="1" applyAlignment="1">
      <alignment horizontal="right"/>
    </xf>
    <xf numFmtId="0" fontId="6" fillId="0" borderId="0" xfId="0" applyNumberFormat="1" applyFont="1"/>
    <xf numFmtId="0" fontId="4" fillId="2" borderId="0" xfId="3" applyNumberFormat="1" applyFont="1" applyFill="1" applyBorder="1"/>
    <xf numFmtId="0" fontId="9" fillId="2" borderId="0" xfId="3" applyNumberFormat="1" applyFont="1" applyFill="1" applyBorder="1" applyAlignment="1"/>
    <xf numFmtId="0" fontId="6" fillId="0" borderId="0" xfId="0" applyNumberFormat="1" applyFont="1" applyAlignment="1">
      <alignment horizontal="center"/>
    </xf>
    <xf numFmtId="0" fontId="10" fillId="2" borderId="0" xfId="3" applyNumberFormat="1" applyFont="1" applyFill="1" applyBorder="1" applyAlignment="1"/>
    <xf numFmtId="0" fontId="5" fillId="2" borderId="0" xfId="3" applyNumberFormat="1" applyFont="1" applyFill="1" applyAlignment="1">
      <alignment horizontal="center"/>
    </xf>
    <xf numFmtId="14" fontId="11" fillId="0" borderId="0" xfId="0" applyNumberFormat="1" applyFont="1" applyBorder="1" applyAlignment="1">
      <alignment wrapText="1"/>
    </xf>
    <xf numFmtId="0" fontId="11" fillId="0" borderId="0" xfId="0" applyNumberFormat="1" applyFont="1" applyBorder="1" applyAlignment="1">
      <alignment wrapText="1"/>
    </xf>
    <xf numFmtId="0" fontId="4" fillId="2" borderId="0" xfId="3" applyNumberFormat="1" applyFont="1" applyFill="1" applyBorder="1" applyAlignment="1">
      <alignment horizontal="centerContinuous"/>
    </xf>
    <xf numFmtId="164" fontId="9" fillId="2" borderId="0" xfId="3" applyNumberFormat="1" applyFont="1" applyFill="1" applyBorder="1" applyAlignment="1"/>
    <xf numFmtId="0" fontId="10" fillId="2" borderId="0" xfId="3" applyNumberFormat="1" applyFont="1" applyFill="1" applyAlignment="1">
      <alignment horizontal="left"/>
    </xf>
    <xf numFmtId="15" fontId="9" fillId="2" borderId="0" xfId="3" applyNumberFormat="1" applyFont="1" applyFill="1" applyBorder="1" applyAlignment="1"/>
    <xf numFmtId="0" fontId="10" fillId="2" borderId="0" xfId="3" applyNumberFormat="1" applyFont="1" applyFill="1" applyAlignment="1"/>
    <xf numFmtId="15" fontId="5" fillId="2" borderId="0" xfId="3" applyNumberFormat="1" applyFont="1" applyFill="1" applyBorder="1" applyAlignment="1">
      <alignment horizontal="center"/>
    </xf>
    <xf numFmtId="14" fontId="11" fillId="0" borderId="0" xfId="0" applyNumberFormat="1" applyFont="1" applyAlignment="1">
      <alignment wrapText="1"/>
    </xf>
    <xf numFmtId="0" fontId="11" fillId="0" borderId="0" xfId="0" applyNumberFormat="1" applyFont="1" applyAlignment="1">
      <alignment wrapText="1"/>
    </xf>
    <xf numFmtId="165" fontId="4" fillId="2" borderId="0" xfId="3" applyNumberFormat="1" applyFont="1" applyFill="1"/>
    <xf numFmtId="0" fontId="4" fillId="4" borderId="0" xfId="3" applyNumberFormat="1" applyFont="1" applyFill="1"/>
    <xf numFmtId="0" fontId="13" fillId="2" borderId="0" xfId="4" applyFont="1" applyFill="1" applyAlignment="1" applyProtection="1"/>
    <xf numFmtId="0" fontId="4" fillId="5" borderId="2" xfId="3" applyNumberFormat="1" applyFont="1" applyFill="1" applyBorder="1" applyAlignment="1">
      <alignment horizontal="center"/>
    </xf>
    <xf numFmtId="0" fontId="4" fillId="5" borderId="3" xfId="3" applyNumberFormat="1" applyFont="1" applyFill="1" applyBorder="1" applyAlignment="1">
      <alignment horizontal="center"/>
    </xf>
    <xf numFmtId="0" fontId="14" fillId="2" borderId="0" xfId="3" applyNumberFormat="1" applyFont="1" applyFill="1" applyBorder="1" applyAlignment="1"/>
    <xf numFmtId="0" fontId="14" fillId="2" borderId="0" xfId="3" applyNumberFormat="1" applyFont="1" applyFill="1" applyBorder="1" applyAlignment="1">
      <alignment horizontal="center"/>
    </xf>
    <xf numFmtId="9" fontId="15" fillId="2" borderId="0" xfId="2" applyFont="1" applyFill="1" applyBorder="1" applyAlignment="1">
      <alignment horizontal="center"/>
    </xf>
    <xf numFmtId="0" fontId="16" fillId="2" borderId="0" xfId="3" applyNumberFormat="1" applyFont="1" applyFill="1" applyBorder="1" applyAlignment="1">
      <alignment horizontal="center"/>
    </xf>
    <xf numFmtId="0" fontId="16" fillId="2" borderId="0" xfId="3" applyNumberFormat="1" applyFont="1" applyFill="1"/>
    <xf numFmtId="0" fontId="15" fillId="2" borderId="0" xfId="3" applyNumberFormat="1" applyFont="1" applyFill="1"/>
    <xf numFmtId="0" fontId="5" fillId="2" borderId="0" xfId="3" applyNumberFormat="1" applyFont="1" applyFill="1"/>
    <xf numFmtId="165" fontId="4" fillId="2" borderId="0" xfId="3" applyNumberFormat="1" applyFont="1" applyFill="1" applyBorder="1" applyAlignment="1">
      <alignment horizontal="centerContinuous"/>
    </xf>
    <xf numFmtId="15" fontId="5" fillId="2" borderId="0" xfId="3" applyNumberFormat="1" applyFont="1" applyFill="1" applyBorder="1" applyAlignment="1">
      <alignment horizontal="left"/>
    </xf>
    <xf numFmtId="165" fontId="17" fillId="6" borderId="1" xfId="3" applyNumberFormat="1" applyFont="1" applyFill="1" applyBorder="1" applyAlignment="1">
      <alignment horizontal="center"/>
    </xf>
    <xf numFmtId="0" fontId="18" fillId="7" borderId="0" xfId="3" applyNumberFormat="1" applyFont="1" applyFill="1" applyBorder="1" applyAlignment="1">
      <alignment horizontal="center"/>
    </xf>
    <xf numFmtId="165" fontId="19" fillId="2" borderId="0" xfId="3" applyNumberFormat="1" applyFont="1" applyFill="1" applyBorder="1" applyAlignment="1">
      <alignment horizontal="centerContinuous"/>
    </xf>
    <xf numFmtId="9" fontId="20" fillId="2" borderId="0" xfId="3" applyNumberFormat="1" applyFont="1" applyFill="1" applyBorder="1" applyAlignment="1">
      <alignment horizontal="center"/>
    </xf>
    <xf numFmtId="0" fontId="7" fillId="3" borderId="5" xfId="3" applyNumberFormat="1" applyFont="1" applyFill="1" applyBorder="1" applyAlignment="1">
      <alignment horizontal="center" vertical="center" wrapText="1"/>
    </xf>
    <xf numFmtId="0" fontId="7" fillId="3" borderId="6" xfId="3" applyNumberFormat="1" applyFont="1" applyFill="1" applyBorder="1" applyAlignment="1">
      <alignment horizontal="center" vertical="center" wrapText="1"/>
    </xf>
    <xf numFmtId="0" fontId="7" fillId="3" borderId="7" xfId="3" applyNumberFormat="1" applyFont="1" applyFill="1" applyBorder="1" applyAlignment="1">
      <alignment horizontal="center" vertical="center" wrapText="1"/>
    </xf>
    <xf numFmtId="49" fontId="7" fillId="3" borderId="8" xfId="5" applyNumberFormat="1" applyFont="1" applyFill="1" applyBorder="1" applyAlignment="1">
      <alignment horizontal="center" vertical="center" wrapText="1"/>
    </xf>
    <xf numFmtId="0" fontId="7" fillId="3" borderId="9" xfId="3" applyNumberFormat="1" applyFont="1" applyFill="1" applyBorder="1" applyAlignment="1">
      <alignment horizontal="center" vertical="center" wrapText="1"/>
    </xf>
    <xf numFmtId="0" fontId="7" fillId="3" borderId="10" xfId="3" applyNumberFormat="1" applyFont="1" applyFill="1" applyBorder="1" applyAlignment="1">
      <alignment horizontal="center" vertical="center" wrapText="1"/>
    </xf>
    <xf numFmtId="0" fontId="7" fillId="3" borderId="11" xfId="3" applyNumberFormat="1" applyFont="1" applyFill="1" applyBorder="1" applyAlignment="1">
      <alignment horizontal="center" vertical="center" wrapText="1"/>
    </xf>
    <xf numFmtId="0" fontId="7" fillId="3" borderId="12" xfId="3" applyNumberFormat="1" applyFont="1" applyFill="1" applyBorder="1" applyAlignment="1">
      <alignment horizontal="center" vertical="center" wrapText="1"/>
    </xf>
    <xf numFmtId="0" fontId="7" fillId="3" borderId="13" xfId="3" applyNumberFormat="1" applyFont="1" applyFill="1" applyBorder="1" applyAlignment="1">
      <alignment horizontal="center" vertical="center" wrapText="1"/>
    </xf>
    <xf numFmtId="4" fontId="7" fillId="3" borderId="7" xfId="3" applyNumberFormat="1" applyFont="1" applyFill="1" applyBorder="1" applyAlignment="1">
      <alignment horizontal="center" vertical="center" wrapText="1"/>
    </xf>
    <xf numFmtId="0" fontId="5" fillId="2" borderId="0" xfId="3" applyNumberFormat="1" applyFont="1" applyFill="1" applyAlignment="1"/>
    <xf numFmtId="3" fontId="4" fillId="6" borderId="1" xfId="3" applyNumberFormat="1" applyFont="1" applyFill="1" applyBorder="1" applyAlignment="1">
      <alignment horizontal="center"/>
    </xf>
    <xf numFmtId="3" fontId="4" fillId="0" borderId="1" xfId="3" applyNumberFormat="1" applyFont="1" applyFill="1" applyBorder="1" applyAlignment="1">
      <alignment horizontal="center"/>
    </xf>
    <xf numFmtId="0" fontId="6" fillId="0" borderId="1" xfId="6" applyFont="1" applyFill="1" applyBorder="1" applyAlignment="1" applyProtection="1">
      <alignment horizontal="center" wrapText="1"/>
      <protection locked="0"/>
    </xf>
    <xf numFmtId="0" fontId="6" fillId="0" borderId="1" xfId="6" applyFont="1" applyFill="1" applyBorder="1" applyAlignment="1" applyProtection="1">
      <alignment horizontal="left" wrapText="1"/>
      <protection locked="0"/>
    </xf>
    <xf numFmtId="1" fontId="6" fillId="6" borderId="1" xfId="3" applyNumberFormat="1" applyFont="1" applyFill="1" applyBorder="1" applyAlignment="1">
      <alignment horizontal="center"/>
    </xf>
    <xf numFmtId="0" fontId="6" fillId="6" borderId="1" xfId="7" applyFont="1" applyFill="1" applyBorder="1" applyAlignment="1">
      <alignment horizontal="center" wrapText="1"/>
    </xf>
    <xf numFmtId="14" fontId="4" fillId="6" borderId="1" xfId="7" applyNumberFormat="1" applyFont="1" applyFill="1" applyBorder="1" applyAlignment="1">
      <alignment horizontal="center" wrapText="1"/>
    </xf>
    <xf numFmtId="166" fontId="7" fillId="3" borderId="1" xfId="6" applyNumberFormat="1" applyFont="1" applyFill="1" applyBorder="1" applyAlignment="1" applyProtection="1">
      <alignment wrapText="1"/>
      <protection locked="0"/>
    </xf>
    <xf numFmtId="165" fontId="6" fillId="6" borderId="1" xfId="3" applyNumberFormat="1" applyFont="1" applyFill="1" applyBorder="1"/>
    <xf numFmtId="167" fontId="6" fillId="0" borderId="1" xfId="3" applyNumberFormat="1" applyFont="1" applyFill="1" applyBorder="1"/>
    <xf numFmtId="9" fontId="6" fillId="0" borderId="1" xfId="2" applyFont="1" applyFill="1" applyBorder="1"/>
    <xf numFmtId="167" fontId="6" fillId="0" borderId="1" xfId="1" applyNumberFormat="1" applyFont="1" applyFill="1" applyBorder="1"/>
    <xf numFmtId="1" fontId="6" fillId="6" borderId="1" xfId="3" applyNumberFormat="1" applyFont="1" applyFill="1" applyBorder="1"/>
    <xf numFmtId="167" fontId="6" fillId="6" borderId="1" xfId="1" applyNumberFormat="1" applyFont="1" applyFill="1" applyBorder="1"/>
    <xf numFmtId="165" fontId="7" fillId="3" borderId="1" xfId="3" applyNumberFormat="1" applyFont="1" applyFill="1" applyBorder="1"/>
    <xf numFmtId="165" fontId="6" fillId="8" borderId="1" xfId="3" applyNumberFormat="1" applyFont="1" applyFill="1" applyBorder="1"/>
    <xf numFmtId="165" fontId="6" fillId="9" borderId="1" xfId="3" applyNumberFormat="1" applyFont="1" applyFill="1" applyBorder="1"/>
    <xf numFmtId="165" fontId="22" fillId="0" borderId="1" xfId="3" applyNumberFormat="1" applyFont="1" applyFill="1" applyBorder="1"/>
    <xf numFmtId="165" fontId="4" fillId="2" borderId="1" xfId="3" applyNumberFormat="1" applyFont="1" applyFill="1" applyBorder="1"/>
    <xf numFmtId="165" fontId="5" fillId="0" borderId="1" xfId="3" applyNumberFormat="1" applyFont="1" applyFill="1" applyBorder="1"/>
    <xf numFmtId="165" fontId="5" fillId="5" borderId="1" xfId="3" applyNumberFormat="1" applyFont="1" applyFill="1" applyBorder="1"/>
    <xf numFmtId="165" fontId="4" fillId="2" borderId="1" xfId="3" applyNumberFormat="1" applyFont="1" applyFill="1" applyBorder="1" applyAlignment="1">
      <alignment horizontal="center"/>
    </xf>
    <xf numFmtId="165" fontId="4" fillId="0" borderId="1" xfId="3" applyNumberFormat="1" applyFont="1" applyFill="1" applyBorder="1"/>
    <xf numFmtId="165" fontId="6" fillId="6" borderId="1" xfId="3" applyNumberFormat="1" applyFont="1" applyFill="1" applyBorder="1" applyAlignment="1">
      <alignment horizontal="right"/>
    </xf>
    <xf numFmtId="165" fontId="6" fillId="10" borderId="1" xfId="3" applyNumberFormat="1" applyFont="1" applyFill="1" applyBorder="1" applyAlignment="1">
      <alignment horizontal="right"/>
    </xf>
    <xf numFmtId="165" fontId="7" fillId="11" borderId="1" xfId="3" applyNumberFormat="1" applyFont="1" applyFill="1" applyBorder="1"/>
    <xf numFmtId="165" fontId="23" fillId="0" borderId="1" xfId="3" applyNumberFormat="1" applyFont="1" applyFill="1" applyBorder="1"/>
    <xf numFmtId="0" fontId="24" fillId="6" borderId="0" xfId="3" applyNumberFormat="1" applyFont="1" applyFill="1"/>
    <xf numFmtId="0" fontId="7" fillId="3" borderId="1" xfId="3" applyNumberFormat="1" applyFont="1" applyFill="1" applyBorder="1" applyAlignment="1">
      <alignment horizontal="left"/>
    </xf>
    <xf numFmtId="15" fontId="8" fillId="2" borderId="1" xfId="3" applyNumberFormat="1" applyFont="1" applyFill="1" applyBorder="1" applyAlignment="1">
      <alignment horizontal="left"/>
    </xf>
    <xf numFmtId="14" fontId="8" fillId="2" borderId="1" xfId="3" applyNumberFormat="1" applyFont="1" applyFill="1" applyBorder="1" applyAlignment="1">
      <alignment horizontal="left"/>
    </xf>
    <xf numFmtId="0" fontId="8" fillId="2" borderId="1" xfId="3" applyNumberFormat="1" applyFont="1" applyFill="1" applyBorder="1" applyAlignment="1">
      <alignment horizontal="left"/>
    </xf>
    <xf numFmtId="0" fontId="2" fillId="2" borderId="4" xfId="3" applyNumberFormat="1" applyFont="1" applyFill="1" applyBorder="1" applyAlignment="1">
      <alignment horizontal="left" vertical="center"/>
    </xf>
    <xf numFmtId="0" fontId="2" fillId="2" borderId="0" xfId="3" applyNumberFormat="1" applyFont="1" applyFill="1" applyBorder="1" applyAlignment="1">
      <alignment horizontal="left" vertical="center"/>
    </xf>
    <xf numFmtId="164" fontId="8" fillId="2" borderId="1" xfId="3" applyNumberFormat="1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7" fillId="3" borderId="14" xfId="3" applyNumberFormat="1" applyFont="1" applyFill="1" applyBorder="1" applyAlignment="1">
      <alignment horizontal="center" vertical="center" wrapText="1"/>
    </xf>
    <xf numFmtId="0" fontId="6" fillId="6" borderId="1" xfId="6" applyFont="1" applyFill="1" applyBorder="1" applyAlignment="1" applyProtection="1">
      <alignment horizontal="left" wrapText="1"/>
      <protection locked="0"/>
    </xf>
  </cellXfs>
  <cellStyles count="8">
    <cellStyle name="=C:\WINNT\SYSTEM32\COMMAND.COM" xfId="3"/>
    <cellStyle name="=C:\WINNT\SYSTEM32\COMMAND.COM 2" xfId="5"/>
    <cellStyle name="=C:\WINNT\SYSTEM32\COMMAND.COM 3" xfId="6"/>
    <cellStyle name="Hipervínculo" xfId="4" builtinId="8"/>
    <cellStyle name="Millares" xfId="1" builtinId="3"/>
    <cellStyle name="Normal" xfId="0" builtinId="0"/>
    <cellStyle name="Normal 2" xfId="7"/>
    <cellStyle name="Porcentaje" xfId="2" builtinId="5"/>
  </cellStyles>
  <dxfs count="2"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1</xdr:row>
      <xdr:rowOff>47625</xdr:rowOff>
    </xdr:from>
    <xdr:to>
      <xdr:col>11</xdr:col>
      <xdr:colOff>38100</xdr:colOff>
      <xdr:row>4</xdr:row>
      <xdr:rowOff>104775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52400"/>
          <a:ext cx="2200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rogestionchile.com/" TargetMode="External"/><Relationship Id="rId1" Type="http://schemas.openxmlformats.org/officeDocument/2006/relationships/hyperlink" Target="http://www.proyectoygestion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"/>
  <sheetViews>
    <sheetView tabSelected="1" workbookViewId="0">
      <selection activeCell="R9" sqref="R9"/>
    </sheetView>
  </sheetViews>
  <sheetFormatPr baseColWidth="10" defaultRowHeight="15" x14ac:dyDescent="0.25"/>
  <sheetData>
    <row r="1" spans="1:49" x14ac:dyDescent="0.25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3"/>
      <c r="R1" s="4"/>
      <c r="S1" s="4"/>
      <c r="T1" s="4"/>
      <c r="U1" s="5"/>
      <c r="V1" s="6"/>
      <c r="W1" s="1"/>
      <c r="X1" s="1"/>
      <c r="Y1" s="1"/>
      <c r="Z1" s="1"/>
      <c r="AA1" s="1"/>
      <c r="AB1" s="1"/>
      <c r="AC1" s="1"/>
      <c r="AD1" s="1"/>
      <c r="AE1" s="1"/>
      <c r="AF1" s="7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8"/>
      <c r="AU1" s="8"/>
      <c r="AV1" s="8"/>
      <c r="AW1" s="8"/>
    </row>
    <row r="2" spans="1:49" x14ac:dyDescent="0.25">
      <c r="A2" s="80" t="s">
        <v>0</v>
      </c>
      <c r="B2" s="80"/>
      <c r="C2" s="80"/>
      <c r="D2" s="80"/>
      <c r="E2" s="80"/>
      <c r="F2" s="83"/>
      <c r="G2" s="83"/>
      <c r="H2" s="83"/>
      <c r="I2" s="9"/>
      <c r="J2" s="9"/>
      <c r="K2" s="1"/>
      <c r="L2" s="10"/>
      <c r="M2" s="10"/>
      <c r="N2" s="10"/>
      <c r="O2" s="10"/>
      <c r="P2" s="10"/>
      <c r="Q2" s="11" t="s">
        <v>1</v>
      </c>
      <c r="R2" s="12"/>
      <c r="S2" s="2"/>
      <c r="T2" s="2"/>
      <c r="U2" s="1"/>
      <c r="V2" s="1"/>
      <c r="W2" s="13"/>
      <c r="X2" s="13"/>
      <c r="Y2" s="14"/>
      <c r="Z2" s="14"/>
      <c r="AA2" s="8"/>
      <c r="AB2" s="1"/>
      <c r="AC2" s="1"/>
      <c r="AD2" s="1"/>
      <c r="AE2" s="1"/>
      <c r="AF2" s="1"/>
      <c r="AG2" s="1"/>
      <c r="AH2" s="1"/>
      <c r="AI2" s="1"/>
      <c r="AJ2" s="1"/>
      <c r="AK2" s="8"/>
      <c r="AL2" s="1"/>
      <c r="AM2" s="1"/>
      <c r="AN2" s="1"/>
      <c r="AO2" s="1"/>
      <c r="AP2" s="1"/>
      <c r="AQ2" s="1"/>
      <c r="AR2" s="1"/>
      <c r="AS2" s="8"/>
      <c r="AT2" s="8"/>
      <c r="AU2" s="15"/>
      <c r="AV2" s="5"/>
      <c r="AW2" s="5"/>
    </row>
    <row r="3" spans="1:49" x14ac:dyDescent="0.25">
      <c r="A3" s="80" t="s">
        <v>2</v>
      </c>
      <c r="B3" s="80"/>
      <c r="C3" s="80"/>
      <c r="D3" s="80"/>
      <c r="E3" s="80"/>
      <c r="F3" s="86">
        <f ca="1">TODAY()</f>
        <v>43014</v>
      </c>
      <c r="G3" s="86"/>
      <c r="H3" s="86"/>
      <c r="I3" s="16"/>
      <c r="J3" s="16"/>
      <c r="K3" s="1"/>
      <c r="L3" s="10"/>
      <c r="M3" s="10"/>
      <c r="N3" s="10"/>
      <c r="O3" s="10"/>
      <c r="P3" s="10"/>
      <c r="Q3" s="17" t="s">
        <v>3</v>
      </c>
      <c r="R3" s="12"/>
      <c r="S3" s="2"/>
      <c r="T3" s="2"/>
      <c r="U3" s="1"/>
      <c r="V3" s="1"/>
      <c r="W3" s="13"/>
      <c r="X3" s="13"/>
      <c r="Y3" s="14"/>
      <c r="Z3" s="14"/>
      <c r="AA3" s="8"/>
      <c r="AB3" s="1"/>
      <c r="AC3" s="1"/>
      <c r="AD3" s="1"/>
      <c r="AE3" s="1"/>
      <c r="AF3" s="1"/>
      <c r="AG3" s="1"/>
      <c r="AH3" s="1"/>
      <c r="AI3" s="1"/>
      <c r="AJ3" s="1"/>
      <c r="AK3" s="8"/>
      <c r="AL3" s="1"/>
      <c r="AM3" s="1"/>
      <c r="AN3" s="1"/>
      <c r="AO3" s="1"/>
      <c r="AP3" s="1"/>
      <c r="AQ3" s="1"/>
      <c r="AR3" s="1"/>
      <c r="AS3" s="8"/>
      <c r="AT3" s="15"/>
      <c r="AU3" s="5"/>
      <c r="AV3" s="5"/>
      <c r="AW3" s="5"/>
    </row>
    <row r="4" spans="1:49" x14ac:dyDescent="0.25">
      <c r="A4" s="80" t="s">
        <v>4</v>
      </c>
      <c r="B4" s="80"/>
      <c r="C4" s="80"/>
      <c r="D4" s="80"/>
      <c r="E4" s="80"/>
      <c r="F4" s="81"/>
      <c r="G4" s="81"/>
      <c r="H4" s="81"/>
      <c r="I4" s="18"/>
      <c r="J4" s="18"/>
      <c r="K4" s="1"/>
      <c r="L4" s="10"/>
      <c r="M4" s="10"/>
      <c r="N4" s="10"/>
      <c r="O4" s="10"/>
      <c r="P4" s="10"/>
      <c r="Q4" s="19" t="s">
        <v>5</v>
      </c>
      <c r="R4" s="20"/>
      <c r="S4" s="2"/>
      <c r="T4" s="2"/>
      <c r="U4" s="1"/>
      <c r="V4" s="21"/>
      <c r="W4" s="21"/>
      <c r="X4" s="22"/>
      <c r="Y4" s="1"/>
      <c r="Z4" s="1"/>
      <c r="AA4" s="1"/>
      <c r="AB4" s="1"/>
      <c r="AC4" s="1"/>
      <c r="AD4" s="1"/>
      <c r="AE4" s="1"/>
      <c r="AF4" s="23"/>
      <c r="AG4" s="1"/>
      <c r="AH4" s="1"/>
      <c r="AI4" s="1"/>
      <c r="AJ4" s="1"/>
      <c r="AK4" s="8"/>
      <c r="AL4" s="23"/>
      <c r="AM4" s="1"/>
      <c r="AN4" s="1"/>
      <c r="AO4" s="1"/>
      <c r="AP4" s="1"/>
      <c r="AQ4" s="1"/>
      <c r="AR4" s="1"/>
      <c r="AS4" s="8"/>
      <c r="AT4" s="15"/>
      <c r="AU4" s="5"/>
      <c r="AV4" s="5"/>
      <c r="AW4" s="5"/>
    </row>
    <row r="5" spans="1:49" x14ac:dyDescent="0.25">
      <c r="A5" s="80" t="s">
        <v>6</v>
      </c>
      <c r="B5" s="80"/>
      <c r="C5" s="80"/>
      <c r="D5" s="80"/>
      <c r="E5" s="80"/>
      <c r="F5" s="81"/>
      <c r="G5" s="81"/>
      <c r="H5" s="81"/>
      <c r="I5" s="18"/>
      <c r="J5" s="18"/>
      <c r="K5" s="1"/>
      <c r="L5" s="10"/>
      <c r="M5" s="10"/>
      <c r="N5" s="10"/>
      <c r="O5" s="10"/>
      <c r="P5" s="10"/>
      <c r="Q5" s="19" t="s">
        <v>7</v>
      </c>
      <c r="R5" s="20"/>
      <c r="S5" s="2"/>
      <c r="T5" s="2"/>
      <c r="U5" s="1"/>
      <c r="V5" s="1"/>
      <c r="W5" s="1"/>
      <c r="X5" s="1"/>
      <c r="Y5" s="1"/>
      <c r="Z5" s="1"/>
      <c r="AA5" s="24"/>
      <c r="AB5" s="1"/>
      <c r="AC5" s="1"/>
      <c r="AD5" s="1"/>
      <c r="AE5" s="1"/>
      <c r="AF5" s="1"/>
      <c r="AG5" s="1"/>
      <c r="AH5" s="1"/>
      <c r="AI5" s="1"/>
      <c r="AJ5" s="1"/>
      <c r="AK5" s="8"/>
      <c r="AL5" s="1"/>
      <c r="AM5" s="1"/>
      <c r="AN5" s="1"/>
      <c r="AO5" s="1"/>
      <c r="AP5" s="1"/>
      <c r="AQ5" s="1"/>
      <c r="AR5" s="1"/>
      <c r="AS5" s="8"/>
      <c r="AT5" s="15"/>
      <c r="AU5" s="5"/>
      <c r="AV5" s="5"/>
      <c r="AW5" s="5"/>
    </row>
    <row r="6" spans="1:49" x14ac:dyDescent="0.25">
      <c r="A6" s="80"/>
      <c r="B6" s="80"/>
      <c r="C6" s="80"/>
      <c r="D6" s="80"/>
      <c r="E6" s="80"/>
      <c r="F6" s="82"/>
      <c r="G6" s="82"/>
      <c r="H6" s="83"/>
      <c r="I6" s="9"/>
      <c r="J6" s="9"/>
      <c r="K6" s="1"/>
      <c r="L6" s="10"/>
      <c r="M6" s="10"/>
      <c r="N6" s="10"/>
      <c r="O6" s="10"/>
      <c r="P6" s="10"/>
      <c r="Q6" s="25" t="s">
        <v>8</v>
      </c>
      <c r="R6" s="20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8"/>
      <c r="AL6" s="1"/>
      <c r="AM6" s="1"/>
      <c r="AN6" s="1"/>
      <c r="AO6" s="1"/>
      <c r="AP6" s="1"/>
      <c r="AQ6" s="1"/>
      <c r="AR6" s="1"/>
      <c r="AS6" s="8"/>
      <c r="AT6" s="15"/>
      <c r="AU6" s="26">
        <v>25490</v>
      </c>
      <c r="AV6" s="27" t="s">
        <v>9</v>
      </c>
      <c r="AW6" s="5"/>
    </row>
    <row r="7" spans="1:49" x14ac:dyDescent="0.25">
      <c r="A7" s="84" t="s">
        <v>10</v>
      </c>
      <c r="B7" s="84"/>
      <c r="C7" s="84"/>
      <c r="D7" s="84"/>
      <c r="E7" s="84"/>
      <c r="F7" s="84"/>
      <c r="G7" s="84"/>
      <c r="H7" s="84"/>
      <c r="I7" s="28"/>
      <c r="J7" s="28"/>
      <c r="K7" s="28" t="s">
        <v>11</v>
      </c>
      <c r="L7" s="29"/>
      <c r="M7" s="29"/>
      <c r="N7" s="29"/>
      <c r="O7" s="29"/>
      <c r="P7" s="29"/>
      <c r="Q7" s="1"/>
      <c r="R7" s="2"/>
      <c r="S7" s="2"/>
      <c r="T7" s="2"/>
      <c r="U7" s="2"/>
      <c r="V7" s="30"/>
      <c r="W7" s="1"/>
      <c r="X7" s="1"/>
      <c r="Y7" s="29"/>
      <c r="Z7" s="29"/>
      <c r="AA7" s="29"/>
      <c r="AB7" s="8"/>
      <c r="AC7" s="8"/>
      <c r="AD7" s="31" t="s">
        <v>12</v>
      </c>
      <c r="AE7" s="8"/>
      <c r="AF7" s="1"/>
      <c r="AG7" s="32"/>
      <c r="AH7" s="33" t="s">
        <v>13</v>
      </c>
      <c r="AI7" s="1"/>
      <c r="AJ7" s="1"/>
      <c r="AK7" s="8"/>
      <c r="AL7" s="1"/>
      <c r="AM7" s="34"/>
      <c r="AN7" s="34"/>
      <c r="AO7" s="1"/>
      <c r="AP7" s="1"/>
      <c r="AQ7" s="1"/>
      <c r="AR7" s="1"/>
      <c r="AS7" s="8"/>
      <c r="AT7" s="35"/>
      <c r="AU7" s="5"/>
      <c r="AV7" s="5"/>
      <c r="AW7" s="5"/>
    </row>
    <row r="8" spans="1:49" ht="15.75" thickBot="1" x14ac:dyDescent="0.3">
      <c r="A8" s="85"/>
      <c r="B8" s="85"/>
      <c r="C8" s="85"/>
      <c r="D8" s="85"/>
      <c r="E8" s="85"/>
      <c r="F8" s="85"/>
      <c r="G8" s="85"/>
      <c r="H8" s="85"/>
      <c r="I8" s="36"/>
      <c r="J8" s="36"/>
      <c r="K8" s="36"/>
      <c r="L8" s="20"/>
      <c r="M8" s="20"/>
      <c r="N8" s="20"/>
      <c r="O8" s="20"/>
      <c r="P8" s="20"/>
      <c r="Q8" s="36"/>
      <c r="R8" s="20"/>
      <c r="S8" s="20"/>
      <c r="T8" s="20"/>
      <c r="U8" s="2"/>
      <c r="V8" s="1"/>
      <c r="W8" s="1"/>
      <c r="X8" s="37">
        <f>270000*4.75/12</f>
        <v>106875</v>
      </c>
      <c r="Y8" s="29"/>
      <c r="Z8" s="29"/>
      <c r="AA8" s="29"/>
      <c r="AB8" s="29"/>
      <c r="AC8" s="29"/>
      <c r="AD8" s="38">
        <v>7.7780000000000002E-3</v>
      </c>
      <c r="AE8" s="29"/>
      <c r="AF8" s="1"/>
      <c r="AG8" s="33"/>
      <c r="AH8" s="33"/>
      <c r="AI8" s="33"/>
      <c r="AJ8" s="33"/>
      <c r="AK8" s="8"/>
      <c r="AL8" s="1"/>
      <c r="AM8" s="23"/>
      <c r="AN8" s="23"/>
      <c r="AO8" s="1"/>
      <c r="AP8" s="1"/>
      <c r="AQ8" s="1"/>
      <c r="AR8" s="1"/>
      <c r="AS8" s="8"/>
      <c r="AT8" s="39"/>
      <c r="AU8" s="40"/>
      <c r="AV8" s="5"/>
      <c r="AW8" s="5"/>
    </row>
    <row r="9" spans="1:49" ht="48" thickBot="1" x14ac:dyDescent="0.3">
      <c r="A9" s="41" t="s">
        <v>14</v>
      </c>
      <c r="B9" s="43" t="s">
        <v>19</v>
      </c>
      <c r="C9" s="43" t="s">
        <v>20</v>
      </c>
      <c r="D9" s="43" t="s">
        <v>21</v>
      </c>
      <c r="E9" s="43" t="s">
        <v>22</v>
      </c>
      <c r="F9" s="42" t="s">
        <v>15</v>
      </c>
      <c r="G9" s="42" t="s">
        <v>66</v>
      </c>
      <c r="H9" s="42" t="s">
        <v>16</v>
      </c>
      <c r="I9" s="42" t="s">
        <v>17</v>
      </c>
      <c r="J9" s="43" t="s">
        <v>18</v>
      </c>
      <c r="K9" s="43" t="s">
        <v>67</v>
      </c>
      <c r="L9" s="43" t="s">
        <v>23</v>
      </c>
      <c r="M9" s="88" t="s">
        <v>141</v>
      </c>
      <c r="N9" s="88" t="s">
        <v>144</v>
      </c>
      <c r="O9" s="88" t="s">
        <v>142</v>
      </c>
      <c r="P9" s="88" t="s">
        <v>143</v>
      </c>
      <c r="Q9" s="44" t="s">
        <v>24</v>
      </c>
      <c r="R9" s="43" t="s">
        <v>25</v>
      </c>
      <c r="S9" s="43" t="s">
        <v>26</v>
      </c>
      <c r="T9" s="45" t="s">
        <v>27</v>
      </c>
      <c r="U9" s="49" t="s">
        <v>28</v>
      </c>
      <c r="V9" s="46" t="s">
        <v>29</v>
      </c>
      <c r="W9" s="42" t="s">
        <v>30</v>
      </c>
      <c r="X9" s="47" t="s">
        <v>31</v>
      </c>
      <c r="Y9" s="43" t="s">
        <v>32</v>
      </c>
      <c r="Z9" s="43" t="s">
        <v>33</v>
      </c>
      <c r="AA9" s="43" t="s">
        <v>34</v>
      </c>
      <c r="AB9" s="43" t="s">
        <v>35</v>
      </c>
      <c r="AC9" s="43" t="s">
        <v>36</v>
      </c>
      <c r="AD9" s="43" t="s">
        <v>37</v>
      </c>
      <c r="AE9" s="48" t="s">
        <v>38</v>
      </c>
      <c r="AF9" s="46" t="s">
        <v>39</v>
      </c>
      <c r="AG9" s="42" t="s">
        <v>40</v>
      </c>
      <c r="AH9" s="43" t="s">
        <v>41</v>
      </c>
      <c r="AI9" s="43" t="s">
        <v>42</v>
      </c>
      <c r="AJ9" s="48" t="s">
        <v>43</v>
      </c>
      <c r="AK9" s="46" t="s">
        <v>44</v>
      </c>
      <c r="AL9" s="49" t="s">
        <v>45</v>
      </c>
      <c r="AM9" s="46" t="s">
        <v>46</v>
      </c>
      <c r="AN9" s="42" t="s">
        <v>47</v>
      </c>
      <c r="AO9" s="50" t="s">
        <v>48</v>
      </c>
      <c r="AP9" s="43" t="s">
        <v>49</v>
      </c>
      <c r="AQ9" s="48" t="s">
        <v>50</v>
      </c>
      <c r="AR9" s="48" t="s">
        <v>51</v>
      </c>
      <c r="AS9" s="46" t="s">
        <v>52</v>
      </c>
      <c r="AT9" s="46" t="s">
        <v>53</v>
      </c>
      <c r="AU9" s="49" t="s">
        <v>54</v>
      </c>
      <c r="AV9" s="46" t="s">
        <v>55</v>
      </c>
      <c r="AW9" s="51"/>
    </row>
    <row r="10" spans="1:49" ht="23.25" x14ac:dyDescent="0.25">
      <c r="A10" s="52">
        <v>1</v>
      </c>
      <c r="B10" s="54" t="s">
        <v>60</v>
      </c>
      <c r="C10" s="55" t="s">
        <v>61</v>
      </c>
      <c r="D10" s="89" t="s">
        <v>62</v>
      </c>
      <c r="E10" s="89" t="s">
        <v>63</v>
      </c>
      <c r="F10" s="53" t="s">
        <v>56</v>
      </c>
      <c r="G10" s="53" t="s">
        <v>101</v>
      </c>
      <c r="H10" s="52" t="s">
        <v>57</v>
      </c>
      <c r="I10" s="52" t="s">
        <v>58</v>
      </c>
      <c r="J10" s="54" t="s">
        <v>59</v>
      </c>
      <c r="K10" s="54">
        <v>4</v>
      </c>
      <c r="L10" s="55" t="s">
        <v>64</v>
      </c>
      <c r="M10" s="55" t="s">
        <v>145</v>
      </c>
      <c r="N10" s="55" t="s">
        <v>146</v>
      </c>
      <c r="O10" s="55" t="s">
        <v>147</v>
      </c>
      <c r="P10" s="55">
        <v>19808392</v>
      </c>
      <c r="Q10" s="56">
        <v>0</v>
      </c>
      <c r="R10" s="57" t="s">
        <v>65</v>
      </c>
      <c r="S10" s="58">
        <v>41487</v>
      </c>
      <c r="T10" s="57" t="s">
        <v>65</v>
      </c>
      <c r="U10" s="53">
        <v>30</v>
      </c>
      <c r="V10" s="59">
        <v>270000</v>
      </c>
      <c r="W10" s="60">
        <f t="shared" ref="W10" si="0">V10/30*U10</f>
        <v>270000</v>
      </c>
      <c r="X10" s="60">
        <f t="shared" ref="X10" si="1">IF(W10*25%&gt;$X$8,$X$8,W10*25%)</f>
        <v>67500</v>
      </c>
      <c r="Y10" s="61">
        <v>0</v>
      </c>
      <c r="Z10" s="61">
        <v>80000</v>
      </c>
      <c r="AA10" s="62">
        <v>1.0733977774306038</v>
      </c>
      <c r="AB10" s="63"/>
      <c r="AC10" s="64"/>
      <c r="AD10" s="60"/>
      <c r="AE10" s="65"/>
      <c r="AF10" s="66">
        <f t="shared" ref="AF10" si="2">+W10+X10+Y10+Z10+AB10+AD10+AE10</f>
        <v>417500</v>
      </c>
      <c r="AG10" s="67">
        <f t="shared" ref="AG10" si="3">0/30*U10</f>
        <v>0</v>
      </c>
      <c r="AH10" s="68">
        <f>77000/30*U10</f>
        <v>77000</v>
      </c>
      <c r="AI10" s="69">
        <f>0/30*U10</f>
        <v>0</v>
      </c>
      <c r="AJ10" s="70">
        <v>0</v>
      </c>
      <c r="AK10" s="66">
        <f t="shared" ref="AK10" si="4">+AF10+AG10+AH10+AI10+AJ10</f>
        <v>494500</v>
      </c>
      <c r="AL10" s="71">
        <f t="shared" ref="AL10" si="5">+AF10*0.2</f>
        <v>83500</v>
      </c>
      <c r="AM10" s="72">
        <f t="shared" ref="AM10" si="6">+AK10-AL10</f>
        <v>411000</v>
      </c>
      <c r="AN10" s="73">
        <v>5887</v>
      </c>
      <c r="AO10" s="74">
        <v>5386</v>
      </c>
      <c r="AP10" s="75">
        <v>10020</v>
      </c>
      <c r="AQ10" s="76">
        <f t="shared" ref="AQ10" si="7">+SUM(AF10/30)*1.75</f>
        <v>24354.166666666664</v>
      </c>
      <c r="AR10" s="76">
        <f t="shared" ref="AR10" si="8">+SUM(AK10/12)</f>
        <v>41208.333333333336</v>
      </c>
      <c r="AS10" s="74">
        <v>2000</v>
      </c>
      <c r="AT10" s="77">
        <f t="shared" ref="AT10" si="9">+AS10+AP10+AO10+AN10+AK10</f>
        <v>517793</v>
      </c>
      <c r="AU10" s="78">
        <f t="shared" ref="AU10" si="10">$AU$6</f>
        <v>25490</v>
      </c>
      <c r="AV10" s="77">
        <f t="shared" ref="AV10" si="11">+AT10+AU10</f>
        <v>543283</v>
      </c>
      <c r="AW10" s="79"/>
    </row>
  </sheetData>
  <mergeCells count="11">
    <mergeCell ref="A2:E2"/>
    <mergeCell ref="F2:H2"/>
    <mergeCell ref="A3:E3"/>
    <mergeCell ref="F3:H3"/>
    <mergeCell ref="A4:E4"/>
    <mergeCell ref="F4:H4"/>
    <mergeCell ref="A5:E5"/>
    <mergeCell ref="F5:H5"/>
    <mergeCell ref="A6:E6"/>
    <mergeCell ref="F6:H6"/>
    <mergeCell ref="A7:H8"/>
  </mergeCells>
  <conditionalFormatting sqref="Q9">
    <cfRule type="containsText" dxfId="1" priority="13" stopIfTrue="1" operator="containsText" text="2">
      <formula>NOT(ISERROR(SEARCH("2",Q9)))</formula>
    </cfRule>
  </conditionalFormatting>
  <conditionalFormatting sqref="V10">
    <cfRule type="expression" dxfId="0" priority="10">
      <formula>#REF!="finiquitado"</formula>
    </cfRule>
  </conditionalFormatting>
  <hyperlinks>
    <hyperlink ref="R6" r:id="rId1" display="www.proyectoygestion.com"/>
    <hyperlink ref="Q6" r:id="rId2"/>
  </hyperlinks>
  <pageMargins left="0.7" right="0.7" top="0.75" bottom="0.75" header="0.3" footer="0.3"/>
  <pageSetup orientation="portrait" r:id="rId3"/>
  <drawing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Hoja2!$B$1:$B$73</xm:f>
          </x14:formula1>
          <xm:sqref>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2" workbookViewId="0">
      <selection activeCell="A74" sqref="A1:A74"/>
    </sheetView>
  </sheetViews>
  <sheetFormatPr baseColWidth="10" defaultRowHeight="15" x14ac:dyDescent="0.25"/>
  <cols>
    <col min="2" max="2" width="27.28515625" customWidth="1"/>
  </cols>
  <sheetData>
    <row r="1" spans="1:2" x14ac:dyDescent="0.25">
      <c r="A1" s="87"/>
      <c r="B1" s="87" t="s">
        <v>68</v>
      </c>
    </row>
    <row r="2" spans="1:2" x14ac:dyDescent="0.25">
      <c r="A2" s="87"/>
      <c r="B2" s="87" t="s">
        <v>69</v>
      </c>
    </row>
    <row r="3" spans="1:2" x14ac:dyDescent="0.25">
      <c r="A3" s="87"/>
      <c r="B3" s="87" t="s">
        <v>70</v>
      </c>
    </row>
    <row r="4" spans="1:2" x14ac:dyDescent="0.25">
      <c r="A4" s="87"/>
      <c r="B4" s="87" t="s">
        <v>71</v>
      </c>
    </row>
    <row r="5" spans="1:2" x14ac:dyDescent="0.25">
      <c r="A5" s="87"/>
      <c r="B5" s="87" t="s">
        <v>72</v>
      </c>
    </row>
    <row r="6" spans="1:2" x14ac:dyDescent="0.25">
      <c r="A6" s="87"/>
      <c r="B6" s="87" t="s">
        <v>73</v>
      </c>
    </row>
    <row r="7" spans="1:2" x14ac:dyDescent="0.25">
      <c r="A7" s="87"/>
      <c r="B7" s="87" t="s">
        <v>74</v>
      </c>
    </row>
    <row r="8" spans="1:2" x14ac:dyDescent="0.25">
      <c r="A8" s="87"/>
      <c r="B8" s="87" t="s">
        <v>75</v>
      </c>
    </row>
    <row r="9" spans="1:2" x14ac:dyDescent="0.25">
      <c r="A9" s="87"/>
      <c r="B9" s="87" t="s">
        <v>76</v>
      </c>
    </row>
    <row r="10" spans="1:2" x14ac:dyDescent="0.25">
      <c r="A10" s="87"/>
      <c r="B10" s="87" t="s">
        <v>77</v>
      </c>
    </row>
    <row r="11" spans="1:2" x14ac:dyDescent="0.25">
      <c r="A11" s="87"/>
      <c r="B11" s="87" t="s">
        <v>78</v>
      </c>
    </row>
    <row r="12" spans="1:2" x14ac:dyDescent="0.25">
      <c r="A12" s="87"/>
      <c r="B12" s="87" t="s">
        <v>79</v>
      </c>
    </row>
    <row r="13" spans="1:2" x14ac:dyDescent="0.25">
      <c r="A13" s="87"/>
      <c r="B13" s="87" t="s">
        <v>80</v>
      </c>
    </row>
    <row r="14" spans="1:2" x14ac:dyDescent="0.25">
      <c r="A14" s="87"/>
      <c r="B14" s="87" t="s">
        <v>81</v>
      </c>
    </row>
    <row r="15" spans="1:2" x14ac:dyDescent="0.25">
      <c r="A15" s="87"/>
      <c r="B15" s="87" t="s">
        <v>82</v>
      </c>
    </row>
    <row r="16" spans="1:2" x14ac:dyDescent="0.25">
      <c r="A16" s="87"/>
      <c r="B16" s="87" t="s">
        <v>83</v>
      </c>
    </row>
    <row r="17" spans="1:2" x14ac:dyDescent="0.25">
      <c r="A17" s="87"/>
      <c r="B17" s="87" t="s">
        <v>84</v>
      </c>
    </row>
    <row r="18" spans="1:2" x14ac:dyDescent="0.25">
      <c r="A18" s="87"/>
      <c r="B18" s="87" t="s">
        <v>85</v>
      </c>
    </row>
    <row r="19" spans="1:2" x14ac:dyDescent="0.25">
      <c r="A19" s="87"/>
      <c r="B19" s="87" t="s">
        <v>86</v>
      </c>
    </row>
    <row r="20" spans="1:2" x14ac:dyDescent="0.25">
      <c r="A20" s="87"/>
      <c r="B20" s="87" t="s">
        <v>87</v>
      </c>
    </row>
    <row r="21" spans="1:2" x14ac:dyDescent="0.25">
      <c r="A21" s="87"/>
      <c r="B21" s="87" t="s">
        <v>88</v>
      </c>
    </row>
    <row r="22" spans="1:2" x14ac:dyDescent="0.25">
      <c r="A22" s="87"/>
      <c r="B22" s="87" t="s">
        <v>89</v>
      </c>
    </row>
    <row r="23" spans="1:2" x14ac:dyDescent="0.25">
      <c r="A23" s="87"/>
      <c r="B23" s="87" t="s">
        <v>90</v>
      </c>
    </row>
    <row r="24" spans="1:2" x14ac:dyDescent="0.25">
      <c r="A24" s="87"/>
      <c r="B24" s="87" t="s">
        <v>91</v>
      </c>
    </row>
    <row r="25" spans="1:2" x14ac:dyDescent="0.25">
      <c r="A25" s="87"/>
      <c r="B25" s="87" t="s">
        <v>92</v>
      </c>
    </row>
    <row r="26" spans="1:2" x14ac:dyDescent="0.25">
      <c r="A26" s="87"/>
      <c r="B26" s="87" t="s">
        <v>93</v>
      </c>
    </row>
    <row r="27" spans="1:2" x14ac:dyDescent="0.25">
      <c r="A27" s="87"/>
      <c r="B27" s="87" t="s">
        <v>94</v>
      </c>
    </row>
    <row r="28" spans="1:2" x14ac:dyDescent="0.25">
      <c r="A28" s="87"/>
      <c r="B28" s="87" t="s">
        <v>95</v>
      </c>
    </row>
    <row r="29" spans="1:2" x14ac:dyDescent="0.25">
      <c r="A29" s="87"/>
      <c r="B29" s="87" t="s">
        <v>96</v>
      </c>
    </row>
    <row r="30" spans="1:2" x14ac:dyDescent="0.25">
      <c r="A30" s="87"/>
      <c r="B30" s="87" t="s">
        <v>97</v>
      </c>
    </row>
    <row r="31" spans="1:2" x14ac:dyDescent="0.25">
      <c r="A31" s="87"/>
      <c r="B31" s="87" t="s">
        <v>98</v>
      </c>
    </row>
    <row r="32" spans="1:2" x14ac:dyDescent="0.25">
      <c r="A32" s="87"/>
      <c r="B32" s="87" t="s">
        <v>99</v>
      </c>
    </row>
    <row r="33" spans="1:2" x14ac:dyDescent="0.25">
      <c r="A33" s="87"/>
      <c r="B33" s="87" t="s">
        <v>100</v>
      </c>
    </row>
    <row r="34" spans="1:2" x14ac:dyDescent="0.25">
      <c r="A34" s="87"/>
      <c r="B34" s="87" t="s">
        <v>101</v>
      </c>
    </row>
    <row r="35" spans="1:2" x14ac:dyDescent="0.25">
      <c r="A35" s="87"/>
      <c r="B35" s="87" t="s">
        <v>102</v>
      </c>
    </row>
    <row r="36" spans="1:2" x14ac:dyDescent="0.25">
      <c r="A36" s="87"/>
      <c r="B36" s="87" t="s">
        <v>103</v>
      </c>
    </row>
    <row r="37" spans="1:2" x14ac:dyDescent="0.25">
      <c r="A37" s="87"/>
      <c r="B37" s="87" t="s">
        <v>104</v>
      </c>
    </row>
    <row r="38" spans="1:2" x14ac:dyDescent="0.25">
      <c r="A38" s="87"/>
      <c r="B38" s="87" t="s">
        <v>105</v>
      </c>
    </row>
    <row r="39" spans="1:2" x14ac:dyDescent="0.25">
      <c r="A39" s="87"/>
      <c r="B39" s="87" t="s">
        <v>106</v>
      </c>
    </row>
    <row r="40" spans="1:2" x14ac:dyDescent="0.25">
      <c r="A40" s="87"/>
      <c r="B40" s="87" t="s">
        <v>107</v>
      </c>
    </row>
    <row r="41" spans="1:2" x14ac:dyDescent="0.25">
      <c r="A41" s="87"/>
      <c r="B41" s="87" t="s">
        <v>108</v>
      </c>
    </row>
    <row r="42" spans="1:2" x14ac:dyDescent="0.25">
      <c r="A42" s="87"/>
      <c r="B42" s="87" t="s">
        <v>109</v>
      </c>
    </row>
    <row r="43" spans="1:2" x14ac:dyDescent="0.25">
      <c r="A43" s="87"/>
      <c r="B43" s="87" t="s">
        <v>110</v>
      </c>
    </row>
    <row r="44" spans="1:2" x14ac:dyDescent="0.25">
      <c r="A44" s="87"/>
      <c r="B44" s="87" t="s">
        <v>111</v>
      </c>
    </row>
    <row r="45" spans="1:2" x14ac:dyDescent="0.25">
      <c r="A45" s="87"/>
      <c r="B45" s="87" t="s">
        <v>112</v>
      </c>
    </row>
    <row r="46" spans="1:2" x14ac:dyDescent="0.25">
      <c r="A46" s="87"/>
      <c r="B46" s="87" t="s">
        <v>113</v>
      </c>
    </row>
    <row r="47" spans="1:2" x14ac:dyDescent="0.25">
      <c r="A47" s="87"/>
      <c r="B47" s="87" t="s">
        <v>114</v>
      </c>
    </row>
    <row r="48" spans="1:2" x14ac:dyDescent="0.25">
      <c r="A48" s="87"/>
      <c r="B48" s="87" t="s">
        <v>115</v>
      </c>
    </row>
    <row r="49" spans="1:2" x14ac:dyDescent="0.25">
      <c r="A49" s="87"/>
      <c r="B49" s="87" t="s">
        <v>116</v>
      </c>
    </row>
    <row r="50" spans="1:2" x14ac:dyDescent="0.25">
      <c r="A50" s="87"/>
      <c r="B50" s="87" t="s">
        <v>117</v>
      </c>
    </row>
    <row r="51" spans="1:2" x14ac:dyDescent="0.25">
      <c r="A51" s="87"/>
      <c r="B51" s="87" t="s">
        <v>118</v>
      </c>
    </row>
    <row r="52" spans="1:2" x14ac:dyDescent="0.25">
      <c r="A52" s="87"/>
      <c r="B52" s="87" t="s">
        <v>119</v>
      </c>
    </row>
    <row r="53" spans="1:2" x14ac:dyDescent="0.25">
      <c r="A53" s="87"/>
      <c r="B53" s="87" t="s">
        <v>120</v>
      </c>
    </row>
    <row r="54" spans="1:2" x14ac:dyDescent="0.25">
      <c r="A54" s="87"/>
      <c r="B54" s="87" t="s">
        <v>121</v>
      </c>
    </row>
    <row r="55" spans="1:2" x14ac:dyDescent="0.25">
      <c r="A55" s="87"/>
      <c r="B55" s="87" t="s">
        <v>122</v>
      </c>
    </row>
    <row r="56" spans="1:2" x14ac:dyDescent="0.25">
      <c r="A56" s="87"/>
      <c r="B56" s="87" t="s">
        <v>123</v>
      </c>
    </row>
    <row r="57" spans="1:2" x14ac:dyDescent="0.25">
      <c r="A57" s="87"/>
      <c r="B57" s="87" t="s">
        <v>124</v>
      </c>
    </row>
    <row r="58" spans="1:2" x14ac:dyDescent="0.25">
      <c r="A58" s="87"/>
      <c r="B58" s="87" t="s">
        <v>125</v>
      </c>
    </row>
    <row r="59" spans="1:2" x14ac:dyDescent="0.25">
      <c r="A59" s="87"/>
      <c r="B59" s="87" t="s">
        <v>126</v>
      </c>
    </row>
    <row r="60" spans="1:2" x14ac:dyDescent="0.25">
      <c r="A60" s="87"/>
      <c r="B60" s="87" t="s">
        <v>127</v>
      </c>
    </row>
    <row r="61" spans="1:2" x14ac:dyDescent="0.25">
      <c r="A61" s="87"/>
      <c r="B61" s="87" t="s">
        <v>128</v>
      </c>
    </row>
    <row r="62" spans="1:2" x14ac:dyDescent="0.25">
      <c r="A62" s="87"/>
      <c r="B62" s="87" t="s">
        <v>129</v>
      </c>
    </row>
    <row r="63" spans="1:2" x14ac:dyDescent="0.25">
      <c r="A63" s="87"/>
      <c r="B63" s="87" t="s">
        <v>130</v>
      </c>
    </row>
    <row r="64" spans="1:2" x14ac:dyDescent="0.25">
      <c r="A64" s="87"/>
      <c r="B64" s="87" t="s">
        <v>131</v>
      </c>
    </row>
    <row r="65" spans="1:2" x14ac:dyDescent="0.25">
      <c r="A65" s="87"/>
      <c r="B65" s="87" t="s">
        <v>132</v>
      </c>
    </row>
    <row r="66" spans="1:2" x14ac:dyDescent="0.25">
      <c r="A66" s="87"/>
      <c r="B66" s="87" t="s">
        <v>133</v>
      </c>
    </row>
    <row r="67" spans="1:2" x14ac:dyDescent="0.25">
      <c r="A67" s="87"/>
      <c r="B67" s="87" t="s">
        <v>134</v>
      </c>
    </row>
    <row r="68" spans="1:2" x14ac:dyDescent="0.25">
      <c r="A68" s="87"/>
      <c r="B68" s="87" t="s">
        <v>135</v>
      </c>
    </row>
    <row r="69" spans="1:2" x14ac:dyDescent="0.25">
      <c r="A69" s="87"/>
      <c r="B69" s="87" t="s">
        <v>136</v>
      </c>
    </row>
    <row r="70" spans="1:2" x14ac:dyDescent="0.25">
      <c r="A70" s="87"/>
      <c r="B70" s="87" t="s">
        <v>137</v>
      </c>
    </row>
    <row r="71" spans="1:2" x14ac:dyDescent="0.25">
      <c r="A71" s="87"/>
      <c r="B71" s="87" t="s">
        <v>138</v>
      </c>
    </row>
    <row r="72" spans="1:2" x14ac:dyDescent="0.25">
      <c r="A72" s="87"/>
      <c r="B72" s="87" t="s">
        <v>139</v>
      </c>
    </row>
    <row r="73" spans="1:2" x14ac:dyDescent="0.25">
      <c r="A73" s="87"/>
      <c r="B73" s="8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Mario Bustos</cp:lastModifiedBy>
  <dcterms:created xsi:type="dcterms:W3CDTF">2017-10-05T13:23:43Z</dcterms:created>
  <dcterms:modified xsi:type="dcterms:W3CDTF">2017-10-06T17:56:10Z</dcterms:modified>
</cp:coreProperties>
</file>