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nominas\assets\plantilla\"/>
    </mc:Choice>
  </mc:AlternateContent>
  <bookViews>
    <workbookView xWindow="0" yWindow="0" windowWidth="20490" windowHeight="7755"/>
  </bookViews>
  <sheets>
    <sheet name="Hoja1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6" i="1" l="1"/>
  <c r="AE15" i="1"/>
  <c r="AE14" i="1"/>
  <c r="AE13" i="1"/>
  <c r="AQ12" i="1"/>
  <c r="AO12" i="1"/>
  <c r="AL12" i="1"/>
  <c r="AK12" i="1"/>
  <c r="AJ12" i="1"/>
  <c r="AD12" i="1"/>
  <c r="AC12" i="1"/>
  <c r="Y12" i="1"/>
  <c r="X12" i="1"/>
  <c r="W12" i="1"/>
  <c r="V12" i="1"/>
  <c r="U12" i="1"/>
  <c r="T12" i="1"/>
  <c r="S12" i="1"/>
  <c r="Q12" i="1"/>
  <c r="P12" i="1"/>
  <c r="O12" i="1"/>
  <c r="AQ11" i="1"/>
  <c r="AF11" i="1"/>
  <c r="AC11" i="1"/>
  <c r="AB11" i="1"/>
  <c r="AA11" i="1"/>
  <c r="Q11" i="1"/>
  <c r="R11" i="1" s="1"/>
  <c r="Z11" i="1" s="1"/>
  <c r="AQ10" i="1"/>
  <c r="AF10" i="1"/>
  <c r="AC10" i="1"/>
  <c r="AB10" i="1"/>
  <c r="AB12" i="1" s="1"/>
  <c r="AA10" i="1"/>
  <c r="AA12" i="1" s="1"/>
  <c r="Q10" i="1"/>
  <c r="R8" i="1"/>
  <c r="R10" i="1" s="1"/>
  <c r="F3" i="1"/>
  <c r="AH11" i="1" l="1"/>
  <c r="AE11" i="1"/>
  <c r="AM11" i="1"/>
  <c r="Z10" i="1"/>
  <c r="R12" i="1"/>
  <c r="AH10" i="1" l="1"/>
  <c r="AH12" i="1" s="1"/>
  <c r="Z12" i="1"/>
  <c r="AE10" i="1"/>
  <c r="AM10" i="1"/>
  <c r="AM12" i="1" s="1"/>
  <c r="AP11" i="1"/>
  <c r="AR11" i="1" s="1"/>
  <c r="AI11" i="1"/>
  <c r="AN11" i="1"/>
  <c r="AG11" i="1"/>
  <c r="AP10" i="1" l="1"/>
  <c r="AI10" i="1"/>
  <c r="AI12" i="1" s="1"/>
  <c r="AE12" i="1"/>
  <c r="AE17" i="1" s="1"/>
  <c r="AE19" i="1" s="1"/>
  <c r="AN10" i="1"/>
  <c r="AN12" i="1" s="1"/>
  <c r="AG10" i="1"/>
  <c r="AP12" i="1" l="1"/>
  <c r="AR10" i="1"/>
  <c r="AR12" i="1" s="1"/>
</calcChain>
</file>

<file path=xl/comments1.xml><?xml version="1.0" encoding="utf-8"?>
<comments xmlns="http://schemas.openxmlformats.org/spreadsheetml/2006/main">
  <authors>
    <author>Jorge Aliaga</author>
    <author>Erika</author>
  </authors>
  <commentList>
    <comment ref="K9" authorId="0" shapeId="0">
      <text>
        <r>
          <rPr>
            <sz val="8"/>
            <color indexed="81"/>
            <rFont val="Tahoma"/>
            <family val="2"/>
          </rPr>
          <t xml:space="preserve">
CODIGOS:
0.- SIN MOVIMIENTO
1.- CONTRATACION A PLAZO INDEFINIDO
2.- RETIRO (SE DEBE INFORMAR FECHA)
3.- LICENCIA COMUN (INFORMAR FECHAS DE INCIO Y TERMINO)
4.- PERMISO SIN GOCE DE SUELDO
5.- INCORPORACION LUGAR DE TRABAJO
6.- LICENCIA ACCIDENTE DEL TRABAJO (INFORMAR FECHA DE INICIO Y TERMINO)
7.- CONTRATACION PLAZO FIJO
8.- CAMBIO CONTRATO PLAZO FIJO A INDEFINIDO
9.- CAMBIO DE SUELDO BASE
10.- CAMBIO DE CARGO</t>
        </r>
      </text>
    </comment>
    <comment ref="AB10" authorId="1" shapeId="0">
      <text>
        <r>
          <rPr>
            <b/>
            <sz val="9"/>
            <color indexed="81"/>
            <rFont val="Tahoma"/>
            <family val="2"/>
          </rPr>
          <t>Brian Caroca:
solicitar enoxo</t>
        </r>
      </text>
    </comment>
  </commentList>
</comments>
</file>

<file path=xl/sharedStrings.xml><?xml version="1.0" encoding="utf-8"?>
<sst xmlns="http://schemas.openxmlformats.org/spreadsheetml/2006/main" count="78" uniqueCount="72">
  <si>
    <t>AREA</t>
  </si>
  <si>
    <t>PROGESTION S.A.</t>
  </si>
  <si>
    <t>MES</t>
  </si>
  <si>
    <t>AV. CRESCENTE ERRAZURIZ  # 1875, ÑUÑOA, SANTIAGO</t>
  </si>
  <si>
    <t>RESPONSABLE  TESA</t>
  </si>
  <si>
    <t>FONO: (056) 2 - 24336500</t>
  </si>
  <si>
    <t>COORDINADOR PROGESTION</t>
  </si>
  <si>
    <t>IQUIQUE - ANTOFAGASTA - LA SERENA - VIÑA DEL MAR - TALCA - CONCEPCION - TEMUCO - PTO. MONTT</t>
  </si>
  <si>
    <t>www.progestionchile.com</t>
  </si>
  <si>
    <t xml:space="preserve">UF al 31 de OCTUBRE </t>
  </si>
  <si>
    <t>NOMINA DE FACTURACION</t>
  </si>
  <si>
    <t>bril</t>
  </si>
  <si>
    <t>factor</t>
  </si>
  <si>
    <t>,</t>
  </si>
  <si>
    <t>Nº</t>
  </si>
  <si>
    <t xml:space="preserve">SUPERVISOR </t>
  </si>
  <si>
    <t>CADENA</t>
  </si>
  <si>
    <t>LOCAL</t>
  </si>
  <si>
    <t>CIUDAD</t>
  </si>
  <si>
    <t>NOMBRE</t>
  </si>
  <si>
    <t>APELLIDO P</t>
  </si>
  <si>
    <t>APELLIDO M</t>
  </si>
  <si>
    <t>RUT</t>
  </si>
  <si>
    <t>CARGO DEL TRABAJAD</t>
  </si>
  <si>
    <t>CO</t>
  </si>
  <si>
    <t>TIPO CONTRATO</t>
  </si>
  <si>
    <t>FECHA INICIO</t>
  </si>
  <si>
    <t>FECHA TERMINO</t>
  </si>
  <si>
    <t xml:space="preserve">DIAS TRAB    </t>
  </si>
  <si>
    <t>SUELDO BASE</t>
  </si>
  <si>
    <r>
      <t xml:space="preserve">SUELDO BASE PROP </t>
    </r>
    <r>
      <rPr>
        <b/>
        <sz val="8"/>
        <color indexed="9"/>
        <rFont val="Calibri"/>
        <family val="2"/>
      </rPr>
      <t>(1)</t>
    </r>
  </si>
  <si>
    <r>
      <t xml:space="preserve">GRATIFICA 25% </t>
    </r>
    <r>
      <rPr>
        <b/>
        <sz val="8"/>
        <color indexed="9"/>
        <rFont val="Calibri"/>
        <family val="2"/>
      </rPr>
      <t>(2)</t>
    </r>
  </si>
  <si>
    <t>BONO CUALITA</t>
  </si>
  <si>
    <r>
      <t xml:space="preserve">BONO CUANTIT </t>
    </r>
    <r>
      <rPr>
        <b/>
        <sz val="8"/>
        <color indexed="9"/>
        <rFont val="Calibri"/>
        <family val="2"/>
      </rPr>
      <t>(4)</t>
    </r>
  </si>
  <si>
    <t>%  CUMPLIMIENTO</t>
  </si>
  <si>
    <r>
      <t xml:space="preserve">BONO </t>
    </r>
    <r>
      <rPr>
        <b/>
        <sz val="8"/>
        <color indexed="9"/>
        <rFont val="Calibri"/>
        <family val="2"/>
      </rPr>
      <t>(5)</t>
    </r>
  </si>
  <si>
    <t>Nª HRS EXTRAS</t>
  </si>
  <si>
    <r>
      <t xml:space="preserve">VALOR EXTRAS     </t>
    </r>
    <r>
      <rPr>
        <b/>
        <sz val="8"/>
        <color indexed="9"/>
        <rFont val="Calibri"/>
        <family val="2"/>
      </rPr>
      <t>(6)</t>
    </r>
  </si>
  <si>
    <t>AGUINALDO</t>
  </si>
  <si>
    <r>
      <t xml:space="preserve">TOTAL IMPONIBLE </t>
    </r>
    <r>
      <rPr>
        <b/>
        <sz val="8"/>
        <color indexed="9"/>
        <rFont val="Calibri"/>
        <family val="2"/>
      </rPr>
      <t>(8) 1+2+3+4+5+6+7</t>
    </r>
  </si>
  <si>
    <r>
      <t xml:space="preserve">COLACION </t>
    </r>
    <r>
      <rPr>
        <b/>
        <sz val="8"/>
        <color indexed="9"/>
        <rFont val="Calibri"/>
        <family val="2"/>
      </rPr>
      <t>(9)</t>
    </r>
  </si>
  <si>
    <r>
      <t xml:space="preserve">MOVILIZACION </t>
    </r>
    <r>
      <rPr>
        <b/>
        <sz val="8"/>
        <color indexed="9"/>
        <rFont val="Calibri"/>
        <family val="2"/>
      </rPr>
      <t>(10)</t>
    </r>
  </si>
  <si>
    <t xml:space="preserve">MOVILIZACION ADICIONAL   </t>
  </si>
  <si>
    <r>
      <t xml:space="preserve">VIATICO          </t>
    </r>
    <r>
      <rPr>
        <b/>
        <sz val="8"/>
        <color indexed="9"/>
        <rFont val="Calibri"/>
        <family val="2"/>
      </rPr>
      <t>(11)</t>
    </r>
  </si>
  <si>
    <r>
      <t xml:space="preserve">TOTAL HABER </t>
    </r>
    <r>
      <rPr>
        <b/>
        <sz val="8"/>
        <color indexed="9"/>
        <rFont val="Calibri"/>
        <family val="2"/>
      </rPr>
      <t>(12) 8+9+10+11</t>
    </r>
  </si>
  <si>
    <r>
      <t xml:space="preserve">DESCUENTO PREVISIONAL </t>
    </r>
    <r>
      <rPr>
        <b/>
        <sz val="8"/>
        <color indexed="9"/>
        <rFont val="Calibri"/>
        <family val="2"/>
      </rPr>
      <t>(13)</t>
    </r>
  </si>
  <si>
    <r>
      <t xml:space="preserve">SUELDO LIQUIDO </t>
    </r>
    <r>
      <rPr>
        <b/>
        <sz val="8"/>
        <color indexed="9"/>
        <rFont val="Calibri"/>
        <family val="2"/>
      </rPr>
      <t>(14)  (11-12)</t>
    </r>
  </si>
  <si>
    <t>SIS 1,4%  (16)</t>
  </si>
  <si>
    <r>
      <t xml:space="preserve">MUTUAL </t>
    </r>
    <r>
      <rPr>
        <b/>
        <sz val="8"/>
        <color indexed="9"/>
        <rFont val="Calibri"/>
        <family val="2"/>
      </rPr>
      <t>(15) 1,29%</t>
    </r>
  </si>
  <si>
    <r>
      <t xml:space="preserve">SEGURO CESANT </t>
    </r>
    <r>
      <rPr>
        <b/>
        <sz val="8"/>
        <color indexed="9"/>
        <rFont val="Calibri"/>
        <family val="2"/>
      </rPr>
      <t xml:space="preserve">(16) 3%       </t>
    </r>
  </si>
  <si>
    <t xml:space="preserve">PROVISION DE VACACIONES </t>
  </si>
  <si>
    <t>PROVISION DE FINIQUITOS</t>
  </si>
  <si>
    <r>
      <t xml:space="preserve">BANEFE </t>
    </r>
    <r>
      <rPr>
        <b/>
        <sz val="8"/>
        <color indexed="9"/>
        <rFont val="Calibri"/>
        <family val="2"/>
      </rPr>
      <t>(17)</t>
    </r>
  </si>
  <si>
    <r>
      <t xml:space="preserve">TOTAL COSTO PERSONAL </t>
    </r>
    <r>
      <rPr>
        <b/>
        <sz val="8"/>
        <color indexed="9"/>
        <rFont val="Calibri"/>
        <family val="2"/>
      </rPr>
      <t>(18) 12+15+16+17</t>
    </r>
  </si>
  <si>
    <r>
      <t xml:space="preserve">COMISION AGENCIA </t>
    </r>
    <r>
      <rPr>
        <b/>
        <sz val="8"/>
        <color indexed="9"/>
        <rFont val="Calibri"/>
        <family val="2"/>
      </rPr>
      <t>(19) 8%</t>
    </r>
  </si>
  <si>
    <r>
      <t xml:space="preserve">Costo Cliente Final </t>
    </r>
    <r>
      <rPr>
        <b/>
        <sz val="8"/>
        <color indexed="9"/>
        <rFont val="Calibri"/>
        <family val="2"/>
      </rPr>
      <t>(20) 18+19</t>
    </r>
  </si>
  <si>
    <t>CARLA</t>
  </si>
  <si>
    <t>EASY- HC- FOOD</t>
  </si>
  <si>
    <t>RUTA</t>
  </si>
  <si>
    <t>LA SERENA</t>
  </si>
  <si>
    <t>JAVIER ANDRES</t>
  </si>
  <si>
    <t>GOMEZ</t>
  </si>
  <si>
    <t>ROJAS</t>
  </si>
  <si>
    <t>10897587-3</t>
  </si>
  <si>
    <t>GESTOR DE VENTA</t>
  </si>
  <si>
    <t>INDEFINIDO</t>
  </si>
  <si>
    <t>FOOD</t>
  </si>
  <si>
    <t>TEMUCO</t>
  </si>
  <si>
    <t>JUAN CARLOS</t>
  </si>
  <si>
    <t>CANIO</t>
  </si>
  <si>
    <t>CAYUL</t>
  </si>
  <si>
    <t>14331712-9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</si>
</sst>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dd\.mm\.yy;@"/>
    <numFmt numFmtId="165" formatCode="&quot;$&quot;\ #,##0"/>
    <numFmt numFmtId="166" formatCode="_-[$$-340A]\ * #,##0_-;\-[$$-340A]\ * #,##0_-;_-[$$-340A]\ * &quot;-&quot;_-;_-@_-"/>
    <numFmt numFmtId="167" formatCode="[$$-340A]\ #,##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56"/>
      <name val="Calibri"/>
      <family val="2"/>
      <scheme val="minor"/>
    </font>
    <font>
      <b/>
      <sz val="8"/>
      <color indexed="18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b/>
      <u/>
      <sz val="9"/>
      <color indexed="12"/>
      <name val="Calibri"/>
      <family val="2"/>
      <scheme val="minor"/>
    </font>
    <font>
      <b/>
      <sz val="8"/>
      <color indexed="9"/>
      <name val="Calibri"/>
      <family val="2"/>
      <scheme val="minor"/>
    </font>
    <font>
      <sz val="8"/>
      <color indexed="9"/>
      <name val="Calibri"/>
      <family val="2"/>
      <scheme val="minor"/>
    </font>
    <font>
      <sz val="8"/>
      <color indexed="22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indexed="53"/>
      <name val="Calibri"/>
      <family val="2"/>
      <scheme val="minor"/>
    </font>
    <font>
      <sz val="8"/>
      <color indexed="62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b/>
      <sz val="8"/>
      <color indexed="9"/>
      <name val="Calibri"/>
      <family val="2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indexed="81"/>
      <name val="Tahoma"/>
      <family val="2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3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" fontId="3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1">
    <xf numFmtId="0" fontId="0" fillId="0" borderId="0" xfId="0"/>
    <xf numFmtId="0" fontId="4" fillId="2" borderId="0" xfId="3" applyNumberFormat="1" applyFont="1" applyFill="1"/>
    <xf numFmtId="0" fontId="4" fillId="2" borderId="0" xfId="3" applyNumberFormat="1" applyFont="1" applyFill="1" applyAlignment="1">
      <alignment horizontal="center"/>
    </xf>
    <xf numFmtId="0" fontId="5" fillId="2" borderId="0" xfId="3" applyNumberFormat="1" applyFont="1" applyFill="1" applyBorder="1" applyAlignment="1"/>
    <xf numFmtId="0" fontId="5" fillId="2" borderId="0" xfId="3" applyNumberFormat="1" applyFont="1" applyFill="1" applyBorder="1" applyAlignment="1">
      <alignment horizontal="center"/>
    </xf>
    <xf numFmtId="4" fontId="5" fillId="2" borderId="0" xfId="3" applyFont="1" applyFill="1" applyBorder="1" applyAlignment="1">
      <alignment horizontal="center"/>
    </xf>
    <xf numFmtId="0" fontId="4" fillId="2" borderId="0" xfId="3" applyNumberFormat="1" applyFont="1" applyFill="1" applyBorder="1" applyAlignment="1">
      <alignment horizontal="center"/>
    </xf>
    <xf numFmtId="0" fontId="4" fillId="2" borderId="0" xfId="3" applyNumberFormat="1" applyFont="1" applyFill="1" applyAlignment="1">
      <alignment horizontal="right"/>
    </xf>
    <xf numFmtId="0" fontId="6" fillId="0" borderId="0" xfId="0" applyNumberFormat="1" applyFont="1"/>
    <xf numFmtId="0" fontId="4" fillId="2" borderId="0" xfId="3" applyNumberFormat="1" applyFont="1" applyFill="1" applyBorder="1"/>
    <xf numFmtId="0" fontId="7" fillId="3" borderId="1" xfId="3" applyNumberFormat="1" applyFont="1" applyFill="1" applyBorder="1" applyAlignment="1">
      <alignment horizontal="left"/>
    </xf>
    <xf numFmtId="0" fontId="8" fillId="2" borderId="1" xfId="3" applyNumberFormat="1" applyFont="1" applyFill="1" applyBorder="1" applyAlignment="1">
      <alignment horizontal="left"/>
    </xf>
    <xf numFmtId="0" fontId="9" fillId="2" borderId="0" xfId="3" applyNumberFormat="1" applyFont="1" applyFill="1" applyBorder="1" applyAlignment="1"/>
    <xf numFmtId="0" fontId="6" fillId="0" borderId="0" xfId="0" applyNumberFormat="1" applyFont="1" applyAlignment="1">
      <alignment horizontal="center"/>
    </xf>
    <xf numFmtId="0" fontId="10" fillId="2" borderId="0" xfId="3" applyNumberFormat="1" applyFont="1" applyFill="1" applyBorder="1" applyAlignment="1"/>
    <xf numFmtId="0" fontId="5" fillId="2" borderId="0" xfId="3" applyNumberFormat="1" applyFont="1" applyFill="1" applyAlignment="1">
      <alignment horizontal="center"/>
    </xf>
    <xf numFmtId="4" fontId="4" fillId="2" borderId="0" xfId="3" applyFont="1" applyFill="1" applyAlignment="1">
      <alignment horizontal="center"/>
    </xf>
    <xf numFmtId="14" fontId="11" fillId="0" borderId="0" xfId="0" applyNumberFormat="1" applyFont="1" applyBorder="1" applyAlignment="1">
      <alignment wrapText="1"/>
    </xf>
    <xf numFmtId="0" fontId="11" fillId="0" borderId="0" xfId="0" applyNumberFormat="1" applyFont="1" applyBorder="1" applyAlignment="1">
      <alignment wrapText="1"/>
    </xf>
    <xf numFmtId="0" fontId="4" fillId="2" borderId="0" xfId="3" applyNumberFormat="1" applyFont="1" applyFill="1" applyBorder="1" applyAlignment="1">
      <alignment horizontal="centerContinuous"/>
    </xf>
    <xf numFmtId="164" fontId="8" fillId="2" borderId="1" xfId="3" applyNumberFormat="1" applyFont="1" applyFill="1" applyBorder="1" applyAlignment="1">
      <alignment horizontal="left"/>
    </xf>
    <xf numFmtId="164" fontId="9" fillId="2" borderId="0" xfId="3" applyNumberFormat="1" applyFont="1" applyFill="1" applyBorder="1" applyAlignment="1"/>
    <xf numFmtId="0" fontId="10" fillId="2" borderId="0" xfId="3" applyNumberFormat="1" applyFont="1" applyFill="1" applyAlignment="1">
      <alignment horizontal="left"/>
    </xf>
    <xf numFmtId="15" fontId="8" fillId="2" borderId="1" xfId="3" applyNumberFormat="1" applyFont="1" applyFill="1" applyBorder="1" applyAlignment="1">
      <alignment horizontal="left"/>
    </xf>
    <xf numFmtId="15" fontId="9" fillId="2" borderId="0" xfId="3" applyNumberFormat="1" applyFont="1" applyFill="1" applyBorder="1" applyAlignment="1"/>
    <xf numFmtId="0" fontId="10" fillId="2" borderId="0" xfId="3" applyNumberFormat="1" applyFont="1" applyFill="1" applyAlignment="1"/>
    <xf numFmtId="15" fontId="5" fillId="2" borderId="0" xfId="3" applyNumberFormat="1" applyFont="1" applyFill="1" applyBorder="1" applyAlignment="1">
      <alignment horizontal="center"/>
    </xf>
    <xf numFmtId="14" fontId="11" fillId="0" borderId="0" xfId="0" applyNumberFormat="1" applyFont="1" applyAlignment="1">
      <alignment wrapText="1"/>
    </xf>
    <xf numFmtId="0" fontId="11" fillId="0" borderId="0" xfId="0" applyNumberFormat="1" applyFont="1" applyAlignment="1">
      <alignment wrapText="1"/>
    </xf>
    <xf numFmtId="165" fontId="4" fillId="2" borderId="0" xfId="3" applyNumberFormat="1" applyFont="1" applyFill="1"/>
    <xf numFmtId="0" fontId="4" fillId="4" borderId="0" xfId="3" applyNumberFormat="1" applyFont="1" applyFill="1"/>
    <xf numFmtId="14" fontId="8" fillId="2" borderId="1" xfId="3" applyNumberFormat="1" applyFont="1" applyFill="1" applyBorder="1" applyAlignment="1">
      <alignment horizontal="left"/>
    </xf>
    <xf numFmtId="0" fontId="13" fillId="2" borderId="0" xfId="4" applyFont="1" applyFill="1" applyAlignment="1" applyProtection="1"/>
    <xf numFmtId="0" fontId="4" fillId="5" borderId="2" xfId="3" applyNumberFormat="1" applyFont="1" applyFill="1" applyBorder="1" applyAlignment="1">
      <alignment horizontal="center"/>
    </xf>
    <xf numFmtId="0" fontId="4" fillId="5" borderId="3" xfId="3" applyNumberFormat="1" applyFont="1" applyFill="1" applyBorder="1" applyAlignment="1">
      <alignment horizontal="center"/>
    </xf>
    <xf numFmtId="0" fontId="2" fillId="2" borderId="4" xfId="3" applyNumberFormat="1" applyFont="1" applyFill="1" applyBorder="1" applyAlignment="1">
      <alignment horizontal="left" vertical="center"/>
    </xf>
    <xf numFmtId="0" fontId="14" fillId="2" borderId="0" xfId="3" applyNumberFormat="1" applyFont="1" applyFill="1" applyBorder="1" applyAlignment="1"/>
    <xf numFmtId="0" fontId="14" fillId="2" borderId="0" xfId="3" applyNumberFormat="1" applyFont="1" applyFill="1" applyBorder="1" applyAlignment="1">
      <alignment horizontal="center"/>
    </xf>
    <xf numFmtId="9" fontId="15" fillId="2" borderId="0" xfId="2" applyFont="1" applyFill="1" applyBorder="1" applyAlignment="1">
      <alignment horizontal="center"/>
    </xf>
    <xf numFmtId="0" fontId="16" fillId="2" borderId="0" xfId="3" applyNumberFormat="1" applyFont="1" applyFill="1" applyBorder="1" applyAlignment="1">
      <alignment horizontal="center"/>
    </xf>
    <xf numFmtId="0" fontId="16" fillId="2" borderId="0" xfId="3" applyNumberFormat="1" applyFont="1" applyFill="1"/>
    <xf numFmtId="0" fontId="15" fillId="2" borderId="0" xfId="3" applyNumberFormat="1" applyFont="1" applyFill="1"/>
    <xf numFmtId="0" fontId="5" fillId="2" borderId="0" xfId="3" applyNumberFormat="1" applyFont="1" applyFill="1"/>
    <xf numFmtId="165" fontId="4" fillId="2" borderId="0" xfId="3" applyNumberFormat="1" applyFont="1" applyFill="1" applyBorder="1" applyAlignment="1">
      <alignment horizontal="centerContinuous"/>
    </xf>
    <xf numFmtId="0" fontId="2" fillId="2" borderId="0" xfId="3" applyNumberFormat="1" applyFont="1" applyFill="1" applyBorder="1" applyAlignment="1">
      <alignment horizontal="left" vertical="center"/>
    </xf>
    <xf numFmtId="15" fontId="5" fillId="2" borderId="0" xfId="3" applyNumberFormat="1" applyFont="1" applyFill="1" applyBorder="1" applyAlignment="1">
      <alignment horizontal="left"/>
    </xf>
    <xf numFmtId="165" fontId="17" fillId="6" borderId="1" xfId="3" applyNumberFormat="1" applyFont="1" applyFill="1" applyBorder="1" applyAlignment="1">
      <alignment horizontal="center"/>
    </xf>
    <xf numFmtId="0" fontId="18" fillId="7" borderId="0" xfId="3" applyNumberFormat="1" applyFont="1" applyFill="1" applyBorder="1" applyAlignment="1">
      <alignment horizontal="center"/>
    </xf>
    <xf numFmtId="165" fontId="19" fillId="2" borderId="0" xfId="3" applyNumberFormat="1" applyFont="1" applyFill="1" applyBorder="1" applyAlignment="1">
      <alignment horizontal="centerContinuous"/>
    </xf>
    <xf numFmtId="9" fontId="20" fillId="2" borderId="0" xfId="3" applyNumberFormat="1" applyFont="1" applyFill="1" applyBorder="1" applyAlignment="1">
      <alignment horizontal="center"/>
    </xf>
    <xf numFmtId="0" fontId="7" fillId="3" borderId="5" xfId="3" applyNumberFormat="1" applyFont="1" applyFill="1" applyBorder="1" applyAlignment="1">
      <alignment horizontal="center" vertical="center" wrapText="1"/>
    </xf>
    <xf numFmtId="0" fontId="7" fillId="3" borderId="6" xfId="3" applyNumberFormat="1" applyFont="1" applyFill="1" applyBorder="1" applyAlignment="1">
      <alignment horizontal="center" vertical="center" wrapText="1"/>
    </xf>
    <xf numFmtId="0" fontId="7" fillId="3" borderId="7" xfId="3" applyNumberFormat="1" applyFont="1" applyFill="1" applyBorder="1" applyAlignment="1">
      <alignment horizontal="center" vertical="center" wrapText="1"/>
    </xf>
    <xf numFmtId="49" fontId="7" fillId="3" borderId="8" xfId="5" applyNumberFormat="1" applyFont="1" applyFill="1" applyBorder="1" applyAlignment="1">
      <alignment horizontal="center" vertical="center" wrapText="1"/>
    </xf>
    <xf numFmtId="0" fontId="7" fillId="3" borderId="9" xfId="3" applyNumberFormat="1" applyFont="1" applyFill="1" applyBorder="1" applyAlignment="1">
      <alignment horizontal="center" vertical="center" wrapText="1"/>
    </xf>
    <xf numFmtId="0" fontId="7" fillId="3" borderId="10" xfId="3" applyNumberFormat="1" applyFont="1" applyFill="1" applyBorder="1" applyAlignment="1">
      <alignment horizontal="center" vertical="center" wrapText="1"/>
    </xf>
    <xf numFmtId="0" fontId="7" fillId="3" borderId="11" xfId="3" applyNumberFormat="1" applyFont="1" applyFill="1" applyBorder="1" applyAlignment="1">
      <alignment horizontal="center" vertical="center" wrapText="1"/>
    </xf>
    <xf numFmtId="0" fontId="7" fillId="3" borderId="12" xfId="3" applyNumberFormat="1" applyFont="1" applyFill="1" applyBorder="1" applyAlignment="1">
      <alignment horizontal="center" vertical="center" wrapText="1"/>
    </xf>
    <xf numFmtId="0" fontId="7" fillId="3" borderId="13" xfId="3" applyNumberFormat="1" applyFont="1" applyFill="1" applyBorder="1" applyAlignment="1">
      <alignment horizontal="center" vertical="center" wrapText="1"/>
    </xf>
    <xf numFmtId="0" fontId="7" fillId="3" borderId="14" xfId="3" applyNumberFormat="1" applyFont="1" applyFill="1" applyBorder="1" applyAlignment="1">
      <alignment horizontal="center" vertical="center" wrapText="1"/>
    </xf>
    <xf numFmtId="4" fontId="7" fillId="3" borderId="7" xfId="3" applyNumberFormat="1" applyFont="1" applyFill="1" applyBorder="1" applyAlignment="1">
      <alignment horizontal="center" vertical="center" wrapText="1"/>
    </xf>
    <xf numFmtId="0" fontId="5" fillId="2" borderId="0" xfId="3" applyNumberFormat="1" applyFont="1" applyFill="1" applyAlignment="1"/>
    <xf numFmtId="3" fontId="4" fillId="6" borderId="1" xfId="3" applyNumberFormat="1" applyFont="1" applyFill="1" applyBorder="1" applyAlignment="1">
      <alignment horizontal="center"/>
    </xf>
    <xf numFmtId="3" fontId="4" fillId="0" borderId="1" xfId="3" applyNumberFormat="1" applyFont="1" applyFill="1" applyBorder="1" applyAlignment="1">
      <alignment horizontal="center"/>
    </xf>
    <xf numFmtId="0" fontId="6" fillId="0" borderId="1" xfId="6" applyFont="1" applyFill="1" applyBorder="1" applyAlignment="1" applyProtection="1">
      <alignment horizontal="center" wrapText="1"/>
      <protection locked="0"/>
    </xf>
    <xf numFmtId="0" fontId="6" fillId="0" borderId="1" xfId="6" applyFont="1" applyFill="1" applyBorder="1" applyAlignment="1" applyProtection="1">
      <alignment horizontal="left" wrapText="1"/>
      <protection locked="0"/>
    </xf>
    <xf numFmtId="0" fontId="6" fillId="8" borderId="1" xfId="6" applyFont="1" applyFill="1" applyBorder="1" applyAlignment="1" applyProtection="1">
      <alignment horizontal="left" wrapText="1"/>
      <protection locked="0"/>
    </xf>
    <xf numFmtId="1" fontId="6" fillId="6" borderId="1" xfId="3" applyNumberFormat="1" applyFont="1" applyFill="1" applyBorder="1" applyAlignment="1">
      <alignment horizontal="center"/>
    </xf>
    <xf numFmtId="0" fontId="6" fillId="6" borderId="1" xfId="7" applyFont="1" applyFill="1" applyBorder="1" applyAlignment="1">
      <alignment horizontal="center" wrapText="1"/>
    </xf>
    <xf numFmtId="14" fontId="4" fillId="6" borderId="1" xfId="7" applyNumberFormat="1" applyFont="1" applyFill="1" applyBorder="1" applyAlignment="1">
      <alignment horizontal="center" wrapText="1"/>
    </xf>
    <xf numFmtId="166" fontId="7" fillId="3" borderId="1" xfId="6" applyNumberFormat="1" applyFont="1" applyFill="1" applyBorder="1" applyAlignment="1" applyProtection="1">
      <alignment wrapText="1"/>
      <protection locked="0"/>
    </xf>
    <xf numFmtId="165" fontId="6" fillId="6" borderId="1" xfId="3" applyNumberFormat="1" applyFont="1" applyFill="1" applyBorder="1"/>
    <xf numFmtId="167" fontId="6" fillId="0" borderId="1" xfId="3" applyNumberFormat="1" applyFont="1" applyFill="1" applyBorder="1"/>
    <xf numFmtId="9" fontId="6" fillId="0" borderId="1" xfId="2" applyFont="1" applyFill="1" applyBorder="1"/>
    <xf numFmtId="167" fontId="6" fillId="0" borderId="1" xfId="1" applyNumberFormat="1" applyFont="1" applyFill="1" applyBorder="1"/>
    <xf numFmtId="1" fontId="6" fillId="6" borderId="1" xfId="3" applyNumberFormat="1" applyFont="1" applyFill="1" applyBorder="1"/>
    <xf numFmtId="167" fontId="6" fillId="6" borderId="1" xfId="1" applyNumberFormat="1" applyFont="1" applyFill="1" applyBorder="1"/>
    <xf numFmtId="165" fontId="7" fillId="3" borderId="1" xfId="3" applyNumberFormat="1" applyFont="1" applyFill="1" applyBorder="1"/>
    <xf numFmtId="165" fontId="6" fillId="9" borderId="1" xfId="3" applyNumberFormat="1" applyFont="1" applyFill="1" applyBorder="1"/>
    <xf numFmtId="165" fontId="6" fillId="10" borderId="1" xfId="3" applyNumberFormat="1" applyFont="1" applyFill="1" applyBorder="1"/>
    <xf numFmtId="165" fontId="22" fillId="0" borderId="1" xfId="3" applyNumberFormat="1" applyFont="1" applyFill="1" applyBorder="1"/>
    <xf numFmtId="165" fontId="4" fillId="2" borderId="1" xfId="3" applyNumberFormat="1" applyFont="1" applyFill="1" applyBorder="1"/>
    <xf numFmtId="165" fontId="5" fillId="6" borderId="1" xfId="3" applyNumberFormat="1" applyFont="1" applyFill="1" applyBorder="1"/>
    <xf numFmtId="165" fontId="5" fillId="0" borderId="1" xfId="3" applyNumberFormat="1" applyFont="1" applyFill="1" applyBorder="1"/>
    <xf numFmtId="165" fontId="5" fillId="5" borderId="1" xfId="3" applyNumberFormat="1" applyFont="1" applyFill="1" applyBorder="1"/>
    <xf numFmtId="165" fontId="4" fillId="2" borderId="1" xfId="3" applyNumberFormat="1" applyFont="1" applyFill="1" applyBorder="1" applyAlignment="1">
      <alignment horizontal="center"/>
    </xf>
    <xf numFmtId="165" fontId="4" fillId="0" borderId="1" xfId="3" applyNumberFormat="1" applyFont="1" applyFill="1" applyBorder="1"/>
    <xf numFmtId="165" fontId="6" fillId="6" borderId="1" xfId="3" applyNumberFormat="1" applyFont="1" applyFill="1" applyBorder="1" applyAlignment="1">
      <alignment horizontal="right"/>
    </xf>
    <xf numFmtId="165" fontId="6" fillId="11" borderId="1" xfId="3" applyNumberFormat="1" applyFont="1" applyFill="1" applyBorder="1" applyAlignment="1">
      <alignment horizontal="right"/>
    </xf>
    <xf numFmtId="165" fontId="7" fillId="12" borderId="1" xfId="3" applyNumberFormat="1" applyFont="1" applyFill="1" applyBorder="1"/>
    <xf numFmtId="165" fontId="23" fillId="0" borderId="1" xfId="3" applyNumberFormat="1" applyFont="1" applyFill="1" applyBorder="1"/>
    <xf numFmtId="0" fontId="24" fillId="6" borderId="0" xfId="3" applyNumberFormat="1" applyFont="1" applyFill="1"/>
    <xf numFmtId="0" fontId="6" fillId="0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left" wrapText="1"/>
    </xf>
    <xf numFmtId="0" fontId="6" fillId="8" borderId="1" xfId="0" applyNumberFormat="1" applyFont="1" applyFill="1" applyBorder="1"/>
    <xf numFmtId="0" fontId="4" fillId="8" borderId="1" xfId="0" applyNumberFormat="1" applyFont="1" applyFill="1" applyBorder="1" applyAlignment="1">
      <alignment horizontal="left" wrapText="1"/>
    </xf>
    <xf numFmtId="14" fontId="4" fillId="0" borderId="1" xfId="0" applyNumberFormat="1" applyFont="1" applyFill="1" applyBorder="1" applyAlignment="1">
      <alignment horizontal="center" wrapText="1"/>
    </xf>
    <xf numFmtId="166" fontId="7" fillId="3" borderId="0" xfId="6" applyNumberFormat="1" applyFont="1" applyFill="1" applyBorder="1" applyAlignment="1" applyProtection="1">
      <alignment wrapText="1"/>
      <protection locked="0"/>
    </xf>
    <xf numFmtId="1" fontId="25" fillId="6" borderId="1" xfId="3" applyNumberFormat="1" applyFont="1" applyFill="1" applyBorder="1"/>
    <xf numFmtId="165" fontId="4" fillId="6" borderId="1" xfId="3" applyNumberFormat="1" applyFont="1" applyFill="1" applyBorder="1"/>
    <xf numFmtId="0" fontId="4" fillId="6" borderId="0" xfId="3" applyNumberFormat="1" applyFont="1" applyFill="1" applyBorder="1"/>
  </cellXfs>
  <cellStyles count="8">
    <cellStyle name="=C:\WINNT\SYSTEM32\COMMAND.COM" xfId="3"/>
    <cellStyle name="=C:\WINNT\SYSTEM32\COMMAND.COM 2" xfId="5"/>
    <cellStyle name="=C:\WINNT\SYSTEM32\COMMAND.COM 3" xfId="6"/>
    <cellStyle name="Hipervínculo" xfId="4" builtinId="8"/>
    <cellStyle name="Millares" xfId="1" builtinId="3"/>
    <cellStyle name="Normal" xfId="0" builtinId="0"/>
    <cellStyle name="Normal 2" xfId="7"/>
    <cellStyle name="Porcentaje" xfId="2" builtinId="5"/>
  </cellStyles>
  <dxfs count="6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1</xdr:row>
      <xdr:rowOff>47625</xdr:rowOff>
    </xdr:from>
    <xdr:to>
      <xdr:col>10</xdr:col>
      <xdr:colOff>38100</xdr:colOff>
      <xdr:row>4</xdr:row>
      <xdr:rowOff>104775</xdr:rowOff>
    </xdr:to>
    <xdr:pic>
      <xdr:nvPicPr>
        <xdr:cNvPr id="2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52400"/>
          <a:ext cx="22002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.caroca/AppData/Local/Microsoft/Windows/INetCache/Content.Outlook/8VM1T4FZ/libro%20rem%20tesa%2008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io%20Bustos/Desktop/Mario/Documentacion%20Sistema%20de%20Facturacion/Planillas%20de%20Facturacion/Nominas/Cierre%20de%20Sueldos%20Agosto%20%202017%20TES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o rem tesa 082017"/>
    </sheetNames>
    <sheetDataSet>
      <sheetData sheetId="0" refreshError="1">
        <row r="5">
          <cell r="B5" t="str">
            <v>rut</v>
          </cell>
        </row>
        <row r="6">
          <cell r="B6" t="str">
            <v>9407194-1</v>
          </cell>
          <cell r="C6" t="str">
            <v>NAVIA  LOPEZ, APOLONIA</v>
          </cell>
          <cell r="D6" t="str">
            <v>TESA - REPOSICION</v>
          </cell>
          <cell r="E6" t="str">
            <v>JEFE DE VENTAS</v>
          </cell>
          <cell r="F6">
            <v>41488</v>
          </cell>
          <cell r="G6">
            <v>401769</v>
          </cell>
          <cell r="H6" t="str">
            <v>I</v>
          </cell>
          <cell r="I6" t="str">
            <v>HABITAT</v>
          </cell>
          <cell r="J6" t="str">
            <v>FONASA</v>
          </cell>
          <cell r="K6">
            <v>23205</v>
          </cell>
          <cell r="L6" t="str">
            <v>Soltero(a)</v>
          </cell>
          <cell r="M6" t="str">
            <v>NONATO COO               3424            100SANTIA</v>
          </cell>
          <cell r="N6" t="str">
            <v/>
          </cell>
          <cell r="O6" t="str">
            <v/>
          </cell>
          <cell r="P6" t="str">
            <v>CHILENA</v>
          </cell>
          <cell r="Q6" t="str">
            <v>DEPOSITO</v>
          </cell>
          <cell r="R6" t="str">
            <v>BANCO SANTANDER</v>
          </cell>
          <cell r="S6" t="str">
            <v>1712093702</v>
          </cell>
          <cell r="T6">
            <v>30</v>
          </cell>
          <cell r="U6">
            <v>522552</v>
          </cell>
          <cell r="W6">
            <v>432000</v>
          </cell>
          <cell r="X6">
            <v>85500</v>
          </cell>
          <cell r="Y6">
            <v>0</v>
          </cell>
          <cell r="Z6">
            <v>106875</v>
          </cell>
          <cell r="AA6">
            <v>40000</v>
          </cell>
          <cell r="AB6">
            <v>140000</v>
          </cell>
          <cell r="AC6">
            <v>0</v>
          </cell>
          <cell r="AD6">
            <v>0</v>
          </cell>
          <cell r="AE6">
            <v>804375</v>
          </cell>
          <cell r="AF6">
            <v>70367</v>
          </cell>
          <cell r="AG6">
            <v>0</v>
          </cell>
          <cell r="AH6">
            <v>3746</v>
          </cell>
          <cell r="AI6">
            <v>43706</v>
          </cell>
          <cell r="AJ6">
            <v>100000</v>
          </cell>
          <cell r="AK6">
            <v>64004</v>
          </cell>
          <cell r="AL6">
            <v>0</v>
          </cell>
          <cell r="AM6">
            <v>0</v>
          </cell>
          <cell r="AN6">
            <v>0</v>
          </cell>
          <cell r="AO6">
            <v>281823</v>
          </cell>
          <cell r="AP6">
            <v>522552</v>
          </cell>
          <cell r="AQ6">
            <v>8054</v>
          </cell>
          <cell r="AR6">
            <v>4995</v>
          </cell>
          <cell r="AS6">
            <v>9990</v>
          </cell>
          <cell r="AT6">
            <v>8804</v>
          </cell>
          <cell r="AU6">
            <v>836218</v>
          </cell>
          <cell r="AV6">
            <v>14985</v>
          </cell>
        </row>
        <row r="7">
          <cell r="B7" t="str">
            <v>10852105-8</v>
          </cell>
          <cell r="C7" t="str">
            <v>MUÑOZ  RIVERA, JESSICA</v>
          </cell>
          <cell r="D7" t="str">
            <v>TESA - REPOSICION</v>
          </cell>
          <cell r="E7" t="str">
            <v>GESTOR DE VENTAS</v>
          </cell>
          <cell r="F7">
            <v>41487</v>
          </cell>
          <cell r="G7">
            <v>401769</v>
          </cell>
          <cell r="H7" t="str">
            <v>I</v>
          </cell>
          <cell r="I7" t="str">
            <v>PROVIDA</v>
          </cell>
          <cell r="J7" t="str">
            <v>FONASA</v>
          </cell>
          <cell r="K7">
            <v>25727</v>
          </cell>
          <cell r="L7" t="str">
            <v>Soltero(a)</v>
          </cell>
          <cell r="M7" t="str">
            <v>IGNACIO CARRERA PINTO    1142             91SANTIA</v>
          </cell>
          <cell r="N7" t="str">
            <v/>
          </cell>
          <cell r="O7" t="str">
            <v/>
          </cell>
          <cell r="P7" t="str">
            <v>CHILENA</v>
          </cell>
          <cell r="Q7" t="str">
            <v>DEPOSITO</v>
          </cell>
          <cell r="R7" t="str">
            <v>BANCO SANTANDER</v>
          </cell>
          <cell r="S7" t="str">
            <v>1701734447</v>
          </cell>
          <cell r="T7">
            <v>30</v>
          </cell>
          <cell r="U7">
            <v>242012</v>
          </cell>
          <cell r="W7">
            <v>270000</v>
          </cell>
          <cell r="X7">
            <v>0</v>
          </cell>
          <cell r="Y7">
            <v>0</v>
          </cell>
          <cell r="Z7">
            <v>67500</v>
          </cell>
          <cell r="AA7">
            <v>0</v>
          </cell>
          <cell r="AB7">
            <v>52000</v>
          </cell>
          <cell r="AC7">
            <v>0</v>
          </cell>
          <cell r="AD7">
            <v>6806</v>
          </cell>
          <cell r="AE7">
            <v>396306</v>
          </cell>
          <cell r="AF7">
            <v>38644</v>
          </cell>
          <cell r="AG7">
            <v>20000</v>
          </cell>
          <cell r="AH7">
            <v>2025</v>
          </cell>
          <cell r="AI7">
            <v>23625</v>
          </cell>
          <cell r="AJ7">
            <v>70000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154294</v>
          </cell>
          <cell r="AP7">
            <v>242012</v>
          </cell>
          <cell r="AQ7">
            <v>4354</v>
          </cell>
          <cell r="AR7">
            <v>2700</v>
          </cell>
          <cell r="AS7">
            <v>5400</v>
          </cell>
          <cell r="AT7">
            <v>4759</v>
          </cell>
          <cell r="AU7">
            <v>413519</v>
          </cell>
          <cell r="AV7">
            <v>8100</v>
          </cell>
        </row>
        <row r="8">
          <cell r="B8" t="str">
            <v>10897587-3</v>
          </cell>
          <cell r="C8" t="str">
            <v>GOMEZ  ROJAS, JAVIER</v>
          </cell>
          <cell r="D8" t="str">
            <v>TESA - REPOSICION</v>
          </cell>
          <cell r="E8" t="str">
            <v>GESTOR DE VENTAS</v>
          </cell>
          <cell r="F8">
            <v>41487</v>
          </cell>
          <cell r="G8">
            <v>401769</v>
          </cell>
          <cell r="H8" t="str">
            <v>I</v>
          </cell>
          <cell r="I8" t="str">
            <v>HABITAT</v>
          </cell>
          <cell r="J8" t="str">
            <v>FONASA</v>
          </cell>
          <cell r="K8">
            <v>25396</v>
          </cell>
          <cell r="L8" t="str">
            <v>Soltero(a)</v>
          </cell>
          <cell r="M8" t="str">
            <v>PERIODISTA MARIO PEÑA    5439             19COQUIM</v>
          </cell>
          <cell r="N8" t="str">
            <v/>
          </cell>
          <cell r="O8" t="str">
            <v/>
          </cell>
          <cell r="P8" t="str">
            <v>CHILENA</v>
          </cell>
          <cell r="Q8" t="str">
            <v>DEPOSITO</v>
          </cell>
          <cell r="R8" t="str">
            <v>BANCO SANTANDER</v>
          </cell>
          <cell r="S8" t="str">
            <v>62190282924</v>
          </cell>
          <cell r="T8">
            <v>30</v>
          </cell>
          <cell r="U8">
            <v>365718</v>
          </cell>
          <cell r="W8">
            <v>270000</v>
          </cell>
          <cell r="X8">
            <v>0</v>
          </cell>
          <cell r="Y8">
            <v>80000</v>
          </cell>
          <cell r="Z8">
            <v>67500</v>
          </cell>
          <cell r="AA8">
            <v>0</v>
          </cell>
          <cell r="AB8">
            <v>77000</v>
          </cell>
          <cell r="AC8">
            <v>0</v>
          </cell>
          <cell r="AD8">
            <v>0</v>
          </cell>
          <cell r="AE8">
            <v>494500</v>
          </cell>
          <cell r="AF8">
            <v>47052</v>
          </cell>
          <cell r="AG8">
            <v>0</v>
          </cell>
          <cell r="AH8">
            <v>2505</v>
          </cell>
          <cell r="AI8">
            <v>29225</v>
          </cell>
          <cell r="AJ8">
            <v>50000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128782</v>
          </cell>
          <cell r="AP8">
            <v>365718</v>
          </cell>
          <cell r="AQ8">
            <v>5386</v>
          </cell>
          <cell r="AR8">
            <v>3340</v>
          </cell>
          <cell r="AS8">
            <v>6680</v>
          </cell>
          <cell r="AT8">
            <v>5887</v>
          </cell>
          <cell r="AU8">
            <v>515793</v>
          </cell>
          <cell r="AV8">
            <v>10020</v>
          </cell>
        </row>
        <row r="9">
          <cell r="B9" t="str">
            <v>11101991-6</v>
          </cell>
          <cell r="C9" t="str">
            <v>SILVA  PARRA, INGRID ELENA</v>
          </cell>
          <cell r="D9" t="str">
            <v>TESA - REPOSICION</v>
          </cell>
          <cell r="E9" t="str">
            <v>GESTOR DE VENTAS</v>
          </cell>
          <cell r="F9">
            <v>42661</v>
          </cell>
          <cell r="G9">
            <v>401769</v>
          </cell>
          <cell r="H9" t="str">
            <v>I</v>
          </cell>
          <cell r="I9" t="str">
            <v>MODELO</v>
          </cell>
          <cell r="J9" t="str">
            <v>FONASA</v>
          </cell>
          <cell r="K9">
            <v>24313</v>
          </cell>
          <cell r="L9" t="str">
            <v>Soltero(a)</v>
          </cell>
          <cell r="M9" t="str">
            <v>KILIMANJARO              84000            79SANTIA</v>
          </cell>
          <cell r="N9" t="str">
            <v/>
          </cell>
          <cell r="O9" t="str">
            <v/>
          </cell>
          <cell r="P9" t="str">
            <v>CHILENA</v>
          </cell>
          <cell r="Q9" t="str">
            <v>DEPOSITO</v>
          </cell>
          <cell r="R9" t="str">
            <v>BANCO SANTANDER</v>
          </cell>
          <cell r="S9" t="str">
            <v>62191557609</v>
          </cell>
          <cell r="T9">
            <v>30</v>
          </cell>
          <cell r="U9">
            <v>401724</v>
          </cell>
          <cell r="W9">
            <v>270000</v>
          </cell>
          <cell r="X9">
            <v>0</v>
          </cell>
          <cell r="Y9">
            <v>75000</v>
          </cell>
          <cell r="Z9">
            <v>67500</v>
          </cell>
          <cell r="AA9">
            <v>0</v>
          </cell>
          <cell r="AB9">
            <v>95000</v>
          </cell>
          <cell r="AC9">
            <v>0</v>
          </cell>
          <cell r="AD9">
            <v>0</v>
          </cell>
          <cell r="AE9">
            <v>507500</v>
          </cell>
          <cell r="AF9">
            <v>44426</v>
          </cell>
          <cell r="AG9">
            <v>0</v>
          </cell>
          <cell r="AH9">
            <v>2475</v>
          </cell>
          <cell r="AI9">
            <v>28875</v>
          </cell>
          <cell r="AJ9">
            <v>30000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105776</v>
          </cell>
          <cell r="AP9">
            <v>401724</v>
          </cell>
          <cell r="AQ9">
            <v>5321</v>
          </cell>
          <cell r="AR9">
            <v>3300</v>
          </cell>
          <cell r="AS9">
            <v>6600</v>
          </cell>
          <cell r="AT9">
            <v>5816</v>
          </cell>
          <cell r="AU9">
            <v>528537</v>
          </cell>
          <cell r="AV9">
            <v>9900</v>
          </cell>
        </row>
        <row r="10">
          <cell r="B10" t="str">
            <v>11239769-8</v>
          </cell>
          <cell r="C10" t="str">
            <v>CHANDIA  APARICIO, LAURA ESTER</v>
          </cell>
          <cell r="D10" t="str">
            <v>TESA - REPOSICION</v>
          </cell>
          <cell r="E10" t="str">
            <v>GESTOR DE VENTAS</v>
          </cell>
          <cell r="F10">
            <v>42217</v>
          </cell>
          <cell r="G10">
            <v>401769</v>
          </cell>
          <cell r="H10" t="str">
            <v>I</v>
          </cell>
          <cell r="I10" t="str">
            <v>CAPITAL</v>
          </cell>
          <cell r="J10" t="str">
            <v>FONASA</v>
          </cell>
          <cell r="K10">
            <v>25076</v>
          </cell>
          <cell r="L10" t="str">
            <v>Casado(a)</v>
          </cell>
          <cell r="M10" t="str">
            <v>SUECIA                   3048            347CONCEP</v>
          </cell>
          <cell r="N10" t="str">
            <v/>
          </cell>
          <cell r="O10" t="str">
            <v>+56  9 630</v>
          </cell>
          <cell r="P10" t="str">
            <v>CHILENA</v>
          </cell>
          <cell r="Q10" t="str">
            <v>DEPOSITO</v>
          </cell>
          <cell r="R10" t="str">
            <v>BANCOESTADO DE CHILE</v>
          </cell>
          <cell r="S10" t="str">
            <v>11239769</v>
          </cell>
          <cell r="T10">
            <v>23</v>
          </cell>
          <cell r="U10">
            <v>201324</v>
          </cell>
          <cell r="W10">
            <v>207000</v>
          </cell>
          <cell r="X10">
            <v>0</v>
          </cell>
          <cell r="Y10">
            <v>63250</v>
          </cell>
          <cell r="Z10">
            <v>51750</v>
          </cell>
          <cell r="AA10">
            <v>0</v>
          </cell>
          <cell r="AB10">
            <v>69000</v>
          </cell>
          <cell r="AC10">
            <v>0</v>
          </cell>
          <cell r="AD10">
            <v>6806</v>
          </cell>
          <cell r="AE10">
            <v>397806</v>
          </cell>
          <cell r="AF10">
            <v>36837</v>
          </cell>
          <cell r="AG10">
            <v>0</v>
          </cell>
          <cell r="AH10">
            <v>1932</v>
          </cell>
          <cell r="AI10">
            <v>22540</v>
          </cell>
          <cell r="AJ10">
            <v>70000</v>
          </cell>
          <cell r="AK10">
            <v>44875</v>
          </cell>
          <cell r="AL10">
            <v>14907</v>
          </cell>
          <cell r="AM10">
            <v>0</v>
          </cell>
          <cell r="AN10">
            <v>5391</v>
          </cell>
          <cell r="AO10">
            <v>196482</v>
          </cell>
          <cell r="AP10">
            <v>201324</v>
          </cell>
          <cell r="AQ10">
            <v>4154</v>
          </cell>
          <cell r="AR10">
            <v>3416</v>
          </cell>
          <cell r="AS10">
            <v>6832</v>
          </cell>
          <cell r="AT10">
            <v>6021</v>
          </cell>
          <cell r="AU10">
            <v>418229</v>
          </cell>
          <cell r="AV10">
            <v>10248</v>
          </cell>
        </row>
        <row r="11">
          <cell r="B11" t="str">
            <v>11484462-4</v>
          </cell>
          <cell r="C11" t="str">
            <v>YAÑEZ  DEL PINO, MARIA ESTER</v>
          </cell>
          <cell r="D11" t="str">
            <v>TESA - REPOSICION</v>
          </cell>
          <cell r="E11" t="str">
            <v>GESTOR DE VENTAS</v>
          </cell>
          <cell r="F11">
            <v>42430</v>
          </cell>
          <cell r="G11">
            <v>401769</v>
          </cell>
          <cell r="H11" t="str">
            <v>I</v>
          </cell>
          <cell r="I11" t="str">
            <v>HABITAT</v>
          </cell>
          <cell r="J11" t="str">
            <v>FONASA</v>
          </cell>
          <cell r="K11">
            <v>25491</v>
          </cell>
          <cell r="L11" t="str">
            <v>Casado(a)</v>
          </cell>
          <cell r="M11" t="str">
            <v>SAN PABLO                7148            325SANTIA</v>
          </cell>
          <cell r="N11" t="str">
            <v/>
          </cell>
          <cell r="O11" t="str">
            <v>+56  9 762</v>
          </cell>
          <cell r="P11" t="str">
            <v>CHILENA</v>
          </cell>
          <cell r="Q11" t="str">
            <v>DEPOSITO</v>
          </cell>
          <cell r="R11" t="str">
            <v>BANCOESTADO DE CHILE</v>
          </cell>
          <cell r="S11" t="str">
            <v xml:space="preserve"> 11484462-4</v>
          </cell>
          <cell r="T11">
            <v>30</v>
          </cell>
          <cell r="U11">
            <v>409661</v>
          </cell>
          <cell r="W11">
            <v>270000</v>
          </cell>
          <cell r="X11">
            <v>0</v>
          </cell>
          <cell r="Y11">
            <v>75000</v>
          </cell>
          <cell r="Z11">
            <v>67500</v>
          </cell>
          <cell r="AA11">
            <v>0</v>
          </cell>
          <cell r="AB11">
            <v>75000</v>
          </cell>
          <cell r="AC11">
            <v>0</v>
          </cell>
          <cell r="AD11">
            <v>0</v>
          </cell>
          <cell r="AE11">
            <v>487500</v>
          </cell>
          <cell r="AF11">
            <v>46489</v>
          </cell>
          <cell r="AG11">
            <v>0</v>
          </cell>
          <cell r="AH11">
            <v>2475</v>
          </cell>
          <cell r="AI11">
            <v>28875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77839</v>
          </cell>
          <cell r="AP11">
            <v>409661</v>
          </cell>
          <cell r="AQ11">
            <v>5321</v>
          </cell>
          <cell r="AR11">
            <v>3300</v>
          </cell>
          <cell r="AS11">
            <v>6600</v>
          </cell>
          <cell r="AT11">
            <v>5816</v>
          </cell>
          <cell r="AU11">
            <v>508537</v>
          </cell>
          <cell r="AV11">
            <v>9900</v>
          </cell>
        </row>
        <row r="12">
          <cell r="B12" t="str">
            <v>11721074-K</v>
          </cell>
          <cell r="C12" t="str">
            <v>BAEZ  SANTANDER, MARIA LUISA</v>
          </cell>
          <cell r="D12" t="str">
            <v>TESA - REPOSICION</v>
          </cell>
          <cell r="E12" t="str">
            <v>GESTOR DE VENTAS</v>
          </cell>
          <cell r="F12">
            <v>42832</v>
          </cell>
          <cell r="G12">
            <v>401769</v>
          </cell>
          <cell r="H12" t="str">
            <v>I</v>
          </cell>
          <cell r="I12" t="str">
            <v>PLAN VITAL</v>
          </cell>
          <cell r="J12" t="str">
            <v>FONASA</v>
          </cell>
          <cell r="K12">
            <v>26126</v>
          </cell>
          <cell r="L12" t="str">
            <v>Soltero(a)</v>
          </cell>
          <cell r="M12" t="str">
            <v>CONDELL                  1902             10ANTOFA</v>
          </cell>
          <cell r="N12" t="str">
            <v/>
          </cell>
          <cell r="O12" t="str">
            <v/>
          </cell>
          <cell r="P12" t="str">
            <v>CHILENA</v>
          </cell>
          <cell r="Q12" t="str">
            <v>DEPOSITO</v>
          </cell>
          <cell r="R12" t="str">
            <v>BANCOESTADO DE CHILE</v>
          </cell>
          <cell r="S12" t="str">
            <v>11721074</v>
          </cell>
          <cell r="T12">
            <v>30</v>
          </cell>
          <cell r="U12">
            <v>177359</v>
          </cell>
          <cell r="W12">
            <v>120000</v>
          </cell>
          <cell r="X12">
            <v>0</v>
          </cell>
          <cell r="Y12">
            <v>59000</v>
          </cell>
          <cell r="Z12">
            <v>30000</v>
          </cell>
          <cell r="AA12">
            <v>0</v>
          </cell>
          <cell r="AB12">
            <v>56000</v>
          </cell>
          <cell r="AC12">
            <v>0</v>
          </cell>
          <cell r="AD12">
            <v>0</v>
          </cell>
          <cell r="AE12">
            <v>265000</v>
          </cell>
          <cell r="AF12">
            <v>21757</v>
          </cell>
          <cell r="AG12">
            <v>0</v>
          </cell>
          <cell r="AH12">
            <v>1254</v>
          </cell>
          <cell r="AI12">
            <v>14630</v>
          </cell>
          <cell r="AJ12">
            <v>50000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87641</v>
          </cell>
          <cell r="AP12">
            <v>177359</v>
          </cell>
          <cell r="AQ12">
            <v>2696</v>
          </cell>
          <cell r="AR12">
            <v>1672</v>
          </cell>
          <cell r="AS12">
            <v>3344</v>
          </cell>
          <cell r="AT12">
            <v>2947</v>
          </cell>
          <cell r="AU12">
            <v>275659</v>
          </cell>
          <cell r="AV12">
            <v>5016</v>
          </cell>
        </row>
        <row r="13">
          <cell r="B13" t="str">
            <v>12491056-0</v>
          </cell>
          <cell r="C13" t="str">
            <v>LOPEZ  RIVERA, IVONNE MARCELA</v>
          </cell>
          <cell r="D13" t="str">
            <v>TESA - REPOSICION</v>
          </cell>
          <cell r="E13" t="str">
            <v>GESTOR DE VENTAS</v>
          </cell>
          <cell r="F13">
            <v>42202</v>
          </cell>
          <cell r="G13">
            <v>401769</v>
          </cell>
          <cell r="H13" t="str">
            <v>I</v>
          </cell>
          <cell r="I13" t="str">
            <v>CAPITAL</v>
          </cell>
          <cell r="J13" t="str">
            <v>FONASA</v>
          </cell>
          <cell r="K13">
            <v>26737</v>
          </cell>
          <cell r="L13" t="str">
            <v>Soltero(a)</v>
          </cell>
          <cell r="M13" t="str">
            <v>PASAJE SA ROSENDO        377             329SANTIA</v>
          </cell>
          <cell r="N13" t="str">
            <v/>
          </cell>
          <cell r="O13" t="str">
            <v>+56  9 777</v>
          </cell>
          <cell r="P13" t="str">
            <v>CHILENA</v>
          </cell>
          <cell r="Q13" t="str">
            <v>DEPOSITO</v>
          </cell>
          <cell r="R13" t="str">
            <v>BANCOESTADO DE CHILE</v>
          </cell>
          <cell r="S13" t="str">
            <v>12491056-0</v>
          </cell>
          <cell r="T13">
            <v>30</v>
          </cell>
          <cell r="U13">
            <v>138993</v>
          </cell>
          <cell r="W13">
            <v>270000</v>
          </cell>
          <cell r="X13">
            <v>0</v>
          </cell>
          <cell r="Y13">
            <v>0</v>
          </cell>
          <cell r="Z13">
            <v>67500</v>
          </cell>
          <cell r="AA13">
            <v>0</v>
          </cell>
          <cell r="AB13">
            <v>50000</v>
          </cell>
          <cell r="AC13">
            <v>0</v>
          </cell>
          <cell r="AD13">
            <v>13612</v>
          </cell>
          <cell r="AE13">
            <v>401112</v>
          </cell>
          <cell r="AF13">
            <v>38610</v>
          </cell>
          <cell r="AG13">
            <v>0</v>
          </cell>
          <cell r="AH13">
            <v>2025</v>
          </cell>
          <cell r="AI13">
            <v>23625</v>
          </cell>
          <cell r="AJ13">
            <v>150000</v>
          </cell>
          <cell r="AK13">
            <v>47859</v>
          </cell>
          <cell r="AL13">
            <v>0</v>
          </cell>
          <cell r="AM13">
            <v>0</v>
          </cell>
          <cell r="AN13">
            <v>0</v>
          </cell>
          <cell r="AO13">
            <v>262119</v>
          </cell>
          <cell r="AP13">
            <v>138993</v>
          </cell>
          <cell r="AQ13">
            <v>4354</v>
          </cell>
          <cell r="AR13">
            <v>2700</v>
          </cell>
          <cell r="AS13">
            <v>5400</v>
          </cell>
          <cell r="AT13">
            <v>4759</v>
          </cell>
          <cell r="AU13">
            <v>418325</v>
          </cell>
          <cell r="AV13">
            <v>8100</v>
          </cell>
        </row>
        <row r="14">
          <cell r="B14" t="str">
            <v>12528972-K</v>
          </cell>
          <cell r="C14" t="str">
            <v>CEPEDA  BULBOA, BORIS</v>
          </cell>
          <cell r="D14" t="str">
            <v>TESA - REPOSICION</v>
          </cell>
          <cell r="E14" t="str">
            <v>GESTOR DE VENTAS</v>
          </cell>
          <cell r="F14">
            <v>41834</v>
          </cell>
          <cell r="G14">
            <v>401769</v>
          </cell>
          <cell r="H14" t="str">
            <v>I</v>
          </cell>
          <cell r="I14" t="str">
            <v>HABITAT</v>
          </cell>
          <cell r="J14" t="str">
            <v>FONASA</v>
          </cell>
          <cell r="K14">
            <v>26569</v>
          </cell>
          <cell r="L14" t="str">
            <v>Soltero(a)</v>
          </cell>
          <cell r="M14" t="str">
            <v>AVENIDA 1                532             347CONCEP</v>
          </cell>
          <cell r="N14" t="str">
            <v/>
          </cell>
          <cell r="O14" t="str">
            <v/>
          </cell>
          <cell r="P14" t="str">
            <v>CHILENA</v>
          </cell>
          <cell r="Q14" t="str">
            <v>DEPOSITO</v>
          </cell>
          <cell r="R14" t="str">
            <v>BANCO SANTANDER</v>
          </cell>
          <cell r="S14" t="str">
            <v>29190012024</v>
          </cell>
          <cell r="T14">
            <v>30</v>
          </cell>
          <cell r="U14">
            <v>271327</v>
          </cell>
          <cell r="W14">
            <v>270000</v>
          </cell>
          <cell r="X14">
            <v>0</v>
          </cell>
          <cell r="Y14">
            <v>0</v>
          </cell>
          <cell r="Z14">
            <v>67500</v>
          </cell>
          <cell r="AA14">
            <v>0</v>
          </cell>
          <cell r="AB14">
            <v>65000</v>
          </cell>
          <cell r="AC14">
            <v>0</v>
          </cell>
          <cell r="AD14">
            <v>6806</v>
          </cell>
          <cell r="AE14">
            <v>409306</v>
          </cell>
          <cell r="AF14">
            <v>38036</v>
          </cell>
          <cell r="AG14">
            <v>0</v>
          </cell>
          <cell r="AH14">
            <v>2025</v>
          </cell>
          <cell r="AI14">
            <v>23625</v>
          </cell>
          <cell r="AJ14">
            <v>50000</v>
          </cell>
          <cell r="AK14">
            <v>24293</v>
          </cell>
          <cell r="AL14">
            <v>0</v>
          </cell>
          <cell r="AM14">
            <v>0</v>
          </cell>
          <cell r="AN14">
            <v>0</v>
          </cell>
          <cell r="AO14">
            <v>137979</v>
          </cell>
          <cell r="AP14">
            <v>271327</v>
          </cell>
          <cell r="AQ14">
            <v>4354</v>
          </cell>
          <cell r="AR14">
            <v>2700</v>
          </cell>
          <cell r="AS14">
            <v>5400</v>
          </cell>
          <cell r="AT14">
            <v>4759</v>
          </cell>
          <cell r="AU14">
            <v>426519</v>
          </cell>
          <cell r="AV14">
            <v>8100</v>
          </cell>
        </row>
        <row r="15">
          <cell r="B15" t="str">
            <v>12823424-1</v>
          </cell>
          <cell r="C15" t="str">
            <v>URRA  VILLARROEL, YANET ANDREA</v>
          </cell>
          <cell r="D15" t="str">
            <v>TESA - REPOSICION</v>
          </cell>
          <cell r="E15" t="str">
            <v>GESTOR DE VENTAS</v>
          </cell>
          <cell r="F15">
            <v>42787</v>
          </cell>
          <cell r="G15">
            <v>401769</v>
          </cell>
          <cell r="H15" t="str">
            <v>I</v>
          </cell>
          <cell r="I15" t="str">
            <v>MODELO</v>
          </cell>
          <cell r="J15" t="str">
            <v>FONASA</v>
          </cell>
          <cell r="K15">
            <v>27531</v>
          </cell>
          <cell r="L15" t="str">
            <v>Casado(a)</v>
          </cell>
          <cell r="M15" t="str">
            <v>LOS RENANCULOS 54        S/N              37VALPAR</v>
          </cell>
          <cell r="N15" t="str">
            <v/>
          </cell>
          <cell r="O15" t="str">
            <v/>
          </cell>
          <cell r="P15" t="str">
            <v>CHILENA</v>
          </cell>
          <cell r="Q15" t="str">
            <v>DEPOSITO</v>
          </cell>
          <cell r="R15" t="str">
            <v>BANCOESTADO DE CHILE</v>
          </cell>
          <cell r="S15" t="str">
            <v>12823424</v>
          </cell>
          <cell r="T15">
            <v>30</v>
          </cell>
          <cell r="U15">
            <v>212074</v>
          </cell>
          <cell r="W15">
            <v>270000</v>
          </cell>
          <cell r="X15">
            <v>0</v>
          </cell>
          <cell r="Y15">
            <v>26250</v>
          </cell>
          <cell r="Z15">
            <v>67500</v>
          </cell>
          <cell r="AA15">
            <v>0</v>
          </cell>
          <cell r="AB15">
            <v>70000</v>
          </cell>
          <cell r="AC15">
            <v>0</v>
          </cell>
          <cell r="AD15">
            <v>0</v>
          </cell>
          <cell r="AE15">
            <v>433750</v>
          </cell>
          <cell r="AF15">
            <v>39176</v>
          </cell>
          <cell r="AG15">
            <v>0</v>
          </cell>
          <cell r="AH15">
            <v>2183</v>
          </cell>
          <cell r="AI15">
            <v>25463</v>
          </cell>
          <cell r="AJ15">
            <v>70000</v>
          </cell>
          <cell r="AK15">
            <v>84854</v>
          </cell>
          <cell r="AL15">
            <v>0</v>
          </cell>
          <cell r="AM15">
            <v>0</v>
          </cell>
          <cell r="AN15">
            <v>0</v>
          </cell>
          <cell r="AO15">
            <v>221676</v>
          </cell>
          <cell r="AP15">
            <v>212074</v>
          </cell>
          <cell r="AQ15">
            <v>4692</v>
          </cell>
          <cell r="AR15">
            <v>2910</v>
          </cell>
          <cell r="AS15">
            <v>5820</v>
          </cell>
          <cell r="AT15">
            <v>5129</v>
          </cell>
          <cell r="AU15">
            <v>452301</v>
          </cell>
          <cell r="AV15">
            <v>8730</v>
          </cell>
        </row>
        <row r="16">
          <cell r="B16" t="str">
            <v>12903981-7</v>
          </cell>
          <cell r="C16" t="str">
            <v>LARRAIN  WISTUBA, EDITH BRIGITTE</v>
          </cell>
          <cell r="D16" t="str">
            <v>TESA - REPOSICION</v>
          </cell>
          <cell r="E16" t="str">
            <v>GESTOR DE VENTAS</v>
          </cell>
          <cell r="F16">
            <v>41982</v>
          </cell>
          <cell r="G16">
            <v>401769</v>
          </cell>
          <cell r="H16" t="str">
            <v>I</v>
          </cell>
          <cell r="I16" t="str">
            <v>HABITAT</v>
          </cell>
          <cell r="J16" t="str">
            <v>FONASA</v>
          </cell>
          <cell r="K16">
            <v>24880</v>
          </cell>
          <cell r="L16" t="str">
            <v>Soltero(a)</v>
          </cell>
          <cell r="M16" t="str">
            <v>Francisco Vargas Soto    715              85SANTIA</v>
          </cell>
          <cell r="N16" t="str">
            <v/>
          </cell>
          <cell r="O16" t="str">
            <v>+56  9 899</v>
          </cell>
          <cell r="P16" t="str">
            <v>CHILENA</v>
          </cell>
          <cell r="Q16" t="str">
            <v>DEPOSITO</v>
          </cell>
          <cell r="R16" t="str">
            <v>BANCO SANTANDER</v>
          </cell>
          <cell r="S16" t="str">
            <v>1701647617</v>
          </cell>
          <cell r="T16">
            <v>30</v>
          </cell>
          <cell r="U16">
            <v>396887</v>
          </cell>
          <cell r="W16">
            <v>270000</v>
          </cell>
          <cell r="X16">
            <v>0</v>
          </cell>
          <cell r="Y16">
            <v>95000</v>
          </cell>
          <cell r="Z16">
            <v>67500</v>
          </cell>
          <cell r="AA16">
            <v>0</v>
          </cell>
          <cell r="AB16">
            <v>96000</v>
          </cell>
          <cell r="AC16">
            <v>0</v>
          </cell>
          <cell r="AD16">
            <v>0</v>
          </cell>
          <cell r="AE16">
            <v>528500</v>
          </cell>
          <cell r="AF16">
            <v>48743</v>
          </cell>
          <cell r="AG16">
            <v>0</v>
          </cell>
          <cell r="AH16">
            <v>2595</v>
          </cell>
          <cell r="AI16">
            <v>30275</v>
          </cell>
          <cell r="AJ16">
            <v>50000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131613</v>
          </cell>
          <cell r="AP16">
            <v>396887</v>
          </cell>
          <cell r="AQ16">
            <v>5579</v>
          </cell>
          <cell r="AR16">
            <v>3460</v>
          </cell>
          <cell r="AS16">
            <v>6920</v>
          </cell>
          <cell r="AT16">
            <v>6098</v>
          </cell>
          <cell r="AU16">
            <v>550557</v>
          </cell>
          <cell r="AV16">
            <v>10380</v>
          </cell>
        </row>
        <row r="17">
          <cell r="B17" t="str">
            <v>13054761-3</v>
          </cell>
          <cell r="C17" t="str">
            <v>GONZALEZ  BUSTAMANTE, MARIELA ANTONIETA</v>
          </cell>
          <cell r="D17" t="str">
            <v>TESA - REPOSICION</v>
          </cell>
          <cell r="E17" t="str">
            <v>GESTOR DE VENTAS</v>
          </cell>
          <cell r="F17">
            <v>42559</v>
          </cell>
          <cell r="G17">
            <v>401769</v>
          </cell>
          <cell r="H17" t="str">
            <v>I</v>
          </cell>
          <cell r="I17" t="str">
            <v>MODELO</v>
          </cell>
          <cell r="J17" t="str">
            <v>FONASA</v>
          </cell>
          <cell r="K17">
            <v>27351</v>
          </cell>
          <cell r="L17" t="str">
            <v>Casado(a)</v>
          </cell>
          <cell r="M17" t="str">
            <v>PASAJE G                 2255            322SANTIA</v>
          </cell>
          <cell r="N17" t="str">
            <v/>
          </cell>
          <cell r="O17" t="str">
            <v>+56  9 619</v>
          </cell>
          <cell r="P17" t="str">
            <v>CHILENA</v>
          </cell>
          <cell r="Q17" t="str">
            <v>DEPOSITO</v>
          </cell>
          <cell r="R17" t="str">
            <v>BANCOESTADO DE CHILE</v>
          </cell>
          <cell r="S17" t="str">
            <v>13054761-3</v>
          </cell>
          <cell r="T17">
            <v>30</v>
          </cell>
          <cell r="U17">
            <v>245237</v>
          </cell>
          <cell r="W17">
            <v>270000</v>
          </cell>
          <cell r="X17">
            <v>0</v>
          </cell>
          <cell r="Y17">
            <v>0</v>
          </cell>
          <cell r="Z17">
            <v>67500</v>
          </cell>
          <cell r="AA17">
            <v>0</v>
          </cell>
          <cell r="AB17">
            <v>57000</v>
          </cell>
          <cell r="AC17">
            <v>0</v>
          </cell>
          <cell r="AD17">
            <v>0</v>
          </cell>
          <cell r="AE17">
            <v>394500</v>
          </cell>
          <cell r="AF17">
            <v>36349</v>
          </cell>
          <cell r="AG17">
            <v>0</v>
          </cell>
          <cell r="AH17">
            <v>2025</v>
          </cell>
          <cell r="AI17">
            <v>23625</v>
          </cell>
          <cell r="AJ17">
            <v>70000</v>
          </cell>
          <cell r="AK17">
            <v>17264</v>
          </cell>
          <cell r="AL17">
            <v>0</v>
          </cell>
          <cell r="AM17">
            <v>0</v>
          </cell>
          <cell r="AN17">
            <v>0</v>
          </cell>
          <cell r="AO17">
            <v>149263</v>
          </cell>
          <cell r="AP17">
            <v>245237</v>
          </cell>
          <cell r="AQ17">
            <v>4354</v>
          </cell>
          <cell r="AR17">
            <v>2700</v>
          </cell>
          <cell r="AS17">
            <v>5400</v>
          </cell>
          <cell r="AT17">
            <v>4759</v>
          </cell>
          <cell r="AU17">
            <v>411713</v>
          </cell>
          <cell r="AV17">
            <v>8100</v>
          </cell>
        </row>
        <row r="18">
          <cell r="B18" t="str">
            <v>13096575-K</v>
          </cell>
          <cell r="C18" t="str">
            <v>CALQUIN  GALAZ, JEANNETTE DEL PILAR</v>
          </cell>
          <cell r="D18" t="str">
            <v>TESA - REPOSICION</v>
          </cell>
          <cell r="E18" t="str">
            <v>GESTOR DE VENTAS</v>
          </cell>
          <cell r="F18">
            <v>42541</v>
          </cell>
          <cell r="G18">
            <v>401769</v>
          </cell>
          <cell r="H18" t="str">
            <v>I</v>
          </cell>
          <cell r="I18" t="str">
            <v>MODELO</v>
          </cell>
          <cell r="J18" t="str">
            <v>FONASA</v>
          </cell>
          <cell r="K18">
            <v>27831</v>
          </cell>
          <cell r="L18" t="str">
            <v>Casado(a)</v>
          </cell>
          <cell r="M18" t="str">
            <v>CALLE GRATITUD           270100          105CACHAP</v>
          </cell>
          <cell r="N18" t="str">
            <v/>
          </cell>
          <cell r="O18" t="str">
            <v>+56  9 834</v>
          </cell>
          <cell r="P18" t="str">
            <v>CHILENA</v>
          </cell>
          <cell r="Q18" t="str">
            <v>DEPOSITO</v>
          </cell>
          <cell r="R18" t="str">
            <v>BANCOESTADO DE CHILE</v>
          </cell>
          <cell r="S18" t="str">
            <v>13096575</v>
          </cell>
          <cell r="T18">
            <v>30</v>
          </cell>
          <cell r="U18">
            <v>359735</v>
          </cell>
          <cell r="W18">
            <v>270000</v>
          </cell>
          <cell r="X18">
            <v>0</v>
          </cell>
          <cell r="Y18">
            <v>21000</v>
          </cell>
          <cell r="Z18">
            <v>67500</v>
          </cell>
          <cell r="AA18">
            <v>0</v>
          </cell>
          <cell r="AB18">
            <v>56000</v>
          </cell>
          <cell r="AC18">
            <v>0</v>
          </cell>
          <cell r="AD18">
            <v>11091</v>
          </cell>
          <cell r="AE18">
            <v>425591</v>
          </cell>
          <cell r="AF18">
            <v>38610</v>
          </cell>
          <cell r="AG18">
            <v>0</v>
          </cell>
          <cell r="AH18">
            <v>2151</v>
          </cell>
          <cell r="AI18">
            <v>25095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65856</v>
          </cell>
          <cell r="AP18">
            <v>359735</v>
          </cell>
          <cell r="AQ18">
            <v>4625</v>
          </cell>
          <cell r="AR18">
            <v>2868</v>
          </cell>
          <cell r="AS18">
            <v>5736</v>
          </cell>
          <cell r="AT18">
            <v>5055</v>
          </cell>
          <cell r="AU18">
            <v>443875</v>
          </cell>
          <cell r="AV18">
            <v>8604</v>
          </cell>
        </row>
        <row r="19">
          <cell r="B19" t="str">
            <v>13561263-4</v>
          </cell>
          <cell r="C19" t="str">
            <v>CANDIA  CESPEDES, CRISTIAN RODRIGO</v>
          </cell>
          <cell r="D19" t="str">
            <v>TESA - REPOSICION</v>
          </cell>
          <cell r="E19" t="str">
            <v>ASISTENTE DE LOGISTICA</v>
          </cell>
          <cell r="F19">
            <v>42675</v>
          </cell>
          <cell r="G19">
            <v>401769</v>
          </cell>
          <cell r="H19" t="str">
            <v>I</v>
          </cell>
          <cell r="I19" t="str">
            <v>PROVIDA</v>
          </cell>
          <cell r="J19" t="str">
            <v>FONASA</v>
          </cell>
          <cell r="K19">
            <v>28920</v>
          </cell>
          <cell r="L19" t="str">
            <v>Casado(a)</v>
          </cell>
          <cell r="M19" t="str">
            <v>GUANALTANY               1740             94SANTIA</v>
          </cell>
          <cell r="N19" t="str">
            <v/>
          </cell>
          <cell r="O19" t="str">
            <v/>
          </cell>
          <cell r="P19" t="str">
            <v>CHILENA</v>
          </cell>
          <cell r="Q19" t="str">
            <v>DEPOSITO</v>
          </cell>
          <cell r="R19" t="str">
            <v>BANCOESTADO DE CHILE</v>
          </cell>
          <cell r="S19" t="str">
            <v>13561263-4</v>
          </cell>
          <cell r="T19">
            <v>30</v>
          </cell>
          <cell r="U19">
            <v>320960</v>
          </cell>
          <cell r="W19">
            <v>515000</v>
          </cell>
          <cell r="X19">
            <v>0</v>
          </cell>
          <cell r="Y19">
            <v>0</v>
          </cell>
          <cell r="Z19">
            <v>106875</v>
          </cell>
          <cell r="AA19">
            <v>39000</v>
          </cell>
          <cell r="AB19">
            <v>40000</v>
          </cell>
          <cell r="AC19">
            <v>0</v>
          </cell>
          <cell r="AD19">
            <v>0</v>
          </cell>
          <cell r="AE19">
            <v>700875</v>
          </cell>
          <cell r="AF19">
            <v>71205</v>
          </cell>
          <cell r="AG19">
            <v>0</v>
          </cell>
          <cell r="AH19">
            <v>3731</v>
          </cell>
          <cell r="AI19">
            <v>43531</v>
          </cell>
          <cell r="AJ19">
            <v>200000</v>
          </cell>
          <cell r="AK19">
            <v>56057</v>
          </cell>
          <cell r="AL19">
            <v>0</v>
          </cell>
          <cell r="AM19">
            <v>0</v>
          </cell>
          <cell r="AN19">
            <v>5391</v>
          </cell>
          <cell r="AO19">
            <v>379915</v>
          </cell>
          <cell r="AP19">
            <v>320960</v>
          </cell>
          <cell r="AQ19">
            <v>8022</v>
          </cell>
          <cell r="AR19">
            <v>4975</v>
          </cell>
          <cell r="AS19">
            <v>9950</v>
          </cell>
          <cell r="AT19">
            <v>8768</v>
          </cell>
          <cell r="AU19">
            <v>732590</v>
          </cell>
          <cell r="AV19">
            <v>14925</v>
          </cell>
        </row>
        <row r="20">
          <cell r="B20" t="str">
            <v>13651762-7</v>
          </cell>
          <cell r="C20" t="str">
            <v>LOPEZ  FUENZALIDA, SANDRA</v>
          </cell>
          <cell r="D20" t="str">
            <v>TESA - REPOSICION</v>
          </cell>
          <cell r="E20" t="str">
            <v>GESTOR DE VENTAS</v>
          </cell>
          <cell r="F20">
            <v>41487</v>
          </cell>
          <cell r="G20">
            <v>401769</v>
          </cell>
          <cell r="H20" t="str">
            <v>I</v>
          </cell>
          <cell r="I20" t="str">
            <v>HABITAT</v>
          </cell>
          <cell r="J20" t="str">
            <v>FONASA</v>
          </cell>
          <cell r="K20">
            <v>28945</v>
          </cell>
          <cell r="L20" t="str">
            <v>Soltero(a)</v>
          </cell>
          <cell r="M20" t="str">
            <v>CALDERA                  505              37VALPAR</v>
          </cell>
          <cell r="N20" t="str">
            <v/>
          </cell>
          <cell r="O20" t="str">
            <v/>
          </cell>
          <cell r="P20" t="str">
            <v>CHILENA</v>
          </cell>
          <cell r="Q20" t="str">
            <v>DEPOSITO</v>
          </cell>
          <cell r="R20" t="str">
            <v>BANCO SANTANDER</v>
          </cell>
          <cell r="S20" t="str">
            <v>1712087273</v>
          </cell>
          <cell r="T20">
            <v>30</v>
          </cell>
          <cell r="U20">
            <v>342120</v>
          </cell>
          <cell r="W20">
            <v>270000</v>
          </cell>
          <cell r="X20">
            <v>0</v>
          </cell>
          <cell r="Y20">
            <v>0</v>
          </cell>
          <cell r="Z20">
            <v>67500</v>
          </cell>
          <cell r="AA20">
            <v>0</v>
          </cell>
          <cell r="AB20">
            <v>61500</v>
          </cell>
          <cell r="AC20">
            <v>0</v>
          </cell>
          <cell r="AD20">
            <v>6806</v>
          </cell>
          <cell r="AE20">
            <v>405806</v>
          </cell>
          <cell r="AF20">
            <v>38036</v>
          </cell>
          <cell r="AG20">
            <v>0</v>
          </cell>
          <cell r="AH20">
            <v>2025</v>
          </cell>
          <cell r="AI20">
            <v>23625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63686</v>
          </cell>
          <cell r="AP20">
            <v>342120</v>
          </cell>
          <cell r="AQ20">
            <v>4354</v>
          </cell>
          <cell r="AR20">
            <v>2700</v>
          </cell>
          <cell r="AS20">
            <v>5400</v>
          </cell>
          <cell r="AT20">
            <v>4759</v>
          </cell>
          <cell r="AU20">
            <v>423019</v>
          </cell>
          <cell r="AV20">
            <v>8100</v>
          </cell>
        </row>
        <row r="21">
          <cell r="B21" t="str">
            <v>13737197-9</v>
          </cell>
          <cell r="C21" t="str">
            <v>OVALLE  LOPEZ, JOSE ORLANDO</v>
          </cell>
          <cell r="D21" t="str">
            <v>TESA - REPOSICION</v>
          </cell>
          <cell r="E21" t="str">
            <v>GESTOR DE VENTAS</v>
          </cell>
          <cell r="F21">
            <v>42576</v>
          </cell>
          <cell r="G21">
            <v>401769</v>
          </cell>
          <cell r="H21" t="str">
            <v>I</v>
          </cell>
          <cell r="I21" t="str">
            <v>PROVIDA</v>
          </cell>
          <cell r="J21" t="str">
            <v>FONASA</v>
          </cell>
          <cell r="K21">
            <v>26993</v>
          </cell>
          <cell r="L21" t="str">
            <v>Casado(a)</v>
          </cell>
          <cell r="M21" t="str">
            <v>LAGO ELIZALDE            2016            261LLANQU</v>
          </cell>
          <cell r="N21" t="str">
            <v/>
          </cell>
          <cell r="O21" t="str">
            <v/>
          </cell>
          <cell r="P21" t="str">
            <v>CHILENA</v>
          </cell>
          <cell r="Q21" t="str">
            <v>DEPOSITO</v>
          </cell>
          <cell r="R21" t="str">
            <v>BANCOESTADO DE CHILE</v>
          </cell>
          <cell r="S21" t="str">
            <v xml:space="preserve"> 13737197-9</v>
          </cell>
          <cell r="T21">
            <v>30</v>
          </cell>
          <cell r="U21">
            <v>269666</v>
          </cell>
          <cell r="W21">
            <v>270000</v>
          </cell>
          <cell r="X21">
            <v>0</v>
          </cell>
          <cell r="Y21">
            <v>60750</v>
          </cell>
          <cell r="Z21">
            <v>67500</v>
          </cell>
          <cell r="AA21">
            <v>0</v>
          </cell>
          <cell r="AB21">
            <v>102800</v>
          </cell>
          <cell r="AC21">
            <v>0</v>
          </cell>
          <cell r="AD21">
            <v>0</v>
          </cell>
          <cell r="AE21">
            <v>501050</v>
          </cell>
          <cell r="AF21">
            <v>45600</v>
          </cell>
          <cell r="AG21">
            <v>0</v>
          </cell>
          <cell r="AH21">
            <v>2390</v>
          </cell>
          <cell r="AI21">
            <v>27878</v>
          </cell>
          <cell r="AJ21">
            <v>140000</v>
          </cell>
          <cell r="AK21">
            <v>15516</v>
          </cell>
          <cell r="AL21">
            <v>0</v>
          </cell>
          <cell r="AM21">
            <v>0</v>
          </cell>
          <cell r="AN21">
            <v>0</v>
          </cell>
          <cell r="AO21">
            <v>231384</v>
          </cell>
          <cell r="AP21">
            <v>269666</v>
          </cell>
          <cell r="AQ21">
            <v>5137</v>
          </cell>
          <cell r="AR21">
            <v>3186</v>
          </cell>
          <cell r="AS21">
            <v>6372</v>
          </cell>
          <cell r="AT21">
            <v>5615</v>
          </cell>
          <cell r="AU21">
            <v>521360</v>
          </cell>
          <cell r="AV21">
            <v>9558</v>
          </cell>
        </row>
        <row r="22">
          <cell r="B22" t="str">
            <v>13879922-0</v>
          </cell>
          <cell r="C22" t="str">
            <v>ALLENDE  BERRIOS, MADELAINE JEANNETTE</v>
          </cell>
          <cell r="D22" t="str">
            <v>TESA - REPOSICION</v>
          </cell>
          <cell r="E22" t="str">
            <v>GESTOR DE VENTAS</v>
          </cell>
          <cell r="F22">
            <v>41988</v>
          </cell>
          <cell r="G22">
            <v>401769</v>
          </cell>
          <cell r="H22" t="str">
            <v>I</v>
          </cell>
          <cell r="I22" t="str">
            <v>MODELO</v>
          </cell>
          <cell r="J22" t="str">
            <v>FONASA</v>
          </cell>
          <cell r="K22">
            <v>24880</v>
          </cell>
          <cell r="L22" t="str">
            <v>Soltero(a)</v>
          </cell>
          <cell r="M22" t="str">
            <v>SARGENTO OLAVE           628              34VALPAR</v>
          </cell>
          <cell r="N22" t="str">
            <v/>
          </cell>
          <cell r="O22" t="str">
            <v>+56  9 932</v>
          </cell>
          <cell r="P22" t="str">
            <v>CHILENA</v>
          </cell>
          <cell r="Q22" t="str">
            <v>DEPOSITO</v>
          </cell>
          <cell r="R22" t="str">
            <v>BANCO SANTANDER</v>
          </cell>
          <cell r="S22" t="str">
            <v>62192821881</v>
          </cell>
          <cell r="T22">
            <v>23</v>
          </cell>
          <cell r="U22">
            <v>311256</v>
          </cell>
          <cell r="W22">
            <v>207000</v>
          </cell>
          <cell r="X22">
            <v>0</v>
          </cell>
          <cell r="Y22">
            <v>132000</v>
          </cell>
          <cell r="Z22">
            <v>51750</v>
          </cell>
          <cell r="AA22">
            <v>0</v>
          </cell>
          <cell r="AB22">
            <v>57500</v>
          </cell>
          <cell r="AC22">
            <v>0</v>
          </cell>
          <cell r="AD22">
            <v>0</v>
          </cell>
          <cell r="AE22">
            <v>448250</v>
          </cell>
          <cell r="AF22">
            <v>42084</v>
          </cell>
          <cell r="AG22">
            <v>0</v>
          </cell>
          <cell r="AH22">
            <v>2345</v>
          </cell>
          <cell r="AI22">
            <v>27353</v>
          </cell>
          <cell r="AJ22">
            <v>0</v>
          </cell>
          <cell r="AK22">
            <v>65212</v>
          </cell>
          <cell r="AL22">
            <v>0</v>
          </cell>
          <cell r="AM22">
            <v>0</v>
          </cell>
          <cell r="AN22">
            <v>0</v>
          </cell>
          <cell r="AO22">
            <v>136994</v>
          </cell>
          <cell r="AP22">
            <v>311256</v>
          </cell>
          <cell r="AQ22">
            <v>5041</v>
          </cell>
          <cell r="AR22">
            <v>3906</v>
          </cell>
          <cell r="AS22">
            <v>7812</v>
          </cell>
          <cell r="AT22">
            <v>6884</v>
          </cell>
          <cell r="AU22">
            <v>471893</v>
          </cell>
          <cell r="AV22">
            <v>11718</v>
          </cell>
        </row>
        <row r="23">
          <cell r="B23" t="str">
            <v>14028577-3</v>
          </cell>
          <cell r="C23" t="str">
            <v>MORAGA  MUÑOZ, ARLIN SOLEDAD</v>
          </cell>
          <cell r="D23" t="str">
            <v>TESA - REPOSICION</v>
          </cell>
          <cell r="E23" t="str">
            <v>GESTOR DE VENTAS</v>
          </cell>
          <cell r="F23">
            <v>42501</v>
          </cell>
          <cell r="G23">
            <v>401769</v>
          </cell>
          <cell r="H23" t="str">
            <v>I</v>
          </cell>
          <cell r="I23" t="str">
            <v>PROVIDA</v>
          </cell>
          <cell r="J23" t="str">
            <v>FONASA</v>
          </cell>
          <cell r="K23">
            <v>29943</v>
          </cell>
          <cell r="L23" t="str">
            <v>Soltero(a)</v>
          </cell>
          <cell r="M23" t="str">
            <v>CALLE DOS                129             168ÑUBLE</v>
          </cell>
          <cell r="N23" t="str">
            <v/>
          </cell>
          <cell r="O23" t="str">
            <v/>
          </cell>
          <cell r="P23" t="str">
            <v>CHILENA</v>
          </cell>
          <cell r="Q23" t="str">
            <v>DEPOSITO</v>
          </cell>
          <cell r="R23" t="str">
            <v>BANCOESTADO DE CHILE</v>
          </cell>
          <cell r="S23" t="str">
            <v>14028577-3</v>
          </cell>
          <cell r="T23">
            <v>30</v>
          </cell>
          <cell r="U23">
            <v>298761</v>
          </cell>
          <cell r="W23">
            <v>270000</v>
          </cell>
          <cell r="X23">
            <v>0</v>
          </cell>
          <cell r="Y23">
            <v>45000</v>
          </cell>
          <cell r="Z23">
            <v>67500</v>
          </cell>
          <cell r="AA23">
            <v>0</v>
          </cell>
          <cell r="AB23">
            <v>111600</v>
          </cell>
          <cell r="AC23">
            <v>0</v>
          </cell>
          <cell r="AD23">
            <v>0</v>
          </cell>
          <cell r="AE23">
            <v>494100</v>
          </cell>
          <cell r="AF23">
            <v>43796</v>
          </cell>
          <cell r="AG23">
            <v>0</v>
          </cell>
          <cell r="AH23">
            <v>2295</v>
          </cell>
          <cell r="AI23">
            <v>26775</v>
          </cell>
          <cell r="AJ23">
            <v>100000</v>
          </cell>
          <cell r="AK23">
            <v>0</v>
          </cell>
          <cell r="AL23">
            <v>0</v>
          </cell>
          <cell r="AM23">
            <v>22473</v>
          </cell>
          <cell r="AN23">
            <v>0</v>
          </cell>
          <cell r="AO23">
            <v>195339</v>
          </cell>
          <cell r="AP23">
            <v>298761</v>
          </cell>
          <cell r="AQ23">
            <v>4934</v>
          </cell>
          <cell r="AR23">
            <v>3060</v>
          </cell>
          <cell r="AS23">
            <v>6120</v>
          </cell>
          <cell r="AT23">
            <v>5393</v>
          </cell>
          <cell r="AU23">
            <v>513607</v>
          </cell>
          <cell r="AV23">
            <v>9180</v>
          </cell>
        </row>
        <row r="24">
          <cell r="B24" t="str">
            <v>14163753-3</v>
          </cell>
          <cell r="C24" t="str">
            <v>BRAVO  ALMENDRAS, FRANCISCA</v>
          </cell>
          <cell r="D24" t="str">
            <v>TESA - REPOSICION</v>
          </cell>
          <cell r="E24" t="str">
            <v>JEFE DE VENTAS</v>
          </cell>
          <cell r="F24">
            <v>41488</v>
          </cell>
          <cell r="G24">
            <v>401769</v>
          </cell>
          <cell r="H24" t="str">
            <v>I</v>
          </cell>
          <cell r="I24" t="str">
            <v>CAPITAL</v>
          </cell>
          <cell r="J24" t="str">
            <v>FONASA</v>
          </cell>
          <cell r="K24">
            <v>29873</v>
          </cell>
          <cell r="L24" t="str">
            <v>Soltero(a)</v>
          </cell>
          <cell r="M24" t="str">
            <v>ANTUPIREN                123             322SANTIA</v>
          </cell>
          <cell r="N24" t="str">
            <v/>
          </cell>
          <cell r="O24" t="str">
            <v>+56  9 974</v>
          </cell>
          <cell r="P24" t="str">
            <v>CHILENA</v>
          </cell>
          <cell r="Q24" t="str">
            <v>DEPOSITO</v>
          </cell>
          <cell r="R24" t="str">
            <v>BANCO FALABELLA</v>
          </cell>
          <cell r="S24" t="str">
            <v>10710073884</v>
          </cell>
          <cell r="T24">
            <v>30</v>
          </cell>
          <cell r="U24">
            <v>394413</v>
          </cell>
          <cell r="W24">
            <v>432000</v>
          </cell>
          <cell r="X24">
            <v>40500</v>
          </cell>
          <cell r="Y24">
            <v>0</v>
          </cell>
          <cell r="Z24">
            <v>106875</v>
          </cell>
          <cell r="AA24">
            <v>40000</v>
          </cell>
          <cell r="AB24">
            <v>140000</v>
          </cell>
          <cell r="AC24">
            <v>0</v>
          </cell>
          <cell r="AD24">
            <v>0</v>
          </cell>
          <cell r="AE24">
            <v>759375</v>
          </cell>
          <cell r="AF24">
            <v>66281</v>
          </cell>
          <cell r="AG24">
            <v>0</v>
          </cell>
          <cell r="AH24">
            <v>3476</v>
          </cell>
          <cell r="AI24">
            <v>40556</v>
          </cell>
          <cell r="AJ24">
            <v>100000</v>
          </cell>
          <cell r="AK24">
            <v>128029</v>
          </cell>
          <cell r="AL24">
            <v>26620</v>
          </cell>
          <cell r="AM24">
            <v>0</v>
          </cell>
          <cell r="AN24">
            <v>0</v>
          </cell>
          <cell r="AO24">
            <v>364962</v>
          </cell>
          <cell r="AP24">
            <v>394413</v>
          </cell>
          <cell r="AQ24">
            <v>7474</v>
          </cell>
          <cell r="AR24">
            <v>4635</v>
          </cell>
          <cell r="AS24">
            <v>9270</v>
          </cell>
          <cell r="AT24">
            <v>8169</v>
          </cell>
          <cell r="AU24">
            <v>788923</v>
          </cell>
          <cell r="AV24">
            <v>13905</v>
          </cell>
        </row>
        <row r="25">
          <cell r="B25" t="str">
            <v>14278973-6</v>
          </cell>
          <cell r="C25" t="str">
            <v>RAMOS  FERNANDEZ, CLAUDIA LEONOR</v>
          </cell>
          <cell r="D25" t="str">
            <v>TESA - REPOSICION</v>
          </cell>
          <cell r="E25" t="str">
            <v>GESTOR DE VENTAS PART TIME</v>
          </cell>
          <cell r="F25">
            <v>42254</v>
          </cell>
          <cell r="G25">
            <v>401769</v>
          </cell>
          <cell r="H25" t="str">
            <v>I</v>
          </cell>
          <cell r="I25" t="str">
            <v>CAPITAL</v>
          </cell>
          <cell r="J25" t="str">
            <v>FONASA</v>
          </cell>
          <cell r="K25">
            <v>26671</v>
          </cell>
          <cell r="L25" t="str">
            <v>Soltero(a)</v>
          </cell>
          <cell r="M25" t="str">
            <v>PINITAQUI                1866             66LOS AN</v>
          </cell>
          <cell r="N25" t="str">
            <v/>
          </cell>
          <cell r="O25" t="str">
            <v/>
          </cell>
          <cell r="P25" t="str">
            <v>CHILENA</v>
          </cell>
          <cell r="Q25" t="str">
            <v>DEPOSITO</v>
          </cell>
          <cell r="R25" t="str">
            <v>BANCOESTADO DE CHILE</v>
          </cell>
          <cell r="S25" t="str">
            <v>14278973-6</v>
          </cell>
          <cell r="T25">
            <v>23</v>
          </cell>
          <cell r="U25">
            <v>189656</v>
          </cell>
          <cell r="W25">
            <v>92000</v>
          </cell>
          <cell r="X25">
            <v>0</v>
          </cell>
          <cell r="Y25">
            <v>120000</v>
          </cell>
          <cell r="Z25">
            <v>23000</v>
          </cell>
          <cell r="AA25">
            <v>0</v>
          </cell>
          <cell r="AB25">
            <v>43700</v>
          </cell>
          <cell r="AC25">
            <v>0</v>
          </cell>
          <cell r="AD25">
            <v>11091</v>
          </cell>
          <cell r="AE25">
            <v>289791</v>
          </cell>
          <cell r="AF25">
            <v>26884</v>
          </cell>
          <cell r="AG25">
            <v>0</v>
          </cell>
          <cell r="AH25">
            <v>1410</v>
          </cell>
          <cell r="AI25">
            <v>16450</v>
          </cell>
          <cell r="AJ25">
            <v>50000</v>
          </cell>
          <cell r="AK25">
            <v>0</v>
          </cell>
          <cell r="AL25">
            <v>0</v>
          </cell>
          <cell r="AM25">
            <v>0</v>
          </cell>
          <cell r="AN25">
            <v>5391</v>
          </cell>
          <cell r="AO25">
            <v>100135</v>
          </cell>
          <cell r="AP25">
            <v>189656</v>
          </cell>
          <cell r="AQ25">
            <v>3032</v>
          </cell>
          <cell r="AR25">
            <v>2328</v>
          </cell>
          <cell r="AS25">
            <v>4655</v>
          </cell>
          <cell r="AT25">
            <v>4102</v>
          </cell>
          <cell r="AU25">
            <v>303908</v>
          </cell>
          <cell r="AV25">
            <v>6983</v>
          </cell>
        </row>
        <row r="26">
          <cell r="B26" t="str">
            <v>14319897-9</v>
          </cell>
          <cell r="C26" t="str">
            <v>RAVEST  FRITZ, INGRID RUTH</v>
          </cell>
          <cell r="D26" t="str">
            <v>TESA - REPOSICION</v>
          </cell>
          <cell r="E26" t="str">
            <v>GESTOR DE VENTAS PART TIME</v>
          </cell>
          <cell r="F26">
            <v>42248</v>
          </cell>
          <cell r="G26">
            <v>401769</v>
          </cell>
          <cell r="H26" t="str">
            <v>I</v>
          </cell>
          <cell r="I26" t="str">
            <v>CAPITAL</v>
          </cell>
          <cell r="J26" t="str">
            <v>FONASA</v>
          </cell>
          <cell r="K26">
            <v>28089</v>
          </cell>
          <cell r="L26" t="str">
            <v>Casado(a)</v>
          </cell>
          <cell r="M26" t="str">
            <v>BARCELO LIRA             2015            326SANTIA</v>
          </cell>
          <cell r="N26" t="str">
            <v/>
          </cell>
          <cell r="O26" t="str">
            <v/>
          </cell>
          <cell r="P26" t="str">
            <v>CHILENA</v>
          </cell>
          <cell r="Q26" t="str">
            <v>DEPOSITO</v>
          </cell>
          <cell r="R26" t="str">
            <v>BANCOESTADO DE CHILE</v>
          </cell>
          <cell r="S26" t="str">
            <v>14319897-9</v>
          </cell>
          <cell r="T26">
            <v>30</v>
          </cell>
          <cell r="U26">
            <v>144442</v>
          </cell>
          <cell r="W26">
            <v>120000</v>
          </cell>
          <cell r="X26">
            <v>0</v>
          </cell>
          <cell r="Y26">
            <v>21000</v>
          </cell>
          <cell r="Z26">
            <v>30000</v>
          </cell>
          <cell r="AA26">
            <v>0</v>
          </cell>
          <cell r="AB26">
            <v>56000</v>
          </cell>
          <cell r="AC26">
            <v>0</v>
          </cell>
          <cell r="AD26">
            <v>0</v>
          </cell>
          <cell r="AE26">
            <v>227000</v>
          </cell>
          <cell r="AF26">
            <v>19562</v>
          </cell>
          <cell r="AG26">
            <v>0</v>
          </cell>
          <cell r="AH26">
            <v>1026</v>
          </cell>
          <cell r="AI26">
            <v>11970</v>
          </cell>
          <cell r="AJ26">
            <v>50000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82558</v>
          </cell>
          <cell r="AP26">
            <v>144442</v>
          </cell>
          <cell r="AQ26">
            <v>2206</v>
          </cell>
          <cell r="AR26">
            <v>1368</v>
          </cell>
          <cell r="AS26">
            <v>2736</v>
          </cell>
          <cell r="AT26">
            <v>2411</v>
          </cell>
          <cell r="AU26">
            <v>235721</v>
          </cell>
          <cell r="AV26">
            <v>4104</v>
          </cell>
        </row>
        <row r="27">
          <cell r="B27" t="str">
            <v>14331712-9</v>
          </cell>
          <cell r="C27" t="str">
            <v>CANIO  CAYUL, JUAN CARLOS</v>
          </cell>
          <cell r="D27" t="str">
            <v>TESA - REPOSICION</v>
          </cell>
          <cell r="E27" t="str">
            <v>GESTOR DE VENTAS</v>
          </cell>
          <cell r="F27">
            <v>42713</v>
          </cell>
          <cell r="G27">
            <v>401769</v>
          </cell>
          <cell r="H27" t="str">
            <v>I</v>
          </cell>
          <cell r="I27" t="str">
            <v>HABITAT</v>
          </cell>
          <cell r="J27" t="str">
            <v>FONASA</v>
          </cell>
          <cell r="K27">
            <v>28155</v>
          </cell>
          <cell r="L27" t="str">
            <v>Soltero(a)</v>
          </cell>
          <cell r="M27" t="str">
            <v>IRENE MORALES            120             227CAUTÍN</v>
          </cell>
          <cell r="N27" t="str">
            <v/>
          </cell>
          <cell r="O27" t="str">
            <v/>
          </cell>
          <cell r="P27" t="str">
            <v>CHILENA</v>
          </cell>
          <cell r="Q27" t="str">
            <v>DEPOSITO</v>
          </cell>
          <cell r="R27" t="str">
            <v>BANCOESTADO DE CHILE</v>
          </cell>
          <cell r="S27" t="str">
            <v>14331712-9</v>
          </cell>
          <cell r="T27">
            <v>30</v>
          </cell>
          <cell r="U27">
            <v>271951</v>
          </cell>
          <cell r="W27">
            <v>270000</v>
          </cell>
          <cell r="X27">
            <v>0</v>
          </cell>
          <cell r="Y27">
            <v>42000</v>
          </cell>
          <cell r="Z27">
            <v>67500</v>
          </cell>
          <cell r="AA27">
            <v>0</v>
          </cell>
          <cell r="AB27">
            <v>84000</v>
          </cell>
          <cell r="AC27">
            <v>0</v>
          </cell>
          <cell r="AD27">
            <v>0</v>
          </cell>
          <cell r="AE27">
            <v>463500</v>
          </cell>
          <cell r="AF27">
            <v>42770</v>
          </cell>
          <cell r="AG27">
            <v>0</v>
          </cell>
          <cell r="AH27">
            <v>2277</v>
          </cell>
          <cell r="AI27">
            <v>26565</v>
          </cell>
          <cell r="AJ27">
            <v>50000</v>
          </cell>
          <cell r="AK27">
            <v>69937</v>
          </cell>
          <cell r="AL27">
            <v>0</v>
          </cell>
          <cell r="AM27">
            <v>0</v>
          </cell>
          <cell r="AN27">
            <v>0</v>
          </cell>
          <cell r="AO27">
            <v>191549</v>
          </cell>
          <cell r="AP27">
            <v>271951</v>
          </cell>
          <cell r="AQ27">
            <v>4896</v>
          </cell>
          <cell r="AR27">
            <v>3036</v>
          </cell>
          <cell r="AS27">
            <v>6072</v>
          </cell>
          <cell r="AT27">
            <v>5351</v>
          </cell>
          <cell r="AU27">
            <v>482855</v>
          </cell>
          <cell r="AV27">
            <v>9108</v>
          </cell>
        </row>
        <row r="28">
          <cell r="B28" t="str">
            <v>14345426-6</v>
          </cell>
          <cell r="C28" t="str">
            <v>HERNANDEZ   ROJAS, FABIAN ALBERTO</v>
          </cell>
          <cell r="D28" t="str">
            <v>TESA - REPOSICION</v>
          </cell>
          <cell r="E28" t="str">
            <v>GESTOR DE VENTAS</v>
          </cell>
          <cell r="F28">
            <v>42417</v>
          </cell>
          <cell r="G28">
            <v>401769</v>
          </cell>
          <cell r="H28" t="str">
            <v>I</v>
          </cell>
          <cell r="I28" t="str">
            <v>HABITAT</v>
          </cell>
          <cell r="J28" t="str">
            <v>CONSALUD</v>
          </cell>
          <cell r="K28">
            <v>28384</v>
          </cell>
          <cell r="L28" t="str">
            <v>SOLTERO</v>
          </cell>
          <cell r="M28" t="str">
            <v>6 1/2 PONIENTE 12 Y 13 SU312             150TALCA</v>
          </cell>
          <cell r="N28" t="str">
            <v/>
          </cell>
          <cell r="O28" t="str">
            <v/>
          </cell>
          <cell r="P28" t="str">
            <v>CHILENA</v>
          </cell>
          <cell r="Q28" t="str">
            <v>DEPOSITO</v>
          </cell>
          <cell r="R28" t="str">
            <v>BANCO SANTANDER</v>
          </cell>
          <cell r="S28" t="str">
            <v>0-061-90-31251-6</v>
          </cell>
          <cell r="T28">
            <v>30</v>
          </cell>
          <cell r="U28">
            <v>262168</v>
          </cell>
          <cell r="W28">
            <v>270000</v>
          </cell>
          <cell r="X28">
            <v>0</v>
          </cell>
          <cell r="Y28">
            <v>33250</v>
          </cell>
          <cell r="Z28">
            <v>67500</v>
          </cell>
          <cell r="AA28">
            <v>0</v>
          </cell>
          <cell r="AB28">
            <v>82000</v>
          </cell>
          <cell r="AC28">
            <v>0</v>
          </cell>
          <cell r="AD28">
            <v>0</v>
          </cell>
          <cell r="AE28">
            <v>452750</v>
          </cell>
          <cell r="AF28">
            <v>41784</v>
          </cell>
          <cell r="AG28">
            <v>0</v>
          </cell>
          <cell r="AH28">
            <v>2225</v>
          </cell>
          <cell r="AI28">
            <v>44961</v>
          </cell>
          <cell r="AJ28">
            <v>50000</v>
          </cell>
          <cell r="AK28">
            <v>46221</v>
          </cell>
          <cell r="AL28">
            <v>0</v>
          </cell>
          <cell r="AM28">
            <v>0</v>
          </cell>
          <cell r="AN28">
            <v>5391</v>
          </cell>
          <cell r="AO28">
            <v>190582</v>
          </cell>
          <cell r="AP28">
            <v>262168</v>
          </cell>
          <cell r="AQ28">
            <v>4783</v>
          </cell>
          <cell r="AR28">
            <v>2966</v>
          </cell>
          <cell r="AS28">
            <v>5932</v>
          </cell>
          <cell r="AT28">
            <v>5228</v>
          </cell>
          <cell r="AU28">
            <v>471659</v>
          </cell>
          <cell r="AV28">
            <v>8898</v>
          </cell>
        </row>
        <row r="29">
          <cell r="B29" t="str">
            <v>15392387-6</v>
          </cell>
          <cell r="C29" t="str">
            <v>MORALES  CID, MARITZA AIDA</v>
          </cell>
          <cell r="D29" t="str">
            <v>TESA - REPOSICION</v>
          </cell>
          <cell r="E29" t="str">
            <v>GESTOR DE VENTAS</v>
          </cell>
          <cell r="F29">
            <v>41505</v>
          </cell>
          <cell r="G29">
            <v>401769</v>
          </cell>
          <cell r="H29" t="str">
            <v>I</v>
          </cell>
          <cell r="I29" t="str">
            <v>HABITAT</v>
          </cell>
          <cell r="J29" t="str">
            <v>FONASA</v>
          </cell>
          <cell r="K29">
            <v>33091</v>
          </cell>
          <cell r="L29" t="str">
            <v>Soltero(a)</v>
          </cell>
          <cell r="M29" t="str">
            <v>PASAJE CAUCA             2390            322SANTIA</v>
          </cell>
          <cell r="N29" t="str">
            <v/>
          </cell>
          <cell r="O29" t="str">
            <v/>
          </cell>
          <cell r="P29" t="str">
            <v>CHILENA</v>
          </cell>
          <cell r="Q29" t="str">
            <v>DEPOSITO</v>
          </cell>
          <cell r="R29" t="str">
            <v>BANCOESTADO DE CHILE</v>
          </cell>
          <cell r="S29" t="str">
            <v>15392387-6</v>
          </cell>
          <cell r="T29">
            <v>30</v>
          </cell>
          <cell r="U29">
            <v>270620</v>
          </cell>
          <cell r="W29">
            <v>270000</v>
          </cell>
          <cell r="X29">
            <v>0</v>
          </cell>
          <cell r="Y29">
            <v>0</v>
          </cell>
          <cell r="Z29">
            <v>67500</v>
          </cell>
          <cell r="AA29">
            <v>0</v>
          </cell>
          <cell r="AB29">
            <v>50000</v>
          </cell>
          <cell r="AC29">
            <v>10000</v>
          </cell>
          <cell r="AD29">
            <v>6806</v>
          </cell>
          <cell r="AE29">
            <v>404306</v>
          </cell>
          <cell r="AF29">
            <v>38036</v>
          </cell>
          <cell r="AG29">
            <v>0</v>
          </cell>
          <cell r="AH29">
            <v>2025</v>
          </cell>
          <cell r="AI29">
            <v>23625</v>
          </cell>
          <cell r="AJ29">
            <v>70000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133686</v>
          </cell>
          <cell r="AP29">
            <v>270620</v>
          </cell>
          <cell r="AQ29">
            <v>4354</v>
          </cell>
          <cell r="AR29">
            <v>2700</v>
          </cell>
          <cell r="AS29">
            <v>5400</v>
          </cell>
          <cell r="AT29">
            <v>4759</v>
          </cell>
          <cell r="AU29">
            <v>421519</v>
          </cell>
          <cell r="AV29">
            <v>8100</v>
          </cell>
        </row>
        <row r="30">
          <cell r="B30" t="str">
            <v>15434781-K</v>
          </cell>
          <cell r="C30" t="str">
            <v>FUENTEZ  ARAVENA, ERIKA</v>
          </cell>
          <cell r="D30" t="str">
            <v>TESA - REPOSICION</v>
          </cell>
          <cell r="E30" t="str">
            <v>GESTOR DE VENTAS</v>
          </cell>
          <cell r="F30">
            <v>41925</v>
          </cell>
          <cell r="G30">
            <v>401769</v>
          </cell>
          <cell r="H30" t="str">
            <v>I</v>
          </cell>
          <cell r="I30" t="str">
            <v>CAPITAL</v>
          </cell>
          <cell r="J30" t="str">
            <v>FONASA</v>
          </cell>
          <cell r="K30">
            <v>29910</v>
          </cell>
          <cell r="L30" t="str">
            <v>Soltero(a)</v>
          </cell>
          <cell r="M30" t="str">
            <v>LA PERLA                 10666           327SANTIA</v>
          </cell>
          <cell r="N30" t="str">
            <v/>
          </cell>
          <cell r="O30" t="str">
            <v>+56  9 713</v>
          </cell>
          <cell r="P30" t="str">
            <v>CHILENA</v>
          </cell>
          <cell r="Q30" t="str">
            <v>DEPOSITO</v>
          </cell>
          <cell r="R30" t="str">
            <v>BANCO SANTANDER</v>
          </cell>
          <cell r="S30" t="str">
            <v>1701653390</v>
          </cell>
          <cell r="T30">
            <v>30</v>
          </cell>
          <cell r="U30">
            <v>318883</v>
          </cell>
          <cell r="W30">
            <v>270000</v>
          </cell>
          <cell r="X30">
            <v>0</v>
          </cell>
          <cell r="Y30">
            <v>60000</v>
          </cell>
          <cell r="Z30">
            <v>67500</v>
          </cell>
          <cell r="AA30">
            <v>0</v>
          </cell>
          <cell r="AB30">
            <v>91000</v>
          </cell>
          <cell r="AC30">
            <v>0</v>
          </cell>
          <cell r="AD30">
            <v>2151</v>
          </cell>
          <cell r="AE30">
            <v>490651</v>
          </cell>
          <cell r="AF30">
            <v>45474</v>
          </cell>
          <cell r="AG30">
            <v>0</v>
          </cell>
          <cell r="AH30">
            <v>2385</v>
          </cell>
          <cell r="AI30">
            <v>27825</v>
          </cell>
          <cell r="AJ30">
            <v>70000</v>
          </cell>
          <cell r="AK30">
            <v>26084</v>
          </cell>
          <cell r="AL30">
            <v>0</v>
          </cell>
          <cell r="AM30">
            <v>0</v>
          </cell>
          <cell r="AN30">
            <v>0</v>
          </cell>
          <cell r="AO30">
            <v>171768</v>
          </cell>
          <cell r="AP30">
            <v>318883</v>
          </cell>
          <cell r="AQ30">
            <v>5128</v>
          </cell>
          <cell r="AR30">
            <v>3180</v>
          </cell>
          <cell r="AS30">
            <v>6360</v>
          </cell>
          <cell r="AT30">
            <v>5605</v>
          </cell>
          <cell r="AU30">
            <v>510924</v>
          </cell>
          <cell r="AV30">
            <v>9540</v>
          </cell>
        </row>
        <row r="31">
          <cell r="B31" t="str">
            <v>15973003-4</v>
          </cell>
          <cell r="C31" t="str">
            <v>VEGA  ALVAREZ, SILVANA</v>
          </cell>
          <cell r="D31" t="str">
            <v>TESA - REPOSICION</v>
          </cell>
          <cell r="E31" t="str">
            <v>GESTOR DE VENTAS</v>
          </cell>
          <cell r="F31">
            <v>41487</v>
          </cell>
          <cell r="G31">
            <v>401769</v>
          </cell>
          <cell r="H31" t="str">
            <v>I</v>
          </cell>
          <cell r="I31" t="str">
            <v>HABITAT</v>
          </cell>
          <cell r="J31" t="str">
            <v>FONASA</v>
          </cell>
          <cell r="K31">
            <v>31033</v>
          </cell>
          <cell r="L31" t="str">
            <v>Soltero(a)</v>
          </cell>
          <cell r="M31" t="str">
            <v>OSORNO                   5897              7ANTOFA</v>
          </cell>
          <cell r="N31" t="str">
            <v/>
          </cell>
          <cell r="O31" t="str">
            <v/>
          </cell>
          <cell r="P31" t="str">
            <v>CHILENA</v>
          </cell>
          <cell r="Q31" t="str">
            <v>DEPOSITO</v>
          </cell>
          <cell r="R31" t="str">
            <v>BANCO SANTANDER</v>
          </cell>
          <cell r="S31" t="str">
            <v>6190256128</v>
          </cell>
          <cell r="T31">
            <v>30</v>
          </cell>
          <cell r="U31">
            <v>261552</v>
          </cell>
          <cell r="W31">
            <v>270000</v>
          </cell>
          <cell r="X31">
            <v>0</v>
          </cell>
          <cell r="Y31">
            <v>21000</v>
          </cell>
          <cell r="Z31">
            <v>67500</v>
          </cell>
          <cell r="AA31">
            <v>0</v>
          </cell>
          <cell r="AB31">
            <v>50000</v>
          </cell>
          <cell r="AC31">
            <v>0</v>
          </cell>
          <cell r="AD31">
            <v>0</v>
          </cell>
          <cell r="AE31">
            <v>408500</v>
          </cell>
          <cell r="AF31">
            <v>40403</v>
          </cell>
          <cell r="AG31">
            <v>0</v>
          </cell>
          <cell r="AH31">
            <v>2151</v>
          </cell>
          <cell r="AI31">
            <v>25095</v>
          </cell>
          <cell r="AJ31">
            <v>0</v>
          </cell>
          <cell r="AK31">
            <v>79299</v>
          </cell>
          <cell r="AL31">
            <v>0</v>
          </cell>
          <cell r="AM31">
            <v>0</v>
          </cell>
          <cell r="AN31">
            <v>0</v>
          </cell>
          <cell r="AO31">
            <v>146948</v>
          </cell>
          <cell r="AP31">
            <v>261552</v>
          </cell>
          <cell r="AQ31">
            <v>4625</v>
          </cell>
          <cell r="AR31">
            <v>2868</v>
          </cell>
          <cell r="AS31">
            <v>5736</v>
          </cell>
          <cell r="AT31">
            <v>5055</v>
          </cell>
          <cell r="AU31">
            <v>426784</v>
          </cell>
          <cell r="AV31">
            <v>8604</v>
          </cell>
        </row>
        <row r="32">
          <cell r="B32" t="str">
            <v>16425399-6</v>
          </cell>
          <cell r="C32" t="str">
            <v>LEAL  LOPEZ, KAREN MARISOL</v>
          </cell>
          <cell r="D32" t="str">
            <v>TESA - REPOSICION</v>
          </cell>
          <cell r="E32" t="str">
            <v>GESTOR DE VENTAS</v>
          </cell>
          <cell r="F32">
            <v>42845</v>
          </cell>
          <cell r="G32">
            <v>401769</v>
          </cell>
          <cell r="H32" t="str">
            <v>I</v>
          </cell>
          <cell r="I32" t="str">
            <v>CAPITAL</v>
          </cell>
          <cell r="J32" t="str">
            <v>FONASA</v>
          </cell>
          <cell r="K32">
            <v>31814</v>
          </cell>
          <cell r="L32" t="str">
            <v>Soltero(a)</v>
          </cell>
          <cell r="M32" t="str">
            <v>PASAJE VICUÑA            10502            97SANTIA</v>
          </cell>
          <cell r="N32" t="str">
            <v/>
          </cell>
          <cell r="O32" t="str">
            <v/>
          </cell>
          <cell r="P32" t="str">
            <v>CHILENA</v>
          </cell>
          <cell r="Q32" t="str">
            <v>DEPOSITO</v>
          </cell>
          <cell r="R32" t="str">
            <v>BANCOESTADO DE CHILE</v>
          </cell>
          <cell r="S32" t="str">
            <v>16425399</v>
          </cell>
          <cell r="T32">
            <v>30</v>
          </cell>
          <cell r="U32">
            <v>355392</v>
          </cell>
          <cell r="W32">
            <v>270000</v>
          </cell>
          <cell r="X32">
            <v>0</v>
          </cell>
          <cell r="Y32">
            <v>120000</v>
          </cell>
          <cell r="Z32">
            <v>67500</v>
          </cell>
          <cell r="AA32">
            <v>0</v>
          </cell>
          <cell r="AB32">
            <v>75000</v>
          </cell>
          <cell r="AC32">
            <v>10000</v>
          </cell>
          <cell r="AD32">
            <v>0</v>
          </cell>
          <cell r="AE32">
            <v>542500</v>
          </cell>
          <cell r="AF32">
            <v>52338</v>
          </cell>
          <cell r="AG32">
            <v>0</v>
          </cell>
          <cell r="AH32">
            <v>2745</v>
          </cell>
          <cell r="AI32">
            <v>32025</v>
          </cell>
          <cell r="AJ32">
            <v>100000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187108</v>
          </cell>
          <cell r="AP32">
            <v>355392</v>
          </cell>
          <cell r="AQ32">
            <v>5902</v>
          </cell>
          <cell r="AR32">
            <v>3660</v>
          </cell>
          <cell r="AS32">
            <v>7320</v>
          </cell>
          <cell r="AT32">
            <v>6451</v>
          </cell>
          <cell r="AU32">
            <v>565833</v>
          </cell>
          <cell r="AV32">
            <v>10980</v>
          </cell>
        </row>
        <row r="33">
          <cell r="B33" t="str">
            <v>16696193-9</v>
          </cell>
          <cell r="C33" t="str">
            <v>LUCERO  LUCERO, CARLA</v>
          </cell>
          <cell r="D33" t="str">
            <v>TESA - REPOSICION</v>
          </cell>
          <cell r="E33" t="str">
            <v>JEFE DE VENTAS</v>
          </cell>
          <cell r="F33">
            <v>41487</v>
          </cell>
          <cell r="G33">
            <v>401769</v>
          </cell>
          <cell r="H33" t="str">
            <v>I</v>
          </cell>
          <cell r="I33" t="str">
            <v>CAPITAL</v>
          </cell>
          <cell r="J33" t="str">
            <v>FONASA</v>
          </cell>
          <cell r="K33">
            <v>32113</v>
          </cell>
          <cell r="L33" t="str">
            <v>Soltero(a)</v>
          </cell>
          <cell r="M33" t="str">
            <v>PJE HUIN                 4131            100SANTIA</v>
          </cell>
          <cell r="N33" t="str">
            <v/>
          </cell>
          <cell r="O33" t="str">
            <v/>
          </cell>
          <cell r="P33" t="str">
            <v>CHILENA</v>
          </cell>
          <cell r="Q33" t="str">
            <v>DEPOSITO</v>
          </cell>
          <cell r="R33" t="str">
            <v>BANCOESTADO DE CHILE</v>
          </cell>
          <cell r="S33" t="str">
            <v>16696193</v>
          </cell>
          <cell r="T33">
            <v>30</v>
          </cell>
          <cell r="U33">
            <v>682248</v>
          </cell>
          <cell r="W33">
            <v>432000</v>
          </cell>
          <cell r="X33">
            <v>63000</v>
          </cell>
          <cell r="Y33">
            <v>80250</v>
          </cell>
          <cell r="Z33">
            <v>106875</v>
          </cell>
          <cell r="AA33">
            <v>40000</v>
          </cell>
          <cell r="AB33">
            <v>140000</v>
          </cell>
          <cell r="AC33">
            <v>0</v>
          </cell>
          <cell r="AD33">
            <v>0</v>
          </cell>
          <cell r="AE33">
            <v>862125</v>
          </cell>
          <cell r="AF33">
            <v>78035</v>
          </cell>
          <cell r="AG33">
            <v>0</v>
          </cell>
          <cell r="AH33">
            <v>4093</v>
          </cell>
          <cell r="AI33">
            <v>47749</v>
          </cell>
          <cell r="AJ33">
            <v>50000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179877</v>
          </cell>
          <cell r="AP33">
            <v>682248</v>
          </cell>
          <cell r="AQ33">
            <v>8799</v>
          </cell>
          <cell r="AR33">
            <v>5457</v>
          </cell>
          <cell r="AS33">
            <v>10914</v>
          </cell>
          <cell r="AT33">
            <v>9618</v>
          </cell>
          <cell r="AU33">
            <v>896913</v>
          </cell>
          <cell r="AV33">
            <v>16371</v>
          </cell>
        </row>
        <row r="34">
          <cell r="B34" t="str">
            <v>16725711-9</v>
          </cell>
          <cell r="C34" t="str">
            <v>RETAMAL  ESPINOZA, KAREN CECILIA</v>
          </cell>
          <cell r="D34" t="str">
            <v>TESA - REPOSICION</v>
          </cell>
          <cell r="E34" t="str">
            <v>GESTOR DE VENTAS</v>
          </cell>
          <cell r="F34">
            <v>42963</v>
          </cell>
          <cell r="G34">
            <v>42979</v>
          </cell>
          <cell r="H34" t="str">
            <v>F</v>
          </cell>
          <cell r="I34" t="str">
            <v>CAPITAL</v>
          </cell>
          <cell r="J34" t="str">
            <v>FONASA</v>
          </cell>
          <cell r="K34">
            <v>31872</v>
          </cell>
          <cell r="L34" t="str">
            <v>Soltero(a)</v>
          </cell>
          <cell r="M34" t="str">
            <v>11 NORTE                 573             150TALCA</v>
          </cell>
          <cell r="N34" t="str">
            <v/>
          </cell>
          <cell r="O34" t="str">
            <v>81452126</v>
          </cell>
          <cell r="P34" t="str">
            <v>CHILENA</v>
          </cell>
          <cell r="Q34" t="str">
            <v>VALE VISTA</v>
          </cell>
          <cell r="R34" t="str">
            <v>BANCO SANTANDER</v>
          </cell>
          <cell r="S34" t="str">
            <v/>
          </cell>
          <cell r="T34">
            <v>16</v>
          </cell>
          <cell r="U34">
            <v>190541</v>
          </cell>
          <cell r="W34">
            <v>144000</v>
          </cell>
          <cell r="X34">
            <v>0</v>
          </cell>
          <cell r="Y34">
            <v>0</v>
          </cell>
          <cell r="Z34">
            <v>36000</v>
          </cell>
          <cell r="AA34">
            <v>0</v>
          </cell>
          <cell r="AB34">
            <v>43733</v>
          </cell>
          <cell r="AC34">
            <v>0</v>
          </cell>
          <cell r="AD34">
            <v>0</v>
          </cell>
          <cell r="AE34">
            <v>223733</v>
          </cell>
          <cell r="AF34">
            <v>20592</v>
          </cell>
          <cell r="AG34">
            <v>0</v>
          </cell>
          <cell r="AH34">
            <v>0</v>
          </cell>
          <cell r="AI34">
            <v>12600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33192</v>
          </cell>
          <cell r="AP34">
            <v>190541</v>
          </cell>
          <cell r="AQ34">
            <v>2322</v>
          </cell>
          <cell r="AR34">
            <v>360</v>
          </cell>
          <cell r="AS34">
            <v>5040</v>
          </cell>
          <cell r="AT34">
            <v>2538</v>
          </cell>
          <cell r="AU34">
            <v>233993</v>
          </cell>
          <cell r="AV34">
            <v>5400</v>
          </cell>
        </row>
        <row r="35">
          <cell r="B35" t="str">
            <v>16931635-K</v>
          </cell>
          <cell r="C35" t="str">
            <v>AZOCAR  CABEZAS, CAMILA EUGENIA</v>
          </cell>
          <cell r="D35" t="str">
            <v>TESA - REPOSICION</v>
          </cell>
          <cell r="E35" t="str">
            <v>VENDEDOR</v>
          </cell>
          <cell r="F35">
            <v>42676</v>
          </cell>
          <cell r="G35">
            <v>401769</v>
          </cell>
          <cell r="H35" t="str">
            <v>I</v>
          </cell>
          <cell r="I35" t="str">
            <v>CAPITAL</v>
          </cell>
          <cell r="J35" t="str">
            <v>CRUZ BLANCA</v>
          </cell>
          <cell r="K35">
            <v>32173</v>
          </cell>
          <cell r="L35" t="str">
            <v>Soltero(a)</v>
          </cell>
          <cell r="M35" t="str">
            <v>SAO PAULO                1101            333SANTIA</v>
          </cell>
          <cell r="N35" t="str">
            <v/>
          </cell>
          <cell r="O35" t="str">
            <v/>
          </cell>
          <cell r="P35" t="str">
            <v>CHILENA</v>
          </cell>
          <cell r="Q35" t="str">
            <v>DEPOSITO</v>
          </cell>
          <cell r="R35" t="str">
            <v>BANCO BCI</v>
          </cell>
          <cell r="S35" t="str">
            <v>92820344</v>
          </cell>
          <cell r="T35">
            <v>30</v>
          </cell>
          <cell r="U35">
            <v>424960</v>
          </cell>
          <cell r="W35">
            <v>250000</v>
          </cell>
          <cell r="X35">
            <v>100000</v>
          </cell>
          <cell r="Y35">
            <v>0</v>
          </cell>
          <cell r="Z35">
            <v>62500</v>
          </cell>
          <cell r="AA35">
            <v>26000</v>
          </cell>
          <cell r="AB35">
            <v>65000</v>
          </cell>
          <cell r="AC35">
            <v>0</v>
          </cell>
          <cell r="AD35">
            <v>0</v>
          </cell>
          <cell r="AE35">
            <v>503500</v>
          </cell>
          <cell r="AF35">
            <v>47190</v>
          </cell>
          <cell r="AG35">
            <v>0</v>
          </cell>
          <cell r="AH35">
            <v>2475</v>
          </cell>
          <cell r="AI35">
            <v>28875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78540</v>
          </cell>
          <cell r="AP35">
            <v>424960</v>
          </cell>
          <cell r="AQ35">
            <v>5321</v>
          </cell>
          <cell r="AR35">
            <v>3300</v>
          </cell>
          <cell r="AS35">
            <v>6600</v>
          </cell>
          <cell r="AT35">
            <v>5816</v>
          </cell>
          <cell r="AU35">
            <v>524537</v>
          </cell>
          <cell r="AV35">
            <v>9900</v>
          </cell>
        </row>
        <row r="36">
          <cell r="B36" t="str">
            <v>17148530-4</v>
          </cell>
          <cell r="C36" t="str">
            <v>SILVA  MOLINA, VICTORIA</v>
          </cell>
          <cell r="D36" t="str">
            <v>TESA - REPOSICION</v>
          </cell>
          <cell r="E36" t="str">
            <v>ASISTENTE</v>
          </cell>
          <cell r="F36">
            <v>42851</v>
          </cell>
          <cell r="G36">
            <v>401769</v>
          </cell>
          <cell r="H36" t="str">
            <v>I</v>
          </cell>
          <cell r="I36" t="str">
            <v>MODELO</v>
          </cell>
          <cell r="J36" t="str">
            <v>FONASA</v>
          </cell>
          <cell r="K36">
            <v>32471</v>
          </cell>
          <cell r="L36" t="str">
            <v>Soltero(a)</v>
          </cell>
          <cell r="M36" t="str">
            <v>PSJE PAJARITOS           87               94SANTIA</v>
          </cell>
          <cell r="N36" t="str">
            <v/>
          </cell>
          <cell r="O36" t="str">
            <v/>
          </cell>
          <cell r="P36" t="str">
            <v>CHILENA</v>
          </cell>
          <cell r="Q36" t="str">
            <v>DEPOSITO</v>
          </cell>
          <cell r="R36" t="str">
            <v>BANCO FALABELLA</v>
          </cell>
          <cell r="S36" t="str">
            <v>10750096106</v>
          </cell>
          <cell r="T36">
            <v>30</v>
          </cell>
          <cell r="U36">
            <v>674467</v>
          </cell>
          <cell r="W36">
            <v>250000</v>
          </cell>
          <cell r="X36">
            <v>0</v>
          </cell>
          <cell r="Y36">
            <v>402271</v>
          </cell>
          <cell r="Z36">
            <v>62500</v>
          </cell>
          <cell r="AA36">
            <v>26000</v>
          </cell>
          <cell r="AB36">
            <v>65000</v>
          </cell>
          <cell r="AC36">
            <v>0</v>
          </cell>
          <cell r="AD36">
            <v>0</v>
          </cell>
          <cell r="AE36">
            <v>805771</v>
          </cell>
          <cell r="AF36">
            <v>76981</v>
          </cell>
          <cell r="AG36">
            <v>0</v>
          </cell>
          <cell r="AH36">
            <v>4289</v>
          </cell>
          <cell r="AI36">
            <v>50034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131304</v>
          </cell>
          <cell r="AP36">
            <v>674467</v>
          </cell>
          <cell r="AQ36">
            <v>9221</v>
          </cell>
          <cell r="AR36">
            <v>5718</v>
          </cell>
          <cell r="AS36">
            <v>11436</v>
          </cell>
          <cell r="AT36">
            <v>10078</v>
          </cell>
          <cell r="AU36">
            <v>842224</v>
          </cell>
          <cell r="AV36">
            <v>17154</v>
          </cell>
        </row>
        <row r="37">
          <cell r="B37" t="str">
            <v>17250304-7</v>
          </cell>
          <cell r="C37" t="str">
            <v>MARTINEZ  BARRIENTOS, YARITZA</v>
          </cell>
          <cell r="D37" t="str">
            <v>TESA - REPOSICION</v>
          </cell>
          <cell r="E37" t="str">
            <v>GESTOR DE VENTAS</v>
          </cell>
          <cell r="F37">
            <v>41487</v>
          </cell>
          <cell r="G37">
            <v>401769</v>
          </cell>
          <cell r="H37" t="str">
            <v>I</v>
          </cell>
          <cell r="I37" t="str">
            <v>HABITAT</v>
          </cell>
          <cell r="J37" t="str">
            <v>FONASA</v>
          </cell>
          <cell r="K37">
            <v>32662</v>
          </cell>
          <cell r="L37" t="str">
            <v>Soltero(a)</v>
          </cell>
          <cell r="M37" t="str">
            <v>PJE BOSTON               1000             94SANTIA</v>
          </cell>
          <cell r="N37" t="str">
            <v/>
          </cell>
          <cell r="O37" t="str">
            <v/>
          </cell>
          <cell r="P37" t="str">
            <v>CHILENA</v>
          </cell>
          <cell r="Q37" t="str">
            <v>DEPOSITO</v>
          </cell>
          <cell r="R37" t="str">
            <v>BANCO SANTANDER</v>
          </cell>
          <cell r="S37" t="str">
            <v>1712088539</v>
          </cell>
          <cell r="T37">
            <v>30</v>
          </cell>
          <cell r="U37">
            <v>57013</v>
          </cell>
          <cell r="W37">
            <v>270000</v>
          </cell>
          <cell r="X37">
            <v>0</v>
          </cell>
          <cell r="Y37">
            <v>0</v>
          </cell>
          <cell r="Z37">
            <v>67500</v>
          </cell>
          <cell r="AA37">
            <v>0</v>
          </cell>
          <cell r="AB37">
            <v>52000</v>
          </cell>
          <cell r="AC37">
            <v>0</v>
          </cell>
          <cell r="AD37">
            <v>13612</v>
          </cell>
          <cell r="AE37">
            <v>403112</v>
          </cell>
          <cell r="AF37">
            <v>38036</v>
          </cell>
          <cell r="AG37">
            <v>0</v>
          </cell>
          <cell r="AH37">
            <v>2025</v>
          </cell>
          <cell r="AI37">
            <v>23625</v>
          </cell>
          <cell r="AJ37">
            <v>200000</v>
          </cell>
          <cell r="AK37">
            <v>73819</v>
          </cell>
          <cell r="AL37">
            <v>0</v>
          </cell>
          <cell r="AM37">
            <v>0</v>
          </cell>
          <cell r="AN37">
            <v>8594</v>
          </cell>
          <cell r="AO37">
            <v>346099</v>
          </cell>
          <cell r="AP37">
            <v>57013</v>
          </cell>
          <cell r="AQ37">
            <v>4354</v>
          </cell>
          <cell r="AR37">
            <v>2700</v>
          </cell>
          <cell r="AS37">
            <v>5400</v>
          </cell>
          <cell r="AT37">
            <v>4759</v>
          </cell>
          <cell r="AU37">
            <v>420325</v>
          </cell>
          <cell r="AV37">
            <v>8100</v>
          </cell>
        </row>
        <row r="38">
          <cell r="B38" t="str">
            <v>17251162-7</v>
          </cell>
          <cell r="C38" t="str">
            <v>MENESES  ASTUDILLO, SERGIO ADRIAN</v>
          </cell>
          <cell r="D38" t="str">
            <v>TESA - REPOSICION</v>
          </cell>
          <cell r="E38" t="str">
            <v>GESTOR DE VENTAS</v>
          </cell>
          <cell r="F38">
            <v>42446</v>
          </cell>
          <cell r="G38">
            <v>401769</v>
          </cell>
          <cell r="H38" t="str">
            <v>I</v>
          </cell>
          <cell r="I38" t="str">
            <v>HABITAT</v>
          </cell>
          <cell r="J38" t="str">
            <v>CONSALUD</v>
          </cell>
          <cell r="K38">
            <v>32694</v>
          </cell>
          <cell r="L38" t="str">
            <v>Soltero(a)</v>
          </cell>
          <cell r="M38" t="str">
            <v>PASAJE                   30              328SANTIA</v>
          </cell>
          <cell r="N38" t="str">
            <v/>
          </cell>
          <cell r="O38" t="str">
            <v>+56  9 974</v>
          </cell>
          <cell r="P38" t="str">
            <v>CHILENA</v>
          </cell>
          <cell r="Q38" t="str">
            <v>DEPOSITO</v>
          </cell>
          <cell r="R38" t="str">
            <v>BANCOESTADO DE CHILE</v>
          </cell>
          <cell r="S38" t="str">
            <v xml:space="preserve">  17251162-7</v>
          </cell>
          <cell r="T38">
            <v>30</v>
          </cell>
          <cell r="U38">
            <v>116608</v>
          </cell>
          <cell r="W38">
            <v>270000</v>
          </cell>
          <cell r="X38">
            <v>0</v>
          </cell>
          <cell r="Y38">
            <v>0</v>
          </cell>
          <cell r="Z38">
            <v>67500</v>
          </cell>
          <cell r="AA38">
            <v>0</v>
          </cell>
          <cell r="AB38">
            <v>55000</v>
          </cell>
          <cell r="AC38">
            <v>0</v>
          </cell>
          <cell r="AD38">
            <v>6806</v>
          </cell>
          <cell r="AE38">
            <v>399306</v>
          </cell>
          <cell r="AF38">
            <v>38036</v>
          </cell>
          <cell r="AG38">
            <v>0</v>
          </cell>
          <cell r="AH38">
            <v>2025</v>
          </cell>
          <cell r="AI38">
            <v>37246</v>
          </cell>
          <cell r="AJ38">
            <v>200000</v>
          </cell>
          <cell r="AK38">
            <v>0</v>
          </cell>
          <cell r="AL38">
            <v>0</v>
          </cell>
          <cell r="AM38">
            <v>0</v>
          </cell>
          <cell r="AN38">
            <v>5391</v>
          </cell>
          <cell r="AO38">
            <v>282698</v>
          </cell>
          <cell r="AP38">
            <v>116608</v>
          </cell>
          <cell r="AQ38">
            <v>4354</v>
          </cell>
          <cell r="AR38">
            <v>2700</v>
          </cell>
          <cell r="AS38">
            <v>5400</v>
          </cell>
          <cell r="AT38">
            <v>4759</v>
          </cell>
          <cell r="AU38">
            <v>416519</v>
          </cell>
          <cell r="AV38">
            <v>8100</v>
          </cell>
        </row>
        <row r="39">
          <cell r="B39" t="str">
            <v>18693304-4</v>
          </cell>
          <cell r="C39" t="str">
            <v>NAVARRO  CASTRO, VERONICA ALEJANDRA</v>
          </cell>
          <cell r="D39" t="str">
            <v>TESA - REPOSICION</v>
          </cell>
          <cell r="E39" t="str">
            <v>GESTOR DE VENTAS</v>
          </cell>
          <cell r="F39">
            <v>42006</v>
          </cell>
          <cell r="G39">
            <v>401769</v>
          </cell>
          <cell r="H39" t="str">
            <v>I</v>
          </cell>
          <cell r="I39" t="str">
            <v>MODELO</v>
          </cell>
          <cell r="J39" t="str">
            <v>CRUZ BLANCA</v>
          </cell>
          <cell r="K39">
            <v>34278</v>
          </cell>
          <cell r="L39" t="str">
            <v>Soltero(a)</v>
          </cell>
          <cell r="M39" t="str">
            <v>AVENIDA VIVUÑA MACKENNA  2043            326SANTIA</v>
          </cell>
          <cell r="N39" t="str">
            <v/>
          </cell>
          <cell r="O39" t="str">
            <v/>
          </cell>
          <cell r="P39" t="str">
            <v>CHILENA</v>
          </cell>
          <cell r="Q39" t="str">
            <v>DEPOSITO</v>
          </cell>
          <cell r="R39" t="str">
            <v>BANCOESTADO DE CHILE</v>
          </cell>
          <cell r="S39" t="str">
            <v>18693304-4</v>
          </cell>
          <cell r="T39">
            <v>30</v>
          </cell>
          <cell r="U39">
            <v>314137</v>
          </cell>
          <cell r="W39">
            <v>270000</v>
          </cell>
          <cell r="X39">
            <v>0</v>
          </cell>
          <cell r="Y39">
            <v>95000</v>
          </cell>
          <cell r="Z39">
            <v>67500</v>
          </cell>
          <cell r="AA39">
            <v>0</v>
          </cell>
          <cell r="AB39">
            <v>60000</v>
          </cell>
          <cell r="AC39">
            <v>10000</v>
          </cell>
          <cell r="AD39">
            <v>0</v>
          </cell>
          <cell r="AE39">
            <v>502500</v>
          </cell>
          <cell r="AF39">
            <v>46580</v>
          </cell>
          <cell r="AG39">
            <v>0</v>
          </cell>
          <cell r="AH39">
            <v>2595</v>
          </cell>
          <cell r="AI39">
            <v>39188</v>
          </cell>
          <cell r="AJ39">
            <v>100000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188363</v>
          </cell>
          <cell r="AP39">
            <v>314137</v>
          </cell>
          <cell r="AQ39">
            <v>5579</v>
          </cell>
          <cell r="AR39">
            <v>3460</v>
          </cell>
          <cell r="AS39">
            <v>6920</v>
          </cell>
          <cell r="AT39">
            <v>6098</v>
          </cell>
          <cell r="AU39">
            <v>524557</v>
          </cell>
          <cell r="AV39">
            <v>10380</v>
          </cell>
        </row>
        <row r="40">
          <cell r="B40" t="str">
            <v>18706936-K</v>
          </cell>
          <cell r="C40" t="str">
            <v>FAJARDO  ANGULO, NICOLE SIOMARA</v>
          </cell>
          <cell r="D40" t="str">
            <v>TESA - REPOSICION</v>
          </cell>
          <cell r="E40" t="str">
            <v>GESTOR DE VENTAS</v>
          </cell>
          <cell r="F40">
            <v>42826</v>
          </cell>
          <cell r="G40">
            <v>401769</v>
          </cell>
          <cell r="H40" t="str">
            <v>I</v>
          </cell>
          <cell r="I40" t="str">
            <v>MODELO</v>
          </cell>
          <cell r="J40" t="str">
            <v>FONASA</v>
          </cell>
          <cell r="K40">
            <v>34275</v>
          </cell>
          <cell r="L40" t="str">
            <v>Soltero(a)</v>
          </cell>
          <cell r="M40" t="str">
            <v>PASAJE TEMPLO VOTIVO     926             323SANTIA</v>
          </cell>
          <cell r="N40" t="str">
            <v/>
          </cell>
          <cell r="O40" t="str">
            <v/>
          </cell>
          <cell r="P40" t="str">
            <v>CHILENA</v>
          </cell>
          <cell r="Q40" t="str">
            <v>DEPOSITO</v>
          </cell>
          <cell r="R40" t="str">
            <v>BANCOESTADO DE CHILE</v>
          </cell>
          <cell r="S40" t="str">
            <v>18706936</v>
          </cell>
          <cell r="T40">
            <v>30</v>
          </cell>
          <cell r="U40">
            <v>198667</v>
          </cell>
          <cell r="W40">
            <v>120000</v>
          </cell>
          <cell r="X40">
            <v>0</v>
          </cell>
          <cell r="Y40">
            <v>75000</v>
          </cell>
          <cell r="Z40">
            <v>30000</v>
          </cell>
          <cell r="AA40">
            <v>0</v>
          </cell>
          <cell r="AB40">
            <v>65000</v>
          </cell>
          <cell r="AC40">
            <v>0</v>
          </cell>
          <cell r="AD40">
            <v>0</v>
          </cell>
          <cell r="AE40">
            <v>290000</v>
          </cell>
          <cell r="AF40">
            <v>24233</v>
          </cell>
          <cell r="AG40">
            <v>0</v>
          </cell>
          <cell r="AH40">
            <v>1350</v>
          </cell>
          <cell r="AI40">
            <v>15750</v>
          </cell>
          <cell r="AJ40">
            <v>50000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91333</v>
          </cell>
          <cell r="AP40">
            <v>198667</v>
          </cell>
          <cell r="AQ40">
            <v>2903</v>
          </cell>
          <cell r="AR40">
            <v>1800</v>
          </cell>
          <cell r="AS40">
            <v>3600</v>
          </cell>
          <cell r="AT40">
            <v>3173</v>
          </cell>
          <cell r="AU40">
            <v>301476</v>
          </cell>
          <cell r="AV40">
            <v>5400</v>
          </cell>
        </row>
        <row r="41">
          <cell r="B41" t="str">
            <v>19023123-2</v>
          </cell>
          <cell r="C41" t="str">
            <v>ESCOBAR  SAEZ, CONSTANZA CAROLINA</v>
          </cell>
          <cell r="D41" t="str">
            <v>TESA - REPOSICION</v>
          </cell>
          <cell r="E41" t="str">
            <v>GESTOR DE VENTAS</v>
          </cell>
          <cell r="F41">
            <v>42125</v>
          </cell>
          <cell r="G41">
            <v>401769</v>
          </cell>
          <cell r="H41" t="str">
            <v>I</v>
          </cell>
          <cell r="I41" t="str">
            <v>PLAN VITAL</v>
          </cell>
          <cell r="J41" t="str">
            <v>FONASA</v>
          </cell>
          <cell r="K41">
            <v>34732</v>
          </cell>
          <cell r="L41" t="str">
            <v>Soltero(a)</v>
          </cell>
          <cell r="M41" t="str">
            <v>SAN JUAN BOSCO           9368            326Santia</v>
          </cell>
          <cell r="N41" t="str">
            <v/>
          </cell>
          <cell r="O41" t="str">
            <v/>
          </cell>
          <cell r="P41" t="str">
            <v>CHILENA</v>
          </cell>
          <cell r="Q41" t="str">
            <v>DEPOSITO</v>
          </cell>
          <cell r="R41" t="str">
            <v>BANCOESTADO DE CHILE</v>
          </cell>
          <cell r="S41" t="str">
            <v xml:space="preserve">  19023123-2</v>
          </cell>
          <cell r="T41">
            <v>30</v>
          </cell>
          <cell r="U41">
            <v>320360</v>
          </cell>
          <cell r="W41">
            <v>270000</v>
          </cell>
          <cell r="X41">
            <v>0</v>
          </cell>
          <cell r="Y41">
            <v>75000</v>
          </cell>
          <cell r="Z41">
            <v>67500</v>
          </cell>
          <cell r="AA41">
            <v>0</v>
          </cell>
          <cell r="AB41">
            <v>50000</v>
          </cell>
          <cell r="AC41">
            <v>0</v>
          </cell>
          <cell r="AD41">
            <v>2151</v>
          </cell>
          <cell r="AE41">
            <v>464651</v>
          </cell>
          <cell r="AF41">
            <v>42941</v>
          </cell>
          <cell r="AG41">
            <v>0</v>
          </cell>
          <cell r="AH41">
            <v>2475</v>
          </cell>
          <cell r="AI41">
            <v>28875</v>
          </cell>
          <cell r="AJ41">
            <v>70000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144291</v>
          </cell>
          <cell r="AP41">
            <v>320360</v>
          </cell>
          <cell r="AQ41">
            <v>5321</v>
          </cell>
          <cell r="AR41">
            <v>3300</v>
          </cell>
          <cell r="AS41">
            <v>6600</v>
          </cell>
          <cell r="AT41">
            <v>5816</v>
          </cell>
          <cell r="AU41">
            <v>485688</v>
          </cell>
          <cell r="AV41">
            <v>9900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STORES TESA"/>
      <sheetName val="BRIAN "/>
      <sheetName val="VENDEDORES"/>
      <sheetName val="VENDEDORA "/>
      <sheetName val="ASISTENTE "/>
      <sheetName val="ASISTENTE LOGISTICA"/>
      <sheetName val="DATOS"/>
      <sheetName val="NUEVOS INGRESOS"/>
    </sheetNames>
    <sheetDataSet>
      <sheetData sheetId="0"/>
      <sheetData sheetId="1"/>
      <sheetData sheetId="2">
        <row r="13">
          <cell r="AE13">
            <v>2425875</v>
          </cell>
        </row>
      </sheetData>
      <sheetData sheetId="3">
        <row r="12">
          <cell r="AB12">
            <v>1309271</v>
          </cell>
        </row>
      </sheetData>
      <sheetData sheetId="4">
        <row r="11">
          <cell r="AB11">
            <v>7.7780000000000002E-3</v>
          </cell>
        </row>
      </sheetData>
      <sheetData sheetId="5">
        <row r="11">
          <cell r="AB11">
            <v>700875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progestionchile.com/" TargetMode="External"/><Relationship Id="rId1" Type="http://schemas.openxmlformats.org/officeDocument/2006/relationships/hyperlink" Target="http://www.proyectoygestion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20"/>
  <sheetViews>
    <sheetView tabSelected="1" workbookViewId="0">
      <selection activeCell="F5" sqref="F5:G5"/>
    </sheetView>
  </sheetViews>
  <sheetFormatPr baseColWidth="10" defaultRowHeight="15" x14ac:dyDescent="0.25"/>
  <sheetData>
    <row r="1" spans="1:45" x14ac:dyDescent="0.25">
      <c r="A1" s="1"/>
      <c r="B1" s="1"/>
      <c r="C1" s="1"/>
      <c r="D1" s="1"/>
      <c r="E1" s="2"/>
      <c r="F1" s="3"/>
      <c r="G1" s="3"/>
      <c r="H1" s="3"/>
      <c r="I1" s="3"/>
      <c r="J1" s="4"/>
      <c r="K1" s="3"/>
      <c r="L1" s="4"/>
      <c r="M1" s="4"/>
      <c r="N1" s="5"/>
      <c r="O1" s="6"/>
      <c r="P1" s="7"/>
      <c r="Q1" s="1"/>
      <c r="R1" s="1"/>
      <c r="S1" s="1"/>
      <c r="T1" s="1"/>
      <c r="U1" s="1"/>
      <c r="V1" s="1"/>
      <c r="W1" s="1"/>
      <c r="X1" s="1"/>
      <c r="Y1" s="1"/>
      <c r="Z1" s="8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9"/>
      <c r="AQ1" s="9"/>
      <c r="AR1" s="9"/>
      <c r="AS1" s="9"/>
    </row>
    <row r="2" spans="1:45" x14ac:dyDescent="0.25">
      <c r="A2" s="10" t="s">
        <v>0</v>
      </c>
      <c r="B2" s="10"/>
      <c r="C2" s="10"/>
      <c r="D2" s="10"/>
      <c r="E2" s="10"/>
      <c r="F2" s="11"/>
      <c r="G2" s="11"/>
      <c r="H2" s="12"/>
      <c r="I2" s="1"/>
      <c r="J2" s="13"/>
      <c r="K2" s="14" t="s">
        <v>1</v>
      </c>
      <c r="L2" s="15"/>
      <c r="M2" s="2"/>
      <c r="N2" s="16"/>
      <c r="O2" s="1"/>
      <c r="P2" s="1"/>
      <c r="Q2" s="17"/>
      <c r="R2" s="17"/>
      <c r="S2" s="18"/>
      <c r="T2" s="18"/>
      <c r="U2" s="9"/>
      <c r="V2" s="1"/>
      <c r="W2" s="1"/>
      <c r="X2" s="1"/>
      <c r="Y2" s="1"/>
      <c r="Z2" s="1"/>
      <c r="AA2" s="1"/>
      <c r="AB2" s="1"/>
      <c r="AC2" s="1"/>
      <c r="AD2" s="1"/>
      <c r="AE2" s="9"/>
      <c r="AF2" s="9"/>
      <c r="AG2" s="1"/>
      <c r="AH2" s="1"/>
      <c r="AI2" s="1"/>
      <c r="AJ2" s="1"/>
      <c r="AK2" s="1"/>
      <c r="AL2" s="1"/>
      <c r="AM2" s="1"/>
      <c r="AN2" s="1"/>
      <c r="AO2" s="9"/>
      <c r="AP2" s="9"/>
      <c r="AQ2" s="19"/>
      <c r="AR2" s="6"/>
      <c r="AS2" s="6"/>
    </row>
    <row r="3" spans="1:45" x14ac:dyDescent="0.25">
      <c r="A3" s="10" t="s">
        <v>2</v>
      </c>
      <c r="B3" s="10"/>
      <c r="C3" s="10"/>
      <c r="D3" s="10"/>
      <c r="E3" s="10"/>
      <c r="F3" s="20">
        <f ca="1">TODAY()</f>
        <v>43013</v>
      </c>
      <c r="G3" s="20"/>
      <c r="H3" s="21"/>
      <c r="I3" s="1"/>
      <c r="J3" s="13"/>
      <c r="K3" s="22" t="s">
        <v>3</v>
      </c>
      <c r="L3" s="15"/>
      <c r="M3" s="2"/>
      <c r="N3" s="16"/>
      <c r="O3" s="1"/>
      <c r="P3" s="1"/>
      <c r="Q3" s="17"/>
      <c r="R3" s="17"/>
      <c r="S3" s="18"/>
      <c r="T3" s="18"/>
      <c r="U3" s="9"/>
      <c r="V3" s="1"/>
      <c r="W3" s="1"/>
      <c r="X3" s="1"/>
      <c r="Y3" s="1"/>
      <c r="Z3" s="1"/>
      <c r="AA3" s="1"/>
      <c r="AB3" s="1"/>
      <c r="AC3" s="1"/>
      <c r="AD3" s="1"/>
      <c r="AE3" s="9"/>
      <c r="AF3" s="9"/>
      <c r="AG3" s="1"/>
      <c r="AH3" s="1"/>
      <c r="AI3" s="1"/>
      <c r="AJ3" s="1"/>
      <c r="AK3" s="1"/>
      <c r="AL3" s="1"/>
      <c r="AM3" s="1"/>
      <c r="AN3" s="1"/>
      <c r="AO3" s="9"/>
      <c r="AP3" s="19"/>
      <c r="AQ3" s="6"/>
      <c r="AR3" s="6"/>
      <c r="AS3" s="6"/>
    </row>
    <row r="4" spans="1:45" x14ac:dyDescent="0.25">
      <c r="A4" s="10" t="s">
        <v>4</v>
      </c>
      <c r="B4" s="10"/>
      <c r="C4" s="10"/>
      <c r="D4" s="10"/>
      <c r="E4" s="10"/>
      <c r="F4" s="23"/>
      <c r="G4" s="23"/>
      <c r="H4" s="24"/>
      <c r="I4" s="1"/>
      <c r="J4" s="13"/>
      <c r="K4" s="25" t="s">
        <v>5</v>
      </c>
      <c r="L4" s="26"/>
      <c r="M4" s="2"/>
      <c r="N4" s="16"/>
      <c r="O4" s="1"/>
      <c r="P4" s="27"/>
      <c r="Q4" s="27"/>
      <c r="R4" s="28"/>
      <c r="S4" s="1"/>
      <c r="T4" s="1"/>
      <c r="U4" s="1"/>
      <c r="V4" s="1"/>
      <c r="W4" s="1"/>
      <c r="X4" s="1"/>
      <c r="Y4" s="1"/>
      <c r="Z4" s="29"/>
      <c r="AA4" s="1"/>
      <c r="AB4" s="1"/>
      <c r="AC4" s="1"/>
      <c r="AD4" s="1"/>
      <c r="AE4" s="9"/>
      <c r="AF4" s="9"/>
      <c r="AG4" s="29"/>
      <c r="AH4" s="29"/>
      <c r="AI4" s="1"/>
      <c r="AJ4" s="1"/>
      <c r="AK4" s="1"/>
      <c r="AL4" s="1"/>
      <c r="AM4" s="1"/>
      <c r="AN4" s="1"/>
      <c r="AO4" s="9"/>
      <c r="AP4" s="19"/>
      <c r="AQ4" s="6"/>
      <c r="AR4" s="6"/>
      <c r="AS4" s="6"/>
    </row>
    <row r="5" spans="1:45" x14ac:dyDescent="0.25">
      <c r="A5" s="10" t="s">
        <v>6</v>
      </c>
      <c r="B5" s="10"/>
      <c r="C5" s="10"/>
      <c r="D5" s="10"/>
      <c r="E5" s="10"/>
      <c r="F5" s="23"/>
      <c r="G5" s="23"/>
      <c r="H5" s="24"/>
      <c r="I5" s="1"/>
      <c r="J5" s="13"/>
      <c r="K5" s="25" t="s">
        <v>7</v>
      </c>
      <c r="L5" s="26"/>
      <c r="M5" s="2"/>
      <c r="N5" s="16"/>
      <c r="O5" s="1"/>
      <c r="P5" s="1"/>
      <c r="Q5" s="1"/>
      <c r="R5" s="1"/>
      <c r="S5" s="1"/>
      <c r="T5" s="1"/>
      <c r="U5" s="30"/>
      <c r="V5" s="1"/>
      <c r="W5" s="1"/>
      <c r="X5" s="1"/>
      <c r="Y5" s="1"/>
      <c r="Z5" s="1"/>
      <c r="AA5" s="1"/>
      <c r="AB5" s="1"/>
      <c r="AC5" s="1"/>
      <c r="AD5" s="1"/>
      <c r="AE5" s="9"/>
      <c r="AF5" s="9"/>
      <c r="AG5" s="1"/>
      <c r="AH5" s="1"/>
      <c r="AI5" s="1"/>
      <c r="AJ5" s="1"/>
      <c r="AK5" s="1"/>
      <c r="AL5" s="1"/>
      <c r="AM5" s="1"/>
      <c r="AN5" s="1"/>
      <c r="AO5" s="9"/>
      <c r="AP5" s="19"/>
      <c r="AQ5" s="6"/>
      <c r="AR5" s="6"/>
      <c r="AS5" s="6"/>
    </row>
    <row r="6" spans="1:45" x14ac:dyDescent="0.25">
      <c r="A6" s="10"/>
      <c r="B6" s="10"/>
      <c r="C6" s="10"/>
      <c r="D6" s="10"/>
      <c r="E6" s="10"/>
      <c r="F6" s="31"/>
      <c r="G6" s="11"/>
      <c r="H6" s="12"/>
      <c r="I6" s="1"/>
      <c r="J6" s="13"/>
      <c r="K6" s="32" t="s">
        <v>8</v>
      </c>
      <c r="L6" s="26"/>
      <c r="M6" s="2"/>
      <c r="N6" s="16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9"/>
      <c r="AF6" s="9"/>
      <c r="AG6" s="1"/>
      <c r="AH6" s="1"/>
      <c r="AI6" s="1"/>
      <c r="AJ6" s="1"/>
      <c r="AK6" s="1"/>
      <c r="AL6" s="1"/>
      <c r="AM6" s="1"/>
      <c r="AN6" s="1"/>
      <c r="AO6" s="9"/>
      <c r="AP6" s="19"/>
      <c r="AQ6" s="33">
        <v>25490</v>
      </c>
      <c r="AR6" s="34" t="s">
        <v>9</v>
      </c>
      <c r="AS6" s="6"/>
    </row>
    <row r="7" spans="1:45" x14ac:dyDescent="0.25">
      <c r="A7" s="35" t="s">
        <v>10</v>
      </c>
      <c r="B7" s="35"/>
      <c r="C7" s="35"/>
      <c r="D7" s="35"/>
      <c r="E7" s="35"/>
      <c r="F7" s="35"/>
      <c r="G7" s="35"/>
      <c r="H7" s="36"/>
      <c r="I7" s="36" t="s">
        <v>11</v>
      </c>
      <c r="J7" s="37"/>
      <c r="K7" s="1"/>
      <c r="L7" s="2"/>
      <c r="M7" s="2"/>
      <c r="N7" s="2"/>
      <c r="O7" s="2"/>
      <c r="P7" s="38"/>
      <c r="Q7" s="1"/>
      <c r="R7" s="1"/>
      <c r="S7" s="37"/>
      <c r="T7" s="37"/>
      <c r="U7" s="37"/>
      <c r="V7" s="9"/>
      <c r="W7" s="9"/>
      <c r="X7" s="39" t="s">
        <v>12</v>
      </c>
      <c r="Y7" s="9"/>
      <c r="Z7" s="1"/>
      <c r="AA7" s="40"/>
      <c r="AB7" s="41" t="s">
        <v>13</v>
      </c>
      <c r="AC7" s="1"/>
      <c r="AD7" s="1"/>
      <c r="AE7" s="9"/>
      <c r="AF7" s="9"/>
      <c r="AG7" s="1"/>
      <c r="AH7" s="1"/>
      <c r="AI7" s="42"/>
      <c r="AJ7" s="42"/>
      <c r="AK7" s="1"/>
      <c r="AL7" s="1"/>
      <c r="AM7" s="1"/>
      <c r="AN7" s="1"/>
      <c r="AO7" s="9"/>
      <c r="AP7" s="43"/>
      <c r="AQ7" s="6"/>
      <c r="AR7" s="6"/>
      <c r="AS7" s="6"/>
    </row>
    <row r="8" spans="1:45" ht="15.75" thickBot="1" x14ac:dyDescent="0.3">
      <c r="A8" s="44"/>
      <c r="B8" s="44"/>
      <c r="C8" s="44"/>
      <c r="D8" s="44"/>
      <c r="E8" s="44"/>
      <c r="F8" s="44"/>
      <c r="G8" s="44"/>
      <c r="H8" s="45"/>
      <c r="I8" s="45"/>
      <c r="J8" s="26"/>
      <c r="K8" s="45"/>
      <c r="L8" s="26"/>
      <c r="M8" s="26"/>
      <c r="N8" s="26"/>
      <c r="O8" s="2"/>
      <c r="P8" s="1"/>
      <c r="Q8" s="1"/>
      <c r="R8" s="46">
        <f>270000*4.75/12</f>
        <v>106875</v>
      </c>
      <c r="S8" s="37"/>
      <c r="T8" s="37"/>
      <c r="U8" s="37"/>
      <c r="V8" s="37"/>
      <c r="W8" s="37"/>
      <c r="X8" s="47">
        <v>7.7780000000000002E-3</v>
      </c>
      <c r="Y8" s="37"/>
      <c r="Z8" s="1"/>
      <c r="AA8" s="41"/>
      <c r="AB8" s="41"/>
      <c r="AC8" s="41"/>
      <c r="AD8" s="41"/>
      <c r="AE8" s="9"/>
      <c r="AF8" s="9">
        <v>30</v>
      </c>
      <c r="AG8" s="1"/>
      <c r="AH8" s="1"/>
      <c r="AI8" s="29"/>
      <c r="AJ8" s="29"/>
      <c r="AK8" s="1"/>
      <c r="AL8" s="1"/>
      <c r="AM8" s="1"/>
      <c r="AN8" s="1"/>
      <c r="AO8" s="9"/>
      <c r="AP8" s="48"/>
      <c r="AQ8" s="49"/>
      <c r="AR8" s="6"/>
      <c r="AS8" s="6"/>
    </row>
    <row r="9" spans="1:45" ht="33.75" x14ac:dyDescent="0.25">
      <c r="A9" s="50" t="s">
        <v>14</v>
      </c>
      <c r="B9" s="51" t="s">
        <v>15</v>
      </c>
      <c r="C9" s="51" t="s">
        <v>16</v>
      </c>
      <c r="D9" s="51" t="s">
        <v>17</v>
      </c>
      <c r="E9" s="52" t="s">
        <v>18</v>
      </c>
      <c r="F9" s="52" t="s">
        <v>19</v>
      </c>
      <c r="G9" s="52" t="s">
        <v>20</v>
      </c>
      <c r="H9" s="52" t="s">
        <v>21</v>
      </c>
      <c r="I9" s="52" t="s">
        <v>22</v>
      </c>
      <c r="J9" s="52" t="s">
        <v>23</v>
      </c>
      <c r="K9" s="53" t="s">
        <v>24</v>
      </c>
      <c r="L9" s="52" t="s">
        <v>25</v>
      </c>
      <c r="M9" s="52" t="s">
        <v>26</v>
      </c>
      <c r="N9" s="54" t="s">
        <v>27</v>
      </c>
      <c r="O9" s="55" t="s">
        <v>28</v>
      </c>
      <c r="P9" s="56" t="s">
        <v>29</v>
      </c>
      <c r="Q9" s="51" t="s">
        <v>30</v>
      </c>
      <c r="R9" s="57" t="s">
        <v>31</v>
      </c>
      <c r="S9" s="52" t="s">
        <v>32</v>
      </c>
      <c r="T9" s="52" t="s">
        <v>33</v>
      </c>
      <c r="U9" s="52" t="s">
        <v>34</v>
      </c>
      <c r="V9" s="52" t="s">
        <v>35</v>
      </c>
      <c r="W9" s="52" t="s">
        <v>36</v>
      </c>
      <c r="X9" s="52" t="s">
        <v>37</v>
      </c>
      <c r="Y9" s="58" t="s">
        <v>38</v>
      </c>
      <c r="Z9" s="56" t="s">
        <v>39</v>
      </c>
      <c r="AA9" s="51" t="s">
        <v>40</v>
      </c>
      <c r="AB9" s="52" t="s">
        <v>41</v>
      </c>
      <c r="AC9" s="52" t="s">
        <v>42</v>
      </c>
      <c r="AD9" s="58" t="s">
        <v>43</v>
      </c>
      <c r="AE9" s="56" t="s">
        <v>44</v>
      </c>
      <c r="AF9" s="59"/>
      <c r="AG9" s="59"/>
      <c r="AH9" s="59" t="s">
        <v>45</v>
      </c>
      <c r="AI9" s="56" t="s">
        <v>46</v>
      </c>
      <c r="AJ9" s="51" t="s">
        <v>47</v>
      </c>
      <c r="AK9" s="60" t="s">
        <v>48</v>
      </c>
      <c r="AL9" s="52" t="s">
        <v>49</v>
      </c>
      <c r="AM9" s="58" t="s">
        <v>50</v>
      </c>
      <c r="AN9" s="58" t="s">
        <v>51</v>
      </c>
      <c r="AO9" s="56" t="s">
        <v>52</v>
      </c>
      <c r="AP9" s="56" t="s">
        <v>53</v>
      </c>
      <c r="AQ9" s="59" t="s">
        <v>54</v>
      </c>
      <c r="AR9" s="56" t="s">
        <v>55</v>
      </c>
      <c r="AS9" s="61"/>
    </row>
    <row r="10" spans="1:45" ht="23.25" x14ac:dyDescent="0.25">
      <c r="A10" s="62">
        <v>1</v>
      </c>
      <c r="B10" s="63" t="s">
        <v>56</v>
      </c>
      <c r="C10" s="62" t="s">
        <v>57</v>
      </c>
      <c r="D10" s="62" t="s">
        <v>58</v>
      </c>
      <c r="E10" s="64" t="s">
        <v>59</v>
      </c>
      <c r="F10" s="64" t="s">
        <v>60</v>
      </c>
      <c r="G10" s="65" t="s">
        <v>61</v>
      </c>
      <c r="H10" s="66" t="s">
        <v>62</v>
      </c>
      <c r="I10" s="66" t="s">
        <v>63</v>
      </c>
      <c r="J10" s="65" t="s">
        <v>64</v>
      </c>
      <c r="K10" s="67">
        <v>0</v>
      </c>
      <c r="L10" s="68" t="s">
        <v>65</v>
      </c>
      <c r="M10" s="69">
        <v>41487</v>
      </c>
      <c r="N10" s="68" t="s">
        <v>65</v>
      </c>
      <c r="O10" s="63">
        <v>30</v>
      </c>
      <c r="P10" s="70">
        <v>270000</v>
      </c>
      <c r="Q10" s="71">
        <f t="shared" ref="Q10:Q11" si="0">P10/30*O10</f>
        <v>270000</v>
      </c>
      <c r="R10" s="71">
        <f t="shared" ref="R10:R11" si="1">IF(Q10*25%&gt;$R$8,$R$8,Q10*25%)</f>
        <v>67500</v>
      </c>
      <c r="S10" s="72">
        <v>0</v>
      </c>
      <c r="T10" s="72">
        <v>80000</v>
      </c>
      <c r="U10" s="73">
        <v>1.0733977774306038</v>
      </c>
      <c r="V10" s="74"/>
      <c r="W10" s="75"/>
      <c r="X10" s="71"/>
      <c r="Y10" s="76"/>
      <c r="Z10" s="77">
        <f t="shared" ref="Z10:Z11" si="2">+Q10+R10+S10+T10+V10+X10+Y10</f>
        <v>417500</v>
      </c>
      <c r="AA10" s="78">
        <f t="shared" ref="AA10:AA11" si="3">0/30*O10</f>
        <v>0</v>
      </c>
      <c r="AB10" s="79">
        <f>77000/30*O10</f>
        <v>77000</v>
      </c>
      <c r="AC10" s="80">
        <f>0/30*O10</f>
        <v>0</v>
      </c>
      <c r="AD10" s="81">
        <v>0</v>
      </c>
      <c r="AE10" s="77">
        <f t="shared" ref="AE10:AE11" si="4">+Z10+AA10+AB10+AC10+AD10</f>
        <v>494500</v>
      </c>
      <c r="AF10" s="77">
        <f>+VLOOKUP(I10,'[1]libro rem tesa 082017'!$B$6:$AV$41,$AF$8,0)</f>
        <v>494500</v>
      </c>
      <c r="AG10" s="82">
        <f>+AE10-AF10</f>
        <v>0</v>
      </c>
      <c r="AH10" s="83">
        <f t="shared" ref="AH10:AH11" si="5">+Z10*0.2</f>
        <v>83500</v>
      </c>
      <c r="AI10" s="84">
        <f t="shared" ref="AI10:AI11" si="6">+AE10-AH10</f>
        <v>411000</v>
      </c>
      <c r="AJ10" s="85">
        <v>5887</v>
      </c>
      <c r="AK10" s="86">
        <v>5386</v>
      </c>
      <c r="AL10" s="87">
        <v>10020</v>
      </c>
      <c r="AM10" s="88">
        <f t="shared" ref="AM10:AM11" si="7">+SUM(Z10/30)*1.75</f>
        <v>24354.166666666664</v>
      </c>
      <c r="AN10" s="88">
        <f t="shared" ref="AN10:AN11" si="8">+SUM(AE10/12)</f>
        <v>41208.333333333336</v>
      </c>
      <c r="AO10" s="86">
        <v>2000</v>
      </c>
      <c r="AP10" s="89">
        <f t="shared" ref="AP10:AP11" si="9">+AO10+AL10+AK10+AJ10+AE10</f>
        <v>517793</v>
      </c>
      <c r="AQ10" s="90">
        <f t="shared" ref="AQ10:AQ11" si="10">$AQ$6</f>
        <v>25490</v>
      </c>
      <c r="AR10" s="89">
        <f t="shared" ref="AR10:AR11" si="11">+AP10+AQ10</f>
        <v>543283</v>
      </c>
      <c r="AS10" s="91"/>
    </row>
    <row r="11" spans="1:45" ht="23.25" x14ac:dyDescent="0.25">
      <c r="A11" s="62">
        <v>27</v>
      </c>
      <c r="B11" s="63" t="s">
        <v>56</v>
      </c>
      <c r="C11" s="62" t="s">
        <v>66</v>
      </c>
      <c r="D11" s="62" t="s">
        <v>58</v>
      </c>
      <c r="E11" s="92" t="s">
        <v>67</v>
      </c>
      <c r="F11" s="92" t="s">
        <v>68</v>
      </c>
      <c r="G11" s="93" t="s">
        <v>69</v>
      </c>
      <c r="H11" s="94" t="s">
        <v>70</v>
      </c>
      <c r="I11" s="95" t="s">
        <v>71</v>
      </c>
      <c r="J11" s="93" t="s">
        <v>64</v>
      </c>
      <c r="K11" s="67">
        <v>0</v>
      </c>
      <c r="L11" s="68" t="s">
        <v>65</v>
      </c>
      <c r="M11" s="69">
        <v>42713</v>
      </c>
      <c r="N11" s="96" t="s">
        <v>65</v>
      </c>
      <c r="O11" s="63">
        <v>30</v>
      </c>
      <c r="P11" s="97">
        <v>270000</v>
      </c>
      <c r="Q11" s="71">
        <f t="shared" si="0"/>
        <v>270000</v>
      </c>
      <c r="R11" s="71">
        <f t="shared" si="1"/>
        <v>67500</v>
      </c>
      <c r="S11" s="72">
        <v>0</v>
      </c>
      <c r="T11" s="72">
        <v>42000</v>
      </c>
      <c r="U11" s="73">
        <v>0.86707023076899559</v>
      </c>
      <c r="V11" s="74"/>
      <c r="W11" s="98"/>
      <c r="X11" s="71"/>
      <c r="Y11" s="76"/>
      <c r="Z11" s="77">
        <f t="shared" si="2"/>
        <v>379500</v>
      </c>
      <c r="AA11" s="78">
        <f t="shared" si="3"/>
        <v>0</v>
      </c>
      <c r="AB11" s="78">
        <f>84000/30*O11</f>
        <v>84000</v>
      </c>
      <c r="AC11" s="80">
        <f t="shared" ref="AC11" si="12">0/30*O11</f>
        <v>0</v>
      </c>
      <c r="AD11" s="99">
        <v>0</v>
      </c>
      <c r="AE11" s="77">
        <f t="shared" si="4"/>
        <v>463500</v>
      </c>
      <c r="AF11" s="77">
        <f>+VLOOKUP(I11,'[1]libro rem tesa 082017'!$B$6:$AV$41,$AF$8,0)</f>
        <v>463500</v>
      </c>
      <c r="AG11" s="82">
        <f t="shared" ref="AG11" si="13">+AE11-AF11</f>
        <v>0</v>
      </c>
      <c r="AH11" s="82">
        <f t="shared" si="5"/>
        <v>75900</v>
      </c>
      <c r="AI11" s="84">
        <f t="shared" si="6"/>
        <v>387600</v>
      </c>
      <c r="AJ11" s="85">
        <v>5351</v>
      </c>
      <c r="AK11" s="86">
        <v>4896</v>
      </c>
      <c r="AL11" s="87">
        <v>9108</v>
      </c>
      <c r="AM11" s="88">
        <f t="shared" si="7"/>
        <v>22137.5</v>
      </c>
      <c r="AN11" s="88">
        <f t="shared" si="8"/>
        <v>38625</v>
      </c>
      <c r="AO11" s="86">
        <v>2000</v>
      </c>
      <c r="AP11" s="89">
        <f t="shared" si="9"/>
        <v>484855</v>
      </c>
      <c r="AQ11" s="90">
        <f t="shared" si="10"/>
        <v>25490</v>
      </c>
      <c r="AR11" s="89">
        <f t="shared" si="11"/>
        <v>510345</v>
      </c>
      <c r="AS11" s="100"/>
    </row>
    <row r="12" spans="1:45" x14ac:dyDescent="0.25">
      <c r="A12" s="8"/>
      <c r="B12" s="8"/>
      <c r="C12" s="8"/>
      <c r="D12" s="8"/>
      <c r="E12" s="13"/>
      <c r="F12" s="8"/>
      <c r="G12" s="8"/>
      <c r="H12" s="8"/>
      <c r="I12" s="8"/>
      <c r="J12" s="13"/>
      <c r="K12" s="8"/>
      <c r="L12" s="13"/>
      <c r="M12" s="13"/>
      <c r="N12" s="13"/>
      <c r="O12" s="77">
        <f>SUM(O10:O11)</f>
        <v>60</v>
      </c>
      <c r="P12" s="77">
        <f>SUM(P10:P11)</f>
        <v>540000</v>
      </c>
      <c r="Q12" s="77">
        <f>SUM(Q10:Q11)</f>
        <v>540000</v>
      </c>
      <c r="R12" s="77">
        <f>SUM(R10:R11)</f>
        <v>135000</v>
      </c>
      <c r="S12" s="77">
        <f>SUM(S10:S11)</f>
        <v>0</v>
      </c>
      <c r="T12" s="77">
        <f>SUM(T10:T11)</f>
        <v>122000</v>
      </c>
      <c r="U12" s="77">
        <f>SUM(U10:U11)</f>
        <v>1.9404680081995993</v>
      </c>
      <c r="V12" s="77">
        <f>SUM(V10:V11)</f>
        <v>0</v>
      </c>
      <c r="W12" s="77">
        <f>SUM(W10:W11)</f>
        <v>0</v>
      </c>
      <c r="X12" s="77">
        <f>SUM(X10:X11)</f>
        <v>0</v>
      </c>
      <c r="Y12" s="77">
        <f>SUM(Y10:Y11)</f>
        <v>0</v>
      </c>
      <c r="Z12" s="77">
        <f>SUM(Z10:Z11)</f>
        <v>797000</v>
      </c>
      <c r="AA12" s="77">
        <f>SUM(AA10:AA11)</f>
        <v>0</v>
      </c>
      <c r="AB12" s="77">
        <f>SUM(AB10:AB11)</f>
        <v>161000</v>
      </c>
      <c r="AC12" s="77">
        <f>SUM(AC10:AC11)</f>
        <v>0</v>
      </c>
      <c r="AD12" s="77">
        <f>SUM(AD10:AD11)</f>
        <v>0</v>
      </c>
      <c r="AE12" s="77">
        <f>SUM(AE10:AE11)</f>
        <v>958000</v>
      </c>
      <c r="AF12" s="77"/>
      <c r="AG12" s="77"/>
      <c r="AH12" s="77">
        <f>SUM(AH10:AH11)</f>
        <v>159400</v>
      </c>
      <c r="AI12" s="77">
        <f>SUM(AI10:AI11)</f>
        <v>798600</v>
      </c>
      <c r="AJ12" s="77">
        <f>SUM(AJ10:AJ11)</f>
        <v>11238</v>
      </c>
      <c r="AK12" s="77">
        <f>SUM(AK10:AK11)</f>
        <v>10282</v>
      </c>
      <c r="AL12" s="77">
        <f>SUM(AL10:AL11)</f>
        <v>19128</v>
      </c>
      <c r="AM12" s="77">
        <f>SUM(AM10:AM11)</f>
        <v>46491.666666666664</v>
      </c>
      <c r="AN12" s="77">
        <f>SUM(AN10:AN11)</f>
        <v>79833.333333333343</v>
      </c>
      <c r="AO12" s="77">
        <f>SUM(AO10:AO11)</f>
        <v>4000</v>
      </c>
      <c r="AP12" s="77">
        <f>SUM(AP10:AP11)</f>
        <v>1002648</v>
      </c>
      <c r="AQ12" s="77">
        <f>SUM(AQ10:AQ11)</f>
        <v>50980</v>
      </c>
      <c r="AR12" s="77">
        <f>SUM(AR10:AR11)</f>
        <v>1053628</v>
      </c>
      <c r="AS12" s="8"/>
    </row>
    <row r="13" spans="1:45" x14ac:dyDescent="0.25">
      <c r="A13" s="8"/>
      <c r="B13" s="8"/>
      <c r="C13" s="8"/>
      <c r="D13" s="8"/>
      <c r="E13" s="13"/>
      <c r="F13" s="8"/>
      <c r="G13" s="8"/>
      <c r="H13" s="8"/>
      <c r="I13" s="8"/>
      <c r="J13" s="13"/>
      <c r="K13" s="8"/>
      <c r="L13" s="13"/>
      <c r="M13" s="13"/>
      <c r="N13" s="13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77">
        <f>+[2]VENDEDORES!AE13</f>
        <v>2425875</v>
      </c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</row>
    <row r="14" spans="1:45" x14ac:dyDescent="0.25">
      <c r="A14" s="8"/>
      <c r="B14" s="8"/>
      <c r="C14" s="8"/>
      <c r="D14" s="8"/>
      <c r="E14" s="13"/>
      <c r="F14" s="8"/>
      <c r="G14" s="8"/>
      <c r="H14" s="8"/>
      <c r="I14" s="8"/>
      <c r="J14" s="13"/>
      <c r="K14" s="8"/>
      <c r="L14" s="13"/>
      <c r="M14" s="13"/>
      <c r="N14" s="13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77">
        <f>+'[2]VENDEDORA '!AB12</f>
        <v>1309271</v>
      </c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</row>
    <row r="15" spans="1:45" x14ac:dyDescent="0.25">
      <c r="A15" s="8"/>
      <c r="B15" s="8"/>
      <c r="C15" s="8"/>
      <c r="D15" s="8"/>
      <c r="E15" s="13"/>
      <c r="F15" s="8"/>
      <c r="G15" s="8"/>
      <c r="H15" s="8"/>
      <c r="I15" s="8"/>
      <c r="J15" s="13"/>
      <c r="K15" s="8"/>
      <c r="L15" s="13"/>
      <c r="M15" s="13"/>
      <c r="N15" s="13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77">
        <f>+'[2]ASISTENTE '!AB11</f>
        <v>7.7780000000000002E-3</v>
      </c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</row>
    <row r="16" spans="1:45" x14ac:dyDescent="0.25">
      <c r="A16" s="8"/>
      <c r="B16" s="8"/>
      <c r="C16" s="8"/>
      <c r="D16" s="8"/>
      <c r="E16" s="13"/>
      <c r="F16" s="8"/>
      <c r="G16" s="8"/>
      <c r="H16" s="8"/>
      <c r="I16" s="8"/>
      <c r="J16" s="13"/>
      <c r="K16" s="8"/>
      <c r="L16" s="13"/>
      <c r="M16" s="13"/>
      <c r="N16" s="13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77">
        <f>+'[2]ASISTENTE LOGISTICA'!AB11</f>
        <v>700875</v>
      </c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</row>
    <row r="17" spans="1:45" x14ac:dyDescent="0.25">
      <c r="A17" s="8"/>
      <c r="B17" s="8"/>
      <c r="C17" s="8"/>
      <c r="D17" s="8"/>
      <c r="E17" s="13"/>
      <c r="F17" s="8"/>
      <c r="G17" s="8"/>
      <c r="H17" s="8"/>
      <c r="I17" s="8"/>
      <c r="J17" s="13"/>
      <c r="K17" s="8"/>
      <c r="L17" s="13"/>
      <c r="M17" s="13"/>
      <c r="N17" s="13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77">
        <f>+SUM(AE12:AE16)</f>
        <v>5394021.0077780001</v>
      </c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</row>
    <row r="18" spans="1:45" x14ac:dyDescent="0.25">
      <c r="A18" s="8"/>
      <c r="B18" s="8"/>
      <c r="C18" s="8"/>
      <c r="D18" s="8"/>
      <c r="E18" s="13"/>
      <c r="F18" s="8"/>
      <c r="G18" s="8"/>
      <c r="H18" s="8"/>
      <c r="I18" s="8"/>
      <c r="J18" s="13"/>
      <c r="K18" s="8"/>
      <c r="L18" s="13"/>
      <c r="M18" s="13"/>
      <c r="N18" s="13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77">
        <v>16988898</v>
      </c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</row>
    <row r="19" spans="1:45" x14ac:dyDescent="0.25">
      <c r="A19" s="8"/>
      <c r="B19" s="8"/>
      <c r="C19" s="8"/>
      <c r="D19" s="8"/>
      <c r="E19" s="13"/>
      <c r="F19" s="8"/>
      <c r="G19" s="8"/>
      <c r="H19" s="8"/>
      <c r="I19" s="8"/>
      <c r="J19" s="13"/>
      <c r="K19" s="8"/>
      <c r="L19" s="13"/>
      <c r="M19" s="13"/>
      <c r="N19" s="13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77">
        <f>+AE17-AE18</f>
        <v>-11594876.992222</v>
      </c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</row>
    <row r="20" spans="1:45" x14ac:dyDescent="0.25">
      <c r="A20" s="8"/>
      <c r="B20" s="8"/>
      <c r="C20" s="8"/>
      <c r="D20" s="8"/>
      <c r="E20" s="13"/>
      <c r="F20" s="8"/>
      <c r="G20" s="8"/>
      <c r="H20" s="8"/>
      <c r="I20" s="8"/>
      <c r="J20" s="13"/>
      <c r="K20" s="8"/>
      <c r="L20" s="13"/>
      <c r="M20" s="13"/>
      <c r="N20" s="13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</row>
  </sheetData>
  <mergeCells count="11">
    <mergeCell ref="A5:E5"/>
    <mergeCell ref="F5:G5"/>
    <mergeCell ref="A6:E6"/>
    <mergeCell ref="F6:G6"/>
    <mergeCell ref="A7:G8"/>
    <mergeCell ref="A2:E2"/>
    <mergeCell ref="F2:G2"/>
    <mergeCell ref="A3:E3"/>
    <mergeCell ref="F3:G3"/>
    <mergeCell ref="A4:E4"/>
    <mergeCell ref="F4:G4"/>
  </mergeCells>
  <conditionalFormatting sqref="P10">
    <cfRule type="expression" dxfId="5" priority="3">
      <formula>#REF!="finiquitado"</formula>
    </cfRule>
  </conditionalFormatting>
  <conditionalFormatting sqref="K9">
    <cfRule type="containsText" dxfId="3" priority="2" stopIfTrue="1" operator="containsText" text="2">
      <formula>NOT(ISERROR(SEARCH("2",K9)))</formula>
    </cfRule>
  </conditionalFormatting>
  <conditionalFormatting sqref="P11">
    <cfRule type="expression" dxfId="1" priority="1">
      <formula>#REF!="finiquitado"</formula>
    </cfRule>
  </conditionalFormatting>
  <hyperlinks>
    <hyperlink ref="L6" r:id="rId1" display="www.proyectoygestion.com"/>
    <hyperlink ref="K6" r:id="rId2"/>
  </hyperlinks>
  <pageMargins left="0.7" right="0.7" top="0.75" bottom="0.75" header="0.3" footer="0.3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Bustos</dc:creator>
  <cp:lastModifiedBy>Mario Bustos</cp:lastModifiedBy>
  <dcterms:created xsi:type="dcterms:W3CDTF">2017-10-05T13:23:43Z</dcterms:created>
  <dcterms:modified xsi:type="dcterms:W3CDTF">2017-10-05T13:39:19Z</dcterms:modified>
</cp:coreProperties>
</file>