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tthew/Desktop/GMU/GMU MASTER/PHYS 513/"/>
    </mc:Choice>
  </mc:AlternateContent>
  <bookViews>
    <workbookView xWindow="0" yWindow="46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AE2" i="1"/>
  <c r="G33" i="1"/>
  <c r="F32" i="1"/>
  <c r="E31" i="1"/>
  <c r="D30" i="1"/>
  <c r="AD2" i="1"/>
  <c r="AC2" i="1"/>
  <c r="AB2" i="1"/>
  <c r="Y2" i="1"/>
  <c r="X2" i="1"/>
  <c r="W2" i="1"/>
  <c r="U2" i="1"/>
  <c r="T2" i="1"/>
  <c r="S2" i="1"/>
  <c r="R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AE18" i="1"/>
  <c r="AD18" i="1"/>
  <c r="AC18" i="1"/>
  <c r="AB18" i="1"/>
  <c r="Z18" i="1"/>
  <c r="Y18" i="1"/>
  <c r="X18" i="1"/>
  <c r="W18" i="1"/>
  <c r="U18" i="1"/>
  <c r="T18" i="1"/>
  <c r="S18" i="1"/>
  <c r="R18" i="1"/>
  <c r="N18" i="1"/>
  <c r="O18" i="1"/>
  <c r="P18" i="1"/>
  <c r="M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2" i="1"/>
  <c r="M7" i="1"/>
  <c r="M8" i="1"/>
  <c r="M9" i="1"/>
  <c r="M10" i="1"/>
  <c r="M11" i="1"/>
  <c r="M12" i="1"/>
  <c r="M13" i="1"/>
  <c r="M14" i="1"/>
  <c r="M15" i="1"/>
  <c r="M16" i="1"/>
  <c r="M17" i="1"/>
  <c r="M5" i="1"/>
  <c r="M6" i="1"/>
  <c r="M3" i="1"/>
  <c r="M4" i="1"/>
  <c r="B26" i="1"/>
  <c r="G14" i="1"/>
  <c r="D14" i="1"/>
  <c r="D15" i="1"/>
  <c r="D16" i="1"/>
  <c r="E14" i="1"/>
  <c r="D17" i="1"/>
  <c r="E15" i="1"/>
  <c r="E16" i="1"/>
  <c r="F14" i="1"/>
  <c r="E17" i="1"/>
  <c r="F15" i="1"/>
  <c r="F16" i="1"/>
  <c r="F17" i="1"/>
  <c r="G15" i="1"/>
  <c r="G16" i="1"/>
  <c r="H14" i="1"/>
  <c r="G17" i="1"/>
  <c r="H15" i="1"/>
  <c r="H16" i="1"/>
  <c r="H17" i="1"/>
  <c r="C17" i="1"/>
  <c r="C16" i="1"/>
  <c r="C15" i="1"/>
  <c r="C14" i="1"/>
  <c r="B17" i="1"/>
  <c r="B16" i="1"/>
  <c r="B15" i="1"/>
  <c r="B14" i="1"/>
  <c r="B11" i="1"/>
</calcChain>
</file>

<file path=xl/sharedStrings.xml><?xml version="1.0" encoding="utf-8"?>
<sst xmlns="http://schemas.openxmlformats.org/spreadsheetml/2006/main" count="59" uniqueCount="51">
  <si>
    <t>Name</t>
  </si>
  <si>
    <t>Class</t>
  </si>
  <si>
    <t>Date</t>
  </si>
  <si>
    <t>Homework</t>
  </si>
  <si>
    <t>Matthew Jackson</t>
  </si>
  <si>
    <t>PHYS 513</t>
  </si>
  <si>
    <t>HW 2.2</t>
  </si>
  <si>
    <t>Boundary Conditions</t>
  </si>
  <si>
    <t>Top</t>
  </si>
  <si>
    <t>Left</t>
  </si>
  <si>
    <t>Bottom</t>
  </si>
  <si>
    <t>Right</t>
  </si>
  <si>
    <t>Average</t>
  </si>
  <si>
    <t>𝛷1</t>
  </si>
  <si>
    <t>𝛷4</t>
  </si>
  <si>
    <t>𝛷3</t>
  </si>
  <si>
    <t>𝛷2</t>
  </si>
  <si>
    <t>Truth</t>
  </si>
  <si>
    <t>Analytical Solution</t>
  </si>
  <si>
    <t>4*V/(PI()*N)*SINH(N*PI()*Y/X0)*SIN(N*PI()*X/X0)/SINH(N*PI()*Y0/X0)</t>
  </si>
  <si>
    <t>N</t>
  </si>
  <si>
    <t>v1</t>
  </si>
  <si>
    <t>total length</t>
  </si>
  <si>
    <t>origin at bottom corner</t>
  </si>
  <si>
    <t>X</t>
  </si>
  <si>
    <t>Y</t>
  </si>
  <si>
    <t>V100 1</t>
  </si>
  <si>
    <t>V100 2</t>
  </si>
  <si>
    <t>V100 3</t>
  </si>
  <si>
    <t>V100 4</t>
  </si>
  <si>
    <t>V80 1</t>
  </si>
  <si>
    <t>V80 2</t>
  </si>
  <si>
    <t>V80 3</t>
  </si>
  <si>
    <t>V80 4</t>
  </si>
  <si>
    <t>V20 1</t>
  </si>
  <si>
    <t>V20 2</t>
  </si>
  <si>
    <t>V20 3</t>
  </si>
  <si>
    <t>V20 4</t>
  </si>
  <si>
    <t>V60 1</t>
  </si>
  <si>
    <t>V60 2</t>
  </si>
  <si>
    <t>V60 3</t>
  </si>
  <si>
    <t>V60 4</t>
  </si>
  <si>
    <t xml:space="preserve">Analytical is not the same as the book </t>
  </si>
  <si>
    <t>Step 1</t>
  </si>
  <si>
    <t>Step 2</t>
  </si>
  <si>
    <t xml:space="preserve">Step 3 </t>
  </si>
  <si>
    <t>Step 4</t>
  </si>
  <si>
    <t xml:space="preserve">Step 5 </t>
  </si>
  <si>
    <t>I am trying to get an analytical solution here</t>
  </si>
  <si>
    <t>This box below is my recreation of the table in the book</t>
  </si>
  <si>
    <t>Is the reason why my analytical solution is different due to me not summing enough integers. I assumed that as I went out past the first 10 integers, the contributions would become less impactful, but maybe I am not going out far enough. I may not be coding the equation right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</si>
</sst>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L1" zoomScale="96" workbookViewId="0">
      <selection activeCell="AD24" sqref="AD24"/>
    </sheetView>
  </sheetViews>
  <sheetFormatPr baseColWidth="10" defaultRowHeight="16" x14ac:dyDescent="0.2"/>
  <sheetData>
    <row r="1" spans="1:31" x14ac:dyDescent="0.2">
      <c r="A1" t="s">
        <v>0</v>
      </c>
      <c r="B1" s="15" t="s">
        <v>4</v>
      </c>
      <c r="C1" s="15"/>
      <c r="M1" t="s">
        <v>26</v>
      </c>
      <c r="N1" t="s">
        <v>27</v>
      </c>
      <c r="O1" t="s">
        <v>28</v>
      </c>
      <c r="P1" t="s">
        <v>29</v>
      </c>
      <c r="R1" t="s">
        <v>30</v>
      </c>
      <c r="S1" t="s">
        <v>31</v>
      </c>
      <c r="T1" t="s">
        <v>32</v>
      </c>
      <c r="U1" t="s">
        <v>33</v>
      </c>
      <c r="W1" t="s">
        <v>34</v>
      </c>
      <c r="X1" t="s">
        <v>35</v>
      </c>
      <c r="Y1" t="s">
        <v>36</v>
      </c>
      <c r="Z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">
      <c r="A2" t="s">
        <v>1</v>
      </c>
      <c r="B2" s="15" t="s">
        <v>5</v>
      </c>
      <c r="C2" s="15"/>
      <c r="K2" t="s">
        <v>20</v>
      </c>
      <c r="L2">
        <v>1</v>
      </c>
      <c r="M2">
        <f>4*$B$7/(PI()*$L2)*SINH($L2*PI()*$C$30/$E$19)*SIN($L2*PI()*$B$30/$E$19)/(SINH($L2*PI()*$E$19/$E$19))</f>
        <v>38.178956385798791</v>
      </c>
      <c r="N2">
        <f>4*$B$7/(PI()*$L2)*SINH($L2*PI()*$C$31/$E$19)*SIN($L2*PI()*$B$31/$E$19)/(SINH($L2*PI()*$E$19/$E$19))</f>
        <v>38.178956385798791</v>
      </c>
      <c r="O2">
        <f>4*$B$7/(PI()*$L2)*SINH($L2*PI()*$C$32/$E$19)*SIN($L2*PI()*$B$32/$E$19)/(SINH($L2*PI()*$E$19/$E$19))</f>
        <v>11.92878520561441</v>
      </c>
      <c r="P2">
        <f>4*$B$7/(PI()*$L2)*SINH($L2*PI()*$C$33/$E$19)*SIN($L2*PI()*$B$33/$E$19)/(SINH($L2*PI()*$E$19/$E$19))</f>
        <v>11.92878520561441</v>
      </c>
      <c r="R2">
        <f>4*$B$8/(PI()*$L2)*SINH($L2*PI()*($E$19-$B$30)/$E$19)*SIN($L2*PI()*$C$30/$E$19)/(SINH($L2*PI()*$E$19/$E$19))</f>
        <v>30.543165108639037</v>
      </c>
      <c r="S2">
        <f>4*$B$8/(PI()*$L2)*SINH($L2*PI()*($E$19-$B$31)/$E$19)*SIN($L2*PI()*$C$31/$E$19)/(SINH($L2*PI()*$E$19/$E$19))</f>
        <v>9.5430281644915294</v>
      </c>
      <c r="T2">
        <f>4*$B$8/(PI()*$L2)*SINH($L2*PI()*($E$19-$B$32)/$E$19)*SIN($L2*PI()*$C$32/$E$19)/(SINH($L2*PI()*$E$19/$E$19))</f>
        <v>30.543165108639037</v>
      </c>
      <c r="U2">
        <f>4*$B$8/(PI()*$L2)*SINH($L2*PI()*($E$19-$B$33)/$E$19)*SIN($L2*PI()*$C$33/$E$19)/(SINH($L2*PI()*$E$19/$E$19))</f>
        <v>9.5430281644915276</v>
      </c>
      <c r="W2">
        <f>4*$B$9/(PI()*$L2)*SINH($L2*PI()*$B$30/$E$19)*SIN($L2*PI()*$C$30/$E$19)/(SINH($L2*PI()*$E$19/$E$19))</f>
        <v>2.3857570411228823</v>
      </c>
      <c r="X2">
        <f>4*$B$9/(PI()*$L2)*SINH($L2*PI()*$C$31/$E$19)*SIN($L2*PI()*$B$31/$E$19)/(SINH($L2*PI()*$E$19/$E$19))</f>
        <v>7.6357912771597594</v>
      </c>
      <c r="Y2">
        <f>4*$B$9/(PI()*$L2)*SINH($L2*PI()*$C$32/$E$19)*SIN($L2*PI()*$B$32/$E$19)/(SINH($L2*PI()*$E$19/$E$19))</f>
        <v>2.3857570411228819</v>
      </c>
      <c r="Z2">
        <f>4*$B$9/(PI()*$L2)*SINH($L2*PI()*$C$33/$E$19)*SIN($L2*PI()*$B$33/$E$19)/(SINH($L2*PI()*$E$19/$E$19))</f>
        <v>2.3857570411228823</v>
      </c>
      <c r="AB2">
        <f>4*$B$10/(PI()*$L2)*SINH($L2*PI()*($E$19-$C$30)/$E$19)*SIN($L2*PI()*($E$19-$B$30)/$E$19)/(SINH($L2*PI()*$E$19/$E$19))</f>
        <v>7.1572711233686475</v>
      </c>
      <c r="AC2">
        <f>4*$B$10/(PI()*$L2)*SINH($L2*PI()*($E$19-$C$31)/$E$19)*SIN($L2*PI()*($E$19-$B$31)/$E$19)/(SINH($L2*PI()*$E$19/$E$19))</f>
        <v>7.1572711233686466</v>
      </c>
      <c r="AD2">
        <f>4*$B$10/(PI()*$L2)*SINH($L2*PI()*($E$19-$C$32)/$E$19)*SIN($L2*PI()*($E$19-$B$32)/$E$19)/(SINH($L2*PI()*$E$19/$E$19))</f>
        <v>22.907373831479276</v>
      </c>
      <c r="AE2">
        <f>4*$B$10/(PI()*$L2)*SINH($L2*PI()*($E$19-$C$33)/$E$19)*SIN($L2*PI()*($E$19-$B$33)/$E$19)/(SINH($L2*PI()*$E$19/$E$19))</f>
        <v>22.907373831479273</v>
      </c>
    </row>
    <row r="3" spans="1:31" x14ac:dyDescent="0.2">
      <c r="A3" t="s">
        <v>2</v>
      </c>
      <c r="B3" s="17">
        <v>44081</v>
      </c>
      <c r="C3" s="17"/>
      <c r="L3">
        <v>3</v>
      </c>
      <c r="M3">
        <f t="shared" ref="M3:M17" si="0">4*$B$7/(PI()*$L3)*SINH($L3*PI()*$C$30/$E$19)*SIN($L3*PI()*$B$30/$E$19)/(SINH($L3*PI()*$E$19/$E$19))</f>
        <v>2.2469826291753116E-16</v>
      </c>
      <c r="N3">
        <f t="shared" ref="N3:N17" si="1">4*$B$7/(PI()*$L3)*SINH($L3*PI()*$C$31/$E$19)*SIN($L3*PI()*$B$31/$E$19)/(SINH($L3*PI()*$E$19/$E$19))</f>
        <v>-4.4939652583506232E-16</v>
      </c>
      <c r="O3">
        <f t="shared" ref="O3:O17" si="2">4*$B$7/(PI()*$L3)*SINH($L3*PI()*$C$32/$E$19)*SIN($L3*PI()*$B$32/$E$19)/(SINH($L3*PI()*$E$19/$E$19))</f>
        <v>9.6919931256116155E-18</v>
      </c>
      <c r="P3">
        <f t="shared" ref="P3:P17" si="3">4*$B$7/(PI()*$L3)*SINH($L3*PI()*$C$33/$E$19)*SIN($L3*PI()*$B$33/$E$19)/(SINH($L3*PI()*$E$19/$E$19))</f>
        <v>-1.9383986251223231E-17</v>
      </c>
      <c r="R3">
        <f t="shared" ref="R3:R17" si="4">4*$B$8/(PI()*$L3)*SINH($L3*PI()*$C$30/$E$19)*SIN($L3*PI()*$B$30/$E$19)/(SINH($L3*PI()*$E$19/$E$19))</f>
        <v>1.7975861033402492E-16</v>
      </c>
      <c r="S3">
        <f t="shared" ref="S3:U17" si="5">4*$B$8/(PI()*$L3)*SINH($L3*PI()*$C$30/$E$19)*SIN($L3*PI()*$B$30/$E$19)/(SINH($L3*PI()*$E$19/$E$19))</f>
        <v>1.7975861033402492E-16</v>
      </c>
      <c r="T3">
        <f t="shared" si="5"/>
        <v>1.7975861033402492E-16</v>
      </c>
      <c r="U3">
        <f t="shared" si="5"/>
        <v>1.7975861033402492E-16</v>
      </c>
      <c r="W3">
        <f t="shared" ref="W3:W17" si="6">4*$B$9/(PI()*$L3)*SINH($L3*PI()*$C$30/$E$19)*SIN($L3*PI()*$B$30/$E$19)/(SINH($L3*PI()*$E$19/$E$19))</f>
        <v>4.4939652583506231E-17</v>
      </c>
      <c r="X3">
        <f t="shared" ref="X3:Z17" si="7">4*$B$9/(PI()*$L3)*SINH($L3*PI()*$C$30/$E$19)*SIN($L3*PI()*$B$30/$E$19)/(SINH($L3*PI()*$E$19/$E$19))</f>
        <v>4.4939652583506231E-17</v>
      </c>
      <c r="Y3">
        <f t="shared" si="7"/>
        <v>4.4939652583506231E-17</v>
      </c>
      <c r="Z3">
        <f t="shared" si="7"/>
        <v>4.4939652583506231E-17</v>
      </c>
      <c r="AB3">
        <f t="shared" ref="AB3:AB17" si="8">4*$B$10/(PI()*$L3)*SINH($L3*PI()*$C$30/$E$19)*SIN($L3*PI()*$B$30/$E$19)/(SINH($L3*PI()*$E$19/$E$19))</f>
        <v>1.3481895775051871E-16</v>
      </c>
      <c r="AC3">
        <f t="shared" ref="AC3:AE17" si="9">4*$B$10/(PI()*$L3)*SINH($L3*PI()*$C$30/$E$19)*SIN($L3*PI()*$B$30/$E$19)/(SINH($L3*PI()*$E$19/$E$19))</f>
        <v>1.3481895775051871E-16</v>
      </c>
      <c r="AD3">
        <f t="shared" si="9"/>
        <v>1.3481895775051871E-16</v>
      </c>
      <c r="AE3">
        <f t="shared" si="9"/>
        <v>1.3481895775051871E-16</v>
      </c>
    </row>
    <row r="4" spans="1:31" x14ac:dyDescent="0.2">
      <c r="A4" t="s">
        <v>3</v>
      </c>
      <c r="B4" s="15" t="s">
        <v>6</v>
      </c>
      <c r="C4" s="15"/>
      <c r="L4">
        <v>5</v>
      </c>
      <c r="M4">
        <f t="shared" si="0"/>
        <v>-0.11735731259956066</v>
      </c>
      <c r="N4">
        <f t="shared" si="1"/>
        <v>-0.11735731259956067</v>
      </c>
      <c r="O4">
        <f t="shared" si="2"/>
        <v>-6.2450693796571783E-4</v>
      </c>
      <c r="P4">
        <f t="shared" si="3"/>
        <v>-6.2450693796571794E-4</v>
      </c>
      <c r="R4">
        <f t="shared" si="4"/>
        <v>-9.3885850079648517E-2</v>
      </c>
      <c r="S4">
        <f t="shared" si="5"/>
        <v>-9.3885850079648517E-2</v>
      </c>
      <c r="T4">
        <f t="shared" si="5"/>
        <v>-9.3885850079648517E-2</v>
      </c>
      <c r="U4">
        <f t="shared" si="5"/>
        <v>-9.3885850079648517E-2</v>
      </c>
      <c r="W4">
        <f t="shared" si="6"/>
        <v>-2.3471462519912129E-2</v>
      </c>
      <c r="X4">
        <f t="shared" si="7"/>
        <v>-2.3471462519912129E-2</v>
      </c>
      <c r="Y4">
        <f t="shared" si="7"/>
        <v>-2.3471462519912129E-2</v>
      </c>
      <c r="Z4">
        <f t="shared" si="7"/>
        <v>-2.3471462519912129E-2</v>
      </c>
      <c r="AB4">
        <f t="shared" si="8"/>
        <v>-7.0414387559736377E-2</v>
      </c>
      <c r="AC4">
        <f t="shared" si="9"/>
        <v>-7.0414387559736377E-2</v>
      </c>
      <c r="AD4">
        <f t="shared" si="9"/>
        <v>-7.0414387559736377E-2</v>
      </c>
      <c r="AE4">
        <f t="shared" si="9"/>
        <v>-7.0414387559736377E-2</v>
      </c>
    </row>
    <row r="5" spans="1:31" x14ac:dyDescent="0.2">
      <c r="L5">
        <v>7</v>
      </c>
      <c r="M5">
        <f t="shared" si="0"/>
        <v>1.0322808831162256E-2</v>
      </c>
      <c r="N5">
        <f t="shared" si="1"/>
        <v>1.0322808831162267E-2</v>
      </c>
      <c r="O5">
        <f t="shared" si="2"/>
        <v>6.7647674646894185E-6</v>
      </c>
      <c r="P5">
        <f t="shared" si="3"/>
        <v>6.7647674646894261E-6</v>
      </c>
      <c r="R5">
        <f t="shared" si="4"/>
        <v>8.2582470649298044E-3</v>
      </c>
      <c r="S5">
        <f t="shared" si="5"/>
        <v>8.2582470649298044E-3</v>
      </c>
      <c r="T5">
        <f t="shared" si="5"/>
        <v>8.2582470649298044E-3</v>
      </c>
      <c r="U5">
        <f t="shared" si="5"/>
        <v>8.2582470649298044E-3</v>
      </c>
      <c r="W5">
        <f t="shared" si="6"/>
        <v>2.0645617662324511E-3</v>
      </c>
      <c r="X5">
        <f t="shared" si="7"/>
        <v>2.0645617662324511E-3</v>
      </c>
      <c r="Y5">
        <f t="shared" si="7"/>
        <v>2.0645617662324511E-3</v>
      </c>
      <c r="Z5">
        <f t="shared" si="7"/>
        <v>2.0645617662324511E-3</v>
      </c>
      <c r="AB5">
        <f t="shared" si="8"/>
        <v>6.1936852986973524E-3</v>
      </c>
      <c r="AC5">
        <f t="shared" si="9"/>
        <v>6.1936852986973524E-3</v>
      </c>
      <c r="AD5">
        <f t="shared" si="9"/>
        <v>6.1936852986973524E-3</v>
      </c>
      <c r="AE5">
        <f t="shared" si="9"/>
        <v>6.1936852986973524E-3</v>
      </c>
    </row>
    <row r="6" spans="1:31" x14ac:dyDescent="0.2">
      <c r="A6" s="15" t="s">
        <v>7</v>
      </c>
      <c r="B6" s="15"/>
      <c r="L6">
        <v>9</v>
      </c>
      <c r="M6">
        <f t="shared" si="0"/>
        <v>4.1961259851286176E-19</v>
      </c>
      <c r="N6">
        <f t="shared" si="1"/>
        <v>-8.3922519702572352E-19</v>
      </c>
      <c r="O6">
        <f t="shared" si="2"/>
        <v>3.3862534045883094E-23</v>
      </c>
      <c r="P6">
        <f t="shared" si="3"/>
        <v>-6.7725068091766189E-23</v>
      </c>
      <c r="R6">
        <f t="shared" si="4"/>
        <v>3.3569007881028938E-19</v>
      </c>
      <c r="S6">
        <f t="shared" si="5"/>
        <v>3.3569007881028938E-19</v>
      </c>
      <c r="T6">
        <f t="shared" si="5"/>
        <v>3.3569007881028938E-19</v>
      </c>
      <c r="U6">
        <f t="shared" si="5"/>
        <v>3.3569007881028938E-19</v>
      </c>
      <c r="W6">
        <f t="shared" si="6"/>
        <v>8.3922519702572345E-20</v>
      </c>
      <c r="X6">
        <f t="shared" si="7"/>
        <v>8.3922519702572345E-20</v>
      </c>
      <c r="Y6">
        <f t="shared" si="7"/>
        <v>8.3922519702572345E-20</v>
      </c>
      <c r="Z6">
        <f t="shared" si="7"/>
        <v>8.3922519702572345E-20</v>
      </c>
      <c r="AB6">
        <f t="shared" si="8"/>
        <v>2.5176755910771705E-19</v>
      </c>
      <c r="AC6">
        <f t="shared" si="9"/>
        <v>2.5176755910771705E-19</v>
      </c>
      <c r="AD6">
        <f t="shared" si="9"/>
        <v>2.5176755910771705E-19</v>
      </c>
      <c r="AE6">
        <f t="shared" si="9"/>
        <v>2.5176755910771705E-19</v>
      </c>
    </row>
    <row r="7" spans="1:31" x14ac:dyDescent="0.2">
      <c r="A7" t="s">
        <v>8</v>
      </c>
      <c r="B7">
        <v>100</v>
      </c>
      <c r="D7" s="13" t="s">
        <v>49</v>
      </c>
      <c r="E7" s="13"/>
      <c r="F7" s="13"/>
      <c r="G7" s="13"/>
      <c r="L7">
        <v>11</v>
      </c>
      <c r="M7">
        <f t="shared" si="0"/>
        <v>-9.9617300273902346E-5</v>
      </c>
      <c r="N7">
        <f t="shared" si="1"/>
        <v>-9.961730027390217E-5</v>
      </c>
      <c r="O7">
        <f t="shared" si="2"/>
        <v>-9.8996871511855133E-10</v>
      </c>
      <c r="P7">
        <f t="shared" si="3"/>
        <v>-9.8996871511854967E-10</v>
      </c>
      <c r="R7">
        <f t="shared" si="4"/>
        <v>-7.9693840219121869E-5</v>
      </c>
      <c r="S7">
        <f t="shared" si="5"/>
        <v>-7.9693840219121869E-5</v>
      </c>
      <c r="T7">
        <f t="shared" si="5"/>
        <v>-7.9693840219121869E-5</v>
      </c>
      <c r="U7">
        <f t="shared" si="5"/>
        <v>-7.9693840219121869E-5</v>
      </c>
      <c r="W7">
        <f t="shared" si="6"/>
        <v>-1.9923460054780467E-5</v>
      </c>
      <c r="X7">
        <f t="shared" si="7"/>
        <v>-1.9923460054780467E-5</v>
      </c>
      <c r="Y7">
        <f t="shared" si="7"/>
        <v>-1.9923460054780467E-5</v>
      </c>
      <c r="Z7">
        <f t="shared" si="7"/>
        <v>-1.9923460054780467E-5</v>
      </c>
      <c r="AB7">
        <f t="shared" si="8"/>
        <v>-5.9770380164341405E-5</v>
      </c>
      <c r="AC7">
        <f t="shared" si="9"/>
        <v>-5.9770380164341405E-5</v>
      </c>
      <c r="AD7">
        <f t="shared" si="9"/>
        <v>-5.9770380164341405E-5</v>
      </c>
      <c r="AE7">
        <f t="shared" si="9"/>
        <v>-5.9770380164341405E-5</v>
      </c>
    </row>
    <row r="8" spans="1:31" x14ac:dyDescent="0.2">
      <c r="A8" t="s">
        <v>9</v>
      </c>
      <c r="B8">
        <v>80</v>
      </c>
      <c r="D8" s="13"/>
      <c r="E8" s="13"/>
      <c r="F8" s="13"/>
      <c r="G8" s="13"/>
      <c r="L8">
        <v>13</v>
      </c>
      <c r="M8">
        <f t="shared" si="0"/>
        <v>1.0380060019844587E-5</v>
      </c>
      <c r="N8">
        <f t="shared" si="1"/>
        <v>1.0380060019844587E-5</v>
      </c>
      <c r="O8">
        <f t="shared" si="2"/>
        <v>1.2702883975714696E-11</v>
      </c>
      <c r="P8">
        <f t="shared" si="3"/>
        <v>1.2702883975714694E-11</v>
      </c>
      <c r="R8">
        <f t="shared" si="4"/>
        <v>8.304048015875671E-6</v>
      </c>
      <c r="S8">
        <f t="shared" si="5"/>
        <v>8.304048015875671E-6</v>
      </c>
      <c r="T8">
        <f t="shared" si="5"/>
        <v>8.304048015875671E-6</v>
      </c>
      <c r="U8">
        <f t="shared" si="5"/>
        <v>8.304048015875671E-6</v>
      </c>
      <c r="W8">
        <f t="shared" si="6"/>
        <v>2.0760120039689177E-6</v>
      </c>
      <c r="X8">
        <f t="shared" si="7"/>
        <v>2.0760120039689177E-6</v>
      </c>
      <c r="Y8">
        <f t="shared" si="7"/>
        <v>2.0760120039689177E-6</v>
      </c>
      <c r="Z8">
        <f t="shared" si="7"/>
        <v>2.0760120039689177E-6</v>
      </c>
      <c r="AB8">
        <f t="shared" si="8"/>
        <v>6.2280360119067528E-6</v>
      </c>
      <c r="AC8">
        <f t="shared" si="9"/>
        <v>6.2280360119067528E-6</v>
      </c>
      <c r="AD8">
        <f t="shared" si="9"/>
        <v>6.2280360119067528E-6</v>
      </c>
      <c r="AE8">
        <f t="shared" si="9"/>
        <v>6.2280360119067528E-6</v>
      </c>
    </row>
    <row r="9" spans="1:31" ht="16" customHeight="1" x14ac:dyDescent="0.2">
      <c r="A9" t="s">
        <v>11</v>
      </c>
      <c r="B9">
        <v>20</v>
      </c>
      <c r="D9" s="13"/>
      <c r="E9" s="13"/>
      <c r="F9" s="13"/>
      <c r="G9" s="13"/>
      <c r="L9">
        <v>15</v>
      </c>
      <c r="M9">
        <f t="shared" si="0"/>
        <v>3.0559110484737398E-21</v>
      </c>
      <c r="N9">
        <f t="shared" si="1"/>
        <v>-6.1118220969474795E-21</v>
      </c>
      <c r="O9">
        <f t="shared" si="2"/>
        <v>4.6053107421051964E-28</v>
      </c>
      <c r="P9">
        <f t="shared" si="3"/>
        <v>-9.2106214842103928E-28</v>
      </c>
      <c r="R9">
        <f t="shared" si="4"/>
        <v>2.4447288387789918E-21</v>
      </c>
      <c r="S9">
        <f t="shared" si="5"/>
        <v>2.4447288387789918E-21</v>
      </c>
      <c r="T9">
        <f t="shared" si="5"/>
        <v>2.4447288387789918E-21</v>
      </c>
      <c r="U9">
        <f t="shared" si="5"/>
        <v>2.4447288387789918E-21</v>
      </c>
      <c r="W9">
        <f t="shared" si="6"/>
        <v>6.1118220969474795E-22</v>
      </c>
      <c r="X9">
        <f t="shared" si="7"/>
        <v>6.1118220969474795E-22</v>
      </c>
      <c r="Y9">
        <f t="shared" si="7"/>
        <v>6.1118220969474795E-22</v>
      </c>
      <c r="Z9">
        <f t="shared" si="7"/>
        <v>6.1118220969474795E-22</v>
      </c>
      <c r="AB9">
        <f t="shared" si="8"/>
        <v>1.8335466290842435E-21</v>
      </c>
      <c r="AC9">
        <f t="shared" si="9"/>
        <v>1.8335466290842435E-21</v>
      </c>
      <c r="AD9">
        <f t="shared" si="9"/>
        <v>1.8335466290842435E-21</v>
      </c>
      <c r="AE9">
        <f t="shared" si="9"/>
        <v>1.8335466290842435E-21</v>
      </c>
    </row>
    <row r="10" spans="1:31" ht="16" customHeight="1" x14ac:dyDescent="0.2">
      <c r="A10" t="s">
        <v>10</v>
      </c>
      <c r="B10">
        <v>60</v>
      </c>
      <c r="D10" s="13"/>
      <c r="E10" s="13"/>
      <c r="F10" s="13"/>
      <c r="G10" s="13"/>
      <c r="L10">
        <v>17</v>
      </c>
      <c r="M10">
        <f t="shared" si="0"/>
        <v>-1.2037209628456232E-7</v>
      </c>
      <c r="N10">
        <f t="shared" si="1"/>
        <v>-1.2037209628456243E-7</v>
      </c>
      <c r="O10">
        <f t="shared" si="2"/>
        <v>-2.2338798912265804E-15</v>
      </c>
      <c r="P10">
        <f t="shared" si="3"/>
        <v>-2.2338798912265828E-15</v>
      </c>
      <c r="R10">
        <f t="shared" si="4"/>
        <v>-9.6297677027649841E-8</v>
      </c>
      <c r="S10">
        <f t="shared" si="5"/>
        <v>-9.6297677027649841E-8</v>
      </c>
      <c r="T10">
        <f t="shared" si="5"/>
        <v>-9.6297677027649841E-8</v>
      </c>
      <c r="U10">
        <f t="shared" si="5"/>
        <v>-9.6297677027649841E-8</v>
      </c>
      <c r="W10">
        <f t="shared" si="6"/>
        <v>-2.407441925691246E-8</v>
      </c>
      <c r="X10">
        <f t="shared" si="7"/>
        <v>-2.407441925691246E-8</v>
      </c>
      <c r="Y10">
        <f t="shared" si="7"/>
        <v>-2.407441925691246E-8</v>
      </c>
      <c r="Z10">
        <f t="shared" si="7"/>
        <v>-2.407441925691246E-8</v>
      </c>
      <c r="AB10">
        <f t="shared" si="8"/>
        <v>-7.2223257770737384E-8</v>
      </c>
      <c r="AC10">
        <f t="shared" si="9"/>
        <v>-7.2223257770737384E-8</v>
      </c>
      <c r="AD10">
        <f t="shared" si="9"/>
        <v>-7.2223257770737384E-8</v>
      </c>
      <c r="AE10">
        <f t="shared" si="9"/>
        <v>-7.2223257770737384E-8</v>
      </c>
    </row>
    <row r="11" spans="1:31" x14ac:dyDescent="0.2">
      <c r="A11" t="s">
        <v>12</v>
      </c>
      <c r="B11">
        <f>AVERAGE(B7:B10)</f>
        <v>65</v>
      </c>
      <c r="L11">
        <v>19</v>
      </c>
      <c r="M11">
        <f t="shared" si="0"/>
        <v>1.3262851542303666E-8</v>
      </c>
      <c r="N11">
        <f t="shared" si="1"/>
        <v>1.3262851542303711E-8</v>
      </c>
      <c r="O11">
        <f t="shared" si="2"/>
        <v>3.0310051018400216E-17</v>
      </c>
      <c r="P11">
        <f t="shared" si="3"/>
        <v>3.031005101840032E-17</v>
      </c>
      <c r="R11">
        <f t="shared" si="4"/>
        <v>1.0610281233842934E-8</v>
      </c>
      <c r="S11">
        <f t="shared" si="5"/>
        <v>1.0610281233842934E-8</v>
      </c>
      <c r="T11">
        <f t="shared" si="5"/>
        <v>1.0610281233842934E-8</v>
      </c>
      <c r="U11">
        <f t="shared" si="5"/>
        <v>1.0610281233842934E-8</v>
      </c>
      <c r="W11">
        <f t="shared" si="6"/>
        <v>2.6525703084607335E-9</v>
      </c>
      <c r="X11">
        <f t="shared" si="7"/>
        <v>2.6525703084607335E-9</v>
      </c>
      <c r="Y11">
        <f t="shared" si="7"/>
        <v>2.6525703084607335E-9</v>
      </c>
      <c r="Z11">
        <f t="shared" si="7"/>
        <v>2.6525703084607335E-9</v>
      </c>
      <c r="AB11">
        <f t="shared" si="8"/>
        <v>7.9577109253821989E-9</v>
      </c>
      <c r="AC11">
        <f t="shared" si="9"/>
        <v>7.9577109253821989E-9</v>
      </c>
      <c r="AD11">
        <f t="shared" si="9"/>
        <v>7.9577109253821989E-9</v>
      </c>
      <c r="AE11">
        <f t="shared" si="9"/>
        <v>7.9577109253821989E-9</v>
      </c>
    </row>
    <row r="12" spans="1:31" x14ac:dyDescent="0.2">
      <c r="L12">
        <v>21</v>
      </c>
      <c r="M12">
        <f t="shared" si="0"/>
        <v>1.4633327879928181E-24</v>
      </c>
      <c r="N12">
        <f t="shared" si="1"/>
        <v>-2.9266655759856363E-24</v>
      </c>
      <c r="O12">
        <f t="shared" si="2"/>
        <v>4.1182113080525851E-34</v>
      </c>
      <c r="P12">
        <f t="shared" si="3"/>
        <v>-8.2364226161051701E-34</v>
      </c>
      <c r="R12">
        <f t="shared" si="4"/>
        <v>1.1706662303942546E-24</v>
      </c>
      <c r="S12">
        <f t="shared" si="5"/>
        <v>1.1706662303942546E-24</v>
      </c>
      <c r="T12">
        <f t="shared" si="5"/>
        <v>1.1706662303942546E-24</v>
      </c>
      <c r="U12">
        <f t="shared" si="5"/>
        <v>1.1706662303942546E-24</v>
      </c>
      <c r="W12">
        <f t="shared" si="6"/>
        <v>2.9266655759856365E-25</v>
      </c>
      <c r="X12">
        <f t="shared" si="7"/>
        <v>2.9266655759856365E-25</v>
      </c>
      <c r="Y12">
        <f t="shared" si="7"/>
        <v>2.9266655759856365E-25</v>
      </c>
      <c r="Z12">
        <f t="shared" si="7"/>
        <v>2.9266655759856365E-25</v>
      </c>
      <c r="AB12">
        <f t="shared" si="8"/>
        <v>8.7799967279569104E-25</v>
      </c>
      <c r="AC12">
        <f t="shared" si="9"/>
        <v>8.7799967279569104E-25</v>
      </c>
      <c r="AD12">
        <f t="shared" si="9"/>
        <v>8.7799967279569104E-25</v>
      </c>
      <c r="AE12">
        <f t="shared" si="9"/>
        <v>8.7799967279569104E-25</v>
      </c>
    </row>
    <row r="13" spans="1:31" ht="17" thickBot="1" x14ac:dyDescent="0.25">
      <c r="B13" t="s">
        <v>43</v>
      </c>
      <c r="C13" t="s">
        <v>44</v>
      </c>
      <c r="D13" t="s">
        <v>45</v>
      </c>
      <c r="E13" t="s">
        <v>46</v>
      </c>
      <c r="F13" t="s">
        <v>47</v>
      </c>
      <c r="L13">
        <v>23</v>
      </c>
      <c r="M13">
        <f t="shared" si="0"/>
        <v>-1.6614764944435036E-10</v>
      </c>
      <c r="N13">
        <f t="shared" si="1"/>
        <v>-1.661476494443494E-10</v>
      </c>
      <c r="O13">
        <f t="shared" si="2"/>
        <v>-5.7580507555255557E-21</v>
      </c>
      <c r="P13">
        <f t="shared" si="3"/>
        <v>-5.7580507555255226E-21</v>
      </c>
      <c r="R13">
        <f t="shared" si="4"/>
        <v>-1.3291811955548029E-10</v>
      </c>
      <c r="S13">
        <f t="shared" si="5"/>
        <v>-1.3291811955548029E-10</v>
      </c>
      <c r="T13">
        <f t="shared" si="5"/>
        <v>-1.3291811955548029E-10</v>
      </c>
      <c r="U13">
        <f t="shared" si="5"/>
        <v>-1.3291811955548029E-10</v>
      </c>
      <c r="W13">
        <f t="shared" si="6"/>
        <v>-3.3229529888870073E-11</v>
      </c>
      <c r="X13">
        <f t="shared" si="7"/>
        <v>-3.3229529888870073E-11</v>
      </c>
      <c r="Y13">
        <f t="shared" si="7"/>
        <v>-3.3229529888870073E-11</v>
      </c>
      <c r="Z13">
        <f t="shared" si="7"/>
        <v>-3.3229529888870073E-11</v>
      </c>
      <c r="AB13">
        <f t="shared" si="8"/>
        <v>-9.9688589666610225E-11</v>
      </c>
      <c r="AC13">
        <f t="shared" si="9"/>
        <v>-9.9688589666610225E-11</v>
      </c>
      <c r="AD13">
        <f t="shared" si="9"/>
        <v>-9.9688589666610225E-11</v>
      </c>
      <c r="AE13">
        <f t="shared" si="9"/>
        <v>-9.9688589666610225E-11</v>
      </c>
    </row>
    <row r="14" spans="1:31" x14ac:dyDescent="0.2">
      <c r="A14" s="3" t="s">
        <v>13</v>
      </c>
      <c r="B14" s="4">
        <f>AVERAGE($B$7,$B$11,$B$11,$B$8)</f>
        <v>77.5</v>
      </c>
      <c r="C14" s="4">
        <f>AVERAGE($B$7,B$15,B$16,$B$8)</f>
        <v>79.0625</v>
      </c>
      <c r="D14" s="4">
        <f t="shared" ref="D14:H14" si="10">AVERAGE($B$7,C$15,C$16,$B$8)</f>
        <v>77.890625</v>
      </c>
      <c r="E14" s="4">
        <f t="shared" si="10"/>
        <v>77.59765625</v>
      </c>
      <c r="F14" s="4">
        <f t="shared" si="10"/>
        <v>77.5244140625</v>
      </c>
      <c r="G14" s="4">
        <f t="shared" si="10"/>
        <v>77.506103515625</v>
      </c>
      <c r="H14" s="5">
        <f t="shared" si="10"/>
        <v>77.50152587890625</v>
      </c>
      <c r="L14">
        <v>25</v>
      </c>
      <c r="M14">
        <f t="shared" si="0"/>
        <v>1.8823387942941815E-11</v>
      </c>
      <c r="N14">
        <f t="shared" si="1"/>
        <v>1.8823387942941767E-11</v>
      </c>
      <c r="O14">
        <f t="shared" si="2"/>
        <v>8.0333158798845157E-23</v>
      </c>
      <c r="P14">
        <f t="shared" si="3"/>
        <v>8.0333158798844957E-23</v>
      </c>
      <c r="R14">
        <f t="shared" si="4"/>
        <v>1.505871035435345E-11</v>
      </c>
      <c r="S14">
        <f t="shared" si="5"/>
        <v>1.505871035435345E-11</v>
      </c>
      <c r="T14">
        <f t="shared" si="5"/>
        <v>1.505871035435345E-11</v>
      </c>
      <c r="U14">
        <f t="shared" si="5"/>
        <v>1.505871035435345E-11</v>
      </c>
      <c r="W14">
        <f t="shared" si="6"/>
        <v>3.7646775885883624E-12</v>
      </c>
      <c r="X14">
        <f t="shared" si="7"/>
        <v>3.7646775885883624E-12</v>
      </c>
      <c r="Y14">
        <f t="shared" si="7"/>
        <v>3.7646775885883624E-12</v>
      </c>
      <c r="Z14">
        <f t="shared" si="7"/>
        <v>3.7646775885883624E-12</v>
      </c>
      <c r="AB14">
        <f t="shared" si="8"/>
        <v>1.1294032765765087E-11</v>
      </c>
      <c r="AC14">
        <f t="shared" si="9"/>
        <v>1.1294032765765087E-11</v>
      </c>
      <c r="AD14">
        <f t="shared" si="9"/>
        <v>1.1294032765765087E-11</v>
      </c>
      <c r="AE14">
        <f t="shared" si="9"/>
        <v>1.1294032765765087E-11</v>
      </c>
    </row>
    <row r="15" spans="1:31" x14ac:dyDescent="0.2">
      <c r="A15" s="6" t="s">
        <v>16</v>
      </c>
      <c r="B15" s="7">
        <f>AVERAGE($B$7,$B$9,$B$11,B$14)</f>
        <v>65.625</v>
      </c>
      <c r="C15" s="7">
        <f>AVERAGE($B$7,$B$9,B$17,C$14)</f>
        <v>63.28125</v>
      </c>
      <c r="D15" s="7">
        <f t="shared" ref="D15:H15" si="11">AVERAGE($B$7,$B$9,C$17,D$14)</f>
        <v>62.6953125</v>
      </c>
      <c r="E15" s="7">
        <f t="shared" si="11"/>
        <v>62.548828125</v>
      </c>
      <c r="F15" s="7">
        <f t="shared" si="11"/>
        <v>62.51220703125</v>
      </c>
      <c r="G15" s="7">
        <f t="shared" si="11"/>
        <v>62.5030517578125</v>
      </c>
      <c r="H15" s="8">
        <f t="shared" si="11"/>
        <v>62.500762939453125</v>
      </c>
      <c r="L15">
        <v>27</v>
      </c>
      <c r="M15">
        <f t="shared" si="0"/>
        <v>2.7326901790071955E-27</v>
      </c>
      <c r="N15">
        <f t="shared" si="1"/>
        <v>-5.465380358014391E-27</v>
      </c>
      <c r="O15">
        <f t="shared" si="2"/>
        <v>1.4361612726390742E-39</v>
      </c>
      <c r="P15">
        <f t="shared" si="3"/>
        <v>-2.8723225452781484E-39</v>
      </c>
      <c r="R15">
        <f t="shared" si="4"/>
        <v>2.1861521432057566E-27</v>
      </c>
      <c r="S15">
        <f t="shared" si="5"/>
        <v>2.1861521432057566E-27</v>
      </c>
      <c r="T15">
        <f t="shared" si="5"/>
        <v>2.1861521432057566E-27</v>
      </c>
      <c r="U15">
        <f t="shared" si="5"/>
        <v>2.1861521432057566E-27</v>
      </c>
      <c r="W15">
        <f t="shared" si="6"/>
        <v>5.4653803580143915E-28</v>
      </c>
      <c r="X15">
        <f t="shared" si="7"/>
        <v>5.4653803580143915E-28</v>
      </c>
      <c r="Y15">
        <f t="shared" si="7"/>
        <v>5.4653803580143915E-28</v>
      </c>
      <c r="Z15">
        <f t="shared" si="7"/>
        <v>5.4653803580143915E-28</v>
      </c>
      <c r="AB15">
        <f t="shared" si="8"/>
        <v>1.6396141074043174E-27</v>
      </c>
      <c r="AC15">
        <f t="shared" si="9"/>
        <v>1.6396141074043174E-27</v>
      </c>
      <c r="AD15">
        <f t="shared" si="9"/>
        <v>1.6396141074043174E-27</v>
      </c>
      <c r="AE15">
        <f t="shared" si="9"/>
        <v>1.6396141074043174E-27</v>
      </c>
    </row>
    <row r="16" spans="1:31" x14ac:dyDescent="0.2">
      <c r="A16" s="6" t="s">
        <v>15</v>
      </c>
      <c r="B16" s="7">
        <f>AVERAGE(B$14,$B$11,$B$10,$B$8)</f>
        <v>70.625</v>
      </c>
      <c r="C16" s="7">
        <f>AVERAGE(C$14,B$17,$B$10,$B$8)</f>
        <v>68.28125</v>
      </c>
      <c r="D16" s="7">
        <f t="shared" ref="D16:H16" si="12">AVERAGE(D$14,C$17,$B$10,$B$8)</f>
        <v>67.6953125</v>
      </c>
      <c r="E16" s="7">
        <f t="shared" si="12"/>
        <v>67.548828125</v>
      </c>
      <c r="F16" s="7">
        <f t="shared" si="12"/>
        <v>67.51220703125</v>
      </c>
      <c r="G16" s="7">
        <f t="shared" si="12"/>
        <v>67.5030517578125</v>
      </c>
      <c r="H16" s="8">
        <f t="shared" si="12"/>
        <v>67.500762939453125</v>
      </c>
      <c r="L16">
        <v>29</v>
      </c>
      <c r="M16">
        <f t="shared" si="0"/>
        <v>-2.4607717475655604E-13</v>
      </c>
      <c r="N16">
        <f t="shared" si="1"/>
        <v>-2.4607717475655604E-13</v>
      </c>
      <c r="O16">
        <f t="shared" si="2"/>
        <v>-1.5925750642956908E-26</v>
      </c>
      <c r="P16">
        <f t="shared" si="3"/>
        <v>-1.5925750642956908E-26</v>
      </c>
      <c r="R16">
        <f t="shared" si="4"/>
        <v>-1.9686173980524485E-13</v>
      </c>
      <c r="S16">
        <f t="shared" si="5"/>
        <v>-1.9686173980524485E-13</v>
      </c>
      <c r="T16">
        <f t="shared" si="5"/>
        <v>-1.9686173980524485E-13</v>
      </c>
      <c r="U16">
        <f t="shared" si="5"/>
        <v>-1.9686173980524485E-13</v>
      </c>
      <c r="W16">
        <f t="shared" si="6"/>
        <v>-4.9215434951311214E-14</v>
      </c>
      <c r="X16">
        <f t="shared" si="7"/>
        <v>-4.9215434951311214E-14</v>
      </c>
      <c r="Y16">
        <f t="shared" si="7"/>
        <v>-4.9215434951311214E-14</v>
      </c>
      <c r="Z16">
        <f t="shared" si="7"/>
        <v>-4.9215434951311214E-14</v>
      </c>
      <c r="AB16">
        <f t="shared" si="8"/>
        <v>-1.4764630485393362E-13</v>
      </c>
      <c r="AC16">
        <f t="shared" si="9"/>
        <v>-1.4764630485393362E-13</v>
      </c>
      <c r="AD16">
        <f t="shared" si="9"/>
        <v>-1.4764630485393362E-13</v>
      </c>
      <c r="AE16">
        <f t="shared" si="9"/>
        <v>-1.4764630485393362E-13</v>
      </c>
    </row>
    <row r="17" spans="1:31" ht="17" thickBot="1" x14ac:dyDescent="0.25">
      <c r="A17" s="9" t="s">
        <v>14</v>
      </c>
      <c r="B17" s="10">
        <f>AVERAGE(B$15,$B$9,$B$10,B$16)</f>
        <v>54.0625</v>
      </c>
      <c r="C17" s="10">
        <f>AVERAGE(C$15,$B$9,$B$10,C$16)</f>
        <v>52.890625</v>
      </c>
      <c r="D17" s="10">
        <f t="shared" ref="D17:H17" si="13">AVERAGE(D$15,$B$9,$B$10,D$16)</f>
        <v>52.59765625</v>
      </c>
      <c r="E17" s="10">
        <f t="shared" si="13"/>
        <v>52.5244140625</v>
      </c>
      <c r="F17" s="10">
        <f t="shared" si="13"/>
        <v>52.506103515625</v>
      </c>
      <c r="G17" s="10">
        <f t="shared" si="13"/>
        <v>52.50152587890625</v>
      </c>
      <c r="H17" s="11">
        <f t="shared" si="13"/>
        <v>52.500381469726562</v>
      </c>
      <c r="L17">
        <v>31</v>
      </c>
      <c r="M17">
        <f t="shared" si="0"/>
        <v>2.834806370981162E-14</v>
      </c>
      <c r="N17">
        <f t="shared" si="1"/>
        <v>2.8348063709811747E-14</v>
      </c>
      <c r="O17">
        <f t="shared" si="2"/>
        <v>2.2592679619941654E-28</v>
      </c>
      <c r="P17">
        <f t="shared" si="3"/>
        <v>2.2592679619941752E-28</v>
      </c>
      <c r="R17">
        <f t="shared" si="4"/>
        <v>2.2678450967849294E-14</v>
      </c>
      <c r="S17">
        <f t="shared" si="5"/>
        <v>2.2678450967849294E-14</v>
      </c>
      <c r="T17">
        <f t="shared" si="5"/>
        <v>2.2678450967849294E-14</v>
      </c>
      <c r="U17">
        <f t="shared" si="5"/>
        <v>2.2678450967849294E-14</v>
      </c>
      <c r="W17">
        <f t="shared" si="6"/>
        <v>5.6696127419623236E-15</v>
      </c>
      <c r="X17">
        <f t="shared" si="7"/>
        <v>5.6696127419623236E-15</v>
      </c>
      <c r="Y17">
        <f t="shared" si="7"/>
        <v>5.6696127419623236E-15</v>
      </c>
      <c r="Z17">
        <f t="shared" si="7"/>
        <v>5.6696127419623236E-15</v>
      </c>
      <c r="AB17">
        <f t="shared" si="8"/>
        <v>1.7008838225886975E-14</v>
      </c>
      <c r="AC17">
        <f t="shared" si="9"/>
        <v>1.7008838225886975E-14</v>
      </c>
      <c r="AD17">
        <f t="shared" si="9"/>
        <v>1.7008838225886975E-14</v>
      </c>
      <c r="AE17">
        <f t="shared" si="9"/>
        <v>1.7008838225886975E-14</v>
      </c>
    </row>
    <row r="18" spans="1:31" x14ac:dyDescent="0.2">
      <c r="M18">
        <f>SUM(M2:M17)</f>
        <v>38.071832537533354</v>
      </c>
      <c r="N18">
        <f t="shared" ref="N18:P18" si="14">SUM(N2:N17)</f>
        <v>38.071832537533354</v>
      </c>
      <c r="O18">
        <f t="shared" si="14"/>
        <v>11.928167462466641</v>
      </c>
      <c r="P18">
        <f t="shared" si="14"/>
        <v>11.928167462466641</v>
      </c>
      <c r="R18">
        <f>SUM(R2:R17)</f>
        <v>30.457466030026691</v>
      </c>
      <c r="S18">
        <f t="shared" ref="S18" si="15">SUM(S2:S17)</f>
        <v>9.457329085879179</v>
      </c>
      <c r="T18">
        <f t="shared" ref="T18" si="16">SUM(T2:T17)</f>
        <v>30.457466030026691</v>
      </c>
      <c r="U18">
        <f t="shared" ref="U18" si="17">SUM(U2:U17)</f>
        <v>9.4573290858791772</v>
      </c>
      <c r="W18">
        <f>SUM(W2:W17)</f>
        <v>2.3643322714697947</v>
      </c>
      <c r="X18">
        <f t="shared" ref="X18" si="18">SUM(X2:X17)</f>
        <v>7.6143665075066727</v>
      </c>
      <c r="Y18">
        <f t="shared" ref="Y18" si="19">SUM(Y2:Y17)</f>
        <v>2.3643322714697943</v>
      </c>
      <c r="Z18">
        <f t="shared" ref="Z18" si="20">SUM(Z2:Z17)</f>
        <v>2.3643322714697947</v>
      </c>
      <c r="AB18">
        <f>SUM(AB2:AB17)</f>
        <v>7.0929968144093847</v>
      </c>
      <c r="AC18">
        <f t="shared" ref="AC18" si="21">SUM(AC2:AC17)</f>
        <v>7.0929968144093838</v>
      </c>
      <c r="AD18">
        <f t="shared" ref="AD18" si="22">SUM(AD2:AD17)</f>
        <v>22.843099522520006</v>
      </c>
      <c r="AE18">
        <f t="shared" ref="AE18" si="23">SUM(AE2:AE17)</f>
        <v>22.843099522520003</v>
      </c>
    </row>
    <row r="19" spans="1:31" x14ac:dyDescent="0.2">
      <c r="B19" t="s">
        <v>17</v>
      </c>
      <c r="D19" t="s">
        <v>22</v>
      </c>
      <c r="E19">
        <v>3</v>
      </c>
    </row>
    <row r="20" spans="1:31" x14ac:dyDescent="0.2">
      <c r="A20" s="1" t="s">
        <v>13</v>
      </c>
      <c r="B20">
        <v>75.2</v>
      </c>
      <c r="N20" s="12" t="s">
        <v>48</v>
      </c>
      <c r="O20" s="12"/>
      <c r="P20" s="12"/>
      <c r="Q20" s="12"/>
      <c r="R20" s="12"/>
      <c r="S20" s="12"/>
    </row>
    <row r="21" spans="1:31" x14ac:dyDescent="0.2">
      <c r="A21" s="1" t="s">
        <v>16</v>
      </c>
      <c r="B21">
        <v>60.5</v>
      </c>
      <c r="N21" s="12"/>
      <c r="O21" s="12"/>
      <c r="P21" s="12"/>
      <c r="Q21" s="12"/>
      <c r="R21" s="12"/>
      <c r="S21" s="12"/>
    </row>
    <row r="22" spans="1:31" x14ac:dyDescent="0.2">
      <c r="A22" s="1" t="s">
        <v>15</v>
      </c>
      <c r="B22">
        <v>65.400000000000006</v>
      </c>
      <c r="N22" s="12"/>
      <c r="O22" s="12"/>
      <c r="P22" s="12"/>
      <c r="Q22" s="12"/>
      <c r="R22" s="12"/>
      <c r="S22" s="12"/>
    </row>
    <row r="23" spans="1:31" x14ac:dyDescent="0.2">
      <c r="A23" s="1" t="s">
        <v>14</v>
      </c>
      <c r="B23">
        <v>50.7</v>
      </c>
    </row>
    <row r="25" spans="1:31" x14ac:dyDescent="0.2">
      <c r="B25" s="18" t="s">
        <v>18</v>
      </c>
      <c r="C25" s="18"/>
      <c r="D25" s="15" t="s">
        <v>19</v>
      </c>
      <c r="E25" s="15"/>
      <c r="F25" s="15"/>
      <c r="G25" s="15"/>
      <c r="H25" s="15"/>
      <c r="I25" s="15"/>
    </row>
    <row r="26" spans="1:31" x14ac:dyDescent="0.2">
      <c r="A26" s="1" t="s">
        <v>21</v>
      </c>
      <c r="B26" t="e">
        <f>SUM(4*$B$7/(PI()*$L$1:$L$24)*SINH($L$1:$L$24*PI()*Y/X0)*SIN($L$1:$L$24*PI()*X/X0)/(SINH($L$1:$L$24*PI()*Y0/X0)))</f>
        <v>#VALUE!</v>
      </c>
    </row>
    <row r="28" spans="1:31" x14ac:dyDescent="0.2">
      <c r="B28" s="15" t="s">
        <v>23</v>
      </c>
      <c r="C28" s="15"/>
      <c r="D28" s="16" t="s">
        <v>42</v>
      </c>
      <c r="E28" s="16"/>
      <c r="F28" s="16"/>
      <c r="G28" s="16"/>
    </row>
    <row r="29" spans="1:31" x14ac:dyDescent="0.2">
      <c r="B29" s="2" t="s">
        <v>24</v>
      </c>
      <c r="C29" s="2" t="s">
        <v>25</v>
      </c>
      <c r="D29" s="16"/>
      <c r="E29" s="16"/>
      <c r="F29" s="16"/>
      <c r="G29" s="16"/>
      <c r="I29" s="14" t="s">
        <v>50</v>
      </c>
      <c r="J29" s="14"/>
      <c r="K29" s="14"/>
      <c r="L29" s="14"/>
      <c r="M29" s="14"/>
      <c r="N29" s="14"/>
      <c r="O29" s="14"/>
    </row>
    <row r="30" spans="1:31" x14ac:dyDescent="0.2">
      <c r="A30" s="1" t="s">
        <v>13</v>
      </c>
      <c r="B30">
        <v>1</v>
      </c>
      <c r="C30">
        <v>2</v>
      </c>
      <c r="D30">
        <f>SUM(M$18,R$18,W$18,AB$18)</f>
        <v>77.986627653439228</v>
      </c>
      <c r="I30" s="14"/>
      <c r="J30" s="14"/>
      <c r="K30" s="14"/>
      <c r="L30" s="14"/>
      <c r="M30" s="14"/>
      <c r="N30" s="14"/>
      <c r="O30" s="14"/>
    </row>
    <row r="31" spans="1:31" x14ac:dyDescent="0.2">
      <c r="A31" s="1" t="s">
        <v>16</v>
      </c>
      <c r="B31">
        <v>2</v>
      </c>
      <c r="C31">
        <v>2</v>
      </c>
      <c r="E31">
        <f t="shared" ref="E31:G33" si="24">SUM(N$18,S$18,X$18,AC$18)</f>
        <v>62.23652494532859</v>
      </c>
      <c r="I31" s="14"/>
      <c r="J31" s="14"/>
      <c r="K31" s="14"/>
      <c r="L31" s="14"/>
      <c r="M31" s="14"/>
      <c r="N31" s="14"/>
      <c r="O31" s="14"/>
    </row>
    <row r="32" spans="1:31" x14ac:dyDescent="0.2">
      <c r="A32" s="1" t="s">
        <v>15</v>
      </c>
      <c r="B32">
        <v>1</v>
      </c>
      <c r="C32">
        <v>1</v>
      </c>
      <c r="F32">
        <f t="shared" si="24"/>
        <v>67.593065286483125</v>
      </c>
      <c r="I32" s="14"/>
      <c r="J32" s="14"/>
      <c r="K32" s="14"/>
      <c r="L32" s="14"/>
      <c r="M32" s="14"/>
      <c r="N32" s="14"/>
      <c r="O32" s="14"/>
    </row>
    <row r="33" spans="1:15" x14ac:dyDescent="0.2">
      <c r="A33" s="1" t="s">
        <v>14</v>
      </c>
      <c r="B33">
        <v>2</v>
      </c>
      <c r="C33">
        <v>1</v>
      </c>
      <c r="G33">
        <f t="shared" si="24"/>
        <v>46.592928342335618</v>
      </c>
      <c r="I33" s="14"/>
      <c r="J33" s="14"/>
      <c r="K33" s="14"/>
      <c r="L33" s="14"/>
      <c r="M33" s="14"/>
      <c r="N33" s="14"/>
      <c r="O33" s="14"/>
    </row>
    <row r="34" spans="1:15" x14ac:dyDescent="0.2">
      <c r="I34" s="14"/>
      <c r="J34" s="14"/>
      <c r="K34" s="14"/>
      <c r="L34" s="14"/>
      <c r="M34" s="14"/>
      <c r="N34" s="14"/>
      <c r="O34" s="14"/>
    </row>
    <row r="35" spans="1:15" x14ac:dyDescent="0.2">
      <c r="I35" s="14"/>
      <c r="J35" s="14"/>
      <c r="K35" s="14"/>
      <c r="L35" s="14"/>
      <c r="M35" s="14"/>
      <c r="N35" s="14"/>
      <c r="O35" s="14"/>
    </row>
    <row r="36" spans="1:15" x14ac:dyDescent="0.2">
      <c r="I36" s="14"/>
      <c r="J36" s="14"/>
      <c r="K36" s="14"/>
      <c r="L36" s="14"/>
      <c r="M36" s="14"/>
      <c r="N36" s="14"/>
      <c r="O36" s="14"/>
    </row>
    <row r="37" spans="1:15" x14ac:dyDescent="0.2">
      <c r="I37" s="14"/>
      <c r="J37" s="14"/>
      <c r="K37" s="14"/>
      <c r="L37" s="14"/>
      <c r="M37" s="14"/>
      <c r="N37" s="14"/>
      <c r="O37" s="14"/>
    </row>
    <row r="38" spans="1:15" x14ac:dyDescent="0.2">
      <c r="I38" s="14"/>
      <c r="J38" s="14"/>
      <c r="K38" s="14"/>
      <c r="L38" s="14"/>
      <c r="M38" s="14"/>
      <c r="N38" s="14"/>
      <c r="O38" s="14"/>
    </row>
    <row r="39" spans="1:15" x14ac:dyDescent="0.2">
      <c r="I39" s="14"/>
      <c r="J39" s="14"/>
      <c r="K39" s="14"/>
      <c r="L39" s="14"/>
      <c r="M39" s="14"/>
      <c r="N39" s="14"/>
      <c r="O39" s="14"/>
    </row>
  </sheetData>
  <mergeCells count="12">
    <mergeCell ref="B1:C1"/>
    <mergeCell ref="B2:C2"/>
    <mergeCell ref="B3:C3"/>
    <mergeCell ref="B4:C4"/>
    <mergeCell ref="A6:B6"/>
    <mergeCell ref="N20:S22"/>
    <mergeCell ref="D7:G10"/>
    <mergeCell ref="I29:O39"/>
    <mergeCell ref="D25:I25"/>
    <mergeCell ref="B28:C28"/>
    <mergeCell ref="D28:G29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2020-09-08T04:26:53Z</dcterms:created>
  <dcterms:modified xsi:type="dcterms:W3CDTF">2020-09-09T01:59:09Z</dcterms:modified>
</cp:coreProperties>
</file>