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C:\Users\Fenny\Downloads\"/>
    </mc:Choice>
  </mc:AlternateContent>
  <bookViews>
    <workbookView xWindow="0" yWindow="0" windowWidth="20490" windowHeight="7530"/>
  </bookViews>
  <sheets>
    <sheet name="DISCTEST" sheetId="1" r:id="rId1"/>
    <sheet name="Input" sheetId="2" state="hidden" r:id="rId2"/>
    <sheet name="Result" sheetId="3" r:id="rId3"/>
    <sheet name="Sheet3" sheetId="4" state="hidden" r:id="rId4"/>
    <sheet name="Sheet1" sheetId="5" state="hidden" r:id="rId5"/>
    <sheet name="&quot;D&quot;" sheetId="6" state="hidden" r:id="rId6"/>
    <sheet name="Sheet3(2)" sheetId="7" state="hidden" r:id="rId7"/>
    <sheet name="Def" sheetId="8" state="hidden" r:id="rId8"/>
    <sheet name="&quot;I&quot;" sheetId="9" state="hidden" r:id="rId9"/>
    <sheet name="&quot;S&quot;" sheetId="10" state="hidden" r:id="rId10"/>
    <sheet name="&quot;C&quot;" sheetId="11" state="hidden" r:id="rId11"/>
  </sheets>
  <calcPr calcId="162913"/>
  <extLst>
    <ext uri="GoogleSheetsCustomDataVersion2">
      <go:sheetsCustomData xmlns:go="http://customooxmlschemas.google.com/" r:id="rId15" roundtripDataChecksum="zslE2VtJYCpBihFS8tpgRY+cop9GrIuuzy7hYVbKZT0="/>
    </ext>
  </extLst>
</workbook>
</file>

<file path=xl/calcChain.xml><?xml version="1.0" encoding="utf-8"?>
<calcChain xmlns="http://schemas.openxmlformats.org/spreadsheetml/2006/main">
  <c r="L60" i="7" l="1"/>
  <c r="L60" i="4"/>
  <c r="S5" i="2"/>
  <c r="K3" i="2"/>
  <c r="I7" i="3" s="1"/>
  <c r="D3" i="2"/>
  <c r="I5" i="3" s="1"/>
  <c r="K2" i="2"/>
  <c r="I6" i="3" s="1"/>
  <c r="D2" i="2"/>
  <c r="I4" i="3" s="1"/>
  <c r="R54" i="1"/>
  <c r="P54" i="1"/>
  <c r="K54" i="1"/>
  <c r="I54" i="1"/>
  <c r="D54" i="1"/>
  <c r="B54" i="1"/>
  <c r="S53" i="1"/>
  <c r="Q53" i="1"/>
  <c r="L53" i="1"/>
  <c r="J53" i="1"/>
  <c r="E53" i="1"/>
  <c r="C53" i="1"/>
  <c r="S52" i="1"/>
  <c r="Q52" i="1"/>
  <c r="L52" i="1"/>
  <c r="J52" i="1"/>
  <c r="E52" i="1"/>
  <c r="C52" i="1"/>
  <c r="S51" i="1"/>
  <c r="Q51" i="1"/>
  <c r="L51" i="1"/>
  <c r="J51" i="1"/>
  <c r="E51" i="1"/>
  <c r="C51" i="1"/>
  <c r="S50" i="1"/>
  <c r="S54" i="1" s="1"/>
  <c r="N13" i="2" s="1"/>
  <c r="P13" i="2" s="1"/>
  <c r="Q50" i="1"/>
  <c r="L50" i="1"/>
  <c r="L54" i="1" s="1"/>
  <c r="I13" i="2" s="1"/>
  <c r="K13" i="2" s="1"/>
  <c r="J50" i="1"/>
  <c r="J54" i="1" s="1"/>
  <c r="H13" i="2" s="1"/>
  <c r="J13" i="2" s="1"/>
  <c r="E50" i="1"/>
  <c r="E54" i="1" s="1"/>
  <c r="D13" i="2" s="1"/>
  <c r="F13" i="2" s="1"/>
  <c r="C50" i="1"/>
  <c r="C54" i="1" s="1"/>
  <c r="C13" i="2" s="1"/>
  <c r="E13" i="2" s="1"/>
  <c r="R48" i="1"/>
  <c r="Q48" i="1"/>
  <c r="M12" i="2" s="1"/>
  <c r="O12" i="2" s="1"/>
  <c r="P48" i="1"/>
  <c r="K48" i="1"/>
  <c r="I48" i="1"/>
  <c r="D48" i="1"/>
  <c r="C48" i="1"/>
  <c r="C12" i="2" s="1"/>
  <c r="E12" i="2" s="1"/>
  <c r="B48" i="1"/>
  <c r="V48" i="1" s="1"/>
  <c r="S47" i="1"/>
  <c r="Q47" i="1"/>
  <c r="L47" i="1"/>
  <c r="J47" i="1"/>
  <c r="E47" i="1"/>
  <c r="C47" i="1"/>
  <c r="S46" i="1"/>
  <c r="Q46" i="1"/>
  <c r="L46" i="1"/>
  <c r="J46" i="1"/>
  <c r="E46" i="1"/>
  <c r="C46" i="1"/>
  <c r="S45" i="1"/>
  <c r="Q45" i="1"/>
  <c r="L45" i="1"/>
  <c r="J45" i="1"/>
  <c r="E45" i="1"/>
  <c r="C45" i="1"/>
  <c r="S44" i="1"/>
  <c r="S48" i="1" s="1"/>
  <c r="N12" i="2" s="1"/>
  <c r="P12" i="2" s="1"/>
  <c r="Q44" i="1"/>
  <c r="L44" i="1"/>
  <c r="L48" i="1" s="1"/>
  <c r="I12" i="2" s="1"/>
  <c r="K12" i="2" s="1"/>
  <c r="J44" i="1"/>
  <c r="J48" i="1" s="1"/>
  <c r="H12" i="2" s="1"/>
  <c r="J12" i="2" s="1"/>
  <c r="E44" i="1"/>
  <c r="E48" i="1" s="1"/>
  <c r="D12" i="2" s="1"/>
  <c r="F12" i="2" s="1"/>
  <c r="C44" i="1"/>
  <c r="R42" i="1"/>
  <c r="Q42" i="1"/>
  <c r="M11" i="2" s="1"/>
  <c r="O11" i="2" s="1"/>
  <c r="P42" i="1"/>
  <c r="K42" i="1"/>
  <c r="I42" i="1"/>
  <c r="D42" i="1"/>
  <c r="C42" i="1"/>
  <c r="C11" i="2" s="1"/>
  <c r="E11" i="2" s="1"/>
  <c r="B42" i="1"/>
  <c r="V42" i="1" s="1"/>
  <c r="S41" i="1"/>
  <c r="Q41" i="1"/>
  <c r="L41" i="1"/>
  <c r="J41" i="1"/>
  <c r="E41" i="1"/>
  <c r="C41" i="1"/>
  <c r="S40" i="1"/>
  <c r="Q40" i="1"/>
  <c r="L40" i="1"/>
  <c r="J40" i="1"/>
  <c r="E40" i="1"/>
  <c r="C40" i="1"/>
  <c r="S39" i="1"/>
  <c r="Q39" i="1"/>
  <c r="L39" i="1"/>
  <c r="J39" i="1"/>
  <c r="E39" i="1"/>
  <c r="C39" i="1"/>
  <c r="S38" i="1"/>
  <c r="S42" i="1" s="1"/>
  <c r="N11" i="2" s="1"/>
  <c r="P11" i="2" s="1"/>
  <c r="Q38" i="1"/>
  <c r="L38" i="1"/>
  <c r="L42" i="1" s="1"/>
  <c r="I11" i="2" s="1"/>
  <c r="K11" i="2" s="1"/>
  <c r="J38" i="1"/>
  <c r="J42" i="1" s="1"/>
  <c r="H11" i="2" s="1"/>
  <c r="J11" i="2" s="1"/>
  <c r="E38" i="1"/>
  <c r="E42" i="1" s="1"/>
  <c r="D11" i="2" s="1"/>
  <c r="F11" i="2" s="1"/>
  <c r="C38" i="1"/>
  <c r="R36" i="1"/>
  <c r="Q36" i="1"/>
  <c r="M10" i="2" s="1"/>
  <c r="O10" i="2" s="1"/>
  <c r="P36" i="1"/>
  <c r="K36" i="1"/>
  <c r="I36" i="1"/>
  <c r="D36" i="1"/>
  <c r="C36" i="1"/>
  <c r="C10" i="2" s="1"/>
  <c r="E10" i="2" s="1"/>
  <c r="B36" i="1"/>
  <c r="V36" i="1" s="1"/>
  <c r="S35" i="1"/>
  <c r="Q35" i="1"/>
  <c r="L35" i="1"/>
  <c r="J35" i="1"/>
  <c r="E35" i="1"/>
  <c r="C35" i="1"/>
  <c r="S34" i="1"/>
  <c r="Q34" i="1"/>
  <c r="L34" i="1"/>
  <c r="J34" i="1"/>
  <c r="E34" i="1"/>
  <c r="C34" i="1"/>
  <c r="S33" i="1"/>
  <c r="Q33" i="1"/>
  <c r="L33" i="1"/>
  <c r="J33" i="1"/>
  <c r="E33" i="1"/>
  <c r="C33" i="1"/>
  <c r="S32" i="1"/>
  <c r="S36" i="1" s="1"/>
  <c r="N10" i="2" s="1"/>
  <c r="P10" i="2" s="1"/>
  <c r="Q32" i="1"/>
  <c r="L32" i="1"/>
  <c r="L36" i="1" s="1"/>
  <c r="I10" i="2" s="1"/>
  <c r="K10" i="2" s="1"/>
  <c r="J32" i="1"/>
  <c r="J36" i="1" s="1"/>
  <c r="H10" i="2" s="1"/>
  <c r="J10" i="2" s="1"/>
  <c r="E32" i="1"/>
  <c r="E36" i="1" s="1"/>
  <c r="D10" i="2" s="1"/>
  <c r="F10" i="2" s="1"/>
  <c r="C32" i="1"/>
  <c r="R30" i="1"/>
  <c r="Q30" i="1"/>
  <c r="M9" i="2" s="1"/>
  <c r="O9" i="2" s="1"/>
  <c r="P30" i="1"/>
  <c r="K30" i="1"/>
  <c r="I30" i="1"/>
  <c r="D30" i="1"/>
  <c r="C30" i="1"/>
  <c r="C9" i="2" s="1"/>
  <c r="E9" i="2" s="1"/>
  <c r="B30" i="1"/>
  <c r="V30" i="1" s="1"/>
  <c r="S29" i="1"/>
  <c r="Q29" i="1"/>
  <c r="L29" i="1"/>
  <c r="J29" i="1"/>
  <c r="E29" i="1"/>
  <c r="C29" i="1"/>
  <c r="S28" i="1"/>
  <c r="Q28" i="1"/>
  <c r="L28" i="1"/>
  <c r="J28" i="1"/>
  <c r="E28" i="1"/>
  <c r="C28" i="1"/>
  <c r="S27" i="1"/>
  <c r="Q27" i="1"/>
  <c r="L27" i="1"/>
  <c r="J27" i="1"/>
  <c r="E27" i="1"/>
  <c r="C27" i="1"/>
  <c r="S26" i="1"/>
  <c r="S30" i="1" s="1"/>
  <c r="N9" i="2" s="1"/>
  <c r="P9" i="2" s="1"/>
  <c r="Q26" i="1"/>
  <c r="L26" i="1"/>
  <c r="L30" i="1" s="1"/>
  <c r="I9" i="2" s="1"/>
  <c r="K9" i="2" s="1"/>
  <c r="J26" i="1"/>
  <c r="J30" i="1" s="1"/>
  <c r="H9" i="2" s="1"/>
  <c r="J9" i="2" s="1"/>
  <c r="E26" i="1"/>
  <c r="E30" i="1" s="1"/>
  <c r="D9" i="2" s="1"/>
  <c r="F9" i="2" s="1"/>
  <c r="C26" i="1"/>
  <c r="A26" i="1"/>
  <c r="A32" i="1" s="1"/>
  <c r="A38" i="1" s="1"/>
  <c r="A44" i="1" s="1"/>
  <c r="A50" i="1" s="1"/>
  <c r="R24" i="1"/>
  <c r="Q24" i="1"/>
  <c r="M8" i="2" s="1"/>
  <c r="O8" i="2" s="1"/>
  <c r="P24" i="1"/>
  <c r="K24" i="1"/>
  <c r="I24" i="1"/>
  <c r="D24" i="1"/>
  <c r="C24" i="1"/>
  <c r="C8" i="2" s="1"/>
  <c r="E8" i="2" s="1"/>
  <c r="B24" i="1"/>
  <c r="V24" i="1" s="1"/>
  <c r="S23" i="1"/>
  <c r="Q23" i="1"/>
  <c r="L23" i="1"/>
  <c r="J23" i="1"/>
  <c r="E23" i="1"/>
  <c r="C23" i="1"/>
  <c r="S22" i="1"/>
  <c r="Q22" i="1"/>
  <c r="L22" i="1"/>
  <c r="J22" i="1"/>
  <c r="E22" i="1"/>
  <c r="C22" i="1"/>
  <c r="S21" i="1"/>
  <c r="Q21" i="1"/>
  <c r="L21" i="1"/>
  <c r="J21" i="1"/>
  <c r="E21" i="1"/>
  <c r="C21" i="1"/>
  <c r="S20" i="1"/>
  <c r="S24" i="1" s="1"/>
  <c r="N8" i="2" s="1"/>
  <c r="P8" i="2" s="1"/>
  <c r="Q20" i="1"/>
  <c r="L20" i="1"/>
  <c r="L24" i="1" s="1"/>
  <c r="I8" i="2" s="1"/>
  <c r="K8" i="2" s="1"/>
  <c r="J20" i="1"/>
  <c r="J24" i="1" s="1"/>
  <c r="H8" i="2" s="1"/>
  <c r="J8" i="2" s="1"/>
  <c r="E20" i="1"/>
  <c r="E24" i="1" s="1"/>
  <c r="D8" i="2" s="1"/>
  <c r="F8" i="2" s="1"/>
  <c r="C20" i="1"/>
  <c r="R18" i="1"/>
  <c r="P18" i="1"/>
  <c r="K18" i="1"/>
  <c r="I18" i="1"/>
  <c r="D18" i="1"/>
  <c r="B18" i="1"/>
  <c r="V18" i="1" s="1"/>
  <c r="S17" i="1"/>
  <c r="Q17" i="1"/>
  <c r="L17" i="1"/>
  <c r="J17" i="1"/>
  <c r="E17" i="1"/>
  <c r="C17" i="1"/>
  <c r="S16" i="1"/>
  <c r="Q16" i="1"/>
  <c r="L16" i="1"/>
  <c r="J16" i="1"/>
  <c r="E16" i="1"/>
  <c r="C16" i="1"/>
  <c r="C18" i="1" s="1"/>
  <c r="C7" i="2" s="1"/>
  <c r="E7" i="2" s="1"/>
  <c r="S15" i="1"/>
  <c r="Q15" i="1"/>
  <c r="L15" i="1"/>
  <c r="L18" i="1" s="1"/>
  <c r="I7" i="2" s="1"/>
  <c r="K7" i="2" s="1"/>
  <c r="J15" i="1"/>
  <c r="E15" i="1"/>
  <c r="C15" i="1"/>
  <c r="S14" i="1"/>
  <c r="S18" i="1" s="1"/>
  <c r="N7" i="2" s="1"/>
  <c r="P7" i="2" s="1"/>
  <c r="Q14" i="1"/>
  <c r="Q18" i="1" s="1"/>
  <c r="M7" i="2" s="1"/>
  <c r="O7" i="2" s="1"/>
  <c r="O14" i="1"/>
  <c r="O20" i="1" s="1"/>
  <c r="O26" i="1" s="1"/>
  <c r="O32" i="1" s="1"/>
  <c r="O38" i="1" s="1"/>
  <c r="O44" i="1" s="1"/>
  <c r="O50" i="1" s="1"/>
  <c r="L14" i="1"/>
  <c r="J14" i="1"/>
  <c r="J18" i="1" s="1"/>
  <c r="H7" i="2" s="1"/>
  <c r="J7" i="2" s="1"/>
  <c r="H14" i="1"/>
  <c r="H20" i="1" s="1"/>
  <c r="H26" i="1" s="1"/>
  <c r="H32" i="1" s="1"/>
  <c r="H38" i="1" s="1"/>
  <c r="H44" i="1" s="1"/>
  <c r="H50" i="1" s="1"/>
  <c r="E14" i="1"/>
  <c r="E18" i="1" s="1"/>
  <c r="D7" i="2" s="1"/>
  <c r="F7" i="2" s="1"/>
  <c r="C14" i="1"/>
  <c r="R12" i="1"/>
  <c r="P12" i="1"/>
  <c r="K12" i="1"/>
  <c r="I12" i="1"/>
  <c r="D12" i="1"/>
  <c r="B12" i="1"/>
  <c r="S11" i="1"/>
  <c r="Q11" i="1"/>
  <c r="L11" i="1"/>
  <c r="J11" i="1"/>
  <c r="E11" i="1"/>
  <c r="C11" i="1"/>
  <c r="S10" i="1"/>
  <c r="Q10" i="1"/>
  <c r="L10" i="1"/>
  <c r="J10" i="1"/>
  <c r="E10" i="1"/>
  <c r="C10" i="1"/>
  <c r="S9" i="1"/>
  <c r="S12" i="1" s="1"/>
  <c r="N6" i="2" s="1"/>
  <c r="P6" i="2" s="1"/>
  <c r="Q9" i="1"/>
  <c r="L9" i="1"/>
  <c r="J9" i="1"/>
  <c r="E9" i="1"/>
  <c r="C9" i="1"/>
  <c r="S8" i="1"/>
  <c r="Q8" i="1"/>
  <c r="Q12" i="1" s="1"/>
  <c r="M6" i="2" s="1"/>
  <c r="O6" i="2" s="1"/>
  <c r="L8" i="1"/>
  <c r="L12" i="1" s="1"/>
  <c r="I6" i="2" s="1"/>
  <c r="K6" i="2" s="1"/>
  <c r="J8" i="1"/>
  <c r="J12" i="1" s="1"/>
  <c r="H6" i="2" s="1"/>
  <c r="J6" i="2" s="1"/>
  <c r="E8" i="1"/>
  <c r="C8" i="1"/>
  <c r="C12" i="1" s="1"/>
  <c r="C6" i="2" s="1"/>
  <c r="E12" i="1" l="1"/>
  <c r="D6" i="2" s="1"/>
  <c r="F6" i="2" s="1"/>
  <c r="V12" i="1"/>
  <c r="O17" i="2"/>
  <c r="O15" i="2"/>
  <c r="J17" i="2"/>
  <c r="J15" i="2"/>
  <c r="J18" i="2"/>
  <c r="J16" i="2"/>
  <c r="E6" i="2"/>
  <c r="A56" i="1"/>
  <c r="K18" i="2"/>
  <c r="K16" i="2"/>
  <c r="K17" i="2"/>
  <c r="K15" i="2"/>
  <c r="F17" i="2"/>
  <c r="F15" i="2"/>
  <c r="F18" i="2"/>
  <c r="K11" i="3" s="1"/>
  <c r="BE9" i="3" s="1"/>
  <c r="F16" i="2"/>
  <c r="I11" i="3" s="1"/>
  <c r="BC9" i="3" s="1"/>
  <c r="P17" i="2"/>
  <c r="P15" i="2"/>
  <c r="P18" i="2"/>
  <c r="P16" i="2"/>
  <c r="Q54" i="1"/>
  <c r="M13" i="2" s="1"/>
  <c r="O13" i="2" s="1"/>
  <c r="O18" i="2" s="1"/>
  <c r="V54" i="1"/>
  <c r="A55" i="1" s="1"/>
  <c r="J11" i="3" l="1"/>
  <c r="BD9" i="3" s="1"/>
  <c r="E18" i="2"/>
  <c r="K10" i="3" s="1"/>
  <c r="E16" i="2"/>
  <c r="I10" i="3" s="1"/>
  <c r="E17" i="2"/>
  <c r="J10" i="3" s="1"/>
  <c r="E15" i="2"/>
  <c r="F19" i="2"/>
  <c r="H11" i="3"/>
  <c r="J19" i="2"/>
  <c r="O16" i="2"/>
  <c r="O19" i="2" s="1"/>
  <c r="P19" i="2"/>
  <c r="K19" i="2"/>
  <c r="I12" i="3" l="1"/>
  <c r="BC11" i="3" s="1"/>
  <c r="BC7" i="3"/>
  <c r="BE7" i="3"/>
  <c r="K12" i="3"/>
  <c r="BE11" i="3" s="1"/>
  <c r="E19" i="2"/>
  <c r="L10" i="3" s="1"/>
  <c r="H10" i="3"/>
  <c r="L11" i="3"/>
  <c r="M11" i="3"/>
  <c r="BB9" i="3"/>
  <c r="BD7" i="3"/>
  <c r="J12" i="3"/>
  <c r="BD11" i="3" s="1"/>
  <c r="BB7" i="3" l="1"/>
  <c r="CP7" i="3" s="1"/>
  <c r="H12" i="3"/>
  <c r="BB11" i="3" s="1"/>
  <c r="M10" i="3"/>
  <c r="CN7" i="3"/>
  <c r="CF7" i="3"/>
  <c r="CQ7" i="3"/>
  <c r="CK7" i="3"/>
  <c r="CG7" i="3"/>
  <c r="BY7" i="3"/>
  <c r="CU9" i="3"/>
  <c r="CM9" i="3"/>
  <c r="CI9" i="3"/>
  <c r="CE9" i="3"/>
  <c r="CA9" i="3"/>
  <c r="BW9" i="3"/>
  <c r="BS9" i="3"/>
  <c r="BO9" i="3"/>
  <c r="BK9" i="3"/>
  <c r="CT9" i="3"/>
  <c r="CL9" i="3"/>
  <c r="CH9" i="3"/>
  <c r="CD9" i="3"/>
  <c r="BZ9" i="3"/>
  <c r="BV9" i="3"/>
  <c r="BR9" i="3"/>
  <c r="BN9" i="3"/>
  <c r="BJ9" i="3"/>
  <c r="CS9" i="3"/>
  <c r="CO9" i="3"/>
  <c r="CC9" i="3"/>
  <c r="BU9" i="3"/>
  <c r="BQ9" i="3"/>
  <c r="BM9" i="3"/>
  <c r="BI9" i="3"/>
  <c r="CR9" i="3"/>
  <c r="CJ9" i="3"/>
  <c r="CB9" i="3"/>
  <c r="BX9" i="3"/>
  <c r="BT9" i="3"/>
  <c r="BP9" i="3"/>
  <c r="BL9" i="3"/>
  <c r="BH9" i="3"/>
  <c r="CP9" i="3"/>
  <c r="CN9" i="3"/>
  <c r="BY9" i="3"/>
  <c r="CK9" i="3"/>
  <c r="CF9" i="3"/>
  <c r="CG9" i="3"/>
  <c r="CQ9" i="3"/>
  <c r="CP11" i="3"/>
  <c r="CK11" i="3"/>
  <c r="CG11" i="3"/>
  <c r="BY11" i="3"/>
  <c r="CN11" i="3"/>
  <c r="CF11" i="3"/>
  <c r="CQ11" i="3"/>
  <c r="CY9" i="3" l="1"/>
  <c r="L56" i="3" s="1"/>
  <c r="L46" i="3"/>
  <c r="L44" i="3"/>
  <c r="L49" i="3"/>
  <c r="L47" i="3"/>
  <c r="CT11" i="3"/>
  <c r="CL11" i="3"/>
  <c r="CH11" i="3"/>
  <c r="CD11" i="3"/>
  <c r="BZ11" i="3"/>
  <c r="BV11" i="3"/>
  <c r="BR11" i="3"/>
  <c r="BN11" i="3"/>
  <c r="BJ11" i="3"/>
  <c r="CS11" i="3"/>
  <c r="CO11" i="3"/>
  <c r="CC11" i="3"/>
  <c r="BU11" i="3"/>
  <c r="BQ11" i="3"/>
  <c r="BM11" i="3"/>
  <c r="BI11" i="3"/>
  <c r="CR11" i="3"/>
  <c r="CJ11" i="3"/>
  <c r="CB11" i="3"/>
  <c r="BX11" i="3"/>
  <c r="BT11" i="3"/>
  <c r="BP11" i="3"/>
  <c r="BL11" i="3"/>
  <c r="BH11" i="3"/>
  <c r="CU11" i="3"/>
  <c r="CM11" i="3"/>
  <c r="CI11" i="3"/>
  <c r="CE11" i="3"/>
  <c r="CA11" i="3"/>
  <c r="BW11" i="3"/>
  <c r="BS11" i="3"/>
  <c r="BO11" i="3"/>
  <c r="BK11" i="3"/>
  <c r="CR7" i="3"/>
  <c r="CJ7" i="3"/>
  <c r="CB7" i="3"/>
  <c r="BX7" i="3"/>
  <c r="BT7" i="3"/>
  <c r="BP7" i="3"/>
  <c r="BL7" i="3"/>
  <c r="BH7" i="3"/>
  <c r="CU7" i="3"/>
  <c r="CM7" i="3"/>
  <c r="CI7" i="3"/>
  <c r="CE7" i="3"/>
  <c r="CA7" i="3"/>
  <c r="BW7" i="3"/>
  <c r="BS7" i="3"/>
  <c r="BO7" i="3"/>
  <c r="BK7" i="3"/>
  <c r="CT7" i="3"/>
  <c r="CL7" i="3"/>
  <c r="CH7" i="3"/>
  <c r="CD7" i="3"/>
  <c r="BZ7" i="3"/>
  <c r="BV7" i="3"/>
  <c r="BR7" i="3"/>
  <c r="BN7" i="3"/>
  <c r="BJ7" i="3"/>
  <c r="CS7" i="3"/>
  <c r="CO7" i="3"/>
  <c r="CC7" i="3"/>
  <c r="BU7" i="3"/>
  <c r="BQ7" i="3"/>
  <c r="BM7" i="3"/>
  <c r="BI7" i="3"/>
  <c r="L51" i="3" l="1"/>
  <c r="L50" i="3"/>
  <c r="L55" i="3"/>
  <c r="L52" i="3"/>
  <c r="L54" i="3"/>
  <c r="L45" i="3"/>
  <c r="L53" i="3"/>
  <c r="L48" i="3"/>
  <c r="CY11" i="3"/>
  <c r="CY7" i="3"/>
  <c r="B56" i="3" l="1"/>
  <c r="B54" i="3"/>
  <c r="B52" i="3"/>
  <c r="B50" i="3"/>
  <c r="B48" i="3"/>
  <c r="B46" i="3"/>
  <c r="B44" i="3"/>
  <c r="B55" i="3"/>
  <c r="B53" i="3"/>
  <c r="B51" i="3"/>
  <c r="B49" i="3"/>
  <c r="B47" i="3"/>
  <c r="B45" i="3"/>
  <c r="B71" i="3"/>
  <c r="B67" i="3"/>
  <c r="B63" i="3"/>
  <c r="B70" i="3"/>
  <c r="B66" i="3"/>
  <c r="B62" i="3"/>
  <c r="B77" i="3"/>
  <c r="B69" i="3"/>
  <c r="B65" i="3"/>
  <c r="B61" i="3"/>
  <c r="B72" i="3"/>
  <c r="B68" i="3"/>
  <c r="B64" i="3"/>
  <c r="B60" i="3"/>
</calcChain>
</file>

<file path=xl/sharedStrings.xml><?xml version="1.0" encoding="utf-8"?>
<sst xmlns="http://schemas.openxmlformats.org/spreadsheetml/2006/main" count="1290" uniqueCount="714">
  <si>
    <t>@</t>
  </si>
  <si>
    <t>Nama</t>
  </si>
  <si>
    <t>MUHAMMAD JA'FAR</t>
  </si>
  <si>
    <r>
      <rPr>
        <b/>
        <u/>
        <sz val="9"/>
        <color rgb="FF000000"/>
        <rFont val="Calibri"/>
      </rPr>
      <t xml:space="preserve">INSTRUKSI : </t>
    </r>
    <r>
      <rPr>
        <u/>
        <sz val="9"/>
        <color rgb="FF000000"/>
        <rFont val="Calibri"/>
      </rPr>
      <t>Pada tiap nomor di bawah ini memuat 4 (empat) pernyataan. Anda harus: 
1. Memberi tanda [</t>
    </r>
    <r>
      <rPr>
        <b/>
        <u/>
        <sz val="11"/>
        <color rgb="FF000000"/>
        <rFont val="Calibri"/>
      </rPr>
      <t>x</t>
    </r>
    <r>
      <rPr>
        <u/>
        <sz val="9"/>
        <color rgb="FF000000"/>
        <rFont val="Calibri"/>
      </rPr>
      <t>] pada kolom di bawah huruf  [</t>
    </r>
    <r>
      <rPr>
        <b/>
        <u/>
        <sz val="9"/>
        <color rgb="FF000000"/>
        <rFont val="Calibri"/>
      </rPr>
      <t>P</t>
    </r>
    <r>
      <rPr>
        <u/>
        <sz val="9"/>
        <color rgb="FF000000"/>
        <rFont val="Calibri"/>
      </rPr>
      <t xml:space="preserve">] di samping kalimat yang </t>
    </r>
    <r>
      <rPr>
        <b/>
        <u/>
        <sz val="9"/>
        <color rgb="FF000000"/>
        <rFont val="Calibri"/>
      </rPr>
      <t>PALING</t>
    </r>
    <r>
      <rPr>
        <u/>
        <sz val="9"/>
        <color rgb="FF000000"/>
        <rFont val="Calibri"/>
      </rPr>
      <t xml:space="preserve"> </t>
    </r>
    <r>
      <rPr>
        <b/>
        <u/>
        <sz val="9"/>
        <color rgb="FF000000"/>
        <rFont val="Calibri"/>
      </rPr>
      <t>menggambarkan</t>
    </r>
    <r>
      <rPr>
        <u/>
        <sz val="9"/>
        <color rgb="FF000000"/>
        <rFont val="Calibri"/>
      </rPr>
      <t xml:space="preserve"> diri anda
2. Memberi tanda [</t>
    </r>
    <r>
      <rPr>
        <b/>
        <u/>
        <sz val="11"/>
        <color rgb="FF000000"/>
        <rFont val="Calibri"/>
      </rPr>
      <t>x</t>
    </r>
    <r>
      <rPr>
        <u/>
        <sz val="9"/>
        <color rgb="FF000000"/>
        <rFont val="Calibri"/>
      </rPr>
      <t>] pada kolom di bawah huruf  [</t>
    </r>
    <r>
      <rPr>
        <b/>
        <u/>
        <sz val="9"/>
        <color rgb="FF000000"/>
        <rFont val="Calibri"/>
      </rPr>
      <t>K</t>
    </r>
    <r>
      <rPr>
        <u/>
        <sz val="9"/>
        <color rgb="FF000000"/>
        <rFont val="Calibri"/>
      </rPr>
      <t xml:space="preserve">] di samping kalimat yang </t>
    </r>
    <r>
      <rPr>
        <b/>
        <u/>
        <sz val="9"/>
        <color rgb="FF000000"/>
        <rFont val="Calibri"/>
      </rPr>
      <t>PALING</t>
    </r>
    <r>
      <rPr>
        <u/>
        <sz val="9"/>
        <color rgb="FF000000"/>
        <rFont val="Calibri"/>
      </rPr>
      <t xml:space="preserve"> </t>
    </r>
    <r>
      <rPr>
        <b/>
        <u/>
        <sz val="9"/>
        <color rgb="FF000000"/>
        <rFont val="Calibri"/>
      </rPr>
      <t>TIDAK</t>
    </r>
    <r>
      <rPr>
        <u/>
        <sz val="9"/>
        <color rgb="FF000000"/>
        <rFont val="Calibri"/>
      </rPr>
      <t xml:space="preserve"> </t>
    </r>
    <r>
      <rPr>
        <b/>
        <u/>
        <sz val="9"/>
        <color rgb="FF000000"/>
        <rFont val="Calibri"/>
      </rPr>
      <t>menggambarkan</t>
    </r>
    <r>
      <rPr>
        <u/>
        <sz val="9"/>
        <color rgb="FF000000"/>
        <rFont val="Calibri"/>
      </rPr>
      <t xml:space="preserve"> diri anda</t>
    </r>
    <r>
      <rPr>
        <b/>
        <i/>
        <u/>
        <sz val="9"/>
        <color rgb="FF000000"/>
        <rFont val="Calibri"/>
      </rPr>
      <t xml:space="preserve">
</t>
    </r>
    <r>
      <rPr>
        <b/>
        <i/>
        <u/>
        <sz val="9"/>
        <color rgb="FF000000"/>
        <rFont val="Calibri"/>
      </rPr>
      <t>PERHATIKAN :</t>
    </r>
    <r>
      <rPr>
        <b/>
        <i/>
        <u/>
        <sz val="9"/>
        <color rgb="FF000000"/>
        <rFont val="Calibri"/>
      </rPr>
      <t xml:space="preserve"> Setiap nomor hanya boleh ada 1 (satu) tanda [</t>
    </r>
    <r>
      <rPr>
        <b/>
        <i/>
        <u/>
        <sz val="11"/>
        <color rgb="FF000000"/>
        <rFont val="Calibri"/>
      </rPr>
      <t>x</t>
    </r>
    <r>
      <rPr>
        <b/>
        <i/>
        <u/>
        <sz val="9"/>
        <color rgb="FF000000"/>
        <rFont val="Calibri"/>
      </rPr>
      <t>] di bawah masing-masing kolom P dan K.</t>
    </r>
  </si>
  <si>
    <t>Selain melakukan perubahan pada kolom NAMA, USIA, JENIS KELAMIN dan TANGGAL TES Harap Tidak melakukan Perubahan pada Cell lain untuk menghindari ERROR pada saat Kalkulasi Nilai DISC</t>
  </si>
  <si>
    <t>Usia</t>
  </si>
  <si>
    <t>Jenis Kelamin</t>
  </si>
  <si>
    <t>LAKI-LAKI</t>
  </si>
  <si>
    <t>Tanggal Tes</t>
  </si>
  <si>
    <t>No.</t>
  </si>
  <si>
    <t>P</t>
  </si>
  <si>
    <t>K</t>
  </si>
  <si>
    <t>Gambaran Diri</t>
  </si>
  <si>
    <t>Gampang gaul, Mudah setuju</t>
  </si>
  <si>
    <t>Hasil adalah penting</t>
  </si>
  <si>
    <t>Pendidikan, Kebudayaan</t>
  </si>
  <si>
    <t>X</t>
  </si>
  <si>
    <t>Percaya, Mudah percaya pada orang</t>
  </si>
  <si>
    <t>Lakukan dengan benar, Akurasi penting</t>
  </si>
  <si>
    <t>Prestasi, Ganjaran</t>
  </si>
  <si>
    <t>Petualang, Mengambil resiko</t>
  </si>
  <si>
    <t>Dibuat menyenangkan</t>
  </si>
  <si>
    <t>Keselamatan, keamanan</t>
  </si>
  <si>
    <t>Toleran, Menghormati</t>
  </si>
  <si>
    <t>Mari kerjakan bersama</t>
  </si>
  <si>
    <t>Sosial, Perkumpulan kelompok</t>
  </si>
  <si>
    <t>Lembut suara, Pendiam</t>
  </si>
  <si>
    <t>Akan berjalan terus tanpa kontrol diri</t>
  </si>
  <si>
    <t>Memimpin, Pendekatan langsung</t>
  </si>
  <si>
    <t>Optimistik, Visioner</t>
  </si>
  <si>
    <t>Akan membeli sesuai dorongan hati</t>
  </si>
  <si>
    <t>Suka bergaul, Antusias</t>
  </si>
  <si>
    <t>Pusat Perhatian, Suka gaul</t>
  </si>
  <si>
    <t>Akan menunggu, Tanpa tekanan</t>
  </si>
  <si>
    <t>Dapat diramal, Konsisten</t>
  </si>
  <si>
    <t>Pendamai, Membawa Harmoni</t>
  </si>
  <si>
    <t>Akan mengusahakan  yang kuinginkan</t>
  </si>
  <si>
    <t>Waspada, Hati-hati</t>
  </si>
  <si>
    <t>Menyemangati orang</t>
  </si>
  <si>
    <t>Ramah, Mudah bergabung</t>
  </si>
  <si>
    <t>Tidak mudah dikalahkan</t>
  </si>
  <si>
    <t>Berusaha sempurna</t>
  </si>
  <si>
    <t>Unik, Bosan rutinitas</t>
  </si>
  <si>
    <t>Kerjakan sesuai perintah, Ikut pimpinan</t>
  </si>
  <si>
    <t>Bagian dari kelompok</t>
  </si>
  <si>
    <t>Aktif mengubah sesuatu</t>
  </si>
  <si>
    <t>Mudah terangsang, Riang</t>
  </si>
  <si>
    <t>Ingin membuat tujuan</t>
  </si>
  <si>
    <t>Ingin hal-hal yang pasti</t>
  </si>
  <si>
    <t>Ingin segalanya teratur, Rapi</t>
  </si>
  <si>
    <t>Menjadi frustrasi</t>
  </si>
  <si>
    <t>Non-konfrontasi, Menyerah</t>
  </si>
  <si>
    <t>Saya akan pimpin mereka</t>
  </si>
  <si>
    <t>Menyimpan perasaan saya</t>
  </si>
  <si>
    <t>Dipenuhi hal detail</t>
  </si>
  <si>
    <t>Saya akan melaksanakan</t>
  </si>
  <si>
    <t>Menceritakan sisi saya</t>
  </si>
  <si>
    <t>Perubahan pada menit terakhir</t>
  </si>
  <si>
    <t>Saya akan meyakinkan mereka</t>
  </si>
  <si>
    <t>Siap beroposisi</t>
  </si>
  <si>
    <t>Menuntut, Kasar</t>
  </si>
  <si>
    <t>Saya dapatkan fakta</t>
  </si>
  <si>
    <t>Hidup, Suka bicara</t>
  </si>
  <si>
    <t>Ingin kemajuan</t>
  </si>
  <si>
    <t>Memikirkan orang dahulu</t>
  </si>
  <si>
    <t>Gerak cepat, Tekun</t>
  </si>
  <si>
    <t>Puas dengan segalanya</t>
  </si>
  <si>
    <t>Kompetitif, Suka tantangan</t>
  </si>
  <si>
    <t>Usaha menjaga keseimbangan</t>
  </si>
  <si>
    <t>Terbuka memperlihatkan perasaan</t>
  </si>
  <si>
    <t>Optimis, Positif</t>
  </si>
  <si>
    <t>Usaha mengikuti aturan</t>
  </si>
  <si>
    <t>Rendah hati, Sederhana</t>
  </si>
  <si>
    <t>Pemikir logis, Sistematik</t>
  </si>
  <si>
    <t>Kelola waktu secara efisien</t>
  </si>
  <si>
    <t>Tenang, Pendiam</t>
  </si>
  <si>
    <t>Menyenangkan orang, Mudah setuju</t>
  </si>
  <si>
    <t>Sering terburu-buru, Merasa tertekan</t>
  </si>
  <si>
    <t>Bahagia, Tanpa beban</t>
  </si>
  <si>
    <t>Tertawa lepas, Hidup</t>
  </si>
  <si>
    <t>Masalah sosial itu penting</t>
  </si>
  <si>
    <t>Menyenangkan, Baik hati</t>
  </si>
  <si>
    <t>Berani, Tak gentar</t>
  </si>
  <si>
    <t>Suka selesaikan apa yang saya mulai</t>
  </si>
  <si>
    <t>Tak gentar, Berani</t>
  </si>
  <si>
    <t>Tolak perubahan mendadak</t>
  </si>
  <si>
    <t>Menggunakan waktu berkualitas dgn teman</t>
  </si>
  <si>
    <t>Ingin otoritas lebih</t>
  </si>
  <si>
    <t>Cenderung janji berlebihan</t>
  </si>
  <si>
    <t>Rencanakan masa depan, Bersiap</t>
  </si>
  <si>
    <t>Ingin kesempatan baru</t>
  </si>
  <si>
    <t>Tarik diri di tengah tekanan</t>
  </si>
  <si>
    <t>Bepergian demi petualangan baru</t>
  </si>
  <si>
    <t>Menghindari konflik</t>
  </si>
  <si>
    <t>Tidak takut bertempur</t>
  </si>
  <si>
    <t>Menerima ganjaran atas tujuan yg dicapai</t>
  </si>
  <si>
    <t>Ingin petunjuk yang jelas</t>
  </si>
  <si>
    <t>Penyemangat yang baik</t>
  </si>
  <si>
    <t>Aturan perlu dipertanyakan</t>
  </si>
  <si>
    <t>Dapat diandalkan, Dapata dipercaya</t>
  </si>
  <si>
    <t>Pendengar yang baik</t>
  </si>
  <si>
    <t>Aturan membuat adil</t>
  </si>
  <si>
    <t>Kreatif, Unik</t>
  </si>
  <si>
    <t>Penganalisa yang baik</t>
  </si>
  <si>
    <t>Aturan membuat bosan</t>
  </si>
  <si>
    <t>Garis dasar, Orientasi hasil</t>
  </si>
  <si>
    <t>Delegator yang baik</t>
  </si>
  <si>
    <t>Aturan membuat aman</t>
  </si>
  <si>
    <t>Jalankan standar yang tinggi, Akurat</t>
  </si>
  <si>
    <t>Nama       :</t>
  </si>
  <si>
    <t>Jenis kelamin           :</t>
  </si>
  <si>
    <t>Usia         :</t>
  </si>
  <si>
    <t>tahun</t>
  </si>
  <si>
    <t>Tanggal Test           :</t>
  </si>
  <si>
    <t>HASIL</t>
  </si>
  <si>
    <t>D</t>
  </si>
  <si>
    <t>I</t>
  </si>
  <si>
    <t>S</t>
  </si>
  <si>
    <t>C</t>
  </si>
  <si>
    <t>*</t>
  </si>
  <si>
    <t>HASIL  TES D I S C</t>
  </si>
  <si>
    <t>Petunjuk bagi pengguna awam</t>
  </si>
  <si>
    <t>SELF INVENTORY PERSONALITY TEST</t>
  </si>
  <si>
    <t>Abaikan petunjuk ini jika anda mengerti bagaimana menginterpretasikan DISC</t>
  </si>
  <si>
    <t>:</t>
  </si>
  <si>
    <t>Umur</t>
  </si>
  <si>
    <t>Bagi yang awam dengan penafsiran DISC hal yang paling mudah untuk menentukan tipe kepribadian anda yang paling Dominan adalah dengan Fokus pada Grafik 3 saja, kemudian lihatlah pada kategori mana titik tertinggi berada. Apakah kategori D, I, S atau C. Kemudian anda Buka Excel Sheet sesuai Kategori tersebut.</t>
  </si>
  <si>
    <t>C-D</t>
  </si>
  <si>
    <t>I-D</t>
  </si>
  <si>
    <t>I-D-C</t>
  </si>
  <si>
    <t>I-D-S</t>
  </si>
  <si>
    <t>I-S-D</t>
  </si>
  <si>
    <t xml:space="preserve">S-D-C </t>
  </si>
  <si>
    <t>D-I</t>
  </si>
  <si>
    <t>D-I-S</t>
  </si>
  <si>
    <t xml:space="preserve">D-S </t>
  </si>
  <si>
    <t>C-I-S</t>
  </si>
  <si>
    <t>C-S-I</t>
  </si>
  <si>
    <t>I-S-C / I-C-S</t>
  </si>
  <si>
    <t>C-S</t>
  </si>
  <si>
    <t>S-C</t>
  </si>
  <si>
    <t>D-C</t>
  </si>
  <si>
    <t>D-I-C</t>
  </si>
  <si>
    <t>D-S-I</t>
  </si>
  <si>
    <t>D-S-C</t>
  </si>
  <si>
    <t>D-C-I</t>
  </si>
  <si>
    <t>D-C-S</t>
  </si>
  <si>
    <t>I-S</t>
  </si>
  <si>
    <t>I-C</t>
  </si>
  <si>
    <t>I-C-D</t>
  </si>
  <si>
    <t>I-C-S</t>
  </si>
  <si>
    <t>S-D</t>
  </si>
  <si>
    <t>S-I</t>
  </si>
  <si>
    <t>S-D-I</t>
  </si>
  <si>
    <t>S-I-D</t>
  </si>
  <si>
    <t>S-I-C</t>
  </si>
  <si>
    <t>S-C-D</t>
  </si>
  <si>
    <t>S-C-I</t>
  </si>
  <si>
    <t>C-I</t>
  </si>
  <si>
    <t>C-D-I</t>
  </si>
  <si>
    <t>C-D-S</t>
  </si>
  <si>
    <t>C-I-D</t>
  </si>
  <si>
    <t>C-S-D</t>
  </si>
  <si>
    <t>Gender</t>
  </si>
  <si>
    <t>DOMINAN</t>
  </si>
  <si>
    <t>Line</t>
  </si>
  <si>
    <t>Tgl. Tes</t>
  </si>
  <si>
    <t>INFLUENCER</t>
  </si>
  <si>
    <t>STEADINESS</t>
  </si>
  <si>
    <t>tot</t>
  </si>
  <si>
    <t>COMPLIANCE</t>
  </si>
  <si>
    <t xml:space="preserve"> </t>
  </si>
  <si>
    <t>CATATAN</t>
  </si>
  <si>
    <t>Gambaran Kepribadian</t>
  </si>
  <si>
    <t>Kepribadian Alami</t>
  </si>
  <si>
    <t>Kepribadian Adaptif</t>
  </si>
  <si>
    <t>Kepribadian yang biasa ditunjukan</t>
  </si>
  <si>
    <t>Kepribadian ketika dibawah tekanan</t>
  </si>
  <si>
    <t>Adalah kepribadian asli seseorang sesuai jati dirinya. Kepribadian ini juga yang biasanya muncul ketika stress atau dibawah tekanan. Berperilaku sesuai kepribadian ini bisa membuat lebih rileks dan bisa memunculkan potensi maksimal</t>
  </si>
  <si>
    <t>Adalah kepribadian yang diperlihatkan ketika merasa diamati atau ketika anda merasa bahwa anda perlu bersikap tertentu sesuai kondisi. Kepribadian ini tidak alami. Seseotang yang terus menerus menunjukan kepribadian ini dalam waktu lama cenderung gampang Stres dan tidak bekerja maksimal</t>
  </si>
  <si>
    <t>Kepribadian asli yang tersembunyi</t>
  </si>
  <si>
    <t>Deskripsi Kepribadian</t>
  </si>
  <si>
    <t>Profesi yang cocok :</t>
  </si>
  <si>
    <t>Planner (any function), Engineer (Installation, Technical), Technical/Research (Chemist Technician), Academic, Statistician, Government Worker, IT Management, Prison Officer, Quality Controller.</t>
  </si>
  <si>
    <r>
      <rPr>
        <sz val="16"/>
        <color rgb="FF000000"/>
        <rFont val="Arial Black"/>
      </rPr>
      <t>D</t>
    </r>
    <r>
      <rPr>
        <b/>
        <sz val="16"/>
        <color rgb="FF000000"/>
        <rFont val="Arial"/>
      </rPr>
      <t>ominance</t>
    </r>
  </si>
  <si>
    <t>Potret Diri Anda</t>
  </si>
  <si>
    <t>Kelebihan</t>
  </si>
  <si>
    <t>Kekurangan</t>
  </si>
  <si>
    <t>1.  Bersaing</t>
  </si>
  <si>
    <t>• To the Point (langsung)</t>
  </si>
  <si>
    <t>• Suka melawan(menentang, mendebat)</t>
  </si>
  <si>
    <t>2.  Cepat bertindak</t>
  </si>
  <si>
    <t>• Cepat membuat keputusan</t>
  </si>
  <si>
    <t>• Selalu tergesa - gesa</t>
  </si>
  <si>
    <t>3.  Berani mengambil resiko</t>
  </si>
  <si>
    <t>• Menyukai perubahan</t>
  </si>
  <si>
    <t>• Cenderung melanggar peraturan</t>
  </si>
  <si>
    <t>4.  Menuntut sesuatu</t>
  </si>
  <si>
    <t>• Menetapkan banyak sasaran</t>
  </si>
  <si>
    <t>• Cenderung melampaui wewenang</t>
  </si>
  <si>
    <t>5.  Memerintah</t>
  </si>
  <si>
    <t>• Berani mengambil resiko</t>
  </si>
  <si>
    <t>• Tidak sabar dengan orang lain</t>
  </si>
  <si>
    <t>6.  Pemrotes</t>
  </si>
  <si>
    <t>• Inovatif, kompetitif, efisien</t>
  </si>
  <si>
    <t>• Kurang suka mendengar pendapat orang lain</t>
  </si>
  <si>
    <t>7.  Rasional</t>
  </si>
  <si>
    <t>• Menghargai waktu</t>
  </si>
  <si>
    <t>• Mengambil alih banyak tugas</t>
  </si>
  <si>
    <t>8.  Berorientasi pada tugas</t>
  </si>
  <si>
    <t>• Memiliki inisiatif untuk memulai suatu aktifitas</t>
  </si>
  <si>
    <t>• Kurang taktis dan diplomasi</t>
  </si>
  <si>
    <t xml:space="preserve">9.  Formal </t>
  </si>
  <si>
    <t>• Mendobrak ”status quo”</t>
  </si>
  <si>
    <t>• Terlalu berfokus pada tugas</t>
  </si>
  <si>
    <t>10.Bergaya bisnis</t>
  </si>
  <si>
    <t>• Memiliki prinsip (tidak mudah goyah)</t>
  </si>
  <si>
    <t>• Kurang memperhatikan hubungan dengan orang lain</t>
  </si>
  <si>
    <t>11.Mandiri / tertutup</t>
  </si>
  <si>
    <t>12.Disiplin</t>
  </si>
  <si>
    <t>Tipe kepribadian Dominance</t>
  </si>
  <si>
    <t>Anda memiliki tingkat ketegasan yang tinggi dan tingkat pengendalian yang tinggi (controlled). Ketegasan yang tinggi membuat anda memiliki kepribadian D (Dominance) manjadi kurang sabar melihat hasil, dengan kata lain ingin cepat memperoleh hasil, dan hal ini menimbulkan perasaan akan kepentingan (sense of urgency) terhadap tugas yang membuat anda mejdai langsung (to the point)dan efisien (direct and efficient). Pengendalian diri anda yang kuat membuat anda menjadi bersikap individual, kurang terbuka kepada orang lain, namun hal ini menimbulkan motivasi diri yang kuat (self-motivated) dan lebih suka bekerja secara bebas (independent). Melihat sikap anda seperti ini, orang lain akan cenderung memandang anda sebagai seseorang yang tertutup, menuntut, suka bersaing dan ambisius. Anda memiliki type kepribadian D (Dominance) akan lebih cocok untuk bekerja dalam suatu lingkungan yang memberikan kebebasan dan personal power, dimana hal ini akan membuat anda mampu menghadapi tantangan yang akan menimbulkan kreatifitas dan energi yang positif bagi kemajuan diri anda sebagai seorang profesional. Tipe D (Dominance) dapat diklarifikasikan sebagai : Developer Pattern, Result Oriented Pattern, Inspiration Pattern, and Creative Pattern</t>
  </si>
  <si>
    <t>Kecenderungan yang anda miliki:</t>
  </si>
  <si>
    <t>Lingkungan/ Posisi Yang Cocok:</t>
  </si>
  <si>
    <t>• Keinginan memperoleh hasil secara lansung ( cepat )</t>
  </si>
  <si>
    <t>• Kekuasaan dan kewenangan</t>
  </si>
  <si>
    <t>• Cepat mengambil tindakan</t>
  </si>
  <si>
    <t>• Kewibawaan dan tantangan</t>
  </si>
  <si>
    <t>• Menerima atau menyukai tantangan, hal – hal baru</t>
  </si>
  <si>
    <t>• Kesempatan dan pencapaian dan pengembangan individual</t>
  </si>
  <si>
    <t>• Lingkup operasional yang luas</t>
  </si>
  <si>
    <t>• Tidak atau kurang menyukai ”status quo”</t>
  </si>
  <si>
    <t>• Jawaban langsung ( direct answers )</t>
  </si>
  <si>
    <t>• Memiliki tanggung jawab dan mengambil wewenang (taking authority)</t>
  </si>
  <si>
    <t>• Kebebasan dari pengendalian dan supervisi ( tidak ingin dikontrol oleh orang lain, bekerja mandiri )</t>
  </si>
  <si>
    <t>• Managing trouble adn solving problems</t>
  </si>
  <si>
    <t>• Aktifitas – aktifitas baru dan bervariasi</t>
  </si>
  <si>
    <t>Perbaikan, peningkatan dan pengembangan yang dapat dilakukan:</t>
  </si>
  <si>
    <t>• Mempertimbangkan setuju dan tidak setuju</t>
  </si>
  <si>
    <t>• Memperhitungkan resiko</t>
  </si>
  <si>
    <t>• Menggunakan prinsip kehati – hatian</t>
  </si>
  <si>
    <t>• Menciptakan lingkungan yang dapat diprediksi</t>
  </si>
  <si>
    <t>• Mempelajari fakta – fakta</t>
  </si>
  <si>
    <t>• Berhati – hati sebelum memutuskan</t>
  </si>
  <si>
    <t>• Mengakui dan menghargai kebutuhan orang lain</t>
  </si>
  <si>
    <t>• Menerima tugas – tugas atau pekerjaan yan sulit</t>
  </si>
  <si>
    <t>• Memahami bahwa anda membutuhkan bantuan orang lain ( kerja sama )</t>
  </si>
  <si>
    <t>• Mendasarkan teknik – teknik pada pengalaman praktis</t>
  </si>
  <si>
    <t>• Kadang – kadang menerima goncangan / kejutan ( shock therapy )</t>
  </si>
  <si>
    <t>• Bekerja sama dalam kelompok</t>
  </si>
  <si>
    <t>• Menyatakan / mengungkapkan alasan – alasan dalam pengambilan keputusan / kesimpulan</t>
  </si>
  <si>
    <t>• Menyadari akan kesepakatan atau persetujuan yang ada</t>
  </si>
  <si>
    <t>• Membutuhkan lebih banyak relaksasi diri ( rileks dan menikmati kehidupan )</t>
  </si>
  <si>
    <t>D / C-D</t>
  </si>
  <si>
    <t>D / I-D</t>
  </si>
  <si>
    <t>D / I-D-C</t>
  </si>
  <si>
    <t>D / I-D-S</t>
  </si>
  <si>
    <t>D / I-S-D</t>
  </si>
  <si>
    <t>D / S-D-C / S-C-D</t>
  </si>
  <si>
    <t>I / C-I-S</t>
  </si>
  <si>
    <t>I / C-S-I</t>
  </si>
  <si>
    <t>S / C-S</t>
  </si>
  <si>
    <t>LOGICAL THINKER</t>
  </si>
  <si>
    <t>ESTABLISHER</t>
  </si>
  <si>
    <t>DESIGNER</t>
  </si>
  <si>
    <t>NEGOTIATOR</t>
  </si>
  <si>
    <t>CONFIDENT &amp; DETERMINED</t>
  </si>
  <si>
    <t>REFORMER</t>
  </si>
  <si>
    <t>MOTIVATOR</t>
  </si>
  <si>
    <t>INQUIRER</t>
  </si>
  <si>
    <t>PENGAMBIL KEPUTUSAN</t>
  </si>
  <si>
    <t>DIRECTOR</t>
  </si>
  <si>
    <t>SELF-MOTIVATED</t>
  </si>
  <si>
    <t>MEDIATOR</t>
  </si>
  <si>
    <t>PRACTITIONER</t>
  </si>
  <si>
    <t>RESPONSIVE &amp; THOUGHTFUL</t>
  </si>
  <si>
    <t>SPECIALIST</t>
  </si>
  <si>
    <t>PERFECTIONIST</t>
  </si>
  <si>
    <t>PEACEMAKER, RESPECTFULL &amp; ACCURATE</t>
  </si>
  <si>
    <t>CHALLENGER</t>
  </si>
  <si>
    <t>CHANCELLOR</t>
  </si>
  <si>
    <t>Director</t>
  </si>
  <si>
    <t>COMMUNICATOR</t>
  </si>
  <si>
    <t>ADVISOR</t>
  </si>
  <si>
    <t>ASSESSOR</t>
  </si>
  <si>
    <t>ADVOCATE</t>
  </si>
  <si>
    <t>CONTEMPLATOR</t>
  </si>
  <si>
    <t>PRECISIONIST</t>
  </si>
  <si>
    <t>Pendiam</t>
  </si>
  <si>
    <t>Individualis</t>
  </si>
  <si>
    <t>Sensitif</t>
  </si>
  <si>
    <t>Suka Bergaul</t>
  </si>
  <si>
    <t>Pandai Memilih Orang</t>
  </si>
  <si>
    <t>Mudah Bergaul</t>
  </si>
  <si>
    <t>Leader (Kelompok Kecil)</t>
  </si>
  <si>
    <t>Full Self Control</t>
  </si>
  <si>
    <t>Pekerja Keras</t>
  </si>
  <si>
    <t>Pengelola</t>
  </si>
  <si>
    <t>Objektif &amp; Analitis</t>
  </si>
  <si>
    <t>Loyal</t>
  </si>
  <si>
    <t>Perfeksionis</t>
  </si>
  <si>
    <t>High Energy</t>
  </si>
  <si>
    <t>Stabil &amp; Konsisten</t>
  </si>
  <si>
    <t>Detail &amp; Teliti</t>
  </si>
  <si>
    <t>Sulit Beradaptasi</t>
  </si>
  <si>
    <t>Seorang yang tekun</t>
  </si>
  <si>
    <t>Seorang yang ramah secara alami</t>
  </si>
  <si>
    <t>Seorang yang obyektif dan analitis</t>
  </si>
  <si>
    <t>Antusias</t>
  </si>
  <si>
    <t>Hangat</t>
  </si>
  <si>
    <t>Ramah</t>
  </si>
  <si>
    <t>Analitis</t>
  </si>
  <si>
    <t>Stabil</t>
  </si>
  <si>
    <t>Seorang yang baik</t>
  </si>
  <si>
    <t>Sangat berorientasi pada tugas</t>
  </si>
  <si>
    <t>Berorientasi pada hal-hal detil</t>
  </si>
  <si>
    <t>Sistematis dan Prosedural</t>
  </si>
  <si>
    <t>Anti Kritik</t>
  </si>
  <si>
    <t>Ego Tinggi, Kurang Sensitif</t>
  </si>
  <si>
    <t>Kurang Cepat</t>
  </si>
  <si>
    <t>Anti Rutin</t>
  </si>
  <si>
    <t>Leader</t>
  </si>
  <si>
    <t>Supporter</t>
  </si>
  <si>
    <t>Sabar</t>
  </si>
  <si>
    <t>Enerjik</t>
  </si>
  <si>
    <t>Mandiri</t>
  </si>
  <si>
    <t>Tight Scheduled</t>
  </si>
  <si>
    <t>Quality Oriented</t>
  </si>
  <si>
    <t>Good Communication Skill</t>
  </si>
  <si>
    <t>Terkendali</t>
  </si>
  <si>
    <t>Butuh Situasi Stabil</t>
  </si>
  <si>
    <t>Sensitif terhadap permasalahan</t>
  </si>
  <si>
    <t>Menggabungkan kesenangan dengan pekerjaan</t>
  </si>
  <si>
    <t>Ingin terlibat dalam situasi</t>
  </si>
  <si>
    <t>Percaya</t>
  </si>
  <si>
    <t>Simpati</t>
  </si>
  <si>
    <t>Suka berteman</t>
  </si>
  <si>
    <t>Berwatak hati-hati</t>
  </si>
  <si>
    <t>Simpati dan Pengertian</t>
  </si>
  <si>
    <t>Sangat berorientasi pada detil</t>
  </si>
  <si>
    <t>Mempunyai standar tinggi untuk dirinya</t>
  </si>
  <si>
    <t>Teratur &amp; memiliki perencanaan yang baik</t>
  </si>
  <si>
    <t>Kurang Pertimbangan</t>
  </si>
  <si>
    <t xml:space="preserve">Anti Tekanan </t>
  </si>
  <si>
    <t>Aktif</t>
  </si>
  <si>
    <t>Good Interpersonal Skill</t>
  </si>
  <si>
    <t>Sadar Diri</t>
  </si>
  <si>
    <t>Sosialisasi Baik</t>
  </si>
  <si>
    <t>Penuh Pertimbangan</t>
  </si>
  <si>
    <t>Banyak Minat</t>
  </si>
  <si>
    <t>Kurang Detail</t>
  </si>
  <si>
    <t>Good Planner</t>
  </si>
  <si>
    <t>Curious</t>
  </si>
  <si>
    <t>Scheduled</t>
  </si>
  <si>
    <t>To The Point</t>
  </si>
  <si>
    <t>Nyaman di Belakang Layar</t>
  </si>
  <si>
    <t>Sistematik &amp; Prosedural</t>
  </si>
  <si>
    <t>Pendendam</t>
  </si>
  <si>
    <t>Mempunyai keputusan yang kuat</t>
  </si>
  <si>
    <t>Menyukai hubungan dengan sesama</t>
  </si>
  <si>
    <t>Ingin memberikan bantuan dan dukungan</t>
  </si>
  <si>
    <t>Optimis</t>
  </si>
  <si>
    <t>Tenang dalam situasi sosial</t>
  </si>
  <si>
    <t>Nyaman walapun dengan orang asing</t>
  </si>
  <si>
    <t>Ramah pada saat merasa nyaman</t>
  </si>
  <si>
    <t>Good planner</t>
  </si>
  <si>
    <t>Detail ketika situasi membutuhkan</t>
  </si>
  <si>
    <t>Sangat teliti dalam penyelesaian tugas</t>
  </si>
  <si>
    <t>Lebih mempedulikan tugas daripada orang</t>
  </si>
  <si>
    <t>Logis dan analitis</t>
  </si>
  <si>
    <t>Teliti</t>
  </si>
  <si>
    <t>Cenderung Santai</t>
  </si>
  <si>
    <t>Efektif</t>
  </si>
  <si>
    <t>Terlalu Mandiri</t>
  </si>
  <si>
    <t>Terlalu Percaya Diri</t>
  </si>
  <si>
    <t>Dominan</t>
  </si>
  <si>
    <t>Butuh Pujian &amp; Penghargaan</t>
  </si>
  <si>
    <t>Butuh Ketegasan</t>
  </si>
  <si>
    <t>Good Interpersonal</t>
  </si>
  <si>
    <t>Dingin / Task Oriented</t>
  </si>
  <si>
    <t>Mudah Bosan</t>
  </si>
  <si>
    <t>Komitmen thd Target</t>
  </si>
  <si>
    <t>Anti Kejutan</t>
  </si>
  <si>
    <t>Menghindari Konflik</t>
  </si>
  <si>
    <t>Sukar Berubah</t>
  </si>
  <si>
    <t>Kreatif  dalam memecahkan masalah</t>
  </si>
  <si>
    <t>Menikmati interaksi dengan sesama</t>
  </si>
  <si>
    <t>Termotivasi oleh target pribadi</t>
  </si>
  <si>
    <t>Persuasif</t>
  </si>
  <si>
    <t>Mudah mengembangkan hubungan baru</t>
  </si>
  <si>
    <t>Sangat biasa dengan orang asing</t>
  </si>
  <si>
    <t>Komitmen terhadap target</t>
  </si>
  <si>
    <t>Cenderung individualis</t>
  </si>
  <si>
    <t>Sangat berhati-hati</t>
  </si>
  <si>
    <t>Kukuh/keras</t>
  </si>
  <si>
    <t>Ingin berbuat yang terbaik</t>
  </si>
  <si>
    <t>Fokus pada detil</t>
  </si>
  <si>
    <t>Detail</t>
  </si>
  <si>
    <t>High Motivation</t>
  </si>
  <si>
    <t>Kurang Percaya Orang Lain</t>
  </si>
  <si>
    <t>Agresif</t>
  </si>
  <si>
    <t>Cepat Percaya Orang</t>
  </si>
  <si>
    <t>Selektif</t>
  </si>
  <si>
    <t>Kurang Pergaulan</t>
  </si>
  <si>
    <t>Banyak Bicara</t>
  </si>
  <si>
    <t>Memiliki reaksi yang cepat</t>
  </si>
  <si>
    <t>Dapat mengerjakan hal-hal detil</t>
  </si>
  <si>
    <t>Berorientasi terhadap pekerjaannya</t>
  </si>
  <si>
    <t>Bicara aktif</t>
  </si>
  <si>
    <t>Demonstratif</t>
  </si>
  <si>
    <t>Dapat mengendalikan diri</t>
  </si>
  <si>
    <t>Teguh pendirian</t>
  </si>
  <si>
    <t>Penuh pertimbangan</t>
  </si>
  <si>
    <t>Dingin</t>
  </si>
  <si>
    <t>Selalu berpikir ada ruang untuk kemajuan</t>
  </si>
  <si>
    <t>Bijaksana</t>
  </si>
  <si>
    <t>Empati</t>
  </si>
  <si>
    <t>Bersemangat Tinggi</t>
  </si>
  <si>
    <t>Mudah Simpati &amp; Empati</t>
  </si>
  <si>
    <t>Lambat Adaptasi</t>
  </si>
  <si>
    <t>Kontrol Emosi Kurang</t>
  </si>
  <si>
    <t>Arogan</t>
  </si>
  <si>
    <t>Good Analitical Think</t>
  </si>
  <si>
    <t>Terlalu Detail</t>
  </si>
  <si>
    <t>Need Recognation</t>
  </si>
  <si>
    <t>Sulit Adaptasi</t>
  </si>
  <si>
    <t>Lambat Memutuskan</t>
  </si>
  <si>
    <t>Mampu mencari solusi permasalahan</t>
  </si>
  <si>
    <t>Ingin melakukan segala sesuatu dengan tepat</t>
  </si>
  <si>
    <t>Impulsif</t>
  </si>
  <si>
    <t>Tidak memaksakan idenya pada orang lain</t>
  </si>
  <si>
    <t>Sangat sosial</t>
  </si>
  <si>
    <t>Menyukai hubungan dengan orang</t>
  </si>
  <si>
    <t>Lambat adaptasi</t>
  </si>
  <si>
    <t>Tidak berperasaan</t>
  </si>
  <si>
    <t>Kompetitif</t>
  </si>
  <si>
    <t>Diplomatis</t>
  </si>
  <si>
    <t>Rapi</t>
  </si>
  <si>
    <t>Percaya Diri, cenderung Nekat</t>
  </si>
  <si>
    <t>Motivator</t>
  </si>
  <si>
    <t>Agak Kaku</t>
  </si>
  <si>
    <t>Inisiatif kurang</t>
  </si>
  <si>
    <t>Suka Tantangan</t>
  </si>
  <si>
    <t>Kurang Focus</t>
  </si>
  <si>
    <t>Sistematis</t>
  </si>
  <si>
    <t>Need Socialism</t>
  </si>
  <si>
    <t>Process Oriented</t>
  </si>
  <si>
    <t>Memikirkan Dampak ke Orang Lain</t>
  </si>
  <si>
    <t>Banyak memberikan ide-ide.</t>
  </si>
  <si>
    <t>Menilai orang dan tugas secara hati-hati</t>
  </si>
  <si>
    <t>Mempunyai determinasi yang kuat</t>
  </si>
  <si>
    <t>Emosional</t>
  </si>
  <si>
    <t>Kurang tegas dalam memberi perintah</t>
  </si>
  <si>
    <t>Cenderung perfeksionis alamiah</t>
  </si>
  <si>
    <t>Peduli dan ramah</t>
  </si>
  <si>
    <t>Mendukung pihak yang lemah</t>
  </si>
  <si>
    <t>Kaku dan keras kepala</t>
  </si>
  <si>
    <t>Menjaga jarak</t>
  </si>
  <si>
    <t>Ingin menghasilkan mutu yang terbaik</t>
  </si>
  <si>
    <t>Jarang menentang rekan kerjanya</t>
  </si>
  <si>
    <t>Organized</t>
  </si>
  <si>
    <t>Kreatif</t>
  </si>
  <si>
    <t>Result Oriented</t>
  </si>
  <si>
    <t>Optimis &amp; Positif</t>
  </si>
  <si>
    <t>Cepat Bosan</t>
  </si>
  <si>
    <t>Cepat Beradaptasi</t>
  </si>
  <si>
    <t>Kaku / Tidak fleksibel</t>
  </si>
  <si>
    <t>Anti thd Kritik</t>
  </si>
  <si>
    <t>Teguh</t>
  </si>
  <si>
    <t>Terlalu Mendalam dalam Berpikir</t>
  </si>
  <si>
    <t>Usaha yang keras pada ketepatan</t>
  </si>
  <si>
    <t>Sering melalaikan perencanaan yang seksama</t>
  </si>
  <si>
    <t>Karakternya tenang</t>
  </si>
  <si>
    <t>Menerima kritik</t>
  </si>
  <si>
    <t>Mempromosikan tugas-tugas orang lain</t>
  </si>
  <si>
    <t>Memusatkan perhatian pada penyelesaian tugas</t>
  </si>
  <si>
    <t>Ingin diterima sebagai anggota tim</t>
  </si>
  <si>
    <t>Membuat keputusan berdasarkan fakta</t>
  </si>
  <si>
    <t>Mampu mencapai sasarannya</t>
  </si>
  <si>
    <t>Ia sangat berhati-hati</t>
  </si>
  <si>
    <t>Kaku pada Metode &amp; Prosedur</t>
  </si>
  <si>
    <t>Terlalu Dominan</t>
  </si>
  <si>
    <t>Need Recognition n Reward</t>
  </si>
  <si>
    <t>Anti Aturan</t>
  </si>
  <si>
    <t>Kaku dan Keras Kepala</t>
  </si>
  <si>
    <t>Monoton</t>
  </si>
  <si>
    <t>Terlalu banyak bersosialisasi</t>
  </si>
  <si>
    <t>Need for Peace</t>
  </si>
  <si>
    <t>Anti Perubahan</t>
  </si>
  <si>
    <t>Concern ke Data dan Fakta</t>
  </si>
  <si>
    <t>Cenderung perfeksionis</t>
  </si>
  <si>
    <t>Mudah beralih kepada proyek-proyek baru</t>
  </si>
  <si>
    <t>Stabil dan daya tahannya tinggi</t>
  </si>
  <si>
    <t>Inspirasional</t>
  </si>
  <si>
    <t>Toleran dan sabar</t>
  </si>
  <si>
    <t>Perfeksionis secara alami</t>
  </si>
  <si>
    <t>Ingin orang lain menyukainya</t>
  </si>
  <si>
    <t>Sangat memusatkan perhatian pada tugas</t>
  </si>
  <si>
    <t>Mengharapkan akurasi dan standard tinggi</t>
  </si>
  <si>
    <t>Kurang Peduli pada Aturan</t>
  </si>
  <si>
    <t>Good Service</t>
  </si>
  <si>
    <t>Not Leader</t>
  </si>
  <si>
    <t>Leadership kurang</t>
  </si>
  <si>
    <t>Introvert</t>
  </si>
  <si>
    <t>Ulet dalam memulai pekerjaan</t>
  </si>
  <si>
    <t>Penjaga damai</t>
  </si>
  <si>
    <t>Mengisolasi dirinya jika diperlukan</t>
  </si>
  <si>
    <t>Tekun</t>
  </si>
  <si>
    <t>Sulit membuat keputusan</t>
  </si>
  <si>
    <t>Tidak mudah percaya</t>
  </si>
  <si>
    <t>Mantap dan dapat diandalkan</t>
  </si>
  <si>
    <t>Menginginkan adanya petunjuk standard</t>
  </si>
  <si>
    <t>Terlalu Dinamis</t>
  </si>
  <si>
    <t>Terburu-buru</t>
  </si>
  <si>
    <t>Terlalu Selektif</t>
  </si>
  <si>
    <t>Kurang dlm hal Managerial</t>
  </si>
  <si>
    <t>Kurang Peduli Wewenang</t>
  </si>
  <si>
    <t>Work/Play Conflict</t>
  </si>
  <si>
    <t>Kurang Fokus</t>
  </si>
  <si>
    <t>Sulit Menentukan Prioritas</t>
  </si>
  <si>
    <t>Berusaha keras mencapai sasarannya</t>
  </si>
  <si>
    <t>Mudah diramalkan</t>
  </si>
  <si>
    <t>Moderat</t>
  </si>
  <si>
    <t>Tidak menginginkan perubahan mendadak</t>
  </si>
  <si>
    <t>Penuh Ambisi</t>
  </si>
  <si>
    <t>Argumentatif</t>
  </si>
  <si>
    <t>Anti Deadline</t>
  </si>
  <si>
    <t>Mandiri dan cermat</t>
  </si>
  <si>
    <t>Berorientasi pada kualitas</t>
  </si>
  <si>
    <t>Cermat dan dapat diandalkan</t>
  </si>
  <si>
    <t>Attorney, Researcher, Sales Representative, Planning Consultant, Transport Personnel, Production (Director, Manager, Supervisor), Technologist, Strategic Planning, Trouble Shooting, Marketing Services, Consultant, Engineering (Director, Manager, Supervisor) and Self-Employment.</t>
  </si>
  <si>
    <t>Engineering (Management, Research, Design), Research (R&amp;D), Planning, Chemist, Accountancy, Specialist, Finance, Technician, Quality Control, Production Planning/Management, Design Engineer, Bookkeeper, Chemist Technician, Safety Officer, Librarian.</t>
  </si>
  <si>
    <t>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t>
  </si>
  <si>
    <t>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t>
  </si>
  <si>
    <t>Hotelier, Customer Service, Complaints Manager, Recruiting Agent, Sales (Manager/Person), Marketing Services, Public Relations, Politician, Computer Software Sales, Lecturer, Engineering and Production (Manager/Supervisor).</t>
  </si>
  <si>
    <t>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t>
  </si>
  <si>
    <t>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t>
  </si>
  <si>
    <t>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t>
  </si>
  <si>
    <t>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t>
  </si>
  <si>
    <t>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t>
  </si>
  <si>
    <t>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t>
  </si>
  <si>
    <t>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t>
  </si>
  <si>
    <t>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t>
  </si>
  <si>
    <t>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t>
  </si>
  <si>
    <t>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t>
  </si>
  <si>
    <t>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t>
  </si>
  <si>
    <t>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t>
  </si>
  <si>
    <t>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t>
  </si>
  <si>
    <t>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t>
  </si>
  <si>
    <t>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t>
  </si>
  <si>
    <t>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t>
  </si>
  <si>
    <t>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t>
  </si>
  <si>
    <t>Personnel, Welfare, Training, Hotelier, Promoting, Travel Agent, Lecturing, Upmarket/Speciality Sales, Soft/Service Selling, Beauty Therapist, Psychologist, Nursing, Human Resources, Retail-Specialist, Veterinarian, Social Work, Personal Assistant, Personnel-HR, Coach, Mentor.</t>
  </si>
  <si>
    <t>Teaching, Training, Inventing, Specialist Selling (Engineering, Finance or any area involving capital equipment), Project Engineer, Finance, Service Engineer or Supervising within a Technical/Specialist Area, Public Relations, Environmentalist, Marketing, Conference Organiser, Estate Agent.</t>
  </si>
  <si>
    <t>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t>
  </si>
  <si>
    <t>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t>
  </si>
  <si>
    <t>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t>
  </si>
  <si>
    <t>Personnel Welfare, Training, Hotelier, Promoting, Travel Agent, Lecturing, Child Care, Charitable Organizations, Soft or Service Selling, Psychologist, Therapist, Nurse, Personal Assistant, Hospitality Manager, Social Work, Student Services, Upmarket/Speciality Sales.</t>
  </si>
  <si>
    <t>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t>
  </si>
  <si>
    <t>Engineering and Production (Supervision), Service Selling, Distribution and Warehouse Supervision, Office Management, Customer Service, System Analyst, Programmer, Sales/Service Engineer, Accounting, Draughtsman, Project Engineer.</t>
  </si>
  <si>
    <t>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t>
  </si>
  <si>
    <t>Directing, Managing or Supervising (in Engineering, Accountancy, Research and Development and Computing disciplines), Accountant, Project Engineer, Draughtsman, Designer, Analyst, Chemist, Technician, Service Engineer, Manager, Security Specialist.</t>
  </si>
  <si>
    <t>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t>
  </si>
  <si>
    <t>Sales (Technical/Specialist), Public Relations, Lecturer, Academic, Personnel Administration, Purchasing, Travel Agent, Training, Teaching, Real Estate Agent, Hospitality Administration, Sales-Technical, Hotelier, Project Engineer, Service Engineer.</t>
  </si>
  <si>
    <t>Directing, Managing or Supervising (Engineering, Research, Finance, Planning), Designer, Work Study, Sales (Technical/ Specialist), Logistic Support, Systems Analyst, Lecturer, Company Secretary, Negotiator and Purchasing.</t>
  </si>
  <si>
    <t>Engineering, Research, Production and Finance (Director, Manager atau Supervisor), Work Study, Accountant, Administrator, Quality Controller, Safety Officer, Market Analyst, Planner and Personnel (Director, Manager, Administrator), MIS Manager, Security Manager, Loss Control.</t>
  </si>
  <si>
    <t>Directing, Managing or Supervising (Engineering, Research, Finance, Planning), Designer, Work Study, Sales (Technical/Specialist), Lecturer, Company Secretary, Negotiator and Purchasing.</t>
  </si>
  <si>
    <t>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t>
  </si>
  <si>
    <t>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t>
  </si>
  <si>
    <t>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t>
  </si>
  <si>
    <t>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t>
  </si>
  <si>
    <t>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t>
  </si>
  <si>
    <r>
      <rPr>
        <sz val="10"/>
        <color rgb="FF000000"/>
        <rFont val="Verdana"/>
      </rPr>
      <t>Sangat berorientasi terhadap tugas dan juga menyukai orang.  Ia sangat baik dalam menarik orang/</t>
    </r>
    <r>
      <rPr>
        <i/>
        <sz val="10"/>
        <color rgb="FF000000"/>
        <rFont val="Verdana"/>
      </rPr>
      <t>recruiting.</t>
    </r>
    <r>
      <rPr>
        <sz val="10"/>
        <color rgb="FF000000"/>
        <rFont val="Verdana"/>
      </rPr>
      <t>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t>
    </r>
  </si>
  <si>
    <t>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t>
  </si>
  <si>
    <r>
      <rPr>
        <sz val="10"/>
        <color rgb="FF000000"/>
        <rFont val="Verdana"/>
      </rPr>
      <t xml:space="preserve">Seorang yang </t>
    </r>
    <r>
      <rPr>
        <sz val="10"/>
        <color rgb="FF000000"/>
        <rFont val="Verdana"/>
      </rPr>
      <t>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t>
    </r>
  </si>
  <si>
    <r>
      <rPr>
        <sz val="10"/>
        <color rgb="FF000000"/>
        <rFont val="Verdana"/>
      </rPr>
      <t xml:space="preserve">Seorang yang </t>
    </r>
    <r>
      <rPr>
        <sz val="10"/>
        <color rgb="FF000000"/>
        <rFont val="Verdana"/>
      </rPr>
      <t xml:space="preserve">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t>
    </r>
    <r>
      <rPr>
        <i/>
        <sz val="10"/>
        <color rgb="FF000000"/>
        <rFont val="Verdana"/>
      </rPr>
      <t>People skill</t>
    </r>
    <r>
      <rPr>
        <sz val="10"/>
        <color rgb="FF000000"/>
        <rFont val="Verdana"/>
      </rPr>
      <t xml:space="preserve"> darinya melebihi orientasi tugasnya.</t>
    </r>
  </si>
  <si>
    <t>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t>
  </si>
  <si>
    <t>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t>
  </si>
  <si>
    <t>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t>
  </si>
  <si>
    <t>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</si>
  <si>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</si>
  <si>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t>
  </si>
  <si>
    <t>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t>
  </si>
  <si>
    <t>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t>
  </si>
  <si>
    <t>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</si>
  <si>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t>
  </si>
  <si>
    <t>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t>
  </si>
  <si>
    <t>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t>
  </si>
  <si>
    <r>
      <rPr>
        <sz val="10"/>
        <color rgb="FF000000"/>
        <rFont val="Verdana"/>
      </rPr>
      <t>Seorang</t>
    </r>
    <r>
      <rPr>
        <sz val="10"/>
        <color rgb="FF000000"/>
        <rFont val="Verdana"/>
      </rPr>
      <t xml:space="preserve">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t>
    </r>
  </si>
  <si>
    <t>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t>
  </si>
  <si>
    <t>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t>
  </si>
  <si>
    <t>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t>
  </si>
  <si>
    <r>
      <rPr>
        <sz val="10"/>
        <color rgb="FF000000"/>
        <rFont val="Verdana"/>
      </rPr>
      <t xml:space="preserve">Seorang yang </t>
    </r>
    <r>
      <rPr>
        <sz val="10"/>
        <color rgb="FF000000"/>
        <rFont val="Verdana"/>
      </rPr>
      <t>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r>
  </si>
  <si>
    <r>
      <rPr>
        <sz val="10"/>
        <color rgb="FF000000"/>
        <rFont val="Verdana"/>
      </rPr>
      <t xml:space="preserve">Seorang yang </t>
    </r>
    <r>
      <rPr>
        <sz val="10"/>
        <color rgb="FF000000"/>
        <rFont val="Verdana"/>
      </rPr>
      <t>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r>
  </si>
  <si>
    <t>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t>
  </si>
  <si>
    <t>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</si>
  <si>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t>
  </si>
  <si>
    <t>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t>
  </si>
  <si>
    <t>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t>
  </si>
  <si>
    <t>\</t>
  </si>
  <si>
    <r>
      <rPr>
        <sz val="16"/>
        <color rgb="FF000000"/>
        <rFont val="Arial Black"/>
      </rPr>
      <t>I</t>
    </r>
    <r>
      <rPr>
        <b/>
        <sz val="16"/>
        <color rgb="FF000000"/>
        <rFont val="Arial"/>
      </rPr>
      <t>nfluance</t>
    </r>
  </si>
  <si>
    <t>1.  Kooperatif</t>
  </si>
  <si>
    <t>• Impulsif (mengandalkan perasaan)</t>
  </si>
  <si>
    <t>2.  Lambat bertindak</t>
  </si>
  <si>
    <t>• Optimistik</t>
  </si>
  <si>
    <t>• Tidak sistemetik</t>
  </si>
  <si>
    <t>3.  Menghindari resiko</t>
  </si>
  <si>
    <t>• Kreatif dalam solusi masalah</t>
  </si>
  <si>
    <t>• Kurang mampu menetukan sasaran secara baik</t>
  </si>
  <si>
    <t>4.  Menerima</t>
  </si>
  <si>
    <t>• Memotifasi orang lain menuju sasaran</t>
  </si>
  <si>
    <t>• Terlalu mempercayai orang lain</t>
  </si>
  <si>
    <t>5.  Tidak memerintah</t>
  </si>
  <si>
    <t>• Memiliki rasa humor yang positif</t>
  </si>
  <si>
    <t>• Tidak memperhatikan sampai ke hal terperinci (detail)</t>
  </si>
  <si>
    <t>6.  Pendiam</t>
  </si>
  <si>
    <t>• Senang bekerja sama dalam tim</t>
  </si>
  <si>
    <t xml:space="preserve">• Cenderung memberikan delegasi secara </t>
  </si>
  <si>
    <t>• Mampu mengatasi konflik</t>
  </si>
  <si>
    <t xml:space="preserve">   berlebihan kepada orang lain</t>
  </si>
  <si>
    <t>• Pandai berbicara (menjual ide)</t>
  </si>
  <si>
    <t>• Pendengar situasional (tergantung apakah dia tertarik)</t>
  </si>
  <si>
    <t>Tipe kepribadian Influence</t>
  </si>
  <si>
    <t>anda memiliki tingkat ketegasan yang tinggi dan tingkat keterbukaan yang tinggi. Tingkat keterbukaan yang tinggi membuat anda memiliki kepribadia I (Influence) menjadi lebih sosial, bersahabat, dapat menerima pendapat orang lain dan suka berkelompok. Sedangkan ketegasan yang tinggi membuat anda menjadi antusias dalam melaksanakan tugas – tugas. Namun dalam kenyataan anda lebih mementingkan hubungan positif dengan orang lain dibandingkan penyelesaian tugas – tugas. Tipe I (Influence) dapat diklarifikasikan sebagai : Promoter Pattern, Persuader Pattern, Counselor Pattern, and Appraiser Pattern.</t>
  </si>
  <si>
    <t>• Menghubungi orang lain</t>
  </si>
  <si>
    <t>• Popularitas dan pengakuan sosial</t>
  </si>
  <si>
    <t>• Membuat kesan yang menarik dan menyakinkan</t>
  </si>
  <si>
    <t>• Pengakuan publik terhadap kemampuan</t>
  </si>
  <si>
    <t>• Pandai berbicara dan mengemukakan pendapat</t>
  </si>
  <si>
    <t>• Kebebasan berekpresi</t>
  </si>
  <si>
    <t>• Menciptakan lingkungan yang bergairah</t>
  </si>
  <si>
    <t>• Aktivitas kelompok diluar pekerjaan atau tugas - tugas</t>
  </si>
  <si>
    <t>• Membangkitkan antusiasme ( semangat )</t>
  </si>
  <si>
    <t>• Hubungan demokratik</t>
  </si>
  <si>
    <t>• Menghibur dan menjamu orang lain</t>
  </si>
  <si>
    <t>• Kebebasan dari pengendalian (tidak ingin dikontrol dan hal – hal yang terlalu spesifik)</t>
  </si>
  <si>
    <t>• Memandang orang dan situasi dengan optimisme</t>
  </si>
  <si>
    <t>• Pembimbingan dan pelatihan</t>
  </si>
  <si>
    <t>• Berpartisipasi dalam kelompok</t>
  </si>
  <si>
    <t>• Suasana kerja yang menyenangkan</t>
  </si>
  <si>
    <t>• Berkonsentrasi pada tugas (bekerja sama dengan orang – orang yang lebih suka berhubungan dengan tugas daripada orang lain )</t>
  </si>
  <si>
    <r>
      <rPr>
        <sz val="16"/>
        <color rgb="FF000000"/>
        <rFont val="Arial Black"/>
      </rPr>
      <t>S</t>
    </r>
    <r>
      <rPr>
        <b/>
        <sz val="16"/>
        <color rgb="FF000000"/>
        <rFont val="Arial"/>
      </rPr>
      <t>teadiness</t>
    </r>
  </si>
  <si>
    <t>• Dapat dipercaya (diandalkan)</t>
  </si>
  <si>
    <t>• Tidak suka dikritik</t>
  </si>
  <si>
    <t>• Bekerja keras untuk suatu alasan</t>
  </si>
  <si>
    <t>• Cenderung tidak menyukai perubahan</t>
  </si>
  <si>
    <t>• Pendengar yang ulung</t>
  </si>
  <si>
    <t>• Kurang memiliki inisiatif untuk memulai aktivitas baru</t>
  </si>
  <si>
    <t>• Sabar &amp; Empati</t>
  </si>
  <si>
    <t>• Mampu mendamaikan orang yang berkonflik</t>
  </si>
  <si>
    <t>• Cenderung tidak mampu menetapkan prioritas</t>
  </si>
  <si>
    <t>• Kurang sensitif terhadap hal – hal yang kurang penting</t>
  </si>
  <si>
    <t>7.  Mengandalkan Perasaan</t>
  </si>
  <si>
    <t>• Logika dan seksama (teliti)</t>
  </si>
  <si>
    <t>• Kurang teliti (kurang hati – hati)</t>
  </si>
  <si>
    <t>8.  Berorientasi hubungan sesama</t>
  </si>
  <si>
    <t xml:space="preserve">• Mampu membangun dan membina hubungan </t>
  </si>
  <si>
    <t xml:space="preserve">   jangka panjang dengan orang lain</t>
  </si>
  <si>
    <t>10.Bergaya akrab</t>
  </si>
  <si>
    <t>11.Terbuka</t>
  </si>
  <si>
    <t>12.Tidak Disiplin</t>
  </si>
  <si>
    <t>Tipe kepribadian Steadiness</t>
  </si>
  <si>
    <t>Anda memiliki tingkat penerimaan yang tinggi dan tingkat keterbukaan yang tinggi. Orang – orang yang memiliki tingkat penerimaan tinggi tidak menunjukan tingkat energi yang cukup untuk bersikap tegas, sehingga anda tampak kurang tegas, lebih sabar, mendatar, tidak menuntut dan tenang. Orang tipe S (Steadiness) tidak menyukai perubahan atau ketidakpastian, sehingga mereka merencanakan tindakan secara berhati – hati dan mendalam serta cenderung bekerja secara gigih dan terus menerus pada tugas – tugas yang telah ditetapkan oleh mereka. Meskipun orang – orang tipe S (Steadiness) tampak kurang percaya diri, namun mereka memiliki tingkat keterbukaan yang tinggi untuk menerima orang lain yang cenderung ditunjukan dalam keramah – tamahan dan kemurahan hati. Tipe S (Steadiness) dapat diklarifikasikan sebagai : Specialist Pattern, Achiever Pattern, Agent Pattern,Investigator Pattern.</t>
  </si>
  <si>
    <t>• Melaksanakan tugas secara konsisten terhadap hal – hal yang dapat diprediksi</t>
  </si>
  <si>
    <t>• Menunjukan kesabaran</t>
  </si>
  <si>
    <t>• Mengembangkan ketrampilan khusus</t>
  </si>
  <si>
    <t>• Senang membantu orang lain</t>
  </si>
  <si>
    <t>• Menunjukan loyalitas</t>
  </si>
  <si>
    <t>• Menjadi pendengar yang baik</t>
  </si>
  <si>
    <t>• Menangani orang secara menyenangkan</t>
  </si>
  <si>
    <t>• Menciptakan lingkungan kerja yang stabil dan harmonis</t>
  </si>
  <si>
    <t>Compliance</t>
  </si>
  <si>
    <t>• Berfikir objektif</t>
  </si>
  <si>
    <t>• Ragu-ragu dalam bertindak</t>
  </si>
  <si>
    <t>• Hati-hati (teliti)</t>
  </si>
  <si>
    <t>• Cenderung rewel, mempermasalahkan sampai</t>
  </si>
  <si>
    <t>• mempertahankan standar tinggi</t>
  </si>
  <si>
    <t xml:space="preserve">  hal-hal detail</t>
  </si>
  <si>
    <t>• Menanyakan hal – hal yang benar</t>
  </si>
  <si>
    <t>• Cenderung bersikap bertahan (defensif)</t>
  </si>
  <si>
    <t>• Ketrampilan diplomatik</t>
  </si>
  <si>
    <t xml:space="preserve">   bila dikritik</t>
  </si>
  <si>
    <t>• Memberikan perhatian sampai terperinci (detail)</t>
  </si>
  <si>
    <t>• Memilih-milih orang yang seperti dirinya</t>
  </si>
  <si>
    <t>• Cenderung hanya memberikan isntruksi tanpa</t>
  </si>
  <si>
    <t>• Menyelesaikan masalah mengikuti</t>
  </si>
  <si>
    <t xml:space="preserve">  berusaha menjelaskannya</t>
  </si>
  <si>
    <t xml:space="preserve">   langkah – langkah rasional (ilmiah)</t>
  </si>
  <si>
    <t>11.Mandiri/tertutup</t>
  </si>
  <si>
    <t>Tipe kepribadian Compliance</t>
  </si>
  <si>
    <t>Anda memiliki tingkat peneriamaan yang tinggi dan tingkat pengendalian yang tinggi (controlled). Orang – orang yang memiliki tingkat penerimaan tinggi tidak menunjukan tingkat energi yang cukup untuk bersikap tegas, sehingga anda tampak kurang tegas dan bersikap reaktif. Namun tingkat pengendalian yang tinggi membuat anda bersikap individual, kurang terbuka kepada orang lain, namun hal ini menimbulkan motivasi diri yang kuat (self-motivated) dan lebih suka bekerja secara bebas( independent). Orang – orang tipe C (Compliance) cenderung melihat kehidupan dalam bentuk struktur dan peraturan – peraturan dan berusaha untuk mencapai keakuratan dan ketelitian setinggi mungkin. Berdasarkan hal ini maka mereka menjadi lebih berhati – hati dan menjadi sangat sensitif terhadap perubahan dan hal – hal baru. Tipe C (Compliance) dapat diklarifikasikan sebagai : Objective thinker Pattern, Perfectionist Pattern, and Practitioner Pattern.</t>
  </si>
  <si>
    <t>• Mengikuti standar – standar dan petunjuk – petunjuk</t>
  </si>
  <si>
    <t>• Ekspresi kinerja yang terdefinisi secara jelas</t>
  </si>
  <si>
    <t>• Berkonsentrasi pada hal – hal terperinci</t>
  </si>
  <si>
    <t>• Nilai – nilai kualitas dan akurasi</t>
  </si>
  <si>
    <t>• Berpikir analitikal</t>
  </si>
  <si>
    <t>• Kesempatan untuk menunjukan keahlian (expertise)</t>
  </si>
  <si>
    <t>• Menjadi kaku atau formal ketika berhubungan dengan orang lain</t>
  </si>
  <si>
    <t>• Pengendalian terhadap faktor – faktor yang mempengaruhi kinerja</t>
  </si>
  <si>
    <t>• Memeriksa keakuratan dan menganalisis kinerja secara kritis</t>
  </si>
  <si>
    <t>• Kesempatan untuk bertanya mengapa?</t>
  </si>
  <si>
    <t>• Menggunakan pendekatan sistematik terhadap situasi atau aktivitas – aktivitas</t>
  </si>
  <si>
    <t>• Pengakuan terhadap ketrampilan khusus beserta pencapaiannya</t>
  </si>
  <si>
    <t>• Mendelegasikan tugas – tugas penting</t>
  </si>
  <si>
    <t>• Menggunakan kebijakan – kebijakan hanya sebagai petunjuk pelaksanaan tugas</t>
  </si>
  <si>
    <t>• Berkompromi dengan orang lain</t>
  </si>
  <si>
    <t>• Memulai dan memfasilitasi diskusi</t>
  </si>
  <si>
    <t>• Mendukung kerjasama</t>
  </si>
  <si>
    <t>• Membuat perencanaan secara hati – hati</t>
  </si>
  <si>
    <t>• Mengetahui deskripsi pekerjaan secara tepat</t>
  </si>
  <si>
    <t>• Menjadwalkan penilaian kinerja</t>
  </si>
  <si>
    <t>• Menerima umpan balik kinerja secara spesifik</t>
  </si>
  <si>
    <t>• Menghargai prestasi orang lain secara pribadi</t>
  </si>
  <si>
    <t>• Mengembangkan toleransi untuk menghadapi konflik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</si>
</sst>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421]dd\ mmmm\ yyyy"/>
    <numFmt numFmtId="165" formatCode="#,##0.0"/>
  </numFmts>
  <fonts count="87">
    <font>
      <sz val="11"/>
      <color rgb="FF000000"/>
      <name val="Calibri"/>
      <scheme val="minor"/>
    </font>
    <font>
      <b/>
      <u/>
      <sz val="26"/>
      <color theme="1"/>
      <name val="Alfredo's dance"/>
    </font>
    <font>
      <sz val="11"/>
      <name val="Calibri"/>
    </font>
    <font>
      <sz val="9"/>
      <color rgb="FF000000"/>
      <name val="Calibri"/>
    </font>
    <font>
      <sz val="11"/>
      <color theme="1"/>
      <name val="Calibri"/>
    </font>
    <font>
      <b/>
      <sz val="9"/>
      <color rgb="FF000000"/>
      <name val="Calibri"/>
    </font>
    <font>
      <b/>
      <u/>
      <sz val="9"/>
      <color rgb="FF000000"/>
      <name val="Calibri"/>
    </font>
    <font>
      <b/>
      <sz val="11"/>
      <color rgb="FF000000"/>
      <name val="Calibri"/>
    </font>
    <font>
      <b/>
      <sz val="14"/>
      <color rgb="FF000000"/>
      <name val="Calibri"/>
    </font>
    <font>
      <b/>
      <sz val="10"/>
      <color theme="1"/>
      <name val="Calibri"/>
    </font>
    <font>
      <b/>
      <sz val="9"/>
      <color theme="1"/>
      <name val="Calibri"/>
    </font>
    <font>
      <sz val="9"/>
      <color theme="1"/>
      <name val="Calibri"/>
    </font>
    <font>
      <b/>
      <sz val="8"/>
      <color theme="1"/>
      <name val="Calibri"/>
    </font>
    <font>
      <sz val="9"/>
      <color rgb="FFFFFFFF"/>
      <name val="Calibri"/>
    </font>
    <font>
      <sz val="8"/>
      <color rgb="FF000000"/>
      <name val="Calibri"/>
    </font>
    <font>
      <b/>
      <sz val="11"/>
      <color rgb="FFFF0000"/>
      <name val="Calibri"/>
    </font>
    <font>
      <b/>
      <sz val="28"/>
      <color theme="1"/>
      <name val="Calibri"/>
    </font>
    <font>
      <b/>
      <sz val="8"/>
      <color rgb="FF000000"/>
      <name val="Arial"/>
    </font>
    <font>
      <b/>
      <sz val="11"/>
      <color theme="1"/>
      <name val="Calibri"/>
    </font>
    <font>
      <sz val="11"/>
      <color rgb="FF800080"/>
      <name val="Calibri"/>
    </font>
    <font>
      <b/>
      <sz val="11"/>
      <color rgb="FF800080"/>
      <name val="Calibri"/>
    </font>
    <font>
      <sz val="11"/>
      <color rgb="FFFFFFFF"/>
      <name val="Calibri"/>
    </font>
    <font>
      <u/>
      <sz val="11"/>
      <color rgb="FF0000FF"/>
      <name val="Baumans"/>
    </font>
    <font>
      <sz val="11"/>
      <color rgb="FFC0C0C0"/>
      <name val="Calibri"/>
    </font>
    <font>
      <b/>
      <sz val="36"/>
      <color theme="1"/>
      <name val="Arial Black"/>
    </font>
    <font>
      <sz val="36"/>
      <color theme="1"/>
      <name val="Arial Black"/>
    </font>
    <font>
      <sz val="22"/>
      <color theme="1"/>
      <name val="Arial Black"/>
    </font>
    <font>
      <sz val="11"/>
      <color rgb="FFFF0000"/>
      <name val="Calibri"/>
    </font>
    <font>
      <b/>
      <sz val="12"/>
      <color rgb="FF000000"/>
      <name val="Cambria"/>
    </font>
    <font>
      <b/>
      <sz val="12"/>
      <color theme="1"/>
      <name val="Calibri"/>
    </font>
    <font>
      <b/>
      <sz val="11"/>
      <color rgb="FF000000"/>
      <name val="Cambria"/>
    </font>
    <font>
      <b/>
      <sz val="11"/>
      <color rgb="FF000000"/>
      <name val="Colonna mt"/>
    </font>
    <font>
      <sz val="16"/>
      <color rgb="FF000000"/>
      <name val="Corben"/>
    </font>
    <font>
      <b/>
      <sz val="16"/>
      <color theme="1"/>
      <name val="Corben"/>
    </font>
    <font>
      <b/>
      <sz val="11"/>
      <color rgb="FF000000"/>
      <name val="Courier"/>
    </font>
    <font>
      <b/>
      <sz val="11"/>
      <color theme="1"/>
      <name val="Courier"/>
    </font>
    <font>
      <b/>
      <sz val="16"/>
      <color theme="1"/>
      <name val="Courier"/>
    </font>
    <font>
      <b/>
      <sz val="16"/>
      <color theme="1"/>
      <name val="Calibri"/>
    </font>
    <font>
      <b/>
      <sz val="14"/>
      <color rgb="FF000000"/>
      <name val="Balthazar"/>
    </font>
    <font>
      <b/>
      <sz val="12"/>
      <color rgb="FF000000"/>
      <name val="Balthazar"/>
    </font>
    <font>
      <b/>
      <sz val="12"/>
      <color theme="1"/>
      <name val="Balthazar"/>
    </font>
    <font>
      <b/>
      <sz val="16"/>
      <color rgb="FF000000"/>
      <name val="Calibri"/>
    </font>
    <font>
      <b/>
      <sz val="16"/>
      <color rgb="FFFF0000"/>
      <name val="Calibri"/>
    </font>
    <font>
      <sz val="16"/>
      <color rgb="FF000000"/>
      <name val="Calibri"/>
    </font>
    <font>
      <sz val="16"/>
      <color theme="1"/>
      <name val="Calibri"/>
    </font>
    <font>
      <b/>
      <sz val="14"/>
      <color theme="1"/>
      <name val="Balthazar"/>
    </font>
    <font>
      <u/>
      <sz val="16"/>
      <color rgb="FF000080"/>
      <name val="Corben"/>
    </font>
    <font>
      <b/>
      <sz val="11"/>
      <color theme="1"/>
      <name val="Cambria"/>
    </font>
    <font>
      <b/>
      <sz val="12"/>
      <color rgb="FF660066"/>
      <name val="Balthazar"/>
    </font>
    <font>
      <b/>
      <sz val="14"/>
      <color rgb="FF660066"/>
      <name val="Balthazar"/>
    </font>
    <font>
      <sz val="14"/>
      <color rgb="FF660066"/>
      <name val="Balthazar"/>
    </font>
    <font>
      <sz val="13"/>
      <color rgb="FF660066"/>
      <name val="Balthazar"/>
    </font>
    <font>
      <b/>
      <sz val="13"/>
      <color theme="1"/>
      <name val="Balthazar"/>
    </font>
    <font>
      <sz val="13"/>
      <color rgb="FF000000"/>
      <name val="Balthazar"/>
    </font>
    <font>
      <b/>
      <sz val="24"/>
      <color rgb="FFFF0000"/>
      <name val="Calibri"/>
    </font>
    <font>
      <b/>
      <sz val="18"/>
      <color rgb="FF000000"/>
      <name val="Calibri"/>
    </font>
    <font>
      <sz val="18"/>
      <color theme="1"/>
      <name val="Calibri"/>
    </font>
    <font>
      <b/>
      <sz val="18"/>
      <color theme="1"/>
      <name val="Calibri"/>
    </font>
    <font>
      <b/>
      <u/>
      <sz val="16"/>
      <color rgb="FF000000"/>
      <name val="Times New Roman"/>
    </font>
    <font>
      <b/>
      <u/>
      <sz val="16"/>
      <color rgb="FF000000"/>
      <name val="Times New Roman"/>
    </font>
    <font>
      <u/>
      <sz val="16"/>
      <color theme="1"/>
      <name val="Calibri"/>
    </font>
    <font>
      <b/>
      <sz val="14"/>
      <color theme="1"/>
      <name val="Calibri"/>
    </font>
    <font>
      <sz val="14"/>
      <color rgb="FF000000"/>
      <name val="Times New Roman"/>
    </font>
    <font>
      <sz val="14"/>
      <color theme="1"/>
      <name val="Calibri"/>
    </font>
    <font>
      <sz val="12"/>
      <color theme="1"/>
      <name val="Helvetica Neue"/>
    </font>
    <font>
      <b/>
      <sz val="16"/>
      <color rgb="FF000000"/>
      <name val="Times New Roman"/>
    </font>
    <font>
      <b/>
      <sz val="18"/>
      <color theme="1"/>
      <name val="Times New Roman"/>
    </font>
    <font>
      <sz val="14"/>
      <color theme="1"/>
      <name val="Times New Roman"/>
    </font>
    <font>
      <sz val="12"/>
      <color theme="1"/>
      <name val="Times New Roman"/>
    </font>
    <font>
      <sz val="11"/>
      <color theme="1"/>
      <name val="Calibri"/>
    </font>
    <font>
      <sz val="16"/>
      <color rgb="FF000000"/>
      <name val="Arial Black"/>
    </font>
    <font>
      <b/>
      <sz val="14"/>
      <color rgb="FFFFFFFF"/>
      <name val="Arial Narrow"/>
    </font>
    <font>
      <sz val="10"/>
      <color rgb="FF000000"/>
      <name val="Arial Narrow"/>
    </font>
    <font>
      <sz val="150"/>
      <color rgb="FF000000"/>
      <name val="Arial Narrow"/>
    </font>
    <font>
      <b/>
      <sz val="10"/>
      <color rgb="FFFFFFFF"/>
      <name val="Arial Narrow"/>
    </font>
    <font>
      <b/>
      <sz val="10"/>
      <color rgb="FF000000"/>
      <name val="Lucida bright"/>
    </font>
    <font>
      <sz val="10"/>
      <color rgb="FF000000"/>
      <name val="Lucida bright"/>
    </font>
    <font>
      <sz val="10"/>
      <color rgb="FF000000"/>
      <name val="Verdana"/>
    </font>
    <font>
      <u/>
      <sz val="10"/>
      <color rgb="FF000000"/>
      <name val="Verdana"/>
    </font>
    <font>
      <sz val="10"/>
      <color theme="1"/>
      <name val="Verdana"/>
    </font>
    <font>
      <b/>
      <sz val="150"/>
      <color rgb="FF000000"/>
      <name val="Arial Narrow"/>
    </font>
    <font>
      <u/>
      <sz val="9"/>
      <color rgb="FF000000"/>
      <name val="Calibri"/>
    </font>
    <font>
      <b/>
      <u/>
      <sz val="11"/>
      <color rgb="FF000000"/>
      <name val="Calibri"/>
    </font>
    <font>
      <b/>
      <i/>
      <u/>
      <sz val="9"/>
      <color rgb="FF000000"/>
      <name val="Calibri"/>
    </font>
    <font>
      <b/>
      <i/>
      <u/>
      <sz val="11"/>
      <color rgb="FF000000"/>
      <name val="Calibri"/>
    </font>
    <font>
      <b/>
      <sz val="16"/>
      <color rgb="FF000000"/>
      <name val="Arial"/>
    </font>
    <font>
      <i/>
      <sz val="10"/>
      <color rgb="FF000000"/>
      <name val="Verdana"/>
    </font>
  </fonts>
  <fills count="20">
    <fill>
      <patternFill patternType="none"/>
    </fill>
    <fill>
      <patternFill patternType="gray125"/>
    </fill>
    <fill>
      <patternFill patternType="solid">
        <fgColor rgb="FF5F497A"/>
        <bgColor rgb="FF5F497A"/>
      </patternFill>
    </fill>
    <fill>
      <patternFill patternType="solid">
        <fgColor rgb="FFC0C0C0"/>
        <bgColor rgb="FFC0C0C0"/>
      </patternFill>
    </fill>
    <fill>
      <patternFill patternType="solid">
        <fgColor rgb="FFFFC000"/>
        <bgColor rgb="FFFFC000"/>
      </patternFill>
    </fill>
    <fill>
      <patternFill patternType="solid">
        <fgColor rgb="FFCCFFCC"/>
        <bgColor rgb="FFCCFFCC"/>
      </patternFill>
    </fill>
    <fill>
      <patternFill patternType="solid">
        <fgColor rgb="FF00B0F0"/>
        <bgColor rgb="FF00B0F0"/>
      </patternFill>
    </fill>
    <fill>
      <patternFill patternType="solid">
        <fgColor rgb="FFFF99CC"/>
        <bgColor rgb="FFFF99CC"/>
      </patternFill>
    </fill>
    <fill>
      <patternFill patternType="solid">
        <fgColor rgb="FFFFFF00"/>
        <bgColor rgb="FFFFFF00"/>
      </patternFill>
    </fill>
    <fill>
      <patternFill patternType="solid">
        <fgColor rgb="FF66FF33"/>
        <bgColor rgb="FF66FF33"/>
      </patternFill>
    </fill>
    <fill>
      <patternFill patternType="solid">
        <fgColor rgb="FFCCC0D9"/>
        <bgColor rgb="FFCCC0D9"/>
      </patternFill>
    </fill>
    <fill>
      <patternFill patternType="solid">
        <fgColor rgb="FF00FF00"/>
        <bgColor rgb="FF00FF00"/>
      </patternFill>
    </fill>
    <fill>
      <patternFill patternType="solid">
        <fgColor rgb="FFFF0000"/>
        <bgColor rgb="FFFF0000"/>
      </patternFill>
    </fill>
    <fill>
      <patternFill patternType="solid">
        <fgColor rgb="FFFF3399"/>
        <bgColor rgb="FFFF3399"/>
      </patternFill>
    </fill>
    <fill>
      <patternFill patternType="solid">
        <fgColor rgb="FF548DD4"/>
        <bgColor rgb="FF548DD4"/>
      </patternFill>
    </fill>
    <fill>
      <patternFill patternType="solid">
        <fgColor rgb="FFD8D8D8"/>
        <bgColor rgb="FFD8D8D8"/>
      </patternFill>
    </fill>
    <fill>
      <patternFill patternType="solid">
        <fgColor rgb="FFFBD4B4"/>
        <bgColor rgb="FFFBD4B4"/>
      </patternFill>
    </fill>
    <fill>
      <patternFill patternType="solid">
        <fgColor rgb="FF000000"/>
        <bgColor rgb="FF000000"/>
      </patternFill>
    </fill>
    <fill>
      <patternFill patternType="solid">
        <fgColor rgb="FFFFCC00"/>
        <bgColor rgb="FFFFCC00"/>
      </patternFill>
    </fill>
    <fill>
      <patternFill patternType="solid">
        <fgColor rgb="FF0066CC"/>
        <bgColor rgb="FF0066CC"/>
      </patternFill>
    </fill>
  </fills>
  <borders count="88">
    <border>
      <left/>
      <right/>
      <top/>
      <bottom/>
      <diagonal/>
    </border>
    <border>
      <left/>
      <right/>
      <top/>
      <bottom/>
      <diagonal/>
    </border>
    <border>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medium">
        <color rgb="FF000000"/>
      </top>
      <bottom style="medium">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s>
  <cellStyleXfs count="1">
    <xf numFmtId="0" fontId="0" fillId="0" borderId="0"/>
  </cellStyleXfs>
  <cellXfs count="338">
    <xf numFmtId="0" fontId="0" fillId="0" borderId="0" xfId="0" applyFont="1" applyAlignment="1"/>
    <xf numFmtId="0" fontId="3" fillId="0" borderId="0" xfId="0" applyFont="1"/>
    <xf numFmtId="0" fontId="4" fillId="0" borderId="0" xfId="0" applyFont="1"/>
    <xf numFmtId="0" fontId="5" fillId="0" borderId="0" xfId="0" applyFont="1" applyAlignment="1">
      <alignment horizontal="left"/>
    </xf>
    <xf numFmtId="0" fontId="3" fillId="0" borderId="3" xfId="0" applyFont="1" applyBorder="1" applyAlignment="1"/>
    <xf numFmtId="0" fontId="7" fillId="0" borderId="0" xfId="0" applyFont="1" applyAlignment="1">
      <alignment vertical="center" wrapText="1"/>
    </xf>
    <xf numFmtId="0" fontId="3" fillId="0" borderId="3" xfId="0" applyFont="1" applyBorder="1" applyAlignment="1">
      <alignment horizontal="left"/>
    </xf>
    <xf numFmtId="164" fontId="3" fillId="0" borderId="7" xfId="0" applyNumberFormat="1" applyFont="1" applyBorder="1" applyAlignment="1">
      <alignment horizontal="left"/>
    </xf>
    <xf numFmtId="0" fontId="5" fillId="0" borderId="0" xfId="0" applyFont="1" applyAlignment="1">
      <alignment horizontal="center"/>
    </xf>
    <xf numFmtId="0" fontId="3" fillId="0" borderId="0" xfId="0" applyFont="1" applyAlignment="1">
      <alignment horizontal="center"/>
    </xf>
    <xf numFmtId="0" fontId="3" fillId="0" borderId="10" xfId="0" applyFont="1" applyBorder="1"/>
    <xf numFmtId="0" fontId="8" fillId="0" borderId="0" xfId="0" applyFont="1" applyAlignment="1">
      <alignment vertical="center" wrapText="1"/>
    </xf>
    <xf numFmtId="0" fontId="5" fillId="3" borderId="11" xfId="0" applyFont="1" applyFill="1" applyBorder="1" applyAlignment="1">
      <alignment horizontal="center"/>
    </xf>
    <xf numFmtId="0" fontId="5" fillId="4" borderId="11" xfId="0" applyFont="1" applyFill="1" applyBorder="1" applyAlignment="1">
      <alignment horizontal="center"/>
    </xf>
    <xf numFmtId="0" fontId="5" fillId="5" borderId="11" xfId="0" applyFont="1" applyFill="1" applyBorder="1" applyAlignment="1">
      <alignment horizontal="center"/>
    </xf>
    <xf numFmtId="0" fontId="5" fillId="6" borderId="11" xfId="0" applyFont="1" applyFill="1" applyBorder="1" applyAlignment="1">
      <alignment horizontal="center"/>
    </xf>
    <xf numFmtId="0" fontId="5" fillId="7" borderId="12" xfId="0" applyFont="1" applyFill="1" applyBorder="1" applyAlignment="1">
      <alignment horizontal="center"/>
    </xf>
    <xf numFmtId="0" fontId="9" fillId="2" borderId="12" xfId="0" applyFont="1" applyFill="1" applyBorder="1" applyAlignment="1">
      <alignment horizontal="center"/>
    </xf>
    <xf numFmtId="0" fontId="5" fillId="7" borderId="13" xfId="0" applyFont="1" applyFill="1" applyBorder="1" applyAlignment="1">
      <alignment horizontal="center"/>
    </xf>
    <xf numFmtId="0" fontId="10" fillId="6" borderId="11" xfId="0" applyFont="1" applyFill="1" applyBorder="1" applyAlignment="1">
      <alignment horizontal="center"/>
    </xf>
    <xf numFmtId="0" fontId="9" fillId="2" borderId="14" xfId="0" applyFont="1" applyFill="1" applyBorder="1" applyAlignment="1">
      <alignment horizontal="center"/>
    </xf>
    <xf numFmtId="0" fontId="5" fillId="0" borderId="10" xfId="0" applyFont="1" applyBorder="1" applyAlignment="1">
      <alignment horizontal="center"/>
    </xf>
    <xf numFmtId="0" fontId="3" fillId="4" borderId="16" xfId="0" applyFont="1" applyFill="1" applyBorder="1" applyAlignment="1">
      <alignment horizontal="center"/>
    </xf>
    <xf numFmtId="0" fontId="3" fillId="5" borderId="16" xfId="0" applyFont="1" applyFill="1" applyBorder="1" applyAlignment="1">
      <alignment horizontal="center"/>
    </xf>
    <xf numFmtId="0" fontId="3" fillId="6" borderId="17" xfId="0" applyFont="1" applyFill="1" applyBorder="1" applyAlignment="1">
      <alignment horizontal="center"/>
    </xf>
    <xf numFmtId="0" fontId="3" fillId="0" borderId="18" xfId="0" applyFont="1" applyBorder="1"/>
    <xf numFmtId="0" fontId="3" fillId="6" borderId="16" xfId="0" applyFont="1" applyFill="1" applyBorder="1" applyAlignment="1">
      <alignment horizontal="center"/>
    </xf>
    <xf numFmtId="0" fontId="3" fillId="0" borderId="19" xfId="0" applyFont="1" applyBorder="1"/>
    <xf numFmtId="0" fontId="11" fillId="6" borderId="16" xfId="0" applyFont="1" applyFill="1" applyBorder="1" applyAlignment="1">
      <alignment horizontal="center"/>
    </xf>
    <xf numFmtId="0" fontId="3" fillId="0" borderId="20" xfId="0" applyFont="1" applyBorder="1"/>
    <xf numFmtId="0" fontId="3" fillId="4" borderId="17" xfId="0" applyFont="1" applyFill="1" applyBorder="1" applyAlignment="1">
      <alignment horizontal="center"/>
    </xf>
    <xf numFmtId="0" fontId="3" fillId="5" borderId="17" xfId="0" applyFont="1" applyFill="1" applyBorder="1" applyAlignment="1">
      <alignment horizontal="center"/>
    </xf>
    <xf numFmtId="0" fontId="3" fillId="6" borderId="17" xfId="0" applyFont="1" applyFill="1" applyBorder="1" applyAlignment="1">
      <alignment horizontal="center"/>
    </xf>
    <xf numFmtId="0" fontId="3" fillId="0" borderId="22" xfId="0" applyFont="1" applyBorder="1"/>
    <xf numFmtId="0" fontId="3" fillId="4" borderId="17" xfId="0" applyFont="1" applyFill="1" applyBorder="1" applyAlignment="1">
      <alignment horizontal="center"/>
    </xf>
    <xf numFmtId="0" fontId="11" fillId="6" borderId="17" xfId="0" applyFont="1" applyFill="1" applyBorder="1" applyAlignment="1">
      <alignment horizontal="center"/>
    </xf>
    <xf numFmtId="0" fontId="3" fillId="4" borderId="24" xfId="0" applyFont="1" applyFill="1" applyBorder="1" applyAlignment="1">
      <alignment horizontal="center"/>
    </xf>
    <xf numFmtId="0" fontId="3" fillId="5" borderId="24" xfId="0" applyFont="1" applyFill="1" applyBorder="1" applyAlignment="1">
      <alignment horizontal="center"/>
    </xf>
    <xf numFmtId="0" fontId="3" fillId="6" borderId="24" xfId="0" applyFont="1" applyFill="1" applyBorder="1" applyAlignment="1">
      <alignment horizontal="center"/>
    </xf>
    <xf numFmtId="0" fontId="3" fillId="0" borderId="25" xfId="0" applyFont="1" applyBorder="1"/>
    <xf numFmtId="0" fontId="3" fillId="6" borderId="24" xfId="0" applyFont="1" applyFill="1" applyBorder="1" applyAlignment="1">
      <alignment horizontal="center"/>
    </xf>
    <xf numFmtId="0" fontId="3" fillId="0" borderId="26" xfId="0" applyFont="1" applyBorder="1"/>
    <xf numFmtId="0" fontId="3" fillId="4" borderId="24" xfId="0" applyFont="1" applyFill="1" applyBorder="1" applyAlignment="1">
      <alignment horizontal="center"/>
    </xf>
    <xf numFmtId="0" fontId="11" fillId="6" borderId="24" xfId="0" applyFont="1" applyFill="1" applyBorder="1" applyAlignment="1">
      <alignment horizontal="center"/>
    </xf>
    <xf numFmtId="0" fontId="3" fillId="0" borderId="27" xfId="0" applyFont="1" applyBorder="1"/>
    <xf numFmtId="0" fontId="10" fillId="0" borderId="0" xfId="0" applyFont="1" applyAlignment="1">
      <alignment horizontal="center"/>
    </xf>
    <xf numFmtId="0" fontId="11" fillId="0" borderId="0" xfId="0" applyFont="1" applyAlignment="1">
      <alignment horizontal="center"/>
    </xf>
    <xf numFmtId="0" fontId="12" fillId="0" borderId="0" xfId="0" applyFont="1"/>
    <xf numFmtId="0" fontId="11" fillId="0" borderId="0" xfId="0" applyFont="1"/>
    <xf numFmtId="0" fontId="13" fillId="0" borderId="10" xfId="0" applyFont="1" applyBorder="1"/>
    <xf numFmtId="0" fontId="13" fillId="0" borderId="0" xfId="0" applyFont="1"/>
    <xf numFmtId="0" fontId="3" fillId="6" borderId="16" xfId="0" applyFont="1" applyFill="1" applyBorder="1" applyAlignment="1">
      <alignment horizontal="center"/>
    </xf>
    <xf numFmtId="0" fontId="3" fillId="4" borderId="16" xfId="0" applyFont="1" applyFill="1" applyBorder="1" applyAlignment="1">
      <alignment horizontal="center"/>
    </xf>
    <xf numFmtId="0" fontId="14" fillId="0" borderId="20" xfId="0" applyFont="1" applyBorder="1"/>
    <xf numFmtId="0" fontId="14" fillId="0" borderId="19" xfId="0" applyFont="1" applyBorder="1"/>
    <xf numFmtId="0" fontId="14" fillId="0" borderId="26" xfId="0" applyFont="1" applyBorder="1"/>
    <xf numFmtId="0" fontId="3" fillId="4" borderId="28" xfId="0" applyFont="1" applyFill="1" applyBorder="1" applyAlignment="1">
      <alignment horizontal="center"/>
    </xf>
    <xf numFmtId="0" fontId="3" fillId="5" borderId="28" xfId="0" applyFont="1" applyFill="1" applyBorder="1" applyAlignment="1">
      <alignment horizontal="center"/>
    </xf>
    <xf numFmtId="0" fontId="3" fillId="6" borderId="28" xfId="0" applyFont="1" applyFill="1" applyBorder="1" applyAlignment="1">
      <alignment horizontal="center"/>
    </xf>
    <xf numFmtId="0" fontId="3" fillId="0" borderId="29" xfId="0" applyFont="1" applyBorder="1"/>
    <xf numFmtId="0" fontId="3" fillId="4" borderId="28" xfId="0" applyFont="1" applyFill="1" applyBorder="1" applyAlignment="1">
      <alignment horizontal="center"/>
    </xf>
    <xf numFmtId="0" fontId="3" fillId="0" borderId="30" xfId="0" applyFont="1" applyBorder="1"/>
    <xf numFmtId="0" fontId="3" fillId="0" borderId="31" xfId="0" applyFont="1" applyBorder="1"/>
    <xf numFmtId="0" fontId="10" fillId="0" borderId="32" xfId="0" applyFont="1" applyBorder="1" applyAlignment="1">
      <alignment horizontal="center"/>
    </xf>
    <xf numFmtId="0" fontId="11" fillId="0" borderId="32" xfId="0" applyFont="1" applyBorder="1" applyAlignment="1">
      <alignment horizontal="center"/>
    </xf>
    <xf numFmtId="0" fontId="11" fillId="0" borderId="32" xfId="0" applyFont="1" applyBorder="1"/>
    <xf numFmtId="0" fontId="11" fillId="0" borderId="33" xfId="0" applyFont="1" applyBorder="1"/>
    <xf numFmtId="0" fontId="15" fillId="0" borderId="0" xfId="0" applyFont="1" applyAlignment="1">
      <alignment horizontal="center"/>
    </xf>
    <xf numFmtId="0" fontId="7" fillId="0" borderId="0" xfId="0" applyFont="1"/>
    <xf numFmtId="0" fontId="7" fillId="0" borderId="0" xfId="0" applyFont="1" applyAlignment="1">
      <alignment horizontal="center"/>
    </xf>
    <xf numFmtId="41" fontId="7" fillId="0" borderId="0" xfId="0" applyNumberFormat="1" applyFont="1"/>
    <xf numFmtId="0" fontId="7" fillId="0" borderId="0" xfId="0" applyFont="1" applyAlignment="1">
      <alignment horizontal="left"/>
    </xf>
    <xf numFmtId="41" fontId="7" fillId="0" borderId="0" xfId="0" applyNumberFormat="1" applyFont="1" applyAlignment="1">
      <alignment horizontal="center"/>
    </xf>
    <xf numFmtId="14" fontId="17" fillId="0" borderId="0" xfId="0" applyNumberFormat="1" applyFont="1" applyAlignment="1">
      <alignment horizontal="center"/>
    </xf>
    <xf numFmtId="0" fontId="7" fillId="0" borderId="37" xfId="0" applyFont="1" applyBorder="1" applyAlignment="1">
      <alignment horizontal="center"/>
    </xf>
    <xf numFmtId="0" fontId="7" fillId="8" borderId="38" xfId="0" applyFont="1" applyFill="1" applyBorder="1" applyAlignment="1">
      <alignment horizontal="center"/>
    </xf>
    <xf numFmtId="0" fontId="7" fillId="9" borderId="39" xfId="0" applyFont="1" applyFill="1" applyBorder="1" applyAlignment="1">
      <alignment horizontal="center"/>
    </xf>
    <xf numFmtId="0" fontId="7" fillId="0" borderId="39" xfId="0" applyFont="1" applyBorder="1" applyAlignment="1">
      <alignment horizontal="center"/>
    </xf>
    <xf numFmtId="0" fontId="7" fillId="0" borderId="40" xfId="0" applyFont="1" applyBorder="1" applyAlignment="1">
      <alignment horizontal="center"/>
    </xf>
    <xf numFmtId="0" fontId="7" fillId="0" borderId="11" xfId="0" applyFont="1" applyBorder="1" applyAlignment="1">
      <alignment horizontal="center"/>
    </xf>
    <xf numFmtId="0" fontId="7" fillId="8" borderId="41" xfId="0" applyFont="1" applyFill="1" applyBorder="1" applyAlignment="1">
      <alignment horizontal="center"/>
    </xf>
    <xf numFmtId="0" fontId="7" fillId="0" borderId="42" xfId="0" applyFont="1" applyBorder="1" applyAlignment="1">
      <alignment horizontal="center"/>
    </xf>
    <xf numFmtId="0" fontId="18" fillId="0" borderId="0" xfId="0" applyFont="1" applyAlignment="1">
      <alignment horizontal="center"/>
    </xf>
    <xf numFmtId="0" fontId="4" fillId="0" borderId="3" xfId="0" applyFont="1" applyBorder="1" applyAlignment="1">
      <alignment horizontal="center"/>
    </xf>
    <xf numFmtId="41" fontId="7" fillId="8" borderId="43" xfId="0" applyNumberFormat="1" applyFont="1" applyFill="1" applyBorder="1" applyAlignment="1">
      <alignment horizontal="center"/>
    </xf>
    <xf numFmtId="41" fontId="7" fillId="9" borderId="44" xfId="0" applyNumberFormat="1" applyFont="1" applyFill="1" applyBorder="1" applyAlignment="1">
      <alignment horizontal="center"/>
    </xf>
    <xf numFmtId="0" fontId="7" fillId="10" borderId="44" xfId="0" applyFont="1" applyFill="1" applyBorder="1" applyAlignment="1">
      <alignment horizontal="center"/>
    </xf>
    <xf numFmtId="0" fontId="7" fillId="10" borderId="45" xfId="0" applyFont="1" applyFill="1" applyBorder="1" applyAlignment="1">
      <alignment horizontal="center"/>
    </xf>
    <xf numFmtId="0" fontId="4" fillId="0" borderId="46" xfId="0" applyFont="1" applyBorder="1" applyAlignment="1">
      <alignment horizontal="center"/>
    </xf>
    <xf numFmtId="0" fontId="7" fillId="10" borderId="47" xfId="0" applyFont="1" applyFill="1" applyBorder="1" applyAlignment="1">
      <alignment horizontal="center"/>
    </xf>
    <xf numFmtId="0" fontId="4" fillId="0" borderId="7" xfId="0" applyFont="1" applyBorder="1" applyAlignment="1">
      <alignment horizontal="center"/>
    </xf>
    <xf numFmtId="41" fontId="7" fillId="8" borderId="48" xfId="0" applyNumberFormat="1" applyFont="1" applyFill="1" applyBorder="1" applyAlignment="1">
      <alignment horizontal="center"/>
    </xf>
    <xf numFmtId="41" fontId="7" fillId="9" borderId="49" xfId="0" applyNumberFormat="1" applyFont="1" applyFill="1" applyBorder="1" applyAlignment="1">
      <alignment horizontal="center"/>
    </xf>
    <xf numFmtId="0" fontId="7" fillId="10" borderId="49" xfId="0" applyFont="1" applyFill="1" applyBorder="1" applyAlignment="1">
      <alignment horizontal="center"/>
    </xf>
    <xf numFmtId="0" fontId="7" fillId="10" borderId="19" xfId="0" applyFont="1" applyFill="1" applyBorder="1" applyAlignment="1">
      <alignment horizontal="center"/>
    </xf>
    <xf numFmtId="0" fontId="4" fillId="0" borderId="17" xfId="0" applyFont="1" applyBorder="1" applyAlignment="1">
      <alignment horizontal="center"/>
    </xf>
    <xf numFmtId="0" fontId="7" fillId="10" borderId="50" xfId="0" applyFont="1" applyFill="1" applyBorder="1" applyAlignment="1">
      <alignment horizontal="center"/>
    </xf>
    <xf numFmtId="0" fontId="4" fillId="0" borderId="32" xfId="0" applyFont="1" applyBorder="1" applyAlignment="1">
      <alignment horizontal="center"/>
    </xf>
    <xf numFmtId="41" fontId="7" fillId="8" borderId="51" xfId="0" applyNumberFormat="1" applyFont="1" applyFill="1" applyBorder="1" applyAlignment="1">
      <alignment horizontal="center"/>
    </xf>
    <xf numFmtId="41" fontId="7" fillId="9" borderId="52" xfId="0" applyNumberFormat="1" applyFont="1" applyFill="1" applyBorder="1" applyAlignment="1">
      <alignment horizontal="center"/>
    </xf>
    <xf numFmtId="0" fontId="7" fillId="10" borderId="52" xfId="0" applyFont="1" applyFill="1" applyBorder="1" applyAlignment="1">
      <alignment horizontal="center"/>
    </xf>
    <xf numFmtId="0" fontId="7" fillId="10" borderId="53" xfId="0" applyFont="1" applyFill="1" applyBorder="1" applyAlignment="1">
      <alignment horizontal="center"/>
    </xf>
    <xf numFmtId="0" fontId="4" fillId="0" borderId="54" xfId="0" applyFont="1" applyBorder="1" applyAlignment="1">
      <alignment horizontal="center"/>
    </xf>
    <xf numFmtId="0" fontId="7" fillId="10" borderId="55" xfId="0" applyFont="1" applyFill="1" applyBorder="1" applyAlignment="1">
      <alignment horizontal="center"/>
    </xf>
    <xf numFmtId="0" fontId="19" fillId="0" borderId="0" xfId="0" applyFont="1"/>
    <xf numFmtId="0" fontId="20" fillId="0" borderId="0" xfId="0" applyFont="1"/>
    <xf numFmtId="0" fontId="18" fillId="0" borderId="0" xfId="0" applyFont="1"/>
    <xf numFmtId="0" fontId="21" fillId="0" borderId="0" xfId="0" applyFont="1"/>
    <xf numFmtId="0" fontId="22" fillId="11" borderId="56" xfId="0" applyFont="1" applyFill="1" applyBorder="1" applyAlignment="1">
      <alignment horizontal="center" vertical="center"/>
    </xf>
    <xf numFmtId="0" fontId="23" fillId="0" borderId="0" xfId="0" applyFont="1"/>
    <xf numFmtId="0" fontId="25" fillId="2" borderId="59" xfId="0" applyFont="1" applyFill="1" applyBorder="1" applyAlignment="1">
      <alignment vertical="center"/>
    </xf>
    <xf numFmtId="0" fontId="25" fillId="0" borderId="0" xfId="0" applyFont="1" applyAlignment="1">
      <alignment vertical="center"/>
    </xf>
    <xf numFmtId="0" fontId="27" fillId="0" borderId="0" xfId="0" applyFont="1"/>
    <xf numFmtId="0" fontId="4" fillId="2" borderId="56" xfId="0" applyFont="1" applyFill="1" applyBorder="1"/>
    <xf numFmtId="0" fontId="28" fillId="2" borderId="56" xfId="0" applyFont="1" applyFill="1" applyBorder="1"/>
    <xf numFmtId="0" fontId="28" fillId="0" borderId="0" xfId="0" applyFont="1"/>
    <xf numFmtId="0" fontId="4" fillId="0" borderId="0" xfId="0" applyFont="1" applyAlignment="1">
      <alignment vertical="center"/>
    </xf>
    <xf numFmtId="0" fontId="4" fillId="0" borderId="0" xfId="0" applyFont="1" applyAlignment="1">
      <alignment horizontal="center" vertical="center"/>
    </xf>
    <xf numFmtId="0" fontId="18" fillId="0" borderId="0" xfId="0" applyFont="1" applyAlignment="1">
      <alignment vertical="center"/>
    </xf>
    <xf numFmtId="0" fontId="18" fillId="2" borderId="61" xfId="0" applyFont="1" applyFill="1" applyBorder="1" applyAlignment="1">
      <alignment vertical="center"/>
    </xf>
    <xf numFmtId="0" fontId="18" fillId="0" borderId="0" xfId="0" applyFont="1" applyAlignment="1">
      <alignment horizontal="center" vertical="center"/>
    </xf>
    <xf numFmtId="0" fontId="15" fillId="0" borderId="0" xfId="0" applyFont="1"/>
    <xf numFmtId="0" fontId="30" fillId="0" borderId="0" xfId="0" applyFont="1"/>
    <xf numFmtId="0" fontId="31" fillId="0" borderId="0" xfId="0" applyFont="1" applyAlignment="1">
      <alignment horizontal="center"/>
    </xf>
    <xf numFmtId="0" fontId="15" fillId="0" borderId="0" xfId="0" applyFont="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33" fillId="2" borderId="61" xfId="0" applyFont="1" applyFill="1" applyBorder="1" applyAlignment="1">
      <alignment vertical="center"/>
    </xf>
    <xf numFmtId="0" fontId="33" fillId="0" borderId="0" xfId="0" applyFont="1" applyAlignment="1">
      <alignment horizontal="center" vertical="center"/>
    </xf>
    <xf numFmtId="0" fontId="15"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alignment vertical="center"/>
    </xf>
    <xf numFmtId="0" fontId="36" fillId="2" borderId="61" xfId="0" applyFont="1" applyFill="1" applyBorder="1" applyAlignment="1">
      <alignment vertical="center"/>
    </xf>
    <xf numFmtId="0" fontId="36" fillId="0" borderId="0" xfId="0" applyFont="1" applyAlignment="1">
      <alignment horizontal="center" vertical="center"/>
    </xf>
    <xf numFmtId="0" fontId="37" fillId="11" borderId="44" xfId="0" applyFont="1" applyFill="1" applyBorder="1" applyAlignment="1">
      <alignment horizontal="center"/>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40" fillId="2" borderId="61" xfId="0" applyFont="1" applyFill="1" applyBorder="1" applyAlignment="1">
      <alignment vertical="center"/>
    </xf>
    <xf numFmtId="0" fontId="40" fillId="0" borderId="0" xfId="0" applyFont="1" applyAlignment="1">
      <alignment horizontal="center" vertical="center"/>
    </xf>
    <xf numFmtId="0" fontId="37" fillId="13" borderId="49" xfId="0" applyFont="1" applyFill="1" applyBorder="1" applyAlignment="1">
      <alignment horizontal="center"/>
    </xf>
    <xf numFmtId="165" fontId="15" fillId="0" borderId="0" xfId="0" applyNumberFormat="1" applyFont="1" applyAlignment="1">
      <alignment horizontal="center"/>
    </xf>
    <xf numFmtId="0" fontId="37" fillId="4" borderId="49" xfId="0" applyFont="1" applyFill="1" applyBorder="1" applyAlignment="1">
      <alignment horizontal="center"/>
    </xf>
    <xf numFmtId="0" fontId="41" fillId="2" borderId="56" xfId="0" applyFont="1" applyFill="1" applyBorder="1" applyAlignment="1">
      <alignment horizontal="center"/>
    </xf>
    <xf numFmtId="0" fontId="41" fillId="0" borderId="0" xfId="0" applyFont="1" applyAlignment="1">
      <alignment horizontal="center"/>
    </xf>
    <xf numFmtId="0" fontId="38" fillId="0" borderId="0" xfId="0" applyFont="1" applyAlignment="1">
      <alignment horizontal="center" vertical="center"/>
    </xf>
    <xf numFmtId="0" fontId="39" fillId="0" borderId="0" xfId="0" applyFont="1" applyAlignment="1">
      <alignment horizontal="center" vertical="center"/>
    </xf>
    <xf numFmtId="0" fontId="40" fillId="2" borderId="61" xfId="0" applyFont="1" applyFill="1" applyBorder="1" applyAlignment="1">
      <alignment horizontal="center" vertical="center"/>
    </xf>
    <xf numFmtId="0" fontId="41" fillId="14" borderId="52" xfId="0" applyFont="1" applyFill="1" applyBorder="1" applyAlignment="1">
      <alignment horizontal="center"/>
    </xf>
    <xf numFmtId="0" fontId="37" fillId="0" borderId="0" xfId="0" applyFont="1" applyAlignment="1">
      <alignment horizontal="center"/>
    </xf>
    <xf numFmtId="0" fontId="42" fillId="0" borderId="0" xfId="0" applyFont="1" applyAlignment="1">
      <alignment horizontal="center"/>
    </xf>
    <xf numFmtId="0" fontId="43" fillId="2" borderId="56" xfId="0" applyFont="1" applyFill="1" applyBorder="1"/>
    <xf numFmtId="0" fontId="43" fillId="0" borderId="0" xfId="0" applyFont="1"/>
    <xf numFmtId="3" fontId="43" fillId="0" borderId="0" xfId="0" applyNumberFormat="1" applyFont="1" applyAlignment="1">
      <alignment horizontal="center"/>
    </xf>
    <xf numFmtId="0" fontId="43" fillId="0" borderId="0" xfId="0" applyFont="1" applyAlignment="1">
      <alignment horizontal="center"/>
    </xf>
    <xf numFmtId="0" fontId="37" fillId="0" borderId="0" xfId="0" applyFont="1"/>
    <xf numFmtId="0" fontId="42" fillId="0" borderId="0" xfId="0" applyFont="1"/>
    <xf numFmtId="0" fontId="44" fillId="0" borderId="0" xfId="0" applyFont="1"/>
    <xf numFmtId="3" fontId="4" fillId="0" borderId="0" xfId="0" applyNumberFormat="1" applyFont="1" applyAlignment="1">
      <alignment horizontal="center"/>
    </xf>
    <xf numFmtId="0" fontId="4" fillId="0" borderId="0" xfId="0" applyFont="1" applyAlignment="1">
      <alignment horizontal="center"/>
    </xf>
    <xf numFmtId="0" fontId="45" fillId="0" borderId="0" xfId="0" applyFont="1" applyAlignment="1">
      <alignment vertical="center"/>
    </xf>
    <xf numFmtId="0" fontId="46" fillId="0" borderId="0" xfId="0" applyFont="1" applyAlignment="1">
      <alignment vertical="center"/>
    </xf>
    <xf numFmtId="0" fontId="30"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29" fillId="2" borderId="61" xfId="0" applyFont="1" applyFill="1" applyBorder="1" applyAlignment="1">
      <alignment vertical="center"/>
    </xf>
    <xf numFmtId="0" fontId="48" fillId="0" borderId="0" xfId="0" applyFont="1" applyAlignment="1">
      <alignment horizontal="center" vertical="center"/>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4" fillId="2" borderId="59" xfId="0" applyFont="1" applyFill="1" applyBorder="1" applyAlignment="1">
      <alignment vertical="center"/>
    </xf>
    <xf numFmtId="0" fontId="7" fillId="0" borderId="0" xfId="0" applyFont="1" applyAlignment="1">
      <alignment horizontal="center" vertical="center"/>
    </xf>
    <xf numFmtId="0" fontId="4" fillId="2" borderId="61" xfId="0" applyFont="1" applyFill="1" applyBorder="1" applyAlignment="1">
      <alignment vertical="center"/>
    </xf>
    <xf numFmtId="0" fontId="56" fillId="2" borderId="61" xfId="0" applyFont="1" applyFill="1" applyBorder="1"/>
    <xf numFmtId="0" fontId="60" fillId="2" borderId="61" xfId="0" applyFont="1" applyFill="1" applyBorder="1" applyAlignment="1">
      <alignment vertical="center"/>
    </xf>
    <xf numFmtId="0" fontId="23" fillId="0" borderId="0" xfId="0" applyFont="1" applyAlignment="1">
      <alignment horizontal="center"/>
    </xf>
    <xf numFmtId="0" fontId="63" fillId="2" borderId="61" xfId="0" applyFont="1" applyFill="1" applyBorder="1" applyAlignment="1">
      <alignment vertical="center"/>
    </xf>
    <xf numFmtId="0" fontId="63" fillId="0" borderId="10" xfId="0" applyFont="1" applyBorder="1" applyAlignment="1">
      <alignment vertical="center"/>
    </xf>
    <xf numFmtId="0" fontId="63" fillId="0" borderId="0" xfId="0" applyFont="1" applyAlignment="1">
      <alignment vertical="center"/>
    </xf>
    <xf numFmtId="0" fontId="64" fillId="0" borderId="0" xfId="0" applyFont="1"/>
    <xf numFmtId="0" fontId="4" fillId="2" borderId="50" xfId="0" applyFont="1" applyFill="1" applyBorder="1" applyAlignment="1">
      <alignment horizontal="center" vertical="center"/>
    </xf>
    <xf numFmtId="0" fontId="4" fillId="0" borderId="10" xfId="0" applyFont="1" applyBorder="1" applyAlignment="1">
      <alignment vertical="center"/>
    </xf>
    <xf numFmtId="0" fontId="19" fillId="2" borderId="50" xfId="0" applyFont="1" applyFill="1" applyBorder="1"/>
    <xf numFmtId="0" fontId="4" fillId="0" borderId="10" xfId="0" applyFont="1" applyBorder="1"/>
    <xf numFmtId="0" fontId="4" fillId="2" borderId="56" xfId="0" applyFont="1" applyFill="1" applyBorder="1" applyAlignment="1">
      <alignment horizontal="center"/>
    </xf>
    <xf numFmtId="0" fontId="23" fillId="2" borderId="50" xfId="0" applyFont="1" applyFill="1" applyBorder="1" applyAlignment="1">
      <alignment horizontal="center"/>
    </xf>
    <xf numFmtId="0" fontId="4" fillId="0" borderId="10" xfId="0" applyFont="1" applyBorder="1" applyAlignment="1">
      <alignment horizontal="center"/>
    </xf>
    <xf numFmtId="0" fontId="27" fillId="0" borderId="0" xfId="0" applyFont="1" applyAlignment="1">
      <alignment horizontal="center"/>
    </xf>
    <xf numFmtId="0" fontId="23" fillId="2" borderId="50" xfId="0" applyFont="1" applyFill="1" applyBorder="1"/>
    <xf numFmtId="0" fontId="27" fillId="0" borderId="0" xfId="0" applyFont="1" applyAlignment="1">
      <alignment horizontal="center" vertical="center"/>
    </xf>
    <xf numFmtId="0" fontId="4" fillId="2" borderId="50" xfId="0" applyFont="1" applyFill="1" applyBorder="1" applyAlignment="1">
      <alignment vertical="center"/>
    </xf>
    <xf numFmtId="0" fontId="4" fillId="0" borderId="10" xfId="0" applyFont="1" applyBorder="1" applyAlignment="1">
      <alignment horizontal="center" vertical="center"/>
    </xf>
    <xf numFmtId="0" fontId="66" fillId="2" borderId="50" xfId="0" applyFont="1" applyFill="1" applyBorder="1" applyAlignment="1">
      <alignment vertical="center"/>
    </xf>
    <xf numFmtId="0" fontId="66" fillId="0" borderId="10" xfId="0" applyFont="1" applyBorder="1" applyAlignment="1">
      <alignment vertical="center"/>
    </xf>
    <xf numFmtId="0" fontId="66" fillId="0" borderId="0" xfId="0" applyFont="1" applyAlignment="1">
      <alignment vertical="center"/>
    </xf>
    <xf numFmtId="0" fontId="63" fillId="2" borderId="50" xfId="0" applyFont="1" applyFill="1" applyBorder="1" applyAlignment="1">
      <alignment vertical="top" wrapText="1"/>
    </xf>
    <xf numFmtId="0" fontId="63" fillId="0" borderId="10" xfId="0" applyFont="1" applyBorder="1" applyAlignment="1">
      <alignment vertical="top" wrapText="1"/>
    </xf>
    <xf numFmtId="0" fontId="63" fillId="0" borderId="0" xfId="0" applyFont="1" applyAlignment="1">
      <alignment vertical="top" wrapText="1"/>
    </xf>
    <xf numFmtId="0" fontId="4" fillId="0" borderId="10" xfId="0" applyFont="1" applyBorder="1" applyAlignment="1">
      <alignment vertical="top" wrapText="1"/>
    </xf>
    <xf numFmtId="0" fontId="4" fillId="0" borderId="0" xfId="0" applyFont="1" applyAlignment="1">
      <alignment vertical="top" wrapText="1"/>
    </xf>
    <xf numFmtId="0" fontId="4" fillId="2" borderId="50" xfId="0" applyFont="1" applyFill="1" applyBorder="1" applyAlignment="1">
      <alignment vertical="top" wrapText="1"/>
    </xf>
    <xf numFmtId="0" fontId="4" fillId="2" borderId="56" xfId="0" applyFont="1" applyFill="1" applyBorder="1" applyAlignment="1">
      <alignment horizontal="left" vertical="top"/>
    </xf>
    <xf numFmtId="0" fontId="4" fillId="2" borderId="56" xfId="0" applyFont="1" applyFill="1" applyBorder="1" applyAlignment="1">
      <alignment horizontal="center" vertical="center"/>
    </xf>
    <xf numFmtId="0" fontId="4" fillId="2" borderId="56" xfId="0" applyFont="1" applyFill="1" applyBorder="1" applyAlignment="1">
      <alignment vertical="center"/>
    </xf>
    <xf numFmtId="0" fontId="4" fillId="2" borderId="55" xfId="0" applyFont="1" applyFill="1" applyBorder="1" applyAlignment="1">
      <alignment vertical="center"/>
    </xf>
    <xf numFmtId="0" fontId="4" fillId="0" borderId="0" xfId="0" applyFont="1" applyAlignment="1">
      <alignment horizontal="left" vertical="top"/>
    </xf>
    <xf numFmtId="0" fontId="68" fillId="0" borderId="0" xfId="0" applyFont="1" applyAlignment="1">
      <alignment horizontal="left" vertical="top"/>
    </xf>
    <xf numFmtId="0" fontId="4" fillId="0" borderId="68" xfId="0" applyFont="1" applyBorder="1"/>
    <xf numFmtId="0" fontId="4" fillId="0" borderId="68" xfId="0" applyFont="1" applyBorder="1" applyAlignment="1">
      <alignment horizontal="center" vertical="center"/>
    </xf>
    <xf numFmtId="0" fontId="4" fillId="0" borderId="68" xfId="0" applyFont="1" applyBorder="1" applyAlignment="1">
      <alignment vertical="center"/>
    </xf>
    <xf numFmtId="0" fontId="27" fillId="0" borderId="68" xfId="0" applyFont="1" applyBorder="1"/>
    <xf numFmtId="0" fontId="7" fillId="0" borderId="69" xfId="0" applyFont="1" applyBorder="1" applyAlignment="1">
      <alignment horizontal="center"/>
    </xf>
    <xf numFmtId="0" fontId="7" fillId="0" borderId="38" xfId="0" applyFont="1" applyBorder="1" applyAlignment="1">
      <alignment horizontal="center"/>
    </xf>
    <xf numFmtId="0" fontId="4" fillId="0" borderId="46" xfId="0" applyFont="1" applyBorder="1"/>
    <xf numFmtId="0" fontId="4" fillId="0" borderId="70" xfId="0" applyFont="1" applyBorder="1"/>
    <xf numFmtId="0" fontId="4" fillId="0" borderId="65" xfId="0" applyFont="1" applyBorder="1"/>
    <xf numFmtId="0" fontId="4" fillId="0" borderId="71" xfId="0" applyFont="1" applyBorder="1"/>
    <xf numFmtId="0" fontId="4" fillId="0" borderId="72" xfId="0" applyFont="1" applyBorder="1"/>
    <xf numFmtId="0" fontId="4" fillId="0" borderId="17" xfId="0" applyFont="1" applyBorder="1"/>
    <xf numFmtId="0" fontId="4" fillId="0" borderId="66" xfId="0" applyFont="1" applyBorder="1"/>
    <xf numFmtId="0" fontId="4" fillId="0" borderId="49" xfId="0" applyFont="1" applyBorder="1"/>
    <xf numFmtId="0" fontId="4" fillId="0" borderId="20" xfId="0" applyFont="1" applyBorder="1"/>
    <xf numFmtId="0" fontId="4" fillId="0" borderId="48" xfId="0" applyFont="1" applyBorder="1"/>
    <xf numFmtId="0" fontId="4" fillId="0" borderId="19" xfId="0" applyFont="1" applyBorder="1"/>
    <xf numFmtId="0" fontId="4" fillId="0" borderId="24" xfId="0" applyFont="1" applyBorder="1"/>
    <xf numFmtId="0" fontId="4" fillId="0" borderId="73" xfId="0" applyFont="1" applyBorder="1"/>
    <xf numFmtId="0" fontId="4" fillId="0" borderId="74" xfId="0" applyFont="1" applyBorder="1"/>
    <xf numFmtId="0" fontId="4" fillId="0" borderId="27" xfId="0" applyFont="1" applyBorder="1"/>
    <xf numFmtId="0" fontId="4" fillId="0" borderId="75" xfId="0" applyFont="1" applyBorder="1"/>
    <xf numFmtId="0" fontId="4" fillId="0" borderId="26" xfId="0" applyFont="1" applyBorder="1"/>
    <xf numFmtId="0" fontId="69" fillId="0" borderId="0" xfId="0" applyFont="1"/>
    <xf numFmtId="0" fontId="4" fillId="0" borderId="76" xfId="0" applyFont="1" applyBorder="1" applyAlignment="1">
      <alignment horizontal="right"/>
    </xf>
    <xf numFmtId="0" fontId="4" fillId="0" borderId="77" xfId="0" applyFont="1" applyBorder="1" applyAlignment="1">
      <alignment horizontal="right"/>
    </xf>
    <xf numFmtId="0" fontId="4" fillId="0" borderId="78" xfId="0" applyFont="1" applyBorder="1" applyAlignment="1">
      <alignment horizontal="right"/>
    </xf>
    <xf numFmtId="0" fontId="72" fillId="0" borderId="0" xfId="0" applyFont="1"/>
    <xf numFmtId="0" fontId="72" fillId="0" borderId="0" xfId="0" applyFont="1" applyAlignment="1">
      <alignment vertical="top" wrapText="1"/>
    </xf>
    <xf numFmtId="0" fontId="7" fillId="0" borderId="76" xfId="0" applyFont="1" applyBorder="1" applyAlignment="1">
      <alignment horizontal="center"/>
    </xf>
    <xf numFmtId="0" fontId="7" fillId="0" borderId="77" xfId="0" applyFont="1" applyBorder="1" applyAlignment="1">
      <alignment horizontal="center"/>
    </xf>
    <xf numFmtId="0" fontId="7" fillId="0" borderId="78" xfId="0" applyFont="1" applyBorder="1" applyAlignment="1">
      <alignment horizontal="center"/>
    </xf>
    <xf numFmtId="0" fontId="7" fillId="0" borderId="49" xfId="0" applyFont="1" applyBorder="1" applyAlignment="1">
      <alignment horizontal="center"/>
    </xf>
    <xf numFmtId="0" fontId="75" fillId="0" borderId="0" xfId="0" applyFont="1" applyAlignment="1">
      <alignment horizontal="center"/>
    </xf>
    <xf numFmtId="0" fontId="75" fillId="0" borderId="49" xfId="0" applyFont="1" applyBorder="1" applyAlignment="1">
      <alignment horizontal="center"/>
    </xf>
    <xf numFmtId="0" fontId="76" fillId="0" borderId="0" xfId="0" applyFont="1"/>
    <xf numFmtId="0" fontId="76" fillId="0" borderId="49" xfId="0" applyFont="1" applyBorder="1"/>
    <xf numFmtId="0" fontId="77" fillId="0" borderId="0" xfId="0" applyFont="1" applyAlignment="1">
      <alignment vertical="top" wrapText="1"/>
    </xf>
    <xf numFmtId="0" fontId="78" fillId="0" borderId="0" xfId="0" applyFont="1" applyAlignment="1">
      <alignment vertical="top" wrapText="1"/>
    </xf>
    <xf numFmtId="0" fontId="79" fillId="0" borderId="0" xfId="0" applyFont="1" applyAlignment="1">
      <alignment vertical="top" wrapText="1"/>
    </xf>
    <xf numFmtId="0" fontId="4" fillId="0" borderId="32" xfId="0" applyFont="1" applyBorder="1"/>
    <xf numFmtId="0" fontId="1" fillId="2" borderId="1" xfId="0" applyFont="1" applyFill="1" applyBorder="1" applyAlignment="1">
      <alignment horizontal="center"/>
    </xf>
    <xf numFmtId="0" fontId="2" fillId="0" borderId="2" xfId="0" applyFont="1" applyBorder="1"/>
    <xf numFmtId="0" fontId="5" fillId="0" borderId="0" xfId="0" applyFont="1" applyAlignment="1">
      <alignment horizontal="left"/>
    </xf>
    <xf numFmtId="0" fontId="0" fillId="0" borderId="0" xfId="0" applyFont="1" applyAlignment="1"/>
    <xf numFmtId="0" fontId="6" fillId="0" borderId="4" xfId="0" applyFont="1" applyBorder="1" applyAlignment="1">
      <alignment horizontal="left" vertical="center" wrapText="1"/>
    </xf>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7" fillId="0" borderId="0" xfId="0" applyFont="1" applyAlignment="1">
      <alignment horizontal="center" vertical="center" wrapText="1"/>
    </xf>
    <xf numFmtId="0" fontId="5" fillId="3" borderId="15" xfId="0" applyFont="1" applyFill="1" applyBorder="1" applyAlignment="1">
      <alignment horizontal="center" vertical="center"/>
    </xf>
    <xf numFmtId="0" fontId="2" fillId="0" borderId="21" xfId="0" applyFont="1" applyBorder="1"/>
    <xf numFmtId="0" fontId="2" fillId="0" borderId="23" xfId="0" applyFont="1" applyBorder="1"/>
    <xf numFmtId="0" fontId="15" fillId="0" borderId="0" xfId="0" applyFont="1" applyAlignment="1">
      <alignment horizontal="center"/>
    </xf>
    <xf numFmtId="0" fontId="16" fillId="2" borderId="34" xfId="0" applyFont="1" applyFill="1" applyBorder="1" applyAlignment="1">
      <alignment horizontal="center" vertical="center"/>
    </xf>
    <xf numFmtId="0" fontId="2" fillId="0" borderId="35" xfId="0" applyFont="1" applyBorder="1"/>
    <xf numFmtId="0" fontId="2" fillId="0" borderId="36" xfId="0" applyFont="1" applyBorder="1"/>
    <xf numFmtId="0" fontId="7" fillId="0" borderId="0" xfId="0" applyFont="1" applyAlignment="1">
      <alignment horizontal="left"/>
    </xf>
    <xf numFmtId="0" fontId="62" fillId="0" borderId="0" xfId="0" applyFont="1" applyAlignment="1">
      <alignment horizontal="left" vertical="center"/>
    </xf>
    <xf numFmtId="0" fontId="65" fillId="0" borderId="0" xfId="0" applyFont="1" applyAlignment="1">
      <alignment horizontal="left" vertical="center"/>
    </xf>
    <xf numFmtId="0" fontId="66" fillId="6" borderId="1" xfId="0" applyFont="1" applyFill="1" applyBorder="1" applyAlignment="1">
      <alignment horizontal="center" vertical="center"/>
    </xf>
    <xf numFmtId="0" fontId="67" fillId="0" borderId="0" xfId="0" applyFont="1" applyAlignment="1">
      <alignment horizontal="center" vertical="top" wrapText="1"/>
    </xf>
    <xf numFmtId="0" fontId="66" fillId="4" borderId="1" xfId="0" applyFont="1" applyFill="1" applyBorder="1" applyAlignment="1">
      <alignment horizontal="center" vertical="center"/>
    </xf>
    <xf numFmtId="41" fontId="7" fillId="0" borderId="0" xfId="0" applyNumberFormat="1" applyFont="1" applyAlignment="1">
      <alignment horizontal="left"/>
    </xf>
    <xf numFmtId="0" fontId="37" fillId="11" borderId="62" xfId="0" applyFont="1" applyFill="1" applyBorder="1" applyAlignment="1">
      <alignment horizontal="center"/>
    </xf>
    <xf numFmtId="0" fontId="2" fillId="0" borderId="63" xfId="0" applyFont="1" applyBorder="1"/>
    <xf numFmtId="164" fontId="7" fillId="0" borderId="0" xfId="0" applyNumberFormat="1" applyFont="1" applyAlignment="1">
      <alignment horizontal="left"/>
    </xf>
    <xf numFmtId="0" fontId="37" fillId="13" borderId="20" xfId="0" applyFont="1" applyFill="1" applyBorder="1" applyAlignment="1">
      <alignment horizontal="center"/>
    </xf>
    <xf numFmtId="0" fontId="2" fillId="0" borderId="7" xfId="0" applyFont="1" applyBorder="1"/>
    <xf numFmtId="0" fontId="24" fillId="2" borderId="57" xfId="0" applyFont="1" applyFill="1" applyBorder="1" applyAlignment="1">
      <alignment horizontal="center" vertical="center"/>
    </xf>
    <xf numFmtId="0" fontId="2" fillId="0" borderId="58" xfId="0" applyFont="1" applyBorder="1"/>
    <xf numFmtId="0" fontId="26" fillId="2" borderId="60" xfId="0" applyFont="1" applyFill="1" applyBorder="1" applyAlignment="1">
      <alignment horizontal="center" vertical="center"/>
    </xf>
    <xf numFmtId="0" fontId="28" fillId="0" borderId="0" xfId="0" applyFont="1" applyAlignment="1">
      <alignment horizontal="center"/>
    </xf>
    <xf numFmtId="0" fontId="29" fillId="12" borderId="34" xfId="0" applyFont="1" applyFill="1" applyBorder="1" applyAlignment="1">
      <alignment horizontal="center" vertical="center" wrapText="1"/>
    </xf>
    <xf numFmtId="0" fontId="18" fillId="0" borderId="32" xfId="0" applyFont="1" applyBorder="1" applyAlignment="1">
      <alignment horizontal="center" vertical="center" wrapText="1"/>
    </xf>
    <xf numFmtId="0" fontId="2" fillId="0" borderId="32" xfId="0" applyFont="1" applyBorder="1"/>
    <xf numFmtId="0" fontId="43" fillId="0" borderId="0" xfId="0" applyFont="1" applyAlignment="1">
      <alignment horizontal="center"/>
    </xf>
    <xf numFmtId="0" fontId="57" fillId="4" borderId="20" xfId="0" applyFont="1" applyFill="1" applyBorder="1" applyAlignment="1">
      <alignment horizontal="center"/>
    </xf>
    <xf numFmtId="0" fontId="2" fillId="0" borderId="66" xfId="0" applyFont="1" applyBorder="1"/>
    <xf numFmtId="0" fontId="61" fillId="15" borderId="31" xfId="0" applyFont="1" applyFill="1" applyBorder="1" applyAlignment="1">
      <alignment horizontal="center" vertical="center" wrapText="1"/>
    </xf>
    <xf numFmtId="0" fontId="2" fillId="0" borderId="33" xfId="0" applyFont="1" applyBorder="1"/>
    <xf numFmtId="0" fontId="2" fillId="0" borderId="10" xfId="0" applyFont="1" applyBorder="1"/>
    <xf numFmtId="0" fontId="2" fillId="0" borderId="67" xfId="0" applyFont="1" applyBorder="1"/>
    <xf numFmtId="0" fontId="29" fillId="16" borderId="31" xfId="0" applyFont="1" applyFill="1" applyBorder="1" applyAlignment="1">
      <alignment horizontal="center" vertical="center" wrapText="1"/>
    </xf>
    <xf numFmtId="0" fontId="59" fillId="0" borderId="0" xfId="0" applyFont="1" applyAlignment="1">
      <alignment horizontal="center" vertical="center"/>
    </xf>
    <xf numFmtId="0" fontId="37" fillId="4" borderId="20" xfId="0" applyFont="1" applyFill="1" applyBorder="1" applyAlignment="1">
      <alignment horizontal="center"/>
    </xf>
    <xf numFmtId="0" fontId="41" fillId="14" borderId="57" xfId="0" applyFont="1" applyFill="1" applyBorder="1" applyAlignment="1">
      <alignment horizontal="center"/>
    </xf>
    <xf numFmtId="0" fontId="54" fillId="8" borderId="64" xfId="0" applyFont="1" applyFill="1" applyBorder="1" applyAlignment="1">
      <alignment horizontal="center" vertical="center"/>
    </xf>
    <xf numFmtId="0" fontId="2" fillId="0" borderId="65" xfId="0" applyFont="1" applyBorder="1"/>
    <xf numFmtId="0" fontId="2" fillId="0" borderId="3" xfId="0" applyFont="1" applyBorder="1"/>
    <xf numFmtId="0" fontId="55" fillId="0" borderId="0" xfId="0" applyFont="1" applyAlignment="1">
      <alignment horizontal="center" vertical="center"/>
    </xf>
    <xf numFmtId="0" fontId="57" fillId="6" borderId="20" xfId="0" applyFont="1" applyFill="1" applyBorder="1" applyAlignment="1">
      <alignment horizontal="center"/>
    </xf>
    <xf numFmtId="0" fontId="58" fillId="0" borderId="0" xfId="0" applyFont="1" applyAlignment="1">
      <alignment horizontal="left" vertical="center"/>
    </xf>
    <xf numFmtId="0" fontId="7" fillId="0" borderId="0" xfId="0" applyFont="1" applyAlignment="1">
      <alignment horizontal="center"/>
    </xf>
    <xf numFmtId="0" fontId="72" fillId="0" borderId="0" xfId="0" applyFont="1" applyAlignment="1">
      <alignment horizontal="left"/>
    </xf>
    <xf numFmtId="0" fontId="2" fillId="0" borderId="83" xfId="0" applyFont="1" applyBorder="1"/>
    <xf numFmtId="0" fontId="72" fillId="0" borderId="6" xfId="0" applyFont="1" applyBorder="1" applyAlignment="1">
      <alignment horizontal="left"/>
    </xf>
    <xf numFmtId="0" fontId="72" fillId="0" borderId="6" xfId="0" applyFont="1" applyBorder="1"/>
    <xf numFmtId="0" fontId="72" fillId="0" borderId="6" xfId="0" applyFont="1" applyBorder="1" applyAlignment="1">
      <alignment wrapText="1"/>
    </xf>
    <xf numFmtId="0" fontId="72" fillId="0" borderId="8" xfId="0" applyFont="1" applyBorder="1" applyAlignment="1">
      <alignment horizontal="left"/>
    </xf>
    <xf numFmtId="0" fontId="2" fillId="0" borderId="84" xfId="0" applyFont="1" applyBorder="1"/>
    <xf numFmtId="0" fontId="72" fillId="0" borderId="6" xfId="0" applyFont="1" applyBorder="1" applyAlignment="1">
      <alignment horizontal="center"/>
    </xf>
    <xf numFmtId="0" fontId="70" fillId="11" borderId="34" xfId="0" applyFont="1" applyFill="1" applyBorder="1" applyAlignment="1">
      <alignment horizontal="center"/>
    </xf>
    <xf numFmtId="0" fontId="71" fillId="17" borderId="79" xfId="0" applyFont="1" applyFill="1" applyBorder="1" applyAlignment="1">
      <alignment horizontal="center"/>
    </xf>
    <xf numFmtId="0" fontId="2" fillId="0" borderId="80" xfId="0" applyFont="1" applyBorder="1"/>
    <xf numFmtId="0" fontId="2" fillId="0" borderId="81" xfId="0" applyFont="1" applyBorder="1"/>
    <xf numFmtId="0" fontId="73" fillId="11" borderId="82" xfId="0" applyFont="1" applyFill="1" applyBorder="1" applyAlignment="1">
      <alignment horizontal="center" vertical="center"/>
    </xf>
    <xf numFmtId="0" fontId="72" fillId="0" borderId="8" xfId="0" applyFont="1" applyBorder="1" applyAlignment="1">
      <alignment horizontal="center"/>
    </xf>
    <xf numFmtId="0" fontId="72" fillId="0" borderId="6" xfId="0" applyFont="1" applyBorder="1" applyAlignment="1">
      <alignment horizontal="right"/>
    </xf>
    <xf numFmtId="0" fontId="72" fillId="0" borderId="8" xfId="0" applyFont="1" applyBorder="1" applyAlignment="1">
      <alignment horizontal="right"/>
    </xf>
    <xf numFmtId="0" fontId="72" fillId="0" borderId="9" xfId="0" applyFont="1" applyBorder="1" applyAlignment="1">
      <alignment horizontal="left"/>
    </xf>
    <xf numFmtId="0" fontId="74" fillId="17" borderId="85" xfId="0" applyFont="1" applyFill="1" applyBorder="1" applyAlignment="1">
      <alignment horizontal="left" vertical="center"/>
    </xf>
    <xf numFmtId="0" fontId="2" fillId="0" borderId="37" xfId="0" applyFont="1" applyBorder="1"/>
    <xf numFmtId="0" fontId="2" fillId="0" borderId="86" xfId="0" applyFont="1" applyBorder="1"/>
    <xf numFmtId="0" fontId="72" fillId="0" borderId="4" xfId="0" applyFont="1" applyBorder="1" applyAlignment="1">
      <alignment horizontal="left" vertical="top" wrapText="1"/>
    </xf>
    <xf numFmtId="0" fontId="2" fillId="0" borderId="87" xfId="0" applyFont="1" applyBorder="1"/>
    <xf numFmtId="0" fontId="74" fillId="17" borderId="79" xfId="0" applyFont="1" applyFill="1" applyBorder="1" applyAlignment="1">
      <alignment horizontal="left" vertical="center" wrapText="1"/>
    </xf>
    <xf numFmtId="0" fontId="74" fillId="17" borderId="85" xfId="0" applyFont="1" applyFill="1" applyBorder="1" applyAlignment="1">
      <alignment horizontal="right" vertical="center" wrapText="1"/>
    </xf>
    <xf numFmtId="0" fontId="72" fillId="0" borderId="4" xfId="0" applyFont="1" applyBorder="1" applyAlignment="1">
      <alignment horizontal="right" vertical="top" wrapText="1"/>
    </xf>
    <xf numFmtId="0" fontId="4" fillId="0" borderId="8" xfId="0" applyFont="1" applyBorder="1" applyAlignment="1">
      <alignment horizontal="center"/>
    </xf>
    <xf numFmtId="0" fontId="74" fillId="17" borderId="85" xfId="0" applyFont="1" applyFill="1" applyBorder="1" applyAlignment="1">
      <alignment horizontal="left" vertical="center" wrapText="1"/>
    </xf>
    <xf numFmtId="0" fontId="72" fillId="0" borderId="4" xfId="0" applyFont="1" applyBorder="1" applyAlignment="1">
      <alignment horizontal="left"/>
    </xf>
    <xf numFmtId="0" fontId="70" fillId="7" borderId="34" xfId="0" applyFont="1" applyFill="1" applyBorder="1" applyAlignment="1">
      <alignment horizontal="center"/>
    </xf>
    <xf numFmtId="0" fontId="80" fillId="13" borderId="82" xfId="0" applyFont="1" applyFill="1" applyBorder="1" applyAlignment="1">
      <alignment horizontal="center"/>
    </xf>
    <xf numFmtId="0" fontId="70" fillId="18" borderId="34" xfId="0" applyFont="1" applyFill="1" applyBorder="1" applyAlignment="1">
      <alignment horizontal="center"/>
    </xf>
    <xf numFmtId="0" fontId="73" fillId="4" borderId="82" xfId="0" applyFont="1" applyFill="1" applyBorder="1" applyAlignment="1">
      <alignment horizontal="center" vertical="center"/>
    </xf>
    <xf numFmtId="0" fontId="70" fillId="19" borderId="34" xfId="0" applyFont="1" applyFill="1" applyBorder="1" applyAlignment="1">
      <alignment horizontal="center"/>
    </xf>
    <xf numFmtId="0" fontId="80" fillId="14" borderId="8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Result!$BB$6:$BE$6</c:f>
              <c:strCache>
                <c:ptCount val="4"/>
                <c:pt idx="0">
                  <c:v>D</c:v>
                </c:pt>
                <c:pt idx="1">
                  <c:v>I</c:v>
                </c:pt>
                <c:pt idx="2">
                  <c:v>S</c:v>
                </c:pt>
                <c:pt idx="3">
                  <c:v>C</c:v>
                </c:pt>
              </c:strCache>
            </c:strRef>
          </c:cat>
          <c:val>
            <c:numRef>
              <c:f>Result!$BB$7:$BE$7</c:f>
              <c:numCache>
                <c:formatCode>#,##0.0</c:formatCode>
                <c:ptCount val="4"/>
                <c:pt idx="0">
                  <c:v>-2.5</c:v>
                </c:pt>
                <c:pt idx="1">
                  <c:v>-1.3</c:v>
                </c:pt>
                <c:pt idx="2">
                  <c:v>1</c:v>
                </c:pt>
                <c:pt idx="3">
                  <c:v>3</c:v>
                </c:pt>
              </c:numCache>
            </c:numRef>
          </c:val>
          <c:smooth val="0"/>
          <c:extLst>
            <c:ext xmlns:c16="http://schemas.microsoft.com/office/drawing/2014/chart" uri="{C3380CC4-5D6E-409C-BE32-E72D297353CC}">
              <c16:uniqueId val="{00000000-778D-4D7E-9027-F24C3E903849}"/>
            </c:ext>
          </c:extLst>
        </c:ser>
        <c:dLbls>
          <c:showLegendKey val="0"/>
          <c:showVal val="0"/>
          <c:showCatName val="0"/>
          <c:showSerName val="0"/>
          <c:showPercent val="0"/>
          <c:showBubbleSize val="0"/>
        </c:dLbls>
        <c:smooth val="0"/>
        <c:axId val="1215337429"/>
        <c:axId val="1403412186"/>
      </c:lineChart>
      <c:catAx>
        <c:axId val="121533742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1403412186"/>
        <c:crosses val="autoZero"/>
        <c:auto val="1"/>
        <c:lblAlgn val="ctr"/>
        <c:lblOffset val="100"/>
        <c:noMultiLvlLbl val="1"/>
      </c:catAx>
      <c:valAx>
        <c:axId val="1403412186"/>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1215337429"/>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Result!$BB$8:$BE$8</c:f>
              <c:strCache>
                <c:ptCount val="4"/>
                <c:pt idx="0">
                  <c:v>D</c:v>
                </c:pt>
                <c:pt idx="1">
                  <c:v>I</c:v>
                </c:pt>
                <c:pt idx="2">
                  <c:v>S</c:v>
                </c:pt>
                <c:pt idx="3">
                  <c:v>C</c:v>
                </c:pt>
              </c:strCache>
            </c:strRef>
          </c:cat>
          <c:val>
            <c:numRef>
              <c:f>Result!$BB$9:$BE$9</c:f>
              <c:numCache>
                <c:formatCode>#,##0.0</c:formatCode>
                <c:ptCount val="4"/>
                <c:pt idx="0">
                  <c:v>0</c:v>
                </c:pt>
                <c:pt idx="1">
                  <c:v>-2.5</c:v>
                </c:pt>
                <c:pt idx="2">
                  <c:v>2.5</c:v>
                </c:pt>
                <c:pt idx="3">
                  <c:v>6.5</c:v>
                </c:pt>
              </c:numCache>
            </c:numRef>
          </c:val>
          <c:smooth val="0"/>
          <c:extLst>
            <c:ext xmlns:c16="http://schemas.microsoft.com/office/drawing/2014/chart" uri="{C3380CC4-5D6E-409C-BE32-E72D297353CC}">
              <c16:uniqueId val="{00000000-772D-4222-A1FD-8B2A7BCC0817}"/>
            </c:ext>
          </c:extLst>
        </c:ser>
        <c:dLbls>
          <c:showLegendKey val="0"/>
          <c:showVal val="0"/>
          <c:showCatName val="0"/>
          <c:showSerName val="0"/>
          <c:showPercent val="0"/>
          <c:showBubbleSize val="0"/>
        </c:dLbls>
        <c:smooth val="0"/>
        <c:axId val="559899438"/>
        <c:axId val="1661027385"/>
      </c:lineChart>
      <c:catAx>
        <c:axId val="55989943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1661027385"/>
        <c:crosses val="autoZero"/>
        <c:auto val="1"/>
        <c:lblAlgn val="ctr"/>
        <c:lblOffset val="100"/>
        <c:noMultiLvlLbl val="1"/>
      </c:catAx>
      <c:valAx>
        <c:axId val="1661027385"/>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559899438"/>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Result!$BB$10:$BE$10</c:f>
              <c:strCache>
                <c:ptCount val="4"/>
                <c:pt idx="0">
                  <c:v>D</c:v>
                </c:pt>
                <c:pt idx="1">
                  <c:v>I</c:v>
                </c:pt>
                <c:pt idx="2">
                  <c:v>S</c:v>
                </c:pt>
                <c:pt idx="3">
                  <c:v>C</c:v>
                </c:pt>
              </c:strCache>
            </c:strRef>
          </c:cat>
          <c:val>
            <c:numRef>
              <c:f>Result!$BB$11:$BE$11</c:f>
              <c:numCache>
                <c:formatCode>#,##0.0</c:formatCode>
                <c:ptCount val="4"/>
                <c:pt idx="0">
                  <c:v>-1</c:v>
                </c:pt>
                <c:pt idx="1">
                  <c:v>-4.3</c:v>
                </c:pt>
                <c:pt idx="2">
                  <c:v>3</c:v>
                </c:pt>
                <c:pt idx="3">
                  <c:v>5.7</c:v>
                </c:pt>
              </c:numCache>
            </c:numRef>
          </c:val>
          <c:smooth val="0"/>
          <c:extLst>
            <c:ext xmlns:c16="http://schemas.microsoft.com/office/drawing/2014/chart" uri="{C3380CC4-5D6E-409C-BE32-E72D297353CC}">
              <c16:uniqueId val="{00000000-D3F7-4275-A868-FB2F99FC6AEA}"/>
            </c:ext>
          </c:extLst>
        </c:ser>
        <c:dLbls>
          <c:showLegendKey val="0"/>
          <c:showVal val="0"/>
          <c:showCatName val="0"/>
          <c:showSerName val="0"/>
          <c:showPercent val="0"/>
          <c:showBubbleSize val="0"/>
        </c:dLbls>
        <c:smooth val="0"/>
        <c:axId val="1034479881"/>
        <c:axId val="472774462"/>
      </c:lineChart>
      <c:catAx>
        <c:axId val="103447988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472774462"/>
        <c:crosses val="autoZero"/>
        <c:auto val="1"/>
        <c:lblAlgn val="ctr"/>
        <c:lblOffset val="100"/>
        <c:noMultiLvlLbl val="1"/>
      </c:catAx>
      <c:valAx>
        <c:axId val="472774462"/>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1034479881"/>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38100</xdr:colOff>
      <xdr:row>16</xdr:row>
      <xdr:rowOff>47625</xdr:rowOff>
    </xdr:from>
    <xdr:ext cx="1847850" cy="6305550"/>
    <xdr:graphicFrame macro="">
      <xdr:nvGraphicFramePr>
        <xdr:cNvPr id="1122271541" name="Chart 1">
          <a:extLst>
            <a:ext uri="{FF2B5EF4-FFF2-40B4-BE49-F238E27FC236}">
              <a16:creationId xmlns:a16="http://schemas.microsoft.com/office/drawing/2014/main" id="{00000000-0008-0000-0200-00003581E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85725</xdr:colOff>
      <xdr:row>16</xdr:row>
      <xdr:rowOff>57150</xdr:rowOff>
    </xdr:from>
    <xdr:ext cx="1666875" cy="6305550"/>
    <xdr:graphicFrame macro="">
      <xdr:nvGraphicFramePr>
        <xdr:cNvPr id="1904071394" name="Chart 2">
          <a:extLst>
            <a:ext uri="{FF2B5EF4-FFF2-40B4-BE49-F238E27FC236}">
              <a16:creationId xmlns:a16="http://schemas.microsoft.com/office/drawing/2014/main" id="{00000000-0008-0000-0200-0000E2D27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590550</xdr:colOff>
      <xdr:row>16</xdr:row>
      <xdr:rowOff>57150</xdr:rowOff>
    </xdr:from>
    <xdr:ext cx="2390775" cy="6305550"/>
    <xdr:graphicFrame macro="">
      <xdr:nvGraphicFramePr>
        <xdr:cNvPr id="602376657" name="Chart 3">
          <a:extLst>
            <a:ext uri="{FF2B5EF4-FFF2-40B4-BE49-F238E27FC236}">
              <a16:creationId xmlns:a16="http://schemas.microsoft.com/office/drawing/2014/main" id="{00000000-0008-0000-0200-0000D189E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0</xdr:colOff>
      <xdr:row>13</xdr:row>
      <xdr:rowOff>0</xdr:rowOff>
    </xdr:from>
    <xdr:ext cx="1781175" cy="6953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4460175" y="3437100"/>
          <a:ext cx="1771650" cy="685800"/>
        </a:xfrm>
        <a:prstGeom prst="rect">
          <a:avLst/>
        </a:prstGeom>
        <a:no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GRAPH  1  MOST</a:t>
          </a:r>
          <a:endParaRPr sz="1400"/>
        </a:p>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Mask Public Self</a:t>
          </a:r>
          <a:endParaRPr sz="1100" b="1"/>
        </a:p>
      </xdr:txBody>
    </xdr:sp>
    <xdr:clientData fLocksWithSheet="0"/>
  </xdr:oneCellAnchor>
  <xdr:oneCellAnchor>
    <xdr:from>
      <xdr:col>8</xdr:col>
      <xdr:colOff>19050</xdr:colOff>
      <xdr:row>13</xdr:row>
      <xdr:rowOff>0</xdr:rowOff>
    </xdr:from>
    <xdr:ext cx="1704975"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4498275" y="3399000"/>
          <a:ext cx="1695450" cy="762000"/>
        </a:xfrm>
        <a:prstGeom prst="rect">
          <a:avLst/>
        </a:prstGeom>
        <a:no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GRAPH  2  LEAST</a:t>
          </a:r>
          <a:endParaRPr sz="1400"/>
        </a:p>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Core Private Self</a:t>
          </a:r>
          <a:endParaRPr sz="1100" b="1"/>
        </a:p>
      </xdr:txBody>
    </xdr:sp>
    <xdr:clientData fLocksWithSheet="0"/>
  </xdr:oneCellAnchor>
  <xdr:oneCellAnchor>
    <xdr:from>
      <xdr:col>12</xdr:col>
      <xdr:colOff>85725</xdr:colOff>
      <xdr:row>13</xdr:row>
      <xdr:rowOff>19050</xdr:rowOff>
    </xdr:from>
    <xdr:ext cx="2266950" cy="781050"/>
    <xdr:sp macro="" textlink="">
      <xdr:nvSpPr>
        <xdr:cNvPr id="5" name="Shape 5">
          <a:extLst>
            <a:ext uri="{FF2B5EF4-FFF2-40B4-BE49-F238E27FC236}">
              <a16:creationId xmlns:a16="http://schemas.microsoft.com/office/drawing/2014/main" id="{00000000-0008-0000-0200-000005000000}"/>
            </a:ext>
          </a:extLst>
        </xdr:cNvPr>
        <xdr:cNvSpPr txBox="1"/>
      </xdr:nvSpPr>
      <xdr:spPr>
        <a:xfrm>
          <a:off x="4217288" y="3394238"/>
          <a:ext cx="2257425" cy="771525"/>
        </a:xfrm>
        <a:prstGeom prst="rect">
          <a:avLst/>
        </a:prstGeom>
        <a:no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GRAPH  3  CHANGE</a:t>
          </a:r>
          <a:endParaRPr sz="1400"/>
        </a:p>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Mirror Perceived Self</a:t>
          </a:r>
          <a:endParaRPr sz="1100" b="1"/>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tabSelected="1" workbookViewId="0">
      <pane xSplit="25" ySplit="5" topLeftCell="Z6" activePane="bottomRight" state="frozen"/>
      <selection pane="topRight" activeCell="Z1" sqref="Z1"/>
      <selection pane="bottomLeft" activeCell="A6" sqref="A6"/>
      <selection pane="bottomRight" activeCell="K11" sqref="K11"/>
    </sheetView>
  </sheetViews>
  <sheetFormatPr defaultColWidth="14.42578125" defaultRowHeight="15" customHeight="1"/>
  <cols>
    <col min="1" max="1" width="4" customWidth="1"/>
    <col min="2" max="2" width="3.5703125" customWidth="1"/>
    <col min="3" max="3" width="3.85546875" hidden="1" customWidth="1"/>
    <col min="4" max="4" width="3.85546875" customWidth="1"/>
    <col min="5" max="5" width="5.5703125" hidden="1" customWidth="1"/>
    <col min="6" max="6" width="30.7109375" customWidth="1"/>
    <col min="7" max="7" width="2.5703125" customWidth="1"/>
    <col min="8" max="8" width="4" customWidth="1"/>
    <col min="9" max="9" width="3.5703125" customWidth="1"/>
    <col min="10" max="10" width="8.7109375" hidden="1" customWidth="1"/>
    <col min="11" max="11" width="3.5703125" customWidth="1"/>
    <col min="12" max="12" width="8.7109375" hidden="1" customWidth="1"/>
    <col min="13" max="13" width="32.140625" customWidth="1"/>
    <col min="14" max="14" width="2.5703125" customWidth="1"/>
    <col min="15" max="15" width="4" customWidth="1"/>
    <col min="16" max="16" width="3.5703125" customWidth="1"/>
    <col min="17" max="17" width="3.5703125" hidden="1" customWidth="1"/>
    <col min="18" max="18" width="3.5703125" customWidth="1"/>
    <col min="19" max="19" width="8.7109375" hidden="1" customWidth="1"/>
    <col min="20" max="20" width="29.7109375" customWidth="1"/>
    <col min="21" max="42" width="8.7109375" customWidth="1"/>
  </cols>
  <sheetData>
    <row r="1" spans="1:42" ht="33.75">
      <c r="A1" s="250" t="s">
        <v>0</v>
      </c>
      <c r="B1" s="251"/>
      <c r="C1" s="251"/>
      <c r="D1" s="251"/>
      <c r="E1" s="251"/>
      <c r="F1" s="251"/>
      <c r="G1" s="251"/>
      <c r="H1" s="251"/>
      <c r="I1" s="251"/>
      <c r="J1" s="251"/>
      <c r="K1" s="251"/>
      <c r="L1" s="251"/>
      <c r="M1" s="251"/>
      <c r="N1" s="251"/>
      <c r="O1" s="251"/>
      <c r="P1" s="251"/>
      <c r="Q1" s="251"/>
      <c r="R1" s="251"/>
      <c r="S1" s="251"/>
      <c r="T1" s="251"/>
      <c r="U1" s="1"/>
      <c r="V1" s="1"/>
      <c r="W1" s="1"/>
      <c r="X1" s="1"/>
      <c r="Y1" s="1"/>
      <c r="Z1" s="1"/>
      <c r="AA1" s="1"/>
      <c r="AB1" s="1"/>
      <c r="AC1" s="1"/>
      <c r="AD1" s="1"/>
      <c r="AE1" s="1"/>
      <c r="AF1" s="1"/>
      <c r="AG1" s="1"/>
      <c r="AH1" s="1"/>
      <c r="AI1" s="1"/>
      <c r="AJ1" s="1"/>
      <c r="AK1" s="1"/>
      <c r="AL1" s="2"/>
      <c r="AM1" s="2"/>
      <c r="AN1" s="2"/>
      <c r="AO1" s="2"/>
    </row>
    <row r="2" spans="1:42" ht="15" customHeight="1">
      <c r="A2" s="252" t="s">
        <v>1</v>
      </c>
      <c r="B2" s="253"/>
      <c r="C2" s="253"/>
      <c r="D2" s="253"/>
      <c r="E2" s="3"/>
      <c r="F2" s="4" t="s">
        <v>2</v>
      </c>
      <c r="G2" s="1"/>
      <c r="H2" s="254" t="s">
        <v>3</v>
      </c>
      <c r="I2" s="255"/>
      <c r="J2" s="255"/>
      <c r="K2" s="255"/>
      <c r="L2" s="255"/>
      <c r="M2" s="255"/>
      <c r="N2" s="255"/>
      <c r="O2" s="255"/>
      <c r="P2" s="255"/>
      <c r="Q2" s="255"/>
      <c r="R2" s="255"/>
      <c r="S2" s="255"/>
      <c r="T2" s="255"/>
      <c r="U2" s="259" t="s">
        <v>4</v>
      </c>
      <c r="V2" s="253"/>
      <c r="W2" s="253"/>
      <c r="X2" s="253"/>
      <c r="Y2" s="253"/>
      <c r="Z2" s="5"/>
      <c r="AA2" s="5"/>
      <c r="AB2" s="5"/>
      <c r="AC2" s="1"/>
      <c r="AD2" s="1"/>
      <c r="AE2" s="1"/>
      <c r="AF2" s="1"/>
      <c r="AG2" s="1"/>
      <c r="AH2" s="1"/>
      <c r="AI2" s="1"/>
      <c r="AJ2" s="1"/>
      <c r="AK2" s="1"/>
      <c r="AL2" s="2"/>
      <c r="AM2" s="2"/>
      <c r="AN2" s="2"/>
      <c r="AO2" s="2"/>
    </row>
    <row r="3" spans="1:42" ht="15" customHeight="1">
      <c r="A3" s="252" t="s">
        <v>5</v>
      </c>
      <c r="B3" s="253"/>
      <c r="C3" s="253"/>
      <c r="D3" s="253"/>
      <c r="E3" s="3"/>
      <c r="F3" s="6">
        <v>31</v>
      </c>
      <c r="G3" s="1"/>
      <c r="H3" s="256"/>
      <c r="I3" s="253"/>
      <c r="J3" s="253"/>
      <c r="K3" s="253"/>
      <c r="L3" s="253"/>
      <c r="M3" s="253"/>
      <c r="N3" s="253"/>
      <c r="O3" s="253"/>
      <c r="P3" s="253"/>
      <c r="Q3" s="253"/>
      <c r="R3" s="253"/>
      <c r="S3" s="253"/>
      <c r="T3" s="253"/>
      <c r="U3" s="253"/>
      <c r="V3" s="253"/>
      <c r="W3" s="253"/>
      <c r="X3" s="253"/>
      <c r="Y3" s="253"/>
      <c r="Z3" s="5"/>
      <c r="AA3" s="5"/>
      <c r="AB3" s="5"/>
      <c r="AC3" s="1"/>
      <c r="AD3" s="1"/>
      <c r="AE3" s="1"/>
      <c r="AF3" s="1"/>
      <c r="AG3" s="1"/>
      <c r="AH3" s="1"/>
      <c r="AI3" s="1"/>
      <c r="AJ3" s="1"/>
      <c r="AK3" s="1"/>
      <c r="AL3" s="2"/>
      <c r="AM3" s="2"/>
      <c r="AN3" s="2"/>
      <c r="AO3" s="2"/>
    </row>
    <row r="4" spans="1:42" ht="15" customHeight="1">
      <c r="A4" s="252" t="s">
        <v>6</v>
      </c>
      <c r="B4" s="253"/>
      <c r="C4" s="253"/>
      <c r="D4" s="253"/>
      <c r="E4" s="3"/>
      <c r="F4" s="4" t="s">
        <v>7</v>
      </c>
      <c r="G4" s="1"/>
      <c r="H4" s="256"/>
      <c r="I4" s="253"/>
      <c r="J4" s="253"/>
      <c r="K4" s="253"/>
      <c r="L4" s="253"/>
      <c r="M4" s="253"/>
      <c r="N4" s="253"/>
      <c r="O4" s="253"/>
      <c r="P4" s="253"/>
      <c r="Q4" s="253"/>
      <c r="R4" s="253"/>
      <c r="S4" s="253"/>
      <c r="T4" s="253"/>
      <c r="U4" s="253"/>
      <c r="V4" s="253"/>
      <c r="W4" s="253"/>
      <c r="X4" s="253"/>
      <c r="Y4" s="253"/>
      <c r="Z4" s="5"/>
      <c r="AA4" s="5"/>
      <c r="AB4" s="5"/>
      <c r="AC4" s="1"/>
      <c r="AD4" s="1"/>
      <c r="AE4" s="1"/>
      <c r="AF4" s="1"/>
      <c r="AG4" s="1"/>
      <c r="AH4" s="1"/>
      <c r="AI4" s="1"/>
      <c r="AJ4" s="1"/>
      <c r="AK4" s="1"/>
      <c r="AL4" s="2"/>
      <c r="AM4" s="2"/>
      <c r="AN4" s="2"/>
      <c r="AO4" s="2"/>
    </row>
    <row r="5" spans="1:42" ht="36" customHeight="1">
      <c r="A5" s="252" t="s">
        <v>8</v>
      </c>
      <c r="B5" s="253"/>
      <c r="C5" s="253"/>
      <c r="D5" s="253"/>
      <c r="E5" s="3"/>
      <c r="F5" s="7">
        <v>45337</v>
      </c>
      <c r="G5" s="1"/>
      <c r="H5" s="257"/>
      <c r="I5" s="258"/>
      <c r="J5" s="258"/>
      <c r="K5" s="258"/>
      <c r="L5" s="258"/>
      <c r="M5" s="258"/>
      <c r="N5" s="258"/>
      <c r="O5" s="258"/>
      <c r="P5" s="258"/>
      <c r="Q5" s="258"/>
      <c r="R5" s="258"/>
      <c r="S5" s="258"/>
      <c r="T5" s="258"/>
      <c r="U5" s="253"/>
      <c r="V5" s="253"/>
      <c r="W5" s="253"/>
      <c r="X5" s="253"/>
      <c r="Y5" s="253"/>
      <c r="Z5" s="1"/>
      <c r="AA5" s="1"/>
      <c r="AB5" s="1"/>
      <c r="AC5" s="1"/>
      <c r="AD5" s="1"/>
      <c r="AE5" s="1"/>
      <c r="AF5" s="1"/>
      <c r="AG5" s="1"/>
      <c r="AH5" s="1"/>
      <c r="AI5" s="1"/>
      <c r="AJ5" s="1"/>
      <c r="AK5" s="1"/>
      <c r="AL5" s="2"/>
      <c r="AM5" s="2"/>
      <c r="AN5" s="2"/>
      <c r="AO5" s="2"/>
    </row>
    <row r="6" spans="1:42" ht="15.75" customHeight="1">
      <c r="A6" s="8"/>
      <c r="B6" s="9"/>
      <c r="C6" s="9"/>
      <c r="D6" s="9"/>
      <c r="E6" s="9"/>
      <c r="F6" s="1"/>
      <c r="G6" s="1"/>
      <c r="H6" s="1"/>
      <c r="I6" s="1"/>
      <c r="J6" s="1"/>
      <c r="K6" s="1"/>
      <c r="L6" s="1"/>
      <c r="M6" s="1"/>
      <c r="N6" s="1"/>
      <c r="O6" s="1"/>
      <c r="P6" s="1"/>
      <c r="Q6" s="1"/>
      <c r="R6" s="1"/>
      <c r="S6" s="1"/>
      <c r="T6" s="1"/>
      <c r="U6" s="10"/>
      <c r="V6" s="11"/>
      <c r="W6" s="11"/>
      <c r="X6" s="11"/>
      <c r="Y6" s="11"/>
      <c r="Z6" s="1"/>
      <c r="AA6" s="1"/>
      <c r="AB6" s="1"/>
      <c r="AC6" s="1"/>
      <c r="AD6" s="1"/>
      <c r="AE6" s="1"/>
      <c r="AF6" s="1"/>
      <c r="AG6" s="1"/>
      <c r="AH6" s="1"/>
      <c r="AI6" s="1"/>
      <c r="AJ6" s="1"/>
      <c r="AK6" s="1"/>
      <c r="AL6" s="2"/>
      <c r="AM6" s="2"/>
      <c r="AN6" s="2"/>
      <c r="AO6" s="2"/>
    </row>
    <row r="7" spans="1:42" ht="15.75" customHeight="1">
      <c r="A7" s="12" t="s">
        <v>9</v>
      </c>
      <c r="B7" s="13" t="s">
        <v>10</v>
      </c>
      <c r="C7" s="14"/>
      <c r="D7" s="15" t="s">
        <v>11</v>
      </c>
      <c r="E7" s="16"/>
      <c r="F7" s="17" t="s">
        <v>12</v>
      </c>
      <c r="G7" s="8"/>
      <c r="H7" s="12" t="s">
        <v>9</v>
      </c>
      <c r="I7" s="13" t="s">
        <v>10</v>
      </c>
      <c r="J7" s="14"/>
      <c r="K7" s="15" t="s">
        <v>11</v>
      </c>
      <c r="L7" s="18"/>
      <c r="M7" s="17" t="s">
        <v>12</v>
      </c>
      <c r="N7" s="8"/>
      <c r="O7" s="12" t="s">
        <v>9</v>
      </c>
      <c r="P7" s="13" t="s">
        <v>10</v>
      </c>
      <c r="Q7" s="14"/>
      <c r="R7" s="19" t="s">
        <v>11</v>
      </c>
      <c r="S7" s="18"/>
      <c r="T7" s="20" t="s">
        <v>12</v>
      </c>
      <c r="U7" s="21"/>
      <c r="V7" s="11"/>
      <c r="W7" s="11"/>
      <c r="X7" s="11"/>
      <c r="Y7" s="11"/>
      <c r="Z7" s="8"/>
      <c r="AA7" s="8"/>
      <c r="AB7" s="8"/>
      <c r="AC7" s="8"/>
      <c r="AD7" s="8"/>
      <c r="AE7" s="8"/>
      <c r="AF7" s="8"/>
      <c r="AG7" s="8"/>
      <c r="AH7" s="8"/>
      <c r="AI7" s="8"/>
      <c r="AJ7" s="8"/>
      <c r="AK7" s="8"/>
      <c r="AL7" s="2"/>
      <c r="AM7" s="2"/>
      <c r="AN7" s="2"/>
      <c r="AO7" s="2"/>
    </row>
    <row r="8" spans="1:42" ht="15" customHeight="1">
      <c r="A8" s="260">
        <v>1</v>
      </c>
      <c r="B8" s="22"/>
      <c r="C8" s="23">
        <f>IF(B8="",0,1)</f>
        <v>0</v>
      </c>
      <c r="D8" s="24"/>
      <c r="E8" s="23">
        <f>IF(D8="",0,1)</f>
        <v>0</v>
      </c>
      <c r="F8" s="25" t="s">
        <v>13</v>
      </c>
      <c r="G8" s="1"/>
      <c r="H8" s="260">
        <v>9</v>
      </c>
      <c r="I8" s="22"/>
      <c r="J8" s="23">
        <f>IF(I8="",0,1)</f>
        <v>0</v>
      </c>
      <c r="K8" s="26"/>
      <c r="L8" s="23">
        <f>IF(K8="",0,1)</f>
        <v>0</v>
      </c>
      <c r="M8" s="27" t="s">
        <v>14</v>
      </c>
      <c r="N8" s="1"/>
      <c r="O8" s="260">
        <v>17</v>
      </c>
      <c r="P8" s="22"/>
      <c r="Q8" s="23">
        <f>IF(P8="",0,1)</f>
        <v>0</v>
      </c>
      <c r="R8" s="28"/>
      <c r="S8" s="23">
        <f>IF(R8="",0,1)</f>
        <v>0</v>
      </c>
      <c r="T8" s="29" t="s">
        <v>15</v>
      </c>
      <c r="U8" s="10"/>
      <c r="V8" s="11"/>
      <c r="W8" s="11"/>
      <c r="X8" s="11"/>
      <c r="Y8" s="11"/>
      <c r="Z8" s="1"/>
      <c r="AA8" s="1"/>
      <c r="AB8" s="1"/>
      <c r="AC8" s="1"/>
      <c r="AD8" s="1"/>
      <c r="AE8" s="1"/>
      <c r="AF8" s="1"/>
      <c r="AG8" s="1"/>
      <c r="AH8" s="1"/>
      <c r="AI8" s="1"/>
      <c r="AJ8" s="1"/>
      <c r="AK8" s="1"/>
      <c r="AL8" s="2"/>
      <c r="AM8" s="2"/>
      <c r="AN8" s="2"/>
      <c r="AO8" s="2"/>
      <c r="AP8" s="2"/>
    </row>
    <row r="9" spans="1:42" ht="15" customHeight="1">
      <c r="A9" s="261"/>
      <c r="B9" s="30"/>
      <c r="C9" s="31">
        <f>IF(B9="",0,2)</f>
        <v>0</v>
      </c>
      <c r="D9" s="32" t="s">
        <v>16</v>
      </c>
      <c r="E9" s="31">
        <f>IF(D9="",0,2)</f>
        <v>2</v>
      </c>
      <c r="F9" s="33" t="s">
        <v>17</v>
      </c>
      <c r="G9" s="1"/>
      <c r="H9" s="261"/>
      <c r="I9" s="34" t="s">
        <v>16</v>
      </c>
      <c r="J9" s="31">
        <f>IF(I9="",0,2)</f>
        <v>2</v>
      </c>
      <c r="K9" s="24"/>
      <c r="L9" s="31">
        <f>IF(K9="",0,2)</f>
        <v>0</v>
      </c>
      <c r="M9" s="27" t="s">
        <v>18</v>
      </c>
      <c r="N9" s="1"/>
      <c r="O9" s="261"/>
      <c r="P9" s="30"/>
      <c r="Q9" s="31">
        <f>IF(P9="",0,2)</f>
        <v>0</v>
      </c>
      <c r="R9" s="35"/>
      <c r="S9" s="31">
        <f>IF(R9="",0,2)</f>
        <v>0</v>
      </c>
      <c r="T9" s="29" t="s">
        <v>19</v>
      </c>
      <c r="U9" s="10"/>
      <c r="V9" s="11"/>
      <c r="W9" s="11"/>
      <c r="X9" s="11"/>
      <c r="Y9" s="11"/>
      <c r="Z9" s="1"/>
      <c r="AA9" s="1"/>
      <c r="AB9" s="1"/>
      <c r="AC9" s="1"/>
      <c r="AD9" s="1"/>
      <c r="AE9" s="1"/>
      <c r="AF9" s="1"/>
      <c r="AG9" s="1"/>
      <c r="AH9" s="1"/>
      <c r="AI9" s="1"/>
      <c r="AJ9" s="1"/>
      <c r="AK9" s="1"/>
      <c r="AL9" s="2"/>
      <c r="AM9" s="2"/>
      <c r="AN9" s="2"/>
      <c r="AO9" s="2"/>
      <c r="AP9" s="2"/>
    </row>
    <row r="10" spans="1:42" ht="15" customHeight="1">
      <c r="A10" s="261"/>
      <c r="B10" s="34" t="s">
        <v>16</v>
      </c>
      <c r="C10" s="31">
        <f>IF(B10="",0,3)</f>
        <v>3</v>
      </c>
      <c r="D10" s="24"/>
      <c r="E10" s="31">
        <f>IF(D10="",0,3)</f>
        <v>0</v>
      </c>
      <c r="F10" s="33" t="s">
        <v>20</v>
      </c>
      <c r="G10" s="1"/>
      <c r="H10" s="261"/>
      <c r="I10" s="30"/>
      <c r="J10" s="31">
        <f>IF(I10="",0,3)</f>
        <v>0</v>
      </c>
      <c r="K10" s="24"/>
      <c r="L10" s="31">
        <f>IF(K10="",0,3)</f>
        <v>0</v>
      </c>
      <c r="M10" s="27" t="s">
        <v>21</v>
      </c>
      <c r="N10" s="1"/>
      <c r="O10" s="261"/>
      <c r="P10" s="34" t="s">
        <v>16</v>
      </c>
      <c r="Q10" s="31">
        <f>IF(P10="",0,3)</f>
        <v>3</v>
      </c>
      <c r="R10" s="35"/>
      <c r="S10" s="31">
        <f>IF(R10="",0,3)</f>
        <v>0</v>
      </c>
      <c r="T10" s="29" t="s">
        <v>22</v>
      </c>
      <c r="U10" s="10"/>
      <c r="V10" s="11"/>
      <c r="W10" s="11"/>
      <c r="X10" s="11"/>
      <c r="Y10" s="11"/>
      <c r="Z10" s="1"/>
      <c r="AA10" s="1"/>
      <c r="AB10" s="1"/>
      <c r="AC10" s="1"/>
      <c r="AD10" s="1"/>
      <c r="AE10" s="1"/>
      <c r="AF10" s="1"/>
      <c r="AG10" s="1"/>
      <c r="AH10" s="1"/>
      <c r="AI10" s="1"/>
      <c r="AJ10" s="1"/>
      <c r="AK10" s="1"/>
      <c r="AL10" s="2"/>
      <c r="AM10" s="2"/>
      <c r="AN10" s="2"/>
      <c r="AO10" s="2"/>
      <c r="AP10" s="2"/>
    </row>
    <row r="11" spans="1:42" ht="15.75" customHeight="1">
      <c r="A11" s="262"/>
      <c r="B11" s="36"/>
      <c r="C11" s="37">
        <f>IF(B11="",0,4)</f>
        <v>0</v>
      </c>
      <c r="D11" s="38"/>
      <c r="E11" s="37">
        <f>IF(D11="",0,4)</f>
        <v>0</v>
      </c>
      <c r="F11" s="39" t="s">
        <v>23</v>
      </c>
      <c r="G11" s="1"/>
      <c r="H11" s="262"/>
      <c r="I11" s="36"/>
      <c r="J11" s="37">
        <f>IF(I11="",0,4)</f>
        <v>0</v>
      </c>
      <c r="K11" s="40" t="s">
        <v>16</v>
      </c>
      <c r="L11" s="37">
        <f>IF(K11="",0,4)</f>
        <v>4</v>
      </c>
      <c r="M11" s="41" t="s">
        <v>24</v>
      </c>
      <c r="N11" s="1"/>
      <c r="O11" s="262"/>
      <c r="P11" s="42"/>
      <c r="Q11" s="37">
        <f>IF(P11="",0,4)</f>
        <v>0</v>
      </c>
      <c r="R11" s="43" t="s">
        <v>16</v>
      </c>
      <c r="S11" s="37">
        <f>IF(R11="",0,4)</f>
        <v>4</v>
      </c>
      <c r="T11" s="44" t="s">
        <v>25</v>
      </c>
      <c r="U11" s="10"/>
      <c r="V11" s="11"/>
      <c r="W11" s="11"/>
      <c r="X11" s="11"/>
      <c r="Y11" s="11"/>
      <c r="Z11" s="1"/>
      <c r="AA11" s="1"/>
      <c r="AB11" s="1"/>
      <c r="AC11" s="1"/>
      <c r="AD11" s="1"/>
      <c r="AE11" s="1"/>
      <c r="AF11" s="1"/>
      <c r="AG11" s="1"/>
      <c r="AH11" s="1"/>
      <c r="AI11" s="1"/>
      <c r="AJ11" s="1"/>
      <c r="AK11" s="1"/>
      <c r="AL11" s="2"/>
      <c r="AM11" s="2"/>
      <c r="AN11" s="2"/>
      <c r="AO11" s="2"/>
      <c r="AP11" s="2"/>
    </row>
    <row r="12" spans="1:42">
      <c r="A12" s="45"/>
      <c r="B12" s="46">
        <f>(COUNTIF(B8:B11,"x"))</f>
        <v>1</v>
      </c>
      <c r="C12" s="46">
        <f>SUM(C8:C11)</f>
        <v>3</v>
      </c>
      <c r="D12" s="46">
        <f>(COUNTIF(D8:D11,"x"))</f>
        <v>1</v>
      </c>
      <c r="E12" s="46">
        <f>SUM(E8:E11)</f>
        <v>2</v>
      </c>
      <c r="F12" s="47"/>
      <c r="G12" s="48"/>
      <c r="H12" s="45"/>
      <c r="I12" s="46">
        <f>(COUNTIF(I8:I11,"x"))</f>
        <v>1</v>
      </c>
      <c r="J12" s="46">
        <f>SUM(J8:J11)</f>
        <v>2</v>
      </c>
      <c r="K12" s="46">
        <f>(COUNTIF(K8:K11,"x"))</f>
        <v>1</v>
      </c>
      <c r="L12" s="46">
        <f>SUM(L8:L11)</f>
        <v>4</v>
      </c>
      <c r="M12" s="48"/>
      <c r="N12" s="48"/>
      <c r="O12" s="45"/>
      <c r="P12" s="46">
        <f>(COUNTIF(P8:P11,"x"))</f>
        <v>1</v>
      </c>
      <c r="Q12" s="46">
        <f>SUM(Q8:Q11)</f>
        <v>3</v>
      </c>
      <c r="R12" s="46">
        <f>(COUNTIF(R8:R11,"x"))</f>
        <v>1</v>
      </c>
      <c r="S12" s="46">
        <f>SUM(S8:S11)</f>
        <v>4</v>
      </c>
      <c r="T12" s="48"/>
      <c r="U12" s="49"/>
      <c r="V12" s="48">
        <f>SUM(B12,D12,I12,K12,P12,R12)</f>
        <v>6</v>
      </c>
      <c r="W12" s="50"/>
      <c r="X12" s="50"/>
      <c r="Y12" s="50"/>
      <c r="Z12" s="50"/>
      <c r="AA12" s="50"/>
      <c r="AB12" s="50"/>
      <c r="AC12" s="50"/>
      <c r="AD12" s="50"/>
      <c r="AE12" s="50"/>
      <c r="AF12" s="50"/>
      <c r="AG12" s="50"/>
      <c r="AH12" s="50"/>
      <c r="AI12" s="50"/>
      <c r="AJ12" s="50"/>
      <c r="AK12" s="50"/>
      <c r="AL12" s="2"/>
      <c r="AM12" s="2"/>
      <c r="AN12" s="2"/>
      <c r="AO12" s="2"/>
      <c r="AP12" s="2"/>
    </row>
    <row r="13" spans="1:42">
      <c r="A13" s="12" t="s">
        <v>9</v>
      </c>
      <c r="B13" s="13" t="s">
        <v>10</v>
      </c>
      <c r="C13" s="14"/>
      <c r="D13" s="15" t="s">
        <v>11</v>
      </c>
      <c r="E13" s="14"/>
      <c r="F13" s="17" t="s">
        <v>12</v>
      </c>
      <c r="G13" s="8"/>
      <c r="H13" s="12" t="s">
        <v>9</v>
      </c>
      <c r="I13" s="13" t="s">
        <v>10</v>
      </c>
      <c r="J13" s="14"/>
      <c r="K13" s="15" t="s">
        <v>11</v>
      </c>
      <c r="L13" s="14"/>
      <c r="M13" s="17" t="s">
        <v>12</v>
      </c>
      <c r="N13" s="8"/>
      <c r="O13" s="12" t="s">
        <v>9</v>
      </c>
      <c r="P13" s="13" t="s">
        <v>10</v>
      </c>
      <c r="Q13" s="14"/>
      <c r="R13" s="15" t="s">
        <v>11</v>
      </c>
      <c r="S13" s="14"/>
      <c r="T13" s="20" t="s">
        <v>12</v>
      </c>
      <c r="U13" s="21"/>
      <c r="V13" s="45"/>
      <c r="W13" s="8"/>
      <c r="X13" s="8"/>
      <c r="Y13" s="8"/>
      <c r="Z13" s="8"/>
      <c r="AA13" s="8"/>
      <c r="AB13" s="8"/>
      <c r="AC13" s="8"/>
      <c r="AD13" s="8"/>
      <c r="AE13" s="8"/>
      <c r="AF13" s="8"/>
      <c r="AG13" s="8"/>
      <c r="AH13" s="8"/>
      <c r="AI13" s="8"/>
      <c r="AJ13" s="8"/>
      <c r="AK13" s="8"/>
      <c r="AL13" s="2"/>
      <c r="AM13" s="2"/>
      <c r="AN13" s="2"/>
      <c r="AO13" s="2"/>
      <c r="AP13" s="2"/>
    </row>
    <row r="14" spans="1:42">
      <c r="A14" s="260">
        <v>2</v>
      </c>
      <c r="B14" s="22"/>
      <c r="C14" s="23">
        <f>IF(B14="",0,1)</f>
        <v>0</v>
      </c>
      <c r="D14" s="26"/>
      <c r="E14" s="23">
        <f>IF(D14="",0,1)</f>
        <v>0</v>
      </c>
      <c r="F14" s="25" t="s">
        <v>26</v>
      </c>
      <c r="G14" s="1"/>
      <c r="H14" s="260">
        <f>H8+1</f>
        <v>10</v>
      </c>
      <c r="I14" s="22"/>
      <c r="J14" s="23">
        <f>IF(I14="",0,1)</f>
        <v>0</v>
      </c>
      <c r="K14" s="26"/>
      <c r="L14" s="23">
        <f>IF(K14="",0,1)</f>
        <v>0</v>
      </c>
      <c r="M14" s="27" t="s">
        <v>27</v>
      </c>
      <c r="N14" s="1"/>
      <c r="O14" s="260">
        <f>O8+1</f>
        <v>18</v>
      </c>
      <c r="P14" s="22"/>
      <c r="Q14" s="23">
        <f>IF(P14="",0,1)</f>
        <v>0</v>
      </c>
      <c r="R14" s="26"/>
      <c r="S14" s="23">
        <f>IF(R14="",0,1)</f>
        <v>0</v>
      </c>
      <c r="T14" s="29" t="s">
        <v>28</v>
      </c>
      <c r="U14" s="10"/>
      <c r="V14" s="48"/>
      <c r="W14" s="1"/>
      <c r="X14" s="1"/>
      <c r="Y14" s="1"/>
      <c r="Z14" s="1"/>
      <c r="AA14" s="1"/>
      <c r="AB14" s="1"/>
      <c r="AC14" s="1"/>
      <c r="AD14" s="1"/>
      <c r="AE14" s="1"/>
      <c r="AF14" s="1"/>
      <c r="AG14" s="1"/>
      <c r="AH14" s="1"/>
      <c r="AI14" s="1"/>
      <c r="AJ14" s="1"/>
      <c r="AK14" s="1"/>
      <c r="AL14" s="2"/>
      <c r="AM14" s="2"/>
      <c r="AN14" s="2"/>
      <c r="AO14" s="2"/>
      <c r="AP14" s="2"/>
    </row>
    <row r="15" spans="1:42">
      <c r="A15" s="261"/>
      <c r="B15" s="34" t="s">
        <v>16</v>
      </c>
      <c r="C15" s="31">
        <f>IF(B15="",0,2)</f>
        <v>2</v>
      </c>
      <c r="D15" s="24"/>
      <c r="E15" s="31">
        <f>IF(D15="",0,2)</f>
        <v>0</v>
      </c>
      <c r="F15" s="33" t="s">
        <v>29</v>
      </c>
      <c r="G15" s="1"/>
      <c r="H15" s="261"/>
      <c r="I15" s="30"/>
      <c r="J15" s="31">
        <f>IF(I15="",0,2)</f>
        <v>0</v>
      </c>
      <c r="K15" s="32" t="s">
        <v>16</v>
      </c>
      <c r="L15" s="31">
        <f>IF(K15="",0,2)</f>
        <v>2</v>
      </c>
      <c r="M15" s="27" t="s">
        <v>30</v>
      </c>
      <c r="N15" s="1"/>
      <c r="O15" s="261"/>
      <c r="P15" s="34"/>
      <c r="Q15" s="31">
        <f>IF(P15="",0,2)</f>
        <v>0</v>
      </c>
      <c r="R15" s="24"/>
      <c r="S15" s="31">
        <f>IF(R15="",0,2)</f>
        <v>0</v>
      </c>
      <c r="T15" s="29" t="s">
        <v>31</v>
      </c>
      <c r="U15" s="10"/>
      <c r="V15" s="48"/>
      <c r="W15" s="1"/>
      <c r="X15" s="1"/>
      <c r="Y15" s="1"/>
      <c r="Z15" s="1"/>
      <c r="AA15" s="1"/>
      <c r="AB15" s="1"/>
      <c r="AC15" s="1"/>
      <c r="AD15" s="1"/>
      <c r="AE15" s="1"/>
      <c r="AF15" s="1"/>
      <c r="AG15" s="1"/>
      <c r="AH15" s="1"/>
      <c r="AI15" s="1"/>
      <c r="AJ15" s="1"/>
      <c r="AK15" s="1"/>
      <c r="AL15" s="2"/>
      <c r="AM15" s="2"/>
      <c r="AN15" s="2"/>
      <c r="AO15" s="2"/>
      <c r="AP15" s="2"/>
    </row>
    <row r="16" spans="1:42">
      <c r="A16" s="261"/>
      <c r="B16" s="30"/>
      <c r="C16" s="31">
        <f>IF(B16="",0,3)</f>
        <v>0</v>
      </c>
      <c r="D16" s="32" t="s">
        <v>16</v>
      </c>
      <c r="E16" s="31">
        <f>IF(D16="",0,3)</f>
        <v>3</v>
      </c>
      <c r="F16" s="33" t="s">
        <v>32</v>
      </c>
      <c r="G16" s="1"/>
      <c r="H16" s="261"/>
      <c r="I16" s="30"/>
      <c r="J16" s="31">
        <f>IF(I16="",0,3)</f>
        <v>0</v>
      </c>
      <c r="K16" s="24"/>
      <c r="L16" s="31">
        <f>IF(K16="",0,3)</f>
        <v>0</v>
      </c>
      <c r="M16" s="27" t="s">
        <v>33</v>
      </c>
      <c r="N16" s="1"/>
      <c r="O16" s="261"/>
      <c r="P16" s="30"/>
      <c r="Q16" s="31">
        <f>IF(P16="",0,3)</f>
        <v>0</v>
      </c>
      <c r="R16" s="32" t="s">
        <v>16</v>
      </c>
      <c r="S16" s="31">
        <f>IF(R16="",0,3)</f>
        <v>3</v>
      </c>
      <c r="T16" s="29" t="s">
        <v>34</v>
      </c>
      <c r="U16" s="10"/>
      <c r="V16" s="48"/>
      <c r="W16" s="1"/>
      <c r="X16" s="1"/>
      <c r="Y16" s="1"/>
      <c r="Z16" s="1"/>
      <c r="AA16" s="1"/>
      <c r="AB16" s="1"/>
      <c r="AC16" s="1"/>
      <c r="AD16" s="1"/>
      <c r="AE16" s="1"/>
      <c r="AF16" s="1"/>
      <c r="AG16" s="1"/>
      <c r="AH16" s="1"/>
      <c r="AI16" s="1"/>
      <c r="AJ16" s="1"/>
      <c r="AK16" s="1"/>
      <c r="AL16" s="2"/>
      <c r="AM16" s="2"/>
      <c r="AN16" s="2"/>
      <c r="AO16" s="2"/>
      <c r="AP16" s="2"/>
    </row>
    <row r="17" spans="1:42">
      <c r="A17" s="262"/>
      <c r="B17" s="36"/>
      <c r="C17" s="37">
        <f>IF(B17="",0,4)</f>
        <v>0</v>
      </c>
      <c r="D17" s="40"/>
      <c r="E17" s="37">
        <f>IF(D17="",0,4)</f>
        <v>0</v>
      </c>
      <c r="F17" s="39" t="s">
        <v>35</v>
      </c>
      <c r="G17" s="1"/>
      <c r="H17" s="262"/>
      <c r="I17" s="42" t="s">
        <v>16</v>
      </c>
      <c r="J17" s="37">
        <f>IF(I17="",0,4)</f>
        <v>4</v>
      </c>
      <c r="K17" s="38"/>
      <c r="L17" s="37">
        <f>IF(K17="",0,4)</f>
        <v>0</v>
      </c>
      <c r="M17" s="41" t="s">
        <v>36</v>
      </c>
      <c r="N17" s="1"/>
      <c r="O17" s="262"/>
      <c r="P17" s="42" t="s">
        <v>16</v>
      </c>
      <c r="Q17" s="37">
        <f>IF(P17="",0,4)</f>
        <v>4</v>
      </c>
      <c r="R17" s="38"/>
      <c r="S17" s="37">
        <f>IF(R17="",0,4)</f>
        <v>0</v>
      </c>
      <c r="T17" s="44" t="s">
        <v>37</v>
      </c>
      <c r="U17" s="10"/>
      <c r="V17" s="48"/>
      <c r="W17" s="1"/>
      <c r="X17" s="1"/>
      <c r="Y17" s="1"/>
      <c r="Z17" s="1"/>
      <c r="AA17" s="1"/>
      <c r="AB17" s="1"/>
      <c r="AC17" s="1"/>
      <c r="AD17" s="1"/>
      <c r="AE17" s="1"/>
      <c r="AF17" s="1"/>
      <c r="AG17" s="1"/>
      <c r="AH17" s="1"/>
      <c r="AI17" s="1"/>
      <c r="AJ17" s="1"/>
      <c r="AK17" s="1"/>
      <c r="AL17" s="2"/>
      <c r="AM17" s="2"/>
      <c r="AN17" s="2"/>
      <c r="AO17" s="2"/>
      <c r="AP17" s="2"/>
    </row>
    <row r="18" spans="1:42">
      <c r="A18" s="45"/>
      <c r="B18" s="46">
        <f>(COUNTIF(B14:B17,"x"))</f>
        <v>1</v>
      </c>
      <c r="C18" s="46">
        <f>SUM(C14:C17)</f>
        <v>2</v>
      </c>
      <c r="D18" s="46">
        <f>(COUNTIF(D14:D17,"x"))</f>
        <v>1</v>
      </c>
      <c r="E18" s="46">
        <f>SUM(E14:E17)</f>
        <v>3</v>
      </c>
      <c r="F18" s="48"/>
      <c r="G18" s="48"/>
      <c r="H18" s="45"/>
      <c r="I18" s="46">
        <f>(COUNTIF(I14:I17,"x"))</f>
        <v>1</v>
      </c>
      <c r="J18" s="46">
        <f>SUM(J14:J17)</f>
        <v>4</v>
      </c>
      <c r="K18" s="46">
        <f>(COUNTIF(K14:K17,"x"))</f>
        <v>1</v>
      </c>
      <c r="L18" s="46">
        <f>SUM(L14:L17)</f>
        <v>2</v>
      </c>
      <c r="M18" s="48"/>
      <c r="N18" s="48"/>
      <c r="O18" s="45"/>
      <c r="P18" s="46">
        <f>(COUNTIF(P14:P17,"x"))</f>
        <v>1</v>
      </c>
      <c r="Q18" s="46">
        <f>SUM(Q14:Q17)</f>
        <v>4</v>
      </c>
      <c r="R18" s="46">
        <f>(COUNTIF(R14:R17,"x"))</f>
        <v>1</v>
      </c>
      <c r="S18" s="46">
        <f>SUM(S14:S17)</f>
        <v>3</v>
      </c>
      <c r="T18" s="48"/>
      <c r="U18" s="10"/>
      <c r="V18" s="48">
        <f>SUM(B18,D18,I18,K18,P18,R18)</f>
        <v>6</v>
      </c>
      <c r="W18" s="1"/>
      <c r="X18" s="1"/>
      <c r="Y18" s="1"/>
      <c r="Z18" s="1"/>
      <c r="AA18" s="1"/>
      <c r="AB18" s="1"/>
      <c r="AC18" s="1"/>
      <c r="AD18" s="1"/>
      <c r="AE18" s="1"/>
      <c r="AF18" s="1"/>
      <c r="AG18" s="1"/>
      <c r="AH18" s="1"/>
      <c r="AI18" s="1"/>
      <c r="AJ18" s="1"/>
      <c r="AK18" s="1"/>
      <c r="AL18" s="2"/>
      <c r="AM18" s="2"/>
      <c r="AN18" s="2"/>
      <c r="AO18" s="2"/>
      <c r="AP18" s="2"/>
    </row>
    <row r="19" spans="1:42">
      <c r="A19" s="12" t="s">
        <v>9</v>
      </c>
      <c r="B19" s="13" t="s">
        <v>10</v>
      </c>
      <c r="C19" s="14"/>
      <c r="D19" s="15" t="s">
        <v>11</v>
      </c>
      <c r="E19" s="14"/>
      <c r="F19" s="17" t="s">
        <v>12</v>
      </c>
      <c r="G19" s="8"/>
      <c r="H19" s="12" t="s">
        <v>9</v>
      </c>
      <c r="I19" s="13" t="s">
        <v>10</v>
      </c>
      <c r="J19" s="14"/>
      <c r="K19" s="15" t="s">
        <v>11</v>
      </c>
      <c r="L19" s="14"/>
      <c r="M19" s="17" t="s">
        <v>12</v>
      </c>
      <c r="N19" s="8"/>
      <c r="O19" s="12" t="s">
        <v>9</v>
      </c>
      <c r="P19" s="13" t="s">
        <v>10</v>
      </c>
      <c r="Q19" s="14"/>
      <c r="R19" s="15" t="s">
        <v>11</v>
      </c>
      <c r="S19" s="14"/>
      <c r="T19" s="20" t="s">
        <v>12</v>
      </c>
      <c r="U19" s="21"/>
      <c r="V19" s="45"/>
      <c r="W19" s="8"/>
      <c r="X19" s="8"/>
      <c r="Y19" s="8"/>
      <c r="Z19" s="8"/>
      <c r="AA19" s="8"/>
      <c r="AB19" s="8"/>
      <c r="AC19" s="8"/>
      <c r="AD19" s="8"/>
      <c r="AE19" s="8"/>
      <c r="AF19" s="8"/>
      <c r="AG19" s="8"/>
      <c r="AH19" s="8"/>
      <c r="AI19" s="8"/>
      <c r="AJ19" s="8"/>
      <c r="AK19" s="8"/>
      <c r="AL19" s="2"/>
      <c r="AM19" s="2"/>
      <c r="AN19" s="2"/>
      <c r="AO19" s="2"/>
      <c r="AP19" s="2"/>
    </row>
    <row r="20" spans="1:42">
      <c r="A20" s="260">
        <v>3</v>
      </c>
      <c r="B20" s="22"/>
      <c r="C20" s="23">
        <f>IF(B20="",0,1)</f>
        <v>0</v>
      </c>
      <c r="D20" s="51" t="s">
        <v>16</v>
      </c>
      <c r="E20" s="23">
        <f>IF(D20="",0,1)</f>
        <v>1</v>
      </c>
      <c r="F20" s="25" t="s">
        <v>38</v>
      </c>
      <c r="G20" s="1"/>
      <c r="H20" s="260">
        <f>H14+1</f>
        <v>11</v>
      </c>
      <c r="I20" s="52" t="s">
        <v>16</v>
      </c>
      <c r="J20" s="23">
        <f>IF(I20="",0,1)</f>
        <v>1</v>
      </c>
      <c r="K20" s="26"/>
      <c r="L20" s="23">
        <f>IF(K20="",0,1)</f>
        <v>0</v>
      </c>
      <c r="M20" s="27" t="s">
        <v>39</v>
      </c>
      <c r="N20" s="1"/>
      <c r="O20" s="260">
        <f>O14+1</f>
        <v>19</v>
      </c>
      <c r="P20" s="22"/>
      <c r="Q20" s="23">
        <f>IF(P20="",0,1)</f>
        <v>0</v>
      </c>
      <c r="R20" s="26"/>
      <c r="S20" s="23">
        <f>IF(R20="",0,1)</f>
        <v>0</v>
      </c>
      <c r="T20" s="29" t="s">
        <v>40</v>
      </c>
      <c r="U20" s="10"/>
      <c r="V20" s="48"/>
      <c r="W20" s="1"/>
      <c r="X20" s="1"/>
      <c r="Y20" s="1"/>
      <c r="Z20" s="1"/>
      <c r="AA20" s="1"/>
      <c r="AB20" s="1"/>
      <c r="AC20" s="1"/>
      <c r="AD20" s="1"/>
      <c r="AE20" s="1"/>
      <c r="AF20" s="1"/>
      <c r="AG20" s="1"/>
      <c r="AH20" s="1"/>
      <c r="AI20" s="1"/>
      <c r="AJ20" s="1"/>
      <c r="AK20" s="1"/>
      <c r="AL20" s="2"/>
      <c r="AM20" s="2"/>
      <c r="AN20" s="2"/>
      <c r="AO20" s="2"/>
      <c r="AP20" s="2"/>
    </row>
    <row r="21" spans="1:42" ht="15.75" customHeight="1">
      <c r="A21" s="261"/>
      <c r="B21" s="30"/>
      <c r="C21" s="31">
        <f>IF(B21="",0,2)</f>
        <v>0</v>
      </c>
      <c r="D21" s="24"/>
      <c r="E21" s="31">
        <f>IF(D21="",0,2)</f>
        <v>0</v>
      </c>
      <c r="F21" s="33" t="s">
        <v>41</v>
      </c>
      <c r="G21" s="1"/>
      <c r="H21" s="261"/>
      <c r="I21" s="30"/>
      <c r="J21" s="31">
        <f>IF(I21="",0,2)</f>
        <v>0</v>
      </c>
      <c r="K21" s="32" t="s">
        <v>16</v>
      </c>
      <c r="L21" s="31">
        <f>IF(K21="",0,2)</f>
        <v>2</v>
      </c>
      <c r="M21" s="27" t="s">
        <v>42</v>
      </c>
      <c r="N21" s="1"/>
      <c r="O21" s="261"/>
      <c r="P21" s="34" t="s">
        <v>16</v>
      </c>
      <c r="Q21" s="31">
        <f>IF(P21="",0,2)</f>
        <v>2</v>
      </c>
      <c r="R21" s="24"/>
      <c r="S21" s="31">
        <f>IF(R21="",0,2)</f>
        <v>0</v>
      </c>
      <c r="T21" s="53" t="s">
        <v>43</v>
      </c>
      <c r="U21" s="10"/>
      <c r="V21" s="48"/>
      <c r="W21" s="1"/>
      <c r="X21" s="1"/>
      <c r="Y21" s="1"/>
      <c r="Z21" s="1"/>
      <c r="AA21" s="1"/>
      <c r="AB21" s="1"/>
      <c r="AC21" s="1"/>
      <c r="AD21" s="1"/>
      <c r="AE21" s="1"/>
      <c r="AF21" s="1"/>
      <c r="AG21" s="1"/>
      <c r="AH21" s="1"/>
      <c r="AI21" s="1"/>
      <c r="AJ21" s="1"/>
      <c r="AK21" s="1"/>
      <c r="AL21" s="2"/>
      <c r="AM21" s="2"/>
      <c r="AN21" s="2"/>
      <c r="AO21" s="2"/>
      <c r="AP21" s="2"/>
    </row>
    <row r="22" spans="1:42" ht="15.75" customHeight="1">
      <c r="A22" s="261"/>
      <c r="B22" s="34" t="s">
        <v>16</v>
      </c>
      <c r="C22" s="31">
        <f>IF(B22="",0,3)</f>
        <v>3</v>
      </c>
      <c r="D22" s="24"/>
      <c r="E22" s="31">
        <f>IF(D22="",0,3)</f>
        <v>0</v>
      </c>
      <c r="F22" s="33" t="s">
        <v>44</v>
      </c>
      <c r="G22" s="1"/>
      <c r="H22" s="261"/>
      <c r="I22" s="30"/>
      <c r="J22" s="31">
        <f>IF(I22="",0,3)</f>
        <v>0</v>
      </c>
      <c r="K22" s="24"/>
      <c r="L22" s="31">
        <f>IF(K22="",0,3)</f>
        <v>0</v>
      </c>
      <c r="M22" s="27" t="s">
        <v>45</v>
      </c>
      <c r="N22" s="1"/>
      <c r="O22" s="261"/>
      <c r="P22" s="30"/>
      <c r="Q22" s="31">
        <f>IF(P22="",0,3)</f>
        <v>0</v>
      </c>
      <c r="R22" s="32" t="s">
        <v>16</v>
      </c>
      <c r="S22" s="31">
        <f>IF(R22="",0,3)</f>
        <v>3</v>
      </c>
      <c r="T22" s="29" t="s">
        <v>46</v>
      </c>
      <c r="U22" s="10"/>
      <c r="V22" s="48"/>
      <c r="W22" s="1"/>
      <c r="X22" s="1"/>
      <c r="Y22" s="1"/>
      <c r="Z22" s="1"/>
      <c r="AA22" s="1"/>
      <c r="AB22" s="1"/>
      <c r="AC22" s="1"/>
      <c r="AD22" s="1"/>
      <c r="AE22" s="1"/>
      <c r="AF22" s="1"/>
      <c r="AG22" s="1"/>
      <c r="AH22" s="1"/>
      <c r="AI22" s="1"/>
      <c r="AJ22" s="1"/>
      <c r="AK22" s="1"/>
      <c r="AL22" s="2"/>
      <c r="AM22" s="2"/>
      <c r="AN22" s="2"/>
      <c r="AO22" s="2"/>
      <c r="AP22" s="2"/>
    </row>
    <row r="23" spans="1:42" ht="15.75" customHeight="1">
      <c r="A23" s="262"/>
      <c r="B23" s="42"/>
      <c r="C23" s="37">
        <f>IF(B23="",0,4)</f>
        <v>0</v>
      </c>
      <c r="D23" s="38"/>
      <c r="E23" s="37">
        <f>IF(D23="",0,4)</f>
        <v>0</v>
      </c>
      <c r="F23" s="39" t="s">
        <v>47</v>
      </c>
      <c r="G23" s="1"/>
      <c r="H23" s="262"/>
      <c r="I23" s="36"/>
      <c r="J23" s="37">
        <f>IF(I23="",0,4)</f>
        <v>0</v>
      </c>
      <c r="K23" s="38"/>
      <c r="L23" s="37">
        <f>IF(K23="",0,4)</f>
        <v>0</v>
      </c>
      <c r="M23" s="41" t="s">
        <v>48</v>
      </c>
      <c r="N23" s="1"/>
      <c r="O23" s="262"/>
      <c r="P23" s="42"/>
      <c r="Q23" s="37">
        <f>IF(P23="",0,4)</f>
        <v>0</v>
      </c>
      <c r="R23" s="38"/>
      <c r="S23" s="37">
        <f>IF(R23="",0,4)</f>
        <v>0</v>
      </c>
      <c r="T23" s="44" t="s">
        <v>49</v>
      </c>
      <c r="U23" s="10"/>
      <c r="V23" s="48"/>
      <c r="W23" s="1"/>
      <c r="X23" s="1"/>
      <c r="Y23" s="1"/>
      <c r="Z23" s="1"/>
      <c r="AA23" s="1"/>
      <c r="AB23" s="1"/>
      <c r="AC23" s="1"/>
      <c r="AD23" s="1"/>
      <c r="AE23" s="1"/>
      <c r="AF23" s="1"/>
      <c r="AG23" s="1"/>
      <c r="AH23" s="1"/>
      <c r="AI23" s="1"/>
      <c r="AJ23" s="1"/>
      <c r="AK23" s="1"/>
      <c r="AL23" s="2"/>
      <c r="AM23" s="2"/>
      <c r="AN23" s="2"/>
      <c r="AO23" s="2"/>
      <c r="AP23" s="2"/>
    </row>
    <row r="24" spans="1:42" ht="15.75" customHeight="1">
      <c r="A24" s="45"/>
      <c r="B24" s="46">
        <f>(COUNTIF(B20:B23,"x"))</f>
        <v>1</v>
      </c>
      <c r="C24" s="46">
        <f>SUM(C20:C23)</f>
        <v>3</v>
      </c>
      <c r="D24" s="46">
        <f>(COUNTIF(D20:D23,"x"))</f>
        <v>1</v>
      </c>
      <c r="E24" s="46">
        <f>SUM(E20:E23)</f>
        <v>1</v>
      </c>
      <c r="F24" s="48"/>
      <c r="G24" s="48"/>
      <c r="H24" s="45"/>
      <c r="I24" s="46">
        <f>(COUNTIF(I20:I23,"x"))</f>
        <v>1</v>
      </c>
      <c r="J24" s="46">
        <f>SUM(J20:J23)</f>
        <v>1</v>
      </c>
      <c r="K24" s="46">
        <f>(COUNTIF(K20:K23,"x"))</f>
        <v>1</v>
      </c>
      <c r="L24" s="46">
        <f>SUM(L20:L23)</f>
        <v>2</v>
      </c>
      <c r="M24" s="48"/>
      <c r="N24" s="48"/>
      <c r="O24" s="45"/>
      <c r="P24" s="46">
        <f>(COUNTIF(P20:P23,"x"))</f>
        <v>1</v>
      </c>
      <c r="Q24" s="46">
        <f>SUM(Q20:Q23)</f>
        <v>2</v>
      </c>
      <c r="R24" s="46">
        <f>(COUNTIF(R20:R23,"x"))</f>
        <v>1</v>
      </c>
      <c r="S24" s="46">
        <f>SUM(S20:S23)</f>
        <v>3</v>
      </c>
      <c r="T24" s="48"/>
      <c r="U24" s="10"/>
      <c r="V24" s="48">
        <f>SUM(B24,D24,I24,K24,P24,R24)</f>
        <v>6</v>
      </c>
      <c r="W24" s="1"/>
      <c r="X24" s="1"/>
      <c r="Y24" s="1"/>
      <c r="Z24" s="1"/>
      <c r="AA24" s="1"/>
      <c r="AB24" s="1"/>
      <c r="AC24" s="1"/>
      <c r="AD24" s="1"/>
      <c r="AE24" s="1"/>
      <c r="AF24" s="1"/>
      <c r="AG24" s="1"/>
      <c r="AH24" s="1"/>
      <c r="AI24" s="1"/>
      <c r="AJ24" s="1"/>
      <c r="AK24" s="1"/>
      <c r="AL24" s="2"/>
      <c r="AM24" s="2"/>
      <c r="AN24" s="2"/>
      <c r="AO24" s="2"/>
      <c r="AP24" s="2"/>
    </row>
    <row r="25" spans="1:42" ht="15.75" customHeight="1">
      <c r="A25" s="12" t="s">
        <v>9</v>
      </c>
      <c r="B25" s="13" t="s">
        <v>10</v>
      </c>
      <c r="C25" s="14"/>
      <c r="D25" s="15" t="s">
        <v>11</v>
      </c>
      <c r="E25" s="14"/>
      <c r="F25" s="17" t="s">
        <v>12</v>
      </c>
      <c r="G25" s="8"/>
      <c r="H25" s="12" t="s">
        <v>9</v>
      </c>
      <c r="I25" s="13" t="s">
        <v>10</v>
      </c>
      <c r="J25" s="14"/>
      <c r="K25" s="15" t="s">
        <v>11</v>
      </c>
      <c r="L25" s="14"/>
      <c r="M25" s="17" t="s">
        <v>12</v>
      </c>
      <c r="N25" s="8"/>
      <c r="O25" s="12" t="s">
        <v>9</v>
      </c>
      <c r="P25" s="13" t="s">
        <v>10</v>
      </c>
      <c r="Q25" s="14"/>
      <c r="R25" s="15" t="s">
        <v>11</v>
      </c>
      <c r="S25" s="14"/>
      <c r="T25" s="20" t="s">
        <v>12</v>
      </c>
      <c r="U25" s="21"/>
      <c r="V25" s="45"/>
      <c r="W25" s="8"/>
      <c r="X25" s="8"/>
      <c r="Y25" s="8"/>
      <c r="Z25" s="8"/>
      <c r="AA25" s="8"/>
      <c r="AB25" s="8"/>
      <c r="AC25" s="8"/>
      <c r="AD25" s="8"/>
      <c r="AE25" s="8"/>
      <c r="AF25" s="8"/>
      <c r="AG25" s="8"/>
      <c r="AH25" s="8"/>
      <c r="AI25" s="8"/>
      <c r="AJ25" s="45"/>
      <c r="AK25" s="45"/>
      <c r="AL25" s="2"/>
      <c r="AM25" s="2"/>
      <c r="AN25" s="2"/>
      <c r="AO25" s="2"/>
      <c r="AP25" s="2"/>
    </row>
    <row r="26" spans="1:42" ht="15.75" customHeight="1">
      <c r="A26" s="260">
        <f>A20+1</f>
        <v>4</v>
      </c>
      <c r="B26" s="22"/>
      <c r="C26" s="23">
        <f>IF(B26="",0,1)</f>
        <v>0</v>
      </c>
      <c r="D26" s="51" t="s">
        <v>16</v>
      </c>
      <c r="E26" s="23">
        <f>IF(D26="",0,1)</f>
        <v>1</v>
      </c>
      <c r="F26" s="25" t="s">
        <v>50</v>
      </c>
      <c r="G26" s="1"/>
      <c r="H26" s="260">
        <f>H20+1</f>
        <v>12</v>
      </c>
      <c r="I26" s="22"/>
      <c r="J26" s="23">
        <f>IF(I26="",0,1)</f>
        <v>0</v>
      </c>
      <c r="K26" s="51"/>
      <c r="L26" s="23">
        <f>IF(K26="",0,1)</f>
        <v>0</v>
      </c>
      <c r="M26" s="27" t="s">
        <v>51</v>
      </c>
      <c r="N26" s="1"/>
      <c r="O26" s="260">
        <f>O20+1</f>
        <v>20</v>
      </c>
      <c r="P26" s="22"/>
      <c r="Q26" s="23">
        <f>IF(P26="",0,1)</f>
        <v>0</v>
      </c>
      <c r="R26" s="51" t="s">
        <v>16</v>
      </c>
      <c r="S26" s="23">
        <f>IF(R26="",0,1)</f>
        <v>1</v>
      </c>
      <c r="T26" s="29" t="s">
        <v>52</v>
      </c>
      <c r="U26" s="10"/>
      <c r="V26" s="48"/>
      <c r="W26" s="1"/>
      <c r="X26" s="1"/>
      <c r="Y26" s="1"/>
      <c r="Z26" s="1"/>
      <c r="AA26" s="1"/>
      <c r="AB26" s="1"/>
      <c r="AC26" s="1"/>
      <c r="AD26" s="1"/>
      <c r="AE26" s="1"/>
      <c r="AF26" s="1"/>
      <c r="AG26" s="1"/>
      <c r="AH26" s="1"/>
      <c r="AI26" s="1"/>
      <c r="AJ26" s="48"/>
      <c r="AK26" s="48"/>
      <c r="AL26" s="2"/>
      <c r="AM26" s="2"/>
      <c r="AN26" s="2"/>
      <c r="AO26" s="2"/>
      <c r="AP26" s="2"/>
    </row>
    <row r="27" spans="1:42" ht="15.75" customHeight="1">
      <c r="A27" s="261"/>
      <c r="B27" s="30"/>
      <c r="C27" s="31">
        <f>IF(B27="",0,2)</f>
        <v>0</v>
      </c>
      <c r="D27" s="24"/>
      <c r="E27" s="31">
        <f>IF(D27="",0,2)</f>
        <v>0</v>
      </c>
      <c r="F27" s="33" t="s">
        <v>53</v>
      </c>
      <c r="G27" s="1"/>
      <c r="H27" s="261"/>
      <c r="I27" s="34" t="s">
        <v>16</v>
      </c>
      <c r="J27" s="31">
        <f>IF(I27="",0,2)</f>
        <v>2</v>
      </c>
      <c r="K27" s="24"/>
      <c r="L27" s="31">
        <f>IF(K27="",0,2)</f>
        <v>0</v>
      </c>
      <c r="M27" s="27" t="s">
        <v>54</v>
      </c>
      <c r="N27" s="1"/>
      <c r="O27" s="261"/>
      <c r="P27" s="34" t="s">
        <v>16</v>
      </c>
      <c r="Q27" s="31">
        <f>IF(P27="",0,2)</f>
        <v>2</v>
      </c>
      <c r="R27" s="24"/>
      <c r="S27" s="31">
        <f>IF(R27="",0,2)</f>
        <v>0</v>
      </c>
      <c r="T27" s="29" t="s">
        <v>55</v>
      </c>
      <c r="U27" s="10"/>
      <c r="V27" s="48"/>
      <c r="W27" s="1"/>
      <c r="X27" s="1"/>
      <c r="Y27" s="1"/>
      <c r="Z27" s="1"/>
      <c r="AA27" s="1"/>
      <c r="AB27" s="1"/>
      <c r="AC27" s="1"/>
      <c r="AD27" s="1"/>
      <c r="AE27" s="1"/>
      <c r="AF27" s="1"/>
      <c r="AG27" s="1"/>
      <c r="AH27" s="1"/>
      <c r="AI27" s="1"/>
      <c r="AJ27" s="48"/>
      <c r="AK27" s="48"/>
      <c r="AL27" s="2"/>
      <c r="AM27" s="2"/>
      <c r="AN27" s="2"/>
      <c r="AO27" s="2"/>
      <c r="AP27" s="2"/>
    </row>
    <row r="28" spans="1:42" ht="15.75" customHeight="1">
      <c r="A28" s="261"/>
      <c r="B28" s="30"/>
      <c r="C28" s="31">
        <f>IF(B28="",0,3)</f>
        <v>0</v>
      </c>
      <c r="D28" s="24"/>
      <c r="E28" s="31">
        <f>IF(D28="",0,3)</f>
        <v>0</v>
      </c>
      <c r="F28" s="33" t="s">
        <v>56</v>
      </c>
      <c r="G28" s="1"/>
      <c r="H28" s="261"/>
      <c r="I28" s="30"/>
      <c r="J28" s="31">
        <f>IF(I28="",0,3)</f>
        <v>0</v>
      </c>
      <c r="K28" s="24"/>
      <c r="L28" s="31">
        <f>IF(K28="",0,3)</f>
        <v>0</v>
      </c>
      <c r="M28" s="27" t="s">
        <v>57</v>
      </c>
      <c r="N28" s="1"/>
      <c r="O28" s="261"/>
      <c r="P28" s="30"/>
      <c r="Q28" s="31">
        <f>IF(P28="",0,3)</f>
        <v>0</v>
      </c>
      <c r="R28" s="32"/>
      <c r="S28" s="31">
        <f>IF(R28="",0,3)</f>
        <v>0</v>
      </c>
      <c r="T28" s="29" t="s">
        <v>58</v>
      </c>
      <c r="U28" s="10"/>
      <c r="V28" s="48"/>
      <c r="W28" s="1"/>
      <c r="X28" s="1"/>
      <c r="Y28" s="1"/>
      <c r="Z28" s="1"/>
      <c r="AA28" s="1"/>
      <c r="AB28" s="1"/>
      <c r="AC28" s="1"/>
      <c r="AD28" s="1"/>
      <c r="AE28" s="1"/>
      <c r="AF28" s="1"/>
      <c r="AG28" s="1"/>
      <c r="AH28" s="1"/>
      <c r="AI28" s="1"/>
      <c r="AJ28" s="48"/>
      <c r="AK28" s="48"/>
      <c r="AL28" s="2"/>
      <c r="AM28" s="2"/>
      <c r="AN28" s="2"/>
      <c r="AO28" s="2"/>
      <c r="AP28" s="2"/>
    </row>
    <row r="29" spans="1:42" ht="15.75" customHeight="1">
      <c r="A29" s="262"/>
      <c r="B29" s="42" t="s">
        <v>16</v>
      </c>
      <c r="C29" s="37">
        <f>IF(B29="",0,4)</f>
        <v>4</v>
      </c>
      <c r="D29" s="38"/>
      <c r="E29" s="37">
        <f>IF(D29="",0,4)</f>
        <v>0</v>
      </c>
      <c r="F29" s="39" t="s">
        <v>59</v>
      </c>
      <c r="G29" s="1"/>
      <c r="H29" s="262"/>
      <c r="I29" s="36"/>
      <c r="J29" s="37">
        <f>IF(I29="",0,4)</f>
        <v>0</v>
      </c>
      <c r="K29" s="40" t="s">
        <v>16</v>
      </c>
      <c r="L29" s="37">
        <f>IF(K29="",0,4)</f>
        <v>4</v>
      </c>
      <c r="M29" s="41" t="s">
        <v>60</v>
      </c>
      <c r="N29" s="1"/>
      <c r="O29" s="262"/>
      <c r="P29" s="36"/>
      <c r="Q29" s="37">
        <f>IF(P29="",0,4)</f>
        <v>0</v>
      </c>
      <c r="R29" s="38"/>
      <c r="S29" s="37">
        <f>IF(R29="",0,4)</f>
        <v>0</v>
      </c>
      <c r="T29" s="44" t="s">
        <v>61</v>
      </c>
      <c r="U29" s="10"/>
      <c r="V29" s="48"/>
      <c r="W29" s="1"/>
      <c r="X29" s="1"/>
      <c r="Y29" s="1"/>
      <c r="Z29" s="1"/>
      <c r="AA29" s="1"/>
      <c r="AB29" s="1"/>
      <c r="AC29" s="1"/>
      <c r="AD29" s="1"/>
      <c r="AE29" s="1"/>
      <c r="AF29" s="1"/>
      <c r="AG29" s="1"/>
      <c r="AH29" s="1"/>
      <c r="AI29" s="1"/>
      <c r="AJ29" s="48"/>
      <c r="AK29" s="48"/>
      <c r="AL29" s="2"/>
      <c r="AM29" s="2"/>
      <c r="AN29" s="2"/>
      <c r="AO29" s="2"/>
      <c r="AP29" s="2"/>
    </row>
    <row r="30" spans="1:42" ht="15.75" customHeight="1">
      <c r="A30" s="45"/>
      <c r="B30" s="46">
        <f>(COUNTIF(B26:B29,"x"))</f>
        <v>1</v>
      </c>
      <c r="C30" s="46">
        <f>SUM(C26:C29)</f>
        <v>4</v>
      </c>
      <c r="D30" s="46">
        <f>(COUNTIF(D26:D29,"x"))</f>
        <v>1</v>
      </c>
      <c r="E30" s="46">
        <f>SUM(E26:E29)</f>
        <v>1</v>
      </c>
      <c r="F30" s="48"/>
      <c r="G30" s="48"/>
      <c r="H30" s="45"/>
      <c r="I30" s="46">
        <f>(COUNTIF(I26:I29,"x"))</f>
        <v>1</v>
      </c>
      <c r="J30" s="46">
        <f>SUM(J26:J29)</f>
        <v>2</v>
      </c>
      <c r="K30" s="46">
        <f>(COUNTIF(K26:K29,"x"))</f>
        <v>1</v>
      </c>
      <c r="L30" s="46">
        <f>SUM(L26:L29)</f>
        <v>4</v>
      </c>
      <c r="M30" s="48"/>
      <c r="N30" s="48"/>
      <c r="O30" s="45"/>
      <c r="P30" s="46">
        <f>(COUNTIF(P26:P29,"x"))</f>
        <v>1</v>
      </c>
      <c r="Q30" s="46">
        <f>SUM(Q26:Q29)</f>
        <v>2</v>
      </c>
      <c r="R30" s="46">
        <f>(COUNTIF(R26:R29,"x"))</f>
        <v>1</v>
      </c>
      <c r="S30" s="46">
        <f>SUM(S26:S29)</f>
        <v>1</v>
      </c>
      <c r="T30" s="48"/>
      <c r="U30" s="10"/>
      <c r="V30" s="48">
        <f>SUM(B30,D30,I30,K30,P30,R30)</f>
        <v>6</v>
      </c>
      <c r="W30" s="1"/>
      <c r="X30" s="1"/>
      <c r="Y30" s="1"/>
      <c r="Z30" s="1"/>
      <c r="AA30" s="1"/>
      <c r="AB30" s="1"/>
      <c r="AC30" s="1"/>
      <c r="AD30" s="1"/>
      <c r="AE30" s="1"/>
      <c r="AF30" s="1"/>
      <c r="AG30" s="1"/>
      <c r="AH30" s="1"/>
      <c r="AI30" s="1"/>
      <c r="AJ30" s="48"/>
      <c r="AK30" s="48"/>
      <c r="AL30" s="2"/>
      <c r="AM30" s="2"/>
      <c r="AN30" s="2"/>
      <c r="AO30" s="2"/>
      <c r="AP30" s="2"/>
    </row>
    <row r="31" spans="1:42" ht="15.75" customHeight="1">
      <c r="A31" s="12" t="s">
        <v>9</v>
      </c>
      <c r="B31" s="13" t="s">
        <v>10</v>
      </c>
      <c r="C31" s="14"/>
      <c r="D31" s="15" t="s">
        <v>11</v>
      </c>
      <c r="E31" s="14"/>
      <c r="F31" s="17" t="s">
        <v>12</v>
      </c>
      <c r="G31" s="8"/>
      <c r="H31" s="12" t="s">
        <v>9</v>
      </c>
      <c r="I31" s="13" t="s">
        <v>10</v>
      </c>
      <c r="J31" s="14"/>
      <c r="K31" s="15" t="s">
        <v>11</v>
      </c>
      <c r="L31" s="14"/>
      <c r="M31" s="17" t="s">
        <v>12</v>
      </c>
      <c r="N31" s="8"/>
      <c r="O31" s="12" t="s">
        <v>9</v>
      </c>
      <c r="P31" s="13" t="s">
        <v>10</v>
      </c>
      <c r="Q31" s="14"/>
      <c r="R31" s="15" t="s">
        <v>11</v>
      </c>
      <c r="S31" s="14"/>
      <c r="T31" s="20" t="s">
        <v>12</v>
      </c>
      <c r="U31" s="21"/>
      <c r="V31" s="45"/>
      <c r="W31" s="8"/>
      <c r="X31" s="8"/>
      <c r="Y31" s="8"/>
      <c r="Z31" s="8"/>
      <c r="AA31" s="8"/>
      <c r="AB31" s="8"/>
      <c r="AC31" s="8"/>
      <c r="AD31" s="8"/>
      <c r="AE31" s="8"/>
      <c r="AF31" s="8"/>
      <c r="AG31" s="8"/>
      <c r="AH31" s="8"/>
      <c r="AI31" s="8"/>
      <c r="AJ31" s="45"/>
      <c r="AK31" s="45"/>
      <c r="AL31" s="2"/>
      <c r="AM31" s="2"/>
      <c r="AN31" s="2"/>
      <c r="AO31" s="2"/>
      <c r="AP31" s="2"/>
    </row>
    <row r="32" spans="1:42" ht="15.75" customHeight="1">
      <c r="A32" s="260">
        <f>A26+1</f>
        <v>5</v>
      </c>
      <c r="B32" s="22"/>
      <c r="C32" s="23">
        <f>IF(B32="",0,1)</f>
        <v>0</v>
      </c>
      <c r="D32" s="51" t="s">
        <v>16</v>
      </c>
      <c r="E32" s="23">
        <f>IF(D32="",0,1)</f>
        <v>1</v>
      </c>
      <c r="F32" s="25" t="s">
        <v>62</v>
      </c>
      <c r="G32" s="1"/>
      <c r="H32" s="260">
        <f>H26+1</f>
        <v>13</v>
      </c>
      <c r="I32" s="52"/>
      <c r="J32" s="23">
        <f>IF(I32="",0,1)</f>
        <v>0</v>
      </c>
      <c r="K32" s="26"/>
      <c r="L32" s="23">
        <f>IF(K32="",0,1)</f>
        <v>0</v>
      </c>
      <c r="M32" s="27" t="s">
        <v>63</v>
      </c>
      <c r="N32" s="1"/>
      <c r="O32" s="260">
        <f>O26+1</f>
        <v>21</v>
      </c>
      <c r="P32" s="22"/>
      <c r="Q32" s="23">
        <f>IF(P32="",0,1)</f>
        <v>0</v>
      </c>
      <c r="R32" s="51" t="s">
        <v>16</v>
      </c>
      <c r="S32" s="23">
        <f>IF(R32="",0,1)</f>
        <v>1</v>
      </c>
      <c r="T32" s="29" t="s">
        <v>64</v>
      </c>
      <c r="U32" s="10"/>
      <c r="V32" s="48"/>
      <c r="W32" s="1"/>
      <c r="X32" s="1"/>
      <c r="Y32" s="1"/>
      <c r="Z32" s="1"/>
      <c r="AA32" s="1"/>
      <c r="AB32" s="1"/>
      <c r="AC32" s="1"/>
      <c r="AD32" s="1"/>
      <c r="AE32" s="1"/>
      <c r="AF32" s="1"/>
      <c r="AG32" s="1"/>
      <c r="AH32" s="1"/>
      <c r="AI32" s="1"/>
      <c r="AJ32" s="48"/>
      <c r="AK32" s="48"/>
      <c r="AL32" s="2"/>
      <c r="AM32" s="2"/>
      <c r="AN32" s="2"/>
      <c r="AO32" s="2"/>
      <c r="AP32" s="2"/>
    </row>
    <row r="33" spans="1:42" ht="15.75" customHeight="1">
      <c r="A33" s="261"/>
      <c r="B33" s="30"/>
      <c r="C33" s="31">
        <f>IF(B33="",0,2)</f>
        <v>0</v>
      </c>
      <c r="D33" s="24"/>
      <c r="E33" s="31">
        <f>IF(D33="",0,2)</f>
        <v>0</v>
      </c>
      <c r="F33" s="33" t="s">
        <v>65</v>
      </c>
      <c r="G33" s="1"/>
      <c r="H33" s="261"/>
      <c r="I33" s="30"/>
      <c r="J33" s="31">
        <f>IF(I33="",0,2)</f>
        <v>0</v>
      </c>
      <c r="K33" s="32" t="s">
        <v>16</v>
      </c>
      <c r="L33" s="31">
        <f>IF(K33="",0,2)</f>
        <v>2</v>
      </c>
      <c r="M33" s="27" t="s">
        <v>66</v>
      </c>
      <c r="N33" s="1"/>
      <c r="O33" s="261"/>
      <c r="P33" s="30"/>
      <c r="Q33" s="31">
        <f>IF(P33="",0,2)</f>
        <v>0</v>
      </c>
      <c r="R33" s="24"/>
      <c r="S33" s="31">
        <f>IF(R33="",0,2)</f>
        <v>0</v>
      </c>
      <c r="T33" s="29" t="s">
        <v>67</v>
      </c>
      <c r="U33" s="10"/>
      <c r="V33" s="48"/>
      <c r="W33" s="1"/>
      <c r="X33" s="1"/>
      <c r="Y33" s="1"/>
      <c r="Z33" s="1"/>
      <c r="AA33" s="1"/>
      <c r="AB33" s="1"/>
      <c r="AC33" s="1"/>
      <c r="AD33" s="1"/>
      <c r="AE33" s="1"/>
      <c r="AF33" s="1"/>
      <c r="AG33" s="1"/>
      <c r="AH33" s="1"/>
      <c r="AI33" s="1"/>
      <c r="AJ33" s="48"/>
      <c r="AK33" s="48"/>
      <c r="AL33" s="2"/>
      <c r="AM33" s="2"/>
      <c r="AN33" s="2"/>
      <c r="AO33" s="2"/>
      <c r="AP33" s="2"/>
    </row>
    <row r="34" spans="1:42" ht="15.75" customHeight="1">
      <c r="A34" s="261"/>
      <c r="B34" s="30"/>
      <c r="C34" s="31">
        <f>IF(B34="",0,3)</f>
        <v>0</v>
      </c>
      <c r="D34" s="24"/>
      <c r="E34" s="31">
        <f>IF(D34="",0,3)</f>
        <v>0</v>
      </c>
      <c r="F34" s="33" t="s">
        <v>68</v>
      </c>
      <c r="G34" s="1"/>
      <c r="H34" s="261"/>
      <c r="I34" s="30"/>
      <c r="J34" s="31">
        <f>IF(I34="",0,3)</f>
        <v>0</v>
      </c>
      <c r="K34" s="32"/>
      <c r="L34" s="31">
        <f>IF(K34="",0,3)</f>
        <v>0</v>
      </c>
      <c r="M34" s="27" t="s">
        <v>69</v>
      </c>
      <c r="N34" s="1"/>
      <c r="O34" s="261"/>
      <c r="P34" s="34"/>
      <c r="Q34" s="31">
        <f>IF(P34="",0,3)</f>
        <v>0</v>
      </c>
      <c r="R34" s="24"/>
      <c r="S34" s="31">
        <f>IF(R34="",0,3)</f>
        <v>0</v>
      </c>
      <c r="T34" s="29" t="s">
        <v>70</v>
      </c>
      <c r="U34" s="10"/>
      <c r="V34" s="48"/>
      <c r="W34" s="1"/>
      <c r="X34" s="1"/>
      <c r="Y34" s="1"/>
      <c r="Z34" s="1"/>
      <c r="AA34" s="1"/>
      <c r="AB34" s="1"/>
      <c r="AC34" s="1"/>
      <c r="AD34" s="1"/>
      <c r="AE34" s="1"/>
      <c r="AF34" s="1"/>
      <c r="AG34" s="1"/>
      <c r="AH34" s="1"/>
      <c r="AI34" s="1"/>
      <c r="AJ34" s="48"/>
      <c r="AK34" s="48"/>
      <c r="AL34" s="2"/>
      <c r="AM34" s="2"/>
      <c r="AN34" s="2"/>
      <c r="AO34" s="2"/>
      <c r="AP34" s="2"/>
    </row>
    <row r="35" spans="1:42" ht="15.75" customHeight="1">
      <c r="A35" s="262"/>
      <c r="B35" s="42" t="s">
        <v>16</v>
      </c>
      <c r="C35" s="37">
        <f>IF(B35="",0,4)</f>
        <v>4</v>
      </c>
      <c r="D35" s="38"/>
      <c r="E35" s="37">
        <f>IF(D35="",0,4)</f>
        <v>0</v>
      </c>
      <c r="F35" s="39" t="s">
        <v>71</v>
      </c>
      <c r="G35" s="1"/>
      <c r="H35" s="262"/>
      <c r="I35" s="42" t="s">
        <v>16</v>
      </c>
      <c r="J35" s="37">
        <f>IF(I35="",0,4)</f>
        <v>4</v>
      </c>
      <c r="K35" s="38"/>
      <c r="L35" s="37">
        <f>IF(K35="",0,4)</f>
        <v>0</v>
      </c>
      <c r="M35" s="41" t="s">
        <v>72</v>
      </c>
      <c r="N35" s="1"/>
      <c r="O35" s="262"/>
      <c r="P35" s="42" t="s">
        <v>16</v>
      </c>
      <c r="Q35" s="37">
        <f>IF(P35="",0,4)</f>
        <v>4</v>
      </c>
      <c r="R35" s="38"/>
      <c r="S35" s="37">
        <f>IF(R35="",0,4)</f>
        <v>0</v>
      </c>
      <c r="T35" s="44" t="s">
        <v>73</v>
      </c>
      <c r="U35" s="10"/>
      <c r="V35" s="48"/>
      <c r="W35" s="1"/>
      <c r="X35" s="1"/>
      <c r="Y35" s="1"/>
      <c r="Z35" s="1"/>
      <c r="AA35" s="1"/>
      <c r="AB35" s="1"/>
      <c r="AC35" s="1"/>
      <c r="AD35" s="1"/>
      <c r="AE35" s="1"/>
      <c r="AF35" s="1"/>
      <c r="AG35" s="1"/>
      <c r="AH35" s="1"/>
      <c r="AI35" s="1"/>
      <c r="AJ35" s="48"/>
      <c r="AK35" s="48"/>
      <c r="AL35" s="2"/>
      <c r="AM35" s="2"/>
      <c r="AN35" s="2"/>
      <c r="AO35" s="2"/>
      <c r="AP35" s="2"/>
    </row>
    <row r="36" spans="1:42" ht="15.75" customHeight="1">
      <c r="A36" s="45"/>
      <c r="B36" s="46">
        <f>(COUNTIF(B32:B35,"x"))</f>
        <v>1</v>
      </c>
      <c r="C36" s="46">
        <f>SUM(C32:C35)</f>
        <v>4</v>
      </c>
      <c r="D36" s="46">
        <f>(COUNTIF(D32:D35,"x"))</f>
        <v>1</v>
      </c>
      <c r="E36" s="46">
        <f>SUM(E32:E35)</f>
        <v>1</v>
      </c>
      <c r="F36" s="48"/>
      <c r="G36" s="48"/>
      <c r="H36" s="45"/>
      <c r="I36" s="46">
        <f>(COUNTIF(I32:I35,"x"))</f>
        <v>1</v>
      </c>
      <c r="J36" s="46">
        <f>SUM(J32:J35)</f>
        <v>4</v>
      </c>
      <c r="K36" s="46">
        <f>(COUNTIF(K32:K35,"x"))</f>
        <v>1</v>
      </c>
      <c r="L36" s="46">
        <f>SUM(L32:L35)</f>
        <v>2</v>
      </c>
      <c r="M36" s="48"/>
      <c r="N36" s="48"/>
      <c r="O36" s="45"/>
      <c r="P36" s="46">
        <f>(COUNTIF(P32:P35,"x"))</f>
        <v>1</v>
      </c>
      <c r="Q36" s="46">
        <f>SUM(Q32:Q35)</f>
        <v>4</v>
      </c>
      <c r="R36" s="46">
        <f>(COUNTIF(R32:R35,"x"))</f>
        <v>1</v>
      </c>
      <c r="S36" s="46">
        <f>SUM(S32:S35)</f>
        <v>1</v>
      </c>
      <c r="T36" s="48"/>
      <c r="U36" s="10"/>
      <c r="V36" s="48">
        <f>SUM(B36,D36,I36,K36,P36,R36)</f>
        <v>6</v>
      </c>
      <c r="W36" s="1"/>
      <c r="X36" s="1"/>
      <c r="Y36" s="1"/>
      <c r="Z36" s="1"/>
      <c r="AA36" s="1"/>
      <c r="AB36" s="1"/>
      <c r="AC36" s="1"/>
      <c r="AD36" s="1"/>
      <c r="AE36" s="1"/>
      <c r="AF36" s="1"/>
      <c r="AG36" s="1"/>
      <c r="AH36" s="1"/>
      <c r="AI36" s="1"/>
      <c r="AJ36" s="48"/>
      <c r="AK36" s="48"/>
      <c r="AL36" s="2"/>
      <c r="AM36" s="2"/>
      <c r="AN36" s="2"/>
      <c r="AO36" s="2"/>
      <c r="AP36" s="2"/>
    </row>
    <row r="37" spans="1:42" ht="15.75" customHeight="1">
      <c r="A37" s="12" t="s">
        <v>9</v>
      </c>
      <c r="B37" s="13" t="s">
        <v>10</v>
      </c>
      <c r="C37" s="14"/>
      <c r="D37" s="15" t="s">
        <v>11</v>
      </c>
      <c r="E37" s="14"/>
      <c r="F37" s="17" t="s">
        <v>12</v>
      </c>
      <c r="G37" s="8"/>
      <c r="H37" s="12" t="s">
        <v>9</v>
      </c>
      <c r="I37" s="13" t="s">
        <v>10</v>
      </c>
      <c r="J37" s="14"/>
      <c r="K37" s="15" t="s">
        <v>11</v>
      </c>
      <c r="L37" s="14"/>
      <c r="M37" s="17" t="s">
        <v>12</v>
      </c>
      <c r="N37" s="8"/>
      <c r="O37" s="12" t="s">
        <v>9</v>
      </c>
      <c r="P37" s="13" t="s">
        <v>10</v>
      </c>
      <c r="Q37" s="14"/>
      <c r="R37" s="15" t="s">
        <v>11</v>
      </c>
      <c r="S37" s="14"/>
      <c r="T37" s="20" t="s">
        <v>12</v>
      </c>
      <c r="U37" s="21"/>
      <c r="V37" s="45"/>
      <c r="W37" s="8"/>
      <c r="X37" s="8"/>
      <c r="Y37" s="8"/>
      <c r="Z37" s="8"/>
      <c r="AA37" s="8"/>
      <c r="AB37" s="8"/>
      <c r="AC37" s="8"/>
      <c r="AD37" s="8"/>
      <c r="AE37" s="8"/>
      <c r="AF37" s="8"/>
      <c r="AG37" s="8"/>
      <c r="AH37" s="8"/>
      <c r="AI37" s="8"/>
      <c r="AJ37" s="45"/>
      <c r="AK37" s="45"/>
      <c r="AL37" s="2"/>
      <c r="AM37" s="2"/>
      <c r="AN37" s="2"/>
      <c r="AO37" s="2"/>
      <c r="AP37" s="2"/>
    </row>
    <row r="38" spans="1:42" ht="15.75" customHeight="1">
      <c r="A38" s="260">
        <f>A32+1</f>
        <v>6</v>
      </c>
      <c r="B38" s="22"/>
      <c r="C38" s="23">
        <f>IF(B38="",0,1)</f>
        <v>0</v>
      </c>
      <c r="D38" s="26"/>
      <c r="E38" s="23">
        <f>IF(D38="",0,1)</f>
        <v>0</v>
      </c>
      <c r="F38" s="25" t="s">
        <v>74</v>
      </c>
      <c r="G38" s="1"/>
      <c r="H38" s="260">
        <f>H32+1</f>
        <v>14</v>
      </c>
      <c r="I38" s="52" t="s">
        <v>16</v>
      </c>
      <c r="J38" s="23">
        <f>IF(I38="",0,1)</f>
        <v>1</v>
      </c>
      <c r="K38" s="26"/>
      <c r="L38" s="23">
        <f>IF(K38="",0,1)</f>
        <v>0</v>
      </c>
      <c r="M38" s="27" t="s">
        <v>75</v>
      </c>
      <c r="N38" s="1"/>
      <c r="O38" s="260">
        <f>O32+1</f>
        <v>22</v>
      </c>
      <c r="P38" s="22"/>
      <c r="Q38" s="23">
        <f>IF(P38="",0,1)</f>
        <v>0</v>
      </c>
      <c r="R38" s="26"/>
      <c r="S38" s="23">
        <f>IF(R38="",0,1)</f>
        <v>0</v>
      </c>
      <c r="T38" s="29" t="s">
        <v>76</v>
      </c>
      <c r="U38" s="10"/>
      <c r="V38" s="48"/>
      <c r="W38" s="1"/>
      <c r="X38" s="1"/>
      <c r="Y38" s="1"/>
      <c r="Z38" s="1"/>
      <c r="AA38" s="1"/>
      <c r="AB38" s="1"/>
      <c r="AC38" s="1"/>
      <c r="AD38" s="1"/>
      <c r="AE38" s="1"/>
      <c r="AF38" s="1"/>
      <c r="AG38" s="1"/>
      <c r="AH38" s="1"/>
      <c r="AI38" s="1"/>
      <c r="AJ38" s="48"/>
      <c r="AK38" s="48"/>
      <c r="AL38" s="2"/>
      <c r="AM38" s="2"/>
      <c r="AN38" s="2"/>
      <c r="AO38" s="2"/>
      <c r="AP38" s="2"/>
    </row>
    <row r="39" spans="1:42" ht="15.75" customHeight="1">
      <c r="A39" s="261"/>
      <c r="B39" s="30"/>
      <c r="C39" s="31">
        <f>IF(B39="",0,2)</f>
        <v>0</v>
      </c>
      <c r="D39" s="32" t="s">
        <v>16</v>
      </c>
      <c r="E39" s="31">
        <f>IF(D39="",0,2)</f>
        <v>2</v>
      </c>
      <c r="F39" s="33" t="s">
        <v>77</v>
      </c>
      <c r="G39" s="1"/>
      <c r="H39" s="261"/>
      <c r="I39" s="30"/>
      <c r="J39" s="31">
        <f>IF(I39="",0,2)</f>
        <v>0</v>
      </c>
      <c r="K39" s="32"/>
      <c r="L39" s="31">
        <f>IF(K39="",0,2)</f>
        <v>0</v>
      </c>
      <c r="M39" s="27" t="s">
        <v>78</v>
      </c>
      <c r="N39" s="1"/>
      <c r="O39" s="261"/>
      <c r="P39" s="30"/>
      <c r="Q39" s="31">
        <f>IF(P39="",0,2)</f>
        <v>0</v>
      </c>
      <c r="R39" s="32" t="s">
        <v>16</v>
      </c>
      <c r="S39" s="31">
        <f>IF(R39="",0,2)</f>
        <v>2</v>
      </c>
      <c r="T39" s="29" t="s">
        <v>79</v>
      </c>
      <c r="U39" s="10"/>
      <c r="V39" s="48"/>
      <c r="W39" s="1"/>
      <c r="X39" s="1"/>
      <c r="Y39" s="1"/>
      <c r="Z39" s="1"/>
      <c r="AA39" s="1"/>
      <c r="AB39" s="1"/>
      <c r="AC39" s="1"/>
      <c r="AD39" s="1"/>
      <c r="AE39" s="1"/>
      <c r="AF39" s="1"/>
      <c r="AG39" s="1"/>
      <c r="AH39" s="1"/>
      <c r="AI39" s="1"/>
      <c r="AJ39" s="48"/>
      <c r="AK39" s="48"/>
      <c r="AL39" s="2"/>
      <c r="AM39" s="2"/>
      <c r="AN39" s="2"/>
      <c r="AO39" s="2"/>
      <c r="AP39" s="2"/>
    </row>
    <row r="40" spans="1:42" ht="15.75" customHeight="1">
      <c r="A40" s="261"/>
      <c r="B40" s="30"/>
      <c r="C40" s="31">
        <f>IF(B40="",0,3)</f>
        <v>0</v>
      </c>
      <c r="D40" s="24"/>
      <c r="E40" s="31">
        <f>IF(D40="",0,3)</f>
        <v>0</v>
      </c>
      <c r="F40" s="33" t="s">
        <v>80</v>
      </c>
      <c r="G40" s="1"/>
      <c r="H40" s="261"/>
      <c r="I40" s="30"/>
      <c r="J40" s="31">
        <f>IF(I40="",0,3)</f>
        <v>0</v>
      </c>
      <c r="K40" s="24"/>
      <c r="L40" s="31">
        <f>IF(K40="",0,3)</f>
        <v>0</v>
      </c>
      <c r="M40" s="27" t="s">
        <v>81</v>
      </c>
      <c r="N40" s="1"/>
      <c r="O40" s="261"/>
      <c r="P40" s="34" t="s">
        <v>16</v>
      </c>
      <c r="Q40" s="31">
        <f>IF(P40="",0,3)</f>
        <v>3</v>
      </c>
      <c r="R40" s="24"/>
      <c r="S40" s="31">
        <f>IF(R40="",0,3)</f>
        <v>0</v>
      </c>
      <c r="T40" s="29" t="s">
        <v>82</v>
      </c>
      <c r="U40" s="10"/>
      <c r="V40" s="48"/>
      <c r="W40" s="1"/>
      <c r="X40" s="1"/>
      <c r="Y40" s="1"/>
      <c r="Z40" s="1"/>
      <c r="AA40" s="1"/>
      <c r="AB40" s="1"/>
      <c r="AC40" s="1"/>
      <c r="AD40" s="1"/>
      <c r="AE40" s="1"/>
      <c r="AF40" s="1"/>
      <c r="AG40" s="1"/>
      <c r="AH40" s="1"/>
      <c r="AI40" s="1"/>
      <c r="AJ40" s="48"/>
      <c r="AK40" s="48"/>
      <c r="AL40" s="2"/>
      <c r="AM40" s="2"/>
      <c r="AN40" s="2"/>
      <c r="AO40" s="2"/>
      <c r="AP40" s="2"/>
    </row>
    <row r="41" spans="1:42" ht="15.75" customHeight="1">
      <c r="A41" s="262"/>
      <c r="B41" s="42" t="s">
        <v>16</v>
      </c>
      <c r="C41" s="37">
        <f>IF(B41="",0,4)</f>
        <v>4</v>
      </c>
      <c r="D41" s="38"/>
      <c r="E41" s="37">
        <f>IF(D41="",0,4)</f>
        <v>0</v>
      </c>
      <c r="F41" s="39" t="s">
        <v>83</v>
      </c>
      <c r="G41" s="1"/>
      <c r="H41" s="262"/>
      <c r="I41" s="42"/>
      <c r="J41" s="37">
        <f>IF(I41="",0,4)</f>
        <v>0</v>
      </c>
      <c r="K41" s="40" t="s">
        <v>16</v>
      </c>
      <c r="L41" s="37">
        <f>IF(K41="",0,4)</f>
        <v>4</v>
      </c>
      <c r="M41" s="41" t="s">
        <v>84</v>
      </c>
      <c r="N41" s="1"/>
      <c r="O41" s="262"/>
      <c r="P41" s="36"/>
      <c r="Q41" s="37">
        <f>IF(P41="",0,4)</f>
        <v>0</v>
      </c>
      <c r="R41" s="38"/>
      <c r="S41" s="37">
        <f>IF(R41="",0,4)</f>
        <v>0</v>
      </c>
      <c r="T41" s="44" t="s">
        <v>75</v>
      </c>
      <c r="U41" s="10"/>
      <c r="V41" s="48"/>
      <c r="W41" s="1"/>
      <c r="X41" s="1"/>
      <c r="Y41" s="1"/>
      <c r="Z41" s="1"/>
      <c r="AA41" s="1"/>
      <c r="AB41" s="1"/>
      <c r="AC41" s="1"/>
      <c r="AD41" s="1"/>
      <c r="AE41" s="1"/>
      <c r="AF41" s="1"/>
      <c r="AG41" s="1"/>
      <c r="AH41" s="1"/>
      <c r="AI41" s="1"/>
      <c r="AJ41" s="48"/>
      <c r="AK41" s="48"/>
      <c r="AL41" s="2"/>
      <c r="AM41" s="2"/>
      <c r="AN41" s="2"/>
      <c r="AO41" s="2"/>
      <c r="AP41" s="2"/>
    </row>
    <row r="42" spans="1:42" ht="15.75" customHeight="1">
      <c r="A42" s="45"/>
      <c r="B42" s="46">
        <f>(COUNTIF(B38:B41,"x"))</f>
        <v>1</v>
      </c>
      <c r="C42" s="46">
        <f>SUM(C38:C41)</f>
        <v>4</v>
      </c>
      <c r="D42" s="46">
        <f>(COUNTIF(D38:D41,"x"))</f>
        <v>1</v>
      </c>
      <c r="E42" s="46">
        <f>SUM(E38:E41)</f>
        <v>2</v>
      </c>
      <c r="F42" s="48"/>
      <c r="G42" s="48"/>
      <c r="H42" s="45"/>
      <c r="I42" s="46">
        <f>(COUNTIF(I38:I41,"x"))</f>
        <v>1</v>
      </c>
      <c r="J42" s="46">
        <f>SUM(J38:J41)</f>
        <v>1</v>
      </c>
      <c r="K42" s="46">
        <f>(COUNTIF(K38:K41,"x"))</f>
        <v>1</v>
      </c>
      <c r="L42" s="46">
        <f>SUM(L38:L41)</f>
        <v>4</v>
      </c>
      <c r="M42" s="48"/>
      <c r="N42" s="48"/>
      <c r="O42" s="45"/>
      <c r="P42" s="46">
        <f>(COUNTIF(P38:P41,"x"))</f>
        <v>1</v>
      </c>
      <c r="Q42" s="46">
        <f>SUM(Q38:Q41)</f>
        <v>3</v>
      </c>
      <c r="R42" s="46">
        <f>(COUNTIF(R38:R41,"x"))</f>
        <v>1</v>
      </c>
      <c r="S42" s="46">
        <f>SUM(S38:S41)</f>
        <v>2</v>
      </c>
      <c r="T42" s="48"/>
      <c r="U42" s="10"/>
      <c r="V42" s="48">
        <f>SUM(B42,D42,I42,K42,P42,R42)</f>
        <v>6</v>
      </c>
      <c r="W42" s="1"/>
      <c r="X42" s="1"/>
      <c r="Y42" s="1"/>
      <c r="Z42" s="1"/>
      <c r="AA42" s="1"/>
      <c r="AB42" s="1"/>
      <c r="AC42" s="1"/>
      <c r="AD42" s="1"/>
      <c r="AE42" s="1"/>
      <c r="AF42" s="1"/>
      <c r="AG42" s="1"/>
      <c r="AH42" s="1"/>
      <c r="AI42" s="1"/>
      <c r="AJ42" s="48"/>
      <c r="AK42" s="48"/>
      <c r="AL42" s="2"/>
      <c r="AM42" s="2"/>
      <c r="AN42" s="2"/>
      <c r="AO42" s="2"/>
      <c r="AP42" s="2"/>
    </row>
    <row r="43" spans="1:42" ht="15.75" customHeight="1">
      <c r="A43" s="12" t="s">
        <v>9</v>
      </c>
      <c r="B43" s="13" t="s">
        <v>10</v>
      </c>
      <c r="C43" s="14"/>
      <c r="D43" s="15" t="s">
        <v>11</v>
      </c>
      <c r="E43" s="14"/>
      <c r="F43" s="17" t="s">
        <v>12</v>
      </c>
      <c r="G43" s="8"/>
      <c r="H43" s="12" t="s">
        <v>9</v>
      </c>
      <c r="I43" s="13" t="s">
        <v>10</v>
      </c>
      <c r="J43" s="14"/>
      <c r="K43" s="15" t="s">
        <v>11</v>
      </c>
      <c r="L43" s="14"/>
      <c r="M43" s="17" t="s">
        <v>12</v>
      </c>
      <c r="N43" s="8"/>
      <c r="O43" s="12" t="s">
        <v>9</v>
      </c>
      <c r="P43" s="13" t="s">
        <v>10</v>
      </c>
      <c r="Q43" s="14"/>
      <c r="R43" s="15" t="s">
        <v>11</v>
      </c>
      <c r="S43" s="14"/>
      <c r="T43" s="20" t="s">
        <v>12</v>
      </c>
      <c r="U43" s="21"/>
      <c r="V43" s="45"/>
      <c r="W43" s="8"/>
      <c r="X43" s="8"/>
      <c r="Y43" s="8"/>
      <c r="Z43" s="8"/>
      <c r="AA43" s="8"/>
      <c r="AB43" s="8"/>
      <c r="AC43" s="8"/>
      <c r="AD43" s="8"/>
      <c r="AE43" s="8"/>
      <c r="AF43" s="8"/>
      <c r="AG43" s="8"/>
      <c r="AH43" s="8"/>
      <c r="AI43" s="8"/>
      <c r="AJ43" s="45"/>
      <c r="AK43" s="45"/>
      <c r="AL43" s="2"/>
      <c r="AM43" s="2"/>
      <c r="AN43" s="2"/>
      <c r="AO43" s="2"/>
      <c r="AP43" s="2"/>
    </row>
    <row r="44" spans="1:42" ht="15.75" customHeight="1">
      <c r="A44" s="260">
        <f>A38+1</f>
        <v>7</v>
      </c>
      <c r="B44" s="22"/>
      <c r="C44" s="23">
        <f>IF(B44="",0,1)</f>
        <v>0</v>
      </c>
      <c r="D44" s="26"/>
      <c r="E44" s="23">
        <f>IF(D44="",0,1)</f>
        <v>0</v>
      </c>
      <c r="F44" s="25" t="s">
        <v>85</v>
      </c>
      <c r="G44" s="1"/>
      <c r="H44" s="260">
        <f>H38+1</f>
        <v>15</v>
      </c>
      <c r="I44" s="22"/>
      <c r="J44" s="23">
        <f>IF(I44="",0,1)</f>
        <v>0</v>
      </c>
      <c r="K44" s="26"/>
      <c r="L44" s="23">
        <f>IF(K44="",0,1)</f>
        <v>0</v>
      </c>
      <c r="M44" s="54" t="s">
        <v>86</v>
      </c>
      <c r="N44" s="1"/>
      <c r="O44" s="260">
        <f>O38+1</f>
        <v>23</v>
      </c>
      <c r="P44" s="22"/>
      <c r="Q44" s="23">
        <f>IF(P44="",0,1)</f>
        <v>0</v>
      </c>
      <c r="R44" s="51" t="s">
        <v>16</v>
      </c>
      <c r="S44" s="23">
        <f>IF(R44="",0,1)</f>
        <v>1</v>
      </c>
      <c r="T44" s="29" t="s">
        <v>87</v>
      </c>
      <c r="U44" s="10"/>
      <c r="V44" s="48"/>
      <c r="W44" s="1"/>
      <c r="X44" s="1"/>
      <c r="Y44" s="1"/>
      <c r="Z44" s="1"/>
      <c r="AA44" s="1"/>
      <c r="AB44" s="1"/>
      <c r="AC44" s="1"/>
      <c r="AD44" s="1"/>
      <c r="AE44" s="1"/>
      <c r="AF44" s="1"/>
      <c r="AG44" s="1"/>
      <c r="AH44" s="1"/>
      <c r="AI44" s="1"/>
      <c r="AJ44" s="48"/>
      <c r="AK44" s="48"/>
      <c r="AL44" s="2"/>
      <c r="AM44" s="2"/>
      <c r="AN44" s="2"/>
      <c r="AO44" s="2"/>
      <c r="AP44" s="2"/>
    </row>
    <row r="45" spans="1:42" ht="15.75" customHeight="1">
      <c r="A45" s="261"/>
      <c r="B45" s="30"/>
      <c r="C45" s="31">
        <f>IF(B45="",0,2)</f>
        <v>0</v>
      </c>
      <c r="D45" s="32" t="s">
        <v>16</v>
      </c>
      <c r="E45" s="31">
        <f>IF(D45="",0,2)</f>
        <v>2</v>
      </c>
      <c r="F45" s="33" t="s">
        <v>88</v>
      </c>
      <c r="G45" s="1"/>
      <c r="H45" s="261"/>
      <c r="I45" s="34" t="s">
        <v>16</v>
      </c>
      <c r="J45" s="31">
        <f>IF(I45="",0,2)</f>
        <v>2</v>
      </c>
      <c r="K45" s="24"/>
      <c r="L45" s="31">
        <f>IF(K45="",0,2)</f>
        <v>0</v>
      </c>
      <c r="M45" s="27" t="s">
        <v>89</v>
      </c>
      <c r="N45" s="1"/>
      <c r="O45" s="261"/>
      <c r="P45" s="34" t="s">
        <v>16</v>
      </c>
      <c r="Q45" s="31">
        <f>IF(P45="",0,2)</f>
        <v>2</v>
      </c>
      <c r="R45" s="24"/>
      <c r="S45" s="31">
        <f>IF(R45="",0,2)</f>
        <v>0</v>
      </c>
      <c r="T45" s="29" t="s">
        <v>90</v>
      </c>
      <c r="U45" s="10"/>
      <c r="V45" s="48"/>
      <c r="W45" s="1"/>
      <c r="X45" s="1"/>
      <c r="Y45" s="1"/>
      <c r="Z45" s="1"/>
      <c r="AA45" s="1"/>
      <c r="AB45" s="1"/>
      <c r="AC45" s="1"/>
      <c r="AD45" s="1"/>
      <c r="AE45" s="1"/>
      <c r="AF45" s="1"/>
      <c r="AG45" s="1"/>
      <c r="AH45" s="1"/>
      <c r="AI45" s="1"/>
      <c r="AJ45" s="48"/>
      <c r="AK45" s="48"/>
      <c r="AL45" s="2"/>
      <c r="AM45" s="2"/>
      <c r="AN45" s="2"/>
      <c r="AO45" s="2"/>
      <c r="AP45" s="2"/>
    </row>
    <row r="46" spans="1:42" ht="15.75" customHeight="1">
      <c r="A46" s="261"/>
      <c r="B46" s="30"/>
      <c r="C46" s="31">
        <f>IF(B46="",0,3)</f>
        <v>0</v>
      </c>
      <c r="D46" s="24"/>
      <c r="E46" s="31">
        <f>IF(D46="",0,3)</f>
        <v>0</v>
      </c>
      <c r="F46" s="33" t="s">
        <v>91</v>
      </c>
      <c r="G46" s="1"/>
      <c r="H46" s="261"/>
      <c r="I46" s="30"/>
      <c r="J46" s="31">
        <f>IF(I46="",0,3)</f>
        <v>0</v>
      </c>
      <c r="K46" s="32" t="s">
        <v>16</v>
      </c>
      <c r="L46" s="31">
        <f>IF(K46="",0,3)</f>
        <v>3</v>
      </c>
      <c r="M46" s="27" t="s">
        <v>92</v>
      </c>
      <c r="N46" s="1"/>
      <c r="O46" s="261"/>
      <c r="P46" s="30"/>
      <c r="Q46" s="31">
        <f>IF(P46="",0,3)</f>
        <v>0</v>
      </c>
      <c r="R46" s="24"/>
      <c r="S46" s="31">
        <f>IF(R46="",0,3)</f>
        <v>0</v>
      </c>
      <c r="T46" s="29" t="s">
        <v>93</v>
      </c>
      <c r="U46" s="10"/>
      <c r="V46" s="48"/>
      <c r="W46" s="1"/>
      <c r="X46" s="1"/>
      <c r="Y46" s="1"/>
      <c r="Z46" s="1"/>
      <c r="AA46" s="1"/>
      <c r="AB46" s="1"/>
      <c r="AC46" s="1"/>
      <c r="AD46" s="1"/>
      <c r="AE46" s="1"/>
      <c r="AF46" s="1"/>
      <c r="AG46" s="1"/>
      <c r="AH46" s="1"/>
      <c r="AI46" s="1"/>
      <c r="AJ46" s="48"/>
      <c r="AK46" s="48"/>
      <c r="AL46" s="2"/>
      <c r="AM46" s="2"/>
      <c r="AN46" s="2"/>
      <c r="AO46" s="2"/>
      <c r="AP46" s="2"/>
    </row>
    <row r="47" spans="1:42" ht="15.75" customHeight="1">
      <c r="A47" s="262"/>
      <c r="B47" s="42" t="s">
        <v>16</v>
      </c>
      <c r="C47" s="37">
        <f>IF(B47="",0,4)</f>
        <v>4</v>
      </c>
      <c r="D47" s="38"/>
      <c r="E47" s="37">
        <f>IF(D47="",0,4)</f>
        <v>0</v>
      </c>
      <c r="F47" s="39" t="s">
        <v>94</v>
      </c>
      <c r="G47" s="1"/>
      <c r="H47" s="262"/>
      <c r="I47" s="36"/>
      <c r="J47" s="37">
        <f>IF(I47="",0,4)</f>
        <v>0</v>
      </c>
      <c r="K47" s="38"/>
      <c r="L47" s="37">
        <f>IF(K47="",0,4)</f>
        <v>0</v>
      </c>
      <c r="M47" s="55" t="s">
        <v>95</v>
      </c>
      <c r="N47" s="1"/>
      <c r="O47" s="262"/>
      <c r="P47" s="36"/>
      <c r="Q47" s="37">
        <f>IF(P47="",0,4)</f>
        <v>0</v>
      </c>
      <c r="R47" s="38"/>
      <c r="S47" s="37">
        <f>IF(R47="",0,4)</f>
        <v>0</v>
      </c>
      <c r="T47" s="44" t="s">
        <v>96</v>
      </c>
      <c r="U47" s="10"/>
      <c r="V47" s="48"/>
      <c r="W47" s="1"/>
      <c r="X47" s="1"/>
      <c r="Y47" s="1"/>
      <c r="Z47" s="1"/>
      <c r="AA47" s="1"/>
      <c r="AB47" s="1"/>
      <c r="AC47" s="1"/>
      <c r="AD47" s="1"/>
      <c r="AE47" s="1"/>
      <c r="AF47" s="1"/>
      <c r="AG47" s="1"/>
      <c r="AH47" s="1"/>
      <c r="AI47" s="1"/>
      <c r="AJ47" s="48"/>
      <c r="AK47" s="48"/>
      <c r="AL47" s="2"/>
      <c r="AM47" s="2"/>
      <c r="AN47" s="2"/>
      <c r="AO47" s="2"/>
      <c r="AP47" s="2"/>
    </row>
    <row r="48" spans="1:42" ht="15.75" customHeight="1">
      <c r="A48" s="45"/>
      <c r="B48" s="46">
        <f>(COUNTIF(B44:B47,"x"))</f>
        <v>1</v>
      </c>
      <c r="C48" s="46">
        <f>SUM(C44:C47)</f>
        <v>4</v>
      </c>
      <c r="D48" s="46">
        <f>(COUNTIF(D44:D47,"x"))</f>
        <v>1</v>
      </c>
      <c r="E48" s="46">
        <f>SUM(E44:E47)</f>
        <v>2</v>
      </c>
      <c r="F48" s="48"/>
      <c r="G48" s="48"/>
      <c r="H48" s="45"/>
      <c r="I48" s="46">
        <f>(COUNTIF(I44:I47,"x"))</f>
        <v>1</v>
      </c>
      <c r="J48" s="46">
        <f>SUM(J44:J47)</f>
        <v>2</v>
      </c>
      <c r="K48" s="46">
        <f>(COUNTIF(K44:K47,"x"))</f>
        <v>1</v>
      </c>
      <c r="L48" s="46">
        <f>SUM(L44:L47)</f>
        <v>3</v>
      </c>
      <c r="M48" s="48"/>
      <c r="N48" s="48"/>
      <c r="O48" s="45"/>
      <c r="P48" s="46">
        <f>(COUNTIF(P44:P47,"x"))</f>
        <v>1</v>
      </c>
      <c r="Q48" s="46">
        <f>SUM(Q44:Q47)</f>
        <v>2</v>
      </c>
      <c r="R48" s="46">
        <f>(COUNTIF(R44:R47,"x"))</f>
        <v>1</v>
      </c>
      <c r="S48" s="46">
        <f>SUM(S44:S47)</f>
        <v>1</v>
      </c>
      <c r="T48" s="48"/>
      <c r="U48" s="10"/>
      <c r="V48" s="48">
        <f>SUM(B48,D48,I48,K48,P48,R48)</f>
        <v>6</v>
      </c>
      <c r="W48" s="1"/>
      <c r="X48" s="1"/>
      <c r="Y48" s="1"/>
      <c r="Z48" s="1"/>
      <c r="AA48" s="1"/>
      <c r="AB48" s="1"/>
      <c r="AC48" s="1"/>
      <c r="AD48" s="1"/>
      <c r="AE48" s="1"/>
      <c r="AF48" s="1"/>
      <c r="AG48" s="1"/>
      <c r="AH48" s="1"/>
      <c r="AI48" s="1"/>
      <c r="AJ48" s="48"/>
      <c r="AK48" s="48"/>
      <c r="AL48" s="2"/>
      <c r="AM48" s="2"/>
      <c r="AN48" s="2"/>
      <c r="AO48" s="2"/>
      <c r="AP48" s="2"/>
    </row>
    <row r="49" spans="1:42" ht="15.75" customHeight="1">
      <c r="A49" s="12" t="s">
        <v>9</v>
      </c>
      <c r="B49" s="13" t="s">
        <v>10</v>
      </c>
      <c r="C49" s="14"/>
      <c r="D49" s="15" t="s">
        <v>11</v>
      </c>
      <c r="E49" s="14"/>
      <c r="F49" s="17" t="s">
        <v>12</v>
      </c>
      <c r="G49" s="8"/>
      <c r="H49" s="12" t="s">
        <v>9</v>
      </c>
      <c r="I49" s="13" t="s">
        <v>10</v>
      </c>
      <c r="J49" s="14"/>
      <c r="K49" s="15" t="s">
        <v>11</v>
      </c>
      <c r="L49" s="14"/>
      <c r="M49" s="17" t="s">
        <v>12</v>
      </c>
      <c r="N49" s="8"/>
      <c r="O49" s="12" t="s">
        <v>9</v>
      </c>
      <c r="P49" s="13" t="s">
        <v>10</v>
      </c>
      <c r="Q49" s="14"/>
      <c r="R49" s="15" t="s">
        <v>11</v>
      </c>
      <c r="S49" s="14"/>
      <c r="T49" s="20" t="s">
        <v>12</v>
      </c>
      <c r="U49" s="21"/>
      <c r="V49" s="45"/>
      <c r="W49" s="8"/>
      <c r="X49" s="8"/>
      <c r="Y49" s="8"/>
      <c r="Z49" s="8"/>
      <c r="AA49" s="8"/>
      <c r="AB49" s="8"/>
      <c r="AC49" s="8"/>
      <c r="AD49" s="8"/>
      <c r="AE49" s="8"/>
      <c r="AF49" s="8"/>
      <c r="AG49" s="8"/>
      <c r="AH49" s="8"/>
      <c r="AI49" s="8"/>
      <c r="AJ49" s="45"/>
      <c r="AK49" s="45"/>
      <c r="AL49" s="2"/>
      <c r="AM49" s="2"/>
      <c r="AN49" s="2"/>
      <c r="AO49" s="2"/>
      <c r="AP49" s="2"/>
    </row>
    <row r="50" spans="1:42" ht="15.75" customHeight="1">
      <c r="A50" s="260">
        <f>A44+1</f>
        <v>8</v>
      </c>
      <c r="B50" s="22"/>
      <c r="C50" s="23">
        <f>IF(B50="",0,1)</f>
        <v>0</v>
      </c>
      <c r="D50" s="51" t="s">
        <v>16</v>
      </c>
      <c r="E50" s="23">
        <f>IF(D50="",0,1)</f>
        <v>1</v>
      </c>
      <c r="F50" s="25" t="s">
        <v>97</v>
      </c>
      <c r="G50" s="1"/>
      <c r="H50" s="260">
        <f>H44+1</f>
        <v>16</v>
      </c>
      <c r="I50" s="22"/>
      <c r="J50" s="23">
        <f>IF(I50="",0,1)</f>
        <v>0</v>
      </c>
      <c r="K50" s="51" t="s">
        <v>16</v>
      </c>
      <c r="L50" s="23">
        <f>IF(K50="",0,1)</f>
        <v>1</v>
      </c>
      <c r="M50" s="27" t="s">
        <v>98</v>
      </c>
      <c r="N50" s="1"/>
      <c r="O50" s="260">
        <f>O44+1</f>
        <v>24</v>
      </c>
      <c r="P50" s="22"/>
      <c r="Q50" s="23">
        <f>IF(P50="",0,1)</f>
        <v>0</v>
      </c>
      <c r="R50" s="26"/>
      <c r="S50" s="23">
        <f>IF(R50="",0,1)</f>
        <v>0</v>
      </c>
      <c r="T50" s="29" t="s">
        <v>99</v>
      </c>
      <c r="U50" s="10"/>
      <c r="V50" s="48"/>
      <c r="W50" s="1"/>
      <c r="X50" s="1"/>
      <c r="Y50" s="1"/>
      <c r="Z50" s="1"/>
      <c r="AA50" s="1"/>
      <c r="AB50" s="1"/>
      <c r="AC50" s="1"/>
      <c r="AD50" s="1"/>
      <c r="AE50" s="1"/>
      <c r="AF50" s="1"/>
      <c r="AG50" s="1"/>
      <c r="AH50" s="1"/>
      <c r="AI50" s="1"/>
      <c r="AJ50" s="48"/>
      <c r="AK50" s="48"/>
      <c r="AL50" s="2"/>
      <c r="AM50" s="2"/>
      <c r="AN50" s="2"/>
      <c r="AO50" s="2"/>
      <c r="AP50" s="2"/>
    </row>
    <row r="51" spans="1:42" ht="15.75" customHeight="1">
      <c r="A51" s="261"/>
      <c r="B51" s="30"/>
      <c r="C51" s="31">
        <f>IF(B51="",0,2)</f>
        <v>0</v>
      </c>
      <c r="D51" s="32"/>
      <c r="E51" s="31">
        <f>IF(D51="",0,2)</f>
        <v>0</v>
      </c>
      <c r="F51" s="33" t="s">
        <v>100</v>
      </c>
      <c r="G51" s="1"/>
      <c r="H51" s="261"/>
      <c r="I51" s="30"/>
      <c r="J51" s="31">
        <f>IF(I51="",0,2)</f>
        <v>0</v>
      </c>
      <c r="K51" s="24"/>
      <c r="L51" s="31">
        <f>IF(K51="",0,2)</f>
        <v>0</v>
      </c>
      <c r="M51" s="27" t="s">
        <v>101</v>
      </c>
      <c r="N51" s="1"/>
      <c r="O51" s="261"/>
      <c r="P51" s="34" t="s">
        <v>16</v>
      </c>
      <c r="Q51" s="31">
        <f>IF(P51="",0,2)</f>
        <v>2</v>
      </c>
      <c r="R51" s="24"/>
      <c r="S51" s="31">
        <f>IF(R51="",0,2)</f>
        <v>0</v>
      </c>
      <c r="T51" s="29" t="s">
        <v>102</v>
      </c>
      <c r="U51" s="10"/>
      <c r="V51" s="48"/>
      <c r="W51" s="1"/>
      <c r="X51" s="1"/>
      <c r="Y51" s="1"/>
      <c r="Z51" s="1"/>
      <c r="AA51" s="1"/>
      <c r="AB51" s="1"/>
      <c r="AC51" s="1"/>
      <c r="AD51" s="1"/>
      <c r="AE51" s="1"/>
      <c r="AF51" s="1"/>
      <c r="AG51" s="1"/>
      <c r="AH51" s="1"/>
      <c r="AI51" s="1"/>
      <c r="AJ51" s="48"/>
      <c r="AK51" s="48"/>
      <c r="AL51" s="2"/>
      <c r="AM51" s="2"/>
      <c r="AN51" s="2"/>
      <c r="AO51" s="2"/>
      <c r="AP51" s="2"/>
    </row>
    <row r="52" spans="1:42" ht="15.75" customHeight="1">
      <c r="A52" s="261"/>
      <c r="B52" s="34" t="s">
        <v>16</v>
      </c>
      <c r="C52" s="31">
        <f>IF(B52="",0,3)</f>
        <v>3</v>
      </c>
      <c r="D52" s="24"/>
      <c r="E52" s="31">
        <f>IF(D52="",0,3)</f>
        <v>0</v>
      </c>
      <c r="F52" s="33" t="s">
        <v>103</v>
      </c>
      <c r="G52" s="1"/>
      <c r="H52" s="261"/>
      <c r="I52" s="30"/>
      <c r="J52" s="31">
        <f>IF(I52="",0,3)</f>
        <v>0</v>
      </c>
      <c r="K52" s="24"/>
      <c r="L52" s="31">
        <f>IF(K52="",0,3)</f>
        <v>0</v>
      </c>
      <c r="M52" s="27" t="s">
        <v>104</v>
      </c>
      <c r="N52" s="1"/>
      <c r="O52" s="261"/>
      <c r="P52" s="30"/>
      <c r="Q52" s="31">
        <f>IF(P52="",0,3)</f>
        <v>0</v>
      </c>
      <c r="R52" s="32" t="s">
        <v>16</v>
      </c>
      <c r="S52" s="31">
        <f>IF(R52="",0,3)</f>
        <v>3</v>
      </c>
      <c r="T52" s="29" t="s">
        <v>105</v>
      </c>
      <c r="U52" s="10"/>
      <c r="V52" s="48"/>
      <c r="W52" s="1"/>
      <c r="X52" s="1"/>
      <c r="Y52" s="1"/>
      <c r="Z52" s="1"/>
      <c r="AA52" s="1"/>
      <c r="AB52" s="1"/>
      <c r="AC52" s="1"/>
      <c r="AD52" s="1"/>
      <c r="AE52" s="1"/>
      <c r="AF52" s="1"/>
      <c r="AG52" s="1"/>
      <c r="AH52" s="1"/>
      <c r="AI52" s="1"/>
      <c r="AJ52" s="48"/>
      <c r="AK52" s="48"/>
      <c r="AL52" s="2"/>
      <c r="AM52" s="2"/>
      <c r="AN52" s="2"/>
      <c r="AO52" s="2"/>
      <c r="AP52" s="2"/>
    </row>
    <row r="53" spans="1:42" ht="15.75" customHeight="1">
      <c r="A53" s="261"/>
      <c r="B53" s="56"/>
      <c r="C53" s="57">
        <f>IF(B53="",0,4)</f>
        <v>0</v>
      </c>
      <c r="D53" s="58"/>
      <c r="E53" s="57">
        <f>IF(D53="",0,4)</f>
        <v>0</v>
      </c>
      <c r="F53" s="59" t="s">
        <v>106</v>
      </c>
      <c r="G53" s="1"/>
      <c r="H53" s="261"/>
      <c r="I53" s="60" t="s">
        <v>16</v>
      </c>
      <c r="J53" s="57">
        <f>IF(I53="",0,4)</f>
        <v>4</v>
      </c>
      <c r="K53" s="58"/>
      <c r="L53" s="57">
        <f>IF(K53="",0,4)</f>
        <v>0</v>
      </c>
      <c r="M53" s="61" t="s">
        <v>107</v>
      </c>
      <c r="N53" s="1"/>
      <c r="O53" s="261"/>
      <c r="P53" s="56"/>
      <c r="Q53" s="57">
        <f>IF(P53="",0,4)</f>
        <v>0</v>
      </c>
      <c r="R53" s="58"/>
      <c r="S53" s="57">
        <f>IF(R53="",0,4)</f>
        <v>0</v>
      </c>
      <c r="T53" s="62" t="s">
        <v>108</v>
      </c>
      <c r="U53" s="10"/>
      <c r="V53" s="48"/>
      <c r="W53" s="1"/>
      <c r="X53" s="1"/>
      <c r="Y53" s="1"/>
      <c r="Z53" s="1"/>
      <c r="AA53" s="1"/>
      <c r="AB53" s="1"/>
      <c r="AC53" s="1"/>
      <c r="AD53" s="1"/>
      <c r="AE53" s="1"/>
      <c r="AF53" s="1"/>
      <c r="AG53" s="1"/>
      <c r="AH53" s="1"/>
      <c r="AI53" s="1"/>
      <c r="AJ53" s="48"/>
      <c r="AK53" s="48"/>
      <c r="AL53" s="2"/>
      <c r="AM53" s="2"/>
      <c r="AN53" s="2"/>
      <c r="AO53" s="2"/>
      <c r="AP53" s="2"/>
    </row>
    <row r="54" spans="1:42" ht="15.75" customHeight="1">
      <c r="A54" s="63"/>
      <c r="B54" s="64">
        <f>(COUNTIF(B50:B53,"x"))</f>
        <v>1</v>
      </c>
      <c r="C54" s="64">
        <f>SUM(C50:C53)</f>
        <v>3</v>
      </c>
      <c r="D54" s="64">
        <f>(COUNTIF(D50:D53,"x"))</f>
        <v>1</v>
      </c>
      <c r="E54" s="64">
        <f>SUM(E50:E53)</f>
        <v>1</v>
      </c>
      <c r="F54" s="65"/>
      <c r="G54" s="65"/>
      <c r="H54" s="63"/>
      <c r="I54" s="64">
        <f>(COUNTIF(I50:I53,"x"))</f>
        <v>1</v>
      </c>
      <c r="J54" s="64">
        <f>SUM(J50:J53)</f>
        <v>4</v>
      </c>
      <c r="K54" s="64">
        <f>(COUNTIF(K50:K53,"x"))</f>
        <v>1</v>
      </c>
      <c r="L54" s="64">
        <f>SUM(L50:L53)</f>
        <v>1</v>
      </c>
      <c r="M54" s="65"/>
      <c r="N54" s="65"/>
      <c r="O54" s="63"/>
      <c r="P54" s="64">
        <f>(COUNTIF(P50:P53,"x"))</f>
        <v>1</v>
      </c>
      <c r="Q54" s="64">
        <f>SUM(Q50:Q53)</f>
        <v>2</v>
      </c>
      <c r="R54" s="64">
        <f>(COUNTIF(R50:R53,"x"))</f>
        <v>1</v>
      </c>
      <c r="S54" s="64">
        <f>SUM(S50:S53)</f>
        <v>3</v>
      </c>
      <c r="T54" s="66"/>
      <c r="U54" s="10"/>
      <c r="V54" s="50">
        <f>SUM(B54,D54,I54,K54,P54,R54)</f>
        <v>6</v>
      </c>
      <c r="W54" s="1"/>
      <c r="X54" s="1"/>
      <c r="Y54" s="1"/>
      <c r="Z54" s="1"/>
      <c r="AA54" s="1"/>
      <c r="AB54" s="1"/>
      <c r="AC54" s="1"/>
      <c r="AD54" s="1"/>
      <c r="AE54" s="1"/>
      <c r="AF54" s="1"/>
      <c r="AG54" s="1"/>
      <c r="AH54" s="1"/>
      <c r="AI54" s="1"/>
      <c r="AJ54" s="48"/>
      <c r="AK54" s="48"/>
      <c r="AL54" s="2"/>
      <c r="AM54" s="2"/>
      <c r="AN54" s="2"/>
      <c r="AO54" s="2"/>
      <c r="AP54" s="2"/>
    </row>
    <row r="55" spans="1:42" ht="25.5" customHeight="1">
      <c r="A55" s="263" t="str">
        <f>IF(SUM(V12,V18,V24,V30,V36,V42,V48,V54)=0,"",IF(SUM(V12,V18,V24,V30,V36,V42,V48,V54)=48,"","ADA SALAH PENGISIAN! PASTIKAN TIDAK ADA YANG KOSONG ATAU TERISI LEBIH DARI SATU"))</f>
        <v/>
      </c>
      <c r="B55" s="253"/>
      <c r="C55" s="253"/>
      <c r="D55" s="253"/>
      <c r="E55" s="253"/>
      <c r="F55" s="253"/>
      <c r="G55" s="253"/>
      <c r="H55" s="253"/>
      <c r="I55" s="253"/>
      <c r="J55" s="253"/>
      <c r="K55" s="253"/>
      <c r="L55" s="253"/>
      <c r="M55" s="253"/>
      <c r="N55" s="253"/>
      <c r="O55" s="253"/>
      <c r="P55" s="253"/>
      <c r="Q55" s="253"/>
      <c r="R55" s="253"/>
      <c r="S55" s="253"/>
      <c r="T55" s="253"/>
      <c r="U55" s="1"/>
      <c r="V55" s="1"/>
      <c r="W55" s="1"/>
      <c r="X55" s="1"/>
      <c r="Y55" s="1"/>
      <c r="Z55" s="1"/>
      <c r="AA55" s="1"/>
      <c r="AB55" s="1"/>
      <c r="AC55" s="1"/>
      <c r="AD55" s="1"/>
      <c r="AE55" s="1"/>
      <c r="AF55" s="1"/>
      <c r="AG55" s="1"/>
      <c r="AH55" s="1"/>
      <c r="AI55" s="1"/>
      <c r="AJ55" s="48"/>
      <c r="AK55" s="48"/>
      <c r="AL55" s="2"/>
      <c r="AM55" s="2"/>
      <c r="AN55" s="2"/>
      <c r="AO55" s="2"/>
      <c r="AP55" s="2"/>
    </row>
    <row r="56" spans="1:42" ht="21" customHeight="1">
      <c r="A56" s="264" t="str">
        <f>IF(SUM(V12,V18,V24,V30,V36,V42,V48,V54)=48,"Pengisian sudah Benar","CEK ULANG!")</f>
        <v>Pengisian sudah Benar</v>
      </c>
      <c r="B56" s="265"/>
      <c r="C56" s="265"/>
      <c r="D56" s="265"/>
      <c r="E56" s="265"/>
      <c r="F56" s="265"/>
      <c r="G56" s="265"/>
      <c r="H56" s="265"/>
      <c r="I56" s="265"/>
      <c r="J56" s="265"/>
      <c r="K56" s="265"/>
      <c r="L56" s="265"/>
      <c r="M56" s="265"/>
      <c r="N56" s="265"/>
      <c r="O56" s="265"/>
      <c r="P56" s="265"/>
      <c r="Q56" s="265"/>
      <c r="R56" s="265"/>
      <c r="S56" s="265"/>
      <c r="T56" s="265"/>
      <c r="U56" s="1"/>
      <c r="V56" s="1"/>
      <c r="W56" s="1"/>
      <c r="X56" s="1"/>
      <c r="Y56" s="1"/>
      <c r="Z56" s="1"/>
      <c r="AA56" s="1"/>
      <c r="AB56" s="1"/>
      <c r="AC56" s="1"/>
      <c r="AD56" s="1"/>
      <c r="AE56" s="1"/>
      <c r="AF56" s="1"/>
      <c r="AG56" s="1"/>
      <c r="AH56" s="1"/>
      <c r="AI56" s="1"/>
      <c r="AJ56" s="48"/>
      <c r="AK56" s="48"/>
      <c r="AL56" s="2"/>
      <c r="AM56" s="2"/>
      <c r="AN56" s="2"/>
      <c r="AO56" s="2"/>
      <c r="AP56" s="2"/>
    </row>
    <row r="57" spans="1:42" ht="15.75" customHeight="1">
      <c r="A57" s="266"/>
      <c r="B57" s="253"/>
      <c r="C57" s="253"/>
      <c r="D57" s="253"/>
      <c r="E57" s="253"/>
      <c r="F57" s="253"/>
      <c r="G57" s="253"/>
      <c r="H57" s="253"/>
      <c r="I57" s="253"/>
      <c r="J57" s="253"/>
      <c r="K57" s="253"/>
      <c r="L57" s="253"/>
      <c r="M57" s="253"/>
      <c r="N57" s="253"/>
      <c r="O57" s="253"/>
      <c r="P57" s="253"/>
      <c r="Q57" s="253"/>
      <c r="R57" s="253"/>
      <c r="S57" s="253"/>
      <c r="T57" s="253"/>
      <c r="U57" s="1"/>
      <c r="V57" s="1"/>
      <c r="W57" s="1"/>
      <c r="X57" s="1"/>
      <c r="Y57" s="1"/>
      <c r="Z57" s="1"/>
      <c r="AA57" s="1"/>
      <c r="AB57" s="1"/>
      <c r="AC57" s="1"/>
      <c r="AD57" s="1"/>
      <c r="AE57" s="1"/>
      <c r="AF57" s="1"/>
      <c r="AG57" s="1"/>
      <c r="AH57" s="1"/>
      <c r="AI57" s="1"/>
      <c r="AJ57" s="48"/>
      <c r="AK57" s="48"/>
      <c r="AL57" s="2"/>
      <c r="AM57" s="2"/>
      <c r="AN57" s="2"/>
      <c r="AO57" s="2"/>
      <c r="AP57" s="2"/>
    </row>
    <row r="58" spans="1:42" ht="15.75" customHeight="1">
      <c r="A58" s="266"/>
      <c r="B58" s="253"/>
      <c r="C58" s="253"/>
      <c r="D58" s="253"/>
      <c r="E58" s="253"/>
      <c r="F58" s="253"/>
      <c r="G58" s="253"/>
      <c r="H58" s="253"/>
      <c r="I58" s="253"/>
      <c r="J58" s="253"/>
      <c r="K58" s="253"/>
      <c r="L58" s="253"/>
      <c r="M58" s="253"/>
      <c r="N58" s="253"/>
      <c r="O58" s="253"/>
      <c r="P58" s="253"/>
      <c r="Q58" s="253"/>
      <c r="R58" s="253"/>
      <c r="S58" s="253"/>
      <c r="T58" s="253"/>
      <c r="U58" s="1"/>
      <c r="V58" s="1"/>
      <c r="W58" s="1"/>
      <c r="X58" s="1"/>
      <c r="Y58" s="1"/>
      <c r="Z58" s="1"/>
      <c r="AA58" s="1"/>
      <c r="AB58" s="1"/>
      <c r="AC58" s="1"/>
      <c r="AD58" s="1"/>
      <c r="AE58" s="1"/>
      <c r="AF58" s="1"/>
      <c r="AG58" s="1"/>
      <c r="AH58" s="1"/>
      <c r="AI58" s="1"/>
      <c r="AJ58" s="48"/>
      <c r="AK58" s="48"/>
      <c r="AL58" s="2"/>
      <c r="AM58" s="2"/>
      <c r="AN58" s="2"/>
      <c r="AO58" s="2"/>
      <c r="AP58" s="2"/>
    </row>
    <row r="59" spans="1:42" ht="15.75" customHeight="1">
      <c r="A59" s="8"/>
      <c r="B59" s="9"/>
      <c r="C59" s="9"/>
      <c r="D59" s="9"/>
      <c r="E59" s="9"/>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48"/>
      <c r="AK59" s="48"/>
      <c r="AL59" s="2"/>
      <c r="AM59" s="2"/>
      <c r="AN59" s="2"/>
      <c r="AO59" s="2"/>
      <c r="AP59" s="2"/>
    </row>
    <row r="60" spans="1:42" ht="15.75" customHeight="1">
      <c r="A60" s="8"/>
      <c r="B60" s="9"/>
      <c r="C60" s="9"/>
      <c r="D60" s="9"/>
      <c r="E60" s="9"/>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48"/>
      <c r="AK60" s="48"/>
      <c r="AL60" s="2"/>
      <c r="AM60" s="2"/>
      <c r="AN60" s="2"/>
      <c r="AO60" s="2"/>
      <c r="AP60" s="2"/>
    </row>
    <row r="61" spans="1:42" ht="15.75" customHeight="1">
      <c r="A61" s="8"/>
      <c r="B61" s="9"/>
      <c r="C61" s="9"/>
      <c r="D61" s="9"/>
      <c r="E61" s="9"/>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48"/>
      <c r="AK61" s="48"/>
      <c r="AL61" s="2"/>
      <c r="AM61" s="2"/>
      <c r="AN61" s="2"/>
      <c r="AO61" s="2"/>
      <c r="AP61" s="2"/>
    </row>
    <row r="62" spans="1:42" ht="15.75" customHeight="1">
      <c r="A62" s="8"/>
      <c r="B62" s="9"/>
      <c r="C62" s="9"/>
      <c r="D62" s="9"/>
      <c r="E62" s="9"/>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48"/>
      <c r="AK62" s="48"/>
      <c r="AL62" s="2"/>
      <c r="AM62" s="2"/>
      <c r="AN62" s="2"/>
      <c r="AO62" s="2"/>
      <c r="AP62" s="2"/>
    </row>
    <row r="63" spans="1:42" ht="15.75" customHeight="1">
      <c r="A63" s="8"/>
      <c r="B63" s="9"/>
      <c r="C63" s="9"/>
      <c r="D63" s="9"/>
      <c r="E63" s="9"/>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48"/>
      <c r="AK63" s="48"/>
      <c r="AL63" s="2"/>
      <c r="AM63" s="2"/>
      <c r="AN63" s="2"/>
      <c r="AO63" s="2"/>
      <c r="AP63" s="2"/>
    </row>
    <row r="64" spans="1:42" ht="15.75" customHeight="1">
      <c r="A64" s="8"/>
      <c r="B64" s="9"/>
      <c r="C64" s="9"/>
      <c r="D64" s="9"/>
      <c r="E64" s="9"/>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48"/>
      <c r="AK64" s="48"/>
      <c r="AL64" s="2"/>
      <c r="AM64" s="2"/>
      <c r="AN64" s="2"/>
      <c r="AO64" s="2"/>
      <c r="AP64" s="2"/>
    </row>
    <row r="65" spans="1:42" ht="15.75" customHeight="1">
      <c r="A65" s="8"/>
      <c r="B65" s="9"/>
      <c r="C65" s="9"/>
      <c r="D65" s="9"/>
      <c r="E65" s="9"/>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48"/>
      <c r="AK65" s="48"/>
      <c r="AL65" s="2"/>
      <c r="AM65" s="2"/>
      <c r="AN65" s="2"/>
      <c r="AO65" s="2"/>
      <c r="AP65" s="2"/>
    </row>
    <row r="66" spans="1:42" ht="15.75" customHeight="1">
      <c r="A66" s="45"/>
      <c r="B66" s="46"/>
      <c r="C66" s="46"/>
      <c r="D66" s="46"/>
      <c r="E66" s="46"/>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2"/>
      <c r="AM66" s="2"/>
      <c r="AN66" s="2"/>
      <c r="AO66" s="2"/>
      <c r="AP66" s="2"/>
    </row>
    <row r="67" spans="1:42" ht="15.75" customHeight="1">
      <c r="A67" s="45"/>
      <c r="B67" s="46"/>
      <c r="C67" s="46"/>
      <c r="D67" s="46"/>
      <c r="E67" s="46"/>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2"/>
      <c r="AM67" s="2"/>
      <c r="AN67" s="2"/>
      <c r="AO67" s="2"/>
      <c r="AP67" s="2"/>
    </row>
    <row r="68" spans="1:42" ht="15.75" customHeight="1">
      <c r="A68" s="45"/>
      <c r="B68" s="46"/>
      <c r="C68" s="46"/>
      <c r="D68" s="46"/>
      <c r="E68" s="46"/>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2"/>
      <c r="AM68" s="2"/>
      <c r="AN68" s="2"/>
      <c r="AO68" s="2"/>
      <c r="AP68" s="2"/>
    </row>
    <row r="69" spans="1:42" ht="15.75" customHeight="1">
      <c r="A69" s="45"/>
      <c r="B69" s="46"/>
      <c r="C69" s="46"/>
      <c r="D69" s="46"/>
      <c r="E69" s="46"/>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2"/>
      <c r="AM69" s="2"/>
      <c r="AN69" s="2"/>
      <c r="AO69" s="2"/>
      <c r="AP69" s="2"/>
    </row>
    <row r="70" spans="1:42" ht="15.75" customHeight="1">
      <c r="A70" s="45"/>
      <c r="B70" s="46"/>
      <c r="C70" s="46"/>
      <c r="D70" s="46"/>
      <c r="E70" s="46"/>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2"/>
      <c r="AM70" s="2"/>
      <c r="AN70" s="2"/>
      <c r="AO70" s="2"/>
      <c r="AP70" s="2"/>
    </row>
    <row r="71" spans="1:42" ht="15.75" customHeight="1">
      <c r="A71" s="45"/>
      <c r="B71" s="46"/>
      <c r="C71" s="46"/>
      <c r="D71" s="46"/>
      <c r="E71" s="46"/>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2"/>
      <c r="AM71" s="2"/>
      <c r="AN71" s="2"/>
      <c r="AO71" s="2"/>
      <c r="AP71" s="2"/>
    </row>
    <row r="72" spans="1:42" ht="15.75" customHeight="1">
      <c r="A72" s="45"/>
      <c r="B72" s="46"/>
      <c r="C72" s="46"/>
      <c r="D72" s="46"/>
      <c r="E72" s="46"/>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2"/>
      <c r="AM72" s="2"/>
      <c r="AN72" s="2"/>
      <c r="AO72" s="2"/>
      <c r="AP72" s="2"/>
    </row>
    <row r="73" spans="1:42" ht="15.75" customHeight="1">
      <c r="A73" s="45"/>
      <c r="B73" s="46"/>
      <c r="C73" s="46"/>
      <c r="D73" s="46"/>
      <c r="E73" s="46"/>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2"/>
      <c r="AM73" s="2"/>
      <c r="AN73" s="2"/>
      <c r="AO73" s="2"/>
      <c r="AP73" s="2"/>
    </row>
    <row r="74" spans="1:42"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5.75" customHeight="1"/>
    <row r="104" spans="1:42" ht="15.75" customHeight="1"/>
    <row r="105" spans="1:42" ht="15.75" customHeight="1"/>
    <row r="106" spans="1:42" ht="15.75" customHeight="1"/>
    <row r="107" spans="1:42" ht="15.75" customHeight="1"/>
    <row r="108" spans="1:42" ht="15.75" customHeight="1"/>
    <row r="109" spans="1:42" ht="15.75" customHeight="1"/>
    <row r="110" spans="1:42" ht="15.75" customHeight="1"/>
    <row r="111" spans="1:42" ht="15.75" customHeight="1"/>
    <row r="112" spans="1:4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3">
    <mergeCell ref="A55:T55"/>
    <mergeCell ref="A56:T58"/>
    <mergeCell ref="A8:A11"/>
    <mergeCell ref="H8:H11"/>
    <mergeCell ref="O8:O11"/>
    <mergeCell ref="A14:A17"/>
    <mergeCell ref="H14:H17"/>
    <mergeCell ref="A20:A23"/>
    <mergeCell ref="O26:O29"/>
    <mergeCell ref="A26:A29"/>
    <mergeCell ref="A32:A35"/>
    <mergeCell ref="A38:A41"/>
    <mergeCell ref="A44:A47"/>
    <mergeCell ref="A50:A53"/>
    <mergeCell ref="O50:O53"/>
    <mergeCell ref="H20:H23"/>
    <mergeCell ref="H26:H29"/>
    <mergeCell ref="H32:H35"/>
    <mergeCell ref="H38:H41"/>
    <mergeCell ref="H44:H47"/>
    <mergeCell ref="H50:H53"/>
    <mergeCell ref="O14:O17"/>
    <mergeCell ref="O20:O23"/>
    <mergeCell ref="O32:O35"/>
    <mergeCell ref="O38:O41"/>
    <mergeCell ref="O44:O47"/>
    <mergeCell ref="A1:T1"/>
    <mergeCell ref="A2:D2"/>
    <mergeCell ref="H2:T5"/>
    <mergeCell ref="U2:Y5"/>
    <mergeCell ref="A3:D3"/>
    <mergeCell ref="A4:D4"/>
    <mergeCell ref="A5:D5"/>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B2:R1000"/>
  <sheetViews>
    <sheetView workbookViewId="0"/>
  </sheetViews>
  <sheetFormatPr defaultColWidth="14.42578125" defaultRowHeight="15" customHeight="1"/>
  <cols>
    <col min="1" max="18" width="8.7109375" customWidth="1"/>
  </cols>
  <sheetData>
    <row r="2" spans="2:18">
      <c r="B2" s="334" t="s">
        <v>641</v>
      </c>
      <c r="C2" s="265"/>
      <c r="D2" s="265"/>
      <c r="E2" s="265"/>
    </row>
    <row r="3" spans="2:18">
      <c r="B3" s="266"/>
      <c r="C3" s="253"/>
      <c r="D3" s="253"/>
      <c r="E3" s="253"/>
    </row>
    <row r="5" spans="2:18" ht="18">
      <c r="B5" s="313" t="s">
        <v>185</v>
      </c>
      <c r="C5" s="314"/>
      <c r="D5" s="314"/>
      <c r="E5" s="314"/>
      <c r="F5" s="314"/>
      <c r="G5" s="315"/>
      <c r="H5" s="236"/>
      <c r="I5" s="313" t="s">
        <v>186</v>
      </c>
      <c r="J5" s="314"/>
      <c r="K5" s="314"/>
      <c r="L5" s="315"/>
      <c r="M5" s="236"/>
      <c r="N5" s="313" t="s">
        <v>187</v>
      </c>
      <c r="O5" s="314"/>
      <c r="P5" s="314"/>
      <c r="Q5" s="315"/>
      <c r="R5" s="236"/>
    </row>
    <row r="6" spans="2:18">
      <c r="B6" s="335" t="s">
        <v>117</v>
      </c>
      <c r="C6" s="265"/>
      <c r="D6" s="265"/>
      <c r="E6" s="304" t="s">
        <v>601</v>
      </c>
      <c r="F6" s="253"/>
      <c r="G6" s="305"/>
      <c r="H6" s="236"/>
      <c r="I6" s="307" t="s">
        <v>642</v>
      </c>
      <c r="J6" s="253"/>
      <c r="K6" s="253"/>
      <c r="L6" s="305"/>
      <c r="M6" s="236"/>
      <c r="N6" s="306" t="s">
        <v>643</v>
      </c>
      <c r="O6" s="253"/>
      <c r="P6" s="253"/>
      <c r="Q6" s="305"/>
      <c r="R6" s="236"/>
    </row>
    <row r="7" spans="2:18">
      <c r="B7" s="256"/>
      <c r="C7" s="253"/>
      <c r="D7" s="253"/>
      <c r="E7" s="304" t="s">
        <v>603</v>
      </c>
      <c r="F7" s="253"/>
      <c r="G7" s="305"/>
      <c r="H7" s="236"/>
      <c r="I7" s="307" t="s">
        <v>644</v>
      </c>
      <c r="J7" s="253"/>
      <c r="K7" s="253"/>
      <c r="L7" s="305"/>
      <c r="M7" s="236"/>
      <c r="N7" s="306" t="s">
        <v>645</v>
      </c>
      <c r="O7" s="253"/>
      <c r="P7" s="253"/>
      <c r="Q7" s="305"/>
      <c r="R7" s="236"/>
    </row>
    <row r="8" spans="2:18">
      <c r="B8" s="256"/>
      <c r="C8" s="253"/>
      <c r="D8" s="253"/>
      <c r="E8" s="304" t="s">
        <v>606</v>
      </c>
      <c r="F8" s="253"/>
      <c r="G8" s="305"/>
      <c r="H8" s="236"/>
      <c r="I8" s="307" t="s">
        <v>646</v>
      </c>
      <c r="J8" s="253"/>
      <c r="K8" s="253"/>
      <c r="L8" s="305"/>
      <c r="M8" s="236"/>
      <c r="N8" s="306" t="s">
        <v>647</v>
      </c>
      <c r="O8" s="253"/>
      <c r="P8" s="253"/>
      <c r="Q8" s="305"/>
      <c r="R8" s="236"/>
    </row>
    <row r="9" spans="2:18">
      <c r="B9" s="256"/>
      <c r="C9" s="253"/>
      <c r="D9" s="253"/>
      <c r="E9" s="304" t="s">
        <v>609</v>
      </c>
      <c r="F9" s="253"/>
      <c r="G9" s="305"/>
      <c r="H9" s="236"/>
      <c r="I9" s="307" t="s">
        <v>648</v>
      </c>
      <c r="J9" s="253"/>
      <c r="K9" s="253"/>
      <c r="L9" s="305"/>
      <c r="M9" s="236"/>
      <c r="N9" s="306" t="s">
        <v>611</v>
      </c>
      <c r="O9" s="253"/>
      <c r="P9" s="253"/>
      <c r="Q9" s="305"/>
      <c r="R9" s="236"/>
    </row>
    <row r="10" spans="2:18">
      <c r="B10" s="256"/>
      <c r="C10" s="253"/>
      <c r="D10" s="253"/>
      <c r="E10" s="304" t="s">
        <v>612</v>
      </c>
      <c r="F10" s="253"/>
      <c r="G10" s="305"/>
      <c r="H10" s="236"/>
      <c r="I10" s="307" t="s">
        <v>649</v>
      </c>
      <c r="J10" s="253"/>
      <c r="K10" s="253"/>
      <c r="L10" s="305"/>
      <c r="M10" s="236"/>
      <c r="N10" s="306" t="s">
        <v>650</v>
      </c>
      <c r="O10" s="253"/>
      <c r="P10" s="253"/>
      <c r="Q10" s="305"/>
      <c r="R10" s="236"/>
    </row>
    <row r="11" spans="2:18">
      <c r="B11" s="256"/>
      <c r="C11" s="253"/>
      <c r="D11" s="253"/>
      <c r="E11" s="304" t="s">
        <v>615</v>
      </c>
      <c r="F11" s="253"/>
      <c r="G11" s="305"/>
      <c r="H11" s="236"/>
      <c r="I11" s="308" t="s">
        <v>616</v>
      </c>
      <c r="J11" s="253"/>
      <c r="K11" s="253"/>
      <c r="L11" s="305"/>
      <c r="M11" s="236"/>
      <c r="N11" s="306" t="s">
        <v>651</v>
      </c>
      <c r="O11" s="253"/>
      <c r="P11" s="253"/>
      <c r="Q11" s="305"/>
      <c r="R11" s="236"/>
    </row>
    <row r="12" spans="2:18">
      <c r="B12" s="256"/>
      <c r="C12" s="253"/>
      <c r="D12" s="253"/>
      <c r="E12" s="304" t="s">
        <v>652</v>
      </c>
      <c r="F12" s="253"/>
      <c r="G12" s="305"/>
      <c r="H12" s="236"/>
      <c r="I12" s="307" t="s">
        <v>653</v>
      </c>
      <c r="J12" s="253"/>
      <c r="K12" s="253"/>
      <c r="L12" s="305"/>
      <c r="M12" s="236"/>
      <c r="N12" s="306" t="s">
        <v>654</v>
      </c>
      <c r="O12" s="253"/>
      <c r="P12" s="253"/>
      <c r="Q12" s="305"/>
      <c r="R12" s="236"/>
    </row>
    <row r="13" spans="2:18">
      <c r="B13" s="256"/>
      <c r="C13" s="253"/>
      <c r="D13" s="253"/>
      <c r="E13" s="304" t="s">
        <v>655</v>
      </c>
      <c r="F13" s="253"/>
      <c r="G13" s="305"/>
      <c r="H13" s="236"/>
      <c r="I13" s="307" t="s">
        <v>656</v>
      </c>
      <c r="J13" s="253"/>
      <c r="K13" s="253"/>
      <c r="L13" s="305"/>
      <c r="M13" s="236"/>
      <c r="N13" s="306"/>
      <c r="O13" s="253"/>
      <c r="P13" s="253"/>
      <c r="Q13" s="305"/>
      <c r="R13" s="236"/>
    </row>
    <row r="14" spans="2:18">
      <c r="B14" s="256"/>
      <c r="C14" s="253"/>
      <c r="D14" s="253"/>
      <c r="E14" s="304" t="s">
        <v>212</v>
      </c>
      <c r="F14" s="253"/>
      <c r="G14" s="305"/>
      <c r="H14" s="236"/>
      <c r="I14" s="307" t="s">
        <v>657</v>
      </c>
      <c r="J14" s="253"/>
      <c r="K14" s="253"/>
      <c r="L14" s="305"/>
      <c r="M14" s="236"/>
      <c r="N14" s="306"/>
      <c r="O14" s="253"/>
      <c r="P14" s="253"/>
      <c r="Q14" s="305"/>
      <c r="R14" s="236"/>
    </row>
    <row r="15" spans="2:18">
      <c r="B15" s="256"/>
      <c r="C15" s="253"/>
      <c r="D15" s="253"/>
      <c r="E15" s="304" t="s">
        <v>658</v>
      </c>
      <c r="F15" s="253"/>
      <c r="G15" s="305"/>
      <c r="H15" s="236"/>
      <c r="I15" s="307"/>
      <c r="J15" s="253"/>
      <c r="K15" s="253"/>
      <c r="L15" s="305"/>
      <c r="M15" s="236"/>
      <c r="N15" s="306"/>
      <c r="O15" s="253"/>
      <c r="P15" s="253"/>
      <c r="Q15" s="305"/>
      <c r="R15" s="236"/>
    </row>
    <row r="16" spans="2:18">
      <c r="B16" s="256"/>
      <c r="C16" s="253"/>
      <c r="D16" s="253"/>
      <c r="E16" s="304" t="s">
        <v>659</v>
      </c>
      <c r="F16" s="253"/>
      <c r="G16" s="305"/>
      <c r="H16" s="236"/>
      <c r="I16" s="311"/>
      <c r="J16" s="253"/>
      <c r="K16" s="253"/>
      <c r="L16" s="305"/>
      <c r="M16" s="236"/>
      <c r="N16" s="306"/>
      <c r="O16" s="253"/>
      <c r="P16" s="253"/>
      <c r="Q16" s="305"/>
      <c r="R16" s="236"/>
    </row>
    <row r="17" spans="2:18">
      <c r="B17" s="257"/>
      <c r="C17" s="258"/>
      <c r="D17" s="258"/>
      <c r="E17" s="320" t="s">
        <v>660</v>
      </c>
      <c r="F17" s="258"/>
      <c r="G17" s="310"/>
      <c r="H17" s="236"/>
      <c r="I17" s="317"/>
      <c r="J17" s="258"/>
      <c r="K17" s="258"/>
      <c r="L17" s="310"/>
      <c r="M17" s="236"/>
      <c r="N17" s="309"/>
      <c r="O17" s="258"/>
      <c r="P17" s="258"/>
      <c r="Q17" s="310"/>
      <c r="R17" s="236"/>
    </row>
    <row r="18" spans="2:18">
      <c r="B18" s="236"/>
      <c r="C18" s="236"/>
      <c r="D18" s="236"/>
      <c r="E18" s="236"/>
      <c r="F18" s="236"/>
      <c r="G18" s="236"/>
      <c r="H18" s="236"/>
      <c r="I18" s="236"/>
      <c r="J18" s="236"/>
      <c r="K18" s="236"/>
      <c r="L18" s="236"/>
      <c r="M18" s="236"/>
      <c r="N18" s="236"/>
      <c r="O18" s="236"/>
      <c r="P18" s="236"/>
      <c r="Q18" s="236"/>
      <c r="R18" s="236"/>
    </row>
    <row r="19" spans="2:18">
      <c r="B19" s="321" t="s">
        <v>661</v>
      </c>
      <c r="C19" s="322"/>
      <c r="D19" s="322"/>
      <c r="E19" s="323"/>
      <c r="F19" s="236"/>
      <c r="G19" s="236"/>
      <c r="H19" s="236"/>
      <c r="I19" s="236"/>
      <c r="J19" s="236"/>
      <c r="K19" s="236"/>
      <c r="L19" s="236"/>
      <c r="M19" s="236"/>
      <c r="N19" s="236"/>
      <c r="O19" s="236"/>
      <c r="P19" s="236"/>
      <c r="Q19" s="236"/>
      <c r="R19" s="236"/>
    </row>
    <row r="20" spans="2:18">
      <c r="B20" s="324" t="s">
        <v>662</v>
      </c>
      <c r="C20" s="255"/>
      <c r="D20" s="255"/>
      <c r="E20" s="255"/>
      <c r="F20" s="255"/>
      <c r="G20" s="255"/>
      <c r="H20" s="255"/>
      <c r="I20" s="255"/>
      <c r="J20" s="255"/>
      <c r="K20" s="255"/>
      <c r="L20" s="255"/>
      <c r="M20" s="255"/>
      <c r="N20" s="255"/>
      <c r="O20" s="255"/>
      <c r="P20" s="255"/>
      <c r="Q20" s="255"/>
      <c r="R20" s="325"/>
    </row>
    <row r="21" spans="2:18" ht="15.75" customHeight="1">
      <c r="B21" s="256"/>
      <c r="C21" s="253"/>
      <c r="D21" s="253"/>
      <c r="E21" s="253"/>
      <c r="F21" s="253"/>
      <c r="G21" s="253"/>
      <c r="H21" s="253"/>
      <c r="I21" s="253"/>
      <c r="J21" s="253"/>
      <c r="K21" s="253"/>
      <c r="L21" s="253"/>
      <c r="M21" s="253"/>
      <c r="N21" s="253"/>
      <c r="O21" s="253"/>
      <c r="P21" s="253"/>
      <c r="Q21" s="253"/>
      <c r="R21" s="305"/>
    </row>
    <row r="22" spans="2:18" ht="15.75" customHeight="1">
      <c r="B22" s="256"/>
      <c r="C22" s="253"/>
      <c r="D22" s="253"/>
      <c r="E22" s="253"/>
      <c r="F22" s="253"/>
      <c r="G22" s="253"/>
      <c r="H22" s="253"/>
      <c r="I22" s="253"/>
      <c r="J22" s="253"/>
      <c r="K22" s="253"/>
      <c r="L22" s="253"/>
      <c r="M22" s="253"/>
      <c r="N22" s="253"/>
      <c r="O22" s="253"/>
      <c r="P22" s="253"/>
      <c r="Q22" s="253"/>
      <c r="R22" s="305"/>
    </row>
    <row r="23" spans="2:18" ht="15.75" customHeight="1">
      <c r="B23" s="256"/>
      <c r="C23" s="253"/>
      <c r="D23" s="253"/>
      <c r="E23" s="253"/>
      <c r="F23" s="253"/>
      <c r="G23" s="253"/>
      <c r="H23" s="253"/>
      <c r="I23" s="253"/>
      <c r="J23" s="253"/>
      <c r="K23" s="253"/>
      <c r="L23" s="253"/>
      <c r="M23" s="253"/>
      <c r="N23" s="253"/>
      <c r="O23" s="253"/>
      <c r="P23" s="253"/>
      <c r="Q23" s="253"/>
      <c r="R23" s="305"/>
    </row>
    <row r="24" spans="2:18" ht="15.75" customHeight="1">
      <c r="B24" s="256"/>
      <c r="C24" s="253"/>
      <c r="D24" s="253"/>
      <c r="E24" s="253"/>
      <c r="F24" s="253"/>
      <c r="G24" s="253"/>
      <c r="H24" s="253"/>
      <c r="I24" s="253"/>
      <c r="J24" s="253"/>
      <c r="K24" s="253"/>
      <c r="L24" s="253"/>
      <c r="M24" s="253"/>
      <c r="N24" s="253"/>
      <c r="O24" s="253"/>
      <c r="P24" s="253"/>
      <c r="Q24" s="253"/>
      <c r="R24" s="305"/>
    </row>
    <row r="25" spans="2:18" ht="15.75" customHeight="1">
      <c r="B25" s="256"/>
      <c r="C25" s="253"/>
      <c r="D25" s="253"/>
      <c r="E25" s="253"/>
      <c r="F25" s="253"/>
      <c r="G25" s="253"/>
      <c r="H25" s="253"/>
      <c r="I25" s="253"/>
      <c r="J25" s="253"/>
      <c r="K25" s="253"/>
      <c r="L25" s="253"/>
      <c r="M25" s="253"/>
      <c r="N25" s="253"/>
      <c r="O25" s="253"/>
      <c r="P25" s="253"/>
      <c r="Q25" s="253"/>
      <c r="R25" s="305"/>
    </row>
    <row r="26" spans="2:18" ht="15.75" customHeight="1">
      <c r="B26" s="257"/>
      <c r="C26" s="258"/>
      <c r="D26" s="258"/>
      <c r="E26" s="258"/>
      <c r="F26" s="258"/>
      <c r="G26" s="258"/>
      <c r="H26" s="258"/>
      <c r="I26" s="258"/>
      <c r="J26" s="258"/>
      <c r="K26" s="258"/>
      <c r="L26" s="258"/>
      <c r="M26" s="258"/>
      <c r="N26" s="258"/>
      <c r="O26" s="258"/>
      <c r="P26" s="258"/>
      <c r="Q26" s="258"/>
      <c r="R26" s="310"/>
    </row>
    <row r="27" spans="2:18" ht="15.75" customHeight="1">
      <c r="B27" s="237"/>
      <c r="C27" s="237"/>
      <c r="D27" s="237"/>
      <c r="E27" s="237"/>
      <c r="F27" s="237"/>
      <c r="G27" s="237"/>
      <c r="H27" s="237"/>
      <c r="I27" s="237"/>
      <c r="J27" s="237"/>
      <c r="K27" s="237"/>
      <c r="L27" s="237"/>
      <c r="M27" s="237"/>
      <c r="N27" s="237"/>
      <c r="O27" s="237"/>
      <c r="P27" s="237"/>
      <c r="Q27" s="237"/>
      <c r="R27" s="237"/>
    </row>
    <row r="28" spans="2:18" ht="15.75" customHeight="1">
      <c r="B28" s="326" t="s">
        <v>222</v>
      </c>
      <c r="C28" s="314"/>
      <c r="D28" s="314"/>
      <c r="E28" s="315"/>
      <c r="F28" s="237"/>
      <c r="G28" s="237"/>
      <c r="H28" s="237"/>
      <c r="I28" s="237"/>
      <c r="J28" s="237"/>
      <c r="K28" s="237"/>
      <c r="L28" s="237"/>
      <c r="M28" s="237"/>
      <c r="N28" s="237"/>
      <c r="O28" s="327" t="s">
        <v>223</v>
      </c>
      <c r="P28" s="322"/>
      <c r="Q28" s="322"/>
      <c r="R28" s="323"/>
    </row>
    <row r="29" spans="2:18" ht="15.75" customHeight="1">
      <c r="B29" s="324" t="s">
        <v>663</v>
      </c>
      <c r="C29" s="255"/>
      <c r="D29" s="255"/>
      <c r="E29" s="255"/>
      <c r="F29" s="255"/>
      <c r="G29" s="255"/>
      <c r="H29" s="255"/>
      <c r="I29" s="325"/>
      <c r="J29" s="237"/>
      <c r="K29" s="328" t="s">
        <v>625</v>
      </c>
      <c r="L29" s="255"/>
      <c r="M29" s="255"/>
      <c r="N29" s="255"/>
      <c r="O29" s="255"/>
      <c r="P29" s="255"/>
      <c r="Q29" s="255"/>
      <c r="R29" s="325"/>
    </row>
    <row r="30" spans="2:18" ht="15.75" customHeight="1">
      <c r="B30" s="306" t="s">
        <v>664</v>
      </c>
      <c r="C30" s="253"/>
      <c r="D30" s="253"/>
      <c r="E30" s="253"/>
      <c r="F30" s="253"/>
      <c r="G30" s="253"/>
      <c r="H30" s="253"/>
      <c r="I30" s="305"/>
      <c r="K30" s="318" t="s">
        <v>627</v>
      </c>
      <c r="L30" s="253"/>
      <c r="M30" s="253"/>
      <c r="N30" s="253"/>
      <c r="O30" s="253"/>
      <c r="P30" s="253"/>
      <c r="Q30" s="253"/>
      <c r="R30" s="305"/>
    </row>
    <row r="31" spans="2:18" ht="15.75" customHeight="1">
      <c r="B31" s="306" t="s">
        <v>665</v>
      </c>
      <c r="C31" s="253"/>
      <c r="D31" s="253"/>
      <c r="E31" s="253"/>
      <c r="F31" s="253"/>
      <c r="G31" s="253"/>
      <c r="H31" s="253"/>
      <c r="I31" s="305"/>
      <c r="K31" s="318" t="s">
        <v>629</v>
      </c>
      <c r="L31" s="253"/>
      <c r="M31" s="253"/>
      <c r="N31" s="253"/>
      <c r="O31" s="253"/>
      <c r="P31" s="253"/>
      <c r="Q31" s="253"/>
      <c r="R31" s="305"/>
    </row>
    <row r="32" spans="2:18" ht="15.75" customHeight="1">
      <c r="B32" s="306" t="s">
        <v>666</v>
      </c>
      <c r="C32" s="253"/>
      <c r="D32" s="253"/>
      <c r="E32" s="253"/>
      <c r="F32" s="253"/>
      <c r="G32" s="253"/>
      <c r="H32" s="253"/>
      <c r="I32" s="305"/>
      <c r="K32" s="318" t="s">
        <v>631</v>
      </c>
      <c r="L32" s="253"/>
      <c r="M32" s="253"/>
      <c r="N32" s="253"/>
      <c r="O32" s="253"/>
      <c r="P32" s="253"/>
      <c r="Q32" s="253"/>
      <c r="R32" s="305"/>
    </row>
    <row r="33" spans="2:18" ht="15.75" customHeight="1">
      <c r="B33" s="306" t="s">
        <v>667</v>
      </c>
      <c r="C33" s="253"/>
      <c r="D33" s="253"/>
      <c r="E33" s="253"/>
      <c r="F33" s="253"/>
      <c r="G33" s="253"/>
      <c r="H33" s="253"/>
      <c r="I33" s="305"/>
      <c r="K33" s="318" t="s">
        <v>633</v>
      </c>
      <c r="L33" s="253"/>
      <c r="M33" s="253"/>
      <c r="N33" s="253"/>
      <c r="O33" s="253"/>
      <c r="P33" s="253"/>
      <c r="Q33" s="253"/>
      <c r="R33" s="305"/>
    </row>
    <row r="34" spans="2:18" ht="15.75" customHeight="1">
      <c r="B34" s="306" t="s">
        <v>668</v>
      </c>
      <c r="C34" s="253"/>
      <c r="D34" s="253"/>
      <c r="E34" s="253"/>
      <c r="F34" s="253"/>
      <c r="G34" s="253"/>
      <c r="H34" s="253"/>
      <c r="I34" s="305"/>
      <c r="K34" s="318" t="s">
        <v>635</v>
      </c>
      <c r="L34" s="253"/>
      <c r="M34" s="253"/>
      <c r="N34" s="253"/>
      <c r="O34" s="253"/>
      <c r="P34" s="253"/>
      <c r="Q34" s="253"/>
      <c r="R34" s="305"/>
    </row>
    <row r="35" spans="2:18" ht="15.75" customHeight="1">
      <c r="B35" s="306" t="s">
        <v>669</v>
      </c>
      <c r="C35" s="253"/>
      <c r="D35" s="253"/>
      <c r="E35" s="253"/>
      <c r="F35" s="253"/>
      <c r="G35" s="253"/>
      <c r="H35" s="253"/>
      <c r="I35" s="305"/>
      <c r="K35" s="318" t="s">
        <v>637</v>
      </c>
      <c r="L35" s="253"/>
      <c r="M35" s="253"/>
      <c r="N35" s="253"/>
      <c r="O35" s="253"/>
      <c r="P35" s="253"/>
      <c r="Q35" s="253"/>
      <c r="R35" s="305"/>
    </row>
    <row r="36" spans="2:18" ht="15.75" customHeight="1">
      <c r="B36" s="309" t="s">
        <v>670</v>
      </c>
      <c r="C36" s="258"/>
      <c r="D36" s="258"/>
      <c r="E36" s="258"/>
      <c r="F36" s="258"/>
      <c r="G36" s="258"/>
      <c r="H36" s="258"/>
      <c r="I36" s="310"/>
      <c r="K36" s="319" t="s">
        <v>639</v>
      </c>
      <c r="L36" s="258"/>
      <c r="M36" s="258"/>
      <c r="N36" s="258"/>
      <c r="O36" s="258"/>
      <c r="P36" s="258"/>
      <c r="Q36" s="258"/>
      <c r="R36" s="310"/>
    </row>
    <row r="37" spans="2:18" ht="15.75" customHeight="1"/>
    <row r="38" spans="2:18" ht="15.75" customHeight="1">
      <c r="B38" s="330" t="s">
        <v>237</v>
      </c>
      <c r="C38" s="322"/>
      <c r="D38" s="322"/>
      <c r="E38" s="322"/>
      <c r="F38" s="322"/>
      <c r="G38" s="322"/>
      <c r="H38" s="322"/>
      <c r="I38" s="323"/>
    </row>
    <row r="39" spans="2:18" ht="15.75" customHeight="1">
      <c r="B39" s="331" t="s">
        <v>640</v>
      </c>
      <c r="C39" s="255"/>
      <c r="D39" s="255"/>
      <c r="E39" s="255"/>
      <c r="F39" s="255"/>
      <c r="G39" s="255"/>
      <c r="H39" s="255"/>
      <c r="I39" s="325"/>
    </row>
    <row r="40" spans="2:18" ht="15.75" customHeight="1">
      <c r="B40" s="306" t="s">
        <v>239</v>
      </c>
      <c r="C40" s="253"/>
      <c r="D40" s="253"/>
      <c r="E40" s="253"/>
      <c r="F40" s="253"/>
      <c r="G40" s="253"/>
      <c r="H40" s="253"/>
      <c r="I40" s="305"/>
    </row>
    <row r="41" spans="2:18" ht="15.75" customHeight="1">
      <c r="B41" s="306" t="s">
        <v>240</v>
      </c>
      <c r="C41" s="253"/>
      <c r="D41" s="253"/>
      <c r="E41" s="253"/>
      <c r="F41" s="253"/>
      <c r="G41" s="253"/>
      <c r="H41" s="253"/>
      <c r="I41" s="305"/>
    </row>
    <row r="42" spans="2:18" ht="15.75" customHeight="1">
      <c r="B42" s="306" t="s">
        <v>241</v>
      </c>
      <c r="C42" s="253"/>
      <c r="D42" s="253"/>
      <c r="E42" s="253"/>
      <c r="F42" s="253"/>
      <c r="G42" s="253"/>
      <c r="H42" s="253"/>
      <c r="I42" s="305"/>
    </row>
    <row r="43" spans="2:18" ht="15.75" customHeight="1">
      <c r="B43" s="306" t="s">
        <v>242</v>
      </c>
      <c r="C43" s="253"/>
      <c r="D43" s="253"/>
      <c r="E43" s="253"/>
      <c r="F43" s="253"/>
      <c r="G43" s="253"/>
      <c r="H43" s="253"/>
      <c r="I43" s="305"/>
    </row>
    <row r="44" spans="2:18" ht="15.75" customHeight="1">
      <c r="B44" s="306" t="s">
        <v>243</v>
      </c>
      <c r="C44" s="253"/>
      <c r="D44" s="253"/>
      <c r="E44" s="253"/>
      <c r="F44" s="253"/>
      <c r="G44" s="253"/>
      <c r="H44" s="253"/>
      <c r="I44" s="305"/>
    </row>
    <row r="45" spans="2:18" ht="15.75" customHeight="1">
      <c r="B45" s="306" t="s">
        <v>244</v>
      </c>
      <c r="C45" s="253"/>
      <c r="D45" s="253"/>
      <c r="E45" s="253"/>
      <c r="F45" s="253"/>
      <c r="G45" s="253"/>
      <c r="H45" s="253"/>
      <c r="I45" s="305"/>
    </row>
    <row r="46" spans="2:18" ht="15.75" customHeight="1">
      <c r="B46" s="306" t="s">
        <v>245</v>
      </c>
      <c r="C46" s="253"/>
      <c r="D46" s="253"/>
      <c r="E46" s="253"/>
      <c r="F46" s="253"/>
      <c r="G46" s="253"/>
      <c r="H46" s="253"/>
      <c r="I46" s="305"/>
    </row>
    <row r="47" spans="2:18" ht="15.75" customHeight="1">
      <c r="B47" s="306" t="s">
        <v>246</v>
      </c>
      <c r="C47" s="253"/>
      <c r="D47" s="253"/>
      <c r="E47" s="253"/>
      <c r="F47" s="253"/>
      <c r="G47" s="253"/>
      <c r="H47" s="253"/>
      <c r="I47" s="305"/>
    </row>
    <row r="48" spans="2:18" ht="15.75" customHeight="1">
      <c r="B48" s="306" t="s">
        <v>247</v>
      </c>
      <c r="C48" s="253"/>
      <c r="D48" s="253"/>
      <c r="E48" s="253"/>
      <c r="F48" s="253"/>
      <c r="G48" s="253"/>
      <c r="H48" s="253"/>
      <c r="I48" s="305"/>
    </row>
    <row r="49" spans="2:9" ht="15.75" customHeight="1">
      <c r="B49" s="306" t="s">
        <v>248</v>
      </c>
      <c r="C49" s="253"/>
      <c r="D49" s="253"/>
      <c r="E49" s="253"/>
      <c r="F49" s="253"/>
      <c r="G49" s="253"/>
      <c r="H49" s="253"/>
      <c r="I49" s="305"/>
    </row>
    <row r="50" spans="2:9" ht="15.75" customHeight="1">
      <c r="B50" s="306" t="s">
        <v>249</v>
      </c>
      <c r="C50" s="253"/>
      <c r="D50" s="253"/>
      <c r="E50" s="253"/>
      <c r="F50" s="253"/>
      <c r="G50" s="253"/>
      <c r="H50" s="253"/>
      <c r="I50" s="305"/>
    </row>
    <row r="51" spans="2:9" ht="15.75" customHeight="1">
      <c r="B51" s="306" t="s">
        <v>250</v>
      </c>
      <c r="C51" s="253"/>
      <c r="D51" s="253"/>
      <c r="E51" s="253"/>
      <c r="F51" s="253"/>
      <c r="G51" s="253"/>
      <c r="H51" s="253"/>
      <c r="I51" s="305"/>
    </row>
    <row r="52" spans="2:9" ht="15.75" customHeight="1">
      <c r="B52" s="306" t="s">
        <v>251</v>
      </c>
      <c r="C52" s="253"/>
      <c r="D52" s="253"/>
      <c r="E52" s="253"/>
      <c r="F52" s="253"/>
      <c r="G52" s="253"/>
      <c r="H52" s="253"/>
      <c r="I52" s="305"/>
    </row>
    <row r="53" spans="2:9" ht="15.75" customHeight="1">
      <c r="B53" s="306" t="s">
        <v>252</v>
      </c>
      <c r="C53" s="253"/>
      <c r="D53" s="253"/>
      <c r="E53" s="253"/>
      <c r="F53" s="253"/>
      <c r="G53" s="253"/>
      <c r="H53" s="253"/>
      <c r="I53" s="305"/>
    </row>
    <row r="54" spans="2:9" ht="15.75" customHeight="1">
      <c r="B54" s="306"/>
      <c r="C54" s="253"/>
      <c r="D54" s="253"/>
      <c r="E54" s="253"/>
      <c r="F54" s="253"/>
      <c r="G54" s="253"/>
      <c r="H54" s="253"/>
      <c r="I54" s="305"/>
    </row>
    <row r="55" spans="2:9" ht="15.75" customHeight="1">
      <c r="B55" s="306"/>
      <c r="C55" s="253"/>
      <c r="D55" s="253"/>
      <c r="E55" s="253"/>
      <c r="F55" s="253"/>
      <c r="G55" s="253"/>
      <c r="H55" s="253"/>
      <c r="I55" s="305"/>
    </row>
    <row r="56" spans="2:9" ht="15.75" customHeight="1">
      <c r="B56" s="309"/>
      <c r="C56" s="258"/>
      <c r="D56" s="258"/>
      <c r="E56" s="258"/>
      <c r="F56" s="258"/>
      <c r="G56" s="258"/>
      <c r="H56" s="258"/>
      <c r="I56" s="310"/>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42:I42"/>
    <mergeCell ref="B43:I43"/>
    <mergeCell ref="B36:I36"/>
    <mergeCell ref="B38:I38"/>
    <mergeCell ref="B39:I39"/>
    <mergeCell ref="B40:I40"/>
    <mergeCell ref="B41:I41"/>
    <mergeCell ref="K35:R35"/>
    <mergeCell ref="K36:R36"/>
    <mergeCell ref="E16:G16"/>
    <mergeCell ref="E17:G17"/>
    <mergeCell ref="B19:E19"/>
    <mergeCell ref="B20:R26"/>
    <mergeCell ref="B28:E28"/>
    <mergeCell ref="O28:R28"/>
    <mergeCell ref="K29:R29"/>
    <mergeCell ref="B29:I29"/>
    <mergeCell ref="B30:I30"/>
    <mergeCell ref="B31:I31"/>
    <mergeCell ref="B32:I32"/>
    <mergeCell ref="B33:I33"/>
    <mergeCell ref="B34:I34"/>
    <mergeCell ref="B35:I35"/>
    <mergeCell ref="K30:R30"/>
    <mergeCell ref="K31:R31"/>
    <mergeCell ref="K32:R32"/>
    <mergeCell ref="K33:R33"/>
    <mergeCell ref="K34:R34"/>
    <mergeCell ref="I16:L16"/>
    <mergeCell ref="N16:Q16"/>
    <mergeCell ref="N17:Q17"/>
    <mergeCell ref="B2:E3"/>
    <mergeCell ref="B5:G5"/>
    <mergeCell ref="I5:L5"/>
    <mergeCell ref="N5:Q5"/>
    <mergeCell ref="B6:D17"/>
    <mergeCell ref="I6:L6"/>
    <mergeCell ref="I17:L17"/>
    <mergeCell ref="B56:I56"/>
    <mergeCell ref="B44:I44"/>
    <mergeCell ref="B45:I45"/>
    <mergeCell ref="B46:I46"/>
    <mergeCell ref="B47:I47"/>
    <mergeCell ref="B48:I48"/>
    <mergeCell ref="B49:I49"/>
    <mergeCell ref="B50:I50"/>
    <mergeCell ref="B51:I51"/>
    <mergeCell ref="B52:I52"/>
    <mergeCell ref="B53:I53"/>
    <mergeCell ref="B54:I54"/>
    <mergeCell ref="B55:I55"/>
    <mergeCell ref="I14:L14"/>
    <mergeCell ref="E14:G14"/>
    <mergeCell ref="E15:G15"/>
    <mergeCell ref="N14:Q14"/>
    <mergeCell ref="N15:Q15"/>
    <mergeCell ref="I15:L15"/>
    <mergeCell ref="I12:L12"/>
    <mergeCell ref="E12:G12"/>
    <mergeCell ref="E13:G13"/>
    <mergeCell ref="N12:Q12"/>
    <mergeCell ref="N13:Q13"/>
    <mergeCell ref="I13:L13"/>
    <mergeCell ref="I10:L10"/>
    <mergeCell ref="E10:G10"/>
    <mergeCell ref="E11:G11"/>
    <mergeCell ref="N10:Q10"/>
    <mergeCell ref="N11:Q11"/>
    <mergeCell ref="I11:L11"/>
    <mergeCell ref="I8:L8"/>
    <mergeCell ref="E8:G8"/>
    <mergeCell ref="E9:G9"/>
    <mergeCell ref="N8:Q8"/>
    <mergeCell ref="N9:Q9"/>
    <mergeCell ref="I9:L9"/>
    <mergeCell ref="E6:G6"/>
    <mergeCell ref="E7:G7"/>
    <mergeCell ref="N6:Q6"/>
    <mergeCell ref="N7:Q7"/>
    <mergeCell ref="I7:L7"/>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365D"/>
  </sheetPr>
  <dimension ref="A1:AA1000"/>
  <sheetViews>
    <sheetView workbookViewId="0"/>
  </sheetViews>
  <sheetFormatPr defaultColWidth="14.42578125" defaultRowHeight="15" customHeight="1"/>
  <cols>
    <col min="1" max="27" width="8.7109375" customWidth="1"/>
  </cols>
  <sheetData>
    <row r="1" spans="1:27">
      <c r="A1" s="249"/>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row>
    <row r="2" spans="1:27">
      <c r="B2" s="336" t="s">
        <v>671</v>
      </c>
      <c r="C2" s="265"/>
      <c r="D2" s="265"/>
      <c r="E2" s="265"/>
      <c r="F2" s="2"/>
      <c r="G2" s="2"/>
      <c r="H2" s="2"/>
      <c r="I2" s="2"/>
      <c r="J2" s="2"/>
      <c r="K2" s="2"/>
      <c r="L2" s="2"/>
      <c r="M2" s="2"/>
      <c r="N2" s="2"/>
      <c r="O2" s="2"/>
      <c r="P2" s="2"/>
      <c r="Q2" s="2"/>
      <c r="R2" s="2"/>
      <c r="S2" s="2"/>
      <c r="T2" s="2"/>
      <c r="U2" s="2"/>
    </row>
    <row r="3" spans="1:27">
      <c r="B3" s="266"/>
      <c r="C3" s="253"/>
      <c r="D3" s="253"/>
      <c r="E3" s="253"/>
      <c r="F3" s="2"/>
      <c r="G3" s="2"/>
      <c r="H3" s="2"/>
      <c r="I3" s="2"/>
      <c r="J3" s="2"/>
      <c r="K3" s="2"/>
      <c r="L3" s="2"/>
      <c r="M3" s="2"/>
      <c r="N3" s="2"/>
      <c r="O3" s="2"/>
      <c r="P3" s="2"/>
      <c r="Q3" s="2"/>
      <c r="R3" s="2"/>
      <c r="S3" s="2"/>
      <c r="T3" s="2"/>
      <c r="U3" s="2"/>
      <c r="V3" s="2"/>
      <c r="W3" s="2"/>
      <c r="X3" s="2"/>
      <c r="Y3" s="2"/>
      <c r="Z3" s="2"/>
    </row>
    <row r="4" spans="1:27">
      <c r="T4" s="2"/>
      <c r="U4" s="2"/>
      <c r="V4" s="2"/>
      <c r="W4" s="2"/>
      <c r="X4" s="2"/>
      <c r="Y4" s="2"/>
      <c r="Z4" s="2"/>
    </row>
    <row r="5" spans="1:27" ht="18">
      <c r="B5" s="313" t="s">
        <v>185</v>
      </c>
      <c r="C5" s="314"/>
      <c r="D5" s="314"/>
      <c r="E5" s="314"/>
      <c r="F5" s="314"/>
      <c r="G5" s="315"/>
      <c r="H5" s="236"/>
      <c r="I5" s="313" t="s">
        <v>186</v>
      </c>
      <c r="J5" s="314"/>
      <c r="K5" s="314"/>
      <c r="L5" s="315"/>
      <c r="M5" s="236"/>
      <c r="N5" s="313" t="s">
        <v>187</v>
      </c>
      <c r="O5" s="314"/>
      <c r="P5" s="314"/>
      <c r="Q5" s="315"/>
      <c r="R5" s="236"/>
      <c r="T5" s="2"/>
      <c r="U5" s="2"/>
      <c r="V5" s="2"/>
      <c r="W5" s="2"/>
      <c r="X5" s="2"/>
      <c r="Y5" s="2"/>
      <c r="Z5" s="2"/>
    </row>
    <row r="6" spans="1:27">
      <c r="B6" s="337" t="s">
        <v>118</v>
      </c>
      <c r="C6" s="265"/>
      <c r="D6" s="265"/>
      <c r="E6" s="304" t="s">
        <v>601</v>
      </c>
      <c r="F6" s="253"/>
      <c r="G6" s="305"/>
      <c r="H6" s="236"/>
      <c r="I6" s="307" t="s">
        <v>672</v>
      </c>
      <c r="J6" s="253"/>
      <c r="K6" s="253"/>
      <c r="L6" s="305"/>
      <c r="M6" s="236"/>
      <c r="N6" s="306" t="s">
        <v>673</v>
      </c>
      <c r="O6" s="253"/>
      <c r="P6" s="253"/>
      <c r="Q6" s="305"/>
      <c r="R6" s="236"/>
      <c r="T6" s="2"/>
      <c r="U6" s="2"/>
      <c r="V6" s="2"/>
      <c r="W6" s="2"/>
      <c r="X6" s="2"/>
      <c r="Y6" s="2"/>
      <c r="Z6" s="2"/>
    </row>
    <row r="7" spans="1:27">
      <c r="B7" s="256"/>
      <c r="C7" s="253"/>
      <c r="D7" s="253"/>
      <c r="E7" s="304" t="s">
        <v>603</v>
      </c>
      <c r="F7" s="253"/>
      <c r="G7" s="305"/>
      <c r="H7" s="236"/>
      <c r="I7" s="307" t="s">
        <v>674</v>
      </c>
      <c r="J7" s="253"/>
      <c r="K7" s="253"/>
      <c r="L7" s="305"/>
      <c r="M7" s="236"/>
      <c r="N7" s="306" t="s">
        <v>675</v>
      </c>
      <c r="O7" s="253"/>
      <c r="P7" s="253"/>
      <c r="Q7" s="305"/>
      <c r="R7" s="236"/>
      <c r="T7" s="2"/>
      <c r="U7" s="2"/>
      <c r="V7" s="2"/>
      <c r="W7" s="2"/>
      <c r="X7" s="2"/>
      <c r="Y7" s="2"/>
      <c r="Z7" s="2"/>
    </row>
    <row r="8" spans="1:27">
      <c r="B8" s="256"/>
      <c r="C8" s="253"/>
      <c r="D8" s="253"/>
      <c r="E8" s="304" t="s">
        <v>606</v>
      </c>
      <c r="F8" s="253"/>
      <c r="G8" s="305"/>
      <c r="H8" s="236"/>
      <c r="I8" s="307" t="s">
        <v>676</v>
      </c>
      <c r="J8" s="253"/>
      <c r="K8" s="253"/>
      <c r="L8" s="305"/>
      <c r="M8" s="236"/>
      <c r="N8" s="306" t="s">
        <v>677</v>
      </c>
      <c r="O8" s="253"/>
      <c r="P8" s="253"/>
      <c r="Q8" s="305"/>
      <c r="R8" s="236"/>
      <c r="T8" s="2"/>
      <c r="U8" s="2"/>
      <c r="V8" s="2"/>
      <c r="W8" s="2"/>
      <c r="X8" s="2"/>
      <c r="Y8" s="2"/>
      <c r="Z8" s="2"/>
    </row>
    <row r="9" spans="1:27">
      <c r="B9" s="256"/>
      <c r="C9" s="253"/>
      <c r="D9" s="253"/>
      <c r="E9" s="304" t="s">
        <v>609</v>
      </c>
      <c r="F9" s="253"/>
      <c r="G9" s="305"/>
      <c r="H9" s="236"/>
      <c r="I9" s="307" t="s">
        <v>678</v>
      </c>
      <c r="J9" s="253"/>
      <c r="K9" s="253"/>
      <c r="L9" s="305"/>
      <c r="M9" s="236"/>
      <c r="N9" s="306" t="s">
        <v>679</v>
      </c>
      <c r="O9" s="253"/>
      <c r="P9" s="253"/>
      <c r="Q9" s="305"/>
      <c r="R9" s="236"/>
      <c r="T9" s="2"/>
      <c r="U9" s="2"/>
      <c r="V9" s="2"/>
      <c r="W9" s="2"/>
      <c r="X9" s="2"/>
      <c r="Y9" s="2"/>
      <c r="Z9" s="2"/>
    </row>
    <row r="10" spans="1:27">
      <c r="B10" s="256"/>
      <c r="C10" s="253"/>
      <c r="D10" s="253"/>
      <c r="E10" s="304" t="s">
        <v>612</v>
      </c>
      <c r="F10" s="253"/>
      <c r="G10" s="305"/>
      <c r="H10" s="236"/>
      <c r="I10" s="307" t="s">
        <v>680</v>
      </c>
      <c r="J10" s="253"/>
      <c r="K10" s="253"/>
      <c r="L10" s="305"/>
      <c r="M10" s="236"/>
      <c r="N10" s="306" t="s">
        <v>681</v>
      </c>
      <c r="O10" s="253"/>
      <c r="P10" s="253"/>
      <c r="Q10" s="305"/>
      <c r="R10" s="236"/>
      <c r="T10" s="2"/>
      <c r="U10" s="2"/>
      <c r="V10" s="2"/>
      <c r="W10" s="2"/>
      <c r="X10" s="2"/>
      <c r="Y10" s="2"/>
      <c r="Z10" s="2"/>
    </row>
    <row r="11" spans="1:27">
      <c r="B11" s="256"/>
      <c r="C11" s="253"/>
      <c r="D11" s="253"/>
      <c r="E11" s="304" t="s">
        <v>615</v>
      </c>
      <c r="F11" s="253"/>
      <c r="G11" s="305"/>
      <c r="H11" s="236"/>
      <c r="I11" s="308" t="s">
        <v>682</v>
      </c>
      <c r="J11" s="253"/>
      <c r="K11" s="253"/>
      <c r="L11" s="305"/>
      <c r="M11" s="236"/>
      <c r="N11" s="306" t="s">
        <v>683</v>
      </c>
      <c r="O11" s="253"/>
      <c r="P11" s="253"/>
      <c r="Q11" s="305"/>
      <c r="R11" s="236"/>
      <c r="T11" s="2"/>
      <c r="U11" s="2"/>
      <c r="V11" s="2"/>
      <c r="W11" s="2"/>
      <c r="X11" s="2"/>
      <c r="Y11" s="2"/>
      <c r="Z11" s="2"/>
    </row>
    <row r="12" spans="1:27">
      <c r="B12" s="256"/>
      <c r="C12" s="253"/>
      <c r="D12" s="253"/>
      <c r="E12" s="304" t="s">
        <v>206</v>
      </c>
      <c r="F12" s="253"/>
      <c r="G12" s="305"/>
      <c r="H12" s="236"/>
      <c r="I12" s="307" t="s">
        <v>653</v>
      </c>
      <c r="J12" s="253"/>
      <c r="K12" s="253"/>
      <c r="L12" s="305"/>
      <c r="M12" s="236"/>
      <c r="N12" s="306" t="s">
        <v>684</v>
      </c>
      <c r="O12" s="253"/>
      <c r="P12" s="253"/>
      <c r="Q12" s="305"/>
      <c r="R12" s="236"/>
      <c r="T12" s="2"/>
      <c r="U12" s="2"/>
      <c r="V12" s="2"/>
      <c r="W12" s="2"/>
      <c r="X12" s="2"/>
      <c r="Y12" s="2"/>
      <c r="Z12" s="2"/>
    </row>
    <row r="13" spans="1:27">
      <c r="B13" s="256"/>
      <c r="C13" s="253"/>
      <c r="D13" s="253"/>
      <c r="E13" s="304" t="s">
        <v>209</v>
      </c>
      <c r="F13" s="253"/>
      <c r="G13" s="305"/>
      <c r="H13" s="236"/>
      <c r="I13" s="307" t="s">
        <v>685</v>
      </c>
      <c r="J13" s="253"/>
      <c r="K13" s="253"/>
      <c r="L13" s="305"/>
      <c r="M13" s="236"/>
      <c r="N13" s="306" t="s">
        <v>686</v>
      </c>
      <c r="O13" s="253"/>
      <c r="P13" s="253"/>
      <c r="Q13" s="305"/>
      <c r="R13" s="236"/>
      <c r="T13" s="2"/>
      <c r="U13" s="2"/>
      <c r="V13" s="2"/>
      <c r="W13" s="2"/>
      <c r="X13" s="2"/>
      <c r="Y13" s="2"/>
      <c r="Z13" s="2"/>
    </row>
    <row r="14" spans="1:27">
      <c r="B14" s="256"/>
      <c r="C14" s="253"/>
      <c r="D14" s="253"/>
      <c r="E14" s="304" t="s">
        <v>212</v>
      </c>
      <c r="F14" s="253"/>
      <c r="G14" s="305"/>
      <c r="H14" s="236"/>
      <c r="I14" s="307" t="s">
        <v>687</v>
      </c>
      <c r="J14" s="253"/>
      <c r="K14" s="253"/>
      <c r="L14" s="305"/>
      <c r="M14" s="236"/>
      <c r="N14" s="306"/>
      <c r="O14" s="253"/>
      <c r="P14" s="253"/>
      <c r="Q14" s="305"/>
      <c r="R14" s="236"/>
      <c r="T14" s="2"/>
      <c r="U14" s="2"/>
      <c r="V14" s="2"/>
      <c r="W14" s="2"/>
      <c r="X14" s="2"/>
      <c r="Y14" s="2"/>
      <c r="Z14" s="2"/>
    </row>
    <row r="15" spans="1:27">
      <c r="B15" s="256"/>
      <c r="C15" s="253"/>
      <c r="D15" s="253"/>
      <c r="E15" s="304" t="s">
        <v>215</v>
      </c>
      <c r="F15" s="253"/>
      <c r="G15" s="305"/>
      <c r="H15" s="236"/>
      <c r="I15" s="307"/>
      <c r="J15" s="253"/>
      <c r="K15" s="253"/>
      <c r="L15" s="305"/>
      <c r="M15" s="236"/>
      <c r="N15" s="306"/>
      <c r="O15" s="253"/>
      <c r="P15" s="253"/>
      <c r="Q15" s="305"/>
      <c r="R15" s="236"/>
      <c r="T15" s="2"/>
      <c r="U15" s="2"/>
      <c r="V15" s="2"/>
      <c r="W15" s="2"/>
      <c r="X15" s="2"/>
      <c r="Y15" s="2"/>
      <c r="Z15" s="2"/>
    </row>
    <row r="16" spans="1:27">
      <c r="B16" s="256"/>
      <c r="C16" s="253"/>
      <c r="D16" s="253"/>
      <c r="E16" s="304" t="s">
        <v>688</v>
      </c>
      <c r="F16" s="253"/>
      <c r="G16" s="305"/>
      <c r="H16" s="236"/>
      <c r="I16" s="311"/>
      <c r="J16" s="253"/>
      <c r="K16" s="253"/>
      <c r="L16" s="305"/>
      <c r="M16" s="236"/>
      <c r="N16" s="306"/>
      <c r="O16" s="253"/>
      <c r="P16" s="253"/>
      <c r="Q16" s="305"/>
      <c r="R16" s="236"/>
      <c r="T16" s="2"/>
      <c r="U16" s="2"/>
      <c r="V16" s="2"/>
      <c r="W16" s="2"/>
      <c r="X16" s="2"/>
      <c r="Y16" s="2"/>
      <c r="Z16" s="2"/>
    </row>
    <row r="17" spans="2:26">
      <c r="B17" s="257"/>
      <c r="C17" s="258"/>
      <c r="D17" s="258"/>
      <c r="E17" s="320" t="s">
        <v>219</v>
      </c>
      <c r="F17" s="258"/>
      <c r="G17" s="310"/>
      <c r="H17" s="236"/>
      <c r="I17" s="317"/>
      <c r="J17" s="258"/>
      <c r="K17" s="258"/>
      <c r="L17" s="310"/>
      <c r="M17" s="236"/>
      <c r="N17" s="309"/>
      <c r="O17" s="258"/>
      <c r="P17" s="258"/>
      <c r="Q17" s="310"/>
      <c r="R17" s="236"/>
      <c r="T17" s="2"/>
      <c r="U17" s="2"/>
      <c r="V17" s="2"/>
      <c r="W17" s="2"/>
      <c r="X17" s="2"/>
      <c r="Y17" s="2"/>
      <c r="Z17" s="2"/>
    </row>
    <row r="18" spans="2:26">
      <c r="B18" s="236"/>
      <c r="C18" s="236"/>
      <c r="D18" s="236"/>
      <c r="E18" s="236"/>
      <c r="F18" s="236"/>
      <c r="G18" s="236"/>
      <c r="H18" s="236"/>
      <c r="I18" s="236"/>
      <c r="J18" s="236"/>
      <c r="K18" s="236"/>
      <c r="L18" s="236"/>
      <c r="M18" s="236"/>
      <c r="N18" s="236"/>
      <c r="O18" s="236"/>
      <c r="P18" s="236"/>
      <c r="Q18" s="236"/>
      <c r="R18" s="236"/>
      <c r="T18" s="2"/>
      <c r="U18" s="2"/>
      <c r="V18" s="2"/>
      <c r="W18" s="2"/>
      <c r="X18" s="2"/>
      <c r="Y18" s="2"/>
      <c r="Z18" s="2"/>
    </row>
    <row r="19" spans="2:26">
      <c r="B19" s="321" t="s">
        <v>689</v>
      </c>
      <c r="C19" s="322"/>
      <c r="D19" s="322"/>
      <c r="E19" s="323"/>
      <c r="F19" s="236"/>
      <c r="G19" s="236"/>
      <c r="H19" s="236"/>
      <c r="I19" s="236"/>
      <c r="J19" s="236"/>
      <c r="K19" s="236"/>
      <c r="L19" s="236"/>
      <c r="M19" s="236"/>
      <c r="N19" s="236"/>
      <c r="O19" s="236"/>
      <c r="P19" s="236"/>
      <c r="Q19" s="236"/>
      <c r="R19" s="236"/>
      <c r="T19" s="2"/>
      <c r="U19" s="2"/>
      <c r="V19" s="2"/>
      <c r="W19" s="2"/>
      <c r="X19" s="2"/>
      <c r="Y19" s="2"/>
      <c r="Z19" s="2"/>
    </row>
    <row r="20" spans="2:26">
      <c r="B20" s="324" t="s">
        <v>690</v>
      </c>
      <c r="C20" s="255"/>
      <c r="D20" s="255"/>
      <c r="E20" s="255"/>
      <c r="F20" s="255"/>
      <c r="G20" s="255"/>
      <c r="H20" s="255"/>
      <c r="I20" s="255"/>
      <c r="J20" s="255"/>
      <c r="K20" s="255"/>
      <c r="L20" s="255"/>
      <c r="M20" s="255"/>
      <c r="N20" s="255"/>
      <c r="O20" s="255"/>
      <c r="P20" s="255"/>
      <c r="Q20" s="255"/>
      <c r="R20" s="325"/>
      <c r="T20" s="2"/>
      <c r="U20" s="2"/>
      <c r="V20" s="2"/>
      <c r="W20" s="2"/>
      <c r="X20" s="2"/>
      <c r="Y20" s="2"/>
      <c r="Z20" s="2"/>
    </row>
    <row r="21" spans="2:26" ht="15.75" customHeight="1">
      <c r="B21" s="256"/>
      <c r="C21" s="253"/>
      <c r="D21" s="253"/>
      <c r="E21" s="253"/>
      <c r="F21" s="253"/>
      <c r="G21" s="253"/>
      <c r="H21" s="253"/>
      <c r="I21" s="253"/>
      <c r="J21" s="253"/>
      <c r="K21" s="253"/>
      <c r="L21" s="253"/>
      <c r="M21" s="253"/>
      <c r="N21" s="253"/>
      <c r="O21" s="253"/>
      <c r="P21" s="253"/>
      <c r="Q21" s="253"/>
      <c r="R21" s="305"/>
      <c r="T21" s="2"/>
      <c r="U21" s="2"/>
      <c r="V21" s="2"/>
      <c r="W21" s="2"/>
      <c r="X21" s="2"/>
      <c r="Y21" s="2"/>
      <c r="Z21" s="2"/>
    </row>
    <row r="22" spans="2:26" ht="15.75" customHeight="1">
      <c r="B22" s="256"/>
      <c r="C22" s="253"/>
      <c r="D22" s="253"/>
      <c r="E22" s="253"/>
      <c r="F22" s="253"/>
      <c r="G22" s="253"/>
      <c r="H22" s="253"/>
      <c r="I22" s="253"/>
      <c r="J22" s="253"/>
      <c r="K22" s="253"/>
      <c r="L22" s="253"/>
      <c r="M22" s="253"/>
      <c r="N22" s="253"/>
      <c r="O22" s="253"/>
      <c r="P22" s="253"/>
      <c r="Q22" s="253"/>
      <c r="R22" s="305"/>
      <c r="T22" s="2"/>
      <c r="U22" s="2"/>
      <c r="V22" s="2"/>
      <c r="W22" s="2"/>
      <c r="X22" s="2"/>
      <c r="Y22" s="2"/>
      <c r="Z22" s="2"/>
    </row>
    <row r="23" spans="2:26" ht="15.75" customHeight="1">
      <c r="B23" s="256"/>
      <c r="C23" s="253"/>
      <c r="D23" s="253"/>
      <c r="E23" s="253"/>
      <c r="F23" s="253"/>
      <c r="G23" s="253"/>
      <c r="H23" s="253"/>
      <c r="I23" s="253"/>
      <c r="J23" s="253"/>
      <c r="K23" s="253"/>
      <c r="L23" s="253"/>
      <c r="M23" s="253"/>
      <c r="N23" s="253"/>
      <c r="O23" s="253"/>
      <c r="P23" s="253"/>
      <c r="Q23" s="253"/>
      <c r="R23" s="305"/>
      <c r="T23" s="2"/>
      <c r="U23" s="2"/>
      <c r="V23" s="2"/>
      <c r="W23" s="2"/>
      <c r="X23" s="2"/>
      <c r="Y23" s="2"/>
      <c r="Z23" s="2"/>
    </row>
    <row r="24" spans="2:26" ht="15.75" customHeight="1">
      <c r="B24" s="256"/>
      <c r="C24" s="253"/>
      <c r="D24" s="253"/>
      <c r="E24" s="253"/>
      <c r="F24" s="253"/>
      <c r="G24" s="253"/>
      <c r="H24" s="253"/>
      <c r="I24" s="253"/>
      <c r="J24" s="253"/>
      <c r="K24" s="253"/>
      <c r="L24" s="253"/>
      <c r="M24" s="253"/>
      <c r="N24" s="253"/>
      <c r="O24" s="253"/>
      <c r="P24" s="253"/>
      <c r="Q24" s="253"/>
      <c r="R24" s="305"/>
      <c r="T24" s="2"/>
      <c r="U24" s="2"/>
      <c r="V24" s="2"/>
      <c r="W24" s="2"/>
      <c r="X24" s="2"/>
      <c r="Y24" s="2"/>
      <c r="Z24" s="2"/>
    </row>
    <row r="25" spans="2:26" ht="15.75" customHeight="1">
      <c r="B25" s="256"/>
      <c r="C25" s="253"/>
      <c r="D25" s="253"/>
      <c r="E25" s="253"/>
      <c r="F25" s="253"/>
      <c r="G25" s="253"/>
      <c r="H25" s="253"/>
      <c r="I25" s="253"/>
      <c r="J25" s="253"/>
      <c r="K25" s="253"/>
      <c r="L25" s="253"/>
      <c r="M25" s="253"/>
      <c r="N25" s="253"/>
      <c r="O25" s="253"/>
      <c r="P25" s="253"/>
      <c r="Q25" s="253"/>
      <c r="R25" s="305"/>
      <c r="T25" s="2"/>
      <c r="U25" s="2"/>
      <c r="V25" s="2"/>
      <c r="W25" s="2"/>
      <c r="X25" s="2"/>
      <c r="Y25" s="2"/>
      <c r="Z25" s="2"/>
    </row>
    <row r="26" spans="2:26" ht="15.75" customHeight="1">
      <c r="B26" s="257"/>
      <c r="C26" s="258"/>
      <c r="D26" s="258"/>
      <c r="E26" s="258"/>
      <c r="F26" s="258"/>
      <c r="G26" s="258"/>
      <c r="H26" s="258"/>
      <c r="I26" s="258"/>
      <c r="J26" s="258"/>
      <c r="K26" s="258"/>
      <c r="L26" s="258"/>
      <c r="M26" s="258"/>
      <c r="N26" s="258"/>
      <c r="O26" s="258"/>
      <c r="P26" s="258"/>
      <c r="Q26" s="258"/>
      <c r="R26" s="310"/>
      <c r="T26" s="2"/>
      <c r="U26" s="2"/>
      <c r="V26" s="2"/>
      <c r="W26" s="2"/>
      <c r="X26" s="2"/>
      <c r="Y26" s="2"/>
      <c r="Z26" s="2"/>
    </row>
    <row r="27" spans="2:26" ht="15.75" customHeight="1">
      <c r="B27" s="237"/>
      <c r="C27" s="237"/>
      <c r="D27" s="237"/>
      <c r="E27" s="237"/>
      <c r="F27" s="237"/>
      <c r="G27" s="237"/>
      <c r="H27" s="237"/>
      <c r="I27" s="237"/>
      <c r="J27" s="237"/>
      <c r="K27" s="237"/>
      <c r="L27" s="237"/>
      <c r="M27" s="237"/>
      <c r="N27" s="237"/>
      <c r="O27" s="237"/>
      <c r="P27" s="237"/>
      <c r="Q27" s="237"/>
      <c r="R27" s="237"/>
      <c r="T27" s="2"/>
      <c r="U27" s="2"/>
      <c r="V27" s="2"/>
      <c r="W27" s="2"/>
      <c r="X27" s="2"/>
      <c r="Y27" s="2"/>
      <c r="Z27" s="2"/>
    </row>
    <row r="28" spans="2:26" ht="15.75" customHeight="1">
      <c r="B28" s="326" t="s">
        <v>222</v>
      </c>
      <c r="C28" s="314"/>
      <c r="D28" s="314"/>
      <c r="E28" s="315"/>
      <c r="F28" s="237"/>
      <c r="G28" s="237"/>
      <c r="H28" s="237"/>
      <c r="I28" s="237"/>
      <c r="J28" s="237"/>
      <c r="K28" s="237"/>
      <c r="L28" s="237"/>
      <c r="M28" s="237"/>
      <c r="N28" s="237"/>
      <c r="O28" s="327" t="s">
        <v>223</v>
      </c>
      <c r="P28" s="322"/>
      <c r="Q28" s="322"/>
      <c r="R28" s="323"/>
      <c r="T28" s="2"/>
      <c r="U28" s="2"/>
      <c r="V28" s="2"/>
      <c r="W28" s="2"/>
      <c r="X28" s="2"/>
      <c r="Y28" s="2"/>
      <c r="Z28" s="2"/>
    </row>
    <row r="29" spans="2:26" ht="15.75" customHeight="1">
      <c r="B29" s="324" t="s">
        <v>691</v>
      </c>
      <c r="C29" s="255"/>
      <c r="D29" s="255"/>
      <c r="E29" s="255"/>
      <c r="F29" s="255"/>
      <c r="G29" s="255"/>
      <c r="H29" s="255"/>
      <c r="I29" s="325"/>
      <c r="J29" s="237"/>
      <c r="K29" s="328" t="s">
        <v>692</v>
      </c>
      <c r="L29" s="255"/>
      <c r="M29" s="255"/>
      <c r="N29" s="255"/>
      <c r="O29" s="255"/>
      <c r="P29" s="255"/>
      <c r="Q29" s="255"/>
      <c r="R29" s="325"/>
      <c r="T29" s="2"/>
      <c r="U29" s="2"/>
      <c r="V29" s="2"/>
      <c r="W29" s="2"/>
      <c r="X29" s="2"/>
      <c r="Y29" s="2"/>
      <c r="Z29" s="2"/>
    </row>
    <row r="30" spans="2:26" ht="15.75" customHeight="1">
      <c r="B30" s="306" t="s">
        <v>693</v>
      </c>
      <c r="C30" s="253"/>
      <c r="D30" s="253"/>
      <c r="E30" s="253"/>
      <c r="F30" s="253"/>
      <c r="G30" s="253"/>
      <c r="H30" s="253"/>
      <c r="I30" s="305"/>
      <c r="K30" s="318" t="s">
        <v>694</v>
      </c>
      <c r="L30" s="253"/>
      <c r="M30" s="253"/>
      <c r="N30" s="253"/>
      <c r="O30" s="253"/>
      <c r="P30" s="253"/>
      <c r="Q30" s="253"/>
      <c r="R30" s="305"/>
      <c r="T30" s="2"/>
      <c r="U30" s="2"/>
      <c r="V30" s="2"/>
      <c r="W30" s="2"/>
      <c r="X30" s="2"/>
      <c r="Y30" s="2"/>
      <c r="Z30" s="2"/>
    </row>
    <row r="31" spans="2:26" ht="15.75" customHeight="1">
      <c r="B31" s="306" t="s">
        <v>695</v>
      </c>
      <c r="C31" s="253"/>
      <c r="D31" s="253"/>
      <c r="E31" s="253"/>
      <c r="F31" s="253"/>
      <c r="G31" s="253"/>
      <c r="H31" s="253"/>
      <c r="I31" s="305"/>
      <c r="K31" s="318" t="s">
        <v>696</v>
      </c>
      <c r="L31" s="253"/>
      <c r="M31" s="253"/>
      <c r="N31" s="253"/>
      <c r="O31" s="253"/>
      <c r="P31" s="253"/>
      <c r="Q31" s="253"/>
      <c r="R31" s="305"/>
      <c r="T31" s="2"/>
      <c r="U31" s="2"/>
      <c r="V31" s="2"/>
      <c r="W31" s="2"/>
      <c r="X31" s="2"/>
      <c r="Y31" s="2"/>
      <c r="Z31" s="2"/>
    </row>
    <row r="32" spans="2:26" ht="15.75" customHeight="1">
      <c r="B32" s="306" t="s">
        <v>697</v>
      </c>
      <c r="C32" s="253"/>
      <c r="D32" s="253"/>
      <c r="E32" s="253"/>
      <c r="F32" s="253"/>
      <c r="G32" s="253"/>
      <c r="H32" s="253"/>
      <c r="I32" s="305"/>
      <c r="K32" s="318" t="s">
        <v>698</v>
      </c>
      <c r="L32" s="253"/>
      <c r="M32" s="253"/>
      <c r="N32" s="253"/>
      <c r="O32" s="253"/>
      <c r="P32" s="253"/>
      <c r="Q32" s="253"/>
      <c r="R32" s="305"/>
      <c r="T32" s="2"/>
      <c r="U32" s="2"/>
      <c r="V32" s="2"/>
      <c r="W32" s="2"/>
      <c r="X32" s="2"/>
      <c r="Y32" s="2"/>
      <c r="Z32" s="2"/>
    </row>
    <row r="33" spans="2:26" ht="15.75" customHeight="1">
      <c r="B33" s="306" t="s">
        <v>699</v>
      </c>
      <c r="C33" s="253"/>
      <c r="D33" s="253"/>
      <c r="E33" s="253"/>
      <c r="F33" s="253"/>
      <c r="G33" s="253"/>
      <c r="H33" s="253"/>
      <c r="I33" s="305"/>
      <c r="K33" s="318" t="s">
        <v>700</v>
      </c>
      <c r="L33" s="253"/>
      <c r="M33" s="253"/>
      <c r="N33" s="253"/>
      <c r="O33" s="253"/>
      <c r="P33" s="253"/>
      <c r="Q33" s="253"/>
      <c r="R33" s="305"/>
      <c r="T33" s="2"/>
      <c r="U33" s="2"/>
      <c r="V33" s="2"/>
      <c r="W33" s="2"/>
      <c r="X33" s="2"/>
      <c r="Y33" s="2"/>
      <c r="Z33" s="2"/>
    </row>
    <row r="34" spans="2:26" ht="15.75" customHeight="1">
      <c r="B34" s="306" t="s">
        <v>701</v>
      </c>
      <c r="C34" s="253"/>
      <c r="D34" s="253"/>
      <c r="E34" s="253"/>
      <c r="F34" s="253"/>
      <c r="G34" s="253"/>
      <c r="H34" s="253"/>
      <c r="I34" s="305"/>
      <c r="K34" s="318" t="s">
        <v>702</v>
      </c>
      <c r="L34" s="253"/>
      <c r="M34" s="253"/>
      <c r="N34" s="253"/>
      <c r="O34" s="253"/>
      <c r="P34" s="253"/>
      <c r="Q34" s="253"/>
      <c r="R34" s="305"/>
      <c r="T34" s="2"/>
      <c r="U34" s="2"/>
      <c r="V34" s="2"/>
      <c r="W34" s="2"/>
      <c r="X34" s="2"/>
      <c r="Y34" s="2"/>
      <c r="Z34" s="2"/>
    </row>
    <row r="35" spans="2:26" ht="15.75" customHeight="1">
      <c r="B35" s="306"/>
      <c r="C35" s="253"/>
      <c r="D35" s="253"/>
      <c r="E35" s="253"/>
      <c r="F35" s="253"/>
      <c r="G35" s="253"/>
      <c r="H35" s="253"/>
      <c r="I35" s="305"/>
      <c r="K35" s="318"/>
      <c r="L35" s="253"/>
      <c r="M35" s="253"/>
      <c r="N35" s="253"/>
      <c r="O35" s="253"/>
      <c r="P35" s="253"/>
      <c r="Q35" s="253"/>
      <c r="R35" s="305"/>
      <c r="T35" s="2"/>
      <c r="U35" s="2"/>
      <c r="V35" s="2"/>
      <c r="W35" s="2"/>
      <c r="X35" s="2"/>
      <c r="Y35" s="2"/>
      <c r="Z35" s="2"/>
    </row>
    <row r="36" spans="2:26" ht="15.75" customHeight="1">
      <c r="B36" s="309"/>
      <c r="C36" s="258"/>
      <c r="D36" s="258"/>
      <c r="E36" s="258"/>
      <c r="F36" s="258"/>
      <c r="G36" s="258"/>
      <c r="H36" s="258"/>
      <c r="I36" s="310"/>
      <c r="K36" s="319"/>
      <c r="L36" s="258"/>
      <c r="M36" s="258"/>
      <c r="N36" s="258"/>
      <c r="O36" s="258"/>
      <c r="P36" s="258"/>
      <c r="Q36" s="258"/>
      <c r="R36" s="310"/>
      <c r="T36" s="2"/>
      <c r="U36" s="2"/>
      <c r="V36" s="2"/>
      <c r="W36" s="2"/>
      <c r="X36" s="2"/>
      <c r="Y36" s="2"/>
      <c r="Z36" s="2"/>
    </row>
    <row r="37" spans="2:26" ht="15.75" customHeight="1">
      <c r="T37" s="2"/>
      <c r="U37" s="2"/>
      <c r="V37" s="2"/>
      <c r="W37" s="2"/>
      <c r="X37" s="2"/>
      <c r="Y37" s="2"/>
      <c r="Z37" s="2"/>
    </row>
    <row r="38" spans="2:26" ht="15.75" customHeight="1">
      <c r="B38" s="330" t="s">
        <v>237</v>
      </c>
      <c r="C38" s="322"/>
      <c r="D38" s="322"/>
      <c r="E38" s="322"/>
      <c r="F38" s="322"/>
      <c r="G38" s="322"/>
      <c r="H38" s="322"/>
      <c r="I38" s="323"/>
      <c r="K38" s="2"/>
      <c r="L38" s="2"/>
      <c r="M38" s="2"/>
      <c r="N38" s="2"/>
      <c r="O38" s="2"/>
      <c r="P38" s="2"/>
      <c r="Q38" s="2"/>
      <c r="R38" s="2"/>
      <c r="S38" s="2"/>
      <c r="T38" s="2"/>
      <c r="U38" s="2"/>
      <c r="V38" s="2"/>
      <c r="W38" s="2"/>
      <c r="X38" s="2"/>
      <c r="Y38" s="2"/>
      <c r="Z38" s="2"/>
    </row>
    <row r="39" spans="2:26" ht="15.75" customHeight="1">
      <c r="B39" s="331" t="s">
        <v>703</v>
      </c>
      <c r="C39" s="255"/>
      <c r="D39" s="255"/>
      <c r="E39" s="255"/>
      <c r="F39" s="255"/>
      <c r="G39" s="255"/>
      <c r="H39" s="255"/>
      <c r="I39" s="325"/>
      <c r="K39" s="2"/>
      <c r="L39" s="2"/>
      <c r="M39" s="2"/>
      <c r="N39" s="2"/>
      <c r="O39" s="2"/>
      <c r="P39" s="2"/>
      <c r="Q39" s="2"/>
      <c r="R39" s="2"/>
      <c r="S39" s="2"/>
      <c r="T39" s="2"/>
      <c r="U39" s="2"/>
      <c r="V39" s="2"/>
      <c r="W39" s="2"/>
      <c r="X39" s="2"/>
      <c r="Y39" s="2"/>
      <c r="Z39" s="2"/>
    </row>
    <row r="40" spans="2:26" ht="15.75" customHeight="1">
      <c r="B40" s="306" t="s">
        <v>192</v>
      </c>
      <c r="C40" s="253"/>
      <c r="D40" s="253"/>
      <c r="E40" s="253"/>
      <c r="F40" s="253"/>
      <c r="G40" s="253"/>
      <c r="H40" s="253"/>
      <c r="I40" s="305"/>
      <c r="K40" s="2"/>
      <c r="L40" s="2"/>
      <c r="M40" s="2"/>
      <c r="N40" s="2"/>
      <c r="O40" s="2"/>
      <c r="P40" s="2"/>
      <c r="Q40" s="2"/>
      <c r="R40" s="2"/>
      <c r="S40" s="2"/>
      <c r="T40" s="2"/>
      <c r="U40" s="2"/>
      <c r="V40" s="2"/>
      <c r="W40" s="2"/>
      <c r="X40" s="2"/>
      <c r="Y40" s="2"/>
      <c r="Z40" s="2"/>
    </row>
    <row r="41" spans="2:26" ht="15.75" customHeight="1">
      <c r="B41" s="306" t="s">
        <v>704</v>
      </c>
      <c r="C41" s="253"/>
      <c r="D41" s="253"/>
      <c r="E41" s="253"/>
      <c r="F41" s="253"/>
      <c r="G41" s="253"/>
      <c r="H41" s="253"/>
      <c r="I41" s="305"/>
      <c r="K41" s="2"/>
      <c r="L41" s="2"/>
      <c r="M41" s="2"/>
      <c r="N41" s="2"/>
      <c r="O41" s="2"/>
      <c r="P41" s="2"/>
      <c r="Q41" s="2"/>
      <c r="R41" s="2"/>
      <c r="S41" s="2"/>
      <c r="T41" s="2"/>
      <c r="U41" s="2"/>
      <c r="V41" s="2"/>
      <c r="W41" s="2"/>
      <c r="X41" s="2"/>
      <c r="Y41" s="2"/>
      <c r="Z41" s="2"/>
    </row>
    <row r="42" spans="2:26" ht="15.75" customHeight="1">
      <c r="B42" s="306" t="s">
        <v>705</v>
      </c>
      <c r="C42" s="253"/>
      <c r="D42" s="253"/>
      <c r="E42" s="253"/>
      <c r="F42" s="253"/>
      <c r="G42" s="253"/>
      <c r="H42" s="253"/>
      <c r="I42" s="305"/>
      <c r="K42" s="2"/>
      <c r="L42" s="2"/>
      <c r="M42" s="2"/>
      <c r="N42" s="2"/>
      <c r="O42" s="2"/>
      <c r="P42" s="2"/>
      <c r="Q42" s="2"/>
      <c r="R42" s="2"/>
      <c r="S42" s="2"/>
      <c r="T42" s="2"/>
      <c r="U42" s="2"/>
      <c r="V42" s="2"/>
      <c r="W42" s="2"/>
      <c r="X42" s="2"/>
      <c r="Y42" s="2"/>
      <c r="Z42" s="2"/>
    </row>
    <row r="43" spans="2:26" ht="15.75" customHeight="1">
      <c r="B43" s="306" t="s">
        <v>706</v>
      </c>
      <c r="C43" s="253"/>
      <c r="D43" s="253"/>
      <c r="E43" s="253"/>
      <c r="F43" s="253"/>
      <c r="G43" s="253"/>
      <c r="H43" s="253"/>
      <c r="I43" s="305"/>
      <c r="K43" s="2"/>
      <c r="L43" s="2"/>
      <c r="M43" s="2"/>
      <c r="N43" s="2"/>
      <c r="O43" s="2"/>
      <c r="P43" s="2"/>
      <c r="Q43" s="2"/>
      <c r="R43" s="2"/>
      <c r="S43" s="2"/>
      <c r="T43" s="2"/>
      <c r="U43" s="2"/>
      <c r="V43" s="2"/>
      <c r="W43" s="2"/>
      <c r="X43" s="2"/>
      <c r="Y43" s="2"/>
      <c r="Z43" s="2"/>
    </row>
    <row r="44" spans="2:26" ht="15.75" customHeight="1">
      <c r="B44" s="306" t="s">
        <v>707</v>
      </c>
      <c r="C44" s="253"/>
      <c r="D44" s="253"/>
      <c r="E44" s="253"/>
      <c r="F44" s="253"/>
      <c r="G44" s="253"/>
      <c r="H44" s="253"/>
      <c r="I44" s="305"/>
      <c r="K44" s="2"/>
      <c r="L44" s="2"/>
      <c r="M44" s="2"/>
      <c r="N44" s="2"/>
      <c r="O44" s="2"/>
      <c r="P44" s="2"/>
      <c r="Q44" s="2"/>
      <c r="R44" s="2"/>
      <c r="S44" s="2"/>
      <c r="T44" s="2"/>
      <c r="U44" s="2"/>
      <c r="V44" s="2"/>
      <c r="W44" s="2"/>
      <c r="X44" s="2"/>
      <c r="Y44" s="2"/>
      <c r="Z44" s="2"/>
    </row>
    <row r="45" spans="2:26" ht="15.75" customHeight="1">
      <c r="B45" s="306" t="s">
        <v>708</v>
      </c>
      <c r="C45" s="253"/>
      <c r="D45" s="253"/>
      <c r="E45" s="253"/>
      <c r="F45" s="253"/>
      <c r="G45" s="253"/>
      <c r="H45" s="253"/>
      <c r="I45" s="305"/>
      <c r="K45" s="2"/>
      <c r="L45" s="2"/>
      <c r="M45" s="2"/>
      <c r="N45" s="2"/>
      <c r="O45" s="2"/>
      <c r="P45" s="2"/>
      <c r="Q45" s="2"/>
      <c r="R45" s="2"/>
      <c r="S45" s="2"/>
      <c r="T45" s="2"/>
      <c r="U45" s="2"/>
      <c r="V45" s="2"/>
      <c r="W45" s="2"/>
      <c r="X45" s="2"/>
      <c r="Y45" s="2"/>
      <c r="Z45" s="2"/>
    </row>
    <row r="46" spans="2:26" ht="15.75" customHeight="1">
      <c r="B46" s="306" t="s">
        <v>709</v>
      </c>
      <c r="C46" s="253"/>
      <c r="D46" s="253"/>
      <c r="E46" s="253"/>
      <c r="F46" s="253"/>
      <c r="G46" s="253"/>
      <c r="H46" s="253"/>
      <c r="I46" s="305"/>
      <c r="K46" s="2"/>
      <c r="L46" s="2"/>
      <c r="M46" s="2"/>
      <c r="N46" s="2"/>
      <c r="O46" s="2"/>
      <c r="P46" s="2"/>
      <c r="Q46" s="2"/>
      <c r="R46" s="2"/>
      <c r="S46" s="2"/>
      <c r="T46" s="2"/>
      <c r="U46" s="2"/>
      <c r="V46" s="2"/>
      <c r="W46" s="2"/>
      <c r="X46" s="2"/>
      <c r="Y46" s="2"/>
      <c r="Z46" s="2"/>
    </row>
    <row r="47" spans="2:26" ht="15.75" customHeight="1">
      <c r="B47" s="306" t="s">
        <v>710</v>
      </c>
      <c r="C47" s="253"/>
      <c r="D47" s="253"/>
      <c r="E47" s="253"/>
      <c r="F47" s="253"/>
      <c r="G47" s="253"/>
      <c r="H47" s="253"/>
      <c r="I47" s="305"/>
      <c r="K47" s="2"/>
      <c r="L47" s="2"/>
      <c r="M47" s="2"/>
      <c r="N47" s="2"/>
      <c r="O47" s="2"/>
      <c r="P47" s="2"/>
      <c r="Q47" s="2"/>
      <c r="R47" s="2"/>
      <c r="S47" s="2"/>
      <c r="T47" s="2"/>
      <c r="U47" s="2"/>
      <c r="V47" s="2"/>
      <c r="W47" s="2"/>
      <c r="X47" s="2"/>
      <c r="Y47" s="2"/>
      <c r="Z47" s="2"/>
    </row>
    <row r="48" spans="2:26" ht="15.75" customHeight="1">
      <c r="B48" s="306" t="s">
        <v>711</v>
      </c>
      <c r="C48" s="253"/>
      <c r="D48" s="253"/>
      <c r="E48" s="253"/>
      <c r="F48" s="253"/>
      <c r="G48" s="253"/>
      <c r="H48" s="253"/>
      <c r="I48" s="305"/>
      <c r="K48" s="2"/>
      <c r="L48" s="2"/>
      <c r="M48" s="2"/>
      <c r="N48" s="2"/>
      <c r="O48" s="2"/>
      <c r="P48" s="2"/>
      <c r="Q48" s="2"/>
      <c r="R48" s="2"/>
      <c r="S48" s="2"/>
      <c r="T48" s="2"/>
      <c r="U48" s="2"/>
      <c r="V48" s="2"/>
      <c r="W48" s="2"/>
      <c r="X48" s="2"/>
      <c r="Y48" s="2"/>
      <c r="Z48" s="2"/>
    </row>
    <row r="49" spans="1:26" ht="15.75" customHeight="1">
      <c r="B49" s="306" t="s">
        <v>712</v>
      </c>
      <c r="C49" s="253"/>
      <c r="D49" s="253"/>
      <c r="E49" s="253"/>
      <c r="F49" s="253"/>
      <c r="G49" s="253"/>
      <c r="H49" s="253"/>
      <c r="I49" s="305"/>
      <c r="K49" s="2"/>
      <c r="L49" s="2"/>
      <c r="M49" s="2"/>
      <c r="N49" s="2"/>
      <c r="O49" s="2"/>
      <c r="P49" s="2"/>
      <c r="Q49" s="2"/>
      <c r="R49" s="2"/>
      <c r="S49" s="2"/>
      <c r="T49" s="2"/>
      <c r="U49" s="2"/>
      <c r="V49" s="2"/>
      <c r="W49" s="2"/>
      <c r="X49" s="2"/>
      <c r="Y49" s="2"/>
      <c r="Z49" s="2"/>
    </row>
    <row r="50" spans="1:26" ht="15.75" customHeight="1">
      <c r="B50" s="306" t="s">
        <v>713</v>
      </c>
      <c r="C50" s="253"/>
      <c r="D50" s="253"/>
      <c r="E50" s="253"/>
      <c r="F50" s="253"/>
      <c r="G50" s="253"/>
      <c r="H50" s="253"/>
      <c r="I50" s="305"/>
      <c r="K50" s="2"/>
      <c r="L50" s="2"/>
      <c r="M50" s="2"/>
      <c r="N50" s="2"/>
      <c r="O50" s="2"/>
      <c r="P50" s="2"/>
      <c r="Q50" s="2"/>
      <c r="R50" s="2"/>
      <c r="S50" s="2"/>
      <c r="T50" s="2"/>
      <c r="U50" s="2"/>
      <c r="V50" s="2"/>
      <c r="W50" s="2"/>
      <c r="X50" s="2"/>
      <c r="Y50" s="2"/>
      <c r="Z50" s="2"/>
    </row>
    <row r="51" spans="1:26" ht="15.75" customHeight="1">
      <c r="B51" s="306"/>
      <c r="C51" s="253"/>
      <c r="D51" s="253"/>
      <c r="E51" s="253"/>
      <c r="F51" s="253"/>
      <c r="G51" s="253"/>
      <c r="H51" s="253"/>
      <c r="I51" s="305"/>
      <c r="K51" s="2"/>
      <c r="L51" s="2"/>
      <c r="M51" s="2"/>
      <c r="N51" s="2"/>
      <c r="O51" s="2"/>
      <c r="P51" s="2"/>
      <c r="Q51" s="2"/>
      <c r="R51" s="2"/>
      <c r="S51" s="2"/>
      <c r="T51" s="2"/>
      <c r="U51" s="2"/>
      <c r="V51" s="2"/>
      <c r="W51" s="2"/>
      <c r="X51" s="2"/>
      <c r="Y51" s="2"/>
      <c r="Z51" s="2"/>
    </row>
    <row r="52" spans="1:26" ht="15.75" customHeight="1">
      <c r="B52" s="306"/>
      <c r="C52" s="253"/>
      <c r="D52" s="253"/>
      <c r="E52" s="253"/>
      <c r="F52" s="253"/>
      <c r="G52" s="253"/>
      <c r="H52" s="253"/>
      <c r="I52" s="305"/>
      <c r="K52" s="2"/>
      <c r="L52" s="2"/>
      <c r="M52" s="2"/>
      <c r="N52" s="2"/>
      <c r="O52" s="2"/>
      <c r="P52" s="2"/>
      <c r="Q52" s="2"/>
      <c r="R52" s="2"/>
      <c r="S52" s="2"/>
      <c r="T52" s="2"/>
      <c r="U52" s="2"/>
      <c r="V52" s="2"/>
      <c r="W52" s="2"/>
      <c r="X52" s="2"/>
      <c r="Y52" s="2"/>
      <c r="Z52" s="2"/>
    </row>
    <row r="53" spans="1:26" ht="15.75" customHeight="1">
      <c r="B53" s="306"/>
      <c r="C53" s="253"/>
      <c r="D53" s="253"/>
      <c r="E53" s="253"/>
      <c r="F53" s="253"/>
      <c r="G53" s="253"/>
      <c r="H53" s="253"/>
      <c r="I53" s="305"/>
      <c r="K53" s="2"/>
      <c r="L53" s="2"/>
      <c r="M53" s="2"/>
      <c r="N53" s="2"/>
      <c r="O53" s="2"/>
      <c r="P53" s="2"/>
      <c r="Q53" s="2"/>
      <c r="R53" s="2"/>
      <c r="S53" s="2"/>
      <c r="T53" s="2"/>
      <c r="U53" s="2"/>
      <c r="V53" s="2"/>
      <c r="W53" s="2"/>
      <c r="X53" s="2"/>
      <c r="Y53" s="2"/>
      <c r="Z53" s="2"/>
    </row>
    <row r="54" spans="1:26" ht="15.75" customHeight="1">
      <c r="B54" s="306"/>
      <c r="C54" s="253"/>
      <c r="D54" s="253"/>
      <c r="E54" s="253"/>
      <c r="F54" s="253"/>
      <c r="G54" s="253"/>
      <c r="H54" s="253"/>
      <c r="I54" s="305"/>
      <c r="K54" s="2"/>
      <c r="L54" s="2"/>
      <c r="M54" s="2"/>
      <c r="N54" s="2"/>
      <c r="O54" s="2"/>
      <c r="P54" s="2"/>
      <c r="Q54" s="2"/>
      <c r="R54" s="2"/>
      <c r="S54" s="2"/>
      <c r="T54" s="2"/>
      <c r="U54" s="2"/>
      <c r="V54" s="2"/>
      <c r="W54" s="2"/>
      <c r="X54" s="2"/>
      <c r="Y54" s="2"/>
      <c r="Z54" s="2"/>
    </row>
    <row r="55" spans="1:26" ht="15.75" customHeight="1">
      <c r="B55" s="306"/>
      <c r="C55" s="253"/>
      <c r="D55" s="253"/>
      <c r="E55" s="253"/>
      <c r="F55" s="253"/>
      <c r="G55" s="253"/>
      <c r="H55" s="253"/>
      <c r="I55" s="305"/>
      <c r="K55" s="2"/>
      <c r="L55" s="2"/>
      <c r="M55" s="2"/>
      <c r="N55" s="2"/>
      <c r="O55" s="2"/>
      <c r="P55" s="2"/>
      <c r="Q55" s="2"/>
      <c r="R55" s="2"/>
      <c r="S55" s="2"/>
      <c r="T55" s="2"/>
      <c r="U55" s="2"/>
      <c r="V55" s="2"/>
      <c r="W55" s="2"/>
      <c r="X55" s="2"/>
      <c r="Y55" s="2"/>
      <c r="Z55" s="2"/>
    </row>
    <row r="56" spans="1:26" ht="15.75" customHeight="1">
      <c r="B56" s="309"/>
      <c r="C56" s="258"/>
      <c r="D56" s="258"/>
      <c r="E56" s="258"/>
      <c r="F56" s="258"/>
      <c r="G56" s="258"/>
      <c r="H56" s="258"/>
      <c r="I56" s="310"/>
      <c r="K56" s="2"/>
      <c r="L56" s="2"/>
      <c r="M56" s="2"/>
      <c r="N56" s="2"/>
      <c r="O56" s="2"/>
      <c r="P56" s="2"/>
      <c r="Q56" s="2"/>
      <c r="R56" s="2"/>
      <c r="S56" s="2"/>
      <c r="T56" s="2"/>
      <c r="U56" s="2"/>
      <c r="V56" s="2"/>
      <c r="W56" s="2"/>
      <c r="X56" s="2"/>
      <c r="Y56" s="2"/>
      <c r="Z56" s="2"/>
    </row>
    <row r="57" spans="1:26" ht="15.75" customHeight="1">
      <c r="K57" s="2"/>
      <c r="L57" s="2"/>
      <c r="M57" s="2"/>
      <c r="N57" s="2"/>
      <c r="O57" s="2"/>
      <c r="P57" s="2"/>
      <c r="Q57" s="2"/>
      <c r="R57" s="2"/>
      <c r="S57" s="2"/>
      <c r="T57" s="2"/>
    </row>
    <row r="58" spans="1:26" ht="15.75" customHeight="1">
      <c r="A58" s="2"/>
      <c r="B58" s="2"/>
      <c r="C58" s="2"/>
      <c r="D58" s="2"/>
      <c r="E58" s="2"/>
      <c r="F58" s="2"/>
      <c r="G58" s="2"/>
      <c r="H58" s="2"/>
      <c r="I58" s="2"/>
      <c r="J58" s="2"/>
      <c r="K58" s="2"/>
      <c r="L58" s="2"/>
      <c r="M58" s="2"/>
      <c r="N58" s="2"/>
      <c r="O58" s="2"/>
      <c r="P58" s="2"/>
      <c r="Q58" s="2"/>
      <c r="R58" s="2"/>
      <c r="S58" s="2"/>
      <c r="T58" s="2"/>
    </row>
    <row r="59" spans="1:26" ht="15.75" customHeight="1">
      <c r="A59" s="2"/>
      <c r="B59" s="2"/>
      <c r="C59" s="2"/>
      <c r="D59" s="2"/>
      <c r="E59" s="2"/>
      <c r="F59" s="2"/>
      <c r="G59" s="2"/>
      <c r="H59" s="2"/>
      <c r="I59" s="2"/>
      <c r="J59" s="2"/>
      <c r="K59" s="2"/>
      <c r="L59" s="2"/>
      <c r="M59" s="2"/>
      <c r="N59" s="2"/>
      <c r="O59" s="2"/>
      <c r="P59" s="2"/>
      <c r="Q59" s="2"/>
      <c r="R59" s="2"/>
      <c r="S59" s="2"/>
      <c r="T59" s="2"/>
    </row>
    <row r="60" spans="1:26" ht="15.75" customHeight="1">
      <c r="A60" s="2"/>
      <c r="B60" s="2"/>
      <c r="C60" s="2"/>
      <c r="D60" s="2"/>
      <c r="E60" s="2"/>
      <c r="F60" s="2"/>
      <c r="G60" s="2"/>
      <c r="H60" s="2"/>
      <c r="I60" s="2"/>
      <c r="J60" s="2"/>
      <c r="K60" s="2"/>
      <c r="L60" s="2"/>
      <c r="M60" s="2"/>
      <c r="N60" s="2"/>
      <c r="O60" s="2"/>
      <c r="P60" s="2"/>
      <c r="Q60" s="2"/>
      <c r="R60" s="2"/>
      <c r="S60" s="2"/>
      <c r="T60" s="2"/>
    </row>
    <row r="61" spans="1:26" ht="15.75" customHeight="1">
      <c r="A61" s="2"/>
      <c r="B61" s="2"/>
      <c r="C61" s="2"/>
      <c r="D61" s="2"/>
      <c r="E61" s="2"/>
      <c r="F61" s="2"/>
      <c r="G61" s="2"/>
      <c r="H61" s="2"/>
      <c r="I61" s="2"/>
      <c r="J61" s="2"/>
      <c r="K61" s="2"/>
      <c r="L61" s="2"/>
      <c r="M61" s="2"/>
      <c r="N61" s="2"/>
      <c r="O61" s="2"/>
      <c r="P61" s="2"/>
      <c r="Q61" s="2"/>
      <c r="R61" s="2"/>
      <c r="S61" s="2"/>
      <c r="T61" s="2"/>
    </row>
    <row r="62" spans="1:26" ht="15.75" customHeight="1">
      <c r="A62" s="2"/>
      <c r="B62" s="2"/>
      <c r="C62" s="2"/>
      <c r="D62" s="2"/>
      <c r="E62" s="2"/>
      <c r="F62" s="2"/>
      <c r="G62" s="2"/>
      <c r="H62" s="2"/>
      <c r="I62" s="2"/>
      <c r="J62" s="2"/>
      <c r="K62" s="2"/>
      <c r="L62" s="2"/>
      <c r="M62" s="2"/>
      <c r="N62" s="2"/>
      <c r="O62" s="2"/>
      <c r="P62" s="2"/>
      <c r="Q62" s="2"/>
      <c r="R62" s="2"/>
      <c r="S62" s="2"/>
      <c r="T62" s="2"/>
    </row>
    <row r="63" spans="1:26" ht="15.75" customHeight="1">
      <c r="A63" s="2"/>
      <c r="B63" s="2"/>
      <c r="C63" s="2"/>
      <c r="D63" s="2"/>
      <c r="E63" s="2"/>
      <c r="F63" s="2"/>
      <c r="G63" s="2"/>
      <c r="H63" s="2"/>
      <c r="I63" s="2"/>
      <c r="J63" s="2"/>
      <c r="K63" s="2"/>
      <c r="L63" s="2"/>
      <c r="M63" s="2"/>
      <c r="N63" s="2"/>
      <c r="O63" s="2"/>
      <c r="P63" s="2"/>
      <c r="Q63" s="2"/>
      <c r="R63" s="2"/>
      <c r="S63" s="2"/>
      <c r="T63" s="2"/>
    </row>
    <row r="64" spans="1:26" ht="15.75" customHeight="1">
      <c r="A64" s="2"/>
      <c r="B64" s="2"/>
      <c r="C64" s="2"/>
      <c r="D64" s="2"/>
      <c r="E64" s="2"/>
      <c r="F64" s="2"/>
      <c r="G64" s="2"/>
      <c r="H64" s="2"/>
      <c r="I64" s="2"/>
      <c r="J64" s="2"/>
      <c r="K64" s="2"/>
      <c r="L64" s="2"/>
      <c r="M64" s="2"/>
      <c r="N64" s="2"/>
      <c r="O64" s="2"/>
      <c r="P64" s="2"/>
      <c r="Q64" s="2"/>
      <c r="R64" s="2"/>
      <c r="S64" s="2"/>
      <c r="T64" s="2"/>
    </row>
    <row r="65" spans="1:20" ht="15.75" customHeight="1">
      <c r="A65" s="2"/>
      <c r="B65" s="2"/>
      <c r="C65" s="2"/>
      <c r="D65" s="2"/>
      <c r="E65" s="2"/>
      <c r="F65" s="2"/>
      <c r="G65" s="2"/>
      <c r="H65" s="2"/>
      <c r="I65" s="2"/>
      <c r="J65" s="2"/>
      <c r="K65" s="2"/>
      <c r="L65" s="2"/>
      <c r="M65" s="2"/>
      <c r="N65" s="2"/>
      <c r="O65" s="2"/>
      <c r="P65" s="2"/>
      <c r="Q65" s="2"/>
      <c r="R65" s="2"/>
      <c r="S65" s="2"/>
      <c r="T65" s="2"/>
    </row>
    <row r="66" spans="1:20" ht="15.75" customHeight="1">
      <c r="A66" s="2"/>
      <c r="B66" s="2"/>
      <c r="C66" s="2"/>
      <c r="D66" s="2"/>
      <c r="E66" s="2"/>
      <c r="F66" s="2"/>
      <c r="G66" s="2"/>
      <c r="H66" s="2"/>
      <c r="I66" s="2"/>
      <c r="J66" s="2"/>
      <c r="K66" s="2"/>
      <c r="L66" s="2"/>
      <c r="M66" s="2"/>
      <c r="N66" s="2"/>
      <c r="O66" s="2"/>
      <c r="P66" s="2"/>
      <c r="Q66" s="2"/>
      <c r="R66" s="2"/>
      <c r="S66" s="2"/>
      <c r="T66" s="2"/>
    </row>
    <row r="67" spans="1:20" ht="15.75" customHeight="1"/>
    <row r="68" spans="1:20" ht="15.75" customHeight="1"/>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42:I42"/>
    <mergeCell ref="B43:I43"/>
    <mergeCell ref="B36:I36"/>
    <mergeCell ref="B38:I38"/>
    <mergeCell ref="B39:I39"/>
    <mergeCell ref="B40:I40"/>
    <mergeCell ref="B41:I41"/>
    <mergeCell ref="K35:R35"/>
    <mergeCell ref="K36:R36"/>
    <mergeCell ref="E16:G16"/>
    <mergeCell ref="E17:G17"/>
    <mergeCell ref="B19:E19"/>
    <mergeCell ref="B20:R26"/>
    <mergeCell ref="B28:E28"/>
    <mergeCell ref="O28:R28"/>
    <mergeCell ref="K29:R29"/>
    <mergeCell ref="B29:I29"/>
    <mergeCell ref="B30:I30"/>
    <mergeCell ref="B31:I31"/>
    <mergeCell ref="B32:I32"/>
    <mergeCell ref="B33:I33"/>
    <mergeCell ref="B34:I34"/>
    <mergeCell ref="B35:I35"/>
    <mergeCell ref="K30:R30"/>
    <mergeCell ref="K31:R31"/>
    <mergeCell ref="K32:R32"/>
    <mergeCell ref="K33:R33"/>
    <mergeCell ref="K34:R34"/>
    <mergeCell ref="I16:L16"/>
    <mergeCell ref="N16:Q16"/>
    <mergeCell ref="N17:Q17"/>
    <mergeCell ref="B2:E3"/>
    <mergeCell ref="B5:G5"/>
    <mergeCell ref="I5:L5"/>
    <mergeCell ref="N5:Q5"/>
    <mergeCell ref="B6:D17"/>
    <mergeCell ref="I6:L6"/>
    <mergeCell ref="I17:L17"/>
    <mergeCell ref="B56:I56"/>
    <mergeCell ref="B44:I44"/>
    <mergeCell ref="B45:I45"/>
    <mergeCell ref="B46:I46"/>
    <mergeCell ref="B47:I47"/>
    <mergeCell ref="B48:I48"/>
    <mergeCell ref="B49:I49"/>
    <mergeCell ref="B50:I50"/>
    <mergeCell ref="B51:I51"/>
    <mergeCell ref="B52:I52"/>
    <mergeCell ref="B53:I53"/>
    <mergeCell ref="B54:I54"/>
    <mergeCell ref="B55:I55"/>
    <mergeCell ref="I14:L14"/>
    <mergeCell ref="E14:G14"/>
    <mergeCell ref="E15:G15"/>
    <mergeCell ref="N14:Q14"/>
    <mergeCell ref="N15:Q15"/>
    <mergeCell ref="I15:L15"/>
    <mergeCell ref="I12:L12"/>
    <mergeCell ref="E12:G12"/>
    <mergeCell ref="E13:G13"/>
    <mergeCell ref="N12:Q12"/>
    <mergeCell ref="N13:Q13"/>
    <mergeCell ref="I13:L13"/>
    <mergeCell ref="I10:L10"/>
    <mergeCell ref="E10:G10"/>
    <mergeCell ref="E11:G11"/>
    <mergeCell ref="N10:Q10"/>
    <mergeCell ref="N11:Q11"/>
    <mergeCell ref="I11:L11"/>
    <mergeCell ref="I8:L8"/>
    <mergeCell ref="E8:G8"/>
    <mergeCell ref="E9:G9"/>
    <mergeCell ref="N8:Q8"/>
    <mergeCell ref="N9:Q9"/>
    <mergeCell ref="I9:L9"/>
    <mergeCell ref="E6:G6"/>
    <mergeCell ref="E7:G7"/>
    <mergeCell ref="N6:Q6"/>
    <mergeCell ref="N7:Q7"/>
    <mergeCell ref="I7:L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25" width="8.7109375" customWidth="1"/>
  </cols>
  <sheetData>
    <row r="1" spans="1:25">
      <c r="A1" s="2"/>
      <c r="B1" s="2"/>
      <c r="C1" s="68"/>
      <c r="D1" s="68"/>
      <c r="E1" s="69"/>
      <c r="F1" s="68"/>
      <c r="G1" s="2"/>
      <c r="H1" s="68"/>
      <c r="I1" s="68"/>
      <c r="J1" s="68"/>
      <c r="K1" s="68"/>
      <c r="L1" s="2"/>
      <c r="M1" s="68"/>
      <c r="N1" s="68"/>
      <c r="O1" s="68"/>
      <c r="P1" s="68"/>
      <c r="Q1" s="2"/>
      <c r="R1" s="2"/>
      <c r="S1" s="2"/>
      <c r="T1" s="2"/>
      <c r="U1" s="2"/>
      <c r="V1" s="2"/>
      <c r="W1" s="2"/>
    </row>
    <row r="2" spans="1:25">
      <c r="A2" s="2"/>
      <c r="B2" s="2"/>
      <c r="C2" s="68" t="s">
        <v>109</v>
      </c>
      <c r="D2" s="70" t="str">
        <f>DISCTEST!F2</f>
        <v>MUHAMMAD JA'FAR</v>
      </c>
      <c r="E2" s="68"/>
      <c r="F2" s="68"/>
      <c r="G2" s="68"/>
      <c r="H2" s="68"/>
      <c r="I2" s="267" t="s">
        <v>110</v>
      </c>
      <c r="J2" s="253"/>
      <c r="K2" s="70" t="str">
        <f>DISCTEST!F4</f>
        <v>LAKI-LAKI</v>
      </c>
      <c r="L2" s="2"/>
      <c r="M2" s="68"/>
      <c r="N2" s="68"/>
      <c r="O2" s="68"/>
      <c r="P2" s="68"/>
      <c r="Q2" s="2"/>
      <c r="R2" s="2"/>
      <c r="S2" s="2"/>
      <c r="T2" s="2"/>
      <c r="U2" s="2"/>
      <c r="V2" s="2"/>
      <c r="W2" s="2"/>
    </row>
    <row r="3" spans="1:25">
      <c r="A3" s="2"/>
      <c r="B3" s="2"/>
      <c r="C3" s="68" t="s">
        <v>111</v>
      </c>
      <c r="D3" s="72">
        <f>DISCTEST!F3</f>
        <v>31</v>
      </c>
      <c r="E3" s="71" t="s">
        <v>112</v>
      </c>
      <c r="F3" s="68"/>
      <c r="G3" s="2"/>
      <c r="H3" s="68"/>
      <c r="I3" s="267" t="s">
        <v>113</v>
      </c>
      <c r="J3" s="253"/>
      <c r="K3" s="73">
        <f>DISCTEST!F5</f>
        <v>45337</v>
      </c>
      <c r="L3" s="2"/>
      <c r="M3" s="68"/>
      <c r="N3" s="68"/>
      <c r="O3" s="68"/>
      <c r="P3" s="68"/>
      <c r="Q3" s="2"/>
      <c r="R3" s="2"/>
      <c r="S3" s="2"/>
      <c r="T3" s="2"/>
      <c r="U3" s="2"/>
      <c r="V3" s="2"/>
      <c r="W3" s="2"/>
    </row>
    <row r="4" spans="1:25">
      <c r="A4" s="2"/>
      <c r="B4" s="2"/>
      <c r="C4" s="68"/>
      <c r="D4" s="68"/>
      <c r="E4" s="69"/>
      <c r="F4" s="68"/>
      <c r="G4" s="2"/>
      <c r="H4" s="68"/>
      <c r="I4" s="68"/>
      <c r="J4" s="68"/>
      <c r="K4" s="68"/>
      <c r="L4" s="2"/>
      <c r="M4" s="68"/>
      <c r="N4" s="68"/>
      <c r="O4" s="68"/>
      <c r="P4" s="68"/>
      <c r="Q4" s="2"/>
      <c r="R4" s="2"/>
      <c r="S4" s="2"/>
      <c r="T4" s="2"/>
      <c r="U4" s="2"/>
      <c r="V4" s="2"/>
      <c r="W4" s="2"/>
    </row>
    <row r="5" spans="1:25">
      <c r="A5" s="69"/>
      <c r="B5" s="74"/>
      <c r="C5" s="75" t="s">
        <v>10</v>
      </c>
      <c r="D5" s="76" t="s">
        <v>11</v>
      </c>
      <c r="E5" s="77" t="s">
        <v>10</v>
      </c>
      <c r="F5" s="78" t="s">
        <v>11</v>
      </c>
      <c r="G5" s="79"/>
      <c r="H5" s="80" t="s">
        <v>10</v>
      </c>
      <c r="I5" s="76" t="s">
        <v>11</v>
      </c>
      <c r="J5" s="77" t="s">
        <v>10</v>
      </c>
      <c r="K5" s="78" t="s">
        <v>11</v>
      </c>
      <c r="L5" s="79"/>
      <c r="M5" s="75" t="s">
        <v>10</v>
      </c>
      <c r="N5" s="76" t="s">
        <v>11</v>
      </c>
      <c r="O5" s="77" t="s">
        <v>10</v>
      </c>
      <c r="P5" s="81" t="s">
        <v>11</v>
      </c>
      <c r="Q5" s="82"/>
      <c r="R5" s="82"/>
      <c r="S5" s="82">
        <f>DISCTEST!A6</f>
        <v>0</v>
      </c>
      <c r="T5" s="69"/>
      <c r="U5" s="69"/>
      <c r="V5" s="69"/>
      <c r="W5" s="69"/>
      <c r="X5" s="69"/>
      <c r="Y5" s="69"/>
    </row>
    <row r="6" spans="1:25">
      <c r="A6" s="2"/>
      <c r="B6" s="83">
        <v>1</v>
      </c>
      <c r="C6" s="84">
        <f>DISCTEST!C12</f>
        <v>3</v>
      </c>
      <c r="D6" s="85">
        <f>DISCTEST!E12</f>
        <v>2</v>
      </c>
      <c r="E6" s="86" t="str">
        <f>IF(C6=1,"S",(IF(C6=2,"I",(IF(C6=3,"*",(IF(C6=4,"C","*")))))))</f>
        <v>*</v>
      </c>
      <c r="F6" s="87" t="str">
        <f>IF(D6=1,"S",(IF(D6=2,"I",(IF(D6=3,"D",(IF(D6=4,"C","*")))))))</f>
        <v>I</v>
      </c>
      <c r="G6" s="88">
        <v>9</v>
      </c>
      <c r="H6" s="84">
        <f>DISCTEST!J12</f>
        <v>2</v>
      </c>
      <c r="I6" s="85">
        <f>DISCTEST!L12</f>
        <v>4</v>
      </c>
      <c r="J6" s="86" t="str">
        <f>IF(H6=1,"D",(IF(H6=2,"C",(IF(H6=3,"*",(IF(H6=4,"*","*")))))))</f>
        <v>C</v>
      </c>
      <c r="K6" s="87" t="str">
        <f>IF(I6=1,"D",(IF(I6=2,"C",(IF(I6=3,"I",(IF(I6=4,"S","*")))))))</f>
        <v>S</v>
      </c>
      <c r="L6" s="88">
        <v>17</v>
      </c>
      <c r="M6" s="84">
        <f>DISCTEST!Q12</f>
        <v>3</v>
      </c>
      <c r="N6" s="85">
        <f>DISCTEST!S12</f>
        <v>4</v>
      </c>
      <c r="O6" s="86" t="str">
        <f>IF(M6=1,"*",(IF(M6=2,"D",(IF(M6=3,"S",(IF(M6=4,"I","*")))))))</f>
        <v>S</v>
      </c>
      <c r="P6" s="89" t="str">
        <f>IF(N6=1,"C",(IF(N6=2,"D",(IF(N6=3,"S",(IF(N6=4,"*","*")))))))</f>
        <v>*</v>
      </c>
      <c r="Q6" s="2"/>
      <c r="R6" s="2"/>
      <c r="S6" s="2"/>
      <c r="T6" s="2"/>
      <c r="U6" s="2"/>
      <c r="V6" s="2"/>
      <c r="W6" s="2"/>
    </row>
    <row r="7" spans="1:25">
      <c r="A7" s="2"/>
      <c r="B7" s="90">
        <v>2</v>
      </c>
      <c r="C7" s="91">
        <f>DISCTEST!C18</f>
        <v>2</v>
      </c>
      <c r="D7" s="92">
        <f>DISCTEST!E18</f>
        <v>3</v>
      </c>
      <c r="E7" s="93" t="str">
        <f>IF(C7=1,"C",(IF(C7=2,"D",(IF(C7=3,"*",(IF(C7=4,"S","*")))))))</f>
        <v>D</v>
      </c>
      <c r="F7" s="94" t="str">
        <f>IF(D7=1,"*",(IF(D7=2,"D",(IF(D7=3,"I",(IF(D7=4,"S","*")))))))</f>
        <v>I</v>
      </c>
      <c r="G7" s="95">
        <v>10</v>
      </c>
      <c r="H7" s="91">
        <f>DISCTEST!J18</f>
        <v>4</v>
      </c>
      <c r="I7" s="92">
        <f>DISCTEST!L18</f>
        <v>2</v>
      </c>
      <c r="J7" s="93" t="str">
        <f>IF(H7=1,"*",(IF(H7=2,"D",(IF(H7=3,"S",(IF(H7=4,"I","*")))))))</f>
        <v>I</v>
      </c>
      <c r="K7" s="94" t="str">
        <f>IF(I7=1,"C",(IF(I7=2,"D",(IF(I7=3,"S",(IF(I7=4,"*","*")))))))</f>
        <v>D</v>
      </c>
      <c r="L7" s="95">
        <v>18</v>
      </c>
      <c r="M7" s="91">
        <f>DISCTEST!Q18</f>
        <v>4</v>
      </c>
      <c r="N7" s="92">
        <f>DISCTEST!S18</f>
        <v>3</v>
      </c>
      <c r="O7" s="93" t="str">
        <f>IF(M7=1,"D",(IF(M7=2,"*",(IF(M7=3,"*",(IF(M7=4,"C","*")))))))</f>
        <v>C</v>
      </c>
      <c r="P7" s="96" t="str">
        <f>IF(N7=1,"D",(IF(N7=2,"I",(IF(N7=3,"S",(IF(N7=4,"*","*")))))))</f>
        <v>S</v>
      </c>
      <c r="Q7" s="2"/>
      <c r="R7" s="2"/>
      <c r="S7" s="2"/>
      <c r="T7" s="2"/>
      <c r="U7" s="2"/>
      <c r="V7" s="2"/>
      <c r="W7" s="2"/>
    </row>
    <row r="8" spans="1:25">
      <c r="A8" s="2"/>
      <c r="B8" s="90">
        <v>3</v>
      </c>
      <c r="C8" s="91">
        <f>DISCTEST!C24</f>
        <v>3</v>
      </c>
      <c r="D8" s="92">
        <f>DISCTEST!E24</f>
        <v>1</v>
      </c>
      <c r="E8" s="93" t="str">
        <f>IF(C8=1,"I",(IF(C8=2,"*",(IF(C8=3,"*",(IF(C8=4,"D","*")))))))</f>
        <v>*</v>
      </c>
      <c r="F8" s="94" t="str">
        <f>IF(D8=1,"I",(IF(D8=2,"C",(IF(D8=3,"S",(IF(D8=4,"*","*")))))))</f>
        <v>I</v>
      </c>
      <c r="G8" s="95">
        <v>11</v>
      </c>
      <c r="H8" s="91">
        <f>DISCTEST!J24</f>
        <v>1</v>
      </c>
      <c r="I8" s="92">
        <f>DISCTEST!L24</f>
        <v>2</v>
      </c>
      <c r="J8" s="93" t="str">
        <f>IF(H8=1,"S",(IF(H8=2,"*",(IF(H8=3,"D",(IF(H8=4,"C","*")))))))</f>
        <v>S</v>
      </c>
      <c r="K8" s="94" t="str">
        <f>IF(I8=1,"*",(IF(I8=2,"I",(IF(I8=3,"D",(IF(I8=4,"C","*")))))))</f>
        <v>I</v>
      </c>
      <c r="L8" s="95">
        <v>19</v>
      </c>
      <c r="M8" s="91">
        <f>DISCTEST!Q24</f>
        <v>2</v>
      </c>
      <c r="N8" s="92">
        <f>DISCTEST!S24</f>
        <v>3</v>
      </c>
      <c r="O8" s="93" t="str">
        <f>IF(M8=1,"D",(IF(M8=2,"S",(IF(M8=3,"I",(IF(M8=4,"*","*")))))))</f>
        <v>S</v>
      </c>
      <c r="P8" s="96" t="str">
        <f>IF(N8=1,"D",(IF(N8=2,"*",(IF(N8=3,"I",(IF(N8=4,"C","*")))))))</f>
        <v>I</v>
      </c>
      <c r="Q8" s="2"/>
      <c r="R8" s="2"/>
      <c r="S8" s="2"/>
      <c r="T8" s="2"/>
      <c r="U8" s="2"/>
      <c r="V8" s="2"/>
      <c r="W8" s="2"/>
    </row>
    <row r="9" spans="1:25">
      <c r="A9" s="2"/>
      <c r="B9" s="90">
        <v>4</v>
      </c>
      <c r="C9" s="91">
        <f>DISCTEST!C30</f>
        <v>4</v>
      </c>
      <c r="D9" s="92">
        <f>DISCTEST!E30</f>
        <v>1</v>
      </c>
      <c r="E9" s="93" t="str">
        <f>IF(C9=1,"C",(IF(C9=2,"S",(IF(C9=3,"*",(IF(C9=4,"D","*")))))))</f>
        <v>D</v>
      </c>
      <c r="F9" s="94" t="str">
        <f>IF(D9=1,"C",(IF(D9=2,"S",(IF(D9=3,"I",(IF(D9=4,"D","*")))))))</f>
        <v>C</v>
      </c>
      <c r="G9" s="95">
        <v>12</v>
      </c>
      <c r="H9" s="91">
        <f>DISCTEST!J30</f>
        <v>2</v>
      </c>
      <c r="I9" s="92">
        <f>DISCTEST!L30</f>
        <v>4</v>
      </c>
      <c r="J9" s="93" t="str">
        <f>IF(H9=1,"*",(IF(H9=2,"C",(IF(H9=3,"I",(IF(H9=4,"D","*")))))))</f>
        <v>C</v>
      </c>
      <c r="K9" s="94" t="str">
        <f>IF(I9=1,"S",(IF(I9=2,"*",(IF(I9=3,"I",(IF(I9=4,"D","*")))))))</f>
        <v>D</v>
      </c>
      <c r="L9" s="95">
        <v>20</v>
      </c>
      <c r="M9" s="91">
        <f>DISCTEST!Q30</f>
        <v>2</v>
      </c>
      <c r="N9" s="92">
        <f>DISCTEST!S30</f>
        <v>1</v>
      </c>
      <c r="O9" s="93" t="str">
        <f>IF(M9=1,"D",(IF(M9=2,"S",(IF(M9=3,"I",(IF(M9=4,"C","*")))))))</f>
        <v>S</v>
      </c>
      <c r="P9" s="96" t="str">
        <f>IF(N9=1,"*",(IF(N9=2,"S",(IF(N9=3,"I",(IF(N9=4,"*","*")))))))</f>
        <v>*</v>
      </c>
      <c r="Q9" s="2"/>
      <c r="R9" s="2"/>
      <c r="S9" s="2"/>
      <c r="T9" s="2"/>
      <c r="U9" s="2"/>
      <c r="V9" s="2"/>
      <c r="W9" s="2"/>
    </row>
    <row r="10" spans="1:25">
      <c r="A10" s="2"/>
      <c r="B10" s="90">
        <v>5</v>
      </c>
      <c r="C10" s="91">
        <f>DISCTEST!C36</f>
        <v>4</v>
      </c>
      <c r="D10" s="92">
        <f>DISCTEST!E36</f>
        <v>1</v>
      </c>
      <c r="E10" s="93" t="str">
        <f>IF(C10=1,"I",(IF(C10=2,"D",(IF(C10=3,"S",(IF(C10=4,"*","*")))))))</f>
        <v>*</v>
      </c>
      <c r="F10" s="94" t="str">
        <f>IF(D10=1,"*",(IF(D10=2,"D",(IF(D10=3,"S",(IF(D10=4,"C","*")))))))</f>
        <v>*</v>
      </c>
      <c r="G10" s="95">
        <v>13</v>
      </c>
      <c r="H10" s="91">
        <f>DISCTEST!J36</f>
        <v>4</v>
      </c>
      <c r="I10" s="92">
        <f>DISCTEST!L36</f>
        <v>2</v>
      </c>
      <c r="J10" s="93" t="str">
        <f>IF(H10=1,"D",(IF(H10=2,"S",(IF(H10=3,"I",(IF(H10=4,"*","*")))))))</f>
        <v>*</v>
      </c>
      <c r="K10" s="94" t="str">
        <f>IF(I10=1,"D",(IF(I10=2,"*",(IF(I10=3,"*",(IF(I10=4,"C","*")))))))</f>
        <v>*</v>
      </c>
      <c r="L10" s="95">
        <v>21</v>
      </c>
      <c r="M10" s="91">
        <f>DISCTEST!Q36</f>
        <v>4</v>
      </c>
      <c r="N10" s="92">
        <f>DISCTEST!S36</f>
        <v>1</v>
      </c>
      <c r="O10" s="93" t="str">
        <f>IF(M10=1,"S",(IF(M10=2,"D",(IF(M10=3,"I",(IF(M10=4,"*","*")))))))</f>
        <v>*</v>
      </c>
      <c r="P10" s="96" t="str">
        <f>IF(N10=1,"S",(IF(N10=2,"D",(IF(N10=3,"I",(IF(N10=4,"C","*")))))))</f>
        <v>S</v>
      </c>
      <c r="Q10" s="2"/>
      <c r="R10" s="2"/>
      <c r="S10" s="2"/>
      <c r="T10" s="2"/>
      <c r="U10" s="2"/>
      <c r="V10" s="2"/>
      <c r="W10" s="2"/>
    </row>
    <row r="11" spans="1:25">
      <c r="A11" s="2"/>
      <c r="B11" s="90">
        <v>6</v>
      </c>
      <c r="C11" s="91">
        <f>DISCTEST!C42</f>
        <v>4</v>
      </c>
      <c r="D11" s="92">
        <f>DISCTEST!E42</f>
        <v>2</v>
      </c>
      <c r="E11" s="93" t="str">
        <f>IF(C11=1,"C",(IF(C11=2,"D",(IF(C11=3,"I",(IF(C11=4,"S","*")))))))</f>
        <v>S</v>
      </c>
      <c r="F11" s="94" t="str">
        <f>IF(D11=1,"*",(IF(D11=2,"D",(IF(D11=3,"I",(IF(D11=4,"S","*")))))))</f>
        <v>D</v>
      </c>
      <c r="G11" s="95">
        <v>14</v>
      </c>
      <c r="H11" s="91">
        <f>DISCTEST!J42</f>
        <v>1</v>
      </c>
      <c r="I11" s="92">
        <f>DISCTEST!L42</f>
        <v>4</v>
      </c>
      <c r="J11" s="93" t="str">
        <f>IF(H11=1,"C",(IF(H11=2,"I",(IF(H11=3,"S",(IF(H11=4,"D","*")))))))</f>
        <v>C</v>
      </c>
      <c r="K11" s="94" t="str">
        <f>IF(I11=1,"C",(IF(I11=2,"I",(IF(I11=3,"*",(IF(I11=4,"D","*")))))))</f>
        <v>D</v>
      </c>
      <c r="L11" s="95">
        <v>22</v>
      </c>
      <c r="M11" s="91">
        <f>DISCTEST!Q42</f>
        <v>3</v>
      </c>
      <c r="N11" s="92">
        <f>DISCTEST!S42</f>
        <v>2</v>
      </c>
      <c r="O11" s="93" t="str">
        <f>IF(M11=1,"S",(IF(M11=2,"*",(IF(M11=3,"D",(IF(M11=4,"C","*")))))))</f>
        <v>D</v>
      </c>
      <c r="P11" s="96" t="str">
        <f>IF(N11=1,"S",(IF(N11=2,"I",(IF(N11=3,"D",(IF(N11=4,"C","*")))))))</f>
        <v>I</v>
      </c>
      <c r="Q11" s="2"/>
      <c r="R11" s="2"/>
      <c r="S11" s="2"/>
      <c r="T11" s="2"/>
      <c r="U11" s="2"/>
      <c r="V11" s="2"/>
      <c r="W11" s="2"/>
    </row>
    <row r="12" spans="1:25">
      <c r="A12" s="2"/>
      <c r="B12" s="90">
        <v>7</v>
      </c>
      <c r="C12" s="91">
        <f>DISCTEST!C48</f>
        <v>4</v>
      </c>
      <c r="D12" s="92">
        <f>DISCTEST!E48</f>
        <v>2</v>
      </c>
      <c r="E12" s="93" t="str">
        <f>IF(C12=1,"S",(IF(C12=2,"I",(IF(C12=3,"*",(IF(C12=4,"*","*")))))))</f>
        <v>*</v>
      </c>
      <c r="F12" s="94" t="str">
        <f>IF(D12=1,"*",(IF(D12=2,"I",(IF(D12=3,"C",(IF(D12=4,"D","*")))))))</f>
        <v>I</v>
      </c>
      <c r="G12" s="95">
        <v>15</v>
      </c>
      <c r="H12" s="91">
        <f>DISCTEST!J48</f>
        <v>2</v>
      </c>
      <c r="I12" s="92">
        <f>DISCTEST!L48</f>
        <v>3</v>
      </c>
      <c r="J12" s="93" t="str">
        <f>IF(H12=1,"S",(IF(H12=2,"C",(IF(H12=3,"I",(IF(H12=4,"D","*")))))))</f>
        <v>C</v>
      </c>
      <c r="K12" s="94" t="str">
        <f>IF(I12=1,"S",(IF(I12=2,"*",(IF(I12=3,"I",(IF(I12=4,"D","*")))))))</f>
        <v>I</v>
      </c>
      <c r="L12" s="95">
        <v>23</v>
      </c>
      <c r="M12" s="91">
        <f>DISCTEST!Q48</f>
        <v>2</v>
      </c>
      <c r="N12" s="92">
        <f>DISCTEST!S48</f>
        <v>1</v>
      </c>
      <c r="O12" s="93" t="str">
        <f>IF(M12=1,"*",(IF(M12=2,"I",(IF(M12=3,"S",(IF(M12=4,"*","*")))))))</f>
        <v>I</v>
      </c>
      <c r="P12" s="96" t="str">
        <f>IF(N12=1,"D",(IF(N12=2,"*",(IF(N12=3,"S",(IF(N12=4,"C","*")))))))</f>
        <v>D</v>
      </c>
      <c r="Q12" s="2"/>
      <c r="R12" s="2"/>
      <c r="S12" s="2"/>
      <c r="T12" s="2"/>
      <c r="U12" s="2"/>
      <c r="V12" s="2"/>
      <c r="W12" s="2"/>
    </row>
    <row r="13" spans="1:25">
      <c r="A13" s="2"/>
      <c r="B13" s="97">
        <v>8</v>
      </c>
      <c r="C13" s="98">
        <f>DISCTEST!C54</f>
        <v>3</v>
      </c>
      <c r="D13" s="99">
        <f>DISCTEST!E54</f>
        <v>1</v>
      </c>
      <c r="E13" s="100" t="str">
        <f t="shared" ref="E13:F13" si="0">IF(C13=1,"I",(IF(C13=2,"S",(IF(C13=3,"C",(IF(C13=4,"D","*")))))))</f>
        <v>C</v>
      </c>
      <c r="F13" s="101" t="str">
        <f t="shared" si="0"/>
        <v>I</v>
      </c>
      <c r="G13" s="102">
        <v>16</v>
      </c>
      <c r="H13" s="98">
        <f>DISCTEST!J54</f>
        <v>4</v>
      </c>
      <c r="I13" s="99">
        <f>DISCTEST!L54</f>
        <v>1</v>
      </c>
      <c r="J13" s="100" t="str">
        <f>IF(H13=1,"*",(IF(H13=2,"C",(IF(H13=3,"I",(IF(H13=4,"S","*")))))))</f>
        <v>S</v>
      </c>
      <c r="K13" s="100" t="str">
        <f>IF(I13=1,"D",(IF(I13=2,"*",(IF(I13=3,"I",(IF(I13=4,"S","*")))))))</f>
        <v>D</v>
      </c>
      <c r="L13" s="102">
        <v>24</v>
      </c>
      <c r="M13" s="98">
        <f>DISCTEST!Q54</f>
        <v>2</v>
      </c>
      <c r="N13" s="99">
        <f>DISCTEST!S54</f>
        <v>3</v>
      </c>
      <c r="O13" s="100" t="str">
        <f>IF(M13=1,"*",(IF(M13=2,"I",(IF(M13=3,"D",(IF(M13=4,"C","*")))))))</f>
        <v>I</v>
      </c>
      <c r="P13" s="103" t="str">
        <f>IF(N13=1,"S",(IF(N13=2,"I",(IF(N13=3,"*",(IF(N13=4,"*","*")))))))</f>
        <v>*</v>
      </c>
      <c r="Q13" s="2"/>
      <c r="R13" s="2"/>
      <c r="S13" s="2"/>
      <c r="T13" s="2"/>
      <c r="U13" s="2"/>
      <c r="V13" s="2"/>
      <c r="W13" s="2"/>
    </row>
    <row r="14" spans="1:25">
      <c r="A14" s="104"/>
      <c r="B14" s="104"/>
      <c r="C14" s="105"/>
      <c r="D14" s="106"/>
      <c r="E14" s="82"/>
      <c r="F14" s="106"/>
      <c r="G14" s="2"/>
      <c r="H14" s="106"/>
      <c r="I14" s="106"/>
      <c r="J14" s="106"/>
      <c r="K14" s="106"/>
      <c r="L14" s="2"/>
      <c r="M14" s="106"/>
      <c r="N14" s="106"/>
      <c r="O14" s="106"/>
      <c r="P14" s="106"/>
      <c r="Q14" s="2"/>
      <c r="R14" s="2"/>
      <c r="S14" s="2"/>
      <c r="T14" s="104"/>
      <c r="U14" s="104"/>
      <c r="V14" s="104"/>
      <c r="W14" s="104"/>
      <c r="X14" s="104"/>
      <c r="Y14" s="104"/>
    </row>
    <row r="15" spans="1:25">
      <c r="A15" s="107"/>
      <c r="B15" s="2"/>
      <c r="C15" s="108" t="s">
        <v>114</v>
      </c>
      <c r="D15" s="106" t="s">
        <v>115</v>
      </c>
      <c r="E15" s="82">
        <f>COUNTIF($E$6:$E$13,"D")</f>
        <v>2</v>
      </c>
      <c r="F15" s="82">
        <f>COUNTIF($F$6:$F$13,"D")</f>
        <v>1</v>
      </c>
      <c r="G15" s="2"/>
      <c r="H15" s="106"/>
      <c r="I15" s="106" t="s">
        <v>115</v>
      </c>
      <c r="J15" s="82">
        <f>COUNTIF($J$6:$J$13,"D")</f>
        <v>0</v>
      </c>
      <c r="K15" s="82">
        <f>COUNTIF($K$6:$K$13,"D")</f>
        <v>4</v>
      </c>
      <c r="L15" s="2"/>
      <c r="M15" s="106"/>
      <c r="N15" s="106" t="s">
        <v>115</v>
      </c>
      <c r="O15" s="82">
        <f>COUNTIF($O$6:$O$13,"D")</f>
        <v>1</v>
      </c>
      <c r="P15" s="82">
        <f>COUNTIF($P$6:$P$13,"D")</f>
        <v>1</v>
      </c>
      <c r="Q15" s="2"/>
      <c r="R15" s="2"/>
      <c r="S15" s="2"/>
      <c r="T15" s="107"/>
      <c r="U15" s="107"/>
      <c r="V15" s="107"/>
      <c r="W15" s="107"/>
      <c r="X15" s="107"/>
      <c r="Y15" s="107"/>
    </row>
    <row r="16" spans="1:25">
      <c r="A16" s="107"/>
      <c r="B16" s="2"/>
      <c r="C16" s="106"/>
      <c r="D16" s="106" t="s">
        <v>116</v>
      </c>
      <c r="E16" s="82">
        <f>COUNTIF($E$6:$E$13,"I")</f>
        <v>0</v>
      </c>
      <c r="F16" s="82">
        <f>COUNTIF($F$6:$F$13,"I")</f>
        <v>5</v>
      </c>
      <c r="G16" s="2"/>
      <c r="H16" s="106"/>
      <c r="I16" s="106" t="s">
        <v>116</v>
      </c>
      <c r="J16" s="82">
        <f>COUNTIF($J$6:$J$13,"I")</f>
        <v>1</v>
      </c>
      <c r="K16" s="82">
        <f>COUNTIF($K$6:$K$13,"I")</f>
        <v>2</v>
      </c>
      <c r="L16" s="2"/>
      <c r="M16" s="106"/>
      <c r="N16" s="106" t="s">
        <v>116</v>
      </c>
      <c r="O16" s="82">
        <f>COUNTIF($O$6:$O$13,"I")</f>
        <v>2</v>
      </c>
      <c r="P16" s="82">
        <f>COUNTIF($P$6:$P$13,"I")</f>
        <v>2</v>
      </c>
      <c r="Q16" s="2"/>
      <c r="R16" s="2"/>
      <c r="S16" s="2"/>
      <c r="T16" s="107"/>
      <c r="U16" s="107"/>
      <c r="V16" s="107"/>
      <c r="W16" s="107"/>
      <c r="X16" s="107"/>
      <c r="Y16" s="107"/>
    </row>
    <row r="17" spans="1:25">
      <c r="A17" s="107"/>
      <c r="B17" s="2"/>
      <c r="C17" s="106"/>
      <c r="D17" s="106" t="s">
        <v>117</v>
      </c>
      <c r="E17" s="82">
        <f>COUNTIF($E$6:$E$13,"S")</f>
        <v>1</v>
      </c>
      <c r="F17" s="82">
        <f>COUNTIF($F$6:$F$13,"S")</f>
        <v>0</v>
      </c>
      <c r="G17" s="2"/>
      <c r="H17" s="106"/>
      <c r="I17" s="106" t="s">
        <v>117</v>
      </c>
      <c r="J17" s="82">
        <f>COUNTIF($J$6:$J$13,"S")</f>
        <v>2</v>
      </c>
      <c r="K17" s="82">
        <f>COUNTIF($K$6:$K$13,"S")</f>
        <v>1</v>
      </c>
      <c r="L17" s="2"/>
      <c r="M17" s="106"/>
      <c r="N17" s="106" t="s">
        <v>117</v>
      </c>
      <c r="O17" s="82">
        <f>COUNTIF($O$6:$O$13,"S")</f>
        <v>3</v>
      </c>
      <c r="P17" s="82">
        <f>COUNTIF($P$6:$P$13,"S")</f>
        <v>2</v>
      </c>
      <c r="Q17" s="2"/>
      <c r="R17" s="2"/>
      <c r="S17" s="2"/>
      <c r="T17" s="107"/>
      <c r="U17" s="107"/>
      <c r="V17" s="107"/>
      <c r="W17" s="107"/>
      <c r="X17" s="107"/>
      <c r="Y17" s="107"/>
    </row>
    <row r="18" spans="1:25">
      <c r="A18" s="107"/>
      <c r="B18" s="2"/>
      <c r="C18" s="106"/>
      <c r="D18" s="106" t="s">
        <v>118</v>
      </c>
      <c r="E18" s="82">
        <f>COUNTIF($E$6:$E$13,"C")</f>
        <v>1</v>
      </c>
      <c r="F18" s="82">
        <f>COUNTIF($F$6:$F$13,"C")</f>
        <v>1</v>
      </c>
      <c r="G18" s="2"/>
      <c r="H18" s="106"/>
      <c r="I18" s="106" t="s">
        <v>118</v>
      </c>
      <c r="J18" s="82">
        <f>COUNTIF($J$6:$J$13,"C")</f>
        <v>4</v>
      </c>
      <c r="K18" s="82">
        <f>COUNTIF($K$6:$K$13,"C")</f>
        <v>0</v>
      </c>
      <c r="L18" s="2"/>
      <c r="M18" s="106"/>
      <c r="N18" s="106" t="s">
        <v>118</v>
      </c>
      <c r="O18" s="82">
        <f>COUNTIF($O$6:$O$13,"C")</f>
        <v>1</v>
      </c>
      <c r="P18" s="82">
        <f>COUNTIF($P$6:$P$13,"C")</f>
        <v>0</v>
      </c>
      <c r="Q18" s="2"/>
      <c r="R18" s="2"/>
      <c r="S18" s="2"/>
      <c r="T18" s="107"/>
      <c r="U18" s="107"/>
      <c r="V18" s="107"/>
      <c r="W18" s="107"/>
      <c r="X18" s="107"/>
      <c r="Y18" s="107"/>
    </row>
    <row r="19" spans="1:25">
      <c r="A19" s="107"/>
      <c r="B19" s="2"/>
      <c r="C19" s="106"/>
      <c r="D19" s="106" t="s">
        <v>119</v>
      </c>
      <c r="E19" s="82">
        <f t="shared" ref="E19:F19" si="1">8-(SUM(E15:E18))</f>
        <v>4</v>
      </c>
      <c r="F19" s="82">
        <f t="shared" si="1"/>
        <v>1</v>
      </c>
      <c r="G19" s="2"/>
      <c r="H19" s="106"/>
      <c r="I19" s="106" t="s">
        <v>119</v>
      </c>
      <c r="J19" s="82">
        <f t="shared" ref="J19:K19" si="2">8-(SUM(J15:J18))</f>
        <v>1</v>
      </c>
      <c r="K19" s="82">
        <f t="shared" si="2"/>
        <v>1</v>
      </c>
      <c r="L19" s="2"/>
      <c r="M19" s="106"/>
      <c r="N19" s="106" t="s">
        <v>119</v>
      </c>
      <c r="O19" s="82">
        <f t="shared" ref="O19:P19" si="3">8-(SUM(O15:O18))</f>
        <v>1</v>
      </c>
      <c r="P19" s="82">
        <f t="shared" si="3"/>
        <v>3</v>
      </c>
      <c r="Q19" s="2"/>
      <c r="R19" s="2"/>
      <c r="S19" s="2"/>
      <c r="T19" s="107"/>
      <c r="U19" s="107"/>
      <c r="V19" s="107"/>
      <c r="W19" s="107"/>
      <c r="X19" s="107"/>
      <c r="Y19" s="107"/>
    </row>
    <row r="20" spans="1:25">
      <c r="A20" s="109"/>
      <c r="B20" s="2"/>
      <c r="C20" s="106"/>
      <c r="D20" s="106"/>
      <c r="E20" s="82"/>
      <c r="F20" s="106"/>
      <c r="G20" s="2"/>
      <c r="H20" s="106"/>
      <c r="I20" s="106"/>
      <c r="J20" s="106"/>
      <c r="K20" s="106"/>
      <c r="L20" s="2"/>
      <c r="M20" s="106"/>
      <c r="N20" s="106"/>
      <c r="O20" s="106"/>
      <c r="P20" s="106"/>
      <c r="Q20" s="2"/>
      <c r="R20" s="109"/>
      <c r="S20" s="109"/>
      <c r="T20" s="109"/>
      <c r="U20" s="109"/>
      <c r="V20" s="109"/>
      <c r="W20" s="109"/>
      <c r="X20" s="109"/>
      <c r="Y20" s="109"/>
    </row>
    <row r="21" spans="1:25" ht="15.75" customHeight="1">
      <c r="A21" s="109"/>
      <c r="B21" s="2"/>
      <c r="C21" s="106"/>
      <c r="D21" s="106"/>
      <c r="E21" s="82"/>
      <c r="F21" s="106"/>
      <c r="G21" s="2"/>
      <c r="H21" s="106"/>
      <c r="I21" s="106"/>
      <c r="J21" s="106"/>
      <c r="K21" s="106"/>
      <c r="L21" s="2"/>
      <c r="M21" s="106"/>
      <c r="N21" s="106"/>
      <c r="O21" s="106"/>
      <c r="P21" s="106"/>
      <c r="Q21" s="2"/>
      <c r="R21" s="109"/>
      <c r="S21" s="109"/>
      <c r="T21" s="109"/>
      <c r="U21" s="109"/>
      <c r="V21" s="109"/>
      <c r="W21" s="109"/>
      <c r="X21" s="109"/>
      <c r="Y21" s="109"/>
    </row>
    <row r="22" spans="1:25" ht="15.75" customHeight="1">
      <c r="A22" s="2"/>
      <c r="B22" s="2"/>
      <c r="C22" s="106"/>
      <c r="D22" s="106"/>
      <c r="E22" s="82"/>
      <c r="F22" s="106"/>
      <c r="G22" s="2"/>
      <c r="H22" s="106"/>
      <c r="I22" s="106"/>
      <c r="J22" s="106"/>
      <c r="K22" s="106"/>
      <c r="L22" s="2"/>
      <c r="M22" s="106"/>
      <c r="N22" s="106"/>
      <c r="O22" s="106"/>
      <c r="P22" s="106"/>
      <c r="Q22" s="2"/>
      <c r="R22" s="2"/>
      <c r="S22" s="2"/>
      <c r="T22" s="109"/>
      <c r="U22" s="109"/>
      <c r="V22" s="109"/>
      <c r="W22" s="109"/>
      <c r="X22" s="109"/>
      <c r="Y22" s="109"/>
    </row>
    <row r="23" spans="1:25" ht="15.75" customHeight="1">
      <c r="A23" s="2"/>
      <c r="B23" s="2"/>
      <c r="C23" s="106"/>
      <c r="D23" s="106"/>
      <c r="E23" s="82"/>
      <c r="F23" s="106"/>
      <c r="G23" s="2"/>
      <c r="H23" s="106"/>
      <c r="I23" s="106"/>
      <c r="J23" s="106"/>
      <c r="K23" s="106"/>
      <c r="L23" s="2"/>
      <c r="M23" s="106"/>
      <c r="N23" s="106"/>
      <c r="O23" s="106"/>
      <c r="P23" s="106"/>
      <c r="Q23" s="2"/>
      <c r="R23" s="2"/>
      <c r="S23" s="2"/>
      <c r="T23" s="109"/>
      <c r="U23" s="109"/>
      <c r="V23" s="109"/>
      <c r="W23" s="109"/>
      <c r="X23" s="109"/>
      <c r="Y23" s="109"/>
    </row>
    <row r="24" spans="1:25" ht="15.75" customHeight="1">
      <c r="A24" s="2"/>
      <c r="B24" s="2"/>
      <c r="C24" s="106"/>
      <c r="D24" s="106"/>
      <c r="E24" s="82"/>
      <c r="F24" s="106"/>
      <c r="G24" s="2"/>
      <c r="H24" s="106"/>
      <c r="I24" s="106"/>
      <c r="J24" s="106"/>
      <c r="K24" s="106"/>
      <c r="L24" s="2"/>
      <c r="M24" s="106"/>
      <c r="N24" s="106"/>
      <c r="O24" s="106"/>
      <c r="P24" s="106"/>
      <c r="Q24" s="2"/>
      <c r="R24" s="2"/>
      <c r="S24" s="2"/>
      <c r="T24" s="2"/>
      <c r="U24" s="2"/>
      <c r="V24" s="2"/>
      <c r="W24" s="2"/>
    </row>
    <row r="25" spans="1:25" ht="15.75" customHeight="1">
      <c r="A25" s="2"/>
      <c r="B25" s="2"/>
      <c r="C25" s="106"/>
      <c r="D25" s="106"/>
      <c r="E25" s="82"/>
      <c r="F25" s="106"/>
      <c r="G25" s="2"/>
      <c r="H25" s="106"/>
      <c r="I25" s="106"/>
      <c r="J25" s="106"/>
      <c r="K25" s="106"/>
      <c r="L25" s="2"/>
      <c r="M25" s="106"/>
      <c r="N25" s="106"/>
      <c r="O25" s="106"/>
      <c r="P25" s="106"/>
      <c r="Q25" s="2"/>
      <c r="R25" s="2"/>
      <c r="S25" s="2"/>
      <c r="T25" s="2"/>
      <c r="U25" s="2"/>
      <c r="V25" s="2"/>
      <c r="W25" s="2"/>
    </row>
    <row r="26" spans="1:25" ht="15.75" customHeight="1">
      <c r="A26" s="2"/>
      <c r="B26" s="2"/>
      <c r="C26" s="106"/>
      <c r="D26" s="106"/>
      <c r="E26" s="82"/>
      <c r="F26" s="106"/>
      <c r="G26" s="2"/>
      <c r="H26" s="106"/>
      <c r="I26" s="106"/>
      <c r="J26" s="106"/>
      <c r="K26" s="106"/>
      <c r="L26" s="2"/>
      <c r="M26" s="106"/>
      <c r="N26" s="106"/>
      <c r="O26" s="106"/>
      <c r="P26" s="106"/>
      <c r="Q26" s="2"/>
      <c r="R26" s="2"/>
      <c r="S26" s="2"/>
    </row>
    <row r="27" spans="1:25" ht="15.75" customHeight="1">
      <c r="A27" s="2"/>
      <c r="B27" s="2"/>
      <c r="C27" s="106"/>
      <c r="D27" s="106"/>
      <c r="E27" s="82"/>
      <c r="F27" s="106"/>
      <c r="G27" s="2"/>
      <c r="H27" s="106"/>
      <c r="I27" s="106"/>
      <c r="J27" s="106"/>
      <c r="K27" s="106"/>
      <c r="L27" s="2"/>
      <c r="M27" s="106"/>
      <c r="N27" s="106"/>
      <c r="O27" s="106"/>
      <c r="P27" s="106"/>
      <c r="Q27" s="2"/>
      <c r="R27" s="2"/>
      <c r="S27" s="2"/>
    </row>
    <row r="28" spans="1:25" ht="15.75" customHeight="1">
      <c r="A28" s="2"/>
      <c r="B28" s="2"/>
      <c r="C28" s="106"/>
      <c r="D28" s="106"/>
      <c r="E28" s="82"/>
      <c r="F28" s="106"/>
      <c r="G28" s="2"/>
      <c r="H28" s="106"/>
      <c r="I28" s="106"/>
      <c r="J28" s="106"/>
      <c r="K28" s="106"/>
      <c r="L28" s="2"/>
      <c r="M28" s="106"/>
      <c r="N28" s="106"/>
      <c r="O28" s="106"/>
      <c r="P28" s="106"/>
      <c r="Q28" s="2"/>
      <c r="R28" s="2"/>
      <c r="S28" s="2"/>
    </row>
    <row r="29" spans="1:25" ht="15.75" customHeight="1">
      <c r="A29" s="2"/>
      <c r="B29" s="2"/>
      <c r="C29" s="106"/>
      <c r="D29" s="106"/>
      <c r="E29" s="82"/>
      <c r="F29" s="106"/>
      <c r="G29" s="2"/>
      <c r="H29" s="106"/>
      <c r="I29" s="106"/>
      <c r="J29" s="106"/>
      <c r="K29" s="106"/>
      <c r="L29" s="2"/>
      <c r="M29" s="106"/>
      <c r="N29" s="106"/>
      <c r="O29" s="106"/>
      <c r="P29" s="106"/>
      <c r="Q29" s="2"/>
      <c r="R29" s="2"/>
      <c r="S29" s="2"/>
    </row>
    <row r="30" spans="1:25" ht="15.75" customHeight="1">
      <c r="A30" s="2"/>
      <c r="B30" s="2"/>
      <c r="C30" s="106"/>
      <c r="D30" s="106"/>
      <c r="E30" s="82"/>
      <c r="F30" s="106"/>
      <c r="G30" s="2"/>
      <c r="H30" s="106"/>
      <c r="I30" s="106"/>
      <c r="J30" s="106"/>
      <c r="K30" s="106"/>
      <c r="L30" s="2"/>
      <c r="M30" s="106"/>
      <c r="N30" s="106"/>
      <c r="O30" s="106"/>
      <c r="P30" s="106"/>
      <c r="Q30" s="2"/>
      <c r="R30" s="2"/>
      <c r="S30" s="2"/>
    </row>
    <row r="31" spans="1:25" ht="15.75" customHeight="1">
      <c r="A31" s="2"/>
      <c r="B31" s="2"/>
      <c r="C31" s="2"/>
      <c r="D31" s="2"/>
      <c r="E31" s="2"/>
      <c r="F31" s="2"/>
      <c r="G31" s="2"/>
      <c r="H31" s="2"/>
      <c r="I31" s="2"/>
      <c r="J31" s="2"/>
      <c r="K31" s="2"/>
      <c r="L31" s="2"/>
      <c r="M31" s="2"/>
      <c r="N31" s="2"/>
      <c r="O31" s="2"/>
      <c r="P31" s="2"/>
      <c r="Q31" s="2"/>
      <c r="R31" s="2"/>
      <c r="S31" s="2"/>
    </row>
    <row r="32" spans="1:25" ht="15.75" customHeight="1">
      <c r="A32" s="2"/>
      <c r="B32" s="2"/>
      <c r="C32" s="2"/>
      <c r="D32" s="2"/>
      <c r="E32" s="2"/>
      <c r="F32" s="2"/>
      <c r="G32" s="2"/>
      <c r="H32" s="2"/>
      <c r="I32" s="2"/>
      <c r="J32" s="2"/>
      <c r="K32" s="2"/>
      <c r="L32" s="2"/>
      <c r="M32" s="2"/>
      <c r="N32" s="2"/>
      <c r="O32" s="2"/>
      <c r="P32" s="2"/>
      <c r="Q32" s="2"/>
      <c r="R32" s="2"/>
      <c r="S32" s="2"/>
    </row>
    <row r="33" spans="1:19" ht="15.75" customHeight="1">
      <c r="A33" s="2"/>
      <c r="B33" s="2"/>
      <c r="C33" s="2"/>
      <c r="D33" s="2"/>
      <c r="E33" s="2"/>
      <c r="F33" s="2"/>
      <c r="G33" s="2"/>
      <c r="H33" s="2"/>
      <c r="I33" s="2"/>
      <c r="J33" s="2"/>
      <c r="K33" s="2"/>
      <c r="L33" s="2"/>
      <c r="M33" s="2"/>
      <c r="N33" s="2"/>
      <c r="O33" s="2"/>
      <c r="P33" s="2"/>
      <c r="Q33" s="2"/>
      <c r="R33" s="2"/>
      <c r="S33" s="2"/>
    </row>
    <row r="34" spans="1:19" ht="15.75" customHeight="1">
      <c r="A34" s="2"/>
      <c r="B34" s="2"/>
      <c r="C34" s="2"/>
      <c r="D34" s="2"/>
      <c r="E34" s="2"/>
      <c r="F34" s="2"/>
      <c r="G34" s="2"/>
      <c r="H34" s="2"/>
      <c r="I34" s="2"/>
      <c r="J34" s="2"/>
      <c r="K34" s="2"/>
      <c r="L34" s="2"/>
      <c r="M34" s="2"/>
      <c r="N34" s="2"/>
      <c r="O34" s="2"/>
      <c r="P34" s="2"/>
      <c r="Q34" s="2"/>
      <c r="R34" s="2"/>
      <c r="S34" s="2"/>
    </row>
    <row r="35" spans="1:19" ht="15.75" customHeight="1">
      <c r="A35" s="2"/>
      <c r="B35" s="2"/>
      <c r="C35" s="2"/>
      <c r="D35" s="2"/>
      <c r="E35" s="2"/>
      <c r="F35" s="2"/>
      <c r="G35" s="2"/>
      <c r="H35" s="2"/>
      <c r="I35" s="2"/>
      <c r="J35" s="2"/>
      <c r="K35" s="2"/>
      <c r="L35" s="2"/>
      <c r="M35" s="2"/>
      <c r="N35" s="2"/>
      <c r="O35" s="2"/>
      <c r="P35" s="2"/>
      <c r="Q35" s="2"/>
      <c r="R35" s="2"/>
      <c r="S35" s="2"/>
    </row>
    <row r="36" spans="1:19" ht="15.75" customHeight="1">
      <c r="A36" s="2"/>
      <c r="B36" s="2"/>
      <c r="C36" s="2"/>
      <c r="D36" s="2"/>
      <c r="E36" s="2"/>
      <c r="F36" s="2"/>
      <c r="G36" s="2"/>
      <c r="H36" s="2"/>
      <c r="I36" s="2"/>
      <c r="J36" s="2"/>
      <c r="K36" s="2"/>
      <c r="L36" s="2"/>
      <c r="M36" s="2"/>
      <c r="N36" s="2"/>
      <c r="O36" s="2"/>
      <c r="P36" s="2"/>
      <c r="Q36" s="2"/>
      <c r="R36" s="2"/>
      <c r="S36" s="2"/>
    </row>
    <row r="37" spans="1:19" ht="15.75" customHeight="1">
      <c r="A37" s="2"/>
      <c r="B37" s="2"/>
      <c r="C37" s="2"/>
      <c r="D37" s="2"/>
      <c r="E37" s="2"/>
      <c r="F37" s="2"/>
      <c r="G37" s="2"/>
      <c r="H37" s="2"/>
      <c r="I37" s="2"/>
      <c r="J37" s="2"/>
      <c r="K37" s="2"/>
      <c r="L37" s="2"/>
      <c r="M37" s="2"/>
      <c r="N37" s="2"/>
      <c r="O37" s="2"/>
      <c r="P37" s="2"/>
      <c r="Q37" s="2"/>
      <c r="R37" s="2"/>
      <c r="S37" s="2"/>
    </row>
    <row r="38" spans="1:19" ht="15.75" customHeight="1">
      <c r="A38" s="2"/>
      <c r="B38" s="2"/>
      <c r="C38" s="2"/>
      <c r="D38" s="2"/>
      <c r="E38" s="2"/>
      <c r="F38" s="2"/>
      <c r="G38" s="2"/>
      <c r="H38" s="2"/>
      <c r="I38" s="2"/>
      <c r="J38" s="2"/>
      <c r="K38" s="2"/>
      <c r="L38" s="2"/>
      <c r="M38" s="2"/>
      <c r="N38" s="2"/>
      <c r="O38" s="2"/>
      <c r="P38" s="2"/>
      <c r="Q38" s="2"/>
      <c r="R38" s="2"/>
      <c r="S38" s="2"/>
    </row>
    <row r="39" spans="1:19" ht="15.75" customHeight="1">
      <c r="A39" s="2"/>
      <c r="B39" s="2"/>
      <c r="C39" s="2"/>
      <c r="D39" s="2"/>
      <c r="E39" s="2"/>
      <c r="F39" s="2"/>
      <c r="G39" s="2"/>
      <c r="H39" s="2"/>
      <c r="I39" s="2"/>
      <c r="J39" s="2"/>
      <c r="K39" s="2"/>
      <c r="L39" s="2"/>
      <c r="M39" s="2"/>
      <c r="N39" s="2"/>
      <c r="O39" s="2"/>
      <c r="P39" s="2"/>
      <c r="Q39" s="2"/>
      <c r="R39" s="2"/>
      <c r="S39" s="2"/>
    </row>
    <row r="40" spans="1:19" ht="15.75" customHeight="1"/>
    <row r="41" spans="1:19" ht="15.75" customHeight="1"/>
    <row r="42" spans="1:19" ht="15.75" customHeight="1"/>
    <row r="43" spans="1:19" ht="15.75" customHeight="1"/>
    <row r="44" spans="1:19" ht="15.75" customHeight="1"/>
    <row r="45" spans="1:19" ht="15.75" customHeight="1"/>
    <row r="46" spans="1:19" ht="15.75" customHeight="1"/>
    <row r="47" spans="1:19" ht="15.75" customHeight="1"/>
    <row r="48" spans="1: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2:J2"/>
    <mergeCell ref="I3:J3"/>
  </mergeCells>
  <hyperlinks>
    <hyperlink ref="C15" location="Result!A1" display="HASIL"/>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000"/>
  <sheetViews>
    <sheetView workbookViewId="0">
      <selection sqref="A1:P1"/>
    </sheetView>
  </sheetViews>
  <sheetFormatPr defaultColWidth="14.42578125" defaultRowHeight="15" customHeight="1"/>
  <cols>
    <col min="1" max="1" width="4.7109375" customWidth="1"/>
    <col min="2" max="2" width="2" customWidth="1"/>
    <col min="3" max="4" width="9.140625" customWidth="1"/>
    <col min="5" max="5" width="10" customWidth="1"/>
    <col min="6" max="12" width="9.140625" customWidth="1"/>
    <col min="13" max="13" width="17.5703125" customWidth="1"/>
    <col min="14" max="16" width="9.140625" customWidth="1"/>
    <col min="17" max="17" width="4.7109375" customWidth="1"/>
    <col min="18" max="20" width="9.140625" customWidth="1"/>
    <col min="21" max="21" width="4.42578125" customWidth="1"/>
    <col min="22" max="27" width="9.140625" customWidth="1"/>
    <col min="28" max="28" width="18" customWidth="1"/>
    <col min="29" max="123" width="9.140625" customWidth="1"/>
  </cols>
  <sheetData>
    <row r="1" spans="1:123" ht="47.25" customHeight="1">
      <c r="A1" s="279" t="s">
        <v>120</v>
      </c>
      <c r="B1" s="280"/>
      <c r="C1" s="280"/>
      <c r="D1" s="280"/>
      <c r="E1" s="280"/>
      <c r="F1" s="280"/>
      <c r="G1" s="280"/>
      <c r="H1" s="280"/>
      <c r="I1" s="280"/>
      <c r="J1" s="280"/>
      <c r="K1" s="280"/>
      <c r="L1" s="280"/>
      <c r="M1" s="280"/>
      <c r="N1" s="280"/>
      <c r="O1" s="280"/>
      <c r="P1" s="280"/>
      <c r="Q1" s="110"/>
      <c r="R1" s="111"/>
      <c r="S1" s="281" t="s">
        <v>121</v>
      </c>
      <c r="T1" s="280"/>
      <c r="U1" s="280"/>
      <c r="V1" s="280"/>
      <c r="W1" s="280"/>
      <c r="X1" s="280"/>
      <c r="Y1" s="280"/>
      <c r="Z1" s="280"/>
      <c r="AA1" s="280"/>
      <c r="AB1" s="2"/>
      <c r="AC1" s="2"/>
      <c r="AD1" s="2"/>
      <c r="AE1" s="2"/>
      <c r="AF1" s="2"/>
      <c r="AG1" s="2"/>
      <c r="AH1" s="2"/>
      <c r="AI1" s="2"/>
      <c r="AJ1" s="2"/>
      <c r="AK1" s="2"/>
      <c r="AL1" s="2"/>
      <c r="AM1" s="2"/>
      <c r="AN1" s="2"/>
      <c r="AO1" s="2"/>
      <c r="AP1" s="2"/>
      <c r="AQ1" s="2"/>
      <c r="AR1" s="2"/>
      <c r="AS1" s="2"/>
      <c r="AT1" s="2"/>
      <c r="AU1" s="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2"/>
      <c r="CY1" s="112"/>
      <c r="CZ1" s="2"/>
      <c r="DA1" s="2"/>
      <c r="DB1" s="2"/>
      <c r="DC1" s="2"/>
      <c r="DD1" s="2"/>
      <c r="DE1" s="2"/>
      <c r="DF1" s="2"/>
      <c r="DG1" s="2"/>
      <c r="DH1" s="2"/>
      <c r="DI1" s="2"/>
      <c r="DJ1" s="2"/>
      <c r="DK1" s="2"/>
      <c r="DL1" s="2"/>
      <c r="DM1" s="2"/>
      <c r="DN1" s="2"/>
      <c r="DO1" s="2"/>
      <c r="DP1" s="2"/>
      <c r="DQ1" s="2"/>
      <c r="DR1" s="2"/>
      <c r="DS1" s="2"/>
    </row>
    <row r="2" spans="1:123" ht="15.75">
      <c r="A2" s="113"/>
      <c r="B2" s="282" t="s">
        <v>122</v>
      </c>
      <c r="C2" s="253"/>
      <c r="D2" s="253"/>
      <c r="E2" s="253"/>
      <c r="F2" s="253"/>
      <c r="G2" s="253"/>
      <c r="H2" s="253"/>
      <c r="I2" s="253"/>
      <c r="J2" s="253"/>
      <c r="K2" s="253"/>
      <c r="L2" s="253"/>
      <c r="M2" s="253"/>
      <c r="N2" s="253"/>
      <c r="O2" s="253"/>
      <c r="P2" s="253"/>
      <c r="Q2" s="114"/>
      <c r="R2" s="115"/>
      <c r="S2" s="115"/>
      <c r="T2" s="115"/>
      <c r="U2" s="115"/>
      <c r="V2" s="116"/>
      <c r="W2" s="116"/>
      <c r="X2" s="116"/>
      <c r="Y2" s="116"/>
      <c r="Z2" s="116"/>
      <c r="AA2" s="2"/>
      <c r="AB2" s="2"/>
      <c r="AC2" s="2"/>
      <c r="AD2" s="2"/>
      <c r="AE2" s="2"/>
      <c r="AF2" s="2"/>
      <c r="AG2" s="2"/>
      <c r="AH2" s="2"/>
      <c r="AI2" s="2"/>
      <c r="AJ2" s="2"/>
      <c r="AK2" s="2"/>
      <c r="AL2" s="2"/>
      <c r="AM2" s="2"/>
      <c r="AN2" s="2"/>
      <c r="AO2" s="2"/>
      <c r="AP2" s="2"/>
      <c r="AQ2" s="2"/>
      <c r="AR2" s="2"/>
      <c r="AS2" s="2"/>
      <c r="AT2" s="2"/>
      <c r="AU2" s="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2"/>
      <c r="CY2" s="112"/>
      <c r="CZ2" s="2"/>
      <c r="DA2" s="2"/>
      <c r="DB2" s="2"/>
      <c r="DC2" s="2"/>
      <c r="DD2" s="2"/>
      <c r="DE2" s="2"/>
      <c r="DF2" s="2"/>
      <c r="DG2" s="2"/>
      <c r="DH2" s="2"/>
      <c r="DI2" s="2"/>
      <c r="DJ2" s="2"/>
      <c r="DK2" s="2"/>
      <c r="DL2" s="2"/>
      <c r="DM2" s="2"/>
      <c r="DN2" s="2"/>
      <c r="DO2" s="2"/>
      <c r="DP2" s="2"/>
      <c r="DQ2" s="2"/>
      <c r="DR2" s="2"/>
      <c r="DS2" s="2"/>
    </row>
    <row r="3" spans="1:123" ht="15" customHeight="1">
      <c r="A3" s="113"/>
      <c r="B3" s="2"/>
      <c r="C3" s="2"/>
      <c r="D3" s="2"/>
      <c r="E3" s="2"/>
      <c r="F3" s="2"/>
      <c r="G3" s="2"/>
      <c r="H3" s="2"/>
      <c r="I3" s="2"/>
      <c r="J3" s="2"/>
      <c r="K3" s="2"/>
      <c r="L3" s="117"/>
      <c r="M3" s="116"/>
      <c r="N3" s="116"/>
      <c r="O3" s="116"/>
      <c r="P3" s="118"/>
      <c r="Q3" s="119"/>
      <c r="R3" s="120"/>
      <c r="S3" s="283" t="s">
        <v>123</v>
      </c>
      <c r="T3" s="265"/>
      <c r="U3" s="265"/>
      <c r="V3" s="265"/>
      <c r="W3" s="265"/>
      <c r="X3" s="265"/>
      <c r="Y3" s="265"/>
      <c r="Z3" s="265"/>
      <c r="AA3" s="265"/>
      <c r="AB3" s="106"/>
      <c r="AC3" s="106"/>
      <c r="AD3" s="106"/>
      <c r="AE3" s="106"/>
      <c r="AF3" s="106"/>
      <c r="AG3" s="106"/>
      <c r="AH3" s="106"/>
      <c r="AI3" s="106"/>
      <c r="AJ3" s="106"/>
      <c r="AK3" s="106"/>
      <c r="AL3" s="106"/>
      <c r="AM3" s="106"/>
      <c r="AN3" s="106"/>
      <c r="AO3" s="106"/>
      <c r="AP3" s="106"/>
      <c r="AQ3" s="106"/>
      <c r="AR3" s="106"/>
      <c r="AS3" s="106"/>
      <c r="AT3" s="106"/>
      <c r="AU3" s="106"/>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06"/>
      <c r="CY3" s="121"/>
      <c r="CZ3" s="106"/>
      <c r="DA3" s="106"/>
      <c r="DB3" s="106"/>
      <c r="DC3" s="2"/>
      <c r="DD3" s="2"/>
      <c r="DE3" s="2"/>
      <c r="DF3" s="2"/>
      <c r="DG3" s="2"/>
      <c r="DH3" s="2"/>
      <c r="DI3" s="2"/>
      <c r="DJ3" s="2"/>
      <c r="DK3" s="2"/>
      <c r="DL3" s="2"/>
      <c r="DM3" s="2"/>
      <c r="DN3" s="2"/>
      <c r="DO3" s="2"/>
      <c r="DP3" s="2"/>
      <c r="DQ3" s="2"/>
      <c r="DR3" s="2"/>
      <c r="DS3" s="2"/>
    </row>
    <row r="4" spans="1:123" ht="21" customHeight="1">
      <c r="A4" s="113"/>
      <c r="B4" s="2"/>
      <c r="C4" s="2"/>
      <c r="D4" s="2"/>
      <c r="E4" s="2"/>
      <c r="F4" s="2"/>
      <c r="G4" s="122" t="s">
        <v>1</v>
      </c>
      <c r="H4" s="123" t="s">
        <v>124</v>
      </c>
      <c r="I4" s="273" t="str">
        <f>Input!D2</f>
        <v>MUHAMMAD JA'FAR</v>
      </c>
      <c r="J4" s="253"/>
      <c r="K4" s="253"/>
      <c r="L4" s="253"/>
      <c r="M4" s="253"/>
      <c r="N4" s="116"/>
      <c r="O4" s="116"/>
      <c r="P4" s="118"/>
      <c r="Q4" s="119"/>
      <c r="R4" s="120"/>
      <c r="S4" s="266"/>
      <c r="T4" s="253"/>
      <c r="U4" s="253"/>
      <c r="V4" s="253"/>
      <c r="W4" s="253"/>
      <c r="X4" s="253"/>
      <c r="Y4" s="253"/>
      <c r="Z4" s="253"/>
      <c r="AA4" s="253"/>
      <c r="AB4" s="118"/>
      <c r="AC4" s="118"/>
      <c r="AD4" s="106"/>
      <c r="AE4" s="106"/>
      <c r="AF4" s="106"/>
      <c r="AG4" s="106"/>
      <c r="AH4" s="106"/>
      <c r="AI4" s="106"/>
      <c r="AJ4" s="106"/>
      <c r="AK4" s="106"/>
      <c r="AL4" s="106"/>
      <c r="AM4" s="106"/>
      <c r="AN4" s="106"/>
      <c r="AO4" s="106"/>
      <c r="AP4" s="106"/>
      <c r="AQ4" s="106"/>
      <c r="AR4" s="106"/>
      <c r="AS4" s="106"/>
      <c r="AT4" s="106"/>
      <c r="AU4" s="106"/>
      <c r="AV4" s="121"/>
      <c r="AW4" s="121"/>
      <c r="AX4" s="121"/>
      <c r="AY4" s="121"/>
      <c r="AZ4" s="121"/>
      <c r="BA4" s="67"/>
      <c r="BB4" s="67"/>
      <c r="BC4" s="67"/>
      <c r="BD4" s="67"/>
      <c r="BE4" s="67"/>
      <c r="BF4" s="67"/>
      <c r="BG4" s="67"/>
      <c r="BH4" s="124">
        <v>1</v>
      </c>
      <c r="BI4" s="124">
        <v>2</v>
      </c>
      <c r="BJ4" s="124">
        <v>3</v>
      </c>
      <c r="BK4" s="124">
        <v>4</v>
      </c>
      <c r="BL4" s="124">
        <v>5</v>
      </c>
      <c r="BM4" s="124">
        <v>6</v>
      </c>
      <c r="BN4" s="124">
        <v>7</v>
      </c>
      <c r="BO4" s="124">
        <v>8</v>
      </c>
      <c r="BP4" s="124">
        <v>9</v>
      </c>
      <c r="BQ4" s="124">
        <v>10</v>
      </c>
      <c r="BR4" s="124">
        <v>11</v>
      </c>
      <c r="BS4" s="124">
        <v>12</v>
      </c>
      <c r="BT4" s="67">
        <v>13</v>
      </c>
      <c r="BU4" s="67">
        <v>14</v>
      </c>
      <c r="BV4" s="67">
        <v>15</v>
      </c>
      <c r="BW4" s="67">
        <v>16</v>
      </c>
      <c r="BX4" s="67">
        <v>17</v>
      </c>
      <c r="BY4" s="67">
        <v>18</v>
      </c>
      <c r="BZ4" s="67">
        <v>19</v>
      </c>
      <c r="CA4" s="67">
        <v>20</v>
      </c>
      <c r="CB4" s="67">
        <v>21</v>
      </c>
      <c r="CC4" s="67">
        <v>22</v>
      </c>
      <c r="CD4" s="67">
        <v>23</v>
      </c>
      <c r="CE4" s="67">
        <v>24</v>
      </c>
      <c r="CF4" s="67">
        <v>25</v>
      </c>
      <c r="CG4" s="67">
        <v>26</v>
      </c>
      <c r="CH4" s="67">
        <v>27</v>
      </c>
      <c r="CI4" s="67">
        <v>28</v>
      </c>
      <c r="CJ4" s="67">
        <v>29</v>
      </c>
      <c r="CK4" s="67">
        <v>30</v>
      </c>
      <c r="CL4" s="67">
        <v>31</v>
      </c>
      <c r="CM4" s="67">
        <v>32</v>
      </c>
      <c r="CN4" s="67">
        <v>33</v>
      </c>
      <c r="CO4" s="67">
        <v>34</v>
      </c>
      <c r="CP4" s="67">
        <v>35</v>
      </c>
      <c r="CQ4" s="67">
        <v>36</v>
      </c>
      <c r="CR4" s="67">
        <v>37</v>
      </c>
      <c r="CS4" s="67">
        <v>38</v>
      </c>
      <c r="CT4" s="67">
        <v>39</v>
      </c>
      <c r="CU4" s="67">
        <v>40</v>
      </c>
      <c r="CV4" s="121"/>
      <c r="CW4" s="121"/>
      <c r="CX4" s="106"/>
      <c r="CY4" s="121"/>
      <c r="CZ4" s="106"/>
      <c r="DA4" s="106"/>
      <c r="DB4" s="106"/>
      <c r="DC4" s="2"/>
      <c r="DD4" s="2"/>
      <c r="DE4" s="2"/>
      <c r="DF4" s="2"/>
      <c r="DG4" s="2"/>
      <c r="DH4" s="2"/>
      <c r="DI4" s="2"/>
      <c r="DJ4" s="2"/>
      <c r="DK4" s="2"/>
      <c r="DL4" s="2"/>
      <c r="DM4" s="2"/>
      <c r="DN4" s="2"/>
      <c r="DO4" s="2"/>
      <c r="DP4" s="2"/>
      <c r="DQ4" s="2"/>
      <c r="DR4" s="2"/>
      <c r="DS4" s="2"/>
    </row>
    <row r="5" spans="1:123" ht="21" customHeight="1">
      <c r="A5" s="113"/>
      <c r="B5" s="2"/>
      <c r="C5" s="2"/>
      <c r="D5" s="2"/>
      <c r="E5" s="2"/>
      <c r="F5" s="2"/>
      <c r="G5" s="122" t="s">
        <v>125</v>
      </c>
      <c r="H5" s="123" t="s">
        <v>124</v>
      </c>
      <c r="I5" s="273">
        <f>Input!D3</f>
        <v>31</v>
      </c>
      <c r="J5" s="253"/>
      <c r="K5" s="253"/>
      <c r="L5" s="253"/>
      <c r="M5" s="253"/>
      <c r="N5" s="125"/>
      <c r="O5" s="125"/>
      <c r="P5" s="126"/>
      <c r="Q5" s="127"/>
      <c r="R5" s="128"/>
      <c r="S5" s="284" t="s">
        <v>126</v>
      </c>
      <c r="T5" s="285"/>
      <c r="U5" s="285"/>
      <c r="V5" s="285"/>
      <c r="W5" s="285"/>
      <c r="X5" s="285"/>
      <c r="Y5" s="2"/>
      <c r="Z5" s="2"/>
      <c r="AA5" s="126"/>
      <c r="AB5" s="126"/>
      <c r="AC5" s="118"/>
      <c r="AD5" s="106"/>
      <c r="AE5" s="106"/>
      <c r="AF5" s="106"/>
      <c r="AG5" s="106"/>
      <c r="AH5" s="106"/>
      <c r="AI5" s="106"/>
      <c r="AJ5" s="106"/>
      <c r="AK5" s="106"/>
      <c r="AL5" s="106"/>
      <c r="AM5" s="106"/>
      <c r="AN5" s="106"/>
      <c r="AO5" s="106"/>
      <c r="AP5" s="106"/>
      <c r="AQ5" s="106"/>
      <c r="AR5" s="106"/>
      <c r="AS5" s="106"/>
      <c r="AT5" s="106"/>
      <c r="AU5" s="106"/>
      <c r="AV5" s="121"/>
      <c r="AW5" s="121"/>
      <c r="AX5" s="121"/>
      <c r="AY5" s="121"/>
      <c r="AZ5" s="121"/>
      <c r="BA5" s="121"/>
      <c r="BB5" s="121"/>
      <c r="BC5" s="121"/>
      <c r="BD5" s="121"/>
      <c r="BE5" s="121"/>
      <c r="BF5" s="121"/>
      <c r="BG5" s="121"/>
      <c r="BH5" s="129" t="s">
        <v>118</v>
      </c>
      <c r="BI5" s="129" t="s">
        <v>115</v>
      </c>
      <c r="BJ5" s="129" t="s">
        <v>127</v>
      </c>
      <c r="BK5" s="129" t="s">
        <v>128</v>
      </c>
      <c r="BL5" s="129" t="s">
        <v>129</v>
      </c>
      <c r="BM5" s="129" t="s">
        <v>130</v>
      </c>
      <c r="BN5" s="129" t="s">
        <v>131</v>
      </c>
      <c r="BO5" s="129" t="s">
        <v>132</v>
      </c>
      <c r="BP5" s="129" t="s">
        <v>133</v>
      </c>
      <c r="BQ5" s="129" t="s">
        <v>134</v>
      </c>
      <c r="BR5" s="129" t="s">
        <v>135</v>
      </c>
      <c r="BS5" s="129" t="s">
        <v>136</v>
      </c>
      <c r="BT5" s="129" t="s">
        <v>137</v>
      </c>
      <c r="BU5" s="129" t="s">
        <v>138</v>
      </c>
      <c r="BV5" s="129" t="s">
        <v>117</v>
      </c>
      <c r="BW5" s="129" t="s">
        <v>139</v>
      </c>
      <c r="BX5" s="129" t="s">
        <v>140</v>
      </c>
      <c r="BY5" s="129" t="s">
        <v>141</v>
      </c>
      <c r="BZ5" s="129" t="s">
        <v>142</v>
      </c>
      <c r="CA5" s="129" t="s">
        <v>143</v>
      </c>
      <c r="CB5" s="129" t="s">
        <v>144</v>
      </c>
      <c r="CC5" s="129" t="s">
        <v>145</v>
      </c>
      <c r="CD5" s="129" t="s">
        <v>146</v>
      </c>
      <c r="CE5" s="129" t="s">
        <v>116</v>
      </c>
      <c r="CF5" s="129" t="s">
        <v>147</v>
      </c>
      <c r="CG5" s="129" t="s">
        <v>148</v>
      </c>
      <c r="CH5" s="129" t="s">
        <v>149</v>
      </c>
      <c r="CI5" s="129" t="s">
        <v>150</v>
      </c>
      <c r="CJ5" s="129" t="s">
        <v>151</v>
      </c>
      <c r="CK5" s="129" t="s">
        <v>152</v>
      </c>
      <c r="CL5" s="129" t="s">
        <v>153</v>
      </c>
      <c r="CM5" s="129" t="s">
        <v>154</v>
      </c>
      <c r="CN5" s="129" t="s">
        <v>155</v>
      </c>
      <c r="CO5" s="129" t="s">
        <v>156</v>
      </c>
      <c r="CP5" s="129" t="s">
        <v>157</v>
      </c>
      <c r="CQ5" s="129" t="s">
        <v>158</v>
      </c>
      <c r="CR5" s="129" t="s">
        <v>159</v>
      </c>
      <c r="CS5" s="129" t="s">
        <v>160</v>
      </c>
      <c r="CT5" s="129" t="s">
        <v>161</v>
      </c>
      <c r="CU5" s="129" t="s">
        <v>162</v>
      </c>
      <c r="CV5" s="121"/>
      <c r="CW5" s="121"/>
      <c r="CX5" s="106"/>
      <c r="CY5" s="121"/>
      <c r="CZ5" s="106"/>
      <c r="DA5" s="106"/>
      <c r="DB5" s="106"/>
      <c r="DC5" s="2"/>
      <c r="DD5" s="2"/>
      <c r="DE5" s="2"/>
      <c r="DF5" s="2"/>
      <c r="DG5" s="2"/>
      <c r="DH5" s="2"/>
      <c r="DI5" s="2"/>
      <c r="DJ5" s="2"/>
      <c r="DK5" s="2"/>
      <c r="DL5" s="2"/>
      <c r="DM5" s="2"/>
      <c r="DN5" s="2"/>
      <c r="DO5" s="2"/>
      <c r="DP5" s="2"/>
      <c r="DQ5" s="2"/>
      <c r="DR5" s="2"/>
      <c r="DS5" s="2"/>
    </row>
    <row r="6" spans="1:123" ht="21" customHeight="1">
      <c r="A6" s="113"/>
      <c r="B6" s="2"/>
      <c r="C6" s="2"/>
      <c r="D6" s="2"/>
      <c r="E6" s="2"/>
      <c r="F6" s="2"/>
      <c r="G6" s="122" t="s">
        <v>163</v>
      </c>
      <c r="H6" s="123" t="s">
        <v>124</v>
      </c>
      <c r="I6" s="273" t="str">
        <f>Input!K2</f>
        <v>LAKI-LAKI</v>
      </c>
      <c r="J6" s="253"/>
      <c r="K6" s="253"/>
      <c r="L6" s="253"/>
      <c r="M6" s="253"/>
      <c r="N6" s="130"/>
      <c r="O6" s="130"/>
      <c r="P6" s="131"/>
      <c r="Q6" s="132"/>
      <c r="R6" s="133"/>
      <c r="S6" s="253"/>
      <c r="T6" s="253"/>
      <c r="U6" s="253"/>
      <c r="V6" s="253"/>
      <c r="W6" s="253"/>
      <c r="X6" s="253"/>
      <c r="Y6" s="134" t="s">
        <v>115</v>
      </c>
      <c r="Z6" s="274" t="s">
        <v>164</v>
      </c>
      <c r="AA6" s="275"/>
      <c r="AB6" s="126"/>
      <c r="AC6" s="118"/>
      <c r="AD6" s="106"/>
      <c r="AE6" s="106"/>
      <c r="AF6" s="106"/>
      <c r="AG6" s="106"/>
      <c r="AH6" s="106"/>
      <c r="AI6" s="106"/>
      <c r="AJ6" s="106"/>
      <c r="AK6" s="106"/>
      <c r="AL6" s="106"/>
      <c r="AM6" s="106"/>
      <c r="AN6" s="106"/>
      <c r="AO6" s="106"/>
      <c r="AP6" s="106"/>
      <c r="AQ6" s="106"/>
      <c r="AR6" s="106"/>
      <c r="AS6" s="106"/>
      <c r="AT6" s="106"/>
      <c r="AU6" s="106"/>
      <c r="AV6" s="121"/>
      <c r="AW6" s="121"/>
      <c r="AX6" s="121"/>
      <c r="AY6" s="121"/>
      <c r="AZ6" s="121"/>
      <c r="BA6" s="67" t="s">
        <v>165</v>
      </c>
      <c r="BB6" s="67" t="s">
        <v>115</v>
      </c>
      <c r="BC6" s="67" t="s">
        <v>116</v>
      </c>
      <c r="BD6" s="67" t="s">
        <v>117</v>
      </c>
      <c r="BE6" s="67" t="s">
        <v>118</v>
      </c>
      <c r="BF6" s="121"/>
      <c r="BG6" s="121"/>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1"/>
      <c r="CW6" s="121"/>
      <c r="CX6" s="106"/>
      <c r="CY6" s="121"/>
      <c r="CZ6" s="106"/>
      <c r="DA6" s="106"/>
      <c r="DB6" s="106"/>
      <c r="DC6" s="2"/>
      <c r="DD6" s="2"/>
      <c r="DE6" s="2"/>
      <c r="DF6" s="2"/>
      <c r="DG6" s="2"/>
      <c r="DH6" s="2"/>
      <c r="DI6" s="2"/>
      <c r="DJ6" s="2"/>
      <c r="DK6" s="2"/>
      <c r="DL6" s="2"/>
      <c r="DM6" s="2"/>
      <c r="DN6" s="2"/>
      <c r="DO6" s="2"/>
      <c r="DP6" s="2"/>
      <c r="DQ6" s="2"/>
      <c r="DR6" s="2"/>
      <c r="DS6" s="2"/>
    </row>
    <row r="7" spans="1:123" ht="21" customHeight="1">
      <c r="A7" s="113"/>
      <c r="B7" s="2"/>
      <c r="C7" s="2"/>
      <c r="D7" s="2"/>
      <c r="E7" s="2"/>
      <c r="F7" s="2"/>
      <c r="G7" s="122" t="s">
        <v>166</v>
      </c>
      <c r="H7" s="123" t="s">
        <v>124</v>
      </c>
      <c r="I7" s="276">
        <f>Input!K3</f>
        <v>45337</v>
      </c>
      <c r="J7" s="253"/>
      <c r="K7" s="253"/>
      <c r="L7" s="253"/>
      <c r="M7" s="253"/>
      <c r="N7" s="135"/>
      <c r="O7" s="136"/>
      <c r="P7" s="137"/>
      <c r="Q7" s="138"/>
      <c r="R7" s="139"/>
      <c r="S7" s="253"/>
      <c r="T7" s="253"/>
      <c r="U7" s="253"/>
      <c r="V7" s="253"/>
      <c r="W7" s="253"/>
      <c r="X7" s="253"/>
      <c r="Y7" s="140" t="s">
        <v>116</v>
      </c>
      <c r="Z7" s="277" t="s">
        <v>167</v>
      </c>
      <c r="AA7" s="278"/>
      <c r="AB7" s="126"/>
      <c r="AC7" s="118"/>
      <c r="AD7" s="106"/>
      <c r="AE7" s="106"/>
      <c r="AF7" s="106"/>
      <c r="AG7" s="106"/>
      <c r="AH7" s="106"/>
      <c r="AI7" s="106"/>
      <c r="AJ7" s="106"/>
      <c r="AK7" s="106"/>
      <c r="AL7" s="106"/>
      <c r="AM7" s="106"/>
      <c r="AN7" s="106"/>
      <c r="AO7" s="106"/>
      <c r="AP7" s="106"/>
      <c r="AQ7" s="106"/>
      <c r="AR7" s="106"/>
      <c r="AS7" s="106"/>
      <c r="AT7" s="106"/>
      <c r="AU7" s="106"/>
      <c r="AV7" s="121"/>
      <c r="AW7" s="121"/>
      <c r="AX7" s="121"/>
      <c r="AY7" s="121"/>
      <c r="AZ7" s="121"/>
      <c r="BA7" s="67">
        <v>1</v>
      </c>
      <c r="BB7" s="141">
        <f>VLOOKUP(H10,Sheet3!$B$3:$F$23,2)</f>
        <v>-2.5</v>
      </c>
      <c r="BC7" s="141">
        <f>VLOOKUP(I10,Sheet3!$B$3:$F$23,3)</f>
        <v>-1.3</v>
      </c>
      <c r="BD7" s="141">
        <f>VLOOKUP(J10,Sheet3!$B$3:$F$23,4)</f>
        <v>1</v>
      </c>
      <c r="BE7" s="141">
        <f>VLOOKUP(K10,Sheet3!$B$3:$F$23,5)</f>
        <v>3</v>
      </c>
      <c r="BF7" s="121"/>
      <c r="BG7" s="121"/>
      <c r="BH7" s="124">
        <f>IF(AND(BB7&lt;=0,BC7&lt;=0,BD7&lt;=0,BE7&gt;0)=TRUE,1,0)</f>
        <v>0</v>
      </c>
      <c r="BI7" s="124">
        <f>IF(AND(BB7&gt;0,BC7&lt;=0,BD7&lt;=0,BE7&lt;=0)=TRUE,1,0)</f>
        <v>0</v>
      </c>
      <c r="BJ7" s="124">
        <f>IF(AND(BB7&gt;0,BC7&lt;=0,BD7&lt;=0,BE7&gt;0,BE7&gt;=BB7)=TRUE,1,0)</f>
        <v>0</v>
      </c>
      <c r="BK7" s="124">
        <f>IF(AND(BB7&gt;0,BC7&gt;0,BD7&lt;=0,BE7&lt;=0,BC7&gt;=BB7)=TRUE,1,0)</f>
        <v>0</v>
      </c>
      <c r="BL7" s="124">
        <f>IF(AND(BB7&gt;0,BC7&gt;0,BD7&lt;=0,BE7&gt;0,BC7&gt;=BB7&gt;=BE7)=TRUE,1,0)</f>
        <v>0</v>
      </c>
      <c r="BM7" s="124">
        <f>IF(AND(BB7&gt;0,BC7&gt;0,BD7&gt;0,BE7&lt;=0,BC7&gt;=BB7&gt;=BD7)=TRUE,1,0)</f>
        <v>0</v>
      </c>
      <c r="BN7" s="124">
        <f>IF(AND(BB7&gt;0,BC7&gt;0,BD7&gt;0,BE7&lt;=0,BC7&gt;=BD7&gt;=BB7)=TRUE,1,0)</f>
        <v>0</v>
      </c>
      <c r="BO7" s="124">
        <f>IF(AND(BB7&gt;0,BC7&lt;=0,BD7&gt;0,BE7&gt;0,BD7&gt;=BB7, BB7&gt;=BE7)=TRUE,1,0)</f>
        <v>0</v>
      </c>
      <c r="BP7" s="124">
        <f>IF(AND(BB7&gt;0,BC7&gt;0,BD7&lt;=0,BE7&lt;=0,BB7&gt;=BC7)=TRUE,1,0)</f>
        <v>0</v>
      </c>
      <c r="BQ7" s="124">
        <f>IF(AND(BB7&gt;0,BC7&gt;0,BD7&gt;0,BE7&lt;=0,BB7&gt;=BC7&gt;=BD7)=TRUE,1,0)</f>
        <v>0</v>
      </c>
      <c r="BR7" s="124">
        <f>IF(AND(BB7&gt;0,BC7&lt;=0,BD7&gt;0,BE7&lt;=0,BB7&gt;=BD7)=TRUE,1,0)</f>
        <v>0</v>
      </c>
      <c r="BS7" s="124">
        <f>IF(AND(BB7&lt;=0,BC7&gt;0,BD7&gt;0,BE7&gt;0,BE7&gt;=BC7&gt;=BD7)=TRUE,1,0)</f>
        <v>0</v>
      </c>
      <c r="BT7" s="67">
        <f>IF(AND(BB7&lt;=0,BC7&gt;0,BD7&gt;0,BE7&gt;0,BE7&gt;=BD7&gt;=BC7)=TRUE,1,0)</f>
        <v>0</v>
      </c>
      <c r="BU7" s="67">
        <f>IF(AND(BB7&lt;=0,BC7&gt;0,BD7&gt;0,BE7&gt;0,BC7&gt;=BD7,BC7&gt;=BE7)=TRUE,1,0)</f>
        <v>0</v>
      </c>
      <c r="BV7" s="67">
        <f>IF(AND(BB7&lt;=0,BC7&lt;=0,BD7&gt;0,BE7&lt;=0)=TRUE,1,0)</f>
        <v>0</v>
      </c>
      <c r="BW7" s="67">
        <f>IF(AND(BB7&lt;=0,BC7&lt;=0,BD7&gt;0,BE7&gt;0,BE7&gt;=BD7)=TRUE,1,0)</f>
        <v>1</v>
      </c>
      <c r="BX7" s="67">
        <f>IF(AND(BB7&lt;=0,BC7&lt;=0,BD7&gt;0,BE7&gt;0,BD7&gt;=BE7)=TRUE,1,0)</f>
        <v>0</v>
      </c>
      <c r="BY7" s="67">
        <f>IF(AND(BC7&lt;=0,BD7&lt;=0,BB7&gt;0,BE7&gt;0,BB7&gt;=BE7)=TRUE,1,0)</f>
        <v>0</v>
      </c>
      <c r="BZ7" s="67">
        <f>IF(AND(BB7&gt;0,BC7&gt;0,BE7&gt;0,BD7&lt;=0,BB7&gt;=BC7&gt;=BE7)=TRUE,1,0)</f>
        <v>0</v>
      </c>
      <c r="CA7" s="67">
        <f>IF(AND(BB7&gt;0,BD7&gt;0,BC7&gt;0,BE7&lt;=0,BB7&gt;=BD7&gt;=BC7)=TRUE,1,0)</f>
        <v>0</v>
      </c>
      <c r="CB7" s="67">
        <f>IF(AND(BB7&gt;0,BD7&gt;0,BE7&gt;0,BC7&lt;=0,BB7&gt;=BD7,BD7&gt;=BE7)=TRUE,1,0)</f>
        <v>0</v>
      </c>
      <c r="CC7" s="67">
        <f>IF(AND(BB7&gt;0,BC7&gt;0,BE7&gt;0,BD7&lt;=0,BB7&gt;=BE7,BE7&gt;=BC7)=TRUE,1,0)</f>
        <v>0</v>
      </c>
      <c r="CD7" s="67">
        <f>IF(AND(BB7&gt;0,BD7&gt;0,BE7&gt;0,BC7&lt;=0,BB7&gt;=BE7,BE7&gt;=BD7)=TRUE,1,0)</f>
        <v>0</v>
      </c>
      <c r="CE7" s="67">
        <f>IF(AND(BB7&lt;=0,BD7&lt;=0,BE7&lt;=0,BC7&gt;0)=TRUE,1,0)</f>
        <v>0</v>
      </c>
      <c r="CF7" s="67">
        <f>IF(AND(BC7&gt;0,BD7&gt;0,BB7&lt;=0,BE7&lt;=0,BC7&gt;=BD7)=TRUE,1,0)</f>
        <v>0</v>
      </c>
      <c r="CG7" s="67">
        <f>IF(AND(BC7&gt;0,BE7&gt;0,BB7&lt;=0,BD7&lt;=0,BC7&gt;=BE7)=TRUE,1,0)</f>
        <v>0</v>
      </c>
      <c r="CH7" s="67">
        <f>IF(AND(BB7&gt;0,BC7&gt;0,BE7&gt;0,BD7&lt;=0,BC7&gt;=BE7,BE7&gt;=BB7)=TRUE,1,0)</f>
        <v>0</v>
      </c>
      <c r="CI7" s="67">
        <f>IF(AND(BB7&lt;=0,BC7&gt;0,BD7&gt;0,BE7&gt;0,BC7&gt;=BE7,BE7&gt;=BD7)=TRUE,1,0)</f>
        <v>0</v>
      </c>
      <c r="CJ7" s="67">
        <f>IF(AND(BB7&gt;0,BC7&lt;=0,BD7&gt;0,BE7&lt;=0,BD7&gt;=BB7)=TRUE,1,0)</f>
        <v>0</v>
      </c>
      <c r="CK7" s="67">
        <f>IF(AND(BC7&gt;0,BD7&gt;0,BB7&lt;=0,BE7&lt;=0,BD7&gt;=BC7)=TRUE,1,0)</f>
        <v>0</v>
      </c>
      <c r="CL7" s="67">
        <f>IF(AND(BB7&gt;0,BC7&gt;0,BD7&gt;0,BE7&lt;=0,BD7&gt;=BB7,BB7&gt;=BC7)=TRUE,1,0)</f>
        <v>0</v>
      </c>
      <c r="CM7" s="67">
        <f>IF(AND(BB7&gt;0,BC7&gt;0,BD7&gt;0,BE7&lt;=0,BD7&gt;=BC7,BC7&gt;=BB7)=TRUE,1,0)</f>
        <v>0</v>
      </c>
      <c r="CN7" s="67">
        <f>IF(AND(BC7&gt;0,BD7&gt;0,BE7&gt;0,BB7&lt;=0,BD7&gt;=BC7,BC7&gt;=BE7)=TRUE,1,0)</f>
        <v>0</v>
      </c>
      <c r="CO7" s="67">
        <f>IF(AND(BB7&gt;0,BC7&lt;=0,BD7&gt;0,BE7&gt;0,BD7&gt;=BE7, BE7&gt;=BB7)=TRUE,1,0)</f>
        <v>0</v>
      </c>
      <c r="CP7" s="67">
        <f>IF(AND(BC7&gt;0,BD7&gt;0,BE7&gt;0,BB7&lt;=0,BD7&gt;=BE7,BE7&gt;=BC7)=TRUE,1,0)</f>
        <v>0</v>
      </c>
      <c r="CQ7" s="67">
        <f>IF(AND(BC7&gt;0,BE7&gt;0,BB7&lt;=0,BD7&lt;=0,BE7&gt;=BC7)=TRUE,1,0)</f>
        <v>0</v>
      </c>
      <c r="CR7" s="67">
        <f>IF(AND(BB7&gt;0,BC7&gt;0,BE7&gt;0,BD7&lt;=0,BE7&gt;=BB7,BB7&gt;=BC7)=TRUE,1,0)</f>
        <v>0</v>
      </c>
      <c r="CS7" s="67">
        <f>IF(AND(BB7&gt;0,BD7&gt;0,BE7&gt;0,BC7&lt;=0,BE7&gt;=BB7,BB7&gt;=BD7)=TRUE,1,0)</f>
        <v>0</v>
      </c>
      <c r="CT7" s="67">
        <f>IF(AND(BB7&gt;0,BC7&gt;0,BE7&gt;0,BD7&lt;=0,BE7&gt;=BC7,BC7&gt;=BB7)=TRUE,1,0)</f>
        <v>0</v>
      </c>
      <c r="CU7" s="67">
        <f>IF(AND(BB7&gt;0,BD7&gt;0,BE7&gt;0,BC7&lt;=0,BE7&gt;=BD7,BD7&gt;=BB7)=TRUE,1,0)</f>
        <v>0</v>
      </c>
      <c r="CV7" s="121"/>
      <c r="CW7" s="121"/>
      <c r="CX7" s="106"/>
      <c r="CY7" s="121">
        <f>MATCH(1,BH7:CW7,0)</f>
        <v>16</v>
      </c>
      <c r="CZ7" s="106"/>
      <c r="DA7" s="106"/>
      <c r="DB7" s="106"/>
      <c r="DC7" s="2"/>
      <c r="DD7" s="2"/>
      <c r="DE7" s="2"/>
      <c r="DF7" s="2"/>
      <c r="DG7" s="2"/>
      <c r="DH7" s="2"/>
      <c r="DI7" s="2"/>
      <c r="DJ7" s="2"/>
      <c r="DK7" s="2"/>
      <c r="DL7" s="2"/>
      <c r="DM7" s="2"/>
      <c r="DN7" s="2"/>
      <c r="DO7" s="2"/>
      <c r="DP7" s="2"/>
      <c r="DQ7" s="2"/>
      <c r="DR7" s="2"/>
      <c r="DS7" s="2"/>
    </row>
    <row r="8" spans="1:123" ht="21" customHeight="1">
      <c r="A8" s="113"/>
      <c r="B8" s="2"/>
      <c r="C8" s="2"/>
      <c r="D8" s="2"/>
      <c r="E8" s="2"/>
      <c r="F8" s="2"/>
      <c r="G8" s="2"/>
      <c r="H8" s="2"/>
      <c r="I8" s="2"/>
      <c r="J8" s="2"/>
      <c r="K8" s="2"/>
      <c r="L8" s="117"/>
      <c r="M8" s="116"/>
      <c r="N8" s="135"/>
      <c r="O8" s="136"/>
      <c r="P8" s="137"/>
      <c r="Q8" s="138"/>
      <c r="R8" s="139"/>
      <c r="S8" s="253"/>
      <c r="T8" s="253"/>
      <c r="U8" s="253"/>
      <c r="V8" s="253"/>
      <c r="W8" s="253"/>
      <c r="X8" s="253"/>
      <c r="Y8" s="142" t="s">
        <v>117</v>
      </c>
      <c r="Z8" s="295" t="s">
        <v>168</v>
      </c>
      <c r="AA8" s="278"/>
      <c r="AB8" s="126"/>
      <c r="AC8" s="118"/>
      <c r="AD8" s="106"/>
      <c r="AE8" s="106"/>
      <c r="AF8" s="106"/>
      <c r="AG8" s="106"/>
      <c r="AH8" s="106"/>
      <c r="AI8" s="106"/>
      <c r="AJ8" s="106"/>
      <c r="AK8" s="106"/>
      <c r="AL8" s="106"/>
      <c r="AM8" s="106"/>
      <c r="AN8" s="106"/>
      <c r="AO8" s="106"/>
      <c r="AP8" s="106"/>
      <c r="AQ8" s="106"/>
      <c r="AR8" s="106"/>
      <c r="AS8" s="106"/>
      <c r="AT8" s="106"/>
      <c r="AU8" s="106"/>
      <c r="AV8" s="121"/>
      <c r="AW8" s="121"/>
      <c r="AX8" s="121"/>
      <c r="AY8" s="121"/>
      <c r="AZ8" s="121"/>
      <c r="BA8" s="67"/>
      <c r="BB8" s="67" t="s">
        <v>115</v>
      </c>
      <c r="BC8" s="67" t="s">
        <v>116</v>
      </c>
      <c r="BD8" s="67" t="s">
        <v>117</v>
      </c>
      <c r="BE8" s="67" t="s">
        <v>118</v>
      </c>
      <c r="BF8" s="121"/>
      <c r="BG8" s="121"/>
      <c r="BH8" s="124"/>
      <c r="BI8" s="124"/>
      <c r="BJ8" s="124"/>
      <c r="BK8" s="124"/>
      <c r="BL8" s="124"/>
      <c r="BM8" s="124"/>
      <c r="BN8" s="124"/>
      <c r="BO8" s="124"/>
      <c r="BP8" s="124"/>
      <c r="BQ8" s="124"/>
      <c r="BR8" s="124"/>
      <c r="BS8" s="124"/>
      <c r="BT8" s="67"/>
      <c r="BU8" s="67"/>
      <c r="BV8" s="67"/>
      <c r="BW8" s="67"/>
      <c r="BX8" s="67"/>
      <c r="BY8" s="121"/>
      <c r="BZ8" s="121"/>
      <c r="CA8" s="121"/>
      <c r="CB8" s="121"/>
      <c r="CC8" s="121"/>
      <c r="CD8" s="121"/>
      <c r="CE8" s="121"/>
      <c r="CF8" s="121"/>
      <c r="CG8" s="121"/>
      <c r="CH8" s="121"/>
      <c r="CI8" s="121"/>
      <c r="CJ8" s="121"/>
      <c r="CK8" s="121"/>
      <c r="CL8" s="121"/>
      <c r="CM8" s="121"/>
      <c r="CN8" s="121"/>
      <c r="CO8" s="121"/>
      <c r="CP8" s="121"/>
      <c r="CQ8" s="121"/>
      <c r="CR8" s="121"/>
      <c r="CS8" s="121"/>
      <c r="CT8" s="121"/>
      <c r="CU8" s="121"/>
      <c r="CV8" s="121"/>
      <c r="CW8" s="121"/>
      <c r="CX8" s="106"/>
      <c r="CY8" s="121"/>
      <c r="CZ8" s="106"/>
      <c r="DA8" s="106"/>
      <c r="DB8" s="106"/>
      <c r="DC8" s="2"/>
      <c r="DD8" s="2"/>
      <c r="DE8" s="2"/>
      <c r="DF8" s="2"/>
      <c r="DG8" s="2"/>
      <c r="DH8" s="2"/>
      <c r="DI8" s="2"/>
      <c r="DJ8" s="2"/>
      <c r="DK8" s="2"/>
      <c r="DL8" s="2"/>
      <c r="DM8" s="2"/>
      <c r="DN8" s="2"/>
      <c r="DO8" s="2"/>
      <c r="DP8" s="2"/>
      <c r="DQ8" s="2"/>
      <c r="DR8" s="2"/>
      <c r="DS8" s="2"/>
    </row>
    <row r="9" spans="1:123" ht="21" customHeight="1">
      <c r="A9" s="143"/>
      <c r="B9" s="144"/>
      <c r="C9" s="144"/>
      <c r="D9" s="144"/>
      <c r="E9" s="144"/>
      <c r="F9" s="144"/>
      <c r="G9" s="144" t="s">
        <v>165</v>
      </c>
      <c r="H9" s="144" t="s">
        <v>115</v>
      </c>
      <c r="I9" s="144" t="s">
        <v>116</v>
      </c>
      <c r="J9" s="144" t="s">
        <v>117</v>
      </c>
      <c r="K9" s="144" t="s">
        <v>118</v>
      </c>
      <c r="L9" s="144" t="s">
        <v>119</v>
      </c>
      <c r="M9" s="144" t="s">
        <v>169</v>
      </c>
      <c r="N9" s="145"/>
      <c r="O9" s="146"/>
      <c r="P9" s="139"/>
      <c r="Q9" s="147"/>
      <c r="R9" s="139"/>
      <c r="S9" s="253"/>
      <c r="T9" s="253"/>
      <c r="U9" s="253"/>
      <c r="V9" s="253"/>
      <c r="W9" s="253"/>
      <c r="X9" s="253"/>
      <c r="Y9" s="148" t="s">
        <v>118</v>
      </c>
      <c r="Z9" s="296" t="s">
        <v>170</v>
      </c>
      <c r="AA9" s="280"/>
      <c r="AB9" s="126"/>
      <c r="AC9" s="118"/>
      <c r="AD9" s="149"/>
      <c r="AE9" s="149"/>
      <c r="AF9" s="149"/>
      <c r="AG9" s="149"/>
      <c r="AH9" s="149"/>
      <c r="AI9" s="149"/>
      <c r="AJ9" s="149"/>
      <c r="AK9" s="149"/>
      <c r="AL9" s="149"/>
      <c r="AM9" s="149"/>
      <c r="AN9" s="149"/>
      <c r="AO9" s="149"/>
      <c r="AP9" s="149"/>
      <c r="AQ9" s="149"/>
      <c r="AR9" s="149"/>
      <c r="AS9" s="149"/>
      <c r="AT9" s="149"/>
      <c r="AU9" s="149"/>
      <c r="AV9" s="150"/>
      <c r="AW9" s="150"/>
      <c r="AX9" s="150"/>
      <c r="AY9" s="150"/>
      <c r="AZ9" s="150"/>
      <c r="BA9" s="67">
        <v>2</v>
      </c>
      <c r="BB9" s="141">
        <f>VLOOKUP(H11,Sheet3!$B$3:$J$23,6,FALSE)</f>
        <v>0</v>
      </c>
      <c r="BC9" s="141">
        <f>VLOOKUP(I11,Sheet3!$B$3:$J$23,6,FALSE)</f>
        <v>-2.5</v>
      </c>
      <c r="BD9" s="141">
        <f>VLOOKUP(J11,Sheet3!$B$3:$J$23,6,FALSE)</f>
        <v>2.5</v>
      </c>
      <c r="BE9" s="141">
        <f>VLOOKUP(K11,Sheet3!$B$3:$J$23,6,FALSE)</f>
        <v>6.5</v>
      </c>
      <c r="BF9" s="121"/>
      <c r="BG9" s="121"/>
      <c r="BH9" s="124">
        <f>IF(AND(BB9&lt;=0,BC9&lt;=0,BD9&lt;=0,BE9&gt;0)=TRUE,1,0)</f>
        <v>0</v>
      </c>
      <c r="BI9" s="124">
        <f>IF(AND(BB9&gt;0,BC9&lt;=0,BD9&lt;=0,BE9&lt;=0)=TRUE,1,0)</f>
        <v>0</v>
      </c>
      <c r="BJ9" s="124">
        <f>IF(AND(BB9&gt;0,BC9&lt;=0,BD9&lt;=0,BE9&gt;0,BE9&gt;=BB9)=TRUE,1,0)</f>
        <v>0</v>
      </c>
      <c r="BK9" s="124">
        <f>IF(AND(BB9&gt;0,BC9&gt;0,BD9&lt;=0,BE9&lt;=0,BC9&gt;=BB9)=TRUE,1,0)</f>
        <v>0</v>
      </c>
      <c r="BL9" s="124">
        <f>IF(AND(BB9&gt;0,BC9&gt;0,BD9&lt;=0,BE9&gt;0,BC9&gt;=BB9&gt;=BE9)=TRUE,1,0)</f>
        <v>0</v>
      </c>
      <c r="BM9" s="124">
        <f>IF(AND(BB9&gt;0,BC9&gt;0,BD9&gt;0,BE9&lt;=0,BC9&gt;=BB9&gt;=BD9)=TRUE,1,0)</f>
        <v>0</v>
      </c>
      <c r="BN9" s="124">
        <f>IF(AND(BB9&gt;0,BC9&gt;0,BD9&gt;0,BE9&lt;=0,BC9&gt;=BD9&gt;=BB9)=TRUE,1,0)</f>
        <v>0</v>
      </c>
      <c r="BO9" s="124">
        <f>IF(AND(BB9&gt;0,BC9&lt;=0,BD9&gt;0,BE9&gt;0,BD9&gt;=BB9, BB9&gt;=BE9)=TRUE,1,0)</f>
        <v>0</v>
      </c>
      <c r="BP9" s="124">
        <f>IF(AND(BB9&gt;0,BC9&gt;0,BD9&lt;=0,BE9&lt;=0,BB9&gt;=BC9)=TRUE,1,0)</f>
        <v>0</v>
      </c>
      <c r="BQ9" s="124">
        <f>IF(AND(BB9&gt;0,BC9&gt;0,BD9&gt;0,BE9&lt;=0,BB9&gt;=BC9&gt;=BD9)=TRUE,1,0)</f>
        <v>0</v>
      </c>
      <c r="BR9" s="124">
        <f>IF(AND(BB9&gt;0,BC9&lt;=0,BD9&gt;0,BE9&lt;=0,BB9&gt;=BD9)=TRUE,1,0)</f>
        <v>0</v>
      </c>
      <c r="BS9" s="124">
        <f>IF(AND(BB9&lt;=0,BC9&gt;0,BD9&gt;0,BE9&gt;0,BE9&gt;=BC9&gt;=BD9)=TRUE,1,0)</f>
        <v>0</v>
      </c>
      <c r="BT9" s="67">
        <f>IF(AND(BB9&lt;=0,BC9&gt;0,BD9&gt;0,BE9&gt;0,BE9&gt;=BD9&gt;=BC9)=TRUE,1,0)</f>
        <v>0</v>
      </c>
      <c r="BU9" s="67">
        <f>IF(AND(BB9&lt;=0,BC9&gt;0,BD9&gt;0,BE9&gt;0,BC9&gt;=BD9,BC9&gt;=BE9)=TRUE,1,0)</f>
        <v>0</v>
      </c>
      <c r="BV9" s="67">
        <f>IF(AND(BB9&lt;=0,BC9&lt;=0,BD9&gt;0,BE9&lt;=0)=TRUE,1,0)</f>
        <v>0</v>
      </c>
      <c r="BW9" s="67">
        <f>IF(AND(BB9&lt;=0,BC9&lt;=0,BD9&gt;0,BE9&gt;0,BE9&gt;=BD9)=TRUE,1,0)</f>
        <v>1</v>
      </c>
      <c r="BX9" s="67">
        <f>IF(AND(BB9&lt;=0,BC9&lt;=0,BD9&gt;0,BE9&gt;0,BD9&gt;=BE9)=TRUE,1,0)</f>
        <v>0</v>
      </c>
      <c r="BY9" s="67">
        <f>IF(AND(BC9&lt;=0,BD9&lt;=0,BB9&gt;0,BE9&gt;0,BB9&gt;=BE9)=TRUE,1,0)</f>
        <v>0</v>
      </c>
      <c r="BZ9" s="67">
        <f>IF(AND(BB9&gt;0,BC9&gt;0,BE9&gt;0,BD9&lt;=0,BB9&gt;=BC9&gt;=BE9)=TRUE,1,0)</f>
        <v>0</v>
      </c>
      <c r="CA9" s="67">
        <f>IF(AND(BB9&gt;0,BD9&gt;0,BC9&gt;0,BE9&lt;=0,BB9&gt;=BD9&gt;=BC9)=TRUE,1,0)</f>
        <v>0</v>
      </c>
      <c r="CB9" s="67">
        <f>IF(AND(BB9&gt;0,BD9&gt;0,BE9&gt;0,BC9&lt;=0,BB9&gt;=BD9,BD9&gt;=BE9)=TRUE,1,0)</f>
        <v>0</v>
      </c>
      <c r="CC9" s="67">
        <f>IF(AND(BB9&gt;0,BC9&gt;0,BE9&gt;0,BD9&lt;=0,BB9&gt;=BE9,BE9&gt;=BC9)=TRUE,1,0)</f>
        <v>0</v>
      </c>
      <c r="CD9" s="67">
        <f>IF(AND(BB9&gt;0,BD9&gt;0,BE9&gt;0,BC9&lt;=0,BB9&gt;=BE9,BE9&gt;=BD9)=TRUE,1,0)</f>
        <v>0</v>
      </c>
      <c r="CE9" s="67">
        <f>IF(AND(BB9&lt;=0,BD9&lt;=0,BE9&lt;=0,BC9&gt;0)=TRUE,1,0)</f>
        <v>0</v>
      </c>
      <c r="CF9" s="67">
        <f>IF(AND(BC9&gt;0,BD9&gt;0,BB9&lt;=0,BE9&lt;=0,BC9&gt;=BD9)=TRUE,1,0)</f>
        <v>0</v>
      </c>
      <c r="CG9" s="67">
        <f>IF(AND(BC9&gt;0,BE9&gt;0,BB9&lt;=0,BD9&lt;=0,BC9&gt;=BE9)=TRUE,1,0)</f>
        <v>0</v>
      </c>
      <c r="CH9" s="67">
        <f>IF(AND(BB9&gt;0,BC9&gt;0,BE9&gt;0,BD9&lt;=0,BC9&gt;=BE9,BE9&gt;=BB9)=TRUE,1,0)</f>
        <v>0</v>
      </c>
      <c r="CI9" s="67">
        <f>IF(AND(BB9&lt;=0,BC9&gt;0,BD9&gt;0,BE9&gt;0,BC9&gt;=BE9,BE9&gt;=BD9)=TRUE,1,0)</f>
        <v>0</v>
      </c>
      <c r="CJ9" s="67">
        <f>IF(AND(BB9&gt;0,BC9&lt;=0,BD9&gt;0,BE9&lt;=0,BD9&gt;=BB9)=TRUE,1,0)</f>
        <v>0</v>
      </c>
      <c r="CK9" s="67">
        <f>IF(AND(BC9&gt;0,BD9&gt;0,BB9&lt;=0,BE9&lt;=0,BD9&gt;=BC9)=TRUE,1,0)</f>
        <v>0</v>
      </c>
      <c r="CL9" s="67">
        <f>IF(AND(BB9&gt;0,BC9&gt;0,BD9&gt;0,BE9&lt;=0,BD9&gt;=BB9,BB9&gt;=BC9)=TRUE,1,0)</f>
        <v>0</v>
      </c>
      <c r="CM9" s="67">
        <f>IF(AND(BB9&gt;0,BC9&gt;0,BD9&gt;0,BE9&lt;=0,BD9&gt;=BC9,BC9&gt;=BB9)=TRUE,1,0)</f>
        <v>0</v>
      </c>
      <c r="CN9" s="67">
        <f>IF(AND(BC9&gt;0,BD9&gt;0,BE9&gt;0,BB9&lt;=0,BD9&gt;=BC9,BC9&gt;=BE9)=TRUE,1,0)</f>
        <v>0</v>
      </c>
      <c r="CO9" s="67">
        <f>IF(AND(BB9&gt;0,BC9&lt;=0,BD9&gt;0,BE9&gt;0,BD9&gt;=BE9, BE9&gt;=BB9)=TRUE,1,0)</f>
        <v>0</v>
      </c>
      <c r="CP9" s="67">
        <f>IF(AND(BC9&gt;0,BD9&gt;0,BE9&gt;0,BB9&lt;=0,BD9&gt;=BE9,BE9&gt;=BC9)=TRUE,1,0)</f>
        <v>0</v>
      </c>
      <c r="CQ9" s="67">
        <f>IF(AND(BC9&gt;0,BE9&gt;0,BB9&lt;=0,BD9&lt;=0,BE9&gt;=BC9)=TRUE,1,0)</f>
        <v>0</v>
      </c>
      <c r="CR9" s="67">
        <f>IF(AND(BB9&gt;0,BC9&gt;0,BE9&gt;0,BD9&lt;=0,BE9&gt;=BB9,BB9&gt;=BC9)=TRUE,1,0)</f>
        <v>0</v>
      </c>
      <c r="CS9" s="67">
        <f>IF(AND(BB9&gt;0,BD9&gt;0,BE9&gt;0,BC9&lt;=0,BE9&gt;=BB9,BB9&gt;=BD9)=TRUE,1,0)</f>
        <v>0</v>
      </c>
      <c r="CT9" s="67">
        <f>IF(AND(BB9&gt;0,BC9&gt;0,BE9&gt;0,BD9&lt;=0,BE9&gt;=BC9,BC9&gt;=BB9)=TRUE,1,0)</f>
        <v>0</v>
      </c>
      <c r="CU9" s="67">
        <f>IF(AND(BB9&gt;0,BD9&gt;0,BE9&gt;0,BC9&lt;=0,BE9&gt;=BD9,BD9&gt;=BB9)=TRUE,1,0)</f>
        <v>0</v>
      </c>
      <c r="CV9" s="150"/>
      <c r="CW9" s="150"/>
      <c r="CX9" s="149"/>
      <c r="CY9" s="121">
        <f>MATCH(1,BH9:CW9,0)</f>
        <v>16</v>
      </c>
      <c r="CZ9" s="149"/>
      <c r="DA9" s="149"/>
      <c r="DB9" s="149"/>
      <c r="DC9" s="149"/>
      <c r="DD9" s="149"/>
      <c r="DE9" s="149"/>
      <c r="DF9" s="149"/>
      <c r="DG9" s="149"/>
      <c r="DH9" s="149"/>
      <c r="DI9" s="149"/>
      <c r="DJ9" s="149"/>
      <c r="DK9" s="149"/>
      <c r="DL9" s="149"/>
      <c r="DM9" s="149"/>
      <c r="DN9" s="149"/>
      <c r="DO9" s="149"/>
      <c r="DP9" s="149"/>
      <c r="DQ9" s="149"/>
      <c r="DR9" s="149"/>
      <c r="DS9" s="149"/>
    </row>
    <row r="10" spans="1:123" ht="21" customHeight="1">
      <c r="A10" s="151"/>
      <c r="B10" s="152"/>
      <c r="C10" s="152"/>
      <c r="D10" s="152"/>
      <c r="E10" s="152"/>
      <c r="F10" s="152"/>
      <c r="G10" s="144">
        <v>1</v>
      </c>
      <c r="H10" s="153">
        <f>IF(Input!C6="","",Input!E15+Input!J15+Input!O15)</f>
        <v>3</v>
      </c>
      <c r="I10" s="153">
        <f>IF(Input!C6="","",Input!E16+Input!J16+Input!O16)</f>
        <v>3</v>
      </c>
      <c r="J10" s="153">
        <f>IF(Input!C6="","",Input!E17+Input!J17+Input!O17)</f>
        <v>6</v>
      </c>
      <c r="K10" s="153">
        <f>IF(Input!C6="","",Input!E18+Input!J18+Input!O18)</f>
        <v>6</v>
      </c>
      <c r="L10" s="154">
        <f>IF(Input!C6="","",Input!E19+Input!J19+Input!O19)</f>
        <v>6</v>
      </c>
      <c r="M10" s="150">
        <f t="shared" ref="M10:M11" si="0">IF(SUM(H10:L10)=24,24,"ADA KESALAHAN INPUT")</f>
        <v>24</v>
      </c>
      <c r="N10" s="135"/>
      <c r="O10" s="136"/>
      <c r="P10" s="137"/>
      <c r="Q10" s="138"/>
      <c r="R10" s="139"/>
      <c r="S10" s="253"/>
      <c r="T10" s="253"/>
      <c r="U10" s="253"/>
      <c r="V10" s="253"/>
      <c r="W10" s="253"/>
      <c r="X10" s="253"/>
      <c r="Y10" s="152"/>
      <c r="Z10" s="286"/>
      <c r="AA10" s="253"/>
      <c r="AB10" s="126"/>
      <c r="AC10" s="118"/>
      <c r="AD10" s="155"/>
      <c r="AE10" s="155"/>
      <c r="AF10" s="155"/>
      <c r="AG10" s="155"/>
      <c r="AH10" s="155"/>
      <c r="AI10" s="155"/>
      <c r="AJ10" s="155"/>
      <c r="AK10" s="155"/>
      <c r="AL10" s="155"/>
      <c r="AM10" s="155"/>
      <c r="AN10" s="155"/>
      <c r="AO10" s="155"/>
      <c r="AP10" s="155"/>
      <c r="AQ10" s="155"/>
      <c r="AR10" s="155"/>
      <c r="AS10" s="155"/>
      <c r="AT10" s="155"/>
      <c r="AU10" s="155"/>
      <c r="AV10" s="156"/>
      <c r="AW10" s="156"/>
      <c r="AX10" s="156"/>
      <c r="AY10" s="156"/>
      <c r="AZ10" s="156"/>
      <c r="BA10" s="67"/>
      <c r="BB10" s="67" t="s">
        <v>115</v>
      </c>
      <c r="BC10" s="67" t="s">
        <v>116</v>
      </c>
      <c r="BD10" s="67" t="s">
        <v>117</v>
      </c>
      <c r="BE10" s="67" t="s">
        <v>118</v>
      </c>
      <c r="BF10" s="121"/>
      <c r="BG10" s="121"/>
      <c r="BH10" s="124"/>
      <c r="BI10" s="124"/>
      <c r="BJ10" s="124"/>
      <c r="BK10" s="124"/>
      <c r="BL10" s="124"/>
      <c r="BM10" s="124"/>
      <c r="BN10" s="124"/>
      <c r="BO10" s="124"/>
      <c r="BP10" s="124"/>
      <c r="BQ10" s="124"/>
      <c r="BR10" s="124"/>
      <c r="BS10" s="124"/>
      <c r="BT10" s="67"/>
      <c r="BU10" s="67"/>
      <c r="BV10" s="67"/>
      <c r="BW10" s="67"/>
      <c r="BX10" s="67"/>
      <c r="BY10" s="121"/>
      <c r="BZ10" s="121"/>
      <c r="CA10" s="121"/>
      <c r="CB10" s="121"/>
      <c r="CC10" s="121"/>
      <c r="CD10" s="121"/>
      <c r="CE10" s="121"/>
      <c r="CF10" s="121"/>
      <c r="CG10" s="121"/>
      <c r="CH10" s="121"/>
      <c r="CI10" s="121"/>
      <c r="CJ10" s="121"/>
      <c r="CK10" s="121"/>
      <c r="CL10" s="121"/>
      <c r="CM10" s="121"/>
      <c r="CN10" s="121"/>
      <c r="CO10" s="121"/>
      <c r="CP10" s="121"/>
      <c r="CQ10" s="121"/>
      <c r="CR10" s="121"/>
      <c r="CS10" s="121"/>
      <c r="CT10" s="121"/>
      <c r="CU10" s="121"/>
      <c r="CV10" s="156"/>
      <c r="CW10" s="156"/>
      <c r="CX10" s="155"/>
      <c r="CY10" s="121"/>
      <c r="CZ10" s="155"/>
      <c r="DA10" s="155"/>
      <c r="DB10" s="155"/>
      <c r="DC10" s="157"/>
      <c r="DD10" s="157"/>
      <c r="DE10" s="157"/>
      <c r="DF10" s="157"/>
      <c r="DG10" s="157"/>
      <c r="DH10" s="157"/>
      <c r="DI10" s="157"/>
      <c r="DJ10" s="157"/>
      <c r="DK10" s="157"/>
      <c r="DL10" s="157"/>
      <c r="DM10" s="157"/>
      <c r="DN10" s="157"/>
      <c r="DO10" s="157"/>
      <c r="DP10" s="157"/>
      <c r="DQ10" s="157"/>
      <c r="DR10" s="157"/>
      <c r="DS10" s="157"/>
    </row>
    <row r="11" spans="1:123" ht="21" customHeight="1">
      <c r="A11" s="151"/>
      <c r="B11" s="152"/>
      <c r="C11" s="152"/>
      <c r="D11" s="152"/>
      <c r="E11" s="152"/>
      <c r="F11" s="152"/>
      <c r="G11" s="144">
        <v>2</v>
      </c>
      <c r="H11" s="153">
        <f>IF(Input!C6="","",Input!F15+Input!K15+Input!P15)</f>
        <v>6</v>
      </c>
      <c r="I11" s="153">
        <f>IF(Input!C6="","",Input!F16+Input!K16+Input!P16)</f>
        <v>9</v>
      </c>
      <c r="J11" s="153">
        <f>IF(Input!C6="","",Input!F17+Input!K17+Input!P17)</f>
        <v>3</v>
      </c>
      <c r="K11" s="153">
        <f>IF(Input!C6="","",Input!F18+Input!K18+Input!P18)</f>
        <v>1</v>
      </c>
      <c r="L11" s="154">
        <f>IF(Input!C6="","",Input!F19+Input!K19+Input!P19)</f>
        <v>5</v>
      </c>
      <c r="M11" s="150">
        <f t="shared" si="0"/>
        <v>24</v>
      </c>
      <c r="N11" s="135"/>
      <c r="O11" s="136"/>
      <c r="P11" s="137"/>
      <c r="Q11" s="138"/>
      <c r="R11" s="139"/>
      <c r="S11" s="253"/>
      <c r="T11" s="253"/>
      <c r="U11" s="253"/>
      <c r="V11" s="253"/>
      <c r="W11" s="253"/>
      <c r="X11" s="253"/>
      <c r="Y11" s="152"/>
      <c r="Z11" s="152"/>
      <c r="AA11" s="126"/>
      <c r="AB11" s="126"/>
      <c r="AC11" s="118"/>
      <c r="AD11" s="155"/>
      <c r="AE11" s="155"/>
      <c r="AF11" s="155"/>
      <c r="AG11" s="155"/>
      <c r="AH11" s="155"/>
      <c r="AI11" s="155"/>
      <c r="AJ11" s="155"/>
      <c r="AK11" s="155"/>
      <c r="AL11" s="155"/>
      <c r="AM11" s="155"/>
      <c r="AN11" s="155"/>
      <c r="AO11" s="155"/>
      <c r="AP11" s="155"/>
      <c r="AQ11" s="155"/>
      <c r="AR11" s="155"/>
      <c r="AS11" s="155"/>
      <c r="AT11" s="155"/>
      <c r="AU11" s="155"/>
      <c r="AV11" s="156"/>
      <c r="AW11" s="156"/>
      <c r="AX11" s="156"/>
      <c r="AY11" s="156"/>
      <c r="AZ11" s="156"/>
      <c r="BA11" s="67">
        <v>3</v>
      </c>
      <c r="BB11" s="141">
        <f>VLOOKUP(H12,Sheet3!$B$28:$F$72,2)</f>
        <v>-1</v>
      </c>
      <c r="BC11" s="141">
        <f>VLOOKUP(I12,Sheet3!$B$28:$F$72,3)</f>
        <v>-4.3</v>
      </c>
      <c r="BD11" s="141">
        <f>VLOOKUP(J12,Sheet3!$B$28:$F$72,4)</f>
        <v>3</v>
      </c>
      <c r="BE11" s="141">
        <f>VLOOKUP(K12,Sheet3!$B$28:$F$72,5)</f>
        <v>5.7</v>
      </c>
      <c r="BF11" s="121"/>
      <c r="BG11" s="121"/>
      <c r="BH11" s="124">
        <f>IF(AND(BB11&lt;=0,BC11&lt;=0,BD11&lt;=0,BE11&gt;0)=TRUE,1,0)</f>
        <v>0</v>
      </c>
      <c r="BI11" s="124">
        <f>IF(AND(BB11&gt;0,BC11&lt;=0,BD11&lt;=0,BE11&lt;=0)=TRUE,1,0)</f>
        <v>0</v>
      </c>
      <c r="BJ11" s="124">
        <f>IF(AND(BB11&gt;0,BC11&lt;=0,BD11&lt;=0,BE11&gt;0,BE11&gt;=BB11)=TRUE,1,0)</f>
        <v>0</v>
      </c>
      <c r="BK11" s="124">
        <f>IF(AND(BB11&gt;0,BC11&gt;0,BD11&lt;=0,BE11&lt;=0,BC11&gt;=BB11)=TRUE,1,0)</f>
        <v>0</v>
      </c>
      <c r="BL11" s="124">
        <f>IF(AND(BB11&gt;0,BC11&gt;0,BD11&lt;=0,BE11&gt;0,BC11&gt;=BB11&gt;=BE11)=TRUE,1,0)</f>
        <v>0</v>
      </c>
      <c r="BM11" s="124">
        <f>IF(AND(BB11&gt;0,BC11&gt;0,BD11&gt;0,BE11&lt;=0,BC11&gt;=BB11&gt;=BD11)=TRUE,1,0)</f>
        <v>0</v>
      </c>
      <c r="BN11" s="124">
        <f>IF(AND(BB11&gt;0,BC11&gt;0,BD11&gt;0,BE11&lt;=0,BC11&gt;=BD11&gt;=BB11)=TRUE,1,0)</f>
        <v>0</v>
      </c>
      <c r="BO11" s="124">
        <f>IF(AND(BB11&gt;0,BC11&lt;=0,BD11&gt;0,BE11&gt;0,BD11&gt;=BB11, BB11&gt;=BE11)=TRUE,1,0)</f>
        <v>0</v>
      </c>
      <c r="BP11" s="124">
        <f>IF(AND(BB11&gt;0,BC11&gt;0,BD11&lt;=0,BE11&lt;=0,BB11&gt;=BC11)=TRUE,1,0)</f>
        <v>0</v>
      </c>
      <c r="BQ11" s="124">
        <f>IF(AND(BB11&gt;0,BC11&gt;0,BD11&gt;0,BE11&lt;=0,BB11&gt;=BC11&gt;=BD11)=TRUE,1,0)</f>
        <v>0</v>
      </c>
      <c r="BR11" s="124">
        <f>IF(AND(BB11&gt;0,BC11&lt;=0,BD11&gt;0,BE11&lt;=0,BB11&gt;=BD11)=TRUE,1,0)</f>
        <v>0</v>
      </c>
      <c r="BS11" s="124">
        <f>IF(AND(BB11&lt;=0,BC11&gt;0,BD11&gt;0,BE11&gt;0,BE11&gt;=BC11&gt;=BD11)=TRUE,1,0)</f>
        <v>0</v>
      </c>
      <c r="BT11" s="67">
        <f>IF(AND(BB11&lt;=0,BC11&gt;0,BD11&gt;0,BE11&gt;0,BE11&gt;=BD11&gt;=BC11)=TRUE,1,0)</f>
        <v>0</v>
      </c>
      <c r="BU11" s="67">
        <f>IF(AND(BB11&lt;=0,BC11&gt;0,BD11&gt;0,BE11&gt;0,BC11&gt;=BD11,BC11&gt;=BE11)=TRUE,1,0)</f>
        <v>0</v>
      </c>
      <c r="BV11" s="67">
        <f>IF(AND(BB11&lt;=0,BC11&lt;=0,BD11&gt;0,BE11&lt;=0)=TRUE,1,0)</f>
        <v>0</v>
      </c>
      <c r="BW11" s="67">
        <f>IF(AND(BB11&lt;=0,BC11&lt;=0,BD11&gt;0,BE11&gt;0,BE11&gt;=BD11)=TRUE,1,0)</f>
        <v>1</v>
      </c>
      <c r="BX11" s="67">
        <f>IF(AND(BB11&lt;=0,BC11&lt;=0,BD11&gt;0,BE11&gt;0,BD11&gt;=BE11)=TRUE,1,0)</f>
        <v>0</v>
      </c>
      <c r="BY11" s="67">
        <f>IF(AND(BC11&lt;=0,BD11&lt;=0,BB11&gt;0,BE11&gt;0,BB11&gt;=BE11)=TRUE,1,0)</f>
        <v>0</v>
      </c>
      <c r="BZ11" s="67">
        <f>IF(AND(BB11&gt;0,BC11&gt;0,BE11&gt;0,BD11&lt;=0,BB11&gt;=BC11&gt;=BE11)=TRUE,1,0)</f>
        <v>0</v>
      </c>
      <c r="CA11" s="67">
        <f>IF(AND(BB11&gt;0,BD11&gt;0,BC11&gt;0,BE11&lt;=0,BB11&gt;=BD11&gt;=BC11)=TRUE,1,0)</f>
        <v>0</v>
      </c>
      <c r="CB11" s="67">
        <f>IF(AND(BB11&gt;0,BD11&gt;0,BE11&gt;0,BC11&lt;=0,BB11&gt;=BD11,BD11&gt;=BE11)=TRUE,1,0)</f>
        <v>0</v>
      </c>
      <c r="CC11" s="67">
        <f>IF(AND(BB11&gt;0,BC11&gt;0,BE11&gt;0,BD11&lt;=0,BB11&gt;=BE11,BE11&gt;=BC11)=TRUE,1,0)</f>
        <v>0</v>
      </c>
      <c r="CD11" s="67">
        <f>IF(AND(BB11&gt;0,BD11&gt;0,BE11&gt;0,BC11&lt;=0,BB11&gt;=BE11,BE11&gt;=BD11)=TRUE,1,0)</f>
        <v>0</v>
      </c>
      <c r="CE11" s="67">
        <f>IF(AND(BB11&lt;=0,BD11&lt;=0,BE11&lt;=0,BC11&gt;0)=TRUE,1,0)</f>
        <v>0</v>
      </c>
      <c r="CF11" s="67">
        <f>IF(AND(BC11&gt;0,BD11&gt;0,BB11&lt;=0,BE11&lt;=0,BC11&gt;=BD11)=TRUE,1,0)</f>
        <v>0</v>
      </c>
      <c r="CG11" s="67">
        <f>IF(AND(BC11&gt;0,BE11&gt;0,BB11&lt;=0,BD11&lt;=0,BC11&gt;=BE11)=TRUE,1,0)</f>
        <v>0</v>
      </c>
      <c r="CH11" s="67">
        <f>IF(AND(BB11&gt;0,BC11&gt;0,BE11&gt;0,BD11&lt;=0,BC11&gt;=BE11,BE11&gt;=BB11)=TRUE,1,0)</f>
        <v>0</v>
      </c>
      <c r="CI11" s="67">
        <f>IF(AND(BB11&lt;=0,BC11&gt;0,BD11&gt;0,BE11&gt;0,BC11&gt;=BE11,BE11&gt;=BD11)=TRUE,1,0)</f>
        <v>0</v>
      </c>
      <c r="CJ11" s="67">
        <f>IF(AND(BB11&gt;0,BC11&lt;=0,BD11&gt;0,BE11&lt;=0,BD11&gt;=BB11)=TRUE,1,0)</f>
        <v>0</v>
      </c>
      <c r="CK11" s="67">
        <f>IF(AND(BC11&gt;0,BD11&gt;0,BB11&lt;=0,BE11&lt;=0,BD11&gt;=BC11)=TRUE,1,0)</f>
        <v>0</v>
      </c>
      <c r="CL11" s="67">
        <f>IF(AND(BB11&gt;0,BC11&gt;0,BD11&gt;0,BE11&lt;=0,BD11&gt;=BB11,BB11&gt;=BC11)=TRUE,1,0)</f>
        <v>0</v>
      </c>
      <c r="CM11" s="67">
        <f>IF(AND(BB11&gt;0,BC11&gt;0,BD11&gt;0,BE11&lt;=0,BD11&gt;=BC11,BC11&gt;=BB11)=TRUE,1,0)</f>
        <v>0</v>
      </c>
      <c r="CN11" s="67">
        <f>IF(AND(BC11&gt;0,BD11&gt;0,BE11&gt;0,BB11&lt;=0,BD11&gt;=BC11,BC11&gt;=BE11)=TRUE,1,0)</f>
        <v>0</v>
      </c>
      <c r="CO11" s="67">
        <f>IF(AND(BB11&gt;0,BC11&lt;=0,BD11&gt;0,BE11&gt;0,BD11&gt;=BE11, BE11&gt;=BB11)=TRUE,1,0)</f>
        <v>0</v>
      </c>
      <c r="CP11" s="67">
        <f>IF(AND(BC11&gt;0,BD11&gt;0,BE11&gt;0,BB11&lt;=0,BD11&gt;=BE11,BE11&gt;=BC11)=TRUE,1,0)</f>
        <v>0</v>
      </c>
      <c r="CQ11" s="67">
        <f>IF(AND(BC11&gt;0,BE11&gt;0,BB11&lt;=0,BD11&lt;=0,BE11&gt;=BC11)=TRUE,1,0)</f>
        <v>0</v>
      </c>
      <c r="CR11" s="67">
        <f>IF(AND(BB11&gt;0,BC11&gt;0,BE11&gt;0,BD11&lt;=0,BE11&gt;=BB11,BB11&gt;=BC11)=TRUE,1,0)</f>
        <v>0</v>
      </c>
      <c r="CS11" s="67">
        <f>IF(AND(BB11&gt;0,BD11&gt;0,BE11&gt;0,BC11&lt;=0,BE11&gt;=BB11,BB11&gt;=BD11)=TRUE,1,0)</f>
        <v>0</v>
      </c>
      <c r="CT11" s="67">
        <f>IF(AND(BB11&gt;0,BC11&gt;0,BE11&gt;0,BD11&lt;=0,BE11&gt;=BC11,BC11&gt;=BB11)=TRUE,1,0)</f>
        <v>0</v>
      </c>
      <c r="CU11" s="67">
        <f>IF(AND(BB11&gt;0,BD11&gt;0,BE11&gt;0,BC11&lt;=0,BE11&gt;=BD11,BD11&gt;=BB11)=TRUE,1,0)</f>
        <v>0</v>
      </c>
      <c r="CV11" s="156"/>
      <c r="CW11" s="156"/>
      <c r="CX11" s="155"/>
      <c r="CY11" s="121">
        <f>MATCH(1,BH11:CW11,0)</f>
        <v>16</v>
      </c>
      <c r="CZ11" s="155"/>
      <c r="DA11" s="155"/>
      <c r="DB11" s="155"/>
      <c r="DC11" s="157"/>
      <c r="DD11" s="157"/>
      <c r="DE11" s="157"/>
      <c r="DF11" s="157"/>
      <c r="DG11" s="157"/>
      <c r="DH11" s="157"/>
      <c r="DI11" s="157"/>
      <c r="DJ11" s="157"/>
      <c r="DK11" s="157"/>
      <c r="DL11" s="157"/>
      <c r="DM11" s="157"/>
      <c r="DN11" s="157"/>
      <c r="DO11" s="157"/>
      <c r="DP11" s="157"/>
      <c r="DQ11" s="157"/>
      <c r="DR11" s="157"/>
      <c r="DS11" s="157"/>
    </row>
    <row r="12" spans="1:123" ht="21" customHeight="1">
      <c r="A12" s="151"/>
      <c r="B12" s="152"/>
      <c r="C12" s="152"/>
      <c r="D12" s="152"/>
      <c r="E12" s="152"/>
      <c r="F12" s="152"/>
      <c r="G12" s="144">
        <v>3</v>
      </c>
      <c r="H12" s="153">
        <f t="shared" ref="H12:K12" si="1">H10-H11</f>
        <v>-3</v>
      </c>
      <c r="I12" s="153">
        <f t="shared" si="1"/>
        <v>-6</v>
      </c>
      <c r="J12" s="153">
        <f t="shared" si="1"/>
        <v>3</v>
      </c>
      <c r="K12" s="153">
        <f t="shared" si="1"/>
        <v>5</v>
      </c>
      <c r="L12" s="154"/>
      <c r="M12" s="152"/>
      <c r="N12" s="135"/>
      <c r="O12" s="136"/>
      <c r="P12" s="137"/>
      <c r="Q12" s="138"/>
      <c r="R12" s="139"/>
      <c r="S12" s="253"/>
      <c r="T12" s="253"/>
      <c r="U12" s="253"/>
      <c r="V12" s="253"/>
      <c r="W12" s="253"/>
      <c r="X12" s="253"/>
      <c r="Y12" s="152"/>
      <c r="Z12" s="152"/>
      <c r="AA12" s="126"/>
      <c r="AB12" s="126"/>
      <c r="AC12" s="118"/>
      <c r="AD12" s="155"/>
      <c r="AE12" s="155"/>
      <c r="AF12" s="155"/>
      <c r="AG12" s="155"/>
      <c r="AH12" s="155"/>
      <c r="AI12" s="155"/>
      <c r="AJ12" s="155"/>
      <c r="AK12" s="155"/>
      <c r="AL12" s="155"/>
      <c r="AM12" s="155"/>
      <c r="AN12" s="155"/>
      <c r="AO12" s="155"/>
      <c r="AP12" s="155"/>
      <c r="AQ12" s="155"/>
      <c r="AR12" s="155"/>
      <c r="AS12" s="155"/>
      <c r="AT12" s="155"/>
      <c r="AU12" s="155"/>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5"/>
      <c r="CY12" s="156"/>
      <c r="CZ12" s="155"/>
      <c r="DA12" s="155"/>
      <c r="DB12" s="155"/>
      <c r="DC12" s="157"/>
      <c r="DD12" s="157"/>
      <c r="DE12" s="157"/>
      <c r="DF12" s="157"/>
      <c r="DG12" s="157"/>
      <c r="DH12" s="157"/>
      <c r="DI12" s="157"/>
      <c r="DJ12" s="157"/>
      <c r="DK12" s="157"/>
      <c r="DL12" s="157"/>
      <c r="DM12" s="157"/>
      <c r="DN12" s="157"/>
      <c r="DO12" s="157"/>
      <c r="DP12" s="157"/>
      <c r="DQ12" s="157"/>
      <c r="DR12" s="157"/>
      <c r="DS12" s="157"/>
    </row>
    <row r="13" spans="1:123" ht="21" customHeight="1">
      <c r="A13" s="113"/>
      <c r="B13" s="2"/>
      <c r="C13" s="69"/>
      <c r="D13" s="158"/>
      <c r="E13" s="158"/>
      <c r="F13" s="158"/>
      <c r="G13" s="158"/>
      <c r="H13" s="159"/>
      <c r="I13" s="2"/>
      <c r="J13" s="2"/>
      <c r="K13" s="2"/>
      <c r="L13" s="117"/>
      <c r="M13" s="116"/>
      <c r="N13" s="135"/>
      <c r="O13" s="136"/>
      <c r="P13" s="137"/>
      <c r="Q13" s="138"/>
      <c r="R13" s="139"/>
      <c r="S13" s="253"/>
      <c r="T13" s="253"/>
      <c r="U13" s="253"/>
      <c r="V13" s="253"/>
      <c r="W13" s="253"/>
      <c r="X13" s="253"/>
      <c r="Y13" s="2"/>
      <c r="Z13" s="2"/>
      <c r="AA13" s="126"/>
      <c r="AB13" s="126"/>
      <c r="AC13" s="118"/>
      <c r="AD13" s="106"/>
      <c r="AE13" s="106"/>
      <c r="AF13" s="106"/>
      <c r="AG13" s="106"/>
      <c r="AH13" s="106"/>
      <c r="AI13" s="106"/>
      <c r="AJ13" s="106"/>
      <c r="AK13" s="106"/>
      <c r="AL13" s="106"/>
      <c r="AM13" s="106"/>
      <c r="AN13" s="106"/>
      <c r="AO13" s="106"/>
      <c r="AP13" s="106"/>
      <c r="AQ13" s="106"/>
      <c r="AR13" s="106"/>
      <c r="AS13" s="106"/>
      <c r="AT13" s="106"/>
      <c r="AU13" s="106"/>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06"/>
      <c r="CY13" s="121"/>
      <c r="CZ13" s="106"/>
      <c r="DA13" s="106"/>
      <c r="DB13" s="106"/>
      <c r="DC13" s="2"/>
      <c r="DD13" s="2"/>
      <c r="DE13" s="2"/>
      <c r="DF13" s="2"/>
      <c r="DG13" s="2"/>
      <c r="DH13" s="2"/>
      <c r="DI13" s="2"/>
      <c r="DJ13" s="2"/>
      <c r="DK13" s="2"/>
      <c r="DL13" s="2"/>
      <c r="DM13" s="2"/>
      <c r="DN13" s="2"/>
      <c r="DO13" s="2"/>
      <c r="DP13" s="2"/>
      <c r="DQ13" s="2"/>
      <c r="DR13" s="2"/>
      <c r="DS13" s="2"/>
    </row>
    <row r="14" spans="1:123" ht="21" customHeight="1">
      <c r="A14" s="113"/>
      <c r="B14" s="2"/>
      <c r="C14" s="69"/>
      <c r="D14" s="158"/>
      <c r="E14" s="158"/>
      <c r="F14" s="158"/>
      <c r="G14" s="158"/>
      <c r="H14" s="159"/>
      <c r="I14" s="2"/>
      <c r="J14" s="2"/>
      <c r="K14" s="2"/>
      <c r="L14" s="117"/>
      <c r="M14" s="116"/>
      <c r="N14" s="135"/>
      <c r="O14" s="136"/>
      <c r="P14" s="137"/>
      <c r="Q14" s="138"/>
      <c r="R14" s="139"/>
      <c r="S14" s="160"/>
      <c r="T14" s="137"/>
      <c r="U14" s="137"/>
      <c r="V14" s="118"/>
      <c r="W14" s="126"/>
      <c r="X14" s="126"/>
      <c r="Y14" s="126"/>
      <c r="Z14" s="126"/>
      <c r="AA14" s="126"/>
      <c r="AB14" s="126"/>
      <c r="AC14" s="118"/>
      <c r="AD14" s="106"/>
      <c r="AE14" s="106"/>
      <c r="AF14" s="106"/>
      <c r="AG14" s="106"/>
      <c r="AH14" s="106"/>
      <c r="AI14" s="106"/>
      <c r="AJ14" s="106"/>
      <c r="AK14" s="106"/>
      <c r="AL14" s="106"/>
      <c r="AM14" s="106"/>
      <c r="AN14" s="106"/>
      <c r="AO14" s="106"/>
      <c r="AP14" s="106"/>
      <c r="AQ14" s="106"/>
      <c r="AR14" s="106"/>
      <c r="AS14" s="106"/>
      <c r="AT14" s="106"/>
      <c r="AU14" s="106"/>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06"/>
      <c r="CY14" s="121"/>
      <c r="CZ14" s="106"/>
      <c r="DA14" s="106"/>
      <c r="DB14" s="106"/>
      <c r="DC14" s="2"/>
      <c r="DD14" s="2"/>
      <c r="DE14" s="2"/>
      <c r="DF14" s="2"/>
      <c r="DG14" s="2"/>
      <c r="DH14" s="2"/>
      <c r="DI14" s="2"/>
      <c r="DJ14" s="2"/>
      <c r="DK14" s="2"/>
      <c r="DL14" s="2"/>
      <c r="DM14" s="2"/>
      <c r="DN14" s="2"/>
      <c r="DO14" s="2"/>
      <c r="DP14" s="2"/>
      <c r="DQ14" s="2"/>
      <c r="DR14" s="2"/>
      <c r="DS14" s="2"/>
    </row>
    <row r="15" spans="1:123" ht="21" customHeight="1">
      <c r="A15" s="113"/>
      <c r="B15" s="2"/>
      <c r="C15" s="2"/>
      <c r="D15" s="2"/>
      <c r="E15" s="2"/>
      <c r="F15" s="2"/>
      <c r="G15" s="2"/>
      <c r="H15" s="2"/>
      <c r="I15" s="2"/>
      <c r="J15" s="2"/>
      <c r="K15" s="2"/>
      <c r="L15" s="117"/>
      <c r="M15" s="116"/>
      <c r="N15" s="135"/>
      <c r="O15" s="136"/>
      <c r="P15" s="137"/>
      <c r="Q15" s="138"/>
      <c r="R15" s="139"/>
      <c r="S15" s="160"/>
      <c r="T15" s="137"/>
      <c r="U15" s="137"/>
      <c r="V15" s="118"/>
      <c r="W15" s="126"/>
      <c r="X15" s="126"/>
      <c r="Y15" s="126"/>
      <c r="Z15" s="126"/>
      <c r="AA15" s="126"/>
      <c r="AB15" s="126"/>
      <c r="AC15" s="118"/>
      <c r="AD15" s="106"/>
      <c r="AE15" s="106"/>
      <c r="AF15" s="106"/>
      <c r="AG15" s="106"/>
      <c r="AH15" s="106"/>
      <c r="AI15" s="106"/>
      <c r="AJ15" s="106"/>
      <c r="AK15" s="106"/>
      <c r="AL15" s="106"/>
      <c r="AM15" s="106"/>
      <c r="AN15" s="106"/>
      <c r="AO15" s="106"/>
      <c r="AP15" s="106"/>
      <c r="AQ15" s="106"/>
      <c r="AR15" s="106"/>
      <c r="AS15" s="106"/>
      <c r="AT15" s="106"/>
      <c r="AU15" s="106"/>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06"/>
      <c r="CY15" s="121"/>
      <c r="CZ15" s="106"/>
      <c r="DA15" s="106"/>
      <c r="DB15" s="106"/>
      <c r="DC15" s="2"/>
      <c r="DD15" s="2"/>
      <c r="DE15" s="2"/>
      <c r="DF15" s="2"/>
      <c r="DG15" s="2"/>
      <c r="DH15" s="2"/>
      <c r="DI15" s="2"/>
      <c r="DJ15" s="2"/>
      <c r="DK15" s="2"/>
      <c r="DL15" s="2"/>
      <c r="DM15" s="2"/>
      <c r="DN15" s="2"/>
      <c r="DO15" s="2"/>
      <c r="DP15" s="2"/>
      <c r="DQ15" s="2"/>
      <c r="DR15" s="2"/>
      <c r="DS15" s="2"/>
    </row>
    <row r="16" spans="1:123" ht="21" customHeight="1">
      <c r="A16" s="113"/>
      <c r="B16" s="2"/>
      <c r="C16" s="2"/>
      <c r="D16" s="2"/>
      <c r="E16" s="2"/>
      <c r="F16" s="2"/>
      <c r="G16" s="2"/>
      <c r="H16" s="2"/>
      <c r="I16" s="2"/>
      <c r="J16" s="2"/>
      <c r="K16" s="2"/>
      <c r="L16" s="117"/>
      <c r="M16" s="116"/>
      <c r="N16" s="135"/>
      <c r="O16" s="136"/>
      <c r="P16" s="137"/>
      <c r="Q16" s="138"/>
      <c r="R16" s="139"/>
      <c r="S16" s="160"/>
      <c r="T16" s="137"/>
      <c r="U16" s="137"/>
      <c r="V16" s="118"/>
      <c r="W16" s="126"/>
      <c r="X16" s="126"/>
      <c r="Y16" s="126"/>
      <c r="Z16" s="126"/>
      <c r="AA16" s="126"/>
      <c r="AB16" s="126"/>
      <c r="AC16" s="118"/>
      <c r="AD16" s="106"/>
      <c r="AE16" s="106"/>
      <c r="AF16" s="106"/>
      <c r="AG16" s="106"/>
      <c r="AH16" s="106"/>
      <c r="AI16" s="106"/>
      <c r="AJ16" s="106"/>
      <c r="AK16" s="106"/>
      <c r="AL16" s="106"/>
      <c r="AM16" s="106"/>
      <c r="AN16" s="106"/>
      <c r="AO16" s="106"/>
      <c r="AP16" s="106"/>
      <c r="AQ16" s="106"/>
      <c r="AR16" s="106"/>
      <c r="AS16" s="106"/>
      <c r="AT16" s="106"/>
      <c r="AU16" s="106"/>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c r="BW16" s="121"/>
      <c r="BX16" s="121"/>
      <c r="BY16" s="121"/>
      <c r="BZ16" s="121"/>
      <c r="CA16" s="121"/>
      <c r="CB16" s="121"/>
      <c r="CC16" s="121"/>
      <c r="CD16" s="121"/>
      <c r="CE16" s="121"/>
      <c r="CF16" s="121"/>
      <c r="CG16" s="121"/>
      <c r="CH16" s="121"/>
      <c r="CI16" s="121"/>
      <c r="CJ16" s="121"/>
      <c r="CK16" s="121"/>
      <c r="CL16" s="121"/>
      <c r="CM16" s="121"/>
      <c r="CN16" s="121"/>
      <c r="CO16" s="121"/>
      <c r="CP16" s="121"/>
      <c r="CQ16" s="121"/>
      <c r="CR16" s="121"/>
      <c r="CS16" s="121"/>
      <c r="CT16" s="121"/>
      <c r="CU16" s="121"/>
      <c r="CV16" s="121"/>
      <c r="CW16" s="121"/>
      <c r="CX16" s="106"/>
      <c r="CY16" s="121"/>
      <c r="CZ16" s="106"/>
      <c r="DA16" s="106"/>
      <c r="DB16" s="106"/>
      <c r="DC16" s="2"/>
      <c r="DD16" s="2"/>
      <c r="DE16" s="2"/>
      <c r="DF16" s="2"/>
      <c r="DG16" s="2"/>
      <c r="DH16" s="2"/>
      <c r="DI16" s="2"/>
      <c r="DJ16" s="2"/>
      <c r="DK16" s="2"/>
      <c r="DL16" s="2"/>
      <c r="DM16" s="2"/>
      <c r="DN16" s="2"/>
      <c r="DO16" s="2"/>
      <c r="DP16" s="2"/>
      <c r="DQ16" s="2"/>
      <c r="DR16" s="2"/>
      <c r="DS16" s="2"/>
    </row>
    <row r="17" spans="1:123" ht="21" customHeight="1">
      <c r="A17" s="113"/>
      <c r="B17" s="2"/>
      <c r="C17" s="2"/>
      <c r="D17" s="2"/>
      <c r="E17" s="2"/>
      <c r="F17" s="2"/>
      <c r="G17" s="2"/>
      <c r="H17" s="2"/>
      <c r="I17" s="2"/>
      <c r="J17" s="2"/>
      <c r="K17" s="2"/>
      <c r="L17" s="117"/>
      <c r="M17" s="116"/>
      <c r="N17" s="135"/>
      <c r="O17" s="136"/>
      <c r="P17" s="137"/>
      <c r="Q17" s="138"/>
      <c r="R17" s="139"/>
      <c r="S17" s="160"/>
      <c r="T17" s="137"/>
      <c r="U17" s="137"/>
      <c r="V17" s="118"/>
      <c r="W17" s="126"/>
      <c r="X17" s="126"/>
      <c r="Y17" s="126"/>
      <c r="Z17" s="126"/>
      <c r="AA17" s="126"/>
      <c r="AB17" s="126"/>
      <c r="AC17" s="118"/>
      <c r="AD17" s="106"/>
      <c r="AE17" s="106"/>
      <c r="AF17" s="106"/>
      <c r="AG17" s="106"/>
      <c r="AH17" s="106"/>
      <c r="AI17" s="106"/>
      <c r="AJ17" s="106"/>
      <c r="AK17" s="106"/>
      <c r="AL17" s="106"/>
      <c r="AM17" s="106"/>
      <c r="AN17" s="106"/>
      <c r="AO17" s="106"/>
      <c r="AP17" s="106"/>
      <c r="AQ17" s="106"/>
      <c r="AR17" s="106"/>
      <c r="AS17" s="106"/>
      <c r="AT17" s="106"/>
      <c r="AU17" s="106"/>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W17" s="121"/>
      <c r="BX17" s="121"/>
      <c r="BY17" s="121"/>
      <c r="BZ17" s="121"/>
      <c r="CA17" s="121"/>
      <c r="CB17" s="121"/>
      <c r="CC17" s="121"/>
      <c r="CD17" s="121"/>
      <c r="CE17" s="121"/>
      <c r="CF17" s="121"/>
      <c r="CG17" s="121"/>
      <c r="CH17" s="121"/>
      <c r="CI17" s="121"/>
      <c r="CJ17" s="121"/>
      <c r="CK17" s="121"/>
      <c r="CL17" s="121"/>
      <c r="CM17" s="121"/>
      <c r="CN17" s="121"/>
      <c r="CO17" s="121"/>
      <c r="CP17" s="121"/>
      <c r="CQ17" s="121"/>
      <c r="CR17" s="121"/>
      <c r="CS17" s="121"/>
      <c r="CT17" s="121"/>
      <c r="CU17" s="121"/>
      <c r="CV17" s="121"/>
      <c r="CW17" s="121"/>
      <c r="CX17" s="106"/>
      <c r="CY17" s="121"/>
      <c r="CZ17" s="106"/>
      <c r="DA17" s="106"/>
      <c r="DB17" s="106"/>
      <c r="DC17" s="2"/>
      <c r="DD17" s="2"/>
      <c r="DE17" s="2"/>
      <c r="DF17" s="2"/>
      <c r="DG17" s="2"/>
      <c r="DH17" s="2"/>
      <c r="DI17" s="2"/>
      <c r="DJ17" s="2"/>
      <c r="DK17" s="2"/>
      <c r="DL17" s="2"/>
      <c r="DM17" s="2"/>
      <c r="DN17" s="2"/>
      <c r="DO17" s="2"/>
      <c r="DP17" s="2"/>
      <c r="DQ17" s="2"/>
      <c r="DR17" s="2"/>
      <c r="DS17" s="2"/>
    </row>
    <row r="18" spans="1:123" ht="21" customHeight="1">
      <c r="A18" s="113"/>
      <c r="B18" s="2"/>
      <c r="C18" s="2"/>
      <c r="D18" s="2"/>
      <c r="E18" s="2"/>
      <c r="F18" s="2"/>
      <c r="G18" s="2"/>
      <c r="H18" s="2"/>
      <c r="I18" s="2"/>
      <c r="J18" s="2"/>
      <c r="K18" s="2"/>
      <c r="L18" s="117"/>
      <c r="M18" s="116"/>
      <c r="N18" s="135"/>
      <c r="O18" s="136"/>
      <c r="P18" s="137"/>
      <c r="Q18" s="138"/>
      <c r="R18" s="139"/>
      <c r="S18" s="160"/>
      <c r="T18" s="137"/>
      <c r="U18" s="137"/>
      <c r="V18" s="118"/>
      <c r="W18" s="126"/>
      <c r="X18" s="126"/>
      <c r="Y18" s="126"/>
      <c r="Z18" s="126"/>
      <c r="AA18" s="126"/>
      <c r="AB18" s="126"/>
      <c r="AC18" s="118"/>
      <c r="AD18" s="106"/>
      <c r="AE18" s="106"/>
      <c r="AF18" s="106"/>
      <c r="AG18" s="106"/>
      <c r="AH18" s="106"/>
      <c r="AI18" s="106"/>
      <c r="AJ18" s="106"/>
      <c r="AK18" s="106"/>
      <c r="AL18" s="106"/>
      <c r="AM18" s="106"/>
      <c r="AN18" s="106"/>
      <c r="AO18" s="106"/>
      <c r="AP18" s="106"/>
      <c r="AQ18" s="106"/>
      <c r="AR18" s="106"/>
      <c r="AS18" s="106"/>
      <c r="AT18" s="106"/>
      <c r="AU18" s="106"/>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06"/>
      <c r="CY18" s="121"/>
      <c r="CZ18" s="106"/>
      <c r="DA18" s="106"/>
      <c r="DB18" s="106"/>
      <c r="DC18" s="2"/>
      <c r="DD18" s="2"/>
      <c r="DE18" s="2"/>
      <c r="DF18" s="2"/>
      <c r="DG18" s="2"/>
      <c r="DH18" s="2"/>
      <c r="DI18" s="2"/>
      <c r="DJ18" s="2"/>
      <c r="DK18" s="2"/>
      <c r="DL18" s="2"/>
      <c r="DM18" s="2"/>
      <c r="DN18" s="2"/>
      <c r="DO18" s="2"/>
      <c r="DP18" s="2"/>
      <c r="DQ18" s="2"/>
      <c r="DR18" s="2"/>
      <c r="DS18" s="2"/>
    </row>
    <row r="19" spans="1:123" ht="21" customHeight="1">
      <c r="A19" s="113"/>
      <c r="B19" s="2"/>
      <c r="C19" s="2"/>
      <c r="D19" s="2"/>
      <c r="E19" s="2"/>
      <c r="F19" s="2"/>
      <c r="G19" s="2"/>
      <c r="H19" s="2"/>
      <c r="I19" s="2"/>
      <c r="J19" s="2"/>
      <c r="K19" s="2"/>
      <c r="L19" s="117"/>
      <c r="M19" s="161"/>
      <c r="N19" s="116"/>
      <c r="O19" s="116"/>
      <c r="P19" s="118"/>
      <c r="Q19" s="119"/>
      <c r="R19" s="120"/>
      <c r="S19" s="118"/>
      <c r="T19" s="118"/>
      <c r="U19" s="118"/>
      <c r="V19" s="118"/>
      <c r="W19" s="126"/>
      <c r="X19" s="126"/>
      <c r="Y19" s="126"/>
      <c r="Z19" s="126"/>
      <c r="AA19" s="126"/>
      <c r="AB19" s="126"/>
      <c r="AC19" s="118"/>
      <c r="AD19" s="106"/>
      <c r="AE19" s="106"/>
      <c r="AF19" s="106"/>
      <c r="AG19" s="106"/>
      <c r="AH19" s="106"/>
      <c r="AI19" s="106"/>
      <c r="AJ19" s="106"/>
      <c r="AK19" s="106"/>
      <c r="AL19" s="106"/>
      <c r="AM19" s="106"/>
      <c r="AN19" s="106"/>
      <c r="AO19" s="106"/>
      <c r="AP19" s="106"/>
      <c r="AQ19" s="106"/>
      <c r="AR19" s="106"/>
      <c r="AS19" s="106"/>
      <c r="AT19" s="106"/>
      <c r="AU19" s="106"/>
      <c r="AV19" s="121"/>
      <c r="AW19" s="121"/>
      <c r="AX19" s="121"/>
      <c r="AY19" s="121"/>
      <c r="AZ19" s="121"/>
      <c r="BA19" s="121"/>
      <c r="BB19" s="121"/>
      <c r="BC19" s="121"/>
      <c r="BD19" s="121"/>
      <c r="BE19" s="121"/>
      <c r="BF19" s="121"/>
      <c r="BG19" s="121"/>
      <c r="BH19" s="121"/>
      <c r="BI19" s="121"/>
      <c r="BJ19" s="121"/>
      <c r="BK19" s="121"/>
      <c r="BL19" s="121"/>
      <c r="BM19" s="121"/>
      <c r="BN19" s="121"/>
      <c r="BO19" s="121"/>
      <c r="BP19" s="121"/>
      <c r="BQ19" s="121"/>
      <c r="BR19" s="121"/>
      <c r="BS19" s="121"/>
      <c r="BT19" s="121"/>
      <c r="BU19" s="121"/>
      <c r="BV19" s="121"/>
      <c r="BW19" s="121"/>
      <c r="BX19" s="121"/>
      <c r="BY19" s="121"/>
      <c r="BZ19" s="121"/>
      <c r="CA19" s="121"/>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06"/>
      <c r="CY19" s="121"/>
      <c r="CZ19" s="106"/>
      <c r="DA19" s="106"/>
      <c r="DB19" s="106"/>
      <c r="DC19" s="2"/>
      <c r="DD19" s="2"/>
      <c r="DE19" s="2"/>
      <c r="DF19" s="2"/>
      <c r="DG19" s="2"/>
      <c r="DH19" s="2"/>
      <c r="DI19" s="2"/>
      <c r="DJ19" s="2"/>
      <c r="DK19" s="2"/>
      <c r="DL19" s="2"/>
      <c r="DM19" s="2"/>
      <c r="DN19" s="2"/>
      <c r="DO19" s="2"/>
      <c r="DP19" s="2"/>
      <c r="DQ19" s="2"/>
      <c r="DR19" s="2"/>
      <c r="DS19" s="2"/>
    </row>
    <row r="20" spans="1:123" ht="21" customHeight="1">
      <c r="A20" s="113"/>
      <c r="B20" s="2"/>
      <c r="C20" s="2"/>
      <c r="D20" s="2"/>
      <c r="E20" s="2"/>
      <c r="F20" s="2"/>
      <c r="G20" s="2"/>
      <c r="H20" s="2"/>
      <c r="I20" s="2"/>
      <c r="J20" s="2"/>
      <c r="K20" s="2"/>
      <c r="L20" s="117"/>
      <c r="M20" s="116"/>
      <c r="N20" s="116"/>
      <c r="O20" s="116"/>
      <c r="P20" s="118"/>
      <c r="Q20" s="119"/>
      <c r="R20" s="120"/>
      <c r="S20" s="118"/>
      <c r="T20" s="118"/>
      <c r="U20" s="118"/>
      <c r="V20" s="118"/>
      <c r="W20" s="126"/>
      <c r="X20" s="126"/>
      <c r="Y20" s="126"/>
      <c r="Z20" s="126"/>
      <c r="AA20" s="126"/>
      <c r="AB20" s="126"/>
      <c r="AC20" s="118"/>
      <c r="AD20" s="106"/>
      <c r="AE20" s="106"/>
      <c r="AF20" s="106"/>
      <c r="AG20" s="106"/>
      <c r="AH20" s="106"/>
      <c r="AI20" s="106"/>
      <c r="AJ20" s="106"/>
      <c r="AK20" s="106"/>
      <c r="AL20" s="106"/>
      <c r="AM20" s="106"/>
      <c r="AN20" s="106"/>
      <c r="AO20" s="106"/>
      <c r="AP20" s="106"/>
      <c r="AQ20" s="106"/>
      <c r="AR20" s="106"/>
      <c r="AS20" s="106"/>
      <c r="AT20" s="106"/>
      <c r="AU20" s="106"/>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06"/>
      <c r="CY20" s="121"/>
      <c r="CZ20" s="106"/>
      <c r="DA20" s="106"/>
      <c r="DB20" s="106"/>
      <c r="DC20" s="2"/>
      <c r="DD20" s="2"/>
      <c r="DE20" s="2"/>
      <c r="DF20" s="2"/>
      <c r="DG20" s="2"/>
      <c r="DH20" s="2"/>
      <c r="DI20" s="2"/>
      <c r="DJ20" s="2"/>
      <c r="DK20" s="2"/>
      <c r="DL20" s="2"/>
      <c r="DM20" s="2"/>
      <c r="DN20" s="2"/>
      <c r="DO20" s="2"/>
      <c r="DP20" s="2"/>
      <c r="DQ20" s="2"/>
      <c r="DR20" s="2"/>
      <c r="DS20" s="2"/>
    </row>
    <row r="21" spans="1:123" ht="21" customHeight="1">
      <c r="A21" s="113"/>
      <c r="B21" s="2"/>
      <c r="C21" s="2"/>
      <c r="D21" s="2"/>
      <c r="E21" s="2"/>
      <c r="F21" s="2"/>
      <c r="G21" s="2"/>
      <c r="H21" s="2"/>
      <c r="I21" s="2" t="s">
        <v>171</v>
      </c>
      <c r="J21" s="2"/>
      <c r="K21" s="2"/>
      <c r="L21" s="117"/>
      <c r="M21" s="116"/>
      <c r="N21" s="162"/>
      <c r="O21" s="162"/>
      <c r="P21" s="163"/>
      <c r="Q21" s="119"/>
      <c r="R21" s="120"/>
      <c r="S21" s="118"/>
      <c r="T21" s="118"/>
      <c r="U21" s="118"/>
      <c r="V21" s="118"/>
      <c r="W21" s="126"/>
      <c r="X21" s="126"/>
      <c r="Y21" s="126"/>
      <c r="Z21" s="126"/>
      <c r="AA21" s="126"/>
      <c r="AB21" s="126"/>
      <c r="AC21" s="118"/>
      <c r="AD21" s="106"/>
      <c r="AE21" s="106"/>
      <c r="AF21" s="106"/>
      <c r="AG21" s="106"/>
      <c r="AH21" s="106"/>
      <c r="AI21" s="106"/>
      <c r="AJ21" s="106"/>
      <c r="AK21" s="106"/>
      <c r="AL21" s="106"/>
      <c r="AM21" s="106"/>
      <c r="AN21" s="106"/>
      <c r="AO21" s="106"/>
      <c r="AP21" s="106"/>
      <c r="AQ21" s="106"/>
      <c r="AR21" s="106"/>
      <c r="AS21" s="106"/>
      <c r="AT21" s="106"/>
      <c r="AU21" s="106"/>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06"/>
      <c r="CY21" s="121"/>
      <c r="CZ21" s="106"/>
      <c r="DA21" s="106"/>
      <c r="DB21" s="106"/>
      <c r="DC21" s="2"/>
      <c r="DD21" s="2"/>
      <c r="DE21" s="2"/>
      <c r="DF21" s="2"/>
      <c r="DG21" s="2"/>
      <c r="DH21" s="2"/>
      <c r="DI21" s="2"/>
      <c r="DJ21" s="2"/>
      <c r="DK21" s="2"/>
      <c r="DL21" s="2"/>
      <c r="DM21" s="2"/>
      <c r="DN21" s="2"/>
      <c r="DO21" s="2"/>
      <c r="DP21" s="2"/>
      <c r="DQ21" s="2"/>
      <c r="DR21" s="2"/>
      <c r="DS21" s="2"/>
    </row>
    <row r="22" spans="1:123" ht="21" customHeight="1">
      <c r="A22" s="113"/>
      <c r="B22" s="2"/>
      <c r="C22" s="2"/>
      <c r="D22" s="2"/>
      <c r="E22" s="2"/>
      <c r="F22" s="2"/>
      <c r="G22" s="2"/>
      <c r="H22" s="2"/>
      <c r="I22" s="2"/>
      <c r="J22" s="2"/>
      <c r="K22" s="2"/>
      <c r="L22" s="117"/>
      <c r="M22" s="116"/>
      <c r="N22" s="164"/>
      <c r="O22" s="164"/>
      <c r="P22" s="137"/>
      <c r="Q22" s="165"/>
      <c r="R22" s="120"/>
      <c r="S22" s="118"/>
      <c r="T22" s="118"/>
      <c r="U22" s="118"/>
      <c r="V22" s="118"/>
      <c r="W22" s="126"/>
      <c r="X22" s="126"/>
      <c r="Y22" s="126"/>
      <c r="Z22" s="126"/>
      <c r="AA22" s="126"/>
      <c r="AB22" s="126"/>
      <c r="AC22" s="118"/>
      <c r="AD22" s="106"/>
      <c r="AE22" s="106"/>
      <c r="AF22" s="106"/>
      <c r="AG22" s="106"/>
      <c r="AH22" s="106"/>
      <c r="AI22" s="106"/>
      <c r="AJ22" s="106"/>
      <c r="AK22" s="106"/>
      <c r="AL22" s="106"/>
      <c r="AM22" s="106"/>
      <c r="AN22" s="106"/>
      <c r="AO22" s="106"/>
      <c r="AP22" s="106"/>
      <c r="AQ22" s="106"/>
      <c r="AR22" s="106"/>
      <c r="AS22" s="106"/>
      <c r="AT22" s="106"/>
      <c r="AU22" s="106"/>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06"/>
      <c r="CY22" s="121"/>
      <c r="CZ22" s="106"/>
      <c r="DA22" s="106"/>
      <c r="DB22" s="106"/>
      <c r="DC22" s="2"/>
      <c r="DD22" s="2"/>
      <c r="DE22" s="2"/>
      <c r="DF22" s="2"/>
      <c r="DG22" s="2"/>
      <c r="DH22" s="2"/>
      <c r="DI22" s="2"/>
      <c r="DJ22" s="2"/>
      <c r="DK22" s="2"/>
      <c r="DL22" s="2"/>
      <c r="DM22" s="2"/>
      <c r="DN22" s="2"/>
      <c r="DO22" s="2"/>
      <c r="DP22" s="2"/>
      <c r="DQ22" s="2"/>
      <c r="DR22" s="2"/>
      <c r="DS22" s="2"/>
    </row>
    <row r="23" spans="1:123" ht="21" customHeight="1">
      <c r="A23" s="113"/>
      <c r="B23" s="2"/>
      <c r="C23" s="2"/>
      <c r="D23" s="2"/>
      <c r="E23" s="2"/>
      <c r="F23" s="2"/>
      <c r="G23" s="2"/>
      <c r="H23" s="2"/>
      <c r="I23" s="2"/>
      <c r="J23" s="2"/>
      <c r="K23" s="2"/>
      <c r="L23" s="117"/>
      <c r="M23" s="116"/>
      <c r="N23" s="164"/>
      <c r="O23" s="164"/>
      <c r="P23" s="137"/>
      <c r="Q23" s="165"/>
      <c r="R23" s="120"/>
      <c r="S23" s="118"/>
      <c r="T23" s="118"/>
      <c r="U23" s="118"/>
      <c r="V23" s="118"/>
      <c r="W23" s="126"/>
      <c r="X23" s="126"/>
      <c r="Y23" s="126"/>
      <c r="Z23" s="126"/>
      <c r="AA23" s="126"/>
      <c r="AB23" s="126"/>
      <c r="AC23" s="118"/>
      <c r="AD23" s="106"/>
      <c r="AE23" s="106"/>
      <c r="AF23" s="106"/>
      <c r="AG23" s="106"/>
      <c r="AH23" s="106"/>
      <c r="AI23" s="106"/>
      <c r="AJ23" s="106"/>
      <c r="AK23" s="106"/>
      <c r="AL23" s="106"/>
      <c r="AM23" s="106"/>
      <c r="AN23" s="106"/>
      <c r="AO23" s="106"/>
      <c r="AP23" s="106"/>
      <c r="AQ23" s="106"/>
      <c r="AR23" s="106"/>
      <c r="AS23" s="106"/>
      <c r="AT23" s="106"/>
      <c r="AU23" s="106"/>
      <c r="AV23" s="121"/>
      <c r="AW23" s="121"/>
      <c r="AX23" s="121"/>
      <c r="AY23" s="121"/>
      <c r="AZ23" s="121"/>
      <c r="BA23" s="121"/>
      <c r="BB23" s="121"/>
      <c r="BC23" s="121"/>
      <c r="BD23" s="121"/>
      <c r="BE23" s="121"/>
      <c r="BF23" s="121"/>
      <c r="BG23" s="121"/>
      <c r="BH23" s="121"/>
      <c r="BI23" s="121"/>
      <c r="BJ23" s="121"/>
      <c r="BK23" s="121"/>
      <c r="BL23" s="121"/>
      <c r="BM23" s="121"/>
      <c r="BN23" s="121"/>
      <c r="BO23" s="121"/>
      <c r="BP23" s="121"/>
      <c r="BQ23" s="121"/>
      <c r="BR23" s="121"/>
      <c r="BS23" s="121"/>
      <c r="BT23" s="121"/>
      <c r="BU23" s="121"/>
      <c r="BV23" s="121"/>
      <c r="BW23" s="121"/>
      <c r="BX23" s="121"/>
      <c r="BY23" s="121"/>
      <c r="BZ23" s="121"/>
      <c r="CA23" s="121"/>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06"/>
      <c r="CY23" s="121"/>
      <c r="CZ23" s="106"/>
      <c r="DA23" s="106"/>
      <c r="DB23" s="106"/>
      <c r="DC23" s="2"/>
      <c r="DD23" s="2"/>
      <c r="DE23" s="2"/>
      <c r="DF23" s="2"/>
      <c r="DG23" s="2"/>
      <c r="DH23" s="2"/>
      <c r="DI23" s="2"/>
      <c r="DJ23" s="2"/>
      <c r="DK23" s="2"/>
      <c r="DL23" s="2"/>
      <c r="DM23" s="2"/>
      <c r="DN23" s="2"/>
      <c r="DO23" s="2"/>
      <c r="DP23" s="2"/>
      <c r="DQ23" s="2"/>
      <c r="DR23" s="2"/>
      <c r="DS23" s="2"/>
    </row>
    <row r="24" spans="1:123" ht="21" customHeight="1">
      <c r="A24" s="113"/>
      <c r="B24" s="2"/>
      <c r="C24" s="2"/>
      <c r="D24" s="2"/>
      <c r="E24" s="2"/>
      <c r="F24" s="2"/>
      <c r="G24" s="2"/>
      <c r="H24" s="2"/>
      <c r="I24" s="2"/>
      <c r="J24" s="2"/>
      <c r="K24" s="2"/>
      <c r="L24" s="117"/>
      <c r="M24" s="116"/>
      <c r="N24" s="166"/>
      <c r="O24" s="166"/>
      <c r="P24" s="139"/>
      <c r="Q24" s="165"/>
      <c r="R24" s="120"/>
      <c r="S24" s="118"/>
      <c r="T24" s="118"/>
      <c r="U24" s="118"/>
      <c r="V24" s="118"/>
      <c r="W24" s="126"/>
      <c r="X24" s="126"/>
      <c r="Y24" s="126"/>
      <c r="Z24" s="126"/>
      <c r="AA24" s="126"/>
      <c r="AB24" s="126"/>
      <c r="AC24" s="118"/>
      <c r="AD24" s="106"/>
      <c r="AE24" s="106"/>
      <c r="AF24" s="106"/>
      <c r="AG24" s="106"/>
      <c r="AH24" s="106"/>
      <c r="AI24" s="106"/>
      <c r="AJ24" s="106"/>
      <c r="AK24" s="106"/>
      <c r="AL24" s="106"/>
      <c r="AM24" s="106"/>
      <c r="AN24" s="106"/>
      <c r="AO24" s="106"/>
      <c r="AP24" s="106"/>
      <c r="AQ24" s="106"/>
      <c r="AR24" s="106"/>
      <c r="AS24" s="106"/>
      <c r="AT24" s="106"/>
      <c r="AU24" s="106"/>
      <c r="AV24" s="121"/>
      <c r="AW24" s="121"/>
      <c r="AX24" s="121"/>
      <c r="AY24" s="121"/>
      <c r="AZ24" s="121"/>
      <c r="BA24" s="121"/>
      <c r="BB24" s="121"/>
      <c r="BC24" s="121"/>
      <c r="BD24" s="121"/>
      <c r="BE24" s="121"/>
      <c r="BF24" s="121"/>
      <c r="BG24" s="121"/>
      <c r="BH24" s="121"/>
      <c r="BI24" s="121"/>
      <c r="BJ24" s="121"/>
      <c r="BK24" s="121"/>
      <c r="BL24" s="121"/>
      <c r="BM24" s="121"/>
      <c r="BN24" s="121"/>
      <c r="BO24" s="121"/>
      <c r="BP24" s="121"/>
      <c r="BQ24" s="121"/>
      <c r="BR24" s="121"/>
      <c r="BS24" s="121"/>
      <c r="BT24" s="121"/>
      <c r="BU24" s="121"/>
      <c r="BV24" s="121"/>
      <c r="BW24" s="121"/>
      <c r="BX24" s="121"/>
      <c r="BY24" s="121"/>
      <c r="BZ24" s="121"/>
      <c r="CA24" s="121"/>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06"/>
      <c r="CY24" s="121"/>
      <c r="CZ24" s="106"/>
      <c r="DA24" s="106"/>
      <c r="DB24" s="106"/>
      <c r="DC24" s="2"/>
      <c r="DD24" s="2"/>
      <c r="DE24" s="2"/>
      <c r="DF24" s="2"/>
      <c r="DG24" s="2"/>
      <c r="DH24" s="2"/>
      <c r="DI24" s="2"/>
      <c r="DJ24" s="2"/>
      <c r="DK24" s="2"/>
      <c r="DL24" s="2"/>
      <c r="DM24" s="2"/>
      <c r="DN24" s="2"/>
      <c r="DO24" s="2"/>
      <c r="DP24" s="2"/>
      <c r="DQ24" s="2"/>
      <c r="DR24" s="2"/>
      <c r="DS24" s="2"/>
    </row>
    <row r="25" spans="1:123" ht="21" customHeight="1">
      <c r="A25" s="113"/>
      <c r="B25" s="2"/>
      <c r="C25" s="2"/>
      <c r="D25" s="2"/>
      <c r="E25" s="2"/>
      <c r="F25" s="2"/>
      <c r="G25" s="2"/>
      <c r="H25" s="2"/>
      <c r="I25" s="2"/>
      <c r="J25" s="2"/>
      <c r="K25" s="2"/>
      <c r="L25" s="117"/>
      <c r="M25" s="116"/>
      <c r="N25" s="164"/>
      <c r="O25" s="164"/>
      <c r="P25" s="137"/>
      <c r="Q25" s="165"/>
      <c r="R25" s="120"/>
      <c r="S25" s="118"/>
      <c r="T25" s="118"/>
      <c r="U25" s="118"/>
      <c r="V25" s="118"/>
      <c r="W25" s="126"/>
      <c r="X25" s="126"/>
      <c r="Y25" s="126"/>
      <c r="Z25" s="126"/>
      <c r="AA25" s="126"/>
      <c r="AB25" s="126"/>
      <c r="AC25" s="118"/>
      <c r="AD25" s="106"/>
      <c r="AE25" s="106"/>
      <c r="AF25" s="106"/>
      <c r="AG25" s="106"/>
      <c r="AH25" s="106"/>
      <c r="AI25" s="106"/>
      <c r="AJ25" s="106"/>
      <c r="AK25" s="106"/>
      <c r="AL25" s="106"/>
      <c r="AM25" s="106"/>
      <c r="AN25" s="106"/>
      <c r="AO25" s="106"/>
      <c r="AP25" s="106"/>
      <c r="AQ25" s="106"/>
      <c r="AR25" s="106"/>
      <c r="AS25" s="106"/>
      <c r="AT25" s="106"/>
      <c r="AU25" s="106"/>
      <c r="AV25" s="121"/>
      <c r="AW25" s="121"/>
      <c r="AX25" s="121"/>
      <c r="AY25" s="121"/>
      <c r="AZ25" s="121"/>
      <c r="BA25" s="121"/>
      <c r="BB25" s="121"/>
      <c r="BC25" s="121"/>
      <c r="BD25" s="121"/>
      <c r="BE25" s="121"/>
      <c r="BF25" s="121"/>
      <c r="BG25" s="121"/>
      <c r="BH25" s="121"/>
      <c r="BI25" s="121"/>
      <c r="BJ25" s="121"/>
      <c r="BK25" s="121"/>
      <c r="BL25" s="121"/>
      <c r="BM25" s="121"/>
      <c r="BN25" s="121"/>
      <c r="BO25" s="121"/>
      <c r="BP25" s="121"/>
      <c r="BQ25" s="121"/>
      <c r="BR25" s="121"/>
      <c r="BS25" s="121"/>
      <c r="BT25" s="121"/>
      <c r="BU25" s="121"/>
      <c r="BV25" s="121"/>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06"/>
      <c r="CY25" s="121"/>
      <c r="CZ25" s="106"/>
      <c r="DA25" s="106"/>
      <c r="DB25" s="106"/>
      <c r="DC25" s="2"/>
      <c r="DD25" s="2"/>
      <c r="DE25" s="2"/>
      <c r="DF25" s="2"/>
      <c r="DG25" s="2"/>
      <c r="DH25" s="2"/>
      <c r="DI25" s="2"/>
      <c r="DJ25" s="2"/>
      <c r="DK25" s="2"/>
      <c r="DL25" s="2"/>
      <c r="DM25" s="2"/>
      <c r="DN25" s="2"/>
      <c r="DO25" s="2"/>
      <c r="DP25" s="2"/>
      <c r="DQ25" s="2"/>
      <c r="DR25" s="2"/>
      <c r="DS25" s="2"/>
    </row>
    <row r="26" spans="1:123" ht="21" customHeight="1">
      <c r="A26" s="113"/>
      <c r="B26" s="2"/>
      <c r="C26" s="2"/>
      <c r="D26" s="2"/>
      <c r="E26" s="2"/>
      <c r="F26" s="2"/>
      <c r="G26" s="2"/>
      <c r="H26" s="2"/>
      <c r="I26" s="2"/>
      <c r="J26" s="2"/>
      <c r="K26" s="2"/>
      <c r="L26" s="117"/>
      <c r="M26" s="116"/>
      <c r="N26" s="164"/>
      <c r="O26" s="164"/>
      <c r="P26" s="137"/>
      <c r="Q26" s="165"/>
      <c r="R26" s="120"/>
      <c r="S26" s="118"/>
      <c r="T26" s="118"/>
      <c r="U26" s="118"/>
      <c r="V26" s="118"/>
      <c r="W26" s="126"/>
      <c r="X26" s="126"/>
      <c r="Y26" s="126"/>
      <c r="Z26" s="126"/>
      <c r="AA26" s="126"/>
      <c r="AB26" s="126"/>
      <c r="AC26" s="118"/>
      <c r="AD26" s="106"/>
      <c r="AE26" s="106"/>
      <c r="AF26" s="106"/>
      <c r="AG26" s="106"/>
      <c r="AH26" s="106"/>
      <c r="AI26" s="106"/>
      <c r="AJ26" s="106"/>
      <c r="AK26" s="106"/>
      <c r="AL26" s="106"/>
      <c r="AM26" s="106"/>
      <c r="AN26" s="106"/>
      <c r="AO26" s="106"/>
      <c r="AP26" s="106"/>
      <c r="AQ26" s="106"/>
      <c r="AR26" s="106"/>
      <c r="AS26" s="106"/>
      <c r="AT26" s="106"/>
      <c r="AU26" s="106"/>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06"/>
      <c r="CY26" s="121"/>
      <c r="CZ26" s="106"/>
      <c r="DA26" s="106"/>
      <c r="DB26" s="106"/>
      <c r="DC26" s="2"/>
      <c r="DD26" s="2"/>
      <c r="DE26" s="2"/>
      <c r="DF26" s="2"/>
      <c r="DG26" s="2"/>
      <c r="DH26" s="2"/>
      <c r="DI26" s="2"/>
      <c r="DJ26" s="2"/>
      <c r="DK26" s="2"/>
      <c r="DL26" s="2"/>
      <c r="DM26" s="2"/>
      <c r="DN26" s="2"/>
      <c r="DO26" s="2"/>
      <c r="DP26" s="2"/>
      <c r="DQ26" s="2"/>
      <c r="DR26" s="2"/>
      <c r="DS26" s="2"/>
    </row>
    <row r="27" spans="1:123" ht="21" customHeight="1">
      <c r="A27" s="113"/>
      <c r="B27" s="2"/>
      <c r="C27" s="2"/>
      <c r="D27" s="2"/>
      <c r="E27" s="2"/>
      <c r="F27" s="2"/>
      <c r="G27" s="2"/>
      <c r="H27" s="2"/>
      <c r="I27" s="2"/>
      <c r="J27" s="2"/>
      <c r="K27" s="2"/>
      <c r="L27" s="117"/>
      <c r="M27" s="116"/>
      <c r="N27" s="164"/>
      <c r="O27" s="164"/>
      <c r="P27" s="137"/>
      <c r="Q27" s="165"/>
      <c r="R27" s="120"/>
      <c r="S27" s="118"/>
      <c r="T27" s="118"/>
      <c r="U27" s="118"/>
      <c r="V27" s="118"/>
      <c r="W27" s="126"/>
      <c r="X27" s="126"/>
      <c r="Y27" s="126"/>
      <c r="Z27" s="126"/>
      <c r="AA27" s="126"/>
      <c r="AB27" s="126"/>
      <c r="AC27" s="118"/>
      <c r="AD27" s="106"/>
      <c r="AE27" s="106"/>
      <c r="AF27" s="106"/>
      <c r="AG27" s="106"/>
      <c r="AH27" s="106"/>
      <c r="AI27" s="106"/>
      <c r="AJ27" s="106"/>
      <c r="AK27" s="106"/>
      <c r="AL27" s="106"/>
      <c r="AM27" s="106"/>
      <c r="AN27" s="106"/>
      <c r="AO27" s="106"/>
      <c r="AP27" s="106"/>
      <c r="AQ27" s="106"/>
      <c r="AR27" s="106"/>
      <c r="AS27" s="106"/>
      <c r="AT27" s="106"/>
      <c r="AU27" s="106"/>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06"/>
      <c r="CY27" s="121"/>
      <c r="CZ27" s="106"/>
      <c r="DA27" s="106"/>
      <c r="DB27" s="106"/>
      <c r="DC27" s="2"/>
      <c r="DD27" s="2"/>
      <c r="DE27" s="2"/>
      <c r="DF27" s="2"/>
      <c r="DG27" s="2"/>
      <c r="DH27" s="2"/>
      <c r="DI27" s="2"/>
      <c r="DJ27" s="2"/>
      <c r="DK27" s="2"/>
      <c r="DL27" s="2"/>
      <c r="DM27" s="2"/>
      <c r="DN27" s="2"/>
      <c r="DO27" s="2"/>
      <c r="DP27" s="2"/>
      <c r="DQ27" s="2"/>
      <c r="DR27" s="2"/>
      <c r="DS27" s="2"/>
    </row>
    <row r="28" spans="1:123" ht="21" customHeight="1">
      <c r="A28" s="113"/>
      <c r="B28" s="2"/>
      <c r="C28" s="2"/>
      <c r="D28" s="2"/>
      <c r="E28" s="2"/>
      <c r="F28" s="2"/>
      <c r="G28" s="2"/>
      <c r="H28" s="2"/>
      <c r="I28" s="2"/>
      <c r="J28" s="2"/>
      <c r="K28" s="2"/>
      <c r="L28" s="117"/>
      <c r="M28" s="116"/>
      <c r="N28" s="164"/>
      <c r="O28" s="164"/>
      <c r="P28" s="137"/>
      <c r="Q28" s="165"/>
      <c r="R28" s="120"/>
      <c r="S28" s="118"/>
      <c r="T28" s="118"/>
      <c r="U28" s="118"/>
      <c r="V28" s="118"/>
      <c r="W28" s="126"/>
      <c r="X28" s="126"/>
      <c r="Y28" s="126"/>
      <c r="Z28" s="126"/>
      <c r="AA28" s="126"/>
      <c r="AB28" s="126"/>
      <c r="AC28" s="118"/>
      <c r="AD28" s="106"/>
      <c r="AE28" s="106"/>
      <c r="AF28" s="106"/>
      <c r="AG28" s="106"/>
      <c r="AH28" s="106"/>
      <c r="AI28" s="106"/>
      <c r="AJ28" s="106"/>
      <c r="AK28" s="106"/>
      <c r="AL28" s="106"/>
      <c r="AM28" s="106"/>
      <c r="AN28" s="106"/>
      <c r="AO28" s="106"/>
      <c r="AP28" s="106"/>
      <c r="AQ28" s="106"/>
      <c r="AR28" s="106"/>
      <c r="AS28" s="106"/>
      <c r="AT28" s="106"/>
      <c r="AU28" s="106"/>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06"/>
      <c r="CY28" s="121"/>
      <c r="CZ28" s="106"/>
      <c r="DA28" s="106"/>
      <c r="DB28" s="106"/>
      <c r="DC28" s="2"/>
      <c r="DD28" s="2"/>
      <c r="DE28" s="2"/>
      <c r="DF28" s="2"/>
      <c r="DG28" s="2"/>
      <c r="DH28" s="2"/>
      <c r="DI28" s="2"/>
      <c r="DJ28" s="2"/>
      <c r="DK28" s="2"/>
      <c r="DL28" s="2"/>
      <c r="DM28" s="2"/>
      <c r="DN28" s="2"/>
      <c r="DO28" s="2"/>
      <c r="DP28" s="2"/>
      <c r="DQ28" s="2"/>
      <c r="DR28" s="2"/>
      <c r="DS28" s="2"/>
    </row>
    <row r="29" spans="1:123" ht="21" customHeight="1">
      <c r="A29" s="113"/>
      <c r="B29" s="2"/>
      <c r="C29" s="2"/>
      <c r="D29" s="2"/>
      <c r="E29" s="2"/>
      <c r="F29" s="2"/>
      <c r="G29" s="2"/>
      <c r="H29" s="2"/>
      <c r="I29" s="2"/>
      <c r="J29" s="2"/>
      <c r="K29" s="2"/>
      <c r="L29" s="117"/>
      <c r="M29" s="116"/>
      <c r="N29" s="164"/>
      <c r="O29" s="164"/>
      <c r="P29" s="137"/>
      <c r="Q29" s="165"/>
      <c r="R29" s="120"/>
      <c r="S29" s="118"/>
      <c r="T29" s="118"/>
      <c r="U29" s="118"/>
      <c r="V29" s="118"/>
      <c r="W29" s="126"/>
      <c r="X29" s="126"/>
      <c r="Y29" s="126"/>
      <c r="Z29" s="126"/>
      <c r="AA29" s="126"/>
      <c r="AB29" s="126"/>
      <c r="AC29" s="118"/>
      <c r="AD29" s="106"/>
      <c r="AE29" s="106"/>
      <c r="AF29" s="106"/>
      <c r="AG29" s="106"/>
      <c r="AH29" s="106"/>
      <c r="AI29" s="106"/>
      <c r="AJ29" s="106"/>
      <c r="AK29" s="106"/>
      <c r="AL29" s="106"/>
      <c r="AM29" s="106"/>
      <c r="AN29" s="106"/>
      <c r="AO29" s="106"/>
      <c r="AP29" s="106"/>
      <c r="AQ29" s="106"/>
      <c r="AR29" s="106"/>
      <c r="AS29" s="106"/>
      <c r="AT29" s="106"/>
      <c r="AU29" s="106"/>
      <c r="AV29" s="121"/>
      <c r="AW29" s="121"/>
      <c r="AX29" s="121"/>
      <c r="AY29" s="121"/>
      <c r="AZ29" s="121"/>
      <c r="BA29" s="121"/>
      <c r="BB29" s="121"/>
      <c r="BC29" s="121"/>
      <c r="BD29" s="121"/>
      <c r="BE29" s="121"/>
      <c r="BF29" s="121"/>
      <c r="BG29" s="121"/>
      <c r="BH29" s="121"/>
      <c r="BI29" s="121"/>
      <c r="BJ29" s="121"/>
      <c r="BK29" s="121"/>
      <c r="BL29" s="121"/>
      <c r="BM29" s="121"/>
      <c r="BN29" s="121"/>
      <c r="BO29" s="121"/>
      <c r="BP29" s="121"/>
      <c r="BQ29" s="121"/>
      <c r="BR29" s="121"/>
      <c r="BS29" s="121"/>
      <c r="BT29" s="121"/>
      <c r="BU29" s="121"/>
      <c r="BV29" s="121"/>
      <c r="BW29" s="121"/>
      <c r="BX29" s="121"/>
      <c r="BY29" s="121"/>
      <c r="BZ29" s="121"/>
      <c r="CA29" s="121"/>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06"/>
      <c r="CY29" s="121"/>
      <c r="CZ29" s="106"/>
      <c r="DA29" s="106"/>
      <c r="DB29" s="106"/>
      <c r="DC29" s="2"/>
      <c r="DD29" s="2"/>
      <c r="DE29" s="2"/>
      <c r="DF29" s="2"/>
      <c r="DG29" s="2"/>
      <c r="DH29" s="2"/>
      <c r="DI29" s="2"/>
      <c r="DJ29" s="2"/>
      <c r="DK29" s="2"/>
      <c r="DL29" s="2"/>
      <c r="DM29" s="2"/>
      <c r="DN29" s="2"/>
      <c r="DO29" s="2"/>
      <c r="DP29" s="2"/>
      <c r="DQ29" s="2"/>
      <c r="DR29" s="2"/>
      <c r="DS29" s="2"/>
    </row>
    <row r="30" spans="1:123" ht="21" customHeight="1">
      <c r="A30" s="113"/>
      <c r="B30" s="2"/>
      <c r="C30" s="2"/>
      <c r="D30" s="2"/>
      <c r="E30" s="2"/>
      <c r="F30" s="2"/>
      <c r="G30" s="2"/>
      <c r="H30" s="2"/>
      <c r="I30" s="2"/>
      <c r="J30" s="2"/>
      <c r="K30" s="2"/>
      <c r="L30" s="117"/>
      <c r="M30" s="116"/>
      <c r="N30" s="164"/>
      <c r="O30" s="164"/>
      <c r="P30" s="137"/>
      <c r="Q30" s="165"/>
      <c r="R30" s="120"/>
      <c r="S30" s="118"/>
      <c r="T30" s="118"/>
      <c r="U30" s="118"/>
      <c r="V30" s="118"/>
      <c r="W30" s="126"/>
      <c r="X30" s="126"/>
      <c r="Y30" s="126"/>
      <c r="Z30" s="126"/>
      <c r="AA30" s="126"/>
      <c r="AB30" s="126"/>
      <c r="AC30" s="118"/>
      <c r="AD30" s="106"/>
      <c r="AE30" s="106"/>
      <c r="AF30" s="106"/>
      <c r="AG30" s="106"/>
      <c r="AH30" s="106"/>
      <c r="AI30" s="106"/>
      <c r="AJ30" s="106"/>
      <c r="AK30" s="106"/>
      <c r="AL30" s="106"/>
      <c r="AM30" s="106"/>
      <c r="AN30" s="106"/>
      <c r="AO30" s="106"/>
      <c r="AP30" s="106"/>
      <c r="AQ30" s="106"/>
      <c r="AR30" s="106"/>
      <c r="AS30" s="106"/>
      <c r="AT30" s="106"/>
      <c r="AU30" s="106"/>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06"/>
      <c r="CY30" s="121"/>
      <c r="CZ30" s="106"/>
      <c r="DA30" s="106"/>
      <c r="DB30" s="106"/>
      <c r="DC30" s="2"/>
      <c r="DD30" s="2"/>
      <c r="DE30" s="2"/>
      <c r="DF30" s="2"/>
      <c r="DG30" s="2"/>
      <c r="DH30" s="2"/>
      <c r="DI30" s="2"/>
      <c r="DJ30" s="2"/>
      <c r="DK30" s="2"/>
      <c r="DL30" s="2"/>
      <c r="DM30" s="2"/>
      <c r="DN30" s="2"/>
      <c r="DO30" s="2"/>
      <c r="DP30" s="2"/>
      <c r="DQ30" s="2"/>
      <c r="DR30" s="2"/>
      <c r="DS30" s="2"/>
    </row>
    <row r="31" spans="1:123" ht="21" customHeight="1">
      <c r="A31" s="113"/>
      <c r="B31" s="2"/>
      <c r="C31" s="2"/>
      <c r="D31" s="2"/>
      <c r="E31" s="2"/>
      <c r="F31" s="2"/>
      <c r="G31" s="2"/>
      <c r="H31" s="2"/>
      <c r="I31" s="2"/>
      <c r="J31" s="2"/>
      <c r="K31" s="2"/>
      <c r="L31" s="117"/>
      <c r="M31" s="116"/>
      <c r="N31" s="164"/>
      <c r="O31" s="164"/>
      <c r="P31" s="137"/>
      <c r="Q31" s="165"/>
      <c r="R31" s="120"/>
      <c r="S31" s="118"/>
      <c r="T31" s="118"/>
      <c r="U31" s="118"/>
      <c r="V31" s="118"/>
      <c r="W31" s="126"/>
      <c r="X31" s="126"/>
      <c r="Y31" s="126"/>
      <c r="Z31" s="126"/>
      <c r="AA31" s="126"/>
      <c r="AB31" s="126"/>
      <c r="AC31" s="118"/>
      <c r="AD31" s="106"/>
      <c r="AE31" s="106"/>
      <c r="AF31" s="106"/>
      <c r="AG31" s="106"/>
      <c r="AH31" s="106"/>
      <c r="AI31" s="106"/>
      <c r="AJ31" s="106"/>
      <c r="AK31" s="106"/>
      <c r="AL31" s="106"/>
      <c r="AM31" s="106"/>
      <c r="AN31" s="106"/>
      <c r="AO31" s="106"/>
      <c r="AP31" s="106"/>
      <c r="AQ31" s="106"/>
      <c r="AR31" s="106"/>
      <c r="AS31" s="106"/>
      <c r="AT31" s="106"/>
      <c r="AU31" s="106"/>
      <c r="AV31" s="121"/>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c r="BS31" s="121"/>
      <c r="BT31" s="121"/>
      <c r="BU31" s="121"/>
      <c r="BV31" s="121"/>
      <c r="BW31" s="121"/>
      <c r="BX31" s="121"/>
      <c r="BY31" s="121"/>
      <c r="BZ31" s="121"/>
      <c r="CA31" s="121"/>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06"/>
      <c r="CY31" s="121"/>
      <c r="CZ31" s="106"/>
      <c r="DA31" s="106"/>
      <c r="DB31" s="106"/>
      <c r="DC31" s="2"/>
      <c r="DD31" s="2"/>
      <c r="DE31" s="2"/>
      <c r="DF31" s="2"/>
      <c r="DG31" s="2"/>
      <c r="DH31" s="2"/>
      <c r="DI31" s="2"/>
      <c r="DJ31" s="2"/>
      <c r="DK31" s="2"/>
      <c r="DL31" s="2"/>
      <c r="DM31" s="2"/>
      <c r="DN31" s="2"/>
      <c r="DO31" s="2"/>
      <c r="DP31" s="2"/>
      <c r="DQ31" s="2"/>
      <c r="DR31" s="2"/>
      <c r="DS31" s="2"/>
    </row>
    <row r="32" spans="1:123" ht="21" customHeight="1">
      <c r="A32" s="113"/>
      <c r="B32" s="2"/>
      <c r="C32" s="2"/>
      <c r="D32" s="2"/>
      <c r="E32" s="2"/>
      <c r="F32" s="2"/>
      <c r="G32" s="2"/>
      <c r="H32" s="2"/>
      <c r="I32" s="2"/>
      <c r="J32" s="2"/>
      <c r="K32" s="2"/>
      <c r="L32" s="117"/>
      <c r="M32" s="116"/>
      <c r="N32" s="164"/>
      <c r="O32" s="164"/>
      <c r="P32" s="137"/>
      <c r="Q32" s="165"/>
      <c r="R32" s="120"/>
      <c r="S32" s="118"/>
      <c r="T32" s="118"/>
      <c r="U32" s="118"/>
      <c r="V32" s="118"/>
      <c r="W32" s="126"/>
      <c r="X32" s="126"/>
      <c r="Y32" s="126"/>
      <c r="Z32" s="126"/>
      <c r="AA32" s="126"/>
      <c r="AB32" s="126"/>
      <c r="AC32" s="118"/>
      <c r="AD32" s="106"/>
      <c r="AE32" s="106"/>
      <c r="AF32" s="106"/>
      <c r="AG32" s="106"/>
      <c r="AH32" s="106"/>
      <c r="AI32" s="106"/>
      <c r="AJ32" s="106"/>
      <c r="AK32" s="106"/>
      <c r="AL32" s="106"/>
      <c r="AM32" s="106"/>
      <c r="AN32" s="106"/>
      <c r="AO32" s="106"/>
      <c r="AP32" s="106"/>
      <c r="AQ32" s="106"/>
      <c r="AR32" s="106"/>
      <c r="AS32" s="106"/>
      <c r="AT32" s="106"/>
      <c r="AU32" s="106"/>
      <c r="AV32" s="121"/>
      <c r="AW32" s="121"/>
      <c r="AX32" s="121"/>
      <c r="AY32" s="121"/>
      <c r="AZ32" s="121"/>
      <c r="BA32" s="121"/>
      <c r="BB32" s="121"/>
      <c r="BC32" s="121"/>
      <c r="BD32" s="121"/>
      <c r="BE32" s="121"/>
      <c r="BF32" s="121"/>
      <c r="BG32" s="121"/>
      <c r="BH32" s="121"/>
      <c r="BI32" s="121"/>
      <c r="BJ32" s="121"/>
      <c r="BK32" s="121"/>
      <c r="BL32" s="121"/>
      <c r="BM32" s="121"/>
      <c r="BN32" s="121"/>
      <c r="BO32" s="121"/>
      <c r="BP32" s="121"/>
      <c r="BQ32" s="121"/>
      <c r="BR32" s="121"/>
      <c r="BS32" s="121"/>
      <c r="BT32" s="121"/>
      <c r="BU32" s="121"/>
      <c r="BV32" s="121"/>
      <c r="BW32" s="121"/>
      <c r="BX32" s="121"/>
      <c r="BY32" s="121"/>
      <c r="BZ32" s="121"/>
      <c r="CA32" s="121"/>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06"/>
      <c r="CY32" s="121"/>
      <c r="CZ32" s="106"/>
      <c r="DA32" s="106"/>
      <c r="DB32" s="106"/>
      <c r="DC32" s="2"/>
      <c r="DD32" s="2"/>
      <c r="DE32" s="2"/>
      <c r="DF32" s="2"/>
      <c r="DG32" s="2"/>
      <c r="DH32" s="2"/>
      <c r="DI32" s="2"/>
      <c r="DJ32" s="2"/>
      <c r="DK32" s="2"/>
      <c r="DL32" s="2"/>
      <c r="DM32" s="2"/>
      <c r="DN32" s="2"/>
      <c r="DO32" s="2"/>
      <c r="DP32" s="2"/>
      <c r="DQ32" s="2"/>
      <c r="DR32" s="2"/>
      <c r="DS32" s="2"/>
    </row>
    <row r="33" spans="1:123" ht="21" customHeight="1">
      <c r="A33" s="113"/>
      <c r="B33" s="2"/>
      <c r="C33" s="2"/>
      <c r="D33" s="2"/>
      <c r="E33" s="2"/>
      <c r="F33" s="2"/>
      <c r="G33" s="2"/>
      <c r="H33" s="2"/>
      <c r="I33" s="2"/>
      <c r="J33" s="2"/>
      <c r="K33" s="2"/>
      <c r="L33" s="117"/>
      <c r="M33" s="116"/>
      <c r="N33" s="164"/>
      <c r="O33" s="164"/>
      <c r="P33" s="137"/>
      <c r="Q33" s="165"/>
      <c r="R33" s="120"/>
      <c r="S33" s="118"/>
      <c r="T33" s="118"/>
      <c r="U33" s="118"/>
      <c r="V33" s="118"/>
      <c r="W33" s="126"/>
      <c r="X33" s="126"/>
      <c r="Y33" s="126"/>
      <c r="Z33" s="126"/>
      <c r="AA33" s="126"/>
      <c r="AB33" s="126"/>
      <c r="AC33" s="118"/>
      <c r="AD33" s="106"/>
      <c r="AE33" s="106"/>
      <c r="AF33" s="106"/>
      <c r="AG33" s="106"/>
      <c r="AH33" s="106"/>
      <c r="AI33" s="106"/>
      <c r="AJ33" s="106"/>
      <c r="AK33" s="106"/>
      <c r="AL33" s="106"/>
      <c r="AM33" s="106"/>
      <c r="AN33" s="106"/>
      <c r="AO33" s="106"/>
      <c r="AP33" s="106"/>
      <c r="AQ33" s="106"/>
      <c r="AR33" s="106"/>
      <c r="AS33" s="106"/>
      <c r="AT33" s="106"/>
      <c r="AU33" s="106"/>
      <c r="AV33" s="121"/>
      <c r="AW33" s="121"/>
      <c r="AX33" s="121"/>
      <c r="AY33" s="121"/>
      <c r="AZ33" s="121"/>
      <c r="BA33" s="121"/>
      <c r="BB33" s="121"/>
      <c r="BC33" s="121"/>
      <c r="BD33" s="121"/>
      <c r="BE33" s="121"/>
      <c r="BF33" s="121"/>
      <c r="BG33" s="121"/>
      <c r="BH33" s="121"/>
      <c r="BI33" s="121"/>
      <c r="BJ33" s="121"/>
      <c r="BK33" s="121"/>
      <c r="BL33" s="121"/>
      <c r="BM33" s="121"/>
      <c r="BN33" s="121"/>
      <c r="BO33" s="121"/>
      <c r="BP33" s="121"/>
      <c r="BQ33" s="121"/>
      <c r="BR33" s="121"/>
      <c r="BS33" s="121"/>
      <c r="BT33" s="121"/>
      <c r="BU33" s="121"/>
      <c r="BV33" s="121"/>
      <c r="BW33" s="121"/>
      <c r="BX33" s="121"/>
      <c r="BY33" s="121"/>
      <c r="BZ33" s="121"/>
      <c r="CA33" s="121"/>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06"/>
      <c r="CY33" s="121"/>
      <c r="CZ33" s="106"/>
      <c r="DA33" s="106"/>
      <c r="DB33" s="106"/>
      <c r="DC33" s="2"/>
      <c r="DD33" s="2"/>
      <c r="DE33" s="2"/>
      <c r="DF33" s="2"/>
      <c r="DG33" s="2"/>
      <c r="DH33" s="2"/>
      <c r="DI33" s="2"/>
      <c r="DJ33" s="2"/>
      <c r="DK33" s="2"/>
      <c r="DL33" s="2"/>
      <c r="DM33" s="2"/>
      <c r="DN33" s="2"/>
      <c r="DO33" s="2"/>
      <c r="DP33" s="2"/>
      <c r="DQ33" s="2"/>
      <c r="DR33" s="2"/>
      <c r="DS33" s="2"/>
    </row>
    <row r="34" spans="1:123" ht="21" customHeight="1">
      <c r="A34" s="113"/>
      <c r="B34" s="2"/>
      <c r="C34" s="2"/>
      <c r="D34" s="2"/>
      <c r="E34" s="2"/>
      <c r="F34" s="2"/>
      <c r="G34" s="2"/>
      <c r="H34" s="2"/>
      <c r="I34" s="2"/>
      <c r="J34" s="2"/>
      <c r="K34" s="2"/>
      <c r="L34" s="117"/>
      <c r="M34" s="167"/>
      <c r="N34" s="164"/>
      <c r="O34" s="164"/>
      <c r="P34" s="137"/>
      <c r="Q34" s="165"/>
      <c r="R34" s="120"/>
      <c r="S34" s="118"/>
      <c r="T34" s="118"/>
      <c r="U34" s="118"/>
      <c r="V34" s="118"/>
      <c r="W34" s="126"/>
      <c r="X34" s="126"/>
      <c r="Y34" s="126"/>
      <c r="Z34" s="126"/>
      <c r="AA34" s="126"/>
      <c r="AB34" s="126"/>
      <c r="AC34" s="118"/>
      <c r="AD34" s="106"/>
      <c r="AE34" s="106"/>
      <c r="AF34" s="106"/>
      <c r="AG34" s="106"/>
      <c r="AH34" s="106"/>
      <c r="AI34" s="106"/>
      <c r="AJ34" s="106"/>
      <c r="AK34" s="106"/>
      <c r="AL34" s="106"/>
      <c r="AM34" s="106"/>
      <c r="AN34" s="106"/>
      <c r="AO34" s="106"/>
      <c r="AP34" s="106"/>
      <c r="AQ34" s="106"/>
      <c r="AR34" s="106"/>
      <c r="AS34" s="106"/>
      <c r="AT34" s="106"/>
      <c r="AU34" s="106"/>
      <c r="AV34" s="121"/>
      <c r="AW34" s="121"/>
      <c r="AX34" s="121"/>
      <c r="AY34" s="121"/>
      <c r="AZ34" s="121"/>
      <c r="BA34" s="121"/>
      <c r="BB34" s="121"/>
      <c r="BC34" s="121"/>
      <c r="BD34" s="121"/>
      <c r="BE34" s="121"/>
      <c r="BF34" s="121"/>
      <c r="BG34" s="121"/>
      <c r="BH34" s="121"/>
      <c r="BI34" s="121"/>
      <c r="BJ34" s="121"/>
      <c r="BK34" s="121"/>
      <c r="BL34" s="121"/>
      <c r="BM34" s="121"/>
      <c r="BN34" s="121"/>
      <c r="BO34" s="121"/>
      <c r="BP34" s="121"/>
      <c r="BQ34" s="121"/>
      <c r="BR34" s="121"/>
      <c r="BS34" s="121"/>
      <c r="BT34" s="121"/>
      <c r="BU34" s="121"/>
      <c r="BV34" s="121"/>
      <c r="BW34" s="121"/>
      <c r="BX34" s="121"/>
      <c r="BY34" s="121"/>
      <c r="BZ34" s="121"/>
      <c r="CA34" s="121"/>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06"/>
      <c r="CY34" s="121"/>
      <c r="CZ34" s="106"/>
      <c r="DA34" s="106"/>
      <c r="DB34" s="106"/>
      <c r="DC34" s="2"/>
      <c r="DD34" s="2"/>
      <c r="DE34" s="2"/>
      <c r="DF34" s="2"/>
      <c r="DG34" s="2"/>
      <c r="DH34" s="2"/>
      <c r="DI34" s="2"/>
      <c r="DJ34" s="2"/>
      <c r="DK34" s="2"/>
      <c r="DL34" s="2"/>
      <c r="DM34" s="2"/>
      <c r="DN34" s="2"/>
      <c r="DO34" s="2"/>
      <c r="DP34" s="2"/>
      <c r="DQ34" s="2"/>
      <c r="DR34" s="2"/>
      <c r="DS34" s="2"/>
    </row>
    <row r="35" spans="1:123" ht="21" customHeight="1">
      <c r="A35" s="113"/>
      <c r="B35" s="2"/>
      <c r="C35" s="2"/>
      <c r="D35" s="2"/>
      <c r="E35" s="2"/>
      <c r="F35" s="2"/>
      <c r="G35" s="2"/>
      <c r="H35" s="2"/>
      <c r="I35" s="2"/>
      <c r="J35" s="2"/>
      <c r="K35" s="2"/>
      <c r="L35" s="117"/>
      <c r="M35" s="167"/>
      <c r="N35" s="164"/>
      <c r="O35" s="164"/>
      <c r="P35" s="137"/>
      <c r="Q35" s="165"/>
      <c r="R35" s="120"/>
      <c r="S35" s="118"/>
      <c r="T35" s="118"/>
      <c r="U35" s="118"/>
      <c r="V35" s="118"/>
      <c r="W35" s="126"/>
      <c r="X35" s="126"/>
      <c r="Y35" s="126"/>
      <c r="Z35" s="126"/>
      <c r="AA35" s="126"/>
      <c r="AB35" s="126"/>
      <c r="AC35" s="118"/>
      <c r="AD35" s="106"/>
      <c r="AE35" s="106"/>
      <c r="AF35" s="106"/>
      <c r="AG35" s="106"/>
      <c r="AH35" s="106"/>
      <c r="AI35" s="106"/>
      <c r="AJ35" s="106"/>
      <c r="AK35" s="106"/>
      <c r="AL35" s="106"/>
      <c r="AM35" s="106"/>
      <c r="AN35" s="106"/>
      <c r="AO35" s="106"/>
      <c r="AP35" s="106"/>
      <c r="AQ35" s="106"/>
      <c r="AR35" s="106"/>
      <c r="AS35" s="106"/>
      <c r="AT35" s="106"/>
      <c r="AU35" s="106"/>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c r="CW35" s="121"/>
      <c r="CX35" s="106"/>
      <c r="CY35" s="121"/>
      <c r="CZ35" s="106"/>
      <c r="DA35" s="106"/>
      <c r="DB35" s="106"/>
      <c r="DC35" s="2"/>
      <c r="DD35" s="2"/>
      <c r="DE35" s="2"/>
      <c r="DF35" s="2"/>
      <c r="DG35" s="2"/>
      <c r="DH35" s="2"/>
      <c r="DI35" s="2"/>
      <c r="DJ35" s="2"/>
      <c r="DK35" s="2"/>
      <c r="DL35" s="2"/>
      <c r="DM35" s="2"/>
      <c r="DN35" s="2"/>
      <c r="DO35" s="2"/>
      <c r="DP35" s="2"/>
      <c r="DQ35" s="2"/>
      <c r="DR35" s="2"/>
      <c r="DS35" s="2"/>
    </row>
    <row r="36" spans="1:123" ht="21" customHeight="1">
      <c r="A36" s="113"/>
      <c r="B36" s="2"/>
      <c r="C36" s="2"/>
      <c r="D36" s="2"/>
      <c r="E36" s="2"/>
      <c r="F36" s="2"/>
      <c r="G36" s="2"/>
      <c r="H36" s="2"/>
      <c r="I36" s="2"/>
      <c r="J36" s="2"/>
      <c r="K36" s="2"/>
      <c r="L36" s="117"/>
      <c r="M36" s="168"/>
      <c r="N36" s="169"/>
      <c r="O36" s="169"/>
      <c r="P36" s="170"/>
      <c r="Q36" s="119"/>
      <c r="R36" s="120"/>
      <c r="S36" s="118"/>
      <c r="T36" s="118"/>
      <c r="U36" s="118"/>
      <c r="V36" s="118"/>
      <c r="W36" s="126"/>
      <c r="X36" s="126"/>
      <c r="Y36" s="126"/>
      <c r="Z36" s="126"/>
      <c r="AA36" s="126"/>
      <c r="AB36" s="126"/>
      <c r="AC36" s="118"/>
      <c r="AD36" s="106"/>
      <c r="AE36" s="106"/>
      <c r="AF36" s="106"/>
      <c r="AG36" s="106"/>
      <c r="AH36" s="106"/>
      <c r="AI36" s="106"/>
      <c r="AJ36" s="106"/>
      <c r="AK36" s="106"/>
      <c r="AL36" s="106"/>
      <c r="AM36" s="106"/>
      <c r="AN36" s="106"/>
      <c r="AO36" s="106"/>
      <c r="AP36" s="106"/>
      <c r="AQ36" s="106"/>
      <c r="AR36" s="106"/>
      <c r="AS36" s="106"/>
      <c r="AT36" s="106"/>
      <c r="AU36" s="106"/>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c r="CW36" s="121"/>
      <c r="CX36" s="106"/>
      <c r="CY36" s="121"/>
      <c r="CZ36" s="106"/>
      <c r="DA36" s="106"/>
      <c r="DB36" s="106"/>
      <c r="DC36" s="2"/>
      <c r="DD36" s="2"/>
      <c r="DE36" s="2"/>
      <c r="DF36" s="2"/>
      <c r="DG36" s="2"/>
      <c r="DH36" s="2"/>
      <c r="DI36" s="2"/>
      <c r="DJ36" s="2"/>
      <c r="DK36" s="2"/>
      <c r="DL36" s="2"/>
      <c r="DM36" s="2"/>
      <c r="DN36" s="2"/>
      <c r="DO36" s="2"/>
      <c r="DP36" s="2"/>
      <c r="DQ36" s="2"/>
      <c r="DR36" s="2"/>
      <c r="DS36" s="2"/>
    </row>
    <row r="37" spans="1:123" ht="21" customHeight="1">
      <c r="A37" s="113"/>
      <c r="B37" s="2"/>
      <c r="C37" s="2"/>
      <c r="D37" s="2"/>
      <c r="E37" s="2"/>
      <c r="F37" s="2"/>
      <c r="G37" s="2"/>
      <c r="H37" s="2"/>
      <c r="I37" s="2"/>
      <c r="J37" s="2"/>
      <c r="K37" s="2"/>
      <c r="L37" s="117"/>
      <c r="M37" s="171"/>
      <c r="N37" s="171"/>
      <c r="O37" s="171"/>
      <c r="P37" s="170"/>
      <c r="Q37" s="119"/>
      <c r="R37" s="120"/>
      <c r="S37" s="118"/>
      <c r="T37" s="118"/>
      <c r="U37" s="118"/>
      <c r="V37" s="118"/>
      <c r="W37" s="126"/>
      <c r="X37" s="126"/>
      <c r="Y37" s="126"/>
      <c r="Z37" s="126"/>
      <c r="AA37" s="126"/>
      <c r="AB37" s="126"/>
      <c r="AC37" s="118"/>
      <c r="AD37" s="106"/>
      <c r="AE37" s="106"/>
      <c r="AF37" s="106"/>
      <c r="AG37" s="106"/>
      <c r="AH37" s="106"/>
      <c r="AI37" s="106"/>
      <c r="AJ37" s="106"/>
      <c r="AK37" s="106"/>
      <c r="AL37" s="106"/>
      <c r="AM37" s="106"/>
      <c r="AN37" s="106"/>
      <c r="AO37" s="106"/>
      <c r="AP37" s="106"/>
      <c r="AQ37" s="106"/>
      <c r="AR37" s="106"/>
      <c r="AS37" s="106"/>
      <c r="AT37" s="106"/>
      <c r="AU37" s="106"/>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c r="CW37" s="121"/>
      <c r="CX37" s="106"/>
      <c r="CY37" s="121"/>
      <c r="CZ37" s="106"/>
      <c r="DA37" s="106"/>
      <c r="DB37" s="106"/>
      <c r="DC37" s="2"/>
      <c r="DD37" s="2"/>
      <c r="DE37" s="2"/>
      <c r="DF37" s="2"/>
      <c r="DG37" s="2"/>
      <c r="DH37" s="2"/>
      <c r="DI37" s="2"/>
      <c r="DJ37" s="2"/>
      <c r="DK37" s="2"/>
      <c r="DL37" s="2"/>
      <c r="DM37" s="2"/>
      <c r="DN37" s="2"/>
      <c r="DO37" s="2"/>
      <c r="DP37" s="2"/>
      <c r="DQ37" s="2"/>
      <c r="DR37" s="2"/>
      <c r="DS37" s="2"/>
    </row>
    <row r="38" spans="1:123" ht="21" customHeight="1">
      <c r="A38" s="113"/>
      <c r="B38" s="2"/>
      <c r="C38" s="2"/>
      <c r="D38" s="2"/>
      <c r="E38" s="2"/>
      <c r="F38" s="2"/>
      <c r="G38" s="2"/>
      <c r="H38" s="2"/>
      <c r="I38" s="2"/>
      <c r="J38" s="2"/>
      <c r="K38" s="2"/>
      <c r="L38" s="117"/>
      <c r="M38" s="171"/>
      <c r="N38" s="171"/>
      <c r="O38" s="171"/>
      <c r="P38" s="170"/>
      <c r="Q38" s="119"/>
      <c r="R38" s="120"/>
      <c r="S38" s="118"/>
      <c r="T38" s="118"/>
      <c r="U38" s="118"/>
      <c r="V38" s="118"/>
      <c r="W38" s="126"/>
      <c r="X38" s="126"/>
      <c r="Y38" s="126"/>
      <c r="Z38" s="126"/>
      <c r="AA38" s="126"/>
      <c r="AB38" s="126"/>
      <c r="AC38" s="118"/>
      <c r="AD38" s="106"/>
      <c r="AE38" s="106"/>
      <c r="AF38" s="106"/>
      <c r="AG38" s="106"/>
      <c r="AH38" s="106"/>
      <c r="AI38" s="106"/>
      <c r="AJ38" s="106"/>
      <c r="AK38" s="106"/>
      <c r="AL38" s="106"/>
      <c r="AM38" s="106"/>
      <c r="AN38" s="106"/>
      <c r="AO38" s="106"/>
      <c r="AP38" s="106"/>
      <c r="AQ38" s="106"/>
      <c r="AR38" s="106"/>
      <c r="AS38" s="106"/>
      <c r="AT38" s="106"/>
      <c r="AU38" s="106"/>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1"/>
      <c r="CS38" s="121"/>
      <c r="CT38" s="121"/>
      <c r="CU38" s="121"/>
      <c r="CV38" s="121"/>
      <c r="CW38" s="121"/>
      <c r="CX38" s="106"/>
      <c r="CY38" s="121"/>
      <c r="CZ38" s="106"/>
      <c r="DA38" s="106"/>
      <c r="DB38" s="106"/>
      <c r="DC38" s="2"/>
      <c r="DD38" s="2"/>
      <c r="DE38" s="2"/>
      <c r="DF38" s="2"/>
      <c r="DG38" s="2"/>
      <c r="DH38" s="2"/>
      <c r="DI38" s="2"/>
      <c r="DJ38" s="2"/>
      <c r="DK38" s="2"/>
      <c r="DL38" s="2"/>
      <c r="DM38" s="2"/>
      <c r="DN38" s="2"/>
      <c r="DO38" s="2"/>
      <c r="DP38" s="2"/>
      <c r="DQ38" s="2"/>
      <c r="DR38" s="2"/>
      <c r="DS38" s="2"/>
    </row>
    <row r="39" spans="1:123" ht="21" customHeight="1">
      <c r="A39" s="113"/>
      <c r="B39" s="2"/>
      <c r="C39" s="2"/>
      <c r="D39" s="2"/>
      <c r="E39" s="2"/>
      <c r="F39" s="2"/>
      <c r="G39" s="2"/>
      <c r="H39" s="2"/>
      <c r="I39" s="2"/>
      <c r="J39" s="2"/>
      <c r="K39" s="2"/>
      <c r="L39" s="117"/>
      <c r="M39" s="171"/>
      <c r="N39" s="171"/>
      <c r="O39" s="171"/>
      <c r="P39" s="170"/>
      <c r="Q39" s="119"/>
      <c r="R39" s="120"/>
      <c r="S39" s="118"/>
      <c r="T39" s="118"/>
      <c r="U39" s="118"/>
      <c r="V39" s="118"/>
      <c r="W39" s="126"/>
      <c r="X39" s="126"/>
      <c r="Y39" s="126"/>
      <c r="Z39" s="126"/>
      <c r="AA39" s="126"/>
      <c r="AB39" s="126"/>
      <c r="AC39" s="118"/>
      <c r="AD39" s="106"/>
      <c r="AE39" s="106"/>
      <c r="AF39" s="106"/>
      <c r="AG39" s="106"/>
      <c r="AH39" s="106"/>
      <c r="AI39" s="106"/>
      <c r="AJ39" s="106"/>
      <c r="AK39" s="106"/>
      <c r="AL39" s="106"/>
      <c r="AM39" s="106"/>
      <c r="AN39" s="106"/>
      <c r="AO39" s="106"/>
      <c r="AP39" s="106"/>
      <c r="AQ39" s="106"/>
      <c r="AR39" s="106"/>
      <c r="AS39" s="106"/>
      <c r="AT39" s="106"/>
      <c r="AU39" s="106"/>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06"/>
      <c r="CY39" s="121"/>
      <c r="CZ39" s="106"/>
      <c r="DA39" s="106"/>
      <c r="DB39" s="106"/>
      <c r="DC39" s="2"/>
      <c r="DD39" s="2"/>
      <c r="DE39" s="2"/>
      <c r="DF39" s="2"/>
      <c r="DG39" s="2"/>
      <c r="DH39" s="2"/>
      <c r="DI39" s="2"/>
      <c r="DJ39" s="2"/>
      <c r="DK39" s="2"/>
      <c r="DL39" s="2"/>
      <c r="DM39" s="2"/>
      <c r="DN39" s="2"/>
      <c r="DO39" s="2"/>
      <c r="DP39" s="2"/>
      <c r="DQ39" s="2"/>
      <c r="DR39" s="2"/>
      <c r="DS39" s="2"/>
    </row>
    <row r="40" spans="1:123" ht="21" customHeight="1">
      <c r="A40" s="113"/>
      <c r="B40" s="2"/>
      <c r="C40" s="2"/>
      <c r="D40" s="2"/>
      <c r="E40" s="2"/>
      <c r="F40" s="2"/>
      <c r="G40" s="2"/>
      <c r="H40" s="2"/>
      <c r="I40" s="2"/>
      <c r="J40" s="2"/>
      <c r="K40" s="2"/>
      <c r="L40" s="117"/>
      <c r="M40" s="116"/>
      <c r="N40" s="116"/>
      <c r="O40" s="116"/>
      <c r="P40" s="116"/>
      <c r="Q40" s="172"/>
      <c r="R40" s="297" t="s">
        <v>172</v>
      </c>
      <c r="S40" s="265"/>
      <c r="T40" s="265"/>
      <c r="U40" s="265"/>
      <c r="V40" s="265"/>
      <c r="W40" s="265"/>
      <c r="X40" s="265"/>
      <c r="Y40" s="265"/>
      <c r="Z40" s="265"/>
      <c r="AA40" s="265"/>
      <c r="AB40" s="265"/>
      <c r="AC40" s="116"/>
      <c r="AD40" s="2"/>
      <c r="AE40" s="2"/>
      <c r="AF40" s="2"/>
      <c r="AG40" s="2"/>
      <c r="AH40" s="2"/>
      <c r="AI40" s="2"/>
      <c r="AJ40" s="2"/>
      <c r="AK40" s="2"/>
      <c r="AL40" s="2"/>
      <c r="AM40" s="2"/>
      <c r="AN40" s="2"/>
      <c r="AO40" s="2"/>
      <c r="AP40" s="2"/>
      <c r="AQ40" s="2"/>
      <c r="AR40" s="2"/>
      <c r="AS40" s="2"/>
      <c r="AT40" s="2"/>
      <c r="AU40" s="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c r="CW40" s="112"/>
      <c r="CX40" s="2"/>
      <c r="CY40" s="112"/>
      <c r="CZ40" s="2"/>
      <c r="DA40" s="2"/>
      <c r="DB40" s="2"/>
      <c r="DC40" s="2"/>
      <c r="DD40" s="2"/>
      <c r="DE40" s="2"/>
      <c r="DF40" s="2"/>
      <c r="DG40" s="2"/>
      <c r="DH40" s="2"/>
      <c r="DI40" s="2"/>
      <c r="DJ40" s="2"/>
      <c r="DK40" s="2"/>
      <c r="DL40" s="2"/>
      <c r="DM40" s="2"/>
      <c r="DN40" s="2"/>
      <c r="DO40" s="2"/>
      <c r="DP40" s="2"/>
      <c r="DQ40" s="2"/>
      <c r="DR40" s="2"/>
      <c r="DS40" s="2"/>
    </row>
    <row r="41" spans="1:123" ht="15.75" customHeight="1">
      <c r="A41" s="113"/>
      <c r="B41" s="173"/>
      <c r="C41" s="173"/>
      <c r="D41" s="173"/>
      <c r="E41" s="173"/>
      <c r="F41" s="173"/>
      <c r="G41" s="173"/>
      <c r="H41" s="173"/>
      <c r="I41" s="173"/>
      <c r="J41" s="2"/>
      <c r="K41" s="2"/>
      <c r="L41" s="117"/>
      <c r="M41" s="116"/>
      <c r="N41" s="116"/>
      <c r="O41" s="116"/>
      <c r="P41" s="116"/>
      <c r="Q41" s="174"/>
      <c r="R41" s="298"/>
      <c r="S41" s="299"/>
      <c r="T41" s="299"/>
      <c r="U41" s="299"/>
      <c r="V41" s="299"/>
      <c r="W41" s="299"/>
      <c r="X41" s="299"/>
      <c r="Y41" s="299"/>
      <c r="Z41" s="299"/>
      <c r="AA41" s="299"/>
      <c r="AB41" s="299"/>
      <c r="AC41" s="2"/>
      <c r="AD41" s="2"/>
      <c r="AE41" s="2"/>
      <c r="AF41" s="2"/>
      <c r="AG41" s="2"/>
      <c r="AH41" s="2"/>
      <c r="AI41" s="2"/>
      <c r="AJ41" s="2"/>
      <c r="AK41" s="2"/>
      <c r="AL41" s="2"/>
      <c r="AM41" s="2"/>
      <c r="AN41" s="2"/>
      <c r="AO41" s="2"/>
      <c r="AP41" s="2"/>
      <c r="AQ41" s="2"/>
      <c r="AR41" s="2"/>
      <c r="AS41" s="2"/>
      <c r="AT41" s="2"/>
      <c r="AU41" s="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2"/>
      <c r="CY41" s="112"/>
      <c r="CZ41" s="2"/>
      <c r="DA41" s="2"/>
      <c r="DB41" s="2"/>
      <c r="DC41" s="2"/>
      <c r="DD41" s="2"/>
      <c r="DE41" s="2"/>
      <c r="DF41" s="2"/>
      <c r="DG41" s="2"/>
      <c r="DH41" s="2"/>
      <c r="DI41" s="2"/>
      <c r="DJ41" s="2"/>
      <c r="DK41" s="2"/>
      <c r="DL41" s="2"/>
      <c r="DM41" s="2"/>
      <c r="DN41" s="2"/>
      <c r="DO41" s="2"/>
      <c r="DP41" s="2"/>
      <c r="DQ41" s="2"/>
      <c r="DR41" s="2"/>
      <c r="DS41" s="2"/>
    </row>
    <row r="42" spans="1:123" ht="34.5" customHeight="1">
      <c r="A42" s="113"/>
      <c r="B42" s="300" t="s">
        <v>173</v>
      </c>
      <c r="C42" s="253"/>
      <c r="D42" s="253"/>
      <c r="E42" s="253"/>
      <c r="F42" s="253"/>
      <c r="G42" s="253"/>
      <c r="H42" s="253"/>
      <c r="I42" s="253"/>
      <c r="J42" s="253"/>
      <c r="K42" s="253"/>
      <c r="L42" s="253"/>
      <c r="M42" s="253"/>
      <c r="N42" s="253"/>
      <c r="O42" s="253"/>
      <c r="P42" s="253"/>
      <c r="Q42" s="175"/>
      <c r="R42" s="287" t="s">
        <v>174</v>
      </c>
      <c r="S42" s="278"/>
      <c r="T42" s="278"/>
      <c r="U42" s="278"/>
      <c r="V42" s="278"/>
      <c r="W42" s="288"/>
      <c r="X42" s="301" t="s">
        <v>175</v>
      </c>
      <c r="Y42" s="278"/>
      <c r="Z42" s="278"/>
      <c r="AA42" s="278"/>
      <c r="AB42" s="278"/>
      <c r="AC42" s="2"/>
      <c r="AD42" s="2"/>
      <c r="AE42" s="2"/>
      <c r="AF42" s="2"/>
      <c r="AG42" s="2"/>
      <c r="AH42" s="2"/>
      <c r="AI42" s="2"/>
      <c r="AJ42" s="2"/>
      <c r="AK42" s="2"/>
      <c r="AL42" s="2"/>
      <c r="AM42" s="2"/>
      <c r="AN42" s="2"/>
      <c r="AO42" s="2"/>
      <c r="AP42" s="2"/>
      <c r="AQ42" s="2"/>
      <c r="AR42" s="2"/>
      <c r="AS42" s="2"/>
      <c r="AT42" s="2"/>
      <c r="AU42" s="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2"/>
      <c r="CY42" s="112"/>
      <c r="CZ42" s="2"/>
      <c r="DA42" s="2"/>
      <c r="DB42" s="2"/>
      <c r="DC42" s="2"/>
      <c r="DD42" s="2"/>
      <c r="DE42" s="2"/>
      <c r="DF42" s="2"/>
      <c r="DG42" s="2"/>
      <c r="DH42" s="2"/>
      <c r="DI42" s="2"/>
      <c r="DJ42" s="2"/>
      <c r="DK42" s="2"/>
      <c r="DL42" s="2"/>
      <c r="DM42" s="2"/>
      <c r="DN42" s="2"/>
      <c r="DO42" s="2"/>
      <c r="DP42" s="2"/>
      <c r="DQ42" s="2"/>
      <c r="DR42" s="2"/>
      <c r="DS42" s="2"/>
    </row>
    <row r="43" spans="1:123" ht="15.75" customHeight="1">
      <c r="A43" s="113"/>
      <c r="B43" s="302" t="s">
        <v>176</v>
      </c>
      <c r="C43" s="253"/>
      <c r="D43" s="253"/>
      <c r="E43" s="253"/>
      <c r="F43" s="253"/>
      <c r="G43" s="253"/>
      <c r="H43" s="253"/>
      <c r="I43" s="253"/>
      <c r="J43" s="253"/>
      <c r="K43" s="2"/>
      <c r="L43" s="294" t="s">
        <v>177</v>
      </c>
      <c r="M43" s="253"/>
      <c r="N43" s="253"/>
      <c r="O43" s="253"/>
      <c r="P43" s="253"/>
      <c r="Q43" s="176"/>
      <c r="R43" s="289" t="s">
        <v>178</v>
      </c>
      <c r="S43" s="285"/>
      <c r="T43" s="285"/>
      <c r="U43" s="285"/>
      <c r="V43" s="285"/>
      <c r="W43" s="290"/>
      <c r="X43" s="293" t="s">
        <v>179</v>
      </c>
      <c r="Y43" s="285"/>
      <c r="Z43" s="285"/>
      <c r="AA43" s="285"/>
      <c r="AB43" s="285"/>
      <c r="AC43" s="2"/>
      <c r="AD43" s="2"/>
      <c r="AE43" s="2"/>
      <c r="AF43" s="2"/>
      <c r="AG43" s="2"/>
      <c r="AH43" s="2"/>
      <c r="AI43" s="2"/>
      <c r="AJ43" s="2"/>
      <c r="AK43" s="2"/>
      <c r="AL43" s="2"/>
      <c r="AM43" s="2"/>
      <c r="AN43" s="2"/>
      <c r="AO43" s="2"/>
      <c r="AP43" s="2"/>
      <c r="AQ43" s="2"/>
      <c r="AR43" s="2"/>
      <c r="AS43" s="2"/>
      <c r="AT43" s="2"/>
      <c r="AU43" s="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2"/>
      <c r="CY43" s="112"/>
      <c r="CZ43" s="2"/>
      <c r="DA43" s="2"/>
      <c r="DB43" s="2"/>
      <c r="DC43" s="2"/>
      <c r="DD43" s="2"/>
      <c r="DE43" s="2"/>
      <c r="DF43" s="2"/>
      <c r="DG43" s="2"/>
      <c r="DH43" s="2"/>
      <c r="DI43" s="2"/>
      <c r="DJ43" s="2"/>
      <c r="DK43" s="2"/>
      <c r="DL43" s="2"/>
      <c r="DM43" s="2"/>
      <c r="DN43" s="2"/>
      <c r="DO43" s="2"/>
      <c r="DP43" s="2"/>
      <c r="DQ43" s="2"/>
      <c r="DR43" s="2"/>
      <c r="DS43" s="2"/>
    </row>
    <row r="44" spans="1:123" ht="19.5" customHeight="1">
      <c r="A44" s="113"/>
      <c r="B44" s="268" t="str">
        <f>HLOOKUP($CY$7,Def!$B$2:$AQ$16,3)</f>
        <v>PERFECTIONIST</v>
      </c>
      <c r="C44" s="253"/>
      <c r="D44" s="253"/>
      <c r="E44" s="253"/>
      <c r="F44" s="253"/>
      <c r="G44" s="253"/>
      <c r="H44" s="253"/>
      <c r="I44" s="253"/>
      <c r="J44" s="253"/>
      <c r="K44" s="177"/>
      <c r="L44" s="268" t="str">
        <f>HLOOKUP($CY$9,Def!$B$2:$AQ$16,3)</f>
        <v>PERFECTIONIST</v>
      </c>
      <c r="M44" s="253"/>
      <c r="N44" s="253"/>
      <c r="O44" s="253"/>
      <c r="P44" s="253"/>
      <c r="Q44" s="178"/>
      <c r="R44" s="291"/>
      <c r="S44" s="253"/>
      <c r="T44" s="253"/>
      <c r="U44" s="253"/>
      <c r="V44" s="253"/>
      <c r="W44" s="292"/>
      <c r="X44" s="291"/>
      <c r="Y44" s="253"/>
      <c r="Z44" s="253"/>
      <c r="AA44" s="253"/>
      <c r="AB44" s="253"/>
      <c r="AC44" s="2"/>
      <c r="AD44" s="2"/>
      <c r="AE44" s="2"/>
      <c r="AF44" s="2"/>
      <c r="AG44" s="2"/>
      <c r="AH44" s="2"/>
      <c r="AI44" s="2"/>
      <c r="AJ44" s="2"/>
      <c r="AK44" s="2"/>
      <c r="AL44" s="2"/>
      <c r="AM44" s="2"/>
      <c r="AN44" s="2"/>
      <c r="AO44" s="2"/>
      <c r="AP44" s="2"/>
      <c r="AQ44" s="2"/>
      <c r="AR44" s="2"/>
      <c r="AS44" s="2"/>
      <c r="AT44" s="2"/>
      <c r="AU44" s="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2"/>
      <c r="CY44" s="112"/>
      <c r="CZ44" s="2"/>
      <c r="DA44" s="2"/>
      <c r="DB44" s="2"/>
      <c r="DC44" s="2"/>
      <c r="DD44" s="2"/>
      <c r="DE44" s="2"/>
      <c r="DF44" s="2"/>
      <c r="DG44" s="2"/>
      <c r="DH44" s="2"/>
      <c r="DI44" s="2"/>
      <c r="DJ44" s="2"/>
      <c r="DK44" s="2"/>
      <c r="DL44" s="2"/>
      <c r="DM44" s="2"/>
      <c r="DN44" s="2"/>
      <c r="DO44" s="2"/>
      <c r="DP44" s="2"/>
      <c r="DQ44" s="2"/>
      <c r="DR44" s="2"/>
      <c r="DS44" s="2"/>
    </row>
    <row r="45" spans="1:123" ht="19.5" customHeight="1">
      <c r="A45" s="113"/>
      <c r="B45" s="268" t="str">
        <f>HLOOKUP($CY$7,Def!$B$2:$AQ$16,4)</f>
        <v>Detail &amp; Teliti</v>
      </c>
      <c r="C45" s="253"/>
      <c r="D45" s="253"/>
      <c r="E45" s="253"/>
      <c r="F45" s="253"/>
      <c r="G45" s="253"/>
      <c r="H45" s="253"/>
      <c r="I45" s="253"/>
      <c r="J45" s="253"/>
      <c r="K45" s="109"/>
      <c r="L45" s="268" t="str">
        <f>HLOOKUP($CY$9,Def!$B$2:$AQ$16,4)</f>
        <v>Detail &amp; Teliti</v>
      </c>
      <c r="M45" s="253"/>
      <c r="N45" s="253"/>
      <c r="O45" s="253"/>
      <c r="P45" s="253"/>
      <c r="Q45" s="178"/>
      <c r="R45" s="291"/>
      <c r="S45" s="253"/>
      <c r="T45" s="253"/>
      <c r="U45" s="253"/>
      <c r="V45" s="253"/>
      <c r="W45" s="292"/>
      <c r="X45" s="291"/>
      <c r="Y45" s="253"/>
      <c r="Z45" s="253"/>
      <c r="AA45" s="253"/>
      <c r="AB45" s="253"/>
      <c r="AC45" s="2"/>
      <c r="AD45" s="2"/>
      <c r="AE45" s="2"/>
      <c r="AF45" s="2"/>
      <c r="AG45" s="2"/>
      <c r="AH45" s="2"/>
      <c r="AI45" s="2"/>
      <c r="AJ45" s="2"/>
      <c r="AK45" s="2"/>
      <c r="AL45" s="2"/>
      <c r="AM45" s="2"/>
      <c r="AN45" s="2"/>
      <c r="AO45" s="2"/>
      <c r="AP45" s="2"/>
      <c r="AQ45" s="2"/>
      <c r="AR45" s="2"/>
      <c r="AS45" s="2"/>
      <c r="AT45" s="2"/>
      <c r="AU45" s="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2"/>
      <c r="CY45" s="112"/>
      <c r="CZ45" s="2"/>
      <c r="DA45" s="2"/>
      <c r="DB45" s="2"/>
      <c r="DC45" s="2"/>
      <c r="DD45" s="2"/>
      <c r="DE45" s="2"/>
      <c r="DF45" s="2"/>
      <c r="DG45" s="2"/>
      <c r="DH45" s="2"/>
      <c r="DI45" s="2"/>
      <c r="DJ45" s="2"/>
      <c r="DK45" s="2"/>
      <c r="DL45" s="2"/>
      <c r="DM45" s="2"/>
      <c r="DN45" s="2"/>
      <c r="DO45" s="2"/>
      <c r="DP45" s="2"/>
      <c r="DQ45" s="2"/>
      <c r="DR45" s="2"/>
      <c r="DS45" s="2"/>
    </row>
    <row r="46" spans="1:123" ht="19.5" customHeight="1">
      <c r="A46" s="113"/>
      <c r="B46" s="268" t="str">
        <f>HLOOKUP($CY$7,Def!$B$2:$AQ$16,5)</f>
        <v>Butuh Situasi Stabil</v>
      </c>
      <c r="C46" s="253"/>
      <c r="D46" s="253"/>
      <c r="E46" s="253"/>
      <c r="F46" s="253"/>
      <c r="G46" s="253"/>
      <c r="H46" s="253"/>
      <c r="I46" s="253"/>
      <c r="J46" s="253"/>
      <c r="K46" s="109"/>
      <c r="L46" s="268" t="str">
        <f>HLOOKUP($CY$9,Def!$B$2:$AQ$16,5)</f>
        <v>Butuh Situasi Stabil</v>
      </c>
      <c r="M46" s="253"/>
      <c r="N46" s="253"/>
      <c r="O46" s="253"/>
      <c r="P46" s="253"/>
      <c r="Q46" s="178"/>
      <c r="R46" s="291"/>
      <c r="S46" s="253"/>
      <c r="T46" s="253"/>
      <c r="U46" s="253"/>
      <c r="V46" s="253"/>
      <c r="W46" s="292"/>
      <c r="X46" s="291"/>
      <c r="Y46" s="253"/>
      <c r="Z46" s="253"/>
      <c r="AA46" s="253"/>
      <c r="AB46" s="253"/>
      <c r="AC46" s="2"/>
      <c r="AD46" s="2"/>
      <c r="AE46" s="2"/>
      <c r="AF46" s="2"/>
      <c r="AG46" s="2"/>
      <c r="AH46" s="2"/>
      <c r="AI46" s="2"/>
      <c r="AJ46" s="2"/>
      <c r="AK46" s="2"/>
      <c r="AL46" s="2"/>
      <c r="AM46" s="2"/>
      <c r="AN46" s="2"/>
      <c r="AO46" s="2"/>
      <c r="AP46" s="2"/>
      <c r="AQ46" s="2"/>
      <c r="AR46" s="2"/>
      <c r="AS46" s="2"/>
      <c r="AT46" s="2"/>
      <c r="AU46" s="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2"/>
      <c r="CY46" s="112"/>
      <c r="CZ46" s="2"/>
      <c r="DA46" s="2"/>
      <c r="DB46" s="2"/>
      <c r="DC46" s="2"/>
      <c r="DD46" s="2"/>
      <c r="DE46" s="2"/>
      <c r="DF46" s="2"/>
      <c r="DG46" s="2"/>
      <c r="DH46" s="2"/>
      <c r="DI46" s="2"/>
      <c r="DJ46" s="2"/>
      <c r="DK46" s="2"/>
      <c r="DL46" s="2"/>
      <c r="DM46" s="2"/>
      <c r="DN46" s="2"/>
      <c r="DO46" s="2"/>
      <c r="DP46" s="2"/>
      <c r="DQ46" s="2"/>
      <c r="DR46" s="2"/>
      <c r="DS46" s="2"/>
    </row>
    <row r="47" spans="1:123" ht="19.5" customHeight="1">
      <c r="A47" s="113"/>
      <c r="B47" s="268" t="str">
        <f>HLOOKUP($CY$7,Def!$B$2:$AQ$16,6)</f>
        <v>Sistematik &amp; Prosedural</v>
      </c>
      <c r="C47" s="253"/>
      <c r="D47" s="253"/>
      <c r="E47" s="253"/>
      <c r="F47" s="253"/>
      <c r="G47" s="253"/>
      <c r="H47" s="253"/>
      <c r="I47" s="253"/>
      <c r="J47" s="253"/>
      <c r="K47" s="109"/>
      <c r="L47" s="268" t="str">
        <f>HLOOKUP($CY$9,Def!$B$2:$AQ$16,6)</f>
        <v>Sistematik &amp; Prosedural</v>
      </c>
      <c r="M47" s="253"/>
      <c r="N47" s="253"/>
      <c r="O47" s="253"/>
      <c r="P47" s="253"/>
      <c r="Q47" s="178"/>
      <c r="R47" s="291"/>
      <c r="S47" s="253"/>
      <c r="T47" s="253"/>
      <c r="U47" s="253"/>
      <c r="V47" s="253"/>
      <c r="W47" s="292"/>
      <c r="X47" s="291"/>
      <c r="Y47" s="253"/>
      <c r="Z47" s="253"/>
      <c r="AA47" s="253"/>
      <c r="AB47" s="253"/>
      <c r="AC47" s="2"/>
      <c r="AD47" s="2"/>
      <c r="AE47" s="2"/>
      <c r="AF47" s="2"/>
      <c r="AG47" s="2"/>
      <c r="AH47" s="2"/>
      <c r="AI47" s="2"/>
      <c r="AJ47" s="2"/>
      <c r="AK47" s="2"/>
      <c r="AL47" s="2"/>
      <c r="AM47" s="2"/>
      <c r="AN47" s="2"/>
      <c r="AO47" s="2"/>
      <c r="AP47" s="2"/>
      <c r="AQ47" s="2"/>
      <c r="AR47" s="2"/>
      <c r="AS47" s="2"/>
      <c r="AT47" s="2"/>
      <c r="AU47" s="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c r="CW47" s="112"/>
      <c r="CX47" s="2"/>
      <c r="CY47" s="112"/>
      <c r="CZ47" s="2"/>
      <c r="DA47" s="2"/>
      <c r="DB47" s="2"/>
      <c r="DC47" s="2"/>
      <c r="DD47" s="2"/>
      <c r="DE47" s="2"/>
      <c r="DF47" s="2"/>
      <c r="DG47" s="2"/>
      <c r="DH47" s="2"/>
      <c r="DI47" s="2"/>
      <c r="DJ47" s="2"/>
      <c r="DK47" s="2"/>
      <c r="DL47" s="2"/>
      <c r="DM47" s="2"/>
      <c r="DN47" s="2"/>
      <c r="DO47" s="2"/>
      <c r="DP47" s="2"/>
      <c r="DQ47" s="2"/>
      <c r="DR47" s="2"/>
      <c r="DS47" s="2"/>
    </row>
    <row r="48" spans="1:123" ht="19.5" customHeight="1">
      <c r="A48" s="113"/>
      <c r="B48" s="268" t="str">
        <f>HLOOKUP($CY$7,Def!$B$2:$AQ$16,7)</f>
        <v>Menghindari Konflik</v>
      </c>
      <c r="C48" s="253"/>
      <c r="D48" s="253"/>
      <c r="E48" s="253"/>
      <c r="F48" s="253"/>
      <c r="G48" s="253"/>
      <c r="H48" s="253"/>
      <c r="I48" s="253"/>
      <c r="J48" s="253"/>
      <c r="K48" s="109"/>
      <c r="L48" s="268" t="str">
        <f>HLOOKUP($CY$9,Def!$B$2:$AQ$16,7)</f>
        <v>Menghindari Konflik</v>
      </c>
      <c r="M48" s="253"/>
      <c r="N48" s="253"/>
      <c r="O48" s="253"/>
      <c r="P48" s="253"/>
      <c r="Q48" s="178"/>
      <c r="R48" s="291"/>
      <c r="S48" s="253"/>
      <c r="T48" s="253"/>
      <c r="U48" s="253"/>
      <c r="V48" s="253"/>
      <c r="W48" s="292"/>
      <c r="X48" s="291"/>
      <c r="Y48" s="253"/>
      <c r="Z48" s="253"/>
      <c r="AA48" s="253"/>
      <c r="AB48" s="253"/>
      <c r="AC48" s="2"/>
      <c r="AD48" s="2"/>
      <c r="AE48" s="2"/>
      <c r="AF48" s="2"/>
      <c r="AG48" s="2"/>
      <c r="AH48" s="2"/>
      <c r="AI48" s="2"/>
      <c r="AJ48" s="2"/>
      <c r="AK48" s="2"/>
      <c r="AL48" s="2"/>
      <c r="AM48" s="2"/>
      <c r="AN48" s="2"/>
      <c r="AO48" s="2"/>
      <c r="AP48" s="2"/>
      <c r="AQ48" s="2"/>
      <c r="AR48" s="2"/>
      <c r="AS48" s="2"/>
      <c r="AT48" s="2"/>
      <c r="AU48" s="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c r="CW48" s="112"/>
      <c r="CX48" s="2"/>
      <c r="CY48" s="112"/>
      <c r="CZ48" s="2"/>
      <c r="DA48" s="2"/>
      <c r="DB48" s="2"/>
      <c r="DC48" s="2"/>
      <c r="DD48" s="2"/>
      <c r="DE48" s="2"/>
      <c r="DF48" s="2"/>
      <c r="DG48" s="2"/>
      <c r="DH48" s="2"/>
      <c r="DI48" s="2"/>
      <c r="DJ48" s="2"/>
      <c r="DK48" s="2"/>
      <c r="DL48" s="2"/>
      <c r="DM48" s="2"/>
      <c r="DN48" s="2"/>
      <c r="DO48" s="2"/>
      <c r="DP48" s="2"/>
      <c r="DQ48" s="2"/>
      <c r="DR48" s="2"/>
      <c r="DS48" s="2"/>
    </row>
    <row r="49" spans="1:123" ht="19.5" customHeight="1">
      <c r="A49" s="113"/>
      <c r="B49" s="268" t="str">
        <f>HLOOKUP($CY$7,Def!$B$2:$AQ$16,8)</f>
        <v>Anti Kritik</v>
      </c>
      <c r="C49" s="253"/>
      <c r="D49" s="253"/>
      <c r="E49" s="253"/>
      <c r="F49" s="253"/>
      <c r="G49" s="253"/>
      <c r="H49" s="253"/>
      <c r="I49" s="253"/>
      <c r="J49" s="253"/>
      <c r="K49" s="109"/>
      <c r="L49" s="268" t="str">
        <f>HLOOKUP($CY$9,Def!$B$2:$AQ$16,8)</f>
        <v>Anti Kritik</v>
      </c>
      <c r="M49" s="253"/>
      <c r="N49" s="253"/>
      <c r="O49" s="253"/>
      <c r="P49" s="253"/>
      <c r="Q49" s="178"/>
      <c r="R49" s="179"/>
      <c r="S49" s="180"/>
      <c r="T49" s="180"/>
      <c r="U49" s="116"/>
      <c r="V49" s="116"/>
      <c r="W49" s="116"/>
      <c r="X49" s="116"/>
      <c r="Y49" s="2"/>
      <c r="Z49" s="2"/>
      <c r="AA49" s="2"/>
      <c r="AB49" s="2"/>
      <c r="AC49" s="2"/>
      <c r="AD49" s="2"/>
      <c r="AE49" s="2"/>
      <c r="AF49" s="2"/>
      <c r="AG49" s="2"/>
      <c r="AH49" s="2"/>
      <c r="AI49" s="2"/>
      <c r="AJ49" s="2"/>
      <c r="AK49" s="2"/>
      <c r="AL49" s="2"/>
      <c r="AM49" s="2"/>
      <c r="AN49" s="2"/>
      <c r="AO49" s="2"/>
      <c r="AP49" s="2"/>
      <c r="AQ49" s="2"/>
      <c r="AR49" s="2"/>
      <c r="AS49" s="2"/>
      <c r="AT49" s="2"/>
      <c r="AU49" s="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c r="CW49" s="112"/>
      <c r="CX49" s="2"/>
      <c r="CY49" s="112"/>
      <c r="CZ49" s="2"/>
      <c r="DA49" s="2"/>
      <c r="DB49" s="2"/>
      <c r="DC49" s="2"/>
      <c r="DD49" s="2"/>
      <c r="DE49" s="2"/>
      <c r="DF49" s="2"/>
      <c r="DG49" s="2"/>
      <c r="DH49" s="2"/>
      <c r="DI49" s="2"/>
      <c r="DJ49" s="2"/>
      <c r="DK49" s="2"/>
      <c r="DL49" s="2"/>
      <c r="DM49" s="2"/>
      <c r="DN49" s="2"/>
      <c r="DO49" s="2"/>
      <c r="DP49" s="2"/>
      <c r="DQ49" s="2"/>
      <c r="DR49" s="2"/>
      <c r="DS49" s="2"/>
    </row>
    <row r="50" spans="1:123" ht="19.5" customHeight="1">
      <c r="A50" s="113"/>
      <c r="B50" s="268" t="str">
        <f>HLOOKUP($CY$7,Def!$B$2:$AQ$16,9)</f>
        <v>Lambat Memutuskan</v>
      </c>
      <c r="C50" s="253"/>
      <c r="D50" s="253"/>
      <c r="E50" s="253"/>
      <c r="F50" s="253"/>
      <c r="G50" s="253"/>
      <c r="H50" s="253"/>
      <c r="I50" s="253"/>
      <c r="J50" s="253"/>
      <c r="K50" s="109"/>
      <c r="L50" s="268" t="str">
        <f>HLOOKUP($CY$9,Def!$B$2:$AQ$16,9)</f>
        <v>Lambat Memutuskan</v>
      </c>
      <c r="M50" s="253"/>
      <c r="N50" s="253"/>
      <c r="O50" s="253"/>
      <c r="P50" s="253"/>
      <c r="Q50" s="178"/>
      <c r="R50" s="179"/>
      <c r="S50" s="180"/>
      <c r="T50" s="180"/>
      <c r="U50" s="116"/>
      <c r="V50" s="116"/>
      <c r="W50" s="116"/>
      <c r="X50" s="116"/>
      <c r="Y50" s="2"/>
      <c r="Z50" s="2"/>
      <c r="AA50" s="2"/>
      <c r="AB50" s="2"/>
      <c r="AC50" s="2"/>
      <c r="AD50" s="2"/>
      <c r="AE50" s="2"/>
      <c r="AF50" s="2"/>
      <c r="AG50" s="2"/>
      <c r="AH50" s="2"/>
      <c r="AI50" s="2"/>
      <c r="AJ50" s="2"/>
      <c r="AK50" s="2"/>
      <c r="AL50" s="2"/>
      <c r="AM50" s="2"/>
      <c r="AN50" s="2"/>
      <c r="AO50" s="2"/>
      <c r="AP50" s="2"/>
      <c r="AQ50" s="2"/>
      <c r="AR50" s="2"/>
      <c r="AS50" s="2"/>
      <c r="AT50" s="2"/>
      <c r="AU50" s="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c r="CW50" s="112"/>
      <c r="CX50" s="2"/>
      <c r="CY50" s="112"/>
      <c r="CZ50" s="2"/>
      <c r="DA50" s="2"/>
      <c r="DB50" s="2"/>
      <c r="DC50" s="2"/>
      <c r="DD50" s="2"/>
      <c r="DE50" s="2"/>
      <c r="DF50" s="2"/>
      <c r="DG50" s="2"/>
      <c r="DH50" s="2"/>
      <c r="DI50" s="2"/>
      <c r="DJ50" s="2"/>
      <c r="DK50" s="2"/>
      <c r="DL50" s="2"/>
      <c r="DM50" s="2"/>
      <c r="DN50" s="2"/>
      <c r="DO50" s="2"/>
      <c r="DP50" s="2"/>
      <c r="DQ50" s="2"/>
      <c r="DR50" s="2"/>
      <c r="DS50" s="2"/>
    </row>
    <row r="51" spans="1:123" ht="19.5" customHeight="1">
      <c r="A51" s="113"/>
      <c r="B51" s="268" t="str">
        <f>HLOOKUP($CY$7,Def!$B$2:$AQ$16,10)</f>
        <v>Sulit Adaptasi</v>
      </c>
      <c r="C51" s="253"/>
      <c r="D51" s="253"/>
      <c r="E51" s="253"/>
      <c r="F51" s="253"/>
      <c r="G51" s="253"/>
      <c r="H51" s="253"/>
      <c r="I51" s="253"/>
      <c r="J51" s="253"/>
      <c r="K51" s="109"/>
      <c r="L51" s="268" t="str">
        <f>HLOOKUP($CY$9,Def!$B$2:$AQ$16,10)</f>
        <v>Sulit Adaptasi</v>
      </c>
      <c r="M51" s="253"/>
      <c r="N51" s="253"/>
      <c r="O51" s="253"/>
      <c r="P51" s="253"/>
      <c r="Q51" s="178"/>
      <c r="R51" s="179"/>
      <c r="S51" s="181"/>
      <c r="T51" s="181"/>
      <c r="U51" s="116"/>
      <c r="V51" s="116"/>
      <c r="W51" s="116"/>
      <c r="X51" s="116"/>
      <c r="Y51" s="2"/>
      <c r="Z51" s="2"/>
      <c r="AA51" s="2"/>
      <c r="AB51" s="2"/>
      <c r="AC51" s="2"/>
      <c r="AD51" s="2"/>
      <c r="AE51" s="2"/>
      <c r="AF51" s="2"/>
      <c r="AG51" s="2"/>
      <c r="AH51" s="2"/>
      <c r="AI51" s="2"/>
      <c r="AJ51" s="2"/>
      <c r="AK51" s="2"/>
      <c r="AL51" s="2"/>
      <c r="AM51" s="2"/>
      <c r="AN51" s="2"/>
      <c r="AO51" s="2"/>
      <c r="AP51" s="2"/>
      <c r="AQ51" s="2"/>
      <c r="AR51" s="2"/>
      <c r="AS51" s="2"/>
      <c r="AT51" s="2"/>
      <c r="AU51" s="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c r="CW51" s="112"/>
      <c r="CX51" s="2"/>
      <c r="CY51" s="112"/>
      <c r="CZ51" s="2"/>
      <c r="DA51" s="2"/>
      <c r="DB51" s="2"/>
      <c r="DC51" s="2"/>
      <c r="DD51" s="2"/>
      <c r="DE51" s="2"/>
      <c r="DF51" s="2"/>
      <c r="DG51" s="2"/>
      <c r="DH51" s="2"/>
      <c r="DI51" s="2"/>
      <c r="DJ51" s="2"/>
      <c r="DK51" s="2"/>
      <c r="DL51" s="2"/>
      <c r="DM51" s="2"/>
      <c r="DN51" s="2"/>
      <c r="DO51" s="2"/>
      <c r="DP51" s="2"/>
      <c r="DQ51" s="2"/>
      <c r="DR51" s="2"/>
      <c r="DS51" s="2"/>
    </row>
    <row r="52" spans="1:123" ht="19.5" customHeight="1">
      <c r="A52" s="113"/>
      <c r="B52" s="268" t="str">
        <f>HLOOKUP($CY$7,Def!$B$2:$AQ$16,11)</f>
        <v>Pendendam</v>
      </c>
      <c r="C52" s="253"/>
      <c r="D52" s="253"/>
      <c r="E52" s="253"/>
      <c r="F52" s="253"/>
      <c r="G52" s="253"/>
      <c r="H52" s="253"/>
      <c r="I52" s="253"/>
      <c r="J52" s="253"/>
      <c r="K52" s="2"/>
      <c r="L52" s="268" t="str">
        <f>HLOOKUP($CY$9,Def!$B$2:$AQ$16,11)</f>
        <v>Pendendam</v>
      </c>
      <c r="M52" s="253"/>
      <c r="N52" s="253"/>
      <c r="O52" s="253"/>
      <c r="P52" s="253"/>
      <c r="Q52" s="178"/>
      <c r="R52" s="179"/>
      <c r="S52" s="181"/>
      <c r="T52" s="181"/>
      <c r="U52" s="116"/>
      <c r="V52" s="116"/>
      <c r="W52" s="116"/>
      <c r="X52" s="116"/>
      <c r="Y52" s="2"/>
      <c r="Z52" s="2"/>
      <c r="AA52" s="2"/>
      <c r="AB52" s="2"/>
      <c r="AC52" s="2"/>
      <c r="AD52" s="2"/>
      <c r="AE52" s="2"/>
      <c r="AF52" s="2"/>
      <c r="AG52" s="2"/>
      <c r="AH52" s="2"/>
      <c r="AI52" s="2"/>
      <c r="AJ52" s="2"/>
      <c r="AK52" s="2"/>
      <c r="AL52" s="2"/>
      <c r="AM52" s="2"/>
      <c r="AN52" s="2"/>
      <c r="AO52" s="2"/>
      <c r="AP52" s="2"/>
      <c r="AQ52" s="2"/>
      <c r="AR52" s="2"/>
      <c r="AS52" s="2"/>
      <c r="AT52" s="2"/>
      <c r="AU52" s="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2"/>
      <c r="CY52" s="112"/>
      <c r="CZ52" s="2"/>
      <c r="DA52" s="2"/>
      <c r="DB52" s="2"/>
      <c r="DC52" s="2"/>
      <c r="DD52" s="2"/>
      <c r="DE52" s="2"/>
      <c r="DF52" s="2"/>
      <c r="DG52" s="2"/>
      <c r="DH52" s="2"/>
      <c r="DI52" s="2"/>
      <c r="DJ52" s="2"/>
      <c r="DK52" s="2"/>
      <c r="DL52" s="2"/>
      <c r="DM52" s="2"/>
      <c r="DN52" s="2"/>
      <c r="DO52" s="2"/>
      <c r="DP52" s="2"/>
      <c r="DQ52" s="2"/>
      <c r="DR52" s="2"/>
      <c r="DS52" s="2"/>
    </row>
    <row r="53" spans="1:123" ht="19.5" customHeight="1">
      <c r="A53" s="113"/>
      <c r="B53" s="268" t="str">
        <f>HLOOKUP($CY$7,Def!$B$2:$AQ$16,12)</f>
        <v>Anti Perubahan</v>
      </c>
      <c r="C53" s="253"/>
      <c r="D53" s="253"/>
      <c r="E53" s="253"/>
      <c r="F53" s="253"/>
      <c r="G53" s="253"/>
      <c r="H53" s="253"/>
      <c r="I53" s="253"/>
      <c r="J53" s="253"/>
      <c r="K53" s="2"/>
      <c r="L53" s="268" t="str">
        <f>HLOOKUP($CY$9,Def!$B$2:$AQ$16,12)</f>
        <v>Anti Perubahan</v>
      </c>
      <c r="M53" s="253"/>
      <c r="N53" s="253"/>
      <c r="O53" s="253"/>
      <c r="P53" s="253"/>
      <c r="Q53" s="178"/>
      <c r="R53" s="179"/>
      <c r="S53" s="181"/>
      <c r="T53" s="181"/>
      <c r="U53" s="116"/>
      <c r="V53" s="116"/>
      <c r="W53" s="116"/>
      <c r="X53" s="116"/>
      <c r="Y53" s="2"/>
      <c r="Z53" s="2"/>
      <c r="AA53" s="2"/>
      <c r="AB53" s="2"/>
      <c r="AC53" s="2"/>
      <c r="AD53" s="2"/>
      <c r="AE53" s="2"/>
      <c r="AF53" s="2"/>
      <c r="AG53" s="2"/>
      <c r="AH53" s="2"/>
      <c r="AI53" s="2"/>
      <c r="AJ53" s="2"/>
      <c r="AK53" s="2"/>
      <c r="AL53" s="2"/>
      <c r="AM53" s="2"/>
      <c r="AN53" s="2"/>
      <c r="AO53" s="2"/>
      <c r="AP53" s="2"/>
      <c r="AQ53" s="2"/>
      <c r="AR53" s="2"/>
      <c r="AS53" s="2"/>
      <c r="AT53" s="2"/>
      <c r="AU53" s="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2"/>
      <c r="CY53" s="112"/>
      <c r="CZ53" s="2"/>
      <c r="DA53" s="2"/>
      <c r="DB53" s="2"/>
      <c r="DC53" s="2"/>
      <c r="DD53" s="2"/>
      <c r="DE53" s="2"/>
      <c r="DF53" s="2"/>
      <c r="DG53" s="2"/>
      <c r="DH53" s="2"/>
      <c r="DI53" s="2"/>
      <c r="DJ53" s="2"/>
      <c r="DK53" s="2"/>
      <c r="DL53" s="2"/>
      <c r="DM53" s="2"/>
      <c r="DN53" s="2"/>
      <c r="DO53" s="2"/>
      <c r="DP53" s="2"/>
      <c r="DQ53" s="2"/>
      <c r="DR53" s="2"/>
      <c r="DS53" s="2"/>
    </row>
    <row r="54" spans="1:123" ht="19.5" customHeight="1">
      <c r="A54" s="113"/>
      <c r="B54" s="268">
        <f>HLOOKUP($CY$7,Def!$B$2:$AQ$16,13)</f>
        <v>0</v>
      </c>
      <c r="C54" s="253"/>
      <c r="D54" s="253"/>
      <c r="E54" s="253"/>
      <c r="F54" s="253"/>
      <c r="G54" s="253"/>
      <c r="H54" s="253"/>
      <c r="I54" s="253"/>
      <c r="J54" s="253"/>
      <c r="K54" s="2"/>
      <c r="L54" s="268">
        <f>HLOOKUP($CY$9,Def!$B$2:$AQ$16,13)</f>
        <v>0</v>
      </c>
      <c r="M54" s="253"/>
      <c r="N54" s="253"/>
      <c r="O54" s="253"/>
      <c r="P54" s="253"/>
      <c r="Q54" s="178"/>
      <c r="R54" s="179"/>
      <c r="S54" s="181"/>
      <c r="T54" s="181"/>
      <c r="U54" s="116"/>
      <c r="V54" s="116"/>
      <c r="W54" s="116"/>
      <c r="X54" s="116"/>
      <c r="Y54" s="2"/>
      <c r="Z54" s="2"/>
      <c r="AA54" s="2"/>
      <c r="AB54" s="2"/>
      <c r="AC54" s="2"/>
      <c r="AD54" s="2"/>
      <c r="AE54" s="2"/>
      <c r="AF54" s="2"/>
      <c r="AG54" s="2"/>
      <c r="AH54" s="2"/>
      <c r="AI54" s="2"/>
      <c r="AJ54" s="2"/>
      <c r="AK54" s="2"/>
      <c r="AL54" s="2"/>
      <c r="AM54" s="2"/>
      <c r="AN54" s="2"/>
      <c r="AO54" s="2"/>
      <c r="AP54" s="2"/>
      <c r="AQ54" s="2"/>
      <c r="AR54" s="2"/>
      <c r="AS54" s="2"/>
      <c r="AT54" s="2"/>
      <c r="AU54" s="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2"/>
      <c r="CY54" s="112"/>
      <c r="CZ54" s="2"/>
      <c r="DA54" s="2"/>
      <c r="DB54" s="2"/>
      <c r="DC54" s="2"/>
      <c r="DD54" s="2"/>
      <c r="DE54" s="2"/>
      <c r="DF54" s="2"/>
      <c r="DG54" s="2"/>
      <c r="DH54" s="2"/>
      <c r="DI54" s="2"/>
      <c r="DJ54" s="2"/>
      <c r="DK54" s="2"/>
      <c r="DL54" s="2"/>
      <c r="DM54" s="2"/>
      <c r="DN54" s="2"/>
      <c r="DO54" s="2"/>
      <c r="DP54" s="2"/>
      <c r="DQ54" s="2"/>
      <c r="DR54" s="2"/>
      <c r="DS54" s="2"/>
    </row>
    <row r="55" spans="1:123" ht="19.5" customHeight="1">
      <c r="A55" s="113"/>
      <c r="B55" s="268">
        <f>HLOOKUP($CY$7,Def!$B$2:$AQ$16,14)</f>
        <v>0</v>
      </c>
      <c r="C55" s="253"/>
      <c r="D55" s="253"/>
      <c r="E55" s="253"/>
      <c r="F55" s="253"/>
      <c r="G55" s="253"/>
      <c r="H55" s="253"/>
      <c r="I55" s="253"/>
      <c r="J55" s="253"/>
      <c r="K55" s="2"/>
      <c r="L55" s="268">
        <f>HLOOKUP($CY$9,Def!$B$2:$AQ$16,14)</f>
        <v>0</v>
      </c>
      <c r="M55" s="253"/>
      <c r="N55" s="253"/>
      <c r="O55" s="253"/>
      <c r="P55" s="253"/>
      <c r="Q55" s="178"/>
      <c r="R55" s="179"/>
      <c r="S55" s="181"/>
      <c r="T55" s="181"/>
      <c r="U55" s="116"/>
      <c r="V55" s="116"/>
      <c r="W55" s="116"/>
      <c r="X55" s="116"/>
      <c r="Y55" s="2"/>
      <c r="Z55" s="2"/>
      <c r="AA55" s="2"/>
      <c r="AB55" s="2"/>
      <c r="AC55" s="2"/>
      <c r="AD55" s="2"/>
      <c r="AE55" s="2"/>
      <c r="AF55" s="2"/>
      <c r="AG55" s="2"/>
      <c r="AH55" s="2"/>
      <c r="AI55" s="2"/>
      <c r="AJ55" s="2"/>
      <c r="AK55" s="2"/>
      <c r="AL55" s="2"/>
      <c r="AM55" s="2"/>
      <c r="AN55" s="2"/>
      <c r="AO55" s="2"/>
      <c r="AP55" s="2"/>
      <c r="AQ55" s="2"/>
      <c r="AR55" s="2"/>
      <c r="AS55" s="2"/>
      <c r="AT55" s="2"/>
      <c r="AU55" s="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2"/>
      <c r="CY55" s="112"/>
      <c r="CZ55" s="2"/>
      <c r="DA55" s="2"/>
      <c r="DB55" s="2"/>
      <c r="DC55" s="2"/>
      <c r="DD55" s="2"/>
      <c r="DE55" s="2"/>
      <c r="DF55" s="2"/>
      <c r="DG55" s="2"/>
      <c r="DH55" s="2"/>
      <c r="DI55" s="2"/>
      <c r="DJ55" s="2"/>
      <c r="DK55" s="2"/>
      <c r="DL55" s="2"/>
      <c r="DM55" s="2"/>
      <c r="DN55" s="2"/>
      <c r="DO55" s="2"/>
      <c r="DP55" s="2"/>
      <c r="DQ55" s="2"/>
      <c r="DR55" s="2"/>
      <c r="DS55" s="2"/>
    </row>
    <row r="56" spans="1:123" ht="15" customHeight="1">
      <c r="A56" s="113"/>
      <c r="B56" s="268">
        <f>HLOOKUP($CY$7,Def!$B$2:$AQ$16,15)</f>
        <v>0</v>
      </c>
      <c r="C56" s="253"/>
      <c r="D56" s="253"/>
      <c r="E56" s="253"/>
      <c r="F56" s="253"/>
      <c r="G56" s="253"/>
      <c r="H56" s="253"/>
      <c r="I56" s="253"/>
      <c r="J56" s="253"/>
      <c r="K56" s="2"/>
      <c r="L56" s="268">
        <f>HLOOKUP($CY$9,Def!$B$2:$AQ$16,15)</f>
        <v>0</v>
      </c>
      <c r="M56" s="253"/>
      <c r="N56" s="253"/>
      <c r="O56" s="253"/>
      <c r="P56" s="253"/>
      <c r="Q56" s="178"/>
      <c r="R56" s="179"/>
      <c r="S56" s="181"/>
      <c r="T56" s="181"/>
      <c r="U56" s="2"/>
      <c r="V56" s="2"/>
      <c r="W56" s="2"/>
      <c r="X56" s="2"/>
      <c r="Y56" s="2"/>
      <c r="Z56" s="2"/>
      <c r="AA56" s="2"/>
      <c r="AB56" s="2"/>
      <c r="AC56" s="109"/>
      <c r="AD56" s="2"/>
      <c r="AE56" s="2"/>
      <c r="AF56" s="2"/>
      <c r="AG56" s="2"/>
      <c r="AH56" s="2"/>
      <c r="AI56" s="2"/>
      <c r="AJ56" s="2"/>
      <c r="AK56" s="2"/>
      <c r="AL56" s="2"/>
      <c r="AM56" s="2"/>
      <c r="AN56" s="2"/>
      <c r="AO56" s="2"/>
      <c r="AP56" s="2"/>
      <c r="AQ56" s="2"/>
      <c r="AR56" s="2"/>
      <c r="AS56" s="2"/>
      <c r="AT56" s="2"/>
      <c r="AU56" s="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c r="CW56" s="112"/>
      <c r="CX56" s="2"/>
      <c r="CY56" s="112"/>
      <c r="CZ56" s="2"/>
      <c r="DA56" s="2"/>
      <c r="DB56" s="2"/>
      <c r="DC56" s="2"/>
      <c r="DD56" s="2"/>
      <c r="DE56" s="2"/>
      <c r="DF56" s="2"/>
      <c r="DG56" s="2"/>
      <c r="DH56" s="2"/>
      <c r="DI56" s="2"/>
      <c r="DJ56" s="2"/>
      <c r="DK56" s="2"/>
      <c r="DL56" s="2"/>
      <c r="DM56" s="2"/>
      <c r="DN56" s="2"/>
      <c r="DO56" s="2"/>
      <c r="DP56" s="2"/>
      <c r="DQ56" s="2"/>
      <c r="DR56" s="2"/>
      <c r="DS56" s="2"/>
    </row>
    <row r="57" spans="1:123" ht="15" customHeight="1">
      <c r="A57" s="113"/>
      <c r="B57" s="2"/>
      <c r="C57" s="2"/>
      <c r="D57" s="2"/>
      <c r="E57" s="2"/>
      <c r="F57" s="2"/>
      <c r="G57" s="2"/>
      <c r="H57" s="2"/>
      <c r="I57" s="2"/>
      <c r="J57" s="2"/>
      <c r="K57" s="2"/>
      <c r="L57" s="117"/>
      <c r="M57" s="116"/>
      <c r="N57" s="116"/>
      <c r="O57" s="116"/>
      <c r="P57" s="116"/>
      <c r="Q57" s="182"/>
      <c r="R57" s="183"/>
      <c r="S57" s="181"/>
      <c r="T57" s="181"/>
      <c r="U57" s="116"/>
      <c r="V57" s="116"/>
      <c r="W57" s="116"/>
      <c r="X57" s="2"/>
      <c r="Y57" s="2"/>
      <c r="Z57" s="2"/>
      <c r="AA57" s="2"/>
      <c r="AB57" s="2"/>
      <c r="AC57" s="2"/>
      <c r="AD57" s="2"/>
      <c r="AE57" s="2"/>
      <c r="AF57" s="2"/>
      <c r="AG57" s="2"/>
      <c r="AH57" s="2"/>
      <c r="AI57" s="2"/>
      <c r="AJ57" s="2"/>
      <c r="AK57" s="2"/>
      <c r="AL57" s="2"/>
      <c r="AM57" s="2"/>
      <c r="AN57" s="2"/>
      <c r="AO57" s="2"/>
      <c r="AP57" s="2"/>
      <c r="AQ57" s="2"/>
      <c r="AR57" s="2"/>
      <c r="AS57" s="2"/>
      <c r="AT57" s="2"/>
      <c r="AU57" s="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2"/>
      <c r="CY57" s="112"/>
      <c r="CZ57" s="2"/>
      <c r="DA57" s="2"/>
      <c r="DB57" s="2"/>
      <c r="DC57" s="2"/>
      <c r="DD57" s="2"/>
      <c r="DE57" s="2"/>
      <c r="DF57" s="2"/>
      <c r="DG57" s="2"/>
      <c r="DH57" s="2"/>
      <c r="DI57" s="2"/>
      <c r="DJ57" s="2"/>
      <c r="DK57" s="2"/>
      <c r="DL57" s="2"/>
      <c r="DM57" s="2"/>
      <c r="DN57" s="2"/>
      <c r="DO57" s="2"/>
      <c r="DP57" s="2"/>
      <c r="DQ57" s="2"/>
      <c r="DR57" s="2"/>
      <c r="DS57" s="2"/>
    </row>
    <row r="58" spans="1:123" ht="15.75" customHeight="1">
      <c r="A58" s="113"/>
      <c r="B58" s="2"/>
      <c r="C58" s="2"/>
      <c r="D58" s="2"/>
      <c r="E58" s="2"/>
      <c r="F58" s="2"/>
      <c r="G58" s="2"/>
      <c r="H58" s="2"/>
      <c r="I58" s="2"/>
      <c r="J58" s="2"/>
      <c r="K58" s="2"/>
      <c r="L58" s="104"/>
      <c r="M58" s="104"/>
      <c r="N58" s="104"/>
      <c r="O58" s="104"/>
      <c r="P58" s="104"/>
      <c r="Q58" s="184"/>
      <c r="R58" s="185"/>
      <c r="S58" s="181"/>
      <c r="T58" s="181"/>
      <c r="U58" s="2"/>
      <c r="V58" s="2"/>
      <c r="W58" s="2"/>
      <c r="X58" s="2"/>
      <c r="Y58" s="2"/>
      <c r="Z58" s="2"/>
      <c r="AA58" s="2"/>
      <c r="AB58" s="2"/>
      <c r="AC58" s="104"/>
      <c r="AD58" s="2"/>
      <c r="AE58" s="2"/>
      <c r="AF58" s="2"/>
      <c r="AG58" s="2"/>
      <c r="AH58" s="2"/>
      <c r="AI58" s="2"/>
      <c r="AJ58" s="2"/>
      <c r="AK58" s="2"/>
      <c r="AL58" s="2"/>
      <c r="AM58" s="2"/>
      <c r="AN58" s="2"/>
      <c r="AO58" s="2"/>
      <c r="AP58" s="2"/>
      <c r="AQ58" s="2"/>
      <c r="AR58" s="2"/>
      <c r="AS58" s="2"/>
      <c r="AT58" s="104"/>
      <c r="AU58" s="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2"/>
      <c r="CY58" s="112"/>
      <c r="CZ58" s="2"/>
      <c r="DA58" s="2"/>
      <c r="DB58" s="2"/>
      <c r="DC58" s="2"/>
      <c r="DD58" s="2"/>
      <c r="DE58" s="2"/>
      <c r="DF58" s="2"/>
      <c r="DG58" s="2"/>
      <c r="DH58" s="2"/>
      <c r="DI58" s="2"/>
      <c r="DJ58" s="2"/>
      <c r="DK58" s="2"/>
      <c r="DL58" s="2"/>
      <c r="DM58" s="2"/>
      <c r="DN58" s="2"/>
      <c r="DO58" s="2"/>
      <c r="DP58" s="2"/>
      <c r="DQ58" s="2"/>
      <c r="DR58" s="2"/>
      <c r="DS58" s="2"/>
    </row>
    <row r="59" spans="1:123" ht="15.75" customHeight="1">
      <c r="A59" s="186"/>
      <c r="B59" s="269" t="s">
        <v>180</v>
      </c>
      <c r="C59" s="253"/>
      <c r="D59" s="253"/>
      <c r="E59" s="253"/>
      <c r="F59" s="253"/>
      <c r="G59" s="253"/>
      <c r="H59" s="253"/>
      <c r="I59" s="253"/>
      <c r="J59" s="253"/>
      <c r="K59" s="177"/>
      <c r="L59" s="177"/>
      <c r="M59" s="177"/>
      <c r="N59" s="177"/>
      <c r="O59" s="177"/>
      <c r="P59" s="177"/>
      <c r="Q59" s="187"/>
      <c r="R59" s="188"/>
      <c r="S59" s="159"/>
      <c r="T59" s="181"/>
      <c r="U59" s="159"/>
      <c r="V59" s="159"/>
      <c r="W59" s="159"/>
      <c r="X59" s="159"/>
      <c r="Y59" s="159"/>
      <c r="Z59" s="159"/>
      <c r="AA59" s="159"/>
      <c r="AB59" s="159"/>
      <c r="AC59" s="177"/>
      <c r="AD59" s="177"/>
      <c r="AE59" s="159"/>
      <c r="AF59" s="159"/>
      <c r="AG59" s="159"/>
      <c r="AH59" s="159"/>
      <c r="AI59" s="159"/>
      <c r="AJ59" s="159"/>
      <c r="AK59" s="159"/>
      <c r="AL59" s="159"/>
      <c r="AM59" s="159"/>
      <c r="AN59" s="159"/>
      <c r="AO59" s="159"/>
      <c r="AP59" s="159"/>
      <c r="AQ59" s="159"/>
      <c r="AR59" s="159"/>
      <c r="AS59" s="159"/>
      <c r="AT59" s="159"/>
      <c r="AU59" s="159"/>
      <c r="AV59" s="189"/>
      <c r="AW59" s="189"/>
      <c r="AX59" s="189"/>
      <c r="AY59" s="189"/>
      <c r="AZ59" s="189"/>
      <c r="BA59" s="189"/>
      <c r="BB59" s="189"/>
      <c r="BC59" s="189"/>
      <c r="BD59" s="189"/>
      <c r="BE59" s="189"/>
      <c r="BF59" s="189"/>
      <c r="BG59" s="189"/>
      <c r="BH59" s="189"/>
      <c r="BI59" s="189"/>
      <c r="BJ59" s="189"/>
      <c r="BK59" s="189"/>
      <c r="BL59" s="189"/>
      <c r="BM59" s="189"/>
      <c r="BN59" s="189"/>
      <c r="BO59" s="189"/>
      <c r="BP59" s="189"/>
      <c r="BQ59" s="189"/>
      <c r="BR59" s="189"/>
      <c r="BS59" s="189"/>
      <c r="BT59" s="189"/>
      <c r="BU59" s="189"/>
      <c r="BV59" s="189"/>
      <c r="BW59" s="189"/>
      <c r="BX59" s="189"/>
      <c r="BY59" s="189"/>
      <c r="BZ59" s="189"/>
      <c r="CA59" s="189"/>
      <c r="CB59" s="189"/>
      <c r="CC59" s="189"/>
      <c r="CD59" s="189"/>
      <c r="CE59" s="189"/>
      <c r="CF59" s="189"/>
      <c r="CG59" s="189"/>
      <c r="CH59" s="189"/>
      <c r="CI59" s="189"/>
      <c r="CJ59" s="189"/>
      <c r="CK59" s="189"/>
      <c r="CL59" s="189"/>
      <c r="CM59" s="189"/>
      <c r="CN59" s="189"/>
      <c r="CO59" s="189"/>
      <c r="CP59" s="189"/>
      <c r="CQ59" s="189"/>
      <c r="CR59" s="189"/>
      <c r="CS59" s="189"/>
      <c r="CT59" s="189"/>
      <c r="CU59" s="189"/>
      <c r="CV59" s="189"/>
      <c r="CW59" s="189"/>
      <c r="CX59" s="159"/>
      <c r="CY59" s="189"/>
      <c r="CZ59" s="159"/>
      <c r="DA59" s="159"/>
      <c r="DB59" s="159"/>
      <c r="DC59" s="159"/>
      <c r="DD59" s="159"/>
      <c r="DE59" s="159"/>
      <c r="DF59" s="159"/>
      <c r="DG59" s="159"/>
      <c r="DH59" s="159"/>
      <c r="DI59" s="159"/>
      <c r="DJ59" s="159"/>
      <c r="DK59" s="159"/>
      <c r="DL59" s="159"/>
      <c r="DM59" s="159"/>
      <c r="DN59" s="159"/>
      <c r="DO59" s="159"/>
      <c r="DP59" s="159"/>
      <c r="DQ59" s="159"/>
      <c r="DR59" s="159"/>
      <c r="DS59" s="159"/>
    </row>
    <row r="60" spans="1:123" ht="15.75" customHeight="1">
      <c r="A60" s="113"/>
      <c r="B60" s="268" t="str">
        <f>HLOOKUP($CY$11,Def!$B$2:$AQ$16,3)</f>
        <v>PERFECTIONIST</v>
      </c>
      <c r="C60" s="253"/>
      <c r="D60" s="253"/>
      <c r="E60" s="253"/>
      <c r="F60" s="253"/>
      <c r="G60" s="253"/>
      <c r="H60" s="253"/>
      <c r="I60" s="253"/>
      <c r="J60" s="253"/>
      <c r="K60" s="109"/>
      <c r="L60" s="109"/>
      <c r="M60" s="109"/>
      <c r="N60" s="109"/>
      <c r="O60" s="109"/>
      <c r="P60" s="109"/>
      <c r="Q60" s="190"/>
      <c r="R60" s="185"/>
      <c r="S60" s="2"/>
      <c r="T60" s="181"/>
      <c r="U60" s="2"/>
      <c r="V60" s="2"/>
      <c r="W60" s="2"/>
      <c r="X60" s="2"/>
      <c r="Y60" s="2"/>
      <c r="Z60" s="2"/>
      <c r="AA60" s="2"/>
      <c r="AB60" s="2"/>
      <c r="AC60" s="109"/>
      <c r="AD60" s="109"/>
      <c r="AE60" s="2"/>
      <c r="AF60" s="2"/>
      <c r="AG60" s="2"/>
      <c r="AH60" s="2"/>
      <c r="AI60" s="2"/>
      <c r="AJ60" s="2"/>
      <c r="AK60" s="2"/>
      <c r="AL60" s="2"/>
      <c r="AM60" s="2"/>
      <c r="AN60" s="2"/>
      <c r="AO60" s="2"/>
      <c r="AP60" s="2"/>
      <c r="AQ60" s="2"/>
      <c r="AR60" s="2"/>
      <c r="AS60" s="2"/>
      <c r="AT60" s="2"/>
      <c r="AU60" s="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c r="CW60" s="112"/>
      <c r="CX60" s="2"/>
      <c r="CY60" s="112"/>
      <c r="CZ60" s="2"/>
      <c r="DA60" s="2"/>
      <c r="DB60" s="2"/>
      <c r="DC60" s="2"/>
      <c r="DD60" s="2"/>
      <c r="DE60" s="2"/>
      <c r="DF60" s="2"/>
      <c r="DG60" s="2"/>
      <c r="DH60" s="2"/>
      <c r="DI60" s="2"/>
      <c r="DJ60" s="2"/>
      <c r="DK60" s="2"/>
      <c r="DL60" s="2"/>
      <c r="DM60" s="2"/>
      <c r="DN60" s="2"/>
      <c r="DO60" s="2"/>
      <c r="DP60" s="2"/>
      <c r="DQ60" s="2"/>
      <c r="DR60" s="2"/>
      <c r="DS60" s="2"/>
    </row>
    <row r="61" spans="1:123" ht="15.75" customHeight="1">
      <c r="A61" s="113"/>
      <c r="B61" s="268" t="str">
        <f>HLOOKUP($CY$11,Def!$B$2:$AQ$16,4)</f>
        <v>Detail &amp; Teliti</v>
      </c>
      <c r="C61" s="253"/>
      <c r="D61" s="253"/>
      <c r="E61" s="253"/>
      <c r="F61" s="253"/>
      <c r="G61" s="253"/>
      <c r="H61" s="253"/>
      <c r="I61" s="253"/>
      <c r="J61" s="253"/>
      <c r="K61" s="109"/>
      <c r="L61" s="109"/>
      <c r="M61" s="109"/>
      <c r="N61" s="109"/>
      <c r="O61" s="109"/>
      <c r="P61" s="109"/>
      <c r="Q61" s="190"/>
      <c r="R61" s="185"/>
      <c r="S61" s="2"/>
      <c r="T61" s="2"/>
      <c r="U61" s="2"/>
      <c r="V61" s="2"/>
      <c r="W61" s="2"/>
      <c r="X61" s="2"/>
      <c r="Y61" s="2"/>
      <c r="Z61" s="2"/>
      <c r="AA61" s="2"/>
      <c r="AB61" s="2"/>
      <c r="AC61" s="109"/>
      <c r="AD61" s="109"/>
      <c r="AE61" s="117"/>
      <c r="AF61" s="117"/>
      <c r="AG61" s="117"/>
      <c r="AH61" s="117"/>
      <c r="AI61" s="117"/>
      <c r="AJ61" s="117"/>
      <c r="AK61" s="117"/>
      <c r="AL61" s="117"/>
      <c r="AM61" s="117"/>
      <c r="AN61" s="117"/>
      <c r="AO61" s="117"/>
      <c r="AP61" s="117"/>
      <c r="AQ61" s="117"/>
      <c r="AR61" s="117"/>
      <c r="AS61" s="117"/>
      <c r="AT61" s="117"/>
      <c r="AU61" s="117"/>
      <c r="AV61" s="191"/>
      <c r="AW61" s="191"/>
      <c r="AX61" s="191"/>
      <c r="AY61" s="191"/>
      <c r="AZ61" s="191"/>
      <c r="BA61" s="191"/>
      <c r="BB61" s="191"/>
      <c r="BC61" s="191"/>
      <c r="BD61" s="191"/>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2"/>
      <c r="CY61" s="112"/>
      <c r="CZ61" s="2"/>
      <c r="DA61" s="2"/>
      <c r="DB61" s="2"/>
      <c r="DC61" s="2"/>
      <c r="DD61" s="2"/>
      <c r="DE61" s="2"/>
      <c r="DF61" s="2"/>
      <c r="DG61" s="2"/>
      <c r="DH61" s="2"/>
      <c r="DI61" s="2"/>
      <c r="DJ61" s="2"/>
      <c r="DK61" s="2"/>
      <c r="DL61" s="2"/>
      <c r="DM61" s="2"/>
      <c r="DN61" s="2"/>
      <c r="DO61" s="2"/>
      <c r="DP61" s="2"/>
      <c r="DQ61" s="2"/>
      <c r="DR61" s="2"/>
      <c r="DS61" s="2"/>
    </row>
    <row r="62" spans="1:123" ht="15.75" customHeight="1">
      <c r="A62" s="113"/>
      <c r="B62" s="268" t="str">
        <f>HLOOKUP($CY$11,Def!$B$2:$AQ$16,5)</f>
        <v>Butuh Situasi Stabil</v>
      </c>
      <c r="C62" s="253"/>
      <c r="D62" s="253"/>
      <c r="E62" s="253"/>
      <c r="F62" s="253"/>
      <c r="G62" s="253"/>
      <c r="H62" s="253"/>
      <c r="I62" s="253"/>
      <c r="J62" s="253"/>
      <c r="K62" s="109"/>
      <c r="L62" s="109"/>
      <c r="M62" s="109"/>
      <c r="N62" s="109"/>
      <c r="O62" s="109"/>
      <c r="P62" s="109"/>
      <c r="Q62" s="190"/>
      <c r="R62" s="185"/>
      <c r="S62" s="2"/>
      <c r="T62" s="2"/>
      <c r="U62" s="2"/>
      <c r="V62" s="2"/>
      <c r="W62" s="2"/>
      <c r="X62" s="2"/>
      <c r="Y62" s="2"/>
      <c r="Z62" s="2"/>
      <c r="AA62" s="2"/>
      <c r="AB62" s="2"/>
      <c r="AC62" s="109"/>
      <c r="AD62" s="109"/>
      <c r="AE62" s="2"/>
      <c r="AF62" s="2"/>
      <c r="AG62" s="2"/>
      <c r="AH62" s="2"/>
      <c r="AI62" s="2"/>
      <c r="AJ62" s="2"/>
      <c r="AK62" s="2"/>
      <c r="AL62" s="2"/>
      <c r="AM62" s="2"/>
      <c r="AN62" s="2"/>
      <c r="AO62" s="2"/>
      <c r="AP62" s="2"/>
      <c r="AQ62" s="2"/>
      <c r="AR62" s="2"/>
      <c r="AS62" s="2"/>
      <c r="AT62" s="2"/>
      <c r="AU62" s="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2"/>
      <c r="CY62" s="112"/>
      <c r="CZ62" s="2"/>
      <c r="DA62" s="2"/>
      <c r="DB62" s="2"/>
      <c r="DC62" s="2"/>
      <c r="DD62" s="2"/>
      <c r="DE62" s="2"/>
      <c r="DF62" s="2"/>
      <c r="DG62" s="2"/>
      <c r="DH62" s="2"/>
      <c r="DI62" s="2"/>
      <c r="DJ62" s="2"/>
      <c r="DK62" s="2"/>
      <c r="DL62" s="2"/>
      <c r="DM62" s="2"/>
      <c r="DN62" s="2"/>
      <c r="DO62" s="2"/>
      <c r="DP62" s="2"/>
      <c r="DQ62" s="2"/>
      <c r="DR62" s="2"/>
      <c r="DS62" s="2"/>
    </row>
    <row r="63" spans="1:123" ht="15.75" customHeight="1">
      <c r="A63" s="113"/>
      <c r="B63" s="268" t="str">
        <f>HLOOKUP($CY$11,Def!$B$2:$AQ$16,6)</f>
        <v>Sistematik &amp; Prosedural</v>
      </c>
      <c r="C63" s="253"/>
      <c r="D63" s="253"/>
      <c r="E63" s="253"/>
      <c r="F63" s="253"/>
      <c r="G63" s="253"/>
      <c r="H63" s="253"/>
      <c r="I63" s="253"/>
      <c r="J63" s="253"/>
      <c r="K63" s="109"/>
      <c r="L63" s="109"/>
      <c r="M63" s="109"/>
      <c r="N63" s="109"/>
      <c r="O63" s="109"/>
      <c r="P63" s="109"/>
      <c r="Q63" s="190"/>
      <c r="R63" s="185"/>
      <c r="S63" s="2"/>
      <c r="T63" s="2"/>
      <c r="U63" s="2"/>
      <c r="V63" s="2"/>
      <c r="W63" s="2"/>
      <c r="X63" s="2"/>
      <c r="Y63" s="2"/>
      <c r="Z63" s="2"/>
      <c r="AA63" s="2"/>
      <c r="AB63" s="2"/>
      <c r="AC63" s="109"/>
      <c r="AD63" s="109"/>
      <c r="AE63" s="2"/>
      <c r="AF63" s="2"/>
      <c r="AG63" s="2"/>
      <c r="AH63" s="2"/>
      <c r="AI63" s="2"/>
      <c r="AJ63" s="2"/>
      <c r="AK63" s="2"/>
      <c r="AL63" s="2"/>
      <c r="AM63" s="2"/>
      <c r="AN63" s="2"/>
      <c r="AO63" s="2"/>
      <c r="AP63" s="2"/>
      <c r="AQ63" s="2"/>
      <c r="AR63" s="2"/>
      <c r="AS63" s="2"/>
      <c r="AT63" s="2"/>
      <c r="AU63" s="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c r="CW63" s="112"/>
      <c r="CX63" s="2"/>
      <c r="CY63" s="112"/>
      <c r="CZ63" s="2"/>
      <c r="DA63" s="2"/>
      <c r="DB63" s="2"/>
      <c r="DC63" s="2"/>
      <c r="DD63" s="2"/>
      <c r="DE63" s="2"/>
      <c r="DF63" s="2"/>
      <c r="DG63" s="2"/>
      <c r="DH63" s="2"/>
      <c r="DI63" s="2"/>
      <c r="DJ63" s="2"/>
      <c r="DK63" s="2"/>
      <c r="DL63" s="2"/>
      <c r="DM63" s="2"/>
      <c r="DN63" s="2"/>
      <c r="DO63" s="2"/>
      <c r="DP63" s="2"/>
      <c r="DQ63" s="2"/>
      <c r="DR63" s="2"/>
      <c r="DS63" s="2"/>
    </row>
    <row r="64" spans="1:123" ht="15.75" customHeight="1">
      <c r="A64" s="113"/>
      <c r="B64" s="268" t="str">
        <f>HLOOKUP($CY$11,Def!$B$2:$AQ$16,7)</f>
        <v>Menghindari Konflik</v>
      </c>
      <c r="C64" s="253"/>
      <c r="D64" s="253"/>
      <c r="E64" s="253"/>
      <c r="F64" s="253"/>
      <c r="G64" s="253"/>
      <c r="H64" s="253"/>
      <c r="I64" s="253"/>
      <c r="J64" s="253"/>
      <c r="K64" s="109"/>
      <c r="L64" s="109"/>
      <c r="M64" s="109"/>
      <c r="N64" s="109"/>
      <c r="O64" s="109"/>
      <c r="P64" s="109"/>
      <c r="Q64" s="190"/>
      <c r="R64" s="185"/>
      <c r="S64" s="2"/>
      <c r="T64" s="2"/>
      <c r="U64" s="2"/>
      <c r="V64" s="2"/>
      <c r="W64" s="2"/>
      <c r="X64" s="2"/>
      <c r="Y64" s="2"/>
      <c r="Z64" s="2"/>
      <c r="AA64" s="2"/>
      <c r="AB64" s="2"/>
      <c r="AC64" s="109"/>
      <c r="AD64" s="109"/>
      <c r="AE64" s="2"/>
      <c r="AF64" s="2"/>
      <c r="AG64" s="2"/>
      <c r="AH64" s="2"/>
      <c r="AI64" s="2"/>
      <c r="AJ64" s="2"/>
      <c r="AK64" s="2"/>
      <c r="AL64" s="2"/>
      <c r="AM64" s="2"/>
      <c r="AN64" s="2"/>
      <c r="AO64" s="2"/>
      <c r="AP64" s="2"/>
      <c r="AQ64" s="2"/>
      <c r="AR64" s="2"/>
      <c r="AS64" s="2"/>
      <c r="AT64" s="2"/>
      <c r="AU64" s="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c r="CW64" s="112"/>
      <c r="CX64" s="2"/>
      <c r="CY64" s="112"/>
      <c r="CZ64" s="2"/>
      <c r="DA64" s="2"/>
      <c r="DB64" s="2"/>
      <c r="DC64" s="2"/>
      <c r="DD64" s="2"/>
      <c r="DE64" s="2"/>
      <c r="DF64" s="2"/>
      <c r="DG64" s="2"/>
      <c r="DH64" s="2"/>
      <c r="DI64" s="2"/>
      <c r="DJ64" s="2"/>
      <c r="DK64" s="2"/>
      <c r="DL64" s="2"/>
      <c r="DM64" s="2"/>
      <c r="DN64" s="2"/>
      <c r="DO64" s="2"/>
      <c r="DP64" s="2"/>
      <c r="DQ64" s="2"/>
      <c r="DR64" s="2"/>
      <c r="DS64" s="2"/>
    </row>
    <row r="65" spans="1:123" ht="15.75" customHeight="1">
      <c r="A65" s="113"/>
      <c r="B65" s="268" t="str">
        <f>HLOOKUP($CY$11,Def!$B$2:$AQ$16,8)</f>
        <v>Anti Kritik</v>
      </c>
      <c r="C65" s="253"/>
      <c r="D65" s="253"/>
      <c r="E65" s="253"/>
      <c r="F65" s="253"/>
      <c r="G65" s="253"/>
      <c r="H65" s="253"/>
      <c r="I65" s="253"/>
      <c r="J65" s="253"/>
      <c r="K65" s="109"/>
      <c r="L65" s="109"/>
      <c r="M65" s="109"/>
      <c r="N65" s="109"/>
      <c r="O65" s="109"/>
      <c r="P65" s="109"/>
      <c r="Q65" s="190"/>
      <c r="R65" s="185"/>
      <c r="S65" s="2"/>
      <c r="T65" s="2"/>
      <c r="U65" s="2"/>
      <c r="V65" s="2"/>
      <c r="W65" s="2"/>
      <c r="X65" s="2"/>
      <c r="Y65" s="2"/>
      <c r="Z65" s="2"/>
      <c r="AA65" s="2"/>
      <c r="AB65" s="2"/>
      <c r="AC65" s="109"/>
      <c r="AD65" s="109"/>
      <c r="AE65" s="2"/>
      <c r="AF65" s="2"/>
      <c r="AG65" s="2"/>
      <c r="AH65" s="2"/>
      <c r="AI65" s="2"/>
      <c r="AJ65" s="2"/>
      <c r="AK65" s="2"/>
      <c r="AL65" s="2"/>
      <c r="AM65" s="2"/>
      <c r="AN65" s="2"/>
      <c r="AO65" s="2"/>
      <c r="AP65" s="2"/>
      <c r="AQ65" s="2"/>
      <c r="AR65" s="2"/>
      <c r="AS65" s="2"/>
      <c r="AT65" s="2"/>
      <c r="AU65" s="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c r="CW65" s="112"/>
      <c r="CX65" s="2"/>
      <c r="CY65" s="112"/>
      <c r="CZ65" s="2"/>
      <c r="DA65" s="2"/>
      <c r="DB65" s="2"/>
      <c r="DC65" s="2"/>
      <c r="DD65" s="2"/>
      <c r="DE65" s="2"/>
      <c r="DF65" s="2"/>
      <c r="DG65" s="2"/>
      <c r="DH65" s="2"/>
      <c r="DI65" s="2"/>
      <c r="DJ65" s="2"/>
      <c r="DK65" s="2"/>
      <c r="DL65" s="2"/>
      <c r="DM65" s="2"/>
      <c r="DN65" s="2"/>
      <c r="DO65" s="2"/>
      <c r="DP65" s="2"/>
      <c r="DQ65" s="2"/>
      <c r="DR65" s="2"/>
      <c r="DS65" s="2"/>
    </row>
    <row r="66" spans="1:123" ht="15.75" customHeight="1">
      <c r="A66" s="113"/>
      <c r="B66" s="268" t="str">
        <f>HLOOKUP($CY$11,Def!$B$2:$AQ$16,9)</f>
        <v>Lambat Memutuskan</v>
      </c>
      <c r="C66" s="253"/>
      <c r="D66" s="253"/>
      <c r="E66" s="253"/>
      <c r="F66" s="253"/>
      <c r="G66" s="253"/>
      <c r="H66" s="253"/>
      <c r="I66" s="253"/>
      <c r="J66" s="253"/>
      <c r="K66" s="109"/>
      <c r="L66" s="109"/>
      <c r="M66" s="109"/>
      <c r="N66" s="109"/>
      <c r="O66" s="109"/>
      <c r="P66" s="109"/>
      <c r="Q66" s="190"/>
      <c r="R66" s="185"/>
      <c r="S66" s="2"/>
      <c r="T66" s="2"/>
      <c r="U66" s="2"/>
      <c r="V66" s="2"/>
      <c r="W66" s="2"/>
      <c r="X66" s="2"/>
      <c r="Y66" s="2"/>
      <c r="Z66" s="2"/>
      <c r="AA66" s="2"/>
      <c r="AB66" s="2"/>
      <c r="AC66" s="109"/>
      <c r="AD66" s="109"/>
      <c r="AE66" s="2"/>
      <c r="AF66" s="2"/>
      <c r="AG66" s="2"/>
      <c r="AH66" s="2"/>
      <c r="AI66" s="2"/>
      <c r="AJ66" s="2"/>
      <c r="AK66" s="2"/>
      <c r="AL66" s="2"/>
      <c r="AM66" s="2"/>
      <c r="AN66" s="2"/>
      <c r="AO66" s="2"/>
      <c r="AP66" s="2"/>
      <c r="AQ66" s="2"/>
      <c r="AR66" s="2"/>
      <c r="AS66" s="2"/>
      <c r="AT66" s="2"/>
      <c r="AU66" s="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c r="CW66" s="112"/>
      <c r="CX66" s="2"/>
      <c r="CY66" s="112"/>
      <c r="CZ66" s="2"/>
      <c r="DA66" s="2"/>
      <c r="DB66" s="2"/>
      <c r="DC66" s="2"/>
      <c r="DD66" s="2"/>
      <c r="DE66" s="2"/>
      <c r="DF66" s="2"/>
      <c r="DG66" s="2"/>
      <c r="DH66" s="2"/>
      <c r="DI66" s="2"/>
      <c r="DJ66" s="2"/>
      <c r="DK66" s="2"/>
      <c r="DL66" s="2"/>
      <c r="DM66" s="2"/>
      <c r="DN66" s="2"/>
      <c r="DO66" s="2"/>
      <c r="DP66" s="2"/>
      <c r="DQ66" s="2"/>
      <c r="DR66" s="2"/>
      <c r="DS66" s="2"/>
    </row>
    <row r="67" spans="1:123" ht="15.75" customHeight="1">
      <c r="A67" s="113"/>
      <c r="B67" s="268" t="str">
        <f>HLOOKUP($CY$11,Def!$B$2:$AQ$16,10)</f>
        <v>Sulit Adaptasi</v>
      </c>
      <c r="C67" s="253"/>
      <c r="D67" s="253"/>
      <c r="E67" s="253"/>
      <c r="F67" s="253"/>
      <c r="G67" s="253"/>
      <c r="H67" s="253"/>
      <c r="I67" s="253"/>
      <c r="J67" s="253"/>
      <c r="K67" s="2"/>
      <c r="L67" s="109"/>
      <c r="M67" s="109"/>
      <c r="N67" s="109"/>
      <c r="O67" s="109"/>
      <c r="P67" s="109"/>
      <c r="Q67" s="190"/>
      <c r="R67" s="185"/>
      <c r="S67" s="2"/>
      <c r="T67" s="2"/>
      <c r="U67" s="2"/>
      <c r="V67" s="2"/>
      <c r="W67" s="2"/>
      <c r="X67" s="2"/>
      <c r="Y67" s="2"/>
      <c r="Z67" s="2"/>
      <c r="AA67" s="2"/>
      <c r="AB67" s="2"/>
      <c r="AC67" s="109"/>
      <c r="AD67" s="2"/>
      <c r="AE67" s="2"/>
      <c r="AF67" s="2"/>
      <c r="AG67" s="2"/>
      <c r="AH67" s="2"/>
      <c r="AI67" s="2"/>
      <c r="AJ67" s="2"/>
      <c r="AK67" s="2"/>
      <c r="AL67" s="2"/>
      <c r="AM67" s="2"/>
      <c r="AN67" s="2"/>
      <c r="AO67" s="2"/>
      <c r="AP67" s="2"/>
      <c r="AQ67" s="2"/>
      <c r="AR67" s="2"/>
      <c r="AS67" s="2"/>
      <c r="AT67" s="2"/>
      <c r="AU67" s="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c r="CW67" s="112"/>
      <c r="CX67" s="2"/>
      <c r="CY67" s="112"/>
      <c r="CZ67" s="2"/>
      <c r="DA67" s="2"/>
      <c r="DB67" s="2"/>
      <c r="DC67" s="2"/>
      <c r="DD67" s="2"/>
      <c r="DE67" s="2"/>
      <c r="DF67" s="2"/>
      <c r="DG67" s="2"/>
      <c r="DH67" s="2"/>
      <c r="DI67" s="2"/>
      <c r="DJ67" s="2"/>
      <c r="DK67" s="2"/>
      <c r="DL67" s="2"/>
      <c r="DM67" s="2"/>
      <c r="DN67" s="2"/>
      <c r="DO67" s="2"/>
      <c r="DP67" s="2"/>
      <c r="DQ67" s="2"/>
      <c r="DR67" s="2"/>
      <c r="DS67" s="2"/>
    </row>
    <row r="68" spans="1:123" ht="15.75" customHeight="1">
      <c r="A68" s="113"/>
      <c r="B68" s="268" t="str">
        <f>HLOOKUP($CY$11,Def!$B$2:$AQ$16,11)</f>
        <v>Pendendam</v>
      </c>
      <c r="C68" s="253"/>
      <c r="D68" s="253"/>
      <c r="E68" s="253"/>
      <c r="F68" s="253"/>
      <c r="G68" s="253"/>
      <c r="H68" s="253"/>
      <c r="I68" s="253"/>
      <c r="J68" s="253"/>
      <c r="K68" s="2"/>
      <c r="L68" s="109"/>
      <c r="M68" s="109"/>
      <c r="N68" s="109"/>
      <c r="O68" s="109"/>
      <c r="P68" s="109"/>
      <c r="Q68" s="190"/>
      <c r="R68" s="185"/>
      <c r="S68" s="2"/>
      <c r="T68" s="2"/>
      <c r="U68" s="2"/>
      <c r="V68" s="2"/>
      <c r="W68" s="2"/>
      <c r="X68" s="2"/>
      <c r="Y68" s="2"/>
      <c r="Z68" s="2"/>
      <c r="AA68" s="2"/>
      <c r="AB68" s="2"/>
      <c r="AC68" s="109"/>
      <c r="AD68" s="2"/>
      <c r="AE68" s="2"/>
      <c r="AF68" s="2"/>
      <c r="AG68" s="2"/>
      <c r="AH68" s="2"/>
      <c r="AI68" s="2"/>
      <c r="AJ68" s="2"/>
      <c r="AK68" s="2"/>
      <c r="AL68" s="2"/>
      <c r="AM68" s="2"/>
      <c r="AN68" s="2"/>
      <c r="AO68" s="2"/>
      <c r="AP68" s="2"/>
      <c r="AQ68" s="2"/>
      <c r="AR68" s="2"/>
      <c r="AS68" s="2"/>
      <c r="AT68" s="2"/>
      <c r="AU68" s="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c r="CW68" s="112"/>
      <c r="CX68" s="2"/>
      <c r="CY68" s="112"/>
      <c r="CZ68" s="2"/>
      <c r="DA68" s="2"/>
      <c r="DB68" s="2"/>
      <c r="DC68" s="2"/>
      <c r="DD68" s="2"/>
      <c r="DE68" s="2"/>
      <c r="DF68" s="2"/>
      <c r="DG68" s="2"/>
      <c r="DH68" s="2"/>
      <c r="DI68" s="2"/>
      <c r="DJ68" s="2"/>
      <c r="DK68" s="2"/>
      <c r="DL68" s="2"/>
      <c r="DM68" s="2"/>
      <c r="DN68" s="2"/>
      <c r="DO68" s="2"/>
      <c r="DP68" s="2"/>
      <c r="DQ68" s="2"/>
      <c r="DR68" s="2"/>
      <c r="DS68" s="2"/>
    </row>
    <row r="69" spans="1:123" ht="15.75" customHeight="1">
      <c r="A69" s="113"/>
      <c r="B69" s="268" t="str">
        <f>HLOOKUP($CY$11,Def!$B$2:$AQ$16,12)</f>
        <v>Anti Perubahan</v>
      </c>
      <c r="C69" s="253"/>
      <c r="D69" s="253"/>
      <c r="E69" s="253"/>
      <c r="F69" s="253"/>
      <c r="G69" s="253"/>
      <c r="H69" s="253"/>
      <c r="I69" s="253"/>
      <c r="J69" s="253"/>
      <c r="K69" s="2"/>
      <c r="L69" s="109"/>
      <c r="M69" s="109"/>
      <c r="N69" s="109"/>
      <c r="O69" s="109"/>
      <c r="P69" s="109"/>
      <c r="Q69" s="190"/>
      <c r="R69" s="185"/>
      <c r="S69" s="2"/>
      <c r="T69" s="2"/>
      <c r="U69" s="2"/>
      <c r="V69" s="2"/>
      <c r="W69" s="2"/>
      <c r="X69" s="2"/>
      <c r="Y69" s="2"/>
      <c r="Z69" s="2"/>
      <c r="AA69" s="2"/>
      <c r="AB69" s="2"/>
      <c r="AC69" s="109"/>
      <c r="AD69" s="2"/>
      <c r="AE69" s="2"/>
      <c r="AF69" s="2"/>
      <c r="AG69" s="2"/>
      <c r="AH69" s="2"/>
      <c r="AI69" s="2"/>
      <c r="AJ69" s="2"/>
      <c r="AK69" s="2"/>
      <c r="AL69" s="2"/>
      <c r="AM69" s="2"/>
      <c r="AN69" s="2"/>
      <c r="AO69" s="2"/>
      <c r="AP69" s="2"/>
      <c r="AQ69" s="2"/>
      <c r="AR69" s="2"/>
      <c r="AS69" s="2"/>
      <c r="AT69" s="2"/>
      <c r="AU69" s="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c r="CW69" s="112"/>
      <c r="CX69" s="2"/>
      <c r="CY69" s="112"/>
      <c r="CZ69" s="2"/>
      <c r="DA69" s="2"/>
      <c r="DB69" s="2"/>
      <c r="DC69" s="2"/>
      <c r="DD69" s="2"/>
      <c r="DE69" s="2"/>
      <c r="DF69" s="2"/>
      <c r="DG69" s="2"/>
      <c r="DH69" s="2"/>
      <c r="DI69" s="2"/>
      <c r="DJ69" s="2"/>
      <c r="DK69" s="2"/>
      <c r="DL69" s="2"/>
      <c r="DM69" s="2"/>
      <c r="DN69" s="2"/>
      <c r="DO69" s="2"/>
      <c r="DP69" s="2"/>
      <c r="DQ69" s="2"/>
      <c r="DR69" s="2"/>
      <c r="DS69" s="2"/>
    </row>
    <row r="70" spans="1:123" ht="15.75" customHeight="1">
      <c r="A70" s="113"/>
      <c r="B70" s="268">
        <f>HLOOKUP($CY$11,Def!$B$2:$AQ$16,13)</f>
        <v>0</v>
      </c>
      <c r="C70" s="253"/>
      <c r="D70" s="253"/>
      <c r="E70" s="253"/>
      <c r="F70" s="253"/>
      <c r="G70" s="253"/>
      <c r="H70" s="253"/>
      <c r="I70" s="253"/>
      <c r="J70" s="253"/>
      <c r="K70" s="2"/>
      <c r="L70" s="109"/>
      <c r="M70" s="109"/>
      <c r="N70" s="109"/>
      <c r="O70" s="109"/>
      <c r="P70" s="109"/>
      <c r="Q70" s="190"/>
      <c r="R70" s="185"/>
      <c r="S70" s="2"/>
      <c r="T70" s="2"/>
      <c r="U70" s="2"/>
      <c r="V70" s="2"/>
      <c r="W70" s="2"/>
      <c r="X70" s="2"/>
      <c r="Y70" s="2"/>
      <c r="Z70" s="2"/>
      <c r="AA70" s="2"/>
      <c r="AB70" s="2"/>
      <c r="AC70" s="109"/>
      <c r="AD70" s="2"/>
      <c r="AE70" s="2"/>
      <c r="AF70" s="2"/>
      <c r="AG70" s="2"/>
      <c r="AH70" s="2"/>
      <c r="AI70" s="2"/>
      <c r="AJ70" s="2"/>
      <c r="AK70" s="2"/>
      <c r="AL70" s="2"/>
      <c r="AM70" s="2"/>
      <c r="AN70" s="2"/>
      <c r="AO70" s="2"/>
      <c r="AP70" s="2"/>
      <c r="AQ70" s="2"/>
      <c r="AR70" s="2"/>
      <c r="AS70" s="2"/>
      <c r="AT70" s="2"/>
      <c r="AU70" s="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c r="CW70" s="112"/>
      <c r="CX70" s="2"/>
      <c r="CY70" s="112"/>
      <c r="CZ70" s="2"/>
      <c r="DA70" s="2"/>
      <c r="DB70" s="2"/>
      <c r="DC70" s="2"/>
      <c r="DD70" s="2"/>
      <c r="DE70" s="2"/>
      <c r="DF70" s="2"/>
      <c r="DG70" s="2"/>
      <c r="DH70" s="2"/>
      <c r="DI70" s="2"/>
      <c r="DJ70" s="2"/>
      <c r="DK70" s="2"/>
      <c r="DL70" s="2"/>
      <c r="DM70" s="2"/>
      <c r="DN70" s="2"/>
      <c r="DO70" s="2"/>
      <c r="DP70" s="2"/>
      <c r="DQ70" s="2"/>
      <c r="DR70" s="2"/>
      <c r="DS70" s="2"/>
    </row>
    <row r="71" spans="1:123" ht="15.75" customHeight="1">
      <c r="A71" s="113"/>
      <c r="B71" s="268">
        <f>HLOOKUP($CY$11,Def!$B$2:$AQ$16,14)</f>
        <v>0</v>
      </c>
      <c r="C71" s="253"/>
      <c r="D71" s="253"/>
      <c r="E71" s="253"/>
      <c r="F71" s="253"/>
      <c r="G71" s="253"/>
      <c r="H71" s="253"/>
      <c r="I71" s="253"/>
      <c r="J71" s="253"/>
      <c r="K71" s="2"/>
      <c r="L71" s="117"/>
      <c r="M71" s="116"/>
      <c r="N71" s="116"/>
      <c r="O71" s="116"/>
      <c r="P71" s="116"/>
      <c r="Q71" s="192"/>
      <c r="R71" s="193"/>
      <c r="S71" s="116"/>
      <c r="T71" s="116"/>
      <c r="U71" s="116"/>
      <c r="V71" s="116"/>
      <c r="W71" s="116"/>
      <c r="X71" s="116"/>
      <c r="Y71" s="2"/>
      <c r="Z71" s="2"/>
      <c r="AA71" s="2"/>
      <c r="AB71" s="2"/>
      <c r="AC71" s="2"/>
      <c r="AD71" s="2"/>
      <c r="AE71" s="2"/>
      <c r="AF71" s="2"/>
      <c r="AG71" s="2"/>
      <c r="AH71" s="2"/>
      <c r="AI71" s="2"/>
      <c r="AJ71" s="2"/>
      <c r="AK71" s="2"/>
      <c r="AL71" s="2"/>
      <c r="AM71" s="2"/>
      <c r="AN71" s="2"/>
      <c r="AO71" s="2"/>
      <c r="AP71" s="2"/>
      <c r="AQ71" s="2"/>
      <c r="AR71" s="2"/>
      <c r="AS71" s="2"/>
      <c r="AT71" s="2"/>
      <c r="AU71" s="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2"/>
      <c r="CY71" s="112"/>
      <c r="CZ71" s="2"/>
      <c r="DA71" s="2"/>
      <c r="DB71" s="2"/>
      <c r="DC71" s="2"/>
      <c r="DD71" s="2"/>
      <c r="DE71" s="2"/>
      <c r="DF71" s="2"/>
      <c r="DG71" s="2"/>
      <c r="DH71" s="2"/>
      <c r="DI71" s="2"/>
      <c r="DJ71" s="2"/>
      <c r="DK71" s="2"/>
      <c r="DL71" s="2"/>
      <c r="DM71" s="2"/>
      <c r="DN71" s="2"/>
      <c r="DO71" s="2"/>
      <c r="DP71" s="2"/>
      <c r="DQ71" s="2"/>
      <c r="DR71" s="2"/>
      <c r="DS71" s="2"/>
    </row>
    <row r="72" spans="1:123" ht="15.75" customHeight="1">
      <c r="A72" s="113"/>
      <c r="B72" s="268">
        <f>HLOOKUP($CY$11,Def!$B$2:$AQ$16,15)</f>
        <v>0</v>
      </c>
      <c r="C72" s="253"/>
      <c r="D72" s="253"/>
      <c r="E72" s="253"/>
      <c r="F72" s="253"/>
      <c r="G72" s="253"/>
      <c r="H72" s="253"/>
      <c r="I72" s="253"/>
      <c r="J72" s="253"/>
      <c r="K72" s="2"/>
      <c r="L72" s="117"/>
      <c r="M72" s="116"/>
      <c r="N72" s="116"/>
      <c r="O72" s="116"/>
      <c r="P72" s="116"/>
      <c r="Q72" s="192"/>
      <c r="R72" s="193"/>
      <c r="S72" s="116"/>
      <c r="T72" s="116"/>
      <c r="U72" s="116"/>
      <c r="V72" s="116"/>
      <c r="W72" s="116"/>
      <c r="X72" s="116"/>
      <c r="Y72" s="2"/>
      <c r="Z72" s="2"/>
      <c r="AA72" s="2"/>
      <c r="AB72" s="2"/>
      <c r="AC72" s="2"/>
      <c r="AD72" s="2"/>
      <c r="AE72" s="2"/>
      <c r="AF72" s="2"/>
      <c r="AG72" s="2"/>
      <c r="AH72" s="2"/>
      <c r="AI72" s="2"/>
      <c r="AJ72" s="2"/>
      <c r="AK72" s="2"/>
      <c r="AL72" s="2"/>
      <c r="AM72" s="2"/>
      <c r="AN72" s="2"/>
      <c r="AO72" s="2"/>
      <c r="AP72" s="2"/>
      <c r="AQ72" s="2"/>
      <c r="AR72" s="2"/>
      <c r="AS72" s="2"/>
      <c r="AT72" s="2"/>
      <c r="AU72" s="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2"/>
      <c r="CY72" s="112"/>
      <c r="CZ72" s="2"/>
      <c r="DA72" s="2"/>
      <c r="DB72" s="2"/>
      <c r="DC72" s="2"/>
      <c r="DD72" s="2"/>
      <c r="DE72" s="2"/>
      <c r="DF72" s="2"/>
      <c r="DG72" s="2"/>
      <c r="DH72" s="2"/>
      <c r="DI72" s="2"/>
      <c r="DJ72" s="2"/>
      <c r="DK72" s="2"/>
      <c r="DL72" s="2"/>
      <c r="DM72" s="2"/>
      <c r="DN72" s="2"/>
      <c r="DO72" s="2"/>
      <c r="DP72" s="2"/>
      <c r="DQ72" s="2"/>
      <c r="DR72" s="2"/>
      <c r="DS72" s="2"/>
    </row>
    <row r="73" spans="1:123" ht="15.75" customHeight="1">
      <c r="A73" s="113"/>
      <c r="B73" s="2"/>
      <c r="C73" s="2"/>
      <c r="D73" s="2"/>
      <c r="E73" s="2"/>
      <c r="F73" s="2"/>
      <c r="G73" s="2"/>
      <c r="H73" s="2"/>
      <c r="I73" s="2"/>
      <c r="J73" s="2"/>
      <c r="K73" s="2"/>
      <c r="L73" s="117"/>
      <c r="M73" s="116"/>
      <c r="N73" s="116"/>
      <c r="O73" s="116"/>
      <c r="P73" s="116"/>
      <c r="Q73" s="192"/>
      <c r="R73" s="193"/>
      <c r="S73" s="116"/>
      <c r="T73" s="116"/>
      <c r="U73" s="116"/>
      <c r="V73" s="116"/>
      <c r="W73" s="116"/>
      <c r="X73" s="116"/>
      <c r="Y73" s="2"/>
      <c r="Z73" s="2"/>
      <c r="AA73" s="2"/>
      <c r="AB73" s="2"/>
      <c r="AC73" s="2"/>
      <c r="AD73" s="2"/>
      <c r="AE73" s="2"/>
      <c r="AF73" s="2"/>
      <c r="AG73" s="2"/>
      <c r="AH73" s="2"/>
      <c r="AI73" s="2"/>
      <c r="AJ73" s="2"/>
      <c r="AK73" s="2"/>
      <c r="AL73" s="2"/>
      <c r="AM73" s="2"/>
      <c r="AN73" s="2"/>
      <c r="AO73" s="2"/>
      <c r="AP73" s="2"/>
      <c r="AQ73" s="2"/>
      <c r="AR73" s="2"/>
      <c r="AS73" s="2"/>
      <c r="AT73" s="2"/>
      <c r="AU73" s="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c r="CW73" s="112"/>
      <c r="CX73" s="2"/>
      <c r="CY73" s="112"/>
      <c r="CZ73" s="2"/>
      <c r="DA73" s="2"/>
      <c r="DB73" s="2"/>
      <c r="DC73" s="2"/>
      <c r="DD73" s="2"/>
      <c r="DE73" s="2"/>
      <c r="DF73" s="2"/>
      <c r="DG73" s="2"/>
      <c r="DH73" s="2"/>
      <c r="DI73" s="2"/>
      <c r="DJ73" s="2"/>
      <c r="DK73" s="2"/>
      <c r="DL73" s="2"/>
      <c r="DM73" s="2"/>
      <c r="DN73" s="2"/>
      <c r="DO73" s="2"/>
      <c r="DP73" s="2"/>
      <c r="DQ73" s="2"/>
      <c r="DR73" s="2"/>
      <c r="DS73" s="2"/>
    </row>
    <row r="74" spans="1:123" ht="15.75" customHeight="1">
      <c r="A74" s="113"/>
      <c r="B74" s="2"/>
      <c r="C74" s="2"/>
      <c r="D74" s="2"/>
      <c r="E74" s="2"/>
      <c r="F74" s="2"/>
      <c r="G74" s="2"/>
      <c r="H74" s="2"/>
      <c r="I74" s="2"/>
      <c r="J74" s="2"/>
      <c r="K74" s="2"/>
      <c r="L74" s="117"/>
      <c r="M74" s="116"/>
      <c r="N74" s="116"/>
      <c r="O74" s="116"/>
      <c r="P74" s="116"/>
      <c r="Q74" s="192"/>
      <c r="R74" s="193"/>
      <c r="S74" s="116"/>
      <c r="T74" s="116"/>
      <c r="U74" s="116"/>
      <c r="V74" s="116"/>
      <c r="W74" s="116"/>
      <c r="X74" s="116"/>
      <c r="Y74" s="2"/>
      <c r="Z74" s="2"/>
      <c r="AA74" s="2"/>
      <c r="AB74" s="2"/>
      <c r="AC74" s="2"/>
      <c r="AD74" s="2"/>
      <c r="AE74" s="2"/>
      <c r="AF74" s="2"/>
      <c r="AG74" s="2"/>
      <c r="AH74" s="2"/>
      <c r="AI74" s="2"/>
      <c r="AJ74" s="2"/>
      <c r="AK74" s="2"/>
      <c r="AL74" s="2"/>
      <c r="AM74" s="2"/>
      <c r="AN74" s="2"/>
      <c r="AO74" s="2"/>
      <c r="AP74" s="2"/>
      <c r="AQ74" s="2"/>
      <c r="AR74" s="2"/>
      <c r="AS74" s="2"/>
      <c r="AT74" s="2"/>
      <c r="AU74" s="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c r="CW74" s="112"/>
      <c r="CX74" s="2"/>
      <c r="CY74" s="112"/>
      <c r="CZ74" s="2"/>
      <c r="DA74" s="2"/>
      <c r="DB74" s="2"/>
      <c r="DC74" s="2"/>
      <c r="DD74" s="2"/>
      <c r="DE74" s="2"/>
      <c r="DF74" s="2"/>
      <c r="DG74" s="2"/>
      <c r="DH74" s="2"/>
      <c r="DI74" s="2"/>
      <c r="DJ74" s="2"/>
      <c r="DK74" s="2"/>
      <c r="DL74" s="2"/>
      <c r="DM74" s="2"/>
      <c r="DN74" s="2"/>
      <c r="DO74" s="2"/>
      <c r="DP74" s="2"/>
      <c r="DQ74" s="2"/>
      <c r="DR74" s="2"/>
      <c r="DS74" s="2"/>
    </row>
    <row r="75" spans="1:123" ht="15.75" customHeight="1">
      <c r="A75" s="113"/>
      <c r="B75" s="109"/>
      <c r="C75" s="109"/>
      <c r="D75" s="109"/>
      <c r="E75" s="109"/>
      <c r="F75" s="109"/>
      <c r="G75" s="109"/>
      <c r="H75" s="109"/>
      <c r="I75" s="109"/>
      <c r="J75" s="109"/>
      <c r="K75" s="2"/>
      <c r="L75" s="117"/>
      <c r="M75" s="116"/>
      <c r="N75" s="116"/>
      <c r="O75" s="116"/>
      <c r="P75" s="116"/>
      <c r="Q75" s="192"/>
      <c r="R75" s="193"/>
      <c r="S75" s="116"/>
      <c r="T75" s="116"/>
      <c r="U75" s="116"/>
      <c r="V75" s="116"/>
      <c r="W75" s="116"/>
      <c r="X75" s="116"/>
      <c r="Y75" s="2"/>
      <c r="Z75" s="2"/>
      <c r="AA75" s="2"/>
      <c r="AB75" s="2"/>
      <c r="AC75" s="2"/>
      <c r="AD75" s="2"/>
      <c r="AE75" s="2"/>
      <c r="AF75" s="2"/>
      <c r="AG75" s="2"/>
      <c r="AH75" s="2"/>
      <c r="AI75" s="2"/>
      <c r="AJ75" s="2"/>
      <c r="AK75" s="2"/>
      <c r="AL75" s="2"/>
      <c r="AM75" s="2"/>
      <c r="AN75" s="2"/>
      <c r="AO75" s="2"/>
      <c r="AP75" s="2"/>
      <c r="AQ75" s="2"/>
      <c r="AR75" s="2"/>
      <c r="AS75" s="2"/>
      <c r="AT75" s="2"/>
      <c r="AU75" s="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c r="CW75" s="112"/>
      <c r="CX75" s="2"/>
      <c r="CY75" s="112"/>
      <c r="CZ75" s="2"/>
      <c r="DA75" s="2"/>
      <c r="DB75" s="2"/>
      <c r="DC75" s="2"/>
      <c r="DD75" s="2"/>
      <c r="DE75" s="2"/>
      <c r="DF75" s="2"/>
      <c r="DG75" s="2"/>
      <c r="DH75" s="2"/>
      <c r="DI75" s="2"/>
      <c r="DJ75" s="2"/>
      <c r="DK75" s="2"/>
      <c r="DL75" s="2"/>
      <c r="DM75" s="2"/>
      <c r="DN75" s="2"/>
      <c r="DO75" s="2"/>
      <c r="DP75" s="2"/>
      <c r="DQ75" s="2"/>
      <c r="DR75" s="2"/>
      <c r="DS75" s="2"/>
    </row>
    <row r="76" spans="1:123" ht="29.25" customHeight="1">
      <c r="A76" s="113"/>
      <c r="B76" s="270" t="s">
        <v>181</v>
      </c>
      <c r="C76" s="251"/>
      <c r="D76" s="251"/>
      <c r="E76" s="251"/>
      <c r="F76" s="251"/>
      <c r="G76" s="251"/>
      <c r="H76" s="251"/>
      <c r="I76" s="251"/>
      <c r="J76" s="251"/>
      <c r="K76" s="251"/>
      <c r="L76" s="251"/>
      <c r="M76" s="251"/>
      <c r="N76" s="251"/>
      <c r="O76" s="251"/>
      <c r="P76" s="251"/>
      <c r="Q76" s="194"/>
      <c r="R76" s="195"/>
      <c r="S76" s="196"/>
      <c r="T76" s="196"/>
      <c r="U76" s="116"/>
      <c r="V76" s="116"/>
      <c r="W76" s="116"/>
      <c r="X76" s="116"/>
      <c r="Y76" s="2"/>
      <c r="Z76" s="2"/>
      <c r="AA76" s="2"/>
      <c r="AB76" s="2"/>
      <c r="AC76" s="2"/>
      <c r="AD76" s="2"/>
      <c r="AE76" s="2"/>
      <c r="AF76" s="2"/>
      <c r="AG76" s="2"/>
      <c r="AH76" s="2"/>
      <c r="AI76" s="2"/>
      <c r="AJ76" s="2"/>
      <c r="AK76" s="2"/>
      <c r="AL76" s="2"/>
      <c r="AM76" s="2"/>
      <c r="AN76" s="2"/>
      <c r="AO76" s="2"/>
      <c r="AP76" s="2"/>
      <c r="AQ76" s="2"/>
      <c r="AR76" s="2"/>
      <c r="AS76" s="2"/>
      <c r="AT76" s="2"/>
      <c r="AU76" s="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c r="CW76" s="112"/>
      <c r="CX76" s="2"/>
      <c r="CY76" s="112"/>
      <c r="CZ76" s="2"/>
      <c r="DA76" s="2"/>
      <c r="DB76" s="2"/>
      <c r="DC76" s="2"/>
      <c r="DD76" s="2"/>
      <c r="DE76" s="2"/>
      <c r="DF76" s="2"/>
      <c r="DG76" s="2"/>
      <c r="DH76" s="2"/>
      <c r="DI76" s="2"/>
      <c r="DJ76" s="2"/>
      <c r="DK76" s="2"/>
      <c r="DL76" s="2"/>
      <c r="DM76" s="2"/>
      <c r="DN76" s="2"/>
      <c r="DO76" s="2"/>
      <c r="DP76" s="2"/>
      <c r="DQ76" s="2"/>
      <c r="DR76" s="2"/>
      <c r="DS76" s="2"/>
    </row>
    <row r="77" spans="1:123" ht="15" customHeight="1">
      <c r="A77" s="113"/>
      <c r="B77" s="271" t="str">
        <f>HLOOKUP($CY$11,Def!B20:AO22,3)</f>
        <v>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v>
      </c>
      <c r="C77" s="253"/>
      <c r="D77" s="253"/>
      <c r="E77" s="253"/>
      <c r="F77" s="253"/>
      <c r="G77" s="253"/>
      <c r="H77" s="253"/>
      <c r="I77" s="253"/>
      <c r="J77" s="253"/>
      <c r="K77" s="253"/>
      <c r="L77" s="253"/>
      <c r="M77" s="253"/>
      <c r="N77" s="253"/>
      <c r="O77" s="253"/>
      <c r="P77" s="253"/>
      <c r="Q77" s="197"/>
      <c r="R77" s="198"/>
      <c r="S77" s="199"/>
      <c r="T77" s="199"/>
      <c r="U77" s="116"/>
      <c r="V77" s="116"/>
      <c r="W77" s="116"/>
      <c r="X77" s="116"/>
      <c r="Y77" s="2"/>
      <c r="Z77" s="2"/>
      <c r="AA77" s="2"/>
      <c r="AB77" s="2"/>
      <c r="AC77" s="2"/>
      <c r="AD77" s="2"/>
      <c r="AE77" s="2"/>
      <c r="AF77" s="2"/>
      <c r="AG77" s="2"/>
      <c r="AH77" s="2"/>
      <c r="AI77" s="2"/>
      <c r="AJ77" s="2"/>
      <c r="AK77" s="2"/>
      <c r="AL77" s="2"/>
      <c r="AM77" s="2"/>
      <c r="AN77" s="2"/>
      <c r="AO77" s="2"/>
      <c r="AP77" s="2"/>
      <c r="AQ77" s="2"/>
      <c r="AR77" s="2"/>
      <c r="AS77" s="2"/>
      <c r="AT77" s="2"/>
      <c r="AU77" s="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c r="CW77" s="112"/>
      <c r="CX77" s="2"/>
      <c r="CY77" s="112"/>
      <c r="CZ77" s="2"/>
      <c r="DA77" s="2"/>
      <c r="DB77" s="2"/>
      <c r="DC77" s="2"/>
      <c r="DD77" s="2"/>
      <c r="DE77" s="2"/>
      <c r="DF77" s="2"/>
      <c r="DG77" s="2"/>
      <c r="DH77" s="2"/>
      <c r="DI77" s="2"/>
      <c r="DJ77" s="2"/>
      <c r="DK77" s="2"/>
      <c r="DL77" s="2"/>
      <c r="DM77" s="2"/>
      <c r="DN77" s="2"/>
      <c r="DO77" s="2"/>
      <c r="DP77" s="2"/>
      <c r="DQ77" s="2"/>
      <c r="DR77" s="2"/>
      <c r="DS77" s="2"/>
    </row>
    <row r="78" spans="1:123" ht="15" customHeight="1">
      <c r="A78" s="113"/>
      <c r="B78" s="253"/>
      <c r="C78" s="253"/>
      <c r="D78" s="253"/>
      <c r="E78" s="253"/>
      <c r="F78" s="253"/>
      <c r="G78" s="253"/>
      <c r="H78" s="253"/>
      <c r="I78" s="253"/>
      <c r="J78" s="253"/>
      <c r="K78" s="253"/>
      <c r="L78" s="253"/>
      <c r="M78" s="253"/>
      <c r="N78" s="253"/>
      <c r="O78" s="253"/>
      <c r="P78" s="253"/>
      <c r="Q78" s="197"/>
      <c r="R78" s="198"/>
      <c r="S78" s="199"/>
      <c r="T78" s="199"/>
      <c r="U78" s="116"/>
      <c r="V78" s="116"/>
      <c r="W78" s="116"/>
      <c r="X78" s="116"/>
      <c r="Y78" s="2"/>
      <c r="Z78" s="2"/>
      <c r="AA78" s="2"/>
      <c r="AB78" s="2"/>
      <c r="AC78" s="2"/>
      <c r="AD78" s="2"/>
      <c r="AE78" s="2"/>
      <c r="AF78" s="2"/>
      <c r="AG78" s="2"/>
      <c r="AH78" s="2"/>
      <c r="AI78" s="2"/>
      <c r="AJ78" s="2"/>
      <c r="AK78" s="2"/>
      <c r="AL78" s="2"/>
      <c r="AM78" s="2"/>
      <c r="AN78" s="2"/>
      <c r="AO78" s="2"/>
      <c r="AP78" s="2"/>
      <c r="AQ78" s="2"/>
      <c r="AR78" s="2"/>
      <c r="AS78" s="2"/>
      <c r="AT78" s="2"/>
      <c r="AU78" s="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c r="CW78" s="112"/>
      <c r="CX78" s="2"/>
      <c r="CY78" s="112"/>
      <c r="CZ78" s="2"/>
      <c r="DA78" s="2"/>
      <c r="DB78" s="2"/>
      <c r="DC78" s="2"/>
      <c r="DD78" s="2"/>
      <c r="DE78" s="2"/>
      <c r="DF78" s="2"/>
      <c r="DG78" s="2"/>
      <c r="DH78" s="2"/>
      <c r="DI78" s="2"/>
      <c r="DJ78" s="2"/>
      <c r="DK78" s="2"/>
      <c r="DL78" s="2"/>
      <c r="DM78" s="2"/>
      <c r="DN78" s="2"/>
      <c r="DO78" s="2"/>
      <c r="DP78" s="2"/>
      <c r="DQ78" s="2"/>
      <c r="DR78" s="2"/>
      <c r="DS78" s="2"/>
    </row>
    <row r="79" spans="1:123" ht="15" customHeight="1">
      <c r="A79" s="113"/>
      <c r="B79" s="253"/>
      <c r="C79" s="253"/>
      <c r="D79" s="253"/>
      <c r="E79" s="253"/>
      <c r="F79" s="253"/>
      <c r="G79" s="253"/>
      <c r="H79" s="253"/>
      <c r="I79" s="253"/>
      <c r="J79" s="253"/>
      <c r="K79" s="253"/>
      <c r="L79" s="253"/>
      <c r="M79" s="253"/>
      <c r="N79" s="253"/>
      <c r="O79" s="253"/>
      <c r="P79" s="253"/>
      <c r="Q79" s="197"/>
      <c r="R79" s="198"/>
      <c r="S79" s="199"/>
      <c r="T79" s="199"/>
      <c r="U79" s="116"/>
      <c r="V79" s="116"/>
      <c r="W79" s="116"/>
      <c r="X79" s="116"/>
      <c r="Y79" s="2"/>
      <c r="Z79" s="2"/>
      <c r="AA79" s="2"/>
      <c r="AB79" s="2"/>
      <c r="AC79" s="2"/>
      <c r="AD79" s="2"/>
      <c r="AE79" s="2"/>
      <c r="AF79" s="2"/>
      <c r="AG79" s="2"/>
      <c r="AH79" s="2"/>
      <c r="AI79" s="2"/>
      <c r="AJ79" s="2"/>
      <c r="AK79" s="2"/>
      <c r="AL79" s="2"/>
      <c r="AM79" s="2"/>
      <c r="AN79" s="2"/>
      <c r="AO79" s="2"/>
      <c r="AP79" s="2"/>
      <c r="AQ79" s="2"/>
      <c r="AR79" s="2"/>
      <c r="AS79" s="2"/>
      <c r="AT79" s="2"/>
      <c r="AU79" s="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c r="CW79" s="112"/>
      <c r="CX79" s="2"/>
      <c r="CY79" s="112"/>
      <c r="CZ79" s="2"/>
      <c r="DA79" s="2"/>
      <c r="DB79" s="2"/>
      <c r="DC79" s="2"/>
      <c r="DD79" s="2"/>
      <c r="DE79" s="2"/>
      <c r="DF79" s="2"/>
      <c r="DG79" s="2"/>
      <c r="DH79" s="2"/>
      <c r="DI79" s="2"/>
      <c r="DJ79" s="2"/>
      <c r="DK79" s="2"/>
      <c r="DL79" s="2"/>
      <c r="DM79" s="2"/>
      <c r="DN79" s="2"/>
      <c r="DO79" s="2"/>
      <c r="DP79" s="2"/>
      <c r="DQ79" s="2"/>
      <c r="DR79" s="2"/>
      <c r="DS79" s="2"/>
    </row>
    <row r="80" spans="1:123" ht="21.75" customHeight="1">
      <c r="A80" s="113"/>
      <c r="B80" s="253"/>
      <c r="C80" s="253"/>
      <c r="D80" s="253"/>
      <c r="E80" s="253"/>
      <c r="F80" s="253"/>
      <c r="G80" s="253"/>
      <c r="H80" s="253"/>
      <c r="I80" s="253"/>
      <c r="J80" s="253"/>
      <c r="K80" s="253"/>
      <c r="L80" s="253"/>
      <c r="M80" s="253"/>
      <c r="N80" s="253"/>
      <c r="O80" s="253"/>
      <c r="P80" s="253"/>
      <c r="Q80" s="197"/>
      <c r="R80" s="198"/>
      <c r="S80" s="199"/>
      <c r="T80" s="199"/>
      <c r="U80" s="116"/>
      <c r="V80" s="116"/>
      <c r="W80" s="116"/>
      <c r="X80" s="116"/>
      <c r="Y80" s="2"/>
      <c r="Z80" s="2"/>
      <c r="AA80" s="2"/>
      <c r="AB80" s="2"/>
      <c r="AC80" s="2"/>
      <c r="AD80" s="2"/>
      <c r="AE80" s="2"/>
      <c r="AF80" s="2"/>
      <c r="AG80" s="2"/>
      <c r="AH80" s="2"/>
      <c r="AI80" s="2"/>
      <c r="AJ80" s="2"/>
      <c r="AK80" s="2"/>
      <c r="AL80" s="2"/>
      <c r="AM80" s="2"/>
      <c r="AN80" s="2"/>
      <c r="AO80" s="2"/>
      <c r="AP80" s="2"/>
      <c r="AQ80" s="2"/>
      <c r="AR80" s="2"/>
      <c r="AS80" s="2"/>
      <c r="AT80" s="2"/>
      <c r="AU80" s="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c r="CW80" s="112"/>
      <c r="CX80" s="2"/>
      <c r="CY80" s="112"/>
      <c r="CZ80" s="2"/>
      <c r="DA80" s="2"/>
      <c r="DB80" s="2"/>
      <c r="DC80" s="2"/>
      <c r="DD80" s="2"/>
      <c r="DE80" s="2"/>
      <c r="DF80" s="2"/>
      <c r="DG80" s="2"/>
      <c r="DH80" s="2"/>
      <c r="DI80" s="2"/>
      <c r="DJ80" s="2"/>
      <c r="DK80" s="2"/>
      <c r="DL80" s="2"/>
      <c r="DM80" s="2"/>
      <c r="DN80" s="2"/>
      <c r="DO80" s="2"/>
      <c r="DP80" s="2"/>
      <c r="DQ80" s="2"/>
      <c r="DR80" s="2"/>
      <c r="DS80" s="2"/>
    </row>
    <row r="81" spans="1:123" ht="15" customHeight="1">
      <c r="A81" s="113"/>
      <c r="B81" s="253"/>
      <c r="C81" s="253"/>
      <c r="D81" s="253"/>
      <c r="E81" s="253"/>
      <c r="F81" s="253"/>
      <c r="G81" s="253"/>
      <c r="H81" s="253"/>
      <c r="I81" s="253"/>
      <c r="J81" s="253"/>
      <c r="K81" s="253"/>
      <c r="L81" s="253"/>
      <c r="M81" s="253"/>
      <c r="N81" s="253"/>
      <c r="O81" s="253"/>
      <c r="P81" s="253"/>
      <c r="Q81" s="197"/>
      <c r="R81" s="198"/>
      <c r="S81" s="199"/>
      <c r="T81" s="199"/>
      <c r="U81" s="116"/>
      <c r="V81" s="116"/>
      <c r="W81" s="116"/>
      <c r="X81" s="116"/>
      <c r="Y81" s="2"/>
      <c r="Z81" s="2"/>
      <c r="AA81" s="2"/>
      <c r="AB81" s="2"/>
      <c r="AC81" s="2"/>
      <c r="AD81" s="2"/>
      <c r="AE81" s="2"/>
      <c r="AF81" s="2"/>
      <c r="AG81" s="2"/>
      <c r="AH81" s="2"/>
      <c r="AI81" s="2"/>
      <c r="AJ81" s="2"/>
      <c r="AK81" s="2"/>
      <c r="AL81" s="2"/>
      <c r="AM81" s="2"/>
      <c r="AN81" s="2"/>
      <c r="AO81" s="2"/>
      <c r="AP81" s="2"/>
      <c r="AQ81" s="2"/>
      <c r="AR81" s="2"/>
      <c r="AS81" s="2"/>
      <c r="AT81" s="2"/>
      <c r="AU81" s="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c r="CW81" s="112"/>
      <c r="CX81" s="2"/>
      <c r="CY81" s="112"/>
      <c r="CZ81" s="2"/>
      <c r="DA81" s="2"/>
      <c r="DB81" s="2"/>
      <c r="DC81" s="2"/>
      <c r="DD81" s="2"/>
      <c r="DE81" s="2"/>
      <c r="DF81" s="2"/>
      <c r="DG81" s="2"/>
      <c r="DH81" s="2"/>
      <c r="DI81" s="2"/>
      <c r="DJ81" s="2"/>
      <c r="DK81" s="2"/>
      <c r="DL81" s="2"/>
      <c r="DM81" s="2"/>
      <c r="DN81" s="2"/>
      <c r="DO81" s="2"/>
      <c r="DP81" s="2"/>
      <c r="DQ81" s="2"/>
      <c r="DR81" s="2"/>
      <c r="DS81" s="2"/>
    </row>
    <row r="82" spans="1:123" ht="15" customHeight="1">
      <c r="A82" s="113"/>
      <c r="B82" s="253"/>
      <c r="C82" s="253"/>
      <c r="D82" s="253"/>
      <c r="E82" s="253"/>
      <c r="F82" s="253"/>
      <c r="G82" s="253"/>
      <c r="H82" s="253"/>
      <c r="I82" s="253"/>
      <c r="J82" s="253"/>
      <c r="K82" s="253"/>
      <c r="L82" s="253"/>
      <c r="M82" s="253"/>
      <c r="N82" s="253"/>
      <c r="O82" s="253"/>
      <c r="P82" s="253"/>
      <c r="Q82" s="197"/>
      <c r="R82" s="198"/>
      <c r="S82" s="199"/>
      <c r="T82" s="199"/>
      <c r="U82" s="116"/>
      <c r="V82" s="116"/>
      <c r="W82" s="116"/>
      <c r="X82" s="116"/>
      <c r="Y82" s="2"/>
      <c r="Z82" s="2"/>
      <c r="AA82" s="2"/>
      <c r="AB82" s="2"/>
      <c r="AC82" s="2"/>
      <c r="AD82" s="2"/>
      <c r="AE82" s="2"/>
      <c r="AF82" s="2"/>
      <c r="AG82" s="2"/>
      <c r="AH82" s="2"/>
      <c r="AI82" s="2"/>
      <c r="AJ82" s="2"/>
      <c r="AK82" s="2"/>
      <c r="AL82" s="2"/>
      <c r="AM82" s="2"/>
      <c r="AN82" s="2"/>
      <c r="AO82" s="2"/>
      <c r="AP82" s="2"/>
      <c r="AQ82" s="2"/>
      <c r="AR82" s="2"/>
      <c r="AS82" s="2"/>
      <c r="AT82" s="2"/>
      <c r="AU82" s="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c r="CW82" s="112"/>
      <c r="CX82" s="2"/>
      <c r="CY82" s="112"/>
      <c r="CZ82" s="2"/>
      <c r="DA82" s="2"/>
      <c r="DB82" s="2"/>
      <c r="DC82" s="2"/>
      <c r="DD82" s="2"/>
      <c r="DE82" s="2"/>
      <c r="DF82" s="2"/>
      <c r="DG82" s="2"/>
      <c r="DH82" s="2"/>
      <c r="DI82" s="2"/>
      <c r="DJ82" s="2"/>
      <c r="DK82" s="2"/>
      <c r="DL82" s="2"/>
      <c r="DM82" s="2"/>
      <c r="DN82" s="2"/>
      <c r="DO82" s="2"/>
      <c r="DP82" s="2"/>
      <c r="DQ82" s="2"/>
      <c r="DR82" s="2"/>
      <c r="DS82" s="2"/>
    </row>
    <row r="83" spans="1:123" ht="15" customHeight="1">
      <c r="A83" s="113"/>
      <c r="B83" s="253"/>
      <c r="C83" s="253"/>
      <c r="D83" s="253"/>
      <c r="E83" s="253"/>
      <c r="F83" s="253"/>
      <c r="G83" s="253"/>
      <c r="H83" s="253"/>
      <c r="I83" s="253"/>
      <c r="J83" s="253"/>
      <c r="K83" s="253"/>
      <c r="L83" s="253"/>
      <c r="M83" s="253"/>
      <c r="N83" s="253"/>
      <c r="O83" s="253"/>
      <c r="P83" s="253"/>
      <c r="Q83" s="197"/>
      <c r="R83" s="200"/>
      <c r="S83" s="201"/>
      <c r="T83" s="201"/>
      <c r="U83" s="116"/>
      <c r="V83" s="116"/>
      <c r="W83" s="116"/>
      <c r="X83" s="116"/>
      <c r="Y83" s="2"/>
      <c r="Z83" s="2"/>
      <c r="AA83" s="2"/>
      <c r="AB83" s="2"/>
      <c r="AC83" s="2"/>
      <c r="AD83" s="2"/>
      <c r="AE83" s="2"/>
      <c r="AF83" s="2"/>
      <c r="AG83" s="2"/>
      <c r="AH83" s="2"/>
      <c r="AI83" s="2"/>
      <c r="AJ83" s="2"/>
      <c r="AK83" s="2"/>
      <c r="AL83" s="2"/>
      <c r="AM83" s="2"/>
      <c r="AN83" s="2"/>
      <c r="AO83" s="2"/>
      <c r="AP83" s="2"/>
      <c r="AQ83" s="2"/>
      <c r="AR83" s="2"/>
      <c r="AS83" s="2"/>
      <c r="AT83" s="2"/>
      <c r="AU83" s="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c r="CW83" s="112"/>
      <c r="CX83" s="2"/>
      <c r="CY83" s="112"/>
      <c r="CZ83" s="2"/>
      <c r="DA83" s="2"/>
      <c r="DB83" s="2"/>
      <c r="DC83" s="2"/>
      <c r="DD83" s="2"/>
      <c r="DE83" s="2"/>
      <c r="DF83" s="2"/>
      <c r="DG83" s="2"/>
      <c r="DH83" s="2"/>
      <c r="DI83" s="2"/>
      <c r="DJ83" s="2"/>
      <c r="DK83" s="2"/>
      <c r="DL83" s="2"/>
      <c r="DM83" s="2"/>
      <c r="DN83" s="2"/>
      <c r="DO83" s="2"/>
      <c r="DP83" s="2"/>
      <c r="DQ83" s="2"/>
      <c r="DR83" s="2"/>
      <c r="DS83" s="2"/>
    </row>
    <row r="84" spans="1:123" ht="15" customHeight="1">
      <c r="A84" s="113"/>
      <c r="B84" s="253"/>
      <c r="C84" s="253"/>
      <c r="D84" s="253"/>
      <c r="E84" s="253"/>
      <c r="F84" s="253"/>
      <c r="G84" s="253"/>
      <c r="H84" s="253"/>
      <c r="I84" s="253"/>
      <c r="J84" s="253"/>
      <c r="K84" s="253"/>
      <c r="L84" s="253"/>
      <c r="M84" s="253"/>
      <c r="N84" s="253"/>
      <c r="O84" s="253"/>
      <c r="P84" s="253"/>
      <c r="Q84" s="197"/>
      <c r="R84" s="185"/>
      <c r="S84" s="2"/>
      <c r="T84" s="2"/>
      <c r="U84" s="116"/>
      <c r="V84" s="116"/>
      <c r="W84" s="116"/>
      <c r="X84" s="116"/>
      <c r="Y84" s="2"/>
      <c r="Z84" s="2"/>
      <c r="AA84" s="2"/>
      <c r="AB84" s="2"/>
      <c r="AC84" s="2"/>
      <c r="AD84" s="2"/>
      <c r="AE84" s="2"/>
      <c r="AF84" s="2"/>
      <c r="AG84" s="2"/>
      <c r="AH84" s="2"/>
      <c r="AI84" s="2"/>
      <c r="AJ84" s="2"/>
      <c r="AK84" s="2"/>
      <c r="AL84" s="2"/>
      <c r="AM84" s="2"/>
      <c r="AN84" s="2"/>
      <c r="AO84" s="2"/>
      <c r="AP84" s="2"/>
      <c r="AQ84" s="2"/>
      <c r="AR84" s="2"/>
      <c r="AS84" s="2"/>
      <c r="AT84" s="2"/>
      <c r="AU84" s="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c r="CW84" s="112"/>
      <c r="CX84" s="2"/>
      <c r="CY84" s="112"/>
      <c r="CZ84" s="2"/>
      <c r="DA84" s="2"/>
      <c r="DB84" s="2"/>
      <c r="DC84" s="2"/>
      <c r="DD84" s="2"/>
      <c r="DE84" s="2"/>
      <c r="DF84" s="2"/>
      <c r="DG84" s="2"/>
      <c r="DH84" s="2"/>
      <c r="DI84" s="2"/>
      <c r="DJ84" s="2"/>
      <c r="DK84" s="2"/>
      <c r="DL84" s="2"/>
      <c r="DM84" s="2"/>
      <c r="DN84" s="2"/>
      <c r="DO84" s="2"/>
      <c r="DP84" s="2"/>
      <c r="DQ84" s="2"/>
      <c r="DR84" s="2"/>
      <c r="DS84" s="2"/>
    </row>
    <row r="85" spans="1:123" ht="21.75" customHeight="1">
      <c r="A85" s="113"/>
      <c r="B85" s="272" t="s">
        <v>182</v>
      </c>
      <c r="C85" s="251"/>
      <c r="D85" s="251"/>
      <c r="E85" s="251"/>
      <c r="F85" s="251"/>
      <c r="G85" s="251"/>
      <c r="H85" s="251"/>
      <c r="I85" s="251"/>
      <c r="J85" s="251"/>
      <c r="K85" s="251"/>
      <c r="L85" s="251"/>
      <c r="M85" s="251"/>
      <c r="N85" s="251"/>
      <c r="O85" s="251"/>
      <c r="P85" s="251"/>
      <c r="Q85" s="194"/>
      <c r="R85" s="195"/>
      <c r="S85" s="196"/>
      <c r="T85" s="196"/>
      <c r="U85" s="116"/>
      <c r="V85" s="116"/>
      <c r="W85" s="116"/>
      <c r="X85" s="116"/>
      <c r="Y85" s="2"/>
      <c r="Z85" s="2"/>
      <c r="AA85" s="2"/>
      <c r="AB85" s="2"/>
      <c r="AC85" s="2"/>
      <c r="AD85" s="2"/>
      <c r="AE85" s="2"/>
      <c r="AF85" s="2"/>
      <c r="AG85" s="2"/>
      <c r="AH85" s="2"/>
      <c r="AI85" s="2"/>
      <c r="AJ85" s="2"/>
      <c r="AK85" s="2"/>
      <c r="AL85" s="2"/>
      <c r="AM85" s="2"/>
      <c r="AN85" s="2"/>
      <c r="AO85" s="2"/>
      <c r="AP85" s="2"/>
      <c r="AQ85" s="2"/>
      <c r="AR85" s="2"/>
      <c r="AS85" s="2"/>
      <c r="AT85" s="2"/>
      <c r="AU85" s="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c r="CW85" s="112"/>
      <c r="CX85" s="2"/>
      <c r="CY85" s="112"/>
      <c r="CZ85" s="2"/>
      <c r="DA85" s="2"/>
      <c r="DB85" s="2"/>
      <c r="DC85" s="2"/>
      <c r="DD85" s="2"/>
      <c r="DE85" s="2"/>
      <c r="DF85" s="2"/>
      <c r="DG85" s="2"/>
      <c r="DH85" s="2"/>
      <c r="DI85" s="2"/>
      <c r="DJ85" s="2"/>
      <c r="DK85" s="2"/>
      <c r="DL85" s="2"/>
      <c r="DM85" s="2"/>
      <c r="DN85" s="2"/>
      <c r="DO85" s="2"/>
      <c r="DP85" s="2"/>
      <c r="DQ85" s="2"/>
      <c r="DR85" s="2"/>
      <c r="DS85" s="2"/>
    </row>
    <row r="86" spans="1:123" ht="15" customHeight="1">
      <c r="A86" s="113"/>
      <c r="B86" s="271" t="s">
        <v>183</v>
      </c>
      <c r="C86" s="253"/>
      <c r="D86" s="253"/>
      <c r="E86" s="253"/>
      <c r="F86" s="253"/>
      <c r="G86" s="253"/>
      <c r="H86" s="253"/>
      <c r="I86" s="253"/>
      <c r="J86" s="253"/>
      <c r="K86" s="253"/>
      <c r="L86" s="253"/>
      <c r="M86" s="253"/>
      <c r="N86" s="253"/>
      <c r="O86" s="253"/>
      <c r="P86" s="253"/>
      <c r="Q86" s="197"/>
      <c r="R86" s="198"/>
      <c r="S86" s="199"/>
      <c r="T86" s="199"/>
      <c r="U86" s="116"/>
      <c r="V86" s="116"/>
      <c r="W86" s="116"/>
      <c r="X86" s="116"/>
      <c r="Y86" s="2"/>
      <c r="Z86" s="2"/>
      <c r="AA86" s="2"/>
      <c r="AB86" s="2"/>
      <c r="AC86" s="2"/>
      <c r="AD86" s="2"/>
      <c r="AE86" s="2"/>
      <c r="AF86" s="2"/>
      <c r="AG86" s="2"/>
      <c r="AH86" s="2"/>
      <c r="AI86" s="2"/>
      <c r="AJ86" s="2"/>
      <c r="AK86" s="2"/>
      <c r="AL86" s="2"/>
      <c r="AM86" s="2"/>
      <c r="AN86" s="2"/>
      <c r="AO86" s="2"/>
      <c r="AP86" s="2"/>
      <c r="AQ86" s="2"/>
      <c r="AR86" s="2"/>
      <c r="AS86" s="2"/>
      <c r="AT86" s="2"/>
      <c r="AU86" s="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c r="CW86" s="112"/>
      <c r="CX86" s="2"/>
      <c r="CY86" s="112"/>
      <c r="CZ86" s="2"/>
      <c r="DA86" s="2"/>
      <c r="DB86" s="2"/>
      <c r="DC86" s="2"/>
      <c r="DD86" s="2"/>
      <c r="DE86" s="2"/>
      <c r="DF86" s="2"/>
      <c r="DG86" s="2"/>
      <c r="DH86" s="2"/>
      <c r="DI86" s="2"/>
      <c r="DJ86" s="2"/>
      <c r="DK86" s="2"/>
      <c r="DL86" s="2"/>
      <c r="DM86" s="2"/>
      <c r="DN86" s="2"/>
      <c r="DO86" s="2"/>
      <c r="DP86" s="2"/>
      <c r="DQ86" s="2"/>
      <c r="DR86" s="2"/>
      <c r="DS86" s="2"/>
    </row>
    <row r="87" spans="1:123" ht="26.25" customHeight="1">
      <c r="A87" s="113"/>
      <c r="B87" s="253"/>
      <c r="C87" s="253"/>
      <c r="D87" s="253"/>
      <c r="E87" s="253"/>
      <c r="F87" s="253"/>
      <c r="G87" s="253"/>
      <c r="H87" s="253"/>
      <c r="I87" s="253"/>
      <c r="J87" s="253"/>
      <c r="K87" s="253"/>
      <c r="L87" s="253"/>
      <c r="M87" s="253"/>
      <c r="N87" s="253"/>
      <c r="O87" s="253"/>
      <c r="P87" s="253"/>
      <c r="Q87" s="197"/>
      <c r="R87" s="198"/>
      <c r="S87" s="199"/>
      <c r="T87" s="199"/>
      <c r="U87" s="116"/>
      <c r="V87" s="116"/>
      <c r="W87" s="116"/>
      <c r="X87" s="116"/>
      <c r="Y87" s="2"/>
      <c r="Z87" s="2"/>
      <c r="AA87" s="2"/>
      <c r="AB87" s="2"/>
      <c r="AC87" s="2"/>
      <c r="AD87" s="2"/>
      <c r="AE87" s="2"/>
      <c r="AF87" s="2"/>
      <c r="AG87" s="2"/>
      <c r="AH87" s="2"/>
      <c r="AI87" s="2"/>
      <c r="AJ87" s="2"/>
      <c r="AK87" s="2"/>
      <c r="AL87" s="2"/>
      <c r="AM87" s="2"/>
      <c r="AN87" s="2"/>
      <c r="AO87" s="2"/>
      <c r="AP87" s="2"/>
      <c r="AQ87" s="2"/>
      <c r="AR87" s="2"/>
      <c r="AS87" s="2"/>
      <c r="AT87" s="2"/>
      <c r="AU87" s="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c r="CW87" s="112"/>
      <c r="CX87" s="2"/>
      <c r="CY87" s="112"/>
      <c r="CZ87" s="2"/>
      <c r="DA87" s="2"/>
      <c r="DB87" s="2"/>
      <c r="DC87" s="2"/>
      <c r="DD87" s="2"/>
      <c r="DE87" s="2"/>
      <c r="DF87" s="2"/>
      <c r="DG87" s="2"/>
      <c r="DH87" s="2"/>
      <c r="DI87" s="2"/>
      <c r="DJ87" s="2"/>
      <c r="DK87" s="2"/>
      <c r="DL87" s="2"/>
      <c r="DM87" s="2"/>
      <c r="DN87" s="2"/>
      <c r="DO87" s="2"/>
      <c r="DP87" s="2"/>
      <c r="DQ87" s="2"/>
      <c r="DR87" s="2"/>
      <c r="DS87" s="2"/>
    </row>
    <row r="88" spans="1:123" ht="15" customHeight="1">
      <c r="A88" s="113"/>
      <c r="B88" s="253"/>
      <c r="C88" s="253"/>
      <c r="D88" s="253"/>
      <c r="E88" s="253"/>
      <c r="F88" s="253"/>
      <c r="G88" s="253"/>
      <c r="H88" s="253"/>
      <c r="I88" s="253"/>
      <c r="J88" s="253"/>
      <c r="K88" s="253"/>
      <c r="L88" s="253"/>
      <c r="M88" s="253"/>
      <c r="N88" s="253"/>
      <c r="O88" s="253"/>
      <c r="P88" s="253"/>
      <c r="Q88" s="197"/>
      <c r="R88" s="198"/>
      <c r="S88" s="199"/>
      <c r="T88" s="199"/>
      <c r="U88" s="116"/>
      <c r="V88" s="116"/>
      <c r="W88" s="116"/>
      <c r="X88" s="116"/>
      <c r="Y88" s="2"/>
      <c r="Z88" s="2"/>
      <c r="AA88" s="2"/>
      <c r="AB88" s="2"/>
      <c r="AC88" s="2"/>
      <c r="AD88" s="2"/>
      <c r="AE88" s="2"/>
      <c r="AF88" s="2"/>
      <c r="AG88" s="2"/>
      <c r="AH88" s="2"/>
      <c r="AI88" s="2"/>
      <c r="AJ88" s="2"/>
      <c r="AK88" s="2"/>
      <c r="AL88" s="2"/>
      <c r="AM88" s="2"/>
      <c r="AN88" s="2"/>
      <c r="AO88" s="2"/>
      <c r="AP88" s="2"/>
      <c r="AQ88" s="2"/>
      <c r="AR88" s="2"/>
      <c r="AS88" s="2"/>
      <c r="AT88" s="2"/>
      <c r="AU88" s="2"/>
      <c r="AV88" s="112"/>
      <c r="AW88" s="112"/>
      <c r="AX88" s="112"/>
      <c r="AY88" s="112"/>
      <c r="AZ88" s="112"/>
      <c r="BA88" s="112"/>
      <c r="BB88" s="112"/>
      <c r="BC88" s="112"/>
      <c r="BD88" s="112"/>
      <c r="BE88" s="112"/>
      <c r="BF88" s="112"/>
      <c r="BG88" s="112"/>
      <c r="BH88" s="112"/>
      <c r="BI88" s="112"/>
      <c r="BJ88" s="112"/>
      <c r="BK88" s="112"/>
      <c r="BL88" s="112"/>
      <c r="BM88" s="112"/>
      <c r="BN88" s="112"/>
      <c r="BO88" s="112"/>
      <c r="BP88" s="112"/>
      <c r="BQ88" s="112"/>
      <c r="BR88" s="112"/>
      <c r="BS88" s="112"/>
      <c r="BT88" s="112"/>
      <c r="BU88" s="112"/>
      <c r="BV88" s="112"/>
      <c r="BW88" s="112"/>
      <c r="BX88" s="112"/>
      <c r="BY88" s="112"/>
      <c r="BZ88" s="112"/>
      <c r="CA88" s="112"/>
      <c r="CB88" s="112"/>
      <c r="CC88" s="112"/>
      <c r="CD88" s="112"/>
      <c r="CE88" s="112"/>
      <c r="CF88" s="112"/>
      <c r="CG88" s="112"/>
      <c r="CH88" s="112"/>
      <c r="CI88" s="112"/>
      <c r="CJ88" s="112"/>
      <c r="CK88" s="112"/>
      <c r="CL88" s="112"/>
      <c r="CM88" s="112"/>
      <c r="CN88" s="112"/>
      <c r="CO88" s="112"/>
      <c r="CP88" s="112"/>
      <c r="CQ88" s="112"/>
      <c r="CR88" s="112"/>
      <c r="CS88" s="112"/>
      <c r="CT88" s="112"/>
      <c r="CU88" s="112"/>
      <c r="CV88" s="112"/>
      <c r="CW88" s="112"/>
      <c r="CX88" s="2"/>
      <c r="CY88" s="112"/>
      <c r="CZ88" s="2"/>
      <c r="DA88" s="2"/>
      <c r="DB88" s="2"/>
      <c r="DC88" s="2"/>
      <c r="DD88" s="2"/>
      <c r="DE88" s="2"/>
      <c r="DF88" s="2"/>
      <c r="DG88" s="2"/>
      <c r="DH88" s="2"/>
      <c r="DI88" s="2"/>
      <c r="DJ88" s="2"/>
      <c r="DK88" s="2"/>
      <c r="DL88" s="2"/>
      <c r="DM88" s="2"/>
      <c r="DN88" s="2"/>
      <c r="DO88" s="2"/>
      <c r="DP88" s="2"/>
      <c r="DQ88" s="2"/>
      <c r="DR88" s="2"/>
      <c r="DS88" s="2"/>
    </row>
    <row r="89" spans="1:123" ht="15.75" customHeight="1">
      <c r="A89" s="113"/>
      <c r="B89" s="253"/>
      <c r="C89" s="253"/>
      <c r="D89" s="253"/>
      <c r="E89" s="253"/>
      <c r="F89" s="253"/>
      <c r="G89" s="253"/>
      <c r="H89" s="253"/>
      <c r="I89" s="253"/>
      <c r="J89" s="253"/>
      <c r="K89" s="253"/>
      <c r="L89" s="253"/>
      <c r="M89" s="253"/>
      <c r="N89" s="253"/>
      <c r="O89" s="253"/>
      <c r="P89" s="253"/>
      <c r="Q89" s="202"/>
      <c r="R89" s="200"/>
      <c r="S89" s="201"/>
      <c r="T89" s="201"/>
      <c r="U89" s="116"/>
      <c r="V89" s="116"/>
      <c r="W89" s="116"/>
      <c r="X89" s="116"/>
      <c r="Y89" s="2"/>
      <c r="Z89" s="2"/>
      <c r="AA89" s="2"/>
      <c r="AB89" s="2"/>
      <c r="AC89" s="2"/>
      <c r="AD89" s="2"/>
      <c r="AE89" s="2"/>
      <c r="AF89" s="2"/>
      <c r="AG89" s="2"/>
      <c r="AH89" s="2"/>
      <c r="AI89" s="2"/>
      <c r="AJ89" s="2"/>
      <c r="AK89" s="2"/>
      <c r="AL89" s="2"/>
      <c r="AM89" s="2"/>
      <c r="AN89" s="2"/>
      <c r="AO89" s="2"/>
      <c r="AP89" s="2"/>
      <c r="AQ89" s="2"/>
      <c r="AR89" s="2"/>
      <c r="AS89" s="2"/>
      <c r="AT89" s="2"/>
      <c r="AU89" s="2"/>
      <c r="AV89" s="112"/>
      <c r="AW89" s="112"/>
      <c r="AX89" s="112"/>
      <c r="AY89" s="112"/>
      <c r="AZ89" s="112"/>
      <c r="BA89" s="112"/>
      <c r="BB89" s="112"/>
      <c r="BC89" s="112"/>
      <c r="BD89" s="112"/>
      <c r="BE89" s="112"/>
      <c r="BF89" s="112"/>
      <c r="BG89" s="112"/>
      <c r="BH89" s="112"/>
      <c r="BI89" s="112"/>
      <c r="BJ89" s="112"/>
      <c r="BK89" s="112"/>
      <c r="BL89" s="112"/>
      <c r="BM89" s="112"/>
      <c r="BN89" s="112"/>
      <c r="BO89" s="112"/>
      <c r="BP89" s="112"/>
      <c r="BQ89" s="112"/>
      <c r="BR89" s="112"/>
      <c r="BS89" s="112"/>
      <c r="BT89" s="112"/>
      <c r="BU89" s="112"/>
      <c r="BV89" s="112"/>
      <c r="BW89" s="112"/>
      <c r="BX89" s="112"/>
      <c r="BY89" s="112"/>
      <c r="BZ89" s="112"/>
      <c r="CA89" s="112"/>
      <c r="CB89" s="112"/>
      <c r="CC89" s="112"/>
      <c r="CD89" s="112"/>
      <c r="CE89" s="112"/>
      <c r="CF89" s="112"/>
      <c r="CG89" s="112"/>
      <c r="CH89" s="112"/>
      <c r="CI89" s="112"/>
      <c r="CJ89" s="112"/>
      <c r="CK89" s="112"/>
      <c r="CL89" s="112"/>
      <c r="CM89" s="112"/>
      <c r="CN89" s="112"/>
      <c r="CO89" s="112"/>
      <c r="CP89" s="112"/>
      <c r="CQ89" s="112"/>
      <c r="CR89" s="112"/>
      <c r="CS89" s="112"/>
      <c r="CT89" s="112"/>
      <c r="CU89" s="112"/>
      <c r="CV89" s="112"/>
      <c r="CW89" s="112"/>
      <c r="CX89" s="2"/>
      <c r="CY89" s="112"/>
      <c r="CZ89" s="2"/>
      <c r="DA89" s="2"/>
      <c r="DB89" s="2"/>
      <c r="DC89" s="2"/>
      <c r="DD89" s="2"/>
      <c r="DE89" s="2"/>
      <c r="DF89" s="2"/>
      <c r="DG89" s="2"/>
      <c r="DH89" s="2"/>
      <c r="DI89" s="2"/>
      <c r="DJ89" s="2"/>
      <c r="DK89" s="2"/>
      <c r="DL89" s="2"/>
      <c r="DM89" s="2"/>
      <c r="DN89" s="2"/>
      <c r="DO89" s="2"/>
      <c r="DP89" s="2"/>
      <c r="DQ89" s="2"/>
      <c r="DR89" s="2"/>
      <c r="DS89" s="2"/>
    </row>
    <row r="90" spans="1:123" ht="15.75" customHeight="1">
      <c r="A90" s="113"/>
      <c r="B90" s="203"/>
      <c r="C90" s="203"/>
      <c r="D90" s="203"/>
      <c r="E90" s="203"/>
      <c r="F90" s="203"/>
      <c r="G90" s="203"/>
      <c r="H90" s="203"/>
      <c r="I90" s="203"/>
      <c r="J90" s="203"/>
      <c r="K90" s="113"/>
      <c r="L90" s="204"/>
      <c r="M90" s="205"/>
      <c r="N90" s="205"/>
      <c r="O90" s="205"/>
      <c r="P90" s="205"/>
      <c r="Q90" s="206"/>
      <c r="R90" s="193"/>
      <c r="S90" s="116"/>
      <c r="T90" s="116"/>
      <c r="U90" s="116"/>
      <c r="V90" s="116"/>
      <c r="W90" s="116"/>
      <c r="X90" s="116"/>
      <c r="Y90" s="2"/>
      <c r="Z90" s="2"/>
      <c r="AA90" s="2"/>
      <c r="AB90" s="2"/>
      <c r="AC90" s="2"/>
      <c r="AD90" s="2"/>
      <c r="AE90" s="2"/>
      <c r="AF90" s="2"/>
      <c r="AG90" s="2"/>
      <c r="AH90" s="2"/>
      <c r="AI90" s="2"/>
      <c r="AJ90" s="2"/>
      <c r="AK90" s="2"/>
      <c r="AL90" s="2"/>
      <c r="AM90" s="2"/>
      <c r="AN90" s="2"/>
      <c r="AO90" s="2"/>
      <c r="AP90" s="2"/>
      <c r="AQ90" s="2"/>
      <c r="AR90" s="2"/>
      <c r="AS90" s="2"/>
      <c r="AT90" s="2"/>
      <c r="AU90" s="2"/>
      <c r="AV90" s="112"/>
      <c r="AW90" s="112"/>
      <c r="AX90" s="112"/>
      <c r="AY90" s="112"/>
      <c r="AZ90" s="112"/>
      <c r="BA90" s="112"/>
      <c r="BB90" s="112"/>
      <c r="BC90" s="112"/>
      <c r="BD90" s="112"/>
      <c r="BE90" s="112"/>
      <c r="BF90" s="112"/>
      <c r="BG90" s="112"/>
      <c r="BH90" s="112"/>
      <c r="BI90" s="112"/>
      <c r="BJ90" s="112"/>
      <c r="BK90" s="112"/>
      <c r="BL90" s="112"/>
      <c r="BM90" s="112"/>
      <c r="BN90" s="112"/>
      <c r="BO90" s="112"/>
      <c r="BP90" s="112"/>
      <c r="BQ90" s="112"/>
      <c r="BR90" s="112"/>
      <c r="BS90" s="112"/>
      <c r="BT90" s="112"/>
      <c r="BU90" s="112"/>
      <c r="BV90" s="112"/>
      <c r="BW90" s="112"/>
      <c r="BX90" s="112"/>
      <c r="BY90" s="112"/>
      <c r="BZ90" s="112"/>
      <c r="CA90" s="112"/>
      <c r="CB90" s="112"/>
      <c r="CC90" s="112"/>
      <c r="CD90" s="112"/>
      <c r="CE90" s="112"/>
      <c r="CF90" s="112"/>
      <c r="CG90" s="112"/>
      <c r="CH90" s="112"/>
      <c r="CI90" s="112"/>
      <c r="CJ90" s="112"/>
      <c r="CK90" s="112"/>
      <c r="CL90" s="112"/>
      <c r="CM90" s="112"/>
      <c r="CN90" s="112"/>
      <c r="CO90" s="112"/>
      <c r="CP90" s="112"/>
      <c r="CQ90" s="112"/>
      <c r="CR90" s="112"/>
      <c r="CS90" s="112"/>
      <c r="CT90" s="112"/>
      <c r="CU90" s="112"/>
      <c r="CV90" s="112"/>
      <c r="CW90" s="112"/>
      <c r="CX90" s="2"/>
      <c r="CY90" s="112"/>
      <c r="CZ90" s="2"/>
      <c r="DA90" s="2"/>
      <c r="DB90" s="2"/>
      <c r="DC90" s="2"/>
      <c r="DD90" s="2"/>
      <c r="DE90" s="2"/>
      <c r="DF90" s="2"/>
      <c r="DG90" s="2"/>
      <c r="DH90" s="2"/>
      <c r="DI90" s="2"/>
      <c r="DJ90" s="2"/>
      <c r="DK90" s="2"/>
      <c r="DL90" s="2"/>
      <c r="DM90" s="2"/>
      <c r="DN90" s="2"/>
      <c r="DO90" s="2"/>
      <c r="DP90" s="2"/>
      <c r="DQ90" s="2"/>
      <c r="DR90" s="2"/>
      <c r="DS90" s="2"/>
    </row>
    <row r="91" spans="1:123" ht="15.75" customHeight="1">
      <c r="A91" s="2"/>
      <c r="B91" s="207"/>
      <c r="C91" s="207"/>
      <c r="D91" s="207"/>
      <c r="E91" s="207"/>
      <c r="F91" s="207"/>
      <c r="G91" s="207"/>
      <c r="H91" s="207"/>
      <c r="I91" s="207"/>
      <c r="J91" s="207"/>
      <c r="K91" s="2"/>
      <c r="L91" s="117"/>
      <c r="M91" s="116"/>
      <c r="N91" s="116"/>
      <c r="O91" s="116"/>
      <c r="P91" s="116"/>
      <c r="Q91" s="116"/>
      <c r="R91" s="117"/>
      <c r="S91" s="116"/>
      <c r="T91" s="116"/>
      <c r="U91" s="116"/>
      <c r="V91" s="116"/>
      <c r="W91" s="116"/>
      <c r="X91" s="116"/>
      <c r="Y91" s="2"/>
      <c r="Z91" s="2"/>
      <c r="AA91" s="2"/>
      <c r="AB91" s="2"/>
      <c r="AC91" s="2"/>
      <c r="AD91" s="2"/>
      <c r="AE91" s="2"/>
      <c r="AF91" s="2"/>
      <c r="AG91" s="2"/>
      <c r="AH91" s="2"/>
      <c r="AI91" s="2"/>
      <c r="AJ91" s="2"/>
      <c r="AK91" s="2"/>
      <c r="AL91" s="2"/>
      <c r="AM91" s="2"/>
      <c r="AN91" s="2"/>
      <c r="AO91" s="2"/>
      <c r="AP91" s="2"/>
      <c r="AQ91" s="2"/>
      <c r="AR91" s="2"/>
      <c r="AS91" s="2"/>
      <c r="AT91" s="2"/>
      <c r="AU91" s="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2"/>
      <c r="BS91" s="112"/>
      <c r="BT91" s="112"/>
      <c r="BU91" s="112"/>
      <c r="BV91" s="112"/>
      <c r="BW91" s="112"/>
      <c r="BX91" s="112"/>
      <c r="BY91" s="112"/>
      <c r="BZ91" s="112"/>
      <c r="CA91" s="112"/>
      <c r="CB91" s="112"/>
      <c r="CC91" s="112"/>
      <c r="CD91" s="112"/>
      <c r="CE91" s="112"/>
      <c r="CF91" s="112"/>
      <c r="CG91" s="112"/>
      <c r="CH91" s="112"/>
      <c r="CI91" s="112"/>
      <c r="CJ91" s="112"/>
      <c r="CK91" s="112"/>
      <c r="CL91" s="112"/>
      <c r="CM91" s="112"/>
      <c r="CN91" s="112"/>
      <c r="CO91" s="112"/>
      <c r="CP91" s="112"/>
      <c r="CQ91" s="112"/>
      <c r="CR91" s="112"/>
      <c r="CS91" s="112"/>
      <c r="CT91" s="112"/>
      <c r="CU91" s="112"/>
      <c r="CV91" s="112"/>
      <c r="CW91" s="112"/>
      <c r="CX91" s="2"/>
      <c r="CY91" s="112"/>
      <c r="CZ91" s="2"/>
      <c r="DA91" s="2"/>
      <c r="DB91" s="2"/>
      <c r="DC91" s="2"/>
      <c r="DD91" s="2"/>
      <c r="DE91" s="2"/>
      <c r="DF91" s="2"/>
      <c r="DG91" s="2"/>
      <c r="DH91" s="2"/>
      <c r="DI91" s="2"/>
      <c r="DJ91" s="2"/>
      <c r="DK91" s="2"/>
      <c r="DL91" s="2"/>
      <c r="DM91" s="2"/>
      <c r="DN91" s="2"/>
      <c r="DO91" s="2"/>
      <c r="DP91" s="2"/>
      <c r="DQ91" s="2"/>
      <c r="DR91" s="2"/>
      <c r="DS91" s="2"/>
    </row>
    <row r="92" spans="1:123" ht="15.75" customHeight="1">
      <c r="A92" s="2"/>
      <c r="B92" s="207"/>
      <c r="C92" s="207"/>
      <c r="D92" s="207"/>
      <c r="E92" s="207"/>
      <c r="F92" s="207"/>
      <c r="G92" s="207"/>
      <c r="H92" s="207"/>
      <c r="I92" s="207"/>
      <c r="J92" s="207"/>
      <c r="K92" s="116"/>
      <c r="L92" s="116"/>
      <c r="M92" s="116"/>
      <c r="N92" s="116"/>
      <c r="O92" s="2"/>
      <c r="P92" s="2"/>
      <c r="Q92" s="2"/>
      <c r="R92" s="2"/>
      <c r="S92" s="2"/>
      <c r="T92" s="116"/>
      <c r="U92" s="116"/>
      <c r="V92" s="116"/>
      <c r="W92" s="116"/>
      <c r="X92" s="116"/>
      <c r="Y92" s="2"/>
      <c r="Z92" s="2"/>
      <c r="AA92" s="2"/>
      <c r="AB92" s="2"/>
      <c r="AC92" s="2"/>
      <c r="AD92" s="2"/>
      <c r="AE92" s="2"/>
      <c r="AF92" s="2"/>
      <c r="AG92" s="2"/>
      <c r="AH92" s="2"/>
      <c r="AI92" s="2"/>
      <c r="AJ92" s="2"/>
      <c r="AK92" s="2"/>
      <c r="AL92" s="2"/>
      <c r="AM92" s="2"/>
      <c r="AN92" s="2"/>
      <c r="AO92" s="2"/>
      <c r="AP92" s="2"/>
      <c r="AQ92" s="2"/>
      <c r="AR92" s="2"/>
      <c r="AS92" s="2"/>
      <c r="AT92" s="2"/>
      <c r="AU92" s="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2"/>
      <c r="BS92" s="112"/>
      <c r="BT92" s="112"/>
      <c r="BU92" s="112"/>
      <c r="BV92" s="112"/>
      <c r="BW92" s="112"/>
      <c r="BX92" s="112"/>
      <c r="BY92" s="112"/>
      <c r="BZ92" s="112"/>
      <c r="CA92" s="112"/>
      <c r="CB92" s="112"/>
      <c r="CC92" s="112"/>
      <c r="CD92" s="112"/>
      <c r="CE92" s="112"/>
      <c r="CF92" s="112"/>
      <c r="CG92" s="112"/>
      <c r="CH92" s="112"/>
      <c r="CI92" s="112"/>
      <c r="CJ92" s="112"/>
      <c r="CK92" s="112"/>
      <c r="CL92" s="112"/>
      <c r="CM92" s="112"/>
      <c r="CN92" s="112"/>
      <c r="CO92" s="112"/>
      <c r="CP92" s="112"/>
      <c r="CQ92" s="112"/>
      <c r="CR92" s="112"/>
      <c r="CS92" s="112"/>
      <c r="CT92" s="112"/>
      <c r="CU92" s="112"/>
      <c r="CV92" s="112"/>
      <c r="CW92" s="112"/>
      <c r="CX92" s="2"/>
      <c r="CY92" s="112"/>
      <c r="CZ92" s="2"/>
      <c r="DA92" s="2"/>
      <c r="DB92" s="2"/>
      <c r="DC92" s="2"/>
      <c r="DD92" s="2"/>
      <c r="DE92" s="2"/>
      <c r="DF92" s="2"/>
      <c r="DG92" s="2"/>
      <c r="DH92" s="2"/>
      <c r="DI92" s="2"/>
      <c r="DJ92" s="2"/>
      <c r="DK92" s="2"/>
      <c r="DL92" s="2"/>
      <c r="DM92" s="2"/>
      <c r="DN92" s="2"/>
      <c r="DO92" s="2"/>
      <c r="DP92" s="2"/>
      <c r="DQ92" s="2"/>
      <c r="DR92" s="2"/>
      <c r="DS92" s="2"/>
    </row>
    <row r="93" spans="1:123" ht="15.75" customHeight="1">
      <c r="A93" s="2"/>
      <c r="B93" s="2"/>
      <c r="C93" s="2"/>
      <c r="D93" s="2"/>
      <c r="E93" s="2"/>
      <c r="F93" s="2"/>
      <c r="G93" s="2"/>
      <c r="H93" s="2"/>
      <c r="I93" s="2"/>
      <c r="J93" s="2"/>
      <c r="K93" s="2"/>
      <c r="L93" s="2"/>
      <c r="M93" s="2"/>
      <c r="N93" s="2"/>
      <c r="O93" s="2"/>
      <c r="P93" s="2"/>
      <c r="Q93" s="2"/>
      <c r="R93" s="2"/>
      <c r="S93" s="2"/>
      <c r="T93" s="116"/>
      <c r="U93" s="116"/>
      <c r="V93" s="116"/>
      <c r="W93" s="116"/>
      <c r="X93" s="116"/>
      <c r="Y93" s="2"/>
      <c r="Z93" s="2"/>
      <c r="AA93" s="2"/>
      <c r="AB93" s="2"/>
      <c r="AC93" s="2"/>
      <c r="AD93" s="2"/>
      <c r="AE93" s="2"/>
      <c r="AF93" s="2"/>
      <c r="AG93" s="2"/>
      <c r="AH93" s="2"/>
      <c r="AI93" s="2"/>
      <c r="AJ93" s="2"/>
      <c r="AK93" s="2"/>
      <c r="AL93" s="2"/>
      <c r="AM93" s="2"/>
      <c r="AN93" s="2"/>
      <c r="AO93" s="2"/>
      <c r="AP93" s="2"/>
      <c r="AQ93" s="2"/>
      <c r="AR93" s="2"/>
      <c r="AS93" s="2"/>
      <c r="AT93" s="2"/>
      <c r="AU93" s="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2"/>
      <c r="BS93" s="112"/>
      <c r="BT93" s="112"/>
      <c r="BU93" s="112"/>
      <c r="BV93" s="112"/>
      <c r="BW93" s="112"/>
      <c r="BX93" s="112"/>
      <c r="BY93" s="112"/>
      <c r="BZ93" s="112"/>
      <c r="CA93" s="112"/>
      <c r="CB93" s="112"/>
      <c r="CC93" s="112"/>
      <c r="CD93" s="112"/>
      <c r="CE93" s="112"/>
      <c r="CF93" s="112"/>
      <c r="CG93" s="112"/>
      <c r="CH93" s="112"/>
      <c r="CI93" s="112"/>
      <c r="CJ93" s="112"/>
      <c r="CK93" s="112"/>
      <c r="CL93" s="112"/>
      <c r="CM93" s="112"/>
      <c r="CN93" s="112"/>
      <c r="CO93" s="112"/>
      <c r="CP93" s="112"/>
      <c r="CQ93" s="112"/>
      <c r="CR93" s="112"/>
      <c r="CS93" s="112"/>
      <c r="CT93" s="112"/>
      <c r="CU93" s="112"/>
      <c r="CV93" s="112"/>
      <c r="CW93" s="112"/>
      <c r="CX93" s="2"/>
      <c r="CY93" s="112"/>
      <c r="CZ93" s="2"/>
      <c r="DA93" s="2"/>
      <c r="DB93" s="2"/>
      <c r="DC93" s="2"/>
      <c r="DD93" s="2"/>
      <c r="DE93" s="2"/>
      <c r="DF93" s="2"/>
      <c r="DG93" s="2"/>
      <c r="DH93" s="2"/>
      <c r="DI93" s="2"/>
      <c r="DJ93" s="2"/>
      <c r="DK93" s="2"/>
      <c r="DL93" s="2"/>
      <c r="DM93" s="2"/>
      <c r="DN93" s="2"/>
      <c r="DO93" s="2"/>
      <c r="DP93" s="2"/>
      <c r="DQ93" s="2"/>
      <c r="DR93" s="2"/>
      <c r="DS93" s="2"/>
    </row>
    <row r="94" spans="1:123" ht="15.75" customHeight="1">
      <c r="A94" s="2"/>
      <c r="B94" s="2"/>
      <c r="C94" s="2"/>
      <c r="D94" s="2"/>
      <c r="E94" s="2"/>
      <c r="F94" s="2"/>
      <c r="G94" s="2"/>
      <c r="H94" s="2"/>
      <c r="I94" s="2"/>
      <c r="J94" s="2"/>
      <c r="K94" s="2"/>
      <c r="L94" s="2"/>
      <c r="M94" s="2"/>
      <c r="N94" s="2"/>
      <c r="O94" s="2"/>
      <c r="P94" s="2"/>
      <c r="Q94" s="2"/>
      <c r="R94" s="2"/>
      <c r="S94" s="2"/>
      <c r="T94" s="116"/>
      <c r="U94" s="116"/>
      <c r="V94" s="116"/>
      <c r="W94" s="116"/>
      <c r="X94" s="116"/>
      <c r="Y94" s="2"/>
      <c r="Z94" s="2"/>
      <c r="AA94" s="2"/>
      <c r="AB94" s="2"/>
      <c r="AC94" s="2"/>
      <c r="AD94" s="2"/>
      <c r="AE94" s="2"/>
      <c r="AF94" s="2"/>
      <c r="AG94" s="2"/>
      <c r="AH94" s="2"/>
      <c r="AI94" s="2"/>
      <c r="AJ94" s="2"/>
      <c r="AK94" s="2"/>
      <c r="AL94" s="2"/>
      <c r="AM94" s="2"/>
      <c r="AN94" s="2"/>
      <c r="AO94" s="2"/>
      <c r="AP94" s="2"/>
      <c r="AQ94" s="2"/>
      <c r="AR94" s="2"/>
      <c r="AS94" s="2"/>
      <c r="AT94" s="2"/>
      <c r="AU94" s="2"/>
      <c r="AV94" s="112"/>
      <c r="AW94" s="112"/>
      <c r="AX94" s="112"/>
      <c r="AY94" s="112"/>
      <c r="AZ94" s="112"/>
      <c r="BA94" s="112"/>
      <c r="BB94" s="112"/>
      <c r="BC94" s="112"/>
      <c r="BD94" s="112"/>
      <c r="BE94" s="112"/>
      <c r="BF94" s="112"/>
      <c r="BG94" s="112"/>
      <c r="BH94" s="112"/>
      <c r="BI94" s="112"/>
      <c r="BJ94" s="112"/>
      <c r="BK94" s="112"/>
      <c r="BL94" s="112"/>
      <c r="BM94" s="112"/>
      <c r="BN94" s="112"/>
      <c r="BO94" s="112"/>
      <c r="BP94" s="112"/>
      <c r="BQ94" s="112"/>
      <c r="BR94" s="112"/>
      <c r="BS94" s="112"/>
      <c r="BT94" s="112"/>
      <c r="BU94" s="112"/>
      <c r="BV94" s="112"/>
      <c r="BW94" s="112"/>
      <c r="BX94" s="112"/>
      <c r="BY94" s="112"/>
      <c r="BZ94" s="112"/>
      <c r="CA94" s="112"/>
      <c r="CB94" s="112"/>
      <c r="CC94" s="112"/>
      <c r="CD94" s="112"/>
      <c r="CE94" s="112"/>
      <c r="CF94" s="112"/>
      <c r="CG94" s="112"/>
      <c r="CH94" s="112"/>
      <c r="CI94" s="112"/>
      <c r="CJ94" s="112"/>
      <c r="CK94" s="112"/>
      <c r="CL94" s="112"/>
      <c r="CM94" s="112"/>
      <c r="CN94" s="112"/>
      <c r="CO94" s="112"/>
      <c r="CP94" s="112"/>
      <c r="CQ94" s="112"/>
      <c r="CR94" s="112"/>
      <c r="CS94" s="112"/>
      <c r="CT94" s="112"/>
      <c r="CU94" s="112"/>
      <c r="CV94" s="112"/>
      <c r="CW94" s="112"/>
      <c r="CX94" s="2"/>
      <c r="CY94" s="112"/>
      <c r="CZ94" s="2"/>
      <c r="DA94" s="2"/>
      <c r="DB94" s="2"/>
      <c r="DC94" s="2"/>
      <c r="DD94" s="2"/>
      <c r="DE94" s="2"/>
      <c r="DF94" s="2"/>
      <c r="DG94" s="2"/>
      <c r="DH94" s="2"/>
      <c r="DI94" s="2"/>
      <c r="DJ94" s="2"/>
      <c r="DK94" s="2"/>
      <c r="DL94" s="2"/>
      <c r="DM94" s="2"/>
      <c r="DN94" s="2"/>
      <c r="DO94" s="2"/>
      <c r="DP94" s="2"/>
      <c r="DQ94" s="2"/>
      <c r="DR94" s="2"/>
      <c r="DS94" s="2"/>
    </row>
    <row r="95" spans="1:123" ht="15.75" customHeight="1">
      <c r="A95" s="2"/>
      <c r="B95" s="2"/>
      <c r="C95" s="2"/>
      <c r="D95" s="2"/>
      <c r="E95" s="2"/>
      <c r="F95" s="2"/>
      <c r="G95" s="2"/>
      <c r="H95" s="2"/>
      <c r="I95" s="2"/>
      <c r="J95" s="2"/>
      <c r="K95" s="2"/>
      <c r="L95" s="2"/>
      <c r="M95" s="2"/>
      <c r="N95" s="2"/>
      <c r="O95" s="2"/>
      <c r="P95" s="2"/>
      <c r="Q95" s="2"/>
      <c r="R95" s="2"/>
      <c r="S95" s="2"/>
      <c r="T95" s="116"/>
      <c r="U95" s="116"/>
      <c r="V95" s="116"/>
      <c r="W95" s="116"/>
      <c r="X95" s="116"/>
      <c r="Y95" s="2"/>
      <c r="Z95" s="2"/>
      <c r="AA95" s="2"/>
      <c r="AB95" s="2"/>
      <c r="AC95" s="2"/>
      <c r="AD95" s="2"/>
      <c r="AE95" s="2"/>
      <c r="AF95" s="2"/>
      <c r="AG95" s="2"/>
      <c r="AH95" s="2"/>
      <c r="AI95" s="2"/>
      <c r="AJ95" s="2"/>
      <c r="AK95" s="2"/>
      <c r="AL95" s="2"/>
      <c r="AM95" s="2"/>
      <c r="AN95" s="2"/>
      <c r="AO95" s="2"/>
      <c r="AP95" s="2"/>
      <c r="AQ95" s="2"/>
      <c r="AR95" s="2"/>
      <c r="AS95" s="2"/>
      <c r="AT95" s="2"/>
      <c r="AU95" s="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c r="CW95" s="112"/>
      <c r="CX95" s="2"/>
      <c r="CY95" s="112"/>
      <c r="CZ95" s="2"/>
      <c r="DA95" s="2"/>
      <c r="DB95" s="2"/>
      <c r="DC95" s="2"/>
      <c r="DD95" s="2"/>
      <c r="DE95" s="2"/>
      <c r="DF95" s="2"/>
      <c r="DG95" s="2"/>
      <c r="DH95" s="2"/>
      <c r="DI95" s="2"/>
      <c r="DJ95" s="2"/>
      <c r="DK95" s="2"/>
      <c r="DL95" s="2"/>
      <c r="DM95" s="2"/>
      <c r="DN95" s="2"/>
      <c r="DO95" s="2"/>
      <c r="DP95" s="2"/>
      <c r="DQ95" s="2"/>
      <c r="DR95" s="2"/>
      <c r="DS95" s="2"/>
    </row>
    <row r="96" spans="1:123" ht="15.75" customHeight="1">
      <c r="A96" s="2"/>
      <c r="B96" s="2"/>
      <c r="C96" s="2"/>
      <c r="D96" s="2"/>
      <c r="E96" s="2"/>
      <c r="F96" s="2"/>
      <c r="G96" s="2"/>
      <c r="H96" s="2"/>
      <c r="I96" s="2"/>
      <c r="J96" s="2"/>
      <c r="K96" s="2"/>
      <c r="L96" s="2"/>
      <c r="M96" s="2"/>
      <c r="N96" s="2"/>
      <c r="O96" s="2"/>
      <c r="P96" s="2"/>
      <c r="Q96" s="2"/>
      <c r="R96" s="2"/>
      <c r="S96" s="2"/>
      <c r="T96" s="116"/>
      <c r="U96" s="116"/>
      <c r="V96" s="116"/>
      <c r="W96" s="116"/>
      <c r="X96" s="116"/>
      <c r="Y96" s="2"/>
      <c r="Z96" s="2"/>
      <c r="AA96" s="2"/>
      <c r="AB96" s="2"/>
      <c r="AC96" s="2"/>
      <c r="AD96" s="2"/>
      <c r="AE96" s="2"/>
      <c r="AF96" s="2"/>
      <c r="AG96" s="2"/>
      <c r="AH96" s="2"/>
      <c r="AI96" s="2"/>
      <c r="AJ96" s="2"/>
      <c r="AK96" s="2"/>
      <c r="AL96" s="2"/>
      <c r="AM96" s="2"/>
      <c r="AN96" s="2"/>
      <c r="AO96" s="2"/>
      <c r="AP96" s="2"/>
      <c r="AQ96" s="2"/>
      <c r="AR96" s="2"/>
      <c r="AS96" s="2"/>
      <c r="AT96" s="2"/>
      <c r="AU96" s="2"/>
      <c r="AV96" s="112"/>
      <c r="AW96" s="112"/>
      <c r="AX96" s="112"/>
      <c r="AY96" s="112"/>
      <c r="AZ96" s="112"/>
      <c r="BA96" s="112"/>
      <c r="BB96" s="112"/>
      <c r="BC96" s="112"/>
      <c r="BD96" s="112"/>
      <c r="BE96" s="112"/>
      <c r="BF96" s="112"/>
      <c r="BG96" s="112"/>
      <c r="BH96" s="112"/>
      <c r="BI96" s="112"/>
      <c r="BJ96" s="112"/>
      <c r="BK96" s="112"/>
      <c r="BL96" s="112"/>
      <c r="BM96" s="112"/>
      <c r="BN96" s="112"/>
      <c r="BO96" s="112"/>
      <c r="BP96" s="112"/>
      <c r="BQ96" s="112"/>
      <c r="BR96" s="112"/>
      <c r="BS96" s="112"/>
      <c r="BT96" s="112"/>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c r="CW96" s="112"/>
      <c r="CX96" s="2"/>
      <c r="CY96" s="112"/>
      <c r="CZ96" s="2"/>
      <c r="DA96" s="2"/>
      <c r="DB96" s="2"/>
      <c r="DC96" s="2"/>
      <c r="DD96" s="2"/>
      <c r="DE96" s="2"/>
      <c r="DF96" s="2"/>
      <c r="DG96" s="2"/>
      <c r="DH96" s="2"/>
      <c r="DI96" s="2"/>
      <c r="DJ96" s="2"/>
      <c r="DK96" s="2"/>
      <c r="DL96" s="2"/>
      <c r="DM96" s="2"/>
      <c r="DN96" s="2"/>
      <c r="DO96" s="2"/>
      <c r="DP96" s="2"/>
      <c r="DQ96" s="2"/>
      <c r="DR96" s="2"/>
      <c r="DS96" s="2"/>
    </row>
    <row r="97" spans="1:123" ht="15.75" customHeight="1">
      <c r="A97" s="2"/>
      <c r="B97" s="2"/>
      <c r="C97" s="2"/>
      <c r="D97" s="2"/>
      <c r="E97" s="2"/>
      <c r="F97" s="2"/>
      <c r="G97" s="2"/>
      <c r="H97" s="2"/>
      <c r="I97" s="2"/>
      <c r="J97" s="2"/>
      <c r="K97" s="2"/>
      <c r="L97" s="2"/>
      <c r="M97" s="2"/>
      <c r="N97" s="2"/>
      <c r="O97" s="2"/>
      <c r="P97" s="2"/>
      <c r="Q97" s="2"/>
      <c r="R97" s="2"/>
      <c r="S97" s="2"/>
      <c r="T97" s="116"/>
      <c r="U97" s="116"/>
      <c r="V97" s="116"/>
      <c r="W97" s="116"/>
      <c r="X97" s="116"/>
      <c r="Y97" s="2"/>
      <c r="Z97" s="2"/>
      <c r="AA97" s="2"/>
      <c r="AB97" s="2"/>
      <c r="AC97" s="2"/>
      <c r="AD97" s="2"/>
      <c r="AE97" s="2"/>
      <c r="AF97" s="2"/>
      <c r="AG97" s="2"/>
      <c r="AH97" s="2"/>
      <c r="AI97" s="2"/>
      <c r="AJ97" s="2"/>
      <c r="AK97" s="2"/>
      <c r="AL97" s="2"/>
      <c r="AM97" s="2"/>
      <c r="AN97" s="2"/>
      <c r="AO97" s="2"/>
      <c r="AP97" s="2"/>
      <c r="AQ97" s="2"/>
      <c r="AR97" s="2"/>
      <c r="AS97" s="2"/>
      <c r="AT97" s="2"/>
      <c r="AU97" s="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2"/>
      <c r="BS97" s="112"/>
      <c r="BT97" s="112"/>
      <c r="BU97" s="112"/>
      <c r="BV97" s="112"/>
      <c r="BW97" s="112"/>
      <c r="BX97" s="112"/>
      <c r="BY97" s="112"/>
      <c r="BZ97" s="112"/>
      <c r="CA97" s="112"/>
      <c r="CB97" s="112"/>
      <c r="CC97" s="112"/>
      <c r="CD97" s="112"/>
      <c r="CE97" s="112"/>
      <c r="CF97" s="112"/>
      <c r="CG97" s="112"/>
      <c r="CH97" s="112"/>
      <c r="CI97" s="112"/>
      <c r="CJ97" s="112"/>
      <c r="CK97" s="112"/>
      <c r="CL97" s="112"/>
      <c r="CM97" s="112"/>
      <c r="CN97" s="112"/>
      <c r="CO97" s="112"/>
      <c r="CP97" s="112"/>
      <c r="CQ97" s="112"/>
      <c r="CR97" s="112"/>
      <c r="CS97" s="112"/>
      <c r="CT97" s="112"/>
      <c r="CU97" s="112"/>
      <c r="CV97" s="112"/>
      <c r="CW97" s="112"/>
      <c r="CX97" s="2"/>
      <c r="CY97" s="112"/>
      <c r="CZ97" s="2"/>
      <c r="DA97" s="2"/>
      <c r="DB97" s="2"/>
      <c r="DC97" s="2"/>
      <c r="DD97" s="2"/>
      <c r="DE97" s="2"/>
      <c r="DF97" s="2"/>
      <c r="DG97" s="2"/>
      <c r="DH97" s="2"/>
      <c r="DI97" s="2"/>
      <c r="DJ97" s="2"/>
      <c r="DK97" s="2"/>
      <c r="DL97" s="2"/>
      <c r="DM97" s="2"/>
      <c r="DN97" s="2"/>
      <c r="DO97" s="2"/>
      <c r="DP97" s="2"/>
      <c r="DQ97" s="2"/>
      <c r="DR97" s="2"/>
      <c r="DS97" s="2"/>
    </row>
    <row r="98" spans="1:123" ht="15.75" customHeight="1">
      <c r="A98" s="2"/>
      <c r="B98" s="2"/>
      <c r="C98" s="2"/>
      <c r="D98" s="2"/>
      <c r="E98" s="2"/>
      <c r="F98" s="2"/>
      <c r="G98" s="2"/>
      <c r="H98" s="2"/>
      <c r="I98" s="2"/>
      <c r="J98" s="2"/>
      <c r="K98" s="2"/>
      <c r="L98" s="2"/>
      <c r="M98" s="2"/>
      <c r="N98" s="2"/>
      <c r="O98" s="2"/>
      <c r="P98" s="2"/>
      <c r="Q98" s="2"/>
      <c r="R98" s="2"/>
      <c r="S98" s="2"/>
      <c r="T98" s="116"/>
      <c r="U98" s="116"/>
      <c r="V98" s="116"/>
      <c r="W98" s="116"/>
      <c r="X98" s="116"/>
      <c r="Y98" s="2"/>
      <c r="Z98" s="2"/>
      <c r="AA98" s="2"/>
      <c r="AB98" s="2"/>
      <c r="AC98" s="2"/>
      <c r="AD98" s="2"/>
      <c r="AE98" s="2"/>
      <c r="AF98" s="2"/>
      <c r="AG98" s="2"/>
      <c r="AH98" s="2"/>
      <c r="AI98" s="2"/>
      <c r="AJ98" s="2"/>
      <c r="AK98" s="2"/>
      <c r="AL98" s="2"/>
      <c r="AM98" s="2"/>
      <c r="AN98" s="2"/>
      <c r="AO98" s="2"/>
      <c r="AP98" s="2"/>
      <c r="AQ98" s="2"/>
      <c r="AR98" s="2"/>
      <c r="AS98" s="2"/>
      <c r="AT98" s="2"/>
      <c r="AU98" s="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2"/>
      <c r="BS98" s="112"/>
      <c r="BT98" s="112"/>
      <c r="BU98" s="112"/>
      <c r="BV98" s="112"/>
      <c r="BW98" s="112"/>
      <c r="BX98" s="112"/>
      <c r="BY98" s="112"/>
      <c r="BZ98" s="112"/>
      <c r="CA98" s="112"/>
      <c r="CB98" s="112"/>
      <c r="CC98" s="112"/>
      <c r="CD98" s="112"/>
      <c r="CE98" s="112"/>
      <c r="CF98" s="112"/>
      <c r="CG98" s="112"/>
      <c r="CH98" s="112"/>
      <c r="CI98" s="112"/>
      <c r="CJ98" s="112"/>
      <c r="CK98" s="112"/>
      <c r="CL98" s="112"/>
      <c r="CM98" s="112"/>
      <c r="CN98" s="112"/>
      <c r="CO98" s="112"/>
      <c r="CP98" s="112"/>
      <c r="CQ98" s="112"/>
      <c r="CR98" s="112"/>
      <c r="CS98" s="112"/>
      <c r="CT98" s="112"/>
      <c r="CU98" s="112"/>
      <c r="CV98" s="112"/>
      <c r="CW98" s="112"/>
      <c r="CX98" s="2"/>
      <c r="CY98" s="112"/>
      <c r="CZ98" s="2"/>
      <c r="DA98" s="2"/>
      <c r="DB98" s="2"/>
      <c r="DC98" s="2"/>
      <c r="DD98" s="2"/>
      <c r="DE98" s="2"/>
      <c r="DF98" s="2"/>
      <c r="DG98" s="2"/>
      <c r="DH98" s="2"/>
      <c r="DI98" s="2"/>
      <c r="DJ98" s="2"/>
      <c r="DK98" s="2"/>
      <c r="DL98" s="2"/>
      <c r="DM98" s="2"/>
      <c r="DN98" s="2"/>
      <c r="DO98" s="2"/>
      <c r="DP98" s="2"/>
      <c r="DQ98" s="2"/>
      <c r="DR98" s="2"/>
      <c r="DS98" s="2"/>
    </row>
    <row r="99" spans="1:123" ht="15.75" customHeight="1">
      <c r="A99" s="2"/>
      <c r="B99" s="2"/>
      <c r="C99" s="2"/>
      <c r="D99" s="2"/>
      <c r="E99" s="2"/>
      <c r="F99" s="2"/>
      <c r="G99" s="2"/>
      <c r="H99" s="2"/>
      <c r="I99" s="2"/>
      <c r="J99" s="2"/>
      <c r="K99" s="2"/>
      <c r="L99" s="2"/>
      <c r="M99" s="2"/>
      <c r="N99" s="2"/>
      <c r="O99" s="2"/>
      <c r="P99" s="2"/>
      <c r="Q99" s="2"/>
      <c r="R99" s="2"/>
      <c r="S99" s="2"/>
      <c r="T99" s="116"/>
      <c r="U99" s="116"/>
      <c r="V99" s="116"/>
      <c r="W99" s="116"/>
      <c r="X99" s="116"/>
      <c r="Y99" s="2"/>
      <c r="Z99" s="2"/>
      <c r="AA99" s="2"/>
      <c r="AB99" s="2"/>
      <c r="AC99" s="2"/>
      <c r="AD99" s="2"/>
      <c r="AE99" s="2"/>
      <c r="AF99" s="2"/>
      <c r="AG99" s="2"/>
      <c r="AH99" s="2"/>
      <c r="AI99" s="2"/>
      <c r="AJ99" s="2"/>
      <c r="AK99" s="2"/>
      <c r="AL99" s="2"/>
      <c r="AM99" s="2"/>
      <c r="AN99" s="2"/>
      <c r="AO99" s="2"/>
      <c r="AP99" s="2"/>
      <c r="AQ99" s="2"/>
      <c r="AR99" s="2"/>
      <c r="AS99" s="2"/>
      <c r="AT99" s="2"/>
      <c r="AU99" s="2"/>
      <c r="AV99" s="112"/>
      <c r="AW99" s="112"/>
      <c r="AX99" s="112"/>
      <c r="AY99" s="112"/>
      <c r="AZ99" s="112"/>
      <c r="BA99" s="112"/>
      <c r="BB99" s="112"/>
      <c r="BC99" s="112"/>
      <c r="BD99" s="112"/>
      <c r="BE99" s="112"/>
      <c r="BF99" s="112"/>
      <c r="BG99" s="112"/>
      <c r="BH99" s="112"/>
      <c r="BI99" s="112"/>
      <c r="BJ99" s="112"/>
      <c r="BK99" s="112"/>
      <c r="BL99" s="112"/>
      <c r="BM99" s="112"/>
      <c r="BN99" s="112"/>
      <c r="BO99" s="112"/>
      <c r="BP99" s="112"/>
      <c r="BQ99" s="112"/>
      <c r="BR99" s="112"/>
      <c r="BS99" s="112"/>
      <c r="BT99" s="112"/>
      <c r="BU99" s="112"/>
      <c r="BV99" s="112"/>
      <c r="BW99" s="112"/>
      <c r="BX99" s="112"/>
      <c r="BY99" s="112"/>
      <c r="BZ99" s="112"/>
      <c r="CA99" s="112"/>
      <c r="CB99" s="112"/>
      <c r="CC99" s="112"/>
      <c r="CD99" s="112"/>
      <c r="CE99" s="112"/>
      <c r="CF99" s="112"/>
      <c r="CG99" s="112"/>
      <c r="CH99" s="112"/>
      <c r="CI99" s="112"/>
      <c r="CJ99" s="112"/>
      <c r="CK99" s="112"/>
      <c r="CL99" s="112"/>
      <c r="CM99" s="112"/>
      <c r="CN99" s="112"/>
      <c r="CO99" s="112"/>
      <c r="CP99" s="112"/>
      <c r="CQ99" s="112"/>
      <c r="CR99" s="112"/>
      <c r="CS99" s="112"/>
      <c r="CT99" s="112"/>
      <c r="CU99" s="112"/>
      <c r="CV99" s="112"/>
      <c r="CW99" s="112"/>
      <c r="CX99" s="2"/>
      <c r="CY99" s="112"/>
      <c r="CZ99" s="2"/>
      <c r="DA99" s="2"/>
      <c r="DB99" s="2"/>
      <c r="DC99" s="2"/>
      <c r="DD99" s="2"/>
      <c r="DE99" s="2"/>
      <c r="DF99" s="2"/>
      <c r="DG99" s="2"/>
      <c r="DH99" s="2"/>
      <c r="DI99" s="2"/>
      <c r="DJ99" s="2"/>
      <c r="DK99" s="2"/>
      <c r="DL99" s="2"/>
      <c r="DM99" s="2"/>
      <c r="DN99" s="2"/>
      <c r="DO99" s="2"/>
      <c r="DP99" s="2"/>
      <c r="DQ99" s="2"/>
      <c r="DR99" s="2"/>
      <c r="DS99" s="2"/>
    </row>
    <row r="100" spans="1:123" ht="15.75" customHeight="1">
      <c r="A100" s="2"/>
      <c r="B100" s="2"/>
      <c r="C100" s="2"/>
      <c r="D100" s="2"/>
      <c r="E100" s="2"/>
      <c r="F100" s="2"/>
      <c r="G100" s="2"/>
      <c r="H100" s="2"/>
      <c r="I100" s="2"/>
      <c r="J100" s="2"/>
      <c r="K100" s="2"/>
      <c r="L100" s="2"/>
      <c r="M100" s="2"/>
      <c r="N100" s="2"/>
      <c r="O100" s="2"/>
      <c r="P100" s="2"/>
      <c r="Q100" s="2"/>
      <c r="R100" s="2"/>
      <c r="S100" s="2"/>
      <c r="T100" s="116"/>
      <c r="U100" s="116"/>
      <c r="V100" s="116"/>
      <c r="W100" s="116"/>
      <c r="X100" s="116"/>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c r="BP100" s="112"/>
      <c r="BQ100" s="112"/>
      <c r="BR100" s="112"/>
      <c r="BS100" s="112"/>
      <c r="BT100" s="112"/>
      <c r="BU100" s="112"/>
      <c r="BV100" s="112"/>
      <c r="BW100" s="112"/>
      <c r="BX100" s="112"/>
      <c r="BY100" s="112"/>
      <c r="BZ100" s="112"/>
      <c r="CA100" s="112"/>
      <c r="CB100" s="112"/>
      <c r="CC100" s="112"/>
      <c r="CD100" s="112"/>
      <c r="CE100" s="112"/>
      <c r="CF100" s="112"/>
      <c r="CG100" s="112"/>
      <c r="CH100" s="112"/>
      <c r="CI100" s="112"/>
      <c r="CJ100" s="112"/>
      <c r="CK100" s="112"/>
      <c r="CL100" s="112"/>
      <c r="CM100" s="112"/>
      <c r="CN100" s="112"/>
      <c r="CO100" s="112"/>
      <c r="CP100" s="112"/>
      <c r="CQ100" s="112"/>
      <c r="CR100" s="112"/>
      <c r="CS100" s="112"/>
      <c r="CT100" s="112"/>
      <c r="CU100" s="112"/>
      <c r="CV100" s="112"/>
      <c r="CW100" s="112"/>
      <c r="CX100" s="2"/>
      <c r="CY100" s="112"/>
      <c r="CZ100" s="2"/>
      <c r="DA100" s="2"/>
      <c r="DB100" s="2"/>
      <c r="DC100" s="2"/>
      <c r="DD100" s="2"/>
      <c r="DE100" s="2"/>
      <c r="DF100" s="2"/>
      <c r="DG100" s="2"/>
      <c r="DH100" s="2"/>
      <c r="DI100" s="2"/>
      <c r="DJ100" s="2"/>
      <c r="DK100" s="2"/>
      <c r="DL100" s="2"/>
      <c r="DM100" s="2"/>
      <c r="DN100" s="2"/>
      <c r="DO100" s="2"/>
      <c r="DP100" s="2"/>
      <c r="DQ100" s="2"/>
      <c r="DR100" s="2"/>
      <c r="DS100" s="2"/>
    </row>
    <row r="101" spans="1:123" ht="15.75" customHeight="1">
      <c r="A101" s="2"/>
      <c r="B101" s="2"/>
      <c r="C101" s="2"/>
      <c r="D101" s="2"/>
      <c r="E101" s="2"/>
      <c r="F101" s="2"/>
      <c r="G101" s="2"/>
      <c r="H101" s="2"/>
      <c r="I101" s="2"/>
      <c r="J101" s="2"/>
      <c r="K101" s="2"/>
      <c r="L101" s="2"/>
      <c r="M101" s="2"/>
      <c r="N101" s="2"/>
      <c r="O101" s="2"/>
      <c r="P101" s="2"/>
      <c r="Q101" s="2"/>
      <c r="R101" s="2"/>
      <c r="S101" s="2"/>
      <c r="T101" s="116"/>
      <c r="U101" s="116"/>
      <c r="V101" s="116"/>
      <c r="W101" s="116"/>
      <c r="X101" s="116"/>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112"/>
      <c r="AW101" s="112"/>
      <c r="AX101" s="112"/>
      <c r="AY101" s="112"/>
      <c r="AZ101" s="112"/>
      <c r="BA101" s="112"/>
      <c r="BB101" s="112"/>
      <c r="BC101" s="112"/>
      <c r="BD101" s="112"/>
      <c r="BE101" s="112"/>
      <c r="BF101" s="112"/>
      <c r="BG101" s="112"/>
      <c r="BH101" s="112"/>
      <c r="BI101" s="112"/>
      <c r="BJ101" s="112"/>
      <c r="BK101" s="112"/>
      <c r="BL101" s="112"/>
      <c r="BM101" s="112"/>
      <c r="BN101" s="112"/>
      <c r="BO101" s="112"/>
      <c r="BP101" s="112"/>
      <c r="BQ101" s="112"/>
      <c r="BR101" s="112"/>
      <c r="BS101" s="112"/>
      <c r="BT101" s="112"/>
      <c r="BU101" s="112"/>
      <c r="BV101" s="112"/>
      <c r="BW101" s="112"/>
      <c r="BX101" s="112"/>
      <c r="BY101" s="112"/>
      <c r="BZ101" s="112"/>
      <c r="CA101" s="112"/>
      <c r="CB101" s="112"/>
      <c r="CC101" s="112"/>
      <c r="CD101" s="112"/>
      <c r="CE101" s="112"/>
      <c r="CF101" s="112"/>
      <c r="CG101" s="112"/>
      <c r="CH101" s="112"/>
      <c r="CI101" s="112"/>
      <c r="CJ101" s="112"/>
      <c r="CK101" s="112"/>
      <c r="CL101" s="112"/>
      <c r="CM101" s="112"/>
      <c r="CN101" s="112"/>
      <c r="CO101" s="112"/>
      <c r="CP101" s="112"/>
      <c r="CQ101" s="112"/>
      <c r="CR101" s="112"/>
      <c r="CS101" s="112"/>
      <c r="CT101" s="112"/>
      <c r="CU101" s="112"/>
      <c r="CV101" s="112"/>
      <c r="CW101" s="112"/>
      <c r="CX101" s="2"/>
      <c r="CY101" s="112"/>
      <c r="CZ101" s="2"/>
      <c r="DA101" s="2"/>
      <c r="DB101" s="2"/>
      <c r="DC101" s="2"/>
      <c r="DD101" s="2"/>
      <c r="DE101" s="2"/>
      <c r="DF101" s="2"/>
      <c r="DG101" s="2"/>
      <c r="DH101" s="2"/>
      <c r="DI101" s="2"/>
      <c r="DJ101" s="2"/>
      <c r="DK101" s="2"/>
      <c r="DL101" s="2"/>
      <c r="DM101" s="2"/>
      <c r="DN101" s="2"/>
      <c r="DO101" s="2"/>
      <c r="DP101" s="2"/>
      <c r="DQ101" s="2"/>
      <c r="DR101" s="2"/>
      <c r="DS101" s="2"/>
    </row>
    <row r="102" spans="1:123" ht="15.75" customHeight="1">
      <c r="A102" s="2"/>
      <c r="B102" s="2"/>
      <c r="C102" s="2"/>
      <c r="D102" s="2"/>
      <c r="E102" s="2"/>
      <c r="F102" s="2"/>
      <c r="G102" s="2"/>
      <c r="H102" s="2"/>
      <c r="I102" s="2"/>
      <c r="J102" s="2"/>
      <c r="K102" s="2"/>
      <c r="L102" s="2"/>
      <c r="M102" s="2"/>
      <c r="N102" s="2"/>
      <c r="O102" s="2"/>
      <c r="P102" s="2"/>
      <c r="Q102" s="2"/>
      <c r="R102" s="2"/>
      <c r="S102" s="2"/>
      <c r="T102" s="116"/>
      <c r="U102" s="116"/>
      <c r="V102" s="116"/>
      <c r="W102" s="116"/>
      <c r="X102" s="116"/>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2"/>
      <c r="BS102" s="112"/>
      <c r="BT102" s="112"/>
      <c r="BU102" s="112"/>
      <c r="BV102" s="112"/>
      <c r="BW102" s="112"/>
      <c r="BX102" s="112"/>
      <c r="BY102" s="112"/>
      <c r="BZ102" s="112"/>
      <c r="CA102" s="112"/>
      <c r="CB102" s="112"/>
      <c r="CC102" s="112"/>
      <c r="CD102" s="112"/>
      <c r="CE102" s="112"/>
      <c r="CF102" s="112"/>
      <c r="CG102" s="112"/>
      <c r="CH102" s="112"/>
      <c r="CI102" s="112"/>
      <c r="CJ102" s="112"/>
      <c r="CK102" s="112"/>
      <c r="CL102" s="112"/>
      <c r="CM102" s="112"/>
      <c r="CN102" s="112"/>
      <c r="CO102" s="112"/>
      <c r="CP102" s="112"/>
      <c r="CQ102" s="112"/>
      <c r="CR102" s="112"/>
      <c r="CS102" s="112"/>
      <c r="CT102" s="112"/>
      <c r="CU102" s="112"/>
      <c r="CV102" s="112"/>
      <c r="CW102" s="112"/>
      <c r="CX102" s="2"/>
      <c r="CY102" s="112"/>
      <c r="CZ102" s="2"/>
      <c r="DA102" s="2"/>
      <c r="DB102" s="2"/>
      <c r="DC102" s="2"/>
      <c r="DD102" s="2"/>
      <c r="DE102" s="2"/>
      <c r="DF102" s="2"/>
      <c r="DG102" s="2"/>
      <c r="DH102" s="2"/>
      <c r="DI102" s="2"/>
      <c r="DJ102" s="2"/>
      <c r="DK102" s="2"/>
      <c r="DL102" s="2"/>
      <c r="DM102" s="2"/>
      <c r="DN102" s="2"/>
      <c r="DO102" s="2"/>
      <c r="DP102" s="2"/>
      <c r="DQ102" s="2"/>
      <c r="DR102" s="2"/>
      <c r="DS102" s="2"/>
    </row>
    <row r="103" spans="1:123" ht="15.75" customHeight="1">
      <c r="A103" s="2"/>
      <c r="B103" s="2"/>
      <c r="C103" s="2"/>
      <c r="D103" s="2"/>
      <c r="E103" s="2"/>
      <c r="F103" s="2"/>
      <c r="G103" s="2"/>
      <c r="H103" s="2"/>
      <c r="I103" s="2"/>
      <c r="J103" s="2"/>
      <c r="K103" s="2"/>
      <c r="L103" s="2"/>
      <c r="M103" s="2"/>
      <c r="N103" s="2"/>
      <c r="O103" s="2"/>
      <c r="P103" s="2"/>
      <c r="Q103" s="2"/>
      <c r="R103" s="2"/>
      <c r="S103" s="2"/>
      <c r="T103" s="116"/>
      <c r="U103" s="116"/>
      <c r="V103" s="116"/>
      <c r="W103" s="116"/>
      <c r="X103" s="116"/>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2"/>
      <c r="BS103" s="112"/>
      <c r="BT103" s="112"/>
      <c r="BU103" s="112"/>
      <c r="BV103" s="112"/>
      <c r="BW103" s="112"/>
      <c r="BX103" s="112"/>
      <c r="BY103" s="112"/>
      <c r="BZ103" s="112"/>
      <c r="CA103" s="112"/>
      <c r="CB103" s="112"/>
      <c r="CC103" s="112"/>
      <c r="CD103" s="112"/>
      <c r="CE103" s="112"/>
      <c r="CF103" s="112"/>
      <c r="CG103" s="112"/>
      <c r="CH103" s="112"/>
      <c r="CI103" s="112"/>
      <c r="CJ103" s="112"/>
      <c r="CK103" s="112"/>
      <c r="CL103" s="112"/>
      <c r="CM103" s="112"/>
      <c r="CN103" s="112"/>
      <c r="CO103" s="112"/>
      <c r="CP103" s="112"/>
      <c r="CQ103" s="112"/>
      <c r="CR103" s="112"/>
      <c r="CS103" s="112"/>
      <c r="CT103" s="112"/>
      <c r="CU103" s="112"/>
      <c r="CV103" s="112"/>
      <c r="CW103" s="112"/>
      <c r="CX103" s="2"/>
      <c r="CY103" s="112"/>
      <c r="CZ103" s="2"/>
      <c r="DA103" s="2"/>
      <c r="DB103" s="2"/>
      <c r="DC103" s="2"/>
      <c r="DD103" s="2"/>
      <c r="DE103" s="2"/>
      <c r="DF103" s="2"/>
      <c r="DG103" s="2"/>
      <c r="DH103" s="2"/>
      <c r="DI103" s="2"/>
      <c r="DJ103" s="2"/>
      <c r="DK103" s="2"/>
      <c r="DL103" s="2"/>
      <c r="DM103" s="2"/>
      <c r="DN103" s="2"/>
      <c r="DO103" s="2"/>
      <c r="DP103" s="2"/>
      <c r="DQ103" s="2"/>
      <c r="DR103" s="2"/>
      <c r="DS103" s="2"/>
    </row>
    <row r="104" spans="1:123" ht="15.75" customHeight="1">
      <c r="A104" s="2"/>
      <c r="B104" s="2"/>
      <c r="C104" s="2"/>
      <c r="D104" s="2"/>
      <c r="E104" s="2"/>
      <c r="F104" s="2"/>
      <c r="G104" s="2"/>
      <c r="H104" s="2"/>
      <c r="I104" s="2"/>
      <c r="J104" s="2"/>
      <c r="K104" s="2"/>
      <c r="L104" s="2"/>
      <c r="M104" s="2"/>
      <c r="N104" s="2"/>
      <c r="O104" s="2"/>
      <c r="P104" s="2"/>
      <c r="Q104" s="2"/>
      <c r="R104" s="2"/>
      <c r="S104" s="2"/>
      <c r="T104" s="116"/>
      <c r="U104" s="116"/>
      <c r="V104" s="116"/>
      <c r="W104" s="116"/>
      <c r="X104" s="116"/>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c r="CW104" s="112"/>
      <c r="CX104" s="2"/>
      <c r="CY104" s="112"/>
      <c r="CZ104" s="2"/>
      <c r="DA104" s="2"/>
      <c r="DB104" s="2"/>
      <c r="DC104" s="2"/>
      <c r="DD104" s="2"/>
      <c r="DE104" s="2"/>
      <c r="DF104" s="2"/>
      <c r="DG104" s="2"/>
      <c r="DH104" s="2"/>
      <c r="DI104" s="2"/>
      <c r="DJ104" s="2"/>
      <c r="DK104" s="2"/>
      <c r="DL104" s="2"/>
      <c r="DM104" s="2"/>
      <c r="DN104" s="2"/>
      <c r="DO104" s="2"/>
      <c r="DP104" s="2"/>
      <c r="DQ104" s="2"/>
      <c r="DR104" s="2"/>
      <c r="DS104" s="2"/>
    </row>
    <row r="105" spans="1:123" ht="15.75" customHeight="1">
      <c r="A105" s="2"/>
      <c r="B105" s="2"/>
      <c r="C105" s="2"/>
      <c r="D105" s="2"/>
      <c r="E105" s="2"/>
      <c r="F105" s="2"/>
      <c r="G105" s="2"/>
      <c r="H105" s="2"/>
      <c r="I105" s="2"/>
      <c r="J105" s="2"/>
      <c r="K105" s="2"/>
      <c r="L105" s="117"/>
      <c r="M105" s="116"/>
      <c r="N105" s="116"/>
      <c r="O105" s="116"/>
      <c r="P105" s="116"/>
      <c r="Q105" s="116"/>
      <c r="R105" s="117"/>
      <c r="S105" s="116"/>
      <c r="T105" s="116"/>
      <c r="U105" s="116"/>
      <c r="V105" s="116"/>
      <c r="W105" s="116"/>
      <c r="X105" s="116"/>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c r="CW105" s="112"/>
      <c r="CX105" s="2"/>
      <c r="CY105" s="112"/>
      <c r="CZ105" s="2"/>
      <c r="DA105" s="2"/>
      <c r="DB105" s="2"/>
      <c r="DC105" s="2"/>
      <c r="DD105" s="2"/>
      <c r="DE105" s="2"/>
      <c r="DF105" s="2"/>
      <c r="DG105" s="2"/>
      <c r="DH105" s="2"/>
      <c r="DI105" s="2"/>
      <c r="DJ105" s="2"/>
      <c r="DK105" s="2"/>
      <c r="DL105" s="2"/>
      <c r="DM105" s="2"/>
      <c r="DN105" s="2"/>
      <c r="DO105" s="2"/>
      <c r="DP105" s="2"/>
      <c r="DQ105" s="2"/>
      <c r="DR105" s="2"/>
      <c r="DS105" s="2"/>
    </row>
    <row r="106" spans="1:123" ht="15.75" customHeight="1">
      <c r="A106" s="2"/>
      <c r="B106" s="2"/>
      <c r="C106" s="2"/>
      <c r="D106" s="2"/>
      <c r="E106" s="2"/>
      <c r="F106" s="2"/>
      <c r="G106" s="2"/>
      <c r="H106" s="2"/>
      <c r="I106" s="2"/>
      <c r="J106" s="2"/>
      <c r="K106" s="2"/>
      <c r="L106" s="117"/>
      <c r="M106" s="116"/>
      <c r="N106" s="116"/>
      <c r="O106" s="116"/>
      <c r="P106" s="116"/>
      <c r="Q106" s="116"/>
      <c r="R106" s="117"/>
      <c r="S106" s="116"/>
      <c r="T106" s="116"/>
      <c r="U106" s="116"/>
      <c r="V106" s="116"/>
      <c r="W106" s="116"/>
      <c r="X106" s="116"/>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112"/>
      <c r="AW106" s="112"/>
      <c r="AX106" s="112"/>
      <c r="AY106" s="112"/>
      <c r="AZ106" s="112"/>
      <c r="BA106" s="112"/>
      <c r="BB106" s="112"/>
      <c r="BC106" s="112"/>
      <c r="BD106" s="112"/>
      <c r="BE106" s="112"/>
      <c r="BF106" s="112"/>
      <c r="BG106" s="112"/>
      <c r="BH106" s="112"/>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c r="CW106" s="112"/>
      <c r="CX106" s="2"/>
      <c r="CY106" s="112"/>
      <c r="CZ106" s="2"/>
      <c r="DA106" s="2"/>
      <c r="DB106" s="2"/>
      <c r="DC106" s="2"/>
      <c r="DD106" s="2"/>
      <c r="DE106" s="2"/>
      <c r="DF106" s="2"/>
      <c r="DG106" s="2"/>
      <c r="DH106" s="2"/>
      <c r="DI106" s="2"/>
      <c r="DJ106" s="2"/>
      <c r="DK106" s="2"/>
      <c r="DL106" s="2"/>
      <c r="DM106" s="2"/>
      <c r="DN106" s="2"/>
      <c r="DO106" s="2"/>
      <c r="DP106" s="2"/>
      <c r="DQ106" s="2"/>
      <c r="DR106" s="2"/>
      <c r="DS106" s="2"/>
    </row>
    <row r="107" spans="1:123" ht="15.75" customHeight="1">
      <c r="A107" s="2"/>
      <c r="B107" s="2"/>
      <c r="C107" s="2"/>
      <c r="D107" s="2"/>
      <c r="E107" s="2"/>
      <c r="F107" s="2"/>
      <c r="G107" s="2"/>
      <c r="H107" s="2"/>
      <c r="I107" s="2"/>
      <c r="J107" s="2"/>
      <c r="K107" s="116"/>
      <c r="L107" s="116"/>
      <c r="M107" s="116"/>
      <c r="N107" s="2"/>
      <c r="O107" s="2"/>
      <c r="P107" s="2"/>
      <c r="Q107" s="2"/>
      <c r="R107" s="2"/>
      <c r="S107" s="2"/>
      <c r="T107" s="116"/>
      <c r="U107" s="116"/>
      <c r="V107" s="116"/>
      <c r="W107" s="116"/>
      <c r="X107" s="116"/>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112"/>
      <c r="AW107" s="112"/>
      <c r="AX107" s="112"/>
      <c r="AY107" s="112"/>
      <c r="AZ107" s="112"/>
      <c r="BA107" s="112"/>
      <c r="BB107" s="112"/>
      <c r="BC107" s="112"/>
      <c r="BD107" s="112"/>
      <c r="BE107" s="112"/>
      <c r="BF107" s="112"/>
      <c r="BG107" s="112"/>
      <c r="BH107" s="112"/>
      <c r="BI107" s="112"/>
      <c r="BJ107" s="112"/>
      <c r="BK107" s="112"/>
      <c r="BL107" s="112"/>
      <c r="BM107" s="112"/>
      <c r="BN107" s="112"/>
      <c r="BO107" s="112"/>
      <c r="BP107" s="112"/>
      <c r="BQ107" s="112"/>
      <c r="BR107" s="112"/>
      <c r="BS107" s="112"/>
      <c r="BT107" s="112"/>
      <c r="BU107" s="112"/>
      <c r="BV107" s="112"/>
      <c r="BW107" s="112"/>
      <c r="BX107" s="112"/>
      <c r="BY107" s="112"/>
      <c r="BZ107" s="112"/>
      <c r="CA107" s="112"/>
      <c r="CB107" s="112"/>
      <c r="CC107" s="112"/>
      <c r="CD107" s="112"/>
      <c r="CE107" s="112"/>
      <c r="CF107" s="112"/>
      <c r="CG107" s="112"/>
      <c r="CH107" s="112"/>
      <c r="CI107" s="112"/>
      <c r="CJ107" s="112"/>
      <c r="CK107" s="112"/>
      <c r="CL107" s="112"/>
      <c r="CM107" s="112"/>
      <c r="CN107" s="112"/>
      <c r="CO107" s="112"/>
      <c r="CP107" s="112"/>
      <c r="CQ107" s="112"/>
      <c r="CR107" s="112"/>
      <c r="CS107" s="112"/>
      <c r="CT107" s="112"/>
      <c r="CU107" s="112"/>
      <c r="CV107" s="112"/>
      <c r="CW107" s="112"/>
      <c r="CX107" s="2"/>
      <c r="CY107" s="112"/>
      <c r="CZ107" s="2"/>
      <c r="DA107" s="2"/>
      <c r="DB107" s="2"/>
      <c r="DC107" s="2"/>
      <c r="DD107" s="2"/>
      <c r="DE107" s="2"/>
      <c r="DF107" s="2"/>
      <c r="DG107" s="2"/>
      <c r="DH107" s="2"/>
      <c r="DI107" s="2"/>
      <c r="DJ107" s="2"/>
      <c r="DK107" s="2"/>
      <c r="DL107" s="2"/>
      <c r="DM107" s="2"/>
      <c r="DN107" s="2"/>
      <c r="DO107" s="2"/>
      <c r="DP107" s="2"/>
      <c r="DQ107" s="2"/>
      <c r="DR107" s="2"/>
      <c r="DS107" s="2"/>
    </row>
    <row r="108" spans="1:123" ht="15.75" customHeight="1">
      <c r="A108" s="2"/>
      <c r="B108" s="2"/>
      <c r="C108" s="2"/>
      <c r="D108" s="2"/>
      <c r="E108" s="2"/>
      <c r="F108" s="2"/>
      <c r="G108" s="2"/>
      <c r="H108" s="2"/>
      <c r="I108" s="2"/>
      <c r="J108" s="2"/>
      <c r="K108" s="208"/>
      <c r="L108" s="207"/>
      <c r="M108" s="207"/>
      <c r="N108" s="207"/>
      <c r="O108" s="207"/>
      <c r="P108" s="207"/>
      <c r="Q108" s="207"/>
      <c r="R108" s="207"/>
      <c r="S108" s="207"/>
      <c r="T108" s="116"/>
      <c r="U108" s="116"/>
      <c r="V108" s="116"/>
      <c r="W108" s="116"/>
      <c r="X108" s="116"/>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2"/>
      <c r="CM108" s="112"/>
      <c r="CN108" s="112"/>
      <c r="CO108" s="112"/>
      <c r="CP108" s="112"/>
      <c r="CQ108" s="112"/>
      <c r="CR108" s="112"/>
      <c r="CS108" s="112"/>
      <c r="CT108" s="112"/>
      <c r="CU108" s="112"/>
      <c r="CV108" s="112"/>
      <c r="CW108" s="112"/>
      <c r="CX108" s="2"/>
      <c r="CY108" s="112"/>
      <c r="CZ108" s="2"/>
      <c r="DA108" s="2"/>
      <c r="DB108" s="2"/>
      <c r="DC108" s="2"/>
      <c r="DD108" s="2"/>
      <c r="DE108" s="2"/>
      <c r="DF108" s="2"/>
      <c r="DG108" s="2"/>
      <c r="DH108" s="2"/>
      <c r="DI108" s="2"/>
      <c r="DJ108" s="2"/>
      <c r="DK108" s="2"/>
      <c r="DL108" s="2"/>
      <c r="DM108" s="2"/>
      <c r="DN108" s="2"/>
      <c r="DO108" s="2"/>
      <c r="DP108" s="2"/>
      <c r="DQ108" s="2"/>
      <c r="DR108" s="2"/>
      <c r="DS108" s="2"/>
    </row>
    <row r="109" spans="1:123" ht="15" customHeight="1">
      <c r="A109" s="2"/>
      <c r="B109" s="2"/>
      <c r="C109" s="2"/>
      <c r="D109" s="2"/>
      <c r="E109" s="2"/>
      <c r="F109" s="2"/>
      <c r="G109" s="2"/>
      <c r="H109" s="2"/>
      <c r="I109" s="2"/>
      <c r="J109" s="2"/>
      <c r="K109" s="207"/>
      <c r="L109" s="207"/>
      <c r="M109" s="207"/>
      <c r="N109" s="207"/>
      <c r="O109" s="207"/>
      <c r="P109" s="207"/>
      <c r="Q109" s="207"/>
      <c r="R109" s="207"/>
      <c r="S109" s="207"/>
      <c r="T109" s="116"/>
      <c r="U109" s="116"/>
      <c r="V109" s="116"/>
      <c r="W109" s="116"/>
      <c r="X109" s="116"/>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112"/>
      <c r="AW109" s="112"/>
      <c r="AX109" s="112"/>
      <c r="AY109" s="112"/>
      <c r="AZ109" s="112"/>
      <c r="BA109" s="112"/>
      <c r="BB109" s="112"/>
      <c r="BC109" s="112"/>
      <c r="BD109" s="112"/>
      <c r="BE109" s="112"/>
      <c r="BF109" s="112"/>
      <c r="BG109" s="112"/>
      <c r="BH109" s="112"/>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c r="CW109" s="112"/>
      <c r="CX109" s="2"/>
      <c r="CY109" s="112"/>
      <c r="CZ109" s="2"/>
      <c r="DA109" s="2"/>
      <c r="DB109" s="2"/>
      <c r="DC109" s="2"/>
      <c r="DD109" s="2"/>
      <c r="DE109" s="2"/>
      <c r="DF109" s="2"/>
      <c r="DG109" s="2"/>
      <c r="DH109" s="2"/>
      <c r="DI109" s="2"/>
      <c r="DJ109" s="2"/>
      <c r="DK109" s="2"/>
      <c r="DL109" s="2"/>
      <c r="DM109" s="2"/>
      <c r="DN109" s="2"/>
      <c r="DO109" s="2"/>
      <c r="DP109" s="2"/>
      <c r="DQ109" s="2"/>
      <c r="DR109" s="2"/>
      <c r="DS109" s="2"/>
    </row>
    <row r="110" spans="1:123" ht="15" customHeight="1">
      <c r="A110" s="2"/>
      <c r="B110" s="2"/>
      <c r="C110" s="2"/>
      <c r="D110" s="2"/>
      <c r="E110" s="2"/>
      <c r="F110" s="2"/>
      <c r="G110" s="2"/>
      <c r="H110" s="2"/>
      <c r="I110" s="2"/>
      <c r="J110" s="2"/>
      <c r="K110" s="207"/>
      <c r="L110" s="207"/>
      <c r="M110" s="207"/>
      <c r="N110" s="207"/>
      <c r="O110" s="207"/>
      <c r="P110" s="207"/>
      <c r="Q110" s="207"/>
      <c r="R110" s="207"/>
      <c r="S110" s="207"/>
      <c r="T110" s="116"/>
      <c r="U110" s="116"/>
      <c r="V110" s="116"/>
      <c r="W110" s="116"/>
      <c r="X110" s="116"/>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112"/>
      <c r="AW110" s="112"/>
      <c r="AX110" s="112"/>
      <c r="AY110" s="112"/>
      <c r="AZ110" s="112"/>
      <c r="BA110" s="112"/>
      <c r="BB110" s="112"/>
      <c r="BC110" s="112"/>
      <c r="BD110" s="112"/>
      <c r="BE110" s="112"/>
      <c r="BF110" s="112"/>
      <c r="BG110" s="112"/>
      <c r="BH110" s="112"/>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c r="CW110" s="112"/>
      <c r="CX110" s="2"/>
      <c r="CY110" s="112"/>
      <c r="CZ110" s="2"/>
      <c r="DA110" s="2"/>
      <c r="DB110" s="2"/>
      <c r="DC110" s="2"/>
      <c r="DD110" s="2"/>
      <c r="DE110" s="2"/>
      <c r="DF110" s="2"/>
      <c r="DG110" s="2"/>
      <c r="DH110" s="2"/>
      <c r="DI110" s="2"/>
      <c r="DJ110" s="2"/>
      <c r="DK110" s="2"/>
      <c r="DL110" s="2"/>
      <c r="DM110" s="2"/>
      <c r="DN110" s="2"/>
      <c r="DO110" s="2"/>
      <c r="DP110" s="2"/>
      <c r="DQ110" s="2"/>
      <c r="DR110" s="2"/>
      <c r="DS110" s="2"/>
    </row>
    <row r="111" spans="1:123" ht="15" customHeight="1">
      <c r="A111" s="2"/>
      <c r="B111" s="2"/>
      <c r="C111" s="2"/>
      <c r="D111" s="2"/>
      <c r="E111" s="2"/>
      <c r="F111" s="2"/>
      <c r="G111" s="2"/>
      <c r="H111" s="2"/>
      <c r="I111" s="2"/>
      <c r="J111" s="2"/>
      <c r="K111" s="207"/>
      <c r="L111" s="207"/>
      <c r="M111" s="207"/>
      <c r="N111" s="207"/>
      <c r="O111" s="207"/>
      <c r="P111" s="207"/>
      <c r="Q111" s="207"/>
      <c r="R111" s="207"/>
      <c r="S111" s="207"/>
      <c r="T111" s="116"/>
      <c r="U111" s="116"/>
      <c r="V111" s="116"/>
      <c r="W111" s="116"/>
      <c r="X111" s="116"/>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c r="CW111" s="112"/>
      <c r="CX111" s="2"/>
      <c r="CY111" s="112"/>
      <c r="CZ111" s="2"/>
      <c r="DA111" s="2"/>
      <c r="DB111" s="2"/>
      <c r="DC111" s="2"/>
      <c r="DD111" s="2"/>
      <c r="DE111" s="2"/>
      <c r="DF111" s="2"/>
      <c r="DG111" s="2"/>
      <c r="DH111" s="2"/>
      <c r="DI111" s="2"/>
      <c r="DJ111" s="2"/>
      <c r="DK111" s="2"/>
      <c r="DL111" s="2"/>
      <c r="DM111" s="2"/>
      <c r="DN111" s="2"/>
      <c r="DO111" s="2"/>
      <c r="DP111" s="2"/>
      <c r="DQ111" s="2"/>
      <c r="DR111" s="2"/>
      <c r="DS111" s="2"/>
    </row>
    <row r="112" spans="1:123" ht="15" customHeight="1">
      <c r="A112" s="2"/>
      <c r="B112" s="2"/>
      <c r="C112" s="2"/>
      <c r="D112" s="2"/>
      <c r="E112" s="2"/>
      <c r="F112" s="2"/>
      <c r="G112" s="2"/>
      <c r="H112" s="2"/>
      <c r="I112" s="2"/>
      <c r="J112" s="2"/>
      <c r="K112" s="207"/>
      <c r="L112" s="207"/>
      <c r="M112" s="207"/>
      <c r="N112" s="207"/>
      <c r="O112" s="207"/>
      <c r="P112" s="207"/>
      <c r="Q112" s="207"/>
      <c r="R112" s="207"/>
      <c r="S112" s="207"/>
      <c r="T112" s="116"/>
      <c r="U112" s="116"/>
      <c r="V112" s="116"/>
      <c r="W112" s="116"/>
      <c r="X112" s="116"/>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c r="CW112" s="112"/>
      <c r="CX112" s="2"/>
      <c r="CY112" s="112"/>
      <c r="CZ112" s="2"/>
      <c r="DA112" s="2"/>
      <c r="DB112" s="2"/>
      <c r="DC112" s="2"/>
      <c r="DD112" s="2"/>
      <c r="DE112" s="2"/>
      <c r="DF112" s="2"/>
      <c r="DG112" s="2"/>
      <c r="DH112" s="2"/>
      <c r="DI112" s="2"/>
      <c r="DJ112" s="2"/>
      <c r="DK112" s="2"/>
      <c r="DL112" s="2"/>
      <c r="DM112" s="2"/>
      <c r="DN112" s="2"/>
      <c r="DO112" s="2"/>
      <c r="DP112" s="2"/>
      <c r="DQ112" s="2"/>
      <c r="DR112" s="2"/>
      <c r="DS112" s="2"/>
    </row>
    <row r="113" spans="1:123" ht="15" customHeight="1">
      <c r="A113" s="2"/>
      <c r="B113" s="2"/>
      <c r="C113" s="2"/>
      <c r="D113" s="2"/>
      <c r="E113" s="2"/>
      <c r="F113" s="2"/>
      <c r="G113" s="2"/>
      <c r="H113" s="2"/>
      <c r="I113" s="2"/>
      <c r="J113" s="2"/>
      <c r="K113" s="207"/>
      <c r="L113" s="207"/>
      <c r="M113" s="207"/>
      <c r="N113" s="207"/>
      <c r="O113" s="207"/>
      <c r="P113" s="207"/>
      <c r="Q113" s="207"/>
      <c r="R113" s="207"/>
      <c r="S113" s="207"/>
      <c r="T113" s="116"/>
      <c r="U113" s="116"/>
      <c r="V113" s="116"/>
      <c r="W113" s="116"/>
      <c r="X113" s="116"/>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c r="CW113" s="112"/>
      <c r="CX113" s="2"/>
      <c r="CY113" s="112"/>
      <c r="CZ113" s="2"/>
      <c r="DA113" s="2"/>
      <c r="DB113" s="2"/>
      <c r="DC113" s="2"/>
      <c r="DD113" s="2"/>
      <c r="DE113" s="2"/>
      <c r="DF113" s="2"/>
      <c r="DG113" s="2"/>
      <c r="DH113" s="2"/>
      <c r="DI113" s="2"/>
      <c r="DJ113" s="2"/>
      <c r="DK113" s="2"/>
      <c r="DL113" s="2"/>
      <c r="DM113" s="2"/>
      <c r="DN113" s="2"/>
      <c r="DO113" s="2"/>
      <c r="DP113" s="2"/>
      <c r="DQ113" s="2"/>
      <c r="DR113" s="2"/>
      <c r="DS113" s="2"/>
    </row>
    <row r="114" spans="1:123" ht="15" customHeight="1">
      <c r="A114" s="2"/>
      <c r="B114" s="2"/>
      <c r="C114" s="2"/>
      <c r="D114" s="2"/>
      <c r="E114" s="2"/>
      <c r="F114" s="2"/>
      <c r="G114" s="2"/>
      <c r="H114" s="2"/>
      <c r="I114" s="2"/>
      <c r="J114" s="2"/>
      <c r="K114" s="207"/>
      <c r="L114" s="207"/>
      <c r="M114" s="207"/>
      <c r="N114" s="207"/>
      <c r="O114" s="207"/>
      <c r="P114" s="207"/>
      <c r="Q114" s="207"/>
      <c r="R114" s="207"/>
      <c r="S114" s="207"/>
      <c r="T114" s="116"/>
      <c r="U114" s="116"/>
      <c r="V114" s="116"/>
      <c r="W114" s="116"/>
      <c r="X114" s="116"/>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c r="CW114" s="112"/>
      <c r="CX114" s="2"/>
      <c r="CY114" s="112"/>
      <c r="CZ114" s="2"/>
      <c r="DA114" s="2"/>
      <c r="DB114" s="2"/>
      <c r="DC114" s="2"/>
      <c r="DD114" s="2"/>
      <c r="DE114" s="2"/>
      <c r="DF114" s="2"/>
      <c r="DG114" s="2"/>
      <c r="DH114" s="2"/>
      <c r="DI114" s="2"/>
      <c r="DJ114" s="2"/>
      <c r="DK114" s="2"/>
      <c r="DL114" s="2"/>
      <c r="DM114" s="2"/>
      <c r="DN114" s="2"/>
      <c r="DO114" s="2"/>
      <c r="DP114" s="2"/>
      <c r="DQ114" s="2"/>
      <c r="DR114" s="2"/>
      <c r="DS114" s="2"/>
    </row>
    <row r="115" spans="1:123" ht="15" customHeight="1">
      <c r="A115" s="2"/>
      <c r="B115" s="207"/>
      <c r="C115" s="207"/>
      <c r="D115" s="207"/>
      <c r="E115" s="207"/>
      <c r="F115" s="207"/>
      <c r="G115" s="207"/>
      <c r="H115" s="207"/>
      <c r="I115" s="207"/>
      <c r="J115" s="207"/>
      <c r="K115" s="207"/>
      <c r="L115" s="207"/>
      <c r="M115" s="207"/>
      <c r="N115" s="207"/>
      <c r="O115" s="207"/>
      <c r="P115" s="207"/>
      <c r="Q115" s="207"/>
      <c r="R115" s="207"/>
      <c r="S115" s="207"/>
      <c r="T115" s="116"/>
      <c r="U115" s="116"/>
      <c r="V115" s="116"/>
      <c r="W115" s="116"/>
      <c r="X115" s="116"/>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c r="CW115" s="112"/>
      <c r="CX115" s="2"/>
      <c r="CY115" s="112"/>
      <c r="CZ115" s="2"/>
      <c r="DA115" s="2"/>
      <c r="DB115" s="2"/>
      <c r="DC115" s="2"/>
      <c r="DD115" s="2"/>
      <c r="DE115" s="2"/>
      <c r="DF115" s="2"/>
      <c r="DG115" s="2"/>
      <c r="DH115" s="2"/>
      <c r="DI115" s="2"/>
      <c r="DJ115" s="2"/>
      <c r="DK115" s="2"/>
      <c r="DL115" s="2"/>
      <c r="DM115" s="2"/>
      <c r="DN115" s="2"/>
      <c r="DO115" s="2"/>
      <c r="DP115" s="2"/>
      <c r="DQ115" s="2"/>
      <c r="DR115" s="2"/>
      <c r="DS115" s="2"/>
    </row>
    <row r="116" spans="1:123" ht="15" customHeight="1">
      <c r="A116" s="2"/>
      <c r="B116" s="207"/>
      <c r="C116" s="207"/>
      <c r="D116" s="207"/>
      <c r="E116" s="207"/>
      <c r="F116" s="207"/>
      <c r="G116" s="207"/>
      <c r="H116" s="207"/>
      <c r="I116" s="207"/>
      <c r="J116" s="207"/>
      <c r="K116" s="207"/>
      <c r="L116" s="207"/>
      <c r="M116" s="207"/>
      <c r="N116" s="207"/>
      <c r="O116" s="207"/>
      <c r="P116" s="207"/>
      <c r="Q116" s="207"/>
      <c r="R116" s="207"/>
      <c r="S116" s="207"/>
      <c r="T116" s="116"/>
      <c r="U116" s="116"/>
      <c r="V116" s="116"/>
      <c r="W116" s="116"/>
      <c r="X116" s="116"/>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c r="CW116" s="112"/>
      <c r="CX116" s="2"/>
      <c r="CY116" s="112"/>
      <c r="CZ116" s="2"/>
      <c r="DA116" s="2"/>
      <c r="DB116" s="2"/>
      <c r="DC116" s="2"/>
      <c r="DD116" s="2"/>
      <c r="DE116" s="2"/>
      <c r="DF116" s="2"/>
      <c r="DG116" s="2"/>
      <c r="DH116" s="2"/>
      <c r="DI116" s="2"/>
      <c r="DJ116" s="2"/>
      <c r="DK116" s="2"/>
      <c r="DL116" s="2"/>
      <c r="DM116" s="2"/>
      <c r="DN116" s="2"/>
      <c r="DO116" s="2"/>
      <c r="DP116" s="2"/>
      <c r="DQ116" s="2"/>
      <c r="DR116" s="2"/>
      <c r="DS116" s="2"/>
    </row>
    <row r="117" spans="1:123" ht="15" customHeight="1">
      <c r="A117" s="2"/>
      <c r="B117" s="207"/>
      <c r="C117" s="207"/>
      <c r="D117" s="207"/>
      <c r="E117" s="207"/>
      <c r="F117" s="207"/>
      <c r="G117" s="207"/>
      <c r="H117" s="207"/>
      <c r="I117" s="207"/>
      <c r="J117" s="207"/>
      <c r="K117" s="207"/>
      <c r="L117" s="207"/>
      <c r="M117" s="207"/>
      <c r="N117" s="207"/>
      <c r="O117" s="207"/>
      <c r="P117" s="207"/>
      <c r="Q117" s="207"/>
      <c r="R117" s="207"/>
      <c r="S117" s="207"/>
      <c r="T117" s="116"/>
      <c r="U117" s="116"/>
      <c r="V117" s="116"/>
      <c r="W117" s="116"/>
      <c r="X117" s="116"/>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c r="CW117" s="112"/>
      <c r="CX117" s="2"/>
      <c r="CY117" s="112"/>
      <c r="CZ117" s="2"/>
      <c r="DA117" s="2"/>
      <c r="DB117" s="2"/>
      <c r="DC117" s="2"/>
      <c r="DD117" s="2"/>
      <c r="DE117" s="2"/>
      <c r="DF117" s="2"/>
      <c r="DG117" s="2"/>
      <c r="DH117" s="2"/>
      <c r="DI117" s="2"/>
      <c r="DJ117" s="2"/>
      <c r="DK117" s="2"/>
      <c r="DL117" s="2"/>
      <c r="DM117" s="2"/>
      <c r="DN117" s="2"/>
      <c r="DO117" s="2"/>
      <c r="DP117" s="2"/>
      <c r="DQ117" s="2"/>
      <c r="DR117" s="2"/>
      <c r="DS117" s="2"/>
    </row>
    <row r="118" spans="1:123" ht="15" customHeight="1">
      <c r="A118" s="2"/>
      <c r="B118" s="207"/>
      <c r="C118" s="207"/>
      <c r="D118" s="207"/>
      <c r="E118" s="207"/>
      <c r="F118" s="207"/>
      <c r="G118" s="207"/>
      <c r="H118" s="207"/>
      <c r="I118" s="207"/>
      <c r="J118" s="207"/>
      <c r="K118" s="207"/>
      <c r="L118" s="207"/>
      <c r="M118" s="207"/>
      <c r="N118" s="207"/>
      <c r="O118" s="207"/>
      <c r="P118" s="207"/>
      <c r="Q118" s="207"/>
      <c r="R118" s="207"/>
      <c r="S118" s="207"/>
      <c r="T118" s="116"/>
      <c r="U118" s="116"/>
      <c r="V118" s="116"/>
      <c r="W118" s="116"/>
      <c r="X118" s="116"/>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c r="CW118" s="112"/>
      <c r="CX118" s="2"/>
      <c r="CY118" s="112"/>
      <c r="CZ118" s="2"/>
      <c r="DA118" s="2"/>
      <c r="DB118" s="2"/>
      <c r="DC118" s="2"/>
      <c r="DD118" s="2"/>
      <c r="DE118" s="2"/>
      <c r="DF118" s="2"/>
      <c r="DG118" s="2"/>
      <c r="DH118" s="2"/>
      <c r="DI118" s="2"/>
      <c r="DJ118" s="2"/>
      <c r="DK118" s="2"/>
      <c r="DL118" s="2"/>
      <c r="DM118" s="2"/>
      <c r="DN118" s="2"/>
      <c r="DO118" s="2"/>
      <c r="DP118" s="2"/>
      <c r="DQ118" s="2"/>
      <c r="DR118" s="2"/>
      <c r="DS118" s="2"/>
    </row>
    <row r="119" spans="1:123" ht="15.75" customHeight="1">
      <c r="A119" s="2"/>
      <c r="B119" s="207"/>
      <c r="C119" s="207"/>
      <c r="D119" s="207"/>
      <c r="E119" s="207"/>
      <c r="F119" s="207"/>
      <c r="G119" s="207"/>
      <c r="H119" s="207"/>
      <c r="I119" s="207"/>
      <c r="J119" s="207"/>
      <c r="K119" s="207"/>
      <c r="L119" s="207"/>
      <c r="M119" s="207"/>
      <c r="N119" s="207"/>
      <c r="O119" s="207"/>
      <c r="P119" s="207"/>
      <c r="Q119" s="207"/>
      <c r="R119" s="207"/>
      <c r="S119" s="207"/>
      <c r="T119" s="116"/>
      <c r="U119" s="116"/>
      <c r="V119" s="116"/>
      <c r="W119" s="116"/>
      <c r="X119" s="116"/>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c r="CW119" s="112"/>
      <c r="CX119" s="2"/>
      <c r="CY119" s="112"/>
      <c r="CZ119" s="2"/>
      <c r="DA119" s="2"/>
      <c r="DB119" s="2"/>
      <c r="DC119" s="2"/>
      <c r="DD119" s="2"/>
      <c r="DE119" s="2"/>
      <c r="DF119" s="2"/>
      <c r="DG119" s="2"/>
      <c r="DH119" s="2"/>
      <c r="DI119" s="2"/>
      <c r="DJ119" s="2"/>
      <c r="DK119" s="2"/>
      <c r="DL119" s="2"/>
      <c r="DM119" s="2"/>
      <c r="DN119" s="2"/>
      <c r="DO119" s="2"/>
      <c r="DP119" s="2"/>
      <c r="DQ119" s="2"/>
      <c r="DR119" s="2"/>
      <c r="DS119" s="2"/>
    </row>
    <row r="120" spans="1:123" ht="15.75" customHeight="1">
      <c r="A120" s="2"/>
      <c r="B120" s="2"/>
      <c r="C120" s="2"/>
      <c r="D120" s="2"/>
      <c r="E120" s="2"/>
      <c r="F120" s="2"/>
      <c r="G120" s="2"/>
      <c r="H120" s="2"/>
      <c r="I120" s="2"/>
      <c r="J120" s="2"/>
      <c r="K120" s="2"/>
      <c r="L120" s="117"/>
      <c r="M120" s="116"/>
      <c r="N120" s="116"/>
      <c r="O120" s="116"/>
      <c r="P120" s="116"/>
      <c r="Q120" s="116"/>
      <c r="R120" s="117"/>
      <c r="S120" s="116"/>
      <c r="T120" s="116"/>
      <c r="U120" s="116"/>
      <c r="V120" s="116"/>
      <c r="W120" s="116"/>
      <c r="X120" s="116"/>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c r="CW120" s="112"/>
      <c r="CX120" s="2"/>
      <c r="CY120" s="112"/>
      <c r="CZ120" s="2"/>
      <c r="DA120" s="2"/>
      <c r="DB120" s="2"/>
      <c r="DC120" s="2"/>
      <c r="DD120" s="2"/>
      <c r="DE120" s="2"/>
      <c r="DF120" s="2"/>
      <c r="DG120" s="2"/>
      <c r="DH120" s="2"/>
      <c r="DI120" s="2"/>
      <c r="DJ120" s="2"/>
      <c r="DK120" s="2"/>
      <c r="DL120" s="2"/>
      <c r="DM120" s="2"/>
      <c r="DN120" s="2"/>
      <c r="DO120" s="2"/>
      <c r="DP120" s="2"/>
      <c r="DQ120" s="2"/>
      <c r="DR120" s="2"/>
      <c r="DS120" s="2"/>
    </row>
    <row r="121" spans="1:123" ht="15.75" customHeight="1">
      <c r="A121" s="2"/>
      <c r="B121" s="2"/>
      <c r="C121" s="2"/>
      <c r="D121" s="2"/>
      <c r="E121" s="2"/>
      <c r="F121" s="2"/>
      <c r="G121" s="2"/>
      <c r="H121" s="2"/>
      <c r="I121" s="2"/>
      <c r="J121" s="2"/>
      <c r="K121" s="2"/>
      <c r="L121" s="117"/>
      <c r="M121" s="116"/>
      <c r="N121" s="116"/>
      <c r="O121" s="116"/>
      <c r="P121" s="116"/>
      <c r="Q121" s="116"/>
      <c r="R121" s="117"/>
      <c r="S121" s="116"/>
      <c r="T121" s="116"/>
      <c r="U121" s="116"/>
      <c r="V121" s="116"/>
      <c r="W121" s="116"/>
      <c r="X121" s="116"/>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c r="CW121" s="112"/>
      <c r="CX121" s="2"/>
      <c r="CY121" s="112"/>
      <c r="CZ121" s="2"/>
      <c r="DA121" s="2"/>
      <c r="DB121" s="2"/>
      <c r="DC121" s="2"/>
      <c r="DD121" s="2"/>
      <c r="DE121" s="2"/>
      <c r="DF121" s="2"/>
      <c r="DG121" s="2"/>
      <c r="DH121" s="2"/>
      <c r="DI121" s="2"/>
      <c r="DJ121" s="2"/>
      <c r="DK121" s="2"/>
      <c r="DL121" s="2"/>
      <c r="DM121" s="2"/>
      <c r="DN121" s="2"/>
      <c r="DO121" s="2"/>
      <c r="DP121" s="2"/>
      <c r="DQ121" s="2"/>
      <c r="DR121" s="2"/>
      <c r="DS121" s="2"/>
    </row>
    <row r="122" spans="1:123" ht="15.75" customHeight="1">
      <c r="A122" s="2"/>
      <c r="B122" s="2"/>
      <c r="C122" s="2"/>
      <c r="D122" s="2"/>
      <c r="E122" s="2"/>
      <c r="F122" s="2"/>
      <c r="G122" s="2"/>
      <c r="H122" s="2"/>
      <c r="I122" s="2"/>
      <c r="J122" s="2"/>
      <c r="K122" s="2"/>
      <c r="L122" s="117"/>
      <c r="M122" s="116"/>
      <c r="N122" s="116"/>
      <c r="O122" s="116"/>
      <c r="P122" s="116"/>
      <c r="Q122" s="116"/>
      <c r="R122" s="117"/>
      <c r="S122" s="116"/>
      <c r="T122" s="116"/>
      <c r="U122" s="116"/>
      <c r="V122" s="116"/>
      <c r="W122" s="116"/>
      <c r="X122" s="116"/>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c r="CW122" s="112"/>
      <c r="CX122" s="2"/>
      <c r="CY122" s="112"/>
      <c r="CZ122" s="2"/>
      <c r="DA122" s="2"/>
      <c r="DB122" s="2"/>
      <c r="DC122" s="2"/>
      <c r="DD122" s="2"/>
      <c r="DE122" s="2"/>
      <c r="DF122" s="2"/>
      <c r="DG122" s="2"/>
      <c r="DH122" s="2"/>
      <c r="DI122" s="2"/>
      <c r="DJ122" s="2"/>
      <c r="DK122" s="2"/>
      <c r="DL122" s="2"/>
      <c r="DM122" s="2"/>
      <c r="DN122" s="2"/>
      <c r="DO122" s="2"/>
      <c r="DP122" s="2"/>
      <c r="DQ122" s="2"/>
      <c r="DR122" s="2"/>
      <c r="DS122" s="2"/>
    </row>
    <row r="123" spans="1:123" ht="15.75" customHeight="1">
      <c r="A123" s="2"/>
      <c r="B123" s="2"/>
      <c r="C123" s="2"/>
      <c r="D123" s="2"/>
      <c r="E123" s="2"/>
      <c r="F123" s="2"/>
      <c r="G123" s="2"/>
      <c r="H123" s="2"/>
      <c r="I123" s="2"/>
      <c r="J123" s="2"/>
      <c r="K123" s="2"/>
      <c r="L123" s="117"/>
      <c r="M123" s="116"/>
      <c r="N123" s="116"/>
      <c r="O123" s="116"/>
      <c r="P123" s="116"/>
      <c r="Q123" s="116"/>
      <c r="R123" s="117"/>
      <c r="S123" s="116"/>
      <c r="T123" s="116"/>
      <c r="U123" s="116"/>
      <c r="V123" s="116"/>
      <c r="W123" s="116"/>
      <c r="X123" s="116"/>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c r="CW123" s="112"/>
      <c r="CX123" s="2"/>
      <c r="CY123" s="112"/>
      <c r="CZ123" s="2"/>
      <c r="DA123" s="2"/>
      <c r="DB123" s="2"/>
      <c r="DC123" s="2"/>
      <c r="DD123" s="2"/>
      <c r="DE123" s="2"/>
      <c r="DF123" s="2"/>
      <c r="DG123" s="2"/>
      <c r="DH123" s="2"/>
      <c r="DI123" s="2"/>
      <c r="DJ123" s="2"/>
      <c r="DK123" s="2"/>
      <c r="DL123" s="2"/>
      <c r="DM123" s="2"/>
      <c r="DN123" s="2"/>
      <c r="DO123" s="2"/>
      <c r="DP123" s="2"/>
      <c r="DQ123" s="2"/>
      <c r="DR123" s="2"/>
      <c r="DS123" s="2"/>
    </row>
    <row r="124" spans="1:123" ht="15.75" customHeight="1">
      <c r="A124" s="2"/>
      <c r="B124" s="2"/>
      <c r="C124" s="2"/>
      <c r="D124" s="2"/>
      <c r="E124" s="2"/>
      <c r="F124" s="2"/>
      <c r="G124" s="2"/>
      <c r="H124" s="2"/>
      <c r="I124" s="2"/>
      <c r="J124" s="2"/>
      <c r="K124" s="2"/>
      <c r="L124" s="117"/>
      <c r="M124" s="116"/>
      <c r="N124" s="116"/>
      <c r="O124" s="116"/>
      <c r="P124" s="116"/>
      <c r="Q124" s="116"/>
      <c r="R124" s="117"/>
      <c r="S124" s="116"/>
      <c r="T124" s="116"/>
      <c r="U124" s="116"/>
      <c r="V124" s="116"/>
      <c r="W124" s="116"/>
      <c r="X124" s="116"/>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c r="CW124" s="112"/>
      <c r="CX124" s="2"/>
      <c r="CY124" s="112"/>
      <c r="CZ124" s="2"/>
      <c r="DA124" s="2"/>
      <c r="DB124" s="2"/>
      <c r="DC124" s="2"/>
      <c r="DD124" s="2"/>
      <c r="DE124" s="2"/>
      <c r="DF124" s="2"/>
      <c r="DG124" s="2"/>
      <c r="DH124" s="2"/>
      <c r="DI124" s="2"/>
      <c r="DJ124" s="2"/>
      <c r="DK124" s="2"/>
      <c r="DL124" s="2"/>
      <c r="DM124" s="2"/>
      <c r="DN124" s="2"/>
      <c r="DO124" s="2"/>
      <c r="DP124" s="2"/>
      <c r="DQ124" s="2"/>
      <c r="DR124" s="2"/>
      <c r="DS124" s="2"/>
    </row>
    <row r="125" spans="1:123" ht="15.75" customHeight="1">
      <c r="A125" s="2"/>
      <c r="B125" s="2"/>
      <c r="C125" s="2"/>
      <c r="D125" s="2"/>
      <c r="E125" s="2"/>
      <c r="F125" s="2"/>
      <c r="G125" s="2"/>
      <c r="H125" s="2"/>
      <c r="I125" s="2"/>
      <c r="J125" s="2"/>
      <c r="K125" s="2"/>
      <c r="L125" s="117"/>
      <c r="M125" s="116"/>
      <c r="N125" s="116"/>
      <c r="O125" s="116"/>
      <c r="P125" s="116"/>
      <c r="Q125" s="116"/>
      <c r="R125" s="117"/>
      <c r="S125" s="116"/>
      <c r="T125" s="116"/>
      <c r="U125" s="116"/>
      <c r="V125" s="116"/>
      <c r="W125" s="116"/>
      <c r="X125" s="116"/>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c r="CW125" s="112"/>
      <c r="CX125" s="2"/>
      <c r="CY125" s="112"/>
      <c r="CZ125" s="2"/>
      <c r="DA125" s="2"/>
      <c r="DB125" s="2"/>
      <c r="DC125" s="2"/>
      <c r="DD125" s="2"/>
      <c r="DE125" s="2"/>
      <c r="DF125" s="2"/>
      <c r="DG125" s="2"/>
      <c r="DH125" s="2"/>
      <c r="DI125" s="2"/>
      <c r="DJ125" s="2"/>
      <c r="DK125" s="2"/>
      <c r="DL125" s="2"/>
      <c r="DM125" s="2"/>
      <c r="DN125" s="2"/>
      <c r="DO125" s="2"/>
      <c r="DP125" s="2"/>
      <c r="DQ125" s="2"/>
      <c r="DR125" s="2"/>
      <c r="DS125" s="2"/>
    </row>
    <row r="126" spans="1:123" ht="15.75" customHeight="1">
      <c r="A126" s="2"/>
      <c r="B126" s="2"/>
      <c r="C126" s="2"/>
      <c r="D126" s="2"/>
      <c r="E126" s="2"/>
      <c r="F126" s="2"/>
      <c r="G126" s="2"/>
      <c r="H126" s="2"/>
      <c r="I126" s="2"/>
      <c r="J126" s="2"/>
      <c r="K126" s="2"/>
      <c r="L126" s="117"/>
      <c r="M126" s="116"/>
      <c r="N126" s="116"/>
      <c r="O126" s="116"/>
      <c r="P126" s="116"/>
      <c r="Q126" s="116"/>
      <c r="R126" s="117"/>
      <c r="S126" s="116"/>
      <c r="T126" s="116"/>
      <c r="U126" s="116"/>
      <c r="V126" s="116"/>
      <c r="W126" s="116"/>
      <c r="X126" s="116"/>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c r="CW126" s="112"/>
      <c r="CX126" s="2"/>
      <c r="CY126" s="112"/>
      <c r="CZ126" s="2"/>
      <c r="DA126" s="2"/>
      <c r="DB126" s="2"/>
      <c r="DC126" s="2"/>
      <c r="DD126" s="2"/>
      <c r="DE126" s="2"/>
      <c r="DF126" s="2"/>
      <c r="DG126" s="2"/>
      <c r="DH126" s="2"/>
      <c r="DI126" s="2"/>
      <c r="DJ126" s="2"/>
      <c r="DK126" s="2"/>
      <c r="DL126" s="2"/>
      <c r="DM126" s="2"/>
      <c r="DN126" s="2"/>
      <c r="DO126" s="2"/>
      <c r="DP126" s="2"/>
      <c r="DQ126" s="2"/>
      <c r="DR126" s="2"/>
      <c r="DS126" s="2"/>
    </row>
    <row r="127" spans="1:123" ht="15.75" customHeight="1">
      <c r="A127" s="2"/>
      <c r="B127" s="2"/>
      <c r="C127" s="2"/>
      <c r="D127" s="2"/>
      <c r="E127" s="2"/>
      <c r="F127" s="2"/>
      <c r="G127" s="2"/>
      <c r="H127" s="2"/>
      <c r="I127" s="2"/>
      <c r="J127" s="2"/>
      <c r="K127" s="2"/>
      <c r="L127" s="117"/>
      <c r="M127" s="116"/>
      <c r="N127" s="116"/>
      <c r="O127" s="116"/>
      <c r="P127" s="116"/>
      <c r="Q127" s="116"/>
      <c r="R127" s="117"/>
      <c r="S127" s="116"/>
      <c r="T127" s="116"/>
      <c r="U127" s="116"/>
      <c r="V127" s="116"/>
      <c r="W127" s="116"/>
      <c r="X127" s="116"/>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c r="CW127" s="112"/>
      <c r="CX127" s="2"/>
      <c r="CY127" s="112"/>
      <c r="CZ127" s="2"/>
      <c r="DA127" s="2"/>
      <c r="DB127" s="2"/>
      <c r="DC127" s="2"/>
      <c r="DD127" s="2"/>
      <c r="DE127" s="2"/>
      <c r="DF127" s="2"/>
      <c r="DG127" s="2"/>
      <c r="DH127" s="2"/>
      <c r="DI127" s="2"/>
      <c r="DJ127" s="2"/>
      <c r="DK127" s="2"/>
      <c r="DL127" s="2"/>
      <c r="DM127" s="2"/>
      <c r="DN127" s="2"/>
      <c r="DO127" s="2"/>
      <c r="DP127" s="2"/>
      <c r="DQ127" s="2"/>
      <c r="DR127" s="2"/>
      <c r="DS127" s="2"/>
    </row>
    <row r="128" spans="1:123" ht="15.75" customHeight="1">
      <c r="A128" s="2"/>
      <c r="B128" s="2"/>
      <c r="C128" s="2"/>
      <c r="D128" s="2"/>
      <c r="E128" s="2"/>
      <c r="F128" s="2"/>
      <c r="G128" s="2"/>
      <c r="H128" s="2"/>
      <c r="I128" s="2"/>
      <c r="J128" s="2"/>
      <c r="K128" s="2"/>
      <c r="L128" s="117"/>
      <c r="M128" s="116"/>
      <c r="N128" s="116"/>
      <c r="O128" s="116"/>
      <c r="P128" s="116"/>
      <c r="Q128" s="116"/>
      <c r="R128" s="117"/>
      <c r="S128" s="116"/>
      <c r="T128" s="116"/>
      <c r="U128" s="116"/>
      <c r="V128" s="116"/>
      <c r="W128" s="116"/>
      <c r="X128" s="116"/>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c r="CW128" s="112"/>
      <c r="CX128" s="2"/>
      <c r="CY128" s="112"/>
      <c r="CZ128" s="2"/>
      <c r="DA128" s="2"/>
      <c r="DB128" s="2"/>
      <c r="DC128" s="2"/>
      <c r="DD128" s="2"/>
      <c r="DE128" s="2"/>
      <c r="DF128" s="2"/>
      <c r="DG128" s="2"/>
      <c r="DH128" s="2"/>
      <c r="DI128" s="2"/>
      <c r="DJ128" s="2"/>
      <c r="DK128" s="2"/>
      <c r="DL128" s="2"/>
      <c r="DM128" s="2"/>
      <c r="DN128" s="2"/>
      <c r="DO128" s="2"/>
      <c r="DP128" s="2"/>
      <c r="DQ128" s="2"/>
      <c r="DR128" s="2"/>
      <c r="DS128" s="2"/>
    </row>
    <row r="129" spans="1:123" ht="15.75" customHeight="1">
      <c r="A129" s="2"/>
      <c r="B129" s="2"/>
      <c r="C129" s="2"/>
      <c r="D129" s="2"/>
      <c r="E129" s="2"/>
      <c r="F129" s="2"/>
      <c r="G129" s="2"/>
      <c r="H129" s="2"/>
      <c r="I129" s="2"/>
      <c r="J129" s="2"/>
      <c r="K129" s="2"/>
      <c r="L129" s="117"/>
      <c r="M129" s="116"/>
      <c r="N129" s="116"/>
      <c r="O129" s="116"/>
      <c r="P129" s="116"/>
      <c r="Q129" s="116"/>
      <c r="R129" s="117"/>
      <c r="S129" s="116"/>
      <c r="T129" s="116"/>
      <c r="U129" s="116"/>
      <c r="V129" s="116"/>
      <c r="W129" s="116"/>
      <c r="X129" s="116"/>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c r="CW129" s="112"/>
      <c r="CX129" s="2"/>
      <c r="CY129" s="112"/>
      <c r="CZ129" s="2"/>
      <c r="DA129" s="2"/>
      <c r="DB129" s="2"/>
      <c r="DC129" s="2"/>
      <c r="DD129" s="2"/>
      <c r="DE129" s="2"/>
      <c r="DF129" s="2"/>
      <c r="DG129" s="2"/>
      <c r="DH129" s="2"/>
      <c r="DI129" s="2"/>
      <c r="DJ129" s="2"/>
      <c r="DK129" s="2"/>
      <c r="DL129" s="2"/>
      <c r="DM129" s="2"/>
      <c r="DN129" s="2"/>
      <c r="DO129" s="2"/>
      <c r="DP129" s="2"/>
      <c r="DQ129" s="2"/>
      <c r="DR129" s="2"/>
      <c r="DS129" s="2"/>
    </row>
    <row r="130" spans="1:123" ht="15.75" customHeight="1">
      <c r="A130" s="2"/>
      <c r="B130" s="2"/>
      <c r="C130" s="2"/>
      <c r="D130" s="2"/>
      <c r="E130" s="2"/>
      <c r="F130" s="2"/>
      <c r="G130" s="2"/>
      <c r="H130" s="2"/>
      <c r="I130" s="2"/>
      <c r="J130" s="2"/>
      <c r="K130" s="2"/>
      <c r="L130" s="117"/>
      <c r="M130" s="116"/>
      <c r="N130" s="116"/>
      <c r="O130" s="116"/>
      <c r="P130" s="116"/>
      <c r="Q130" s="116"/>
      <c r="R130" s="117"/>
      <c r="S130" s="116"/>
      <c r="T130" s="116"/>
      <c r="U130" s="116"/>
      <c r="V130" s="116"/>
      <c r="W130" s="116"/>
      <c r="X130" s="116"/>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c r="CW130" s="112"/>
      <c r="CX130" s="2"/>
      <c r="CY130" s="112"/>
      <c r="CZ130" s="2"/>
      <c r="DA130" s="2"/>
      <c r="DB130" s="2"/>
      <c r="DC130" s="2"/>
      <c r="DD130" s="2"/>
      <c r="DE130" s="2"/>
      <c r="DF130" s="2"/>
      <c r="DG130" s="2"/>
      <c r="DH130" s="2"/>
      <c r="DI130" s="2"/>
      <c r="DJ130" s="2"/>
      <c r="DK130" s="2"/>
      <c r="DL130" s="2"/>
      <c r="DM130" s="2"/>
      <c r="DN130" s="2"/>
      <c r="DO130" s="2"/>
      <c r="DP130" s="2"/>
      <c r="DQ130" s="2"/>
      <c r="DR130" s="2"/>
      <c r="DS130" s="2"/>
    </row>
    <row r="131" spans="1:123" ht="15.75" customHeight="1">
      <c r="A131" s="2"/>
      <c r="B131" s="2"/>
      <c r="C131" s="2"/>
      <c r="D131" s="2"/>
      <c r="E131" s="2"/>
      <c r="F131" s="2"/>
      <c r="G131" s="2"/>
      <c r="H131" s="2"/>
      <c r="I131" s="2"/>
      <c r="J131" s="2"/>
      <c r="K131" s="2"/>
      <c r="L131" s="117"/>
      <c r="M131" s="116"/>
      <c r="N131" s="116"/>
      <c r="O131" s="116"/>
      <c r="P131" s="116"/>
      <c r="Q131" s="116"/>
      <c r="R131" s="117"/>
      <c r="S131" s="116"/>
      <c r="T131" s="116"/>
      <c r="U131" s="116"/>
      <c r="V131" s="116"/>
      <c r="W131" s="116"/>
      <c r="X131" s="116"/>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c r="CW131" s="112"/>
      <c r="CX131" s="2"/>
      <c r="CY131" s="112"/>
      <c r="CZ131" s="2"/>
      <c r="DA131" s="2"/>
      <c r="DB131" s="2"/>
      <c r="DC131" s="2"/>
      <c r="DD131" s="2"/>
      <c r="DE131" s="2"/>
      <c r="DF131" s="2"/>
      <c r="DG131" s="2"/>
      <c r="DH131" s="2"/>
      <c r="DI131" s="2"/>
      <c r="DJ131" s="2"/>
      <c r="DK131" s="2"/>
      <c r="DL131" s="2"/>
      <c r="DM131" s="2"/>
      <c r="DN131" s="2"/>
      <c r="DO131" s="2"/>
      <c r="DP131" s="2"/>
      <c r="DQ131" s="2"/>
      <c r="DR131" s="2"/>
      <c r="DS131" s="2"/>
    </row>
    <row r="132" spans="1:123" ht="15.75" customHeight="1">
      <c r="A132" s="2"/>
      <c r="B132" s="2"/>
      <c r="C132" s="2"/>
      <c r="D132" s="2"/>
      <c r="E132" s="2"/>
      <c r="F132" s="2"/>
      <c r="G132" s="2"/>
      <c r="H132" s="2"/>
      <c r="I132" s="2"/>
      <c r="J132" s="2"/>
      <c r="K132" s="2"/>
      <c r="L132" s="117"/>
      <c r="M132" s="116"/>
      <c r="N132" s="116"/>
      <c r="O132" s="116"/>
      <c r="P132" s="116"/>
      <c r="Q132" s="116"/>
      <c r="R132" s="117"/>
      <c r="S132" s="116"/>
      <c r="T132" s="116"/>
      <c r="U132" s="116"/>
      <c r="V132" s="116"/>
      <c r="W132" s="116"/>
      <c r="X132" s="116"/>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c r="CW132" s="112"/>
      <c r="CX132" s="2"/>
      <c r="CY132" s="112"/>
      <c r="CZ132" s="2"/>
      <c r="DA132" s="2"/>
      <c r="DB132" s="2"/>
      <c r="DC132" s="2"/>
      <c r="DD132" s="2"/>
      <c r="DE132" s="2"/>
      <c r="DF132" s="2"/>
      <c r="DG132" s="2"/>
      <c r="DH132" s="2"/>
      <c r="DI132" s="2"/>
      <c r="DJ132" s="2"/>
      <c r="DK132" s="2"/>
      <c r="DL132" s="2"/>
      <c r="DM132" s="2"/>
      <c r="DN132" s="2"/>
      <c r="DO132" s="2"/>
      <c r="DP132" s="2"/>
      <c r="DQ132" s="2"/>
      <c r="DR132" s="2"/>
      <c r="DS132" s="2"/>
    </row>
    <row r="133" spans="1:123" ht="15.75" customHeight="1">
      <c r="A133" s="2"/>
      <c r="B133" s="2"/>
      <c r="C133" s="2"/>
      <c r="D133" s="2"/>
      <c r="E133" s="2"/>
      <c r="F133" s="2"/>
      <c r="G133" s="2"/>
      <c r="H133" s="2"/>
      <c r="I133" s="2"/>
      <c r="J133" s="2"/>
      <c r="K133" s="2"/>
      <c r="L133" s="117"/>
      <c r="M133" s="116"/>
      <c r="N133" s="116"/>
      <c r="O133" s="116"/>
      <c r="P133" s="116"/>
      <c r="Q133" s="116"/>
      <c r="R133" s="117"/>
      <c r="S133" s="116"/>
      <c r="T133" s="116"/>
      <c r="U133" s="116"/>
      <c r="V133" s="116"/>
      <c r="W133" s="116"/>
      <c r="X133" s="116"/>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c r="CW133" s="112"/>
      <c r="CX133" s="2"/>
      <c r="CY133" s="112"/>
      <c r="CZ133" s="2"/>
      <c r="DA133" s="2"/>
      <c r="DB133" s="2"/>
      <c r="DC133" s="2"/>
      <c r="DD133" s="2"/>
      <c r="DE133" s="2"/>
      <c r="DF133" s="2"/>
      <c r="DG133" s="2"/>
      <c r="DH133" s="2"/>
      <c r="DI133" s="2"/>
      <c r="DJ133" s="2"/>
      <c r="DK133" s="2"/>
      <c r="DL133" s="2"/>
      <c r="DM133" s="2"/>
      <c r="DN133" s="2"/>
      <c r="DO133" s="2"/>
      <c r="DP133" s="2"/>
      <c r="DQ133" s="2"/>
      <c r="DR133" s="2"/>
      <c r="DS133" s="2"/>
    </row>
    <row r="134" spans="1:123" ht="15.75" customHeight="1">
      <c r="A134" s="2"/>
      <c r="B134" s="2"/>
      <c r="C134" s="2"/>
      <c r="D134" s="2"/>
      <c r="E134" s="2"/>
      <c r="F134" s="2"/>
      <c r="G134" s="2"/>
      <c r="H134" s="2"/>
      <c r="I134" s="2"/>
      <c r="J134" s="2"/>
      <c r="K134" s="2"/>
      <c r="L134" s="117"/>
      <c r="M134" s="116"/>
      <c r="N134" s="116"/>
      <c r="O134" s="116"/>
      <c r="P134" s="116"/>
      <c r="Q134" s="116"/>
      <c r="R134" s="117"/>
      <c r="S134" s="116"/>
      <c r="T134" s="116"/>
      <c r="U134" s="116"/>
      <c r="V134" s="116"/>
      <c r="W134" s="116"/>
      <c r="X134" s="116"/>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c r="CW134" s="112"/>
      <c r="CX134" s="2"/>
      <c r="CY134" s="112"/>
      <c r="CZ134" s="2"/>
      <c r="DA134" s="2"/>
      <c r="DB134" s="2"/>
      <c r="DC134" s="2"/>
      <c r="DD134" s="2"/>
      <c r="DE134" s="2"/>
      <c r="DF134" s="2"/>
      <c r="DG134" s="2"/>
      <c r="DH134" s="2"/>
      <c r="DI134" s="2"/>
      <c r="DJ134" s="2"/>
      <c r="DK134" s="2"/>
      <c r="DL134" s="2"/>
      <c r="DM134" s="2"/>
      <c r="DN134" s="2"/>
      <c r="DO134" s="2"/>
      <c r="DP134" s="2"/>
      <c r="DQ134" s="2"/>
      <c r="DR134" s="2"/>
      <c r="DS134" s="2"/>
    </row>
    <row r="135" spans="1:123" ht="15.75" customHeight="1">
      <c r="A135" s="2"/>
      <c r="B135" s="2"/>
      <c r="C135" s="2"/>
      <c r="D135" s="2"/>
      <c r="E135" s="2"/>
      <c r="F135" s="2"/>
      <c r="G135" s="2"/>
      <c r="H135" s="2"/>
      <c r="I135" s="2"/>
      <c r="J135" s="2"/>
      <c r="K135" s="2"/>
      <c r="L135" s="117"/>
      <c r="M135" s="116"/>
      <c r="N135" s="116"/>
      <c r="O135" s="116"/>
      <c r="P135" s="116"/>
      <c r="Q135" s="116"/>
      <c r="R135" s="117"/>
      <c r="S135" s="116"/>
      <c r="T135" s="116"/>
      <c r="U135" s="116"/>
      <c r="V135" s="116"/>
      <c r="W135" s="116"/>
      <c r="X135" s="116"/>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c r="CW135" s="112"/>
      <c r="CX135" s="2"/>
      <c r="CY135" s="112"/>
      <c r="CZ135" s="2"/>
      <c r="DA135" s="2"/>
      <c r="DB135" s="2"/>
      <c r="DC135" s="2"/>
      <c r="DD135" s="2"/>
      <c r="DE135" s="2"/>
      <c r="DF135" s="2"/>
      <c r="DG135" s="2"/>
      <c r="DH135" s="2"/>
      <c r="DI135" s="2"/>
      <c r="DJ135" s="2"/>
      <c r="DK135" s="2"/>
      <c r="DL135" s="2"/>
      <c r="DM135" s="2"/>
      <c r="DN135" s="2"/>
      <c r="DO135" s="2"/>
      <c r="DP135" s="2"/>
      <c r="DQ135" s="2"/>
      <c r="DR135" s="2"/>
      <c r="DS135" s="2"/>
    </row>
    <row r="136" spans="1:123" ht="15.75" customHeight="1">
      <c r="A136" s="2"/>
      <c r="B136" s="2"/>
      <c r="C136" s="2"/>
      <c r="D136" s="2"/>
      <c r="E136" s="2"/>
      <c r="F136" s="2"/>
      <c r="G136" s="2"/>
      <c r="H136" s="2"/>
      <c r="I136" s="2"/>
      <c r="J136" s="2"/>
      <c r="K136" s="2"/>
      <c r="L136" s="117"/>
      <c r="M136" s="116"/>
      <c r="N136" s="116"/>
      <c r="O136" s="116"/>
      <c r="P136" s="116"/>
      <c r="Q136" s="116"/>
      <c r="R136" s="117"/>
      <c r="S136" s="116"/>
      <c r="T136" s="116"/>
      <c r="U136" s="116"/>
      <c r="V136" s="116"/>
      <c r="W136" s="116"/>
      <c r="X136" s="116"/>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112"/>
      <c r="AW136" s="112"/>
      <c r="AX136" s="112"/>
      <c r="AY136" s="112"/>
      <c r="AZ136" s="112"/>
      <c r="BA136" s="112"/>
      <c r="BB136" s="112"/>
      <c r="BC136" s="112"/>
      <c r="BD136" s="112"/>
      <c r="BE136" s="112"/>
      <c r="BF136" s="112"/>
      <c r="BG136" s="112"/>
      <c r="BH136" s="112"/>
      <c r="BI136" s="112"/>
      <c r="BJ136" s="112"/>
      <c r="BK136" s="112"/>
      <c r="BL136" s="112"/>
      <c r="BM136" s="112"/>
      <c r="BN136" s="112"/>
      <c r="BO136" s="112"/>
      <c r="BP136" s="112"/>
      <c r="BQ136" s="112"/>
      <c r="BR136" s="112"/>
      <c r="BS136" s="112"/>
      <c r="BT136" s="112"/>
      <c r="BU136" s="112"/>
      <c r="BV136" s="112"/>
      <c r="BW136" s="112"/>
      <c r="BX136" s="112"/>
      <c r="BY136" s="112"/>
      <c r="BZ136" s="112"/>
      <c r="CA136" s="112"/>
      <c r="CB136" s="112"/>
      <c r="CC136" s="112"/>
      <c r="CD136" s="112"/>
      <c r="CE136" s="112"/>
      <c r="CF136" s="112"/>
      <c r="CG136" s="112"/>
      <c r="CH136" s="112"/>
      <c r="CI136" s="112"/>
      <c r="CJ136" s="112"/>
      <c r="CK136" s="112"/>
      <c r="CL136" s="112"/>
      <c r="CM136" s="112"/>
      <c r="CN136" s="112"/>
      <c r="CO136" s="112"/>
      <c r="CP136" s="112"/>
      <c r="CQ136" s="112"/>
      <c r="CR136" s="112"/>
      <c r="CS136" s="112"/>
      <c r="CT136" s="112"/>
      <c r="CU136" s="112"/>
      <c r="CV136" s="112"/>
      <c r="CW136" s="112"/>
      <c r="CX136" s="2"/>
      <c r="CY136" s="112"/>
      <c r="CZ136" s="2"/>
      <c r="DA136" s="2"/>
      <c r="DB136" s="2"/>
      <c r="DC136" s="2"/>
      <c r="DD136" s="2"/>
      <c r="DE136" s="2"/>
      <c r="DF136" s="2"/>
      <c r="DG136" s="2"/>
      <c r="DH136" s="2"/>
      <c r="DI136" s="2"/>
      <c r="DJ136" s="2"/>
      <c r="DK136" s="2"/>
      <c r="DL136" s="2"/>
      <c r="DM136" s="2"/>
      <c r="DN136" s="2"/>
      <c r="DO136" s="2"/>
      <c r="DP136" s="2"/>
      <c r="DQ136" s="2"/>
      <c r="DR136" s="2"/>
      <c r="DS136" s="2"/>
    </row>
    <row r="137" spans="1:123" ht="15.75" customHeight="1">
      <c r="A137" s="2"/>
      <c r="B137" s="2"/>
      <c r="C137" s="2"/>
      <c r="D137" s="2"/>
      <c r="E137" s="2"/>
      <c r="F137" s="2"/>
      <c r="G137" s="2"/>
      <c r="H137" s="2"/>
      <c r="I137" s="2"/>
      <c r="J137" s="2"/>
      <c r="K137" s="2"/>
      <c r="L137" s="117"/>
      <c r="M137" s="116"/>
      <c r="N137" s="116"/>
      <c r="O137" s="116"/>
      <c r="P137" s="116"/>
      <c r="Q137" s="116"/>
      <c r="R137" s="117"/>
      <c r="S137" s="116"/>
      <c r="T137" s="116"/>
      <c r="U137" s="116"/>
      <c r="V137" s="116"/>
      <c r="W137" s="116"/>
      <c r="X137" s="116"/>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112"/>
      <c r="AW137" s="112"/>
      <c r="AX137" s="112"/>
      <c r="AY137" s="112"/>
      <c r="AZ137" s="112"/>
      <c r="BA137" s="112"/>
      <c r="BB137" s="112"/>
      <c r="BC137" s="112"/>
      <c r="BD137" s="112"/>
      <c r="BE137" s="112"/>
      <c r="BF137" s="112"/>
      <c r="BG137" s="112"/>
      <c r="BH137" s="112"/>
      <c r="BI137" s="112"/>
      <c r="BJ137" s="112"/>
      <c r="BK137" s="112"/>
      <c r="BL137" s="112"/>
      <c r="BM137" s="112"/>
      <c r="BN137" s="112"/>
      <c r="BO137" s="112"/>
      <c r="BP137" s="112"/>
      <c r="BQ137" s="112"/>
      <c r="BR137" s="112"/>
      <c r="BS137" s="112"/>
      <c r="BT137" s="112"/>
      <c r="BU137" s="112"/>
      <c r="BV137" s="112"/>
      <c r="BW137" s="112"/>
      <c r="BX137" s="112"/>
      <c r="BY137" s="112"/>
      <c r="BZ137" s="112"/>
      <c r="CA137" s="112"/>
      <c r="CB137" s="112"/>
      <c r="CC137" s="112"/>
      <c r="CD137" s="112"/>
      <c r="CE137" s="112"/>
      <c r="CF137" s="112"/>
      <c r="CG137" s="112"/>
      <c r="CH137" s="112"/>
      <c r="CI137" s="112"/>
      <c r="CJ137" s="112"/>
      <c r="CK137" s="112"/>
      <c r="CL137" s="112"/>
      <c r="CM137" s="112"/>
      <c r="CN137" s="112"/>
      <c r="CO137" s="112"/>
      <c r="CP137" s="112"/>
      <c r="CQ137" s="112"/>
      <c r="CR137" s="112"/>
      <c r="CS137" s="112"/>
      <c r="CT137" s="112"/>
      <c r="CU137" s="112"/>
      <c r="CV137" s="112"/>
      <c r="CW137" s="112"/>
      <c r="CX137" s="2"/>
      <c r="CY137" s="112"/>
      <c r="CZ137" s="2"/>
      <c r="DA137" s="2"/>
      <c r="DB137" s="2"/>
      <c r="DC137" s="2"/>
      <c r="DD137" s="2"/>
      <c r="DE137" s="2"/>
      <c r="DF137" s="2"/>
      <c r="DG137" s="2"/>
      <c r="DH137" s="2"/>
      <c r="DI137" s="2"/>
      <c r="DJ137" s="2"/>
      <c r="DK137" s="2"/>
      <c r="DL137" s="2"/>
      <c r="DM137" s="2"/>
      <c r="DN137" s="2"/>
      <c r="DO137" s="2"/>
      <c r="DP137" s="2"/>
      <c r="DQ137" s="2"/>
      <c r="DR137" s="2"/>
      <c r="DS137" s="2"/>
    </row>
    <row r="138" spans="1:123" ht="15.75" customHeight="1">
      <c r="A138" s="2"/>
      <c r="B138" s="2"/>
      <c r="C138" s="2"/>
      <c r="D138" s="2"/>
      <c r="E138" s="2"/>
      <c r="F138" s="2"/>
      <c r="G138" s="2"/>
      <c r="H138" s="2"/>
      <c r="I138" s="2"/>
      <c r="J138" s="2"/>
      <c r="K138" s="2"/>
      <c r="L138" s="117"/>
      <c r="M138" s="116"/>
      <c r="N138" s="116"/>
      <c r="O138" s="116"/>
      <c r="P138" s="116"/>
      <c r="Q138" s="116"/>
      <c r="R138" s="117"/>
      <c r="S138" s="116"/>
      <c r="T138" s="116"/>
      <c r="U138" s="116"/>
      <c r="V138" s="116"/>
      <c r="W138" s="116"/>
      <c r="X138" s="116"/>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112"/>
      <c r="AW138" s="112"/>
      <c r="AX138" s="112"/>
      <c r="AY138" s="112"/>
      <c r="AZ138" s="112"/>
      <c r="BA138" s="112"/>
      <c r="BB138" s="112"/>
      <c r="BC138" s="112"/>
      <c r="BD138" s="112"/>
      <c r="BE138" s="112"/>
      <c r="BF138" s="112"/>
      <c r="BG138" s="112"/>
      <c r="BH138" s="112"/>
      <c r="BI138" s="112"/>
      <c r="BJ138" s="112"/>
      <c r="BK138" s="112"/>
      <c r="BL138" s="112"/>
      <c r="BM138" s="112"/>
      <c r="BN138" s="112"/>
      <c r="BO138" s="112"/>
      <c r="BP138" s="112"/>
      <c r="BQ138" s="112"/>
      <c r="BR138" s="112"/>
      <c r="BS138" s="112"/>
      <c r="BT138" s="112"/>
      <c r="BU138" s="112"/>
      <c r="BV138" s="112"/>
      <c r="BW138" s="112"/>
      <c r="BX138" s="112"/>
      <c r="BY138" s="112"/>
      <c r="BZ138" s="112"/>
      <c r="CA138" s="112"/>
      <c r="CB138" s="112"/>
      <c r="CC138" s="112"/>
      <c r="CD138" s="112"/>
      <c r="CE138" s="112"/>
      <c r="CF138" s="112"/>
      <c r="CG138" s="112"/>
      <c r="CH138" s="112"/>
      <c r="CI138" s="112"/>
      <c r="CJ138" s="112"/>
      <c r="CK138" s="112"/>
      <c r="CL138" s="112"/>
      <c r="CM138" s="112"/>
      <c r="CN138" s="112"/>
      <c r="CO138" s="112"/>
      <c r="CP138" s="112"/>
      <c r="CQ138" s="112"/>
      <c r="CR138" s="112"/>
      <c r="CS138" s="112"/>
      <c r="CT138" s="112"/>
      <c r="CU138" s="112"/>
      <c r="CV138" s="112"/>
      <c r="CW138" s="112"/>
      <c r="CX138" s="2"/>
      <c r="CY138" s="112"/>
      <c r="CZ138" s="2"/>
      <c r="DA138" s="2"/>
      <c r="DB138" s="2"/>
      <c r="DC138" s="2"/>
      <c r="DD138" s="2"/>
      <c r="DE138" s="2"/>
      <c r="DF138" s="2"/>
      <c r="DG138" s="2"/>
      <c r="DH138" s="2"/>
      <c r="DI138" s="2"/>
      <c r="DJ138" s="2"/>
      <c r="DK138" s="2"/>
      <c r="DL138" s="2"/>
      <c r="DM138" s="2"/>
      <c r="DN138" s="2"/>
      <c r="DO138" s="2"/>
      <c r="DP138" s="2"/>
      <c r="DQ138" s="2"/>
      <c r="DR138" s="2"/>
      <c r="DS138" s="2"/>
    </row>
    <row r="139" spans="1:123" ht="15.75" customHeight="1">
      <c r="A139" s="2"/>
      <c r="B139" s="2"/>
      <c r="C139" s="2"/>
      <c r="D139" s="2"/>
      <c r="E139" s="2"/>
      <c r="F139" s="2"/>
      <c r="G139" s="2"/>
      <c r="H139" s="2"/>
      <c r="I139" s="2"/>
      <c r="J139" s="2"/>
      <c r="K139" s="2"/>
      <c r="L139" s="117"/>
      <c r="M139" s="116"/>
      <c r="N139" s="116"/>
      <c r="O139" s="116"/>
      <c r="P139" s="116"/>
      <c r="Q139" s="116"/>
      <c r="R139" s="117"/>
      <c r="S139" s="116"/>
      <c r="T139" s="116"/>
      <c r="U139" s="116"/>
      <c r="V139" s="116"/>
      <c r="W139" s="116"/>
      <c r="X139" s="116"/>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112"/>
      <c r="AW139" s="112"/>
      <c r="AX139" s="112"/>
      <c r="AY139" s="112"/>
      <c r="AZ139" s="112"/>
      <c r="BA139" s="112"/>
      <c r="BB139" s="112"/>
      <c r="BC139" s="112"/>
      <c r="BD139" s="112"/>
      <c r="BE139" s="112"/>
      <c r="BF139" s="112"/>
      <c r="BG139" s="112"/>
      <c r="BH139" s="112"/>
      <c r="BI139" s="112"/>
      <c r="BJ139" s="112"/>
      <c r="BK139" s="112"/>
      <c r="BL139" s="112"/>
      <c r="BM139" s="112"/>
      <c r="BN139" s="112"/>
      <c r="BO139" s="112"/>
      <c r="BP139" s="112"/>
      <c r="BQ139" s="112"/>
      <c r="BR139" s="112"/>
      <c r="BS139" s="112"/>
      <c r="BT139" s="112"/>
      <c r="BU139" s="112"/>
      <c r="BV139" s="112"/>
      <c r="BW139" s="112"/>
      <c r="BX139" s="112"/>
      <c r="BY139" s="112"/>
      <c r="BZ139" s="112"/>
      <c r="CA139" s="112"/>
      <c r="CB139" s="112"/>
      <c r="CC139" s="112"/>
      <c r="CD139" s="112"/>
      <c r="CE139" s="112"/>
      <c r="CF139" s="112"/>
      <c r="CG139" s="112"/>
      <c r="CH139" s="112"/>
      <c r="CI139" s="112"/>
      <c r="CJ139" s="112"/>
      <c r="CK139" s="112"/>
      <c r="CL139" s="112"/>
      <c r="CM139" s="112"/>
      <c r="CN139" s="112"/>
      <c r="CO139" s="112"/>
      <c r="CP139" s="112"/>
      <c r="CQ139" s="112"/>
      <c r="CR139" s="112"/>
      <c r="CS139" s="112"/>
      <c r="CT139" s="112"/>
      <c r="CU139" s="112"/>
      <c r="CV139" s="112"/>
      <c r="CW139" s="112"/>
      <c r="CX139" s="2"/>
      <c r="CY139" s="112"/>
      <c r="CZ139" s="2"/>
      <c r="DA139" s="2"/>
      <c r="DB139" s="2"/>
      <c r="DC139" s="2"/>
      <c r="DD139" s="2"/>
      <c r="DE139" s="2"/>
      <c r="DF139" s="2"/>
      <c r="DG139" s="2"/>
      <c r="DH139" s="2"/>
      <c r="DI139" s="2"/>
      <c r="DJ139" s="2"/>
      <c r="DK139" s="2"/>
      <c r="DL139" s="2"/>
      <c r="DM139" s="2"/>
      <c r="DN139" s="2"/>
      <c r="DO139" s="2"/>
      <c r="DP139" s="2"/>
      <c r="DQ139" s="2"/>
      <c r="DR139" s="2"/>
      <c r="DS139" s="2"/>
    </row>
    <row r="140" spans="1:123" ht="15.75" customHeight="1">
      <c r="A140" s="2"/>
      <c r="B140" s="2"/>
      <c r="C140" s="2"/>
      <c r="D140" s="2"/>
      <c r="E140" s="2"/>
      <c r="F140" s="2"/>
      <c r="G140" s="2"/>
      <c r="H140" s="2"/>
      <c r="I140" s="2"/>
      <c r="J140" s="2"/>
      <c r="K140" s="2"/>
      <c r="L140" s="117"/>
      <c r="M140" s="116"/>
      <c r="N140" s="116"/>
      <c r="O140" s="116"/>
      <c r="P140" s="116"/>
      <c r="Q140" s="116"/>
      <c r="R140" s="117"/>
      <c r="S140" s="116"/>
      <c r="T140" s="116"/>
      <c r="U140" s="116"/>
      <c r="V140" s="116"/>
      <c r="W140" s="116"/>
      <c r="X140" s="116"/>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112"/>
      <c r="AW140" s="112"/>
      <c r="AX140" s="112"/>
      <c r="AY140" s="112"/>
      <c r="AZ140" s="112"/>
      <c r="BA140" s="112"/>
      <c r="BB140" s="112"/>
      <c r="BC140" s="112"/>
      <c r="BD140" s="112"/>
      <c r="BE140" s="112"/>
      <c r="BF140" s="112"/>
      <c r="BG140" s="112"/>
      <c r="BH140" s="112"/>
      <c r="BI140" s="112"/>
      <c r="BJ140" s="112"/>
      <c r="BK140" s="112"/>
      <c r="BL140" s="112"/>
      <c r="BM140" s="112"/>
      <c r="BN140" s="112"/>
      <c r="BO140" s="112"/>
      <c r="BP140" s="112"/>
      <c r="BQ140" s="112"/>
      <c r="BR140" s="112"/>
      <c r="BS140" s="112"/>
      <c r="BT140" s="112"/>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c r="CW140" s="112"/>
      <c r="CX140" s="2"/>
      <c r="CY140" s="112"/>
      <c r="CZ140" s="2"/>
      <c r="DA140" s="2"/>
      <c r="DB140" s="2"/>
      <c r="DC140" s="2"/>
      <c r="DD140" s="2"/>
      <c r="DE140" s="2"/>
      <c r="DF140" s="2"/>
      <c r="DG140" s="2"/>
      <c r="DH140" s="2"/>
      <c r="DI140" s="2"/>
      <c r="DJ140" s="2"/>
      <c r="DK140" s="2"/>
      <c r="DL140" s="2"/>
      <c r="DM140" s="2"/>
      <c r="DN140" s="2"/>
      <c r="DO140" s="2"/>
      <c r="DP140" s="2"/>
      <c r="DQ140" s="2"/>
      <c r="DR140" s="2"/>
      <c r="DS140" s="2"/>
    </row>
    <row r="141" spans="1:123" ht="15.75" customHeight="1">
      <c r="A141" s="2"/>
      <c r="B141" s="2"/>
      <c r="C141" s="2"/>
      <c r="D141" s="2"/>
      <c r="E141" s="2"/>
      <c r="F141" s="2"/>
      <c r="G141" s="2"/>
      <c r="H141" s="2"/>
      <c r="I141" s="2"/>
      <c r="J141" s="2"/>
      <c r="K141" s="2"/>
      <c r="L141" s="117"/>
      <c r="M141" s="116"/>
      <c r="N141" s="116"/>
      <c r="O141" s="116"/>
      <c r="P141" s="116"/>
      <c r="Q141" s="116"/>
      <c r="R141" s="117"/>
      <c r="S141" s="116"/>
      <c r="T141" s="116"/>
      <c r="U141" s="116"/>
      <c r="V141" s="116"/>
      <c r="W141" s="116"/>
      <c r="X141" s="116"/>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112"/>
      <c r="AW141" s="112"/>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c r="BS141" s="112"/>
      <c r="BT141" s="112"/>
      <c r="BU141" s="112"/>
      <c r="BV141" s="112"/>
      <c r="BW141" s="112"/>
      <c r="BX141" s="112"/>
      <c r="BY141" s="112"/>
      <c r="BZ141" s="112"/>
      <c r="CA141" s="112"/>
      <c r="CB141" s="112"/>
      <c r="CC141" s="112"/>
      <c r="CD141" s="112"/>
      <c r="CE141" s="112"/>
      <c r="CF141" s="112"/>
      <c r="CG141" s="112"/>
      <c r="CH141" s="112"/>
      <c r="CI141" s="112"/>
      <c r="CJ141" s="112"/>
      <c r="CK141" s="112"/>
      <c r="CL141" s="112"/>
      <c r="CM141" s="112"/>
      <c r="CN141" s="112"/>
      <c r="CO141" s="112"/>
      <c r="CP141" s="112"/>
      <c r="CQ141" s="112"/>
      <c r="CR141" s="112"/>
      <c r="CS141" s="112"/>
      <c r="CT141" s="112"/>
      <c r="CU141" s="112"/>
      <c r="CV141" s="112"/>
      <c r="CW141" s="112"/>
      <c r="CX141" s="2"/>
      <c r="CY141" s="112"/>
      <c r="CZ141" s="2"/>
      <c r="DA141" s="2"/>
      <c r="DB141" s="2"/>
      <c r="DC141" s="2"/>
      <c r="DD141" s="2"/>
      <c r="DE141" s="2"/>
      <c r="DF141" s="2"/>
      <c r="DG141" s="2"/>
      <c r="DH141" s="2"/>
      <c r="DI141" s="2"/>
      <c r="DJ141" s="2"/>
      <c r="DK141" s="2"/>
      <c r="DL141" s="2"/>
      <c r="DM141" s="2"/>
      <c r="DN141" s="2"/>
      <c r="DO141" s="2"/>
      <c r="DP141" s="2"/>
      <c r="DQ141" s="2"/>
      <c r="DR141" s="2"/>
      <c r="DS141" s="2"/>
    </row>
    <row r="142" spans="1:123" ht="15.75" customHeight="1">
      <c r="A142" s="2"/>
      <c r="B142" s="2"/>
      <c r="C142" s="2"/>
      <c r="D142" s="2"/>
      <c r="E142" s="2"/>
      <c r="F142" s="2"/>
      <c r="G142" s="2"/>
      <c r="H142" s="2"/>
      <c r="I142" s="2"/>
      <c r="J142" s="2"/>
      <c r="K142" s="2"/>
      <c r="L142" s="117"/>
      <c r="M142" s="116"/>
      <c r="N142" s="116"/>
      <c r="O142" s="116"/>
      <c r="P142" s="116"/>
      <c r="Q142" s="116"/>
      <c r="R142" s="117"/>
      <c r="S142" s="116"/>
      <c r="T142" s="116"/>
      <c r="U142" s="116"/>
      <c r="V142" s="116"/>
      <c r="W142" s="116"/>
      <c r="X142" s="116"/>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c r="CW142" s="112"/>
      <c r="CX142" s="2"/>
      <c r="CY142" s="112"/>
      <c r="CZ142" s="2"/>
      <c r="DA142" s="2"/>
      <c r="DB142" s="2"/>
      <c r="DC142" s="2"/>
      <c r="DD142" s="2"/>
      <c r="DE142" s="2"/>
      <c r="DF142" s="2"/>
      <c r="DG142" s="2"/>
      <c r="DH142" s="2"/>
      <c r="DI142" s="2"/>
      <c r="DJ142" s="2"/>
      <c r="DK142" s="2"/>
      <c r="DL142" s="2"/>
      <c r="DM142" s="2"/>
      <c r="DN142" s="2"/>
      <c r="DO142" s="2"/>
      <c r="DP142" s="2"/>
      <c r="DQ142" s="2"/>
      <c r="DR142" s="2"/>
      <c r="DS142" s="2"/>
    </row>
    <row r="143" spans="1:123" ht="15.75" customHeight="1">
      <c r="A143" s="2"/>
      <c r="B143" s="2"/>
      <c r="C143" s="2"/>
      <c r="D143" s="2"/>
      <c r="E143" s="2"/>
      <c r="F143" s="2"/>
      <c r="G143" s="2"/>
      <c r="H143" s="2"/>
      <c r="I143" s="2"/>
      <c r="J143" s="2"/>
      <c r="K143" s="2"/>
      <c r="L143" s="117"/>
      <c r="M143" s="116"/>
      <c r="N143" s="116"/>
      <c r="O143" s="116"/>
      <c r="P143" s="116"/>
      <c r="Q143" s="116"/>
      <c r="R143" s="117"/>
      <c r="S143" s="116"/>
      <c r="T143" s="116"/>
      <c r="U143" s="116"/>
      <c r="V143" s="116"/>
      <c r="W143" s="116"/>
      <c r="X143" s="116"/>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112"/>
      <c r="AW143" s="112"/>
      <c r="AX143" s="112"/>
      <c r="AY143" s="112"/>
      <c r="AZ143" s="112"/>
      <c r="BA143" s="112"/>
      <c r="BB143" s="112"/>
      <c r="BC143" s="112"/>
      <c r="BD143" s="112"/>
      <c r="BE143" s="112"/>
      <c r="BF143" s="112"/>
      <c r="BG143" s="112"/>
      <c r="BH143" s="112"/>
      <c r="BI143" s="112"/>
      <c r="BJ143" s="112"/>
      <c r="BK143" s="112"/>
      <c r="BL143" s="112"/>
      <c r="BM143" s="112"/>
      <c r="BN143" s="112"/>
      <c r="BO143" s="112"/>
      <c r="BP143" s="112"/>
      <c r="BQ143" s="112"/>
      <c r="BR143" s="112"/>
      <c r="BS143" s="112"/>
      <c r="BT143" s="112"/>
      <c r="BU143" s="112"/>
      <c r="BV143" s="112"/>
      <c r="BW143" s="112"/>
      <c r="BX143" s="112"/>
      <c r="BY143" s="112"/>
      <c r="BZ143" s="112"/>
      <c r="CA143" s="112"/>
      <c r="CB143" s="112"/>
      <c r="CC143" s="112"/>
      <c r="CD143" s="112"/>
      <c r="CE143" s="112"/>
      <c r="CF143" s="112"/>
      <c r="CG143" s="112"/>
      <c r="CH143" s="112"/>
      <c r="CI143" s="112"/>
      <c r="CJ143" s="112"/>
      <c r="CK143" s="112"/>
      <c r="CL143" s="112"/>
      <c r="CM143" s="112"/>
      <c r="CN143" s="112"/>
      <c r="CO143" s="112"/>
      <c r="CP143" s="112"/>
      <c r="CQ143" s="112"/>
      <c r="CR143" s="112"/>
      <c r="CS143" s="112"/>
      <c r="CT143" s="112"/>
      <c r="CU143" s="112"/>
      <c r="CV143" s="112"/>
      <c r="CW143" s="112"/>
      <c r="CX143" s="2"/>
      <c r="CY143" s="112"/>
      <c r="CZ143" s="2"/>
      <c r="DA143" s="2"/>
      <c r="DB143" s="2"/>
      <c r="DC143" s="2"/>
      <c r="DD143" s="2"/>
      <c r="DE143" s="2"/>
      <c r="DF143" s="2"/>
      <c r="DG143" s="2"/>
      <c r="DH143" s="2"/>
      <c r="DI143" s="2"/>
      <c r="DJ143" s="2"/>
      <c r="DK143" s="2"/>
      <c r="DL143" s="2"/>
      <c r="DM143" s="2"/>
      <c r="DN143" s="2"/>
      <c r="DO143" s="2"/>
      <c r="DP143" s="2"/>
      <c r="DQ143" s="2"/>
      <c r="DR143" s="2"/>
      <c r="DS143" s="2"/>
    </row>
    <row r="144" spans="1:123" ht="15.75" customHeight="1">
      <c r="A144" s="2"/>
      <c r="B144" s="2"/>
      <c r="C144" s="2"/>
      <c r="D144" s="2"/>
      <c r="E144" s="2"/>
      <c r="F144" s="2"/>
      <c r="G144" s="2"/>
      <c r="H144" s="2"/>
      <c r="I144" s="2"/>
      <c r="J144" s="2"/>
      <c r="K144" s="2"/>
      <c r="L144" s="117"/>
      <c r="M144" s="116"/>
      <c r="N144" s="116"/>
      <c r="O144" s="116"/>
      <c r="P144" s="116"/>
      <c r="Q144" s="116"/>
      <c r="R144" s="117"/>
      <c r="S144" s="116"/>
      <c r="T144" s="116"/>
      <c r="U144" s="116"/>
      <c r="V144" s="116"/>
      <c r="W144" s="116"/>
      <c r="X144" s="116"/>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112"/>
      <c r="AW144" s="112"/>
      <c r="AX144" s="112"/>
      <c r="AY144" s="112"/>
      <c r="AZ144" s="112"/>
      <c r="BA144" s="112"/>
      <c r="BB144" s="112"/>
      <c r="BC144" s="112"/>
      <c r="BD144" s="112"/>
      <c r="BE144" s="112"/>
      <c r="BF144" s="112"/>
      <c r="BG144" s="112"/>
      <c r="BH144" s="112"/>
      <c r="BI144" s="112"/>
      <c r="BJ144" s="112"/>
      <c r="BK144" s="112"/>
      <c r="BL144" s="112"/>
      <c r="BM144" s="112"/>
      <c r="BN144" s="112"/>
      <c r="BO144" s="112"/>
      <c r="BP144" s="112"/>
      <c r="BQ144" s="112"/>
      <c r="BR144" s="112"/>
      <c r="BS144" s="112"/>
      <c r="BT144" s="112"/>
      <c r="BU144" s="112"/>
      <c r="BV144" s="112"/>
      <c r="BW144" s="112"/>
      <c r="BX144" s="112"/>
      <c r="BY144" s="112"/>
      <c r="BZ144" s="112"/>
      <c r="CA144" s="112"/>
      <c r="CB144" s="112"/>
      <c r="CC144" s="112"/>
      <c r="CD144" s="112"/>
      <c r="CE144" s="112"/>
      <c r="CF144" s="112"/>
      <c r="CG144" s="112"/>
      <c r="CH144" s="112"/>
      <c r="CI144" s="112"/>
      <c r="CJ144" s="112"/>
      <c r="CK144" s="112"/>
      <c r="CL144" s="112"/>
      <c r="CM144" s="112"/>
      <c r="CN144" s="112"/>
      <c r="CO144" s="112"/>
      <c r="CP144" s="112"/>
      <c r="CQ144" s="112"/>
      <c r="CR144" s="112"/>
      <c r="CS144" s="112"/>
      <c r="CT144" s="112"/>
      <c r="CU144" s="112"/>
      <c r="CV144" s="112"/>
      <c r="CW144" s="112"/>
      <c r="CX144" s="2"/>
      <c r="CY144" s="112"/>
      <c r="CZ144" s="2"/>
      <c r="DA144" s="2"/>
      <c r="DB144" s="2"/>
      <c r="DC144" s="2"/>
      <c r="DD144" s="2"/>
      <c r="DE144" s="2"/>
      <c r="DF144" s="2"/>
      <c r="DG144" s="2"/>
      <c r="DH144" s="2"/>
      <c r="DI144" s="2"/>
      <c r="DJ144" s="2"/>
      <c r="DK144" s="2"/>
      <c r="DL144" s="2"/>
      <c r="DM144" s="2"/>
      <c r="DN144" s="2"/>
      <c r="DO144" s="2"/>
      <c r="DP144" s="2"/>
      <c r="DQ144" s="2"/>
      <c r="DR144" s="2"/>
      <c r="DS144" s="2"/>
    </row>
    <row r="145" spans="1:123" ht="15.75" customHeight="1">
      <c r="A145" s="2"/>
      <c r="B145" s="2"/>
      <c r="C145" s="2"/>
      <c r="D145" s="2"/>
      <c r="E145" s="2"/>
      <c r="F145" s="2"/>
      <c r="G145" s="2"/>
      <c r="H145" s="2"/>
      <c r="I145" s="2"/>
      <c r="J145" s="2"/>
      <c r="K145" s="2"/>
      <c r="L145" s="117"/>
      <c r="M145" s="116"/>
      <c r="N145" s="116"/>
      <c r="O145" s="116"/>
      <c r="P145" s="116"/>
      <c r="Q145" s="116"/>
      <c r="R145" s="117"/>
      <c r="S145" s="116"/>
      <c r="T145" s="116"/>
      <c r="U145" s="116"/>
      <c r="V145" s="116"/>
      <c r="W145" s="116"/>
      <c r="X145" s="116"/>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112"/>
      <c r="AW145" s="112"/>
      <c r="AX145" s="112"/>
      <c r="AY145" s="112"/>
      <c r="AZ145" s="112"/>
      <c r="BA145" s="112"/>
      <c r="BB145" s="112"/>
      <c r="BC145" s="112"/>
      <c r="BD145" s="112"/>
      <c r="BE145" s="112"/>
      <c r="BF145" s="112"/>
      <c r="BG145" s="112"/>
      <c r="BH145" s="112"/>
      <c r="BI145" s="112"/>
      <c r="BJ145" s="112"/>
      <c r="BK145" s="112"/>
      <c r="BL145" s="112"/>
      <c r="BM145" s="112"/>
      <c r="BN145" s="112"/>
      <c r="BO145" s="112"/>
      <c r="BP145" s="112"/>
      <c r="BQ145" s="112"/>
      <c r="BR145" s="112"/>
      <c r="BS145" s="112"/>
      <c r="BT145" s="112"/>
      <c r="BU145" s="112"/>
      <c r="BV145" s="112"/>
      <c r="BW145" s="112"/>
      <c r="BX145" s="112"/>
      <c r="BY145" s="112"/>
      <c r="BZ145" s="112"/>
      <c r="CA145" s="112"/>
      <c r="CB145" s="112"/>
      <c r="CC145" s="112"/>
      <c r="CD145" s="112"/>
      <c r="CE145" s="112"/>
      <c r="CF145" s="112"/>
      <c r="CG145" s="112"/>
      <c r="CH145" s="112"/>
      <c r="CI145" s="112"/>
      <c r="CJ145" s="112"/>
      <c r="CK145" s="112"/>
      <c r="CL145" s="112"/>
      <c r="CM145" s="112"/>
      <c r="CN145" s="112"/>
      <c r="CO145" s="112"/>
      <c r="CP145" s="112"/>
      <c r="CQ145" s="112"/>
      <c r="CR145" s="112"/>
      <c r="CS145" s="112"/>
      <c r="CT145" s="112"/>
      <c r="CU145" s="112"/>
      <c r="CV145" s="112"/>
      <c r="CW145" s="112"/>
      <c r="CX145" s="2"/>
      <c r="CY145" s="112"/>
      <c r="CZ145" s="2"/>
      <c r="DA145" s="2"/>
      <c r="DB145" s="2"/>
      <c r="DC145" s="2"/>
      <c r="DD145" s="2"/>
      <c r="DE145" s="2"/>
      <c r="DF145" s="2"/>
      <c r="DG145" s="2"/>
      <c r="DH145" s="2"/>
      <c r="DI145" s="2"/>
      <c r="DJ145" s="2"/>
      <c r="DK145" s="2"/>
      <c r="DL145" s="2"/>
      <c r="DM145" s="2"/>
      <c r="DN145" s="2"/>
      <c r="DO145" s="2"/>
      <c r="DP145" s="2"/>
      <c r="DQ145" s="2"/>
      <c r="DR145" s="2"/>
      <c r="DS145" s="2"/>
    </row>
    <row r="146" spans="1:123" ht="15.75" customHeight="1">
      <c r="A146" s="2"/>
      <c r="B146" s="2"/>
      <c r="C146" s="2"/>
      <c r="D146" s="2"/>
      <c r="E146" s="2"/>
      <c r="F146" s="2"/>
      <c r="G146" s="2"/>
      <c r="H146" s="2"/>
      <c r="I146" s="2"/>
      <c r="J146" s="2"/>
      <c r="K146" s="2"/>
      <c r="L146" s="117"/>
      <c r="M146" s="116"/>
      <c r="N146" s="116"/>
      <c r="O146" s="116"/>
      <c r="P146" s="116"/>
      <c r="Q146" s="116"/>
      <c r="R146" s="117"/>
      <c r="S146" s="116"/>
      <c r="T146" s="116"/>
      <c r="U146" s="116"/>
      <c r="V146" s="116"/>
      <c r="W146" s="116"/>
      <c r="X146" s="116"/>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112"/>
      <c r="AW146" s="112"/>
      <c r="AX146" s="112"/>
      <c r="AY146" s="112"/>
      <c r="AZ146" s="112"/>
      <c r="BA146" s="112"/>
      <c r="BB146" s="112"/>
      <c r="BC146" s="112"/>
      <c r="BD146" s="112"/>
      <c r="BE146" s="112"/>
      <c r="BF146" s="112"/>
      <c r="BG146" s="112"/>
      <c r="BH146" s="112"/>
      <c r="BI146" s="112"/>
      <c r="BJ146" s="112"/>
      <c r="BK146" s="112"/>
      <c r="BL146" s="112"/>
      <c r="BM146" s="112"/>
      <c r="BN146" s="112"/>
      <c r="BO146" s="112"/>
      <c r="BP146" s="112"/>
      <c r="BQ146" s="112"/>
      <c r="BR146" s="112"/>
      <c r="BS146" s="112"/>
      <c r="BT146" s="112"/>
      <c r="BU146" s="112"/>
      <c r="BV146" s="112"/>
      <c r="BW146" s="112"/>
      <c r="BX146" s="112"/>
      <c r="BY146" s="112"/>
      <c r="BZ146" s="112"/>
      <c r="CA146" s="112"/>
      <c r="CB146" s="112"/>
      <c r="CC146" s="112"/>
      <c r="CD146" s="112"/>
      <c r="CE146" s="112"/>
      <c r="CF146" s="112"/>
      <c r="CG146" s="112"/>
      <c r="CH146" s="112"/>
      <c r="CI146" s="112"/>
      <c r="CJ146" s="112"/>
      <c r="CK146" s="112"/>
      <c r="CL146" s="112"/>
      <c r="CM146" s="112"/>
      <c r="CN146" s="112"/>
      <c r="CO146" s="112"/>
      <c r="CP146" s="112"/>
      <c r="CQ146" s="112"/>
      <c r="CR146" s="112"/>
      <c r="CS146" s="112"/>
      <c r="CT146" s="112"/>
      <c r="CU146" s="112"/>
      <c r="CV146" s="112"/>
      <c r="CW146" s="112"/>
      <c r="CX146" s="2"/>
      <c r="CY146" s="112"/>
      <c r="CZ146" s="2"/>
      <c r="DA146" s="2"/>
      <c r="DB146" s="2"/>
      <c r="DC146" s="2"/>
      <c r="DD146" s="2"/>
      <c r="DE146" s="2"/>
      <c r="DF146" s="2"/>
      <c r="DG146" s="2"/>
      <c r="DH146" s="2"/>
      <c r="DI146" s="2"/>
      <c r="DJ146" s="2"/>
      <c r="DK146" s="2"/>
      <c r="DL146" s="2"/>
      <c r="DM146" s="2"/>
      <c r="DN146" s="2"/>
      <c r="DO146" s="2"/>
      <c r="DP146" s="2"/>
      <c r="DQ146" s="2"/>
      <c r="DR146" s="2"/>
      <c r="DS146" s="2"/>
    </row>
    <row r="147" spans="1:123" ht="15.75" customHeight="1">
      <c r="A147" s="2"/>
      <c r="B147" s="2"/>
      <c r="C147" s="2"/>
      <c r="D147" s="2"/>
      <c r="E147" s="2"/>
      <c r="F147" s="2"/>
      <c r="G147" s="2"/>
      <c r="H147" s="2"/>
      <c r="I147" s="2"/>
      <c r="J147" s="2"/>
      <c r="K147" s="2"/>
      <c r="L147" s="117"/>
      <c r="M147" s="116"/>
      <c r="N147" s="116"/>
      <c r="O147" s="116"/>
      <c r="P147" s="116"/>
      <c r="Q147" s="116"/>
      <c r="R147" s="117"/>
      <c r="S147" s="116"/>
      <c r="T147" s="116"/>
      <c r="U147" s="116"/>
      <c r="V147" s="116"/>
      <c r="W147" s="116"/>
      <c r="X147" s="116"/>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112"/>
      <c r="AW147" s="112"/>
      <c r="AX147" s="112"/>
      <c r="AY147" s="112"/>
      <c r="AZ147" s="112"/>
      <c r="BA147" s="112"/>
      <c r="BB147" s="112"/>
      <c r="BC147" s="112"/>
      <c r="BD147" s="112"/>
      <c r="BE147" s="112"/>
      <c r="BF147" s="112"/>
      <c r="BG147" s="112"/>
      <c r="BH147" s="112"/>
      <c r="BI147" s="112"/>
      <c r="BJ147" s="112"/>
      <c r="BK147" s="112"/>
      <c r="BL147" s="112"/>
      <c r="BM147" s="112"/>
      <c r="BN147" s="112"/>
      <c r="BO147" s="112"/>
      <c r="BP147" s="112"/>
      <c r="BQ147" s="112"/>
      <c r="BR147" s="112"/>
      <c r="BS147" s="112"/>
      <c r="BT147" s="112"/>
      <c r="BU147" s="112"/>
      <c r="BV147" s="112"/>
      <c r="BW147" s="112"/>
      <c r="BX147" s="112"/>
      <c r="BY147" s="112"/>
      <c r="BZ147" s="112"/>
      <c r="CA147" s="112"/>
      <c r="CB147" s="112"/>
      <c r="CC147" s="112"/>
      <c r="CD147" s="112"/>
      <c r="CE147" s="112"/>
      <c r="CF147" s="112"/>
      <c r="CG147" s="112"/>
      <c r="CH147" s="112"/>
      <c r="CI147" s="112"/>
      <c r="CJ147" s="112"/>
      <c r="CK147" s="112"/>
      <c r="CL147" s="112"/>
      <c r="CM147" s="112"/>
      <c r="CN147" s="112"/>
      <c r="CO147" s="112"/>
      <c r="CP147" s="112"/>
      <c r="CQ147" s="112"/>
      <c r="CR147" s="112"/>
      <c r="CS147" s="112"/>
      <c r="CT147" s="112"/>
      <c r="CU147" s="112"/>
      <c r="CV147" s="112"/>
      <c r="CW147" s="112"/>
      <c r="CX147" s="2"/>
      <c r="CY147" s="112"/>
      <c r="CZ147" s="2"/>
      <c r="DA147" s="2"/>
      <c r="DB147" s="2"/>
      <c r="DC147" s="2"/>
      <c r="DD147" s="2"/>
      <c r="DE147" s="2"/>
      <c r="DF147" s="2"/>
      <c r="DG147" s="2"/>
      <c r="DH147" s="2"/>
      <c r="DI147" s="2"/>
      <c r="DJ147" s="2"/>
      <c r="DK147" s="2"/>
      <c r="DL147" s="2"/>
      <c r="DM147" s="2"/>
      <c r="DN147" s="2"/>
      <c r="DO147" s="2"/>
      <c r="DP147" s="2"/>
      <c r="DQ147" s="2"/>
      <c r="DR147" s="2"/>
      <c r="DS147" s="2"/>
    </row>
    <row r="148" spans="1:123" ht="15.75" customHeight="1">
      <c r="A148" s="2"/>
      <c r="B148" s="2"/>
      <c r="C148" s="2"/>
      <c r="D148" s="2"/>
      <c r="E148" s="2"/>
      <c r="F148" s="2"/>
      <c r="G148" s="2"/>
      <c r="H148" s="2"/>
      <c r="I148" s="2"/>
      <c r="J148" s="2"/>
      <c r="K148" s="2"/>
      <c r="L148" s="117"/>
      <c r="M148" s="116"/>
      <c r="N148" s="116"/>
      <c r="O148" s="116"/>
      <c r="P148" s="116"/>
      <c r="Q148" s="116"/>
      <c r="R148" s="117"/>
      <c r="S148" s="116"/>
      <c r="T148" s="116"/>
      <c r="U148" s="116"/>
      <c r="V148" s="116"/>
      <c r="W148" s="116"/>
      <c r="X148" s="116"/>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112"/>
      <c r="AW148" s="112"/>
      <c r="AX148" s="112"/>
      <c r="AY148" s="112"/>
      <c r="AZ148" s="112"/>
      <c r="BA148" s="112"/>
      <c r="BB148" s="112"/>
      <c r="BC148" s="112"/>
      <c r="BD148" s="112"/>
      <c r="BE148" s="112"/>
      <c r="BF148" s="112"/>
      <c r="BG148" s="112"/>
      <c r="BH148" s="112"/>
      <c r="BI148" s="112"/>
      <c r="BJ148" s="112"/>
      <c r="BK148" s="112"/>
      <c r="BL148" s="112"/>
      <c r="BM148" s="112"/>
      <c r="BN148" s="112"/>
      <c r="BO148" s="112"/>
      <c r="BP148" s="112"/>
      <c r="BQ148" s="112"/>
      <c r="BR148" s="112"/>
      <c r="BS148" s="112"/>
      <c r="BT148" s="112"/>
      <c r="BU148" s="112"/>
      <c r="BV148" s="112"/>
      <c r="BW148" s="112"/>
      <c r="BX148" s="112"/>
      <c r="BY148" s="112"/>
      <c r="BZ148" s="112"/>
      <c r="CA148" s="112"/>
      <c r="CB148" s="112"/>
      <c r="CC148" s="112"/>
      <c r="CD148" s="112"/>
      <c r="CE148" s="112"/>
      <c r="CF148" s="112"/>
      <c r="CG148" s="112"/>
      <c r="CH148" s="112"/>
      <c r="CI148" s="112"/>
      <c r="CJ148" s="112"/>
      <c r="CK148" s="112"/>
      <c r="CL148" s="112"/>
      <c r="CM148" s="112"/>
      <c r="CN148" s="112"/>
      <c r="CO148" s="112"/>
      <c r="CP148" s="112"/>
      <c r="CQ148" s="112"/>
      <c r="CR148" s="112"/>
      <c r="CS148" s="112"/>
      <c r="CT148" s="112"/>
      <c r="CU148" s="112"/>
      <c r="CV148" s="112"/>
      <c r="CW148" s="112"/>
      <c r="CX148" s="2"/>
      <c r="CY148" s="112"/>
      <c r="CZ148" s="2"/>
      <c r="DA148" s="2"/>
      <c r="DB148" s="2"/>
      <c r="DC148" s="2"/>
      <c r="DD148" s="2"/>
      <c r="DE148" s="2"/>
      <c r="DF148" s="2"/>
      <c r="DG148" s="2"/>
      <c r="DH148" s="2"/>
      <c r="DI148" s="2"/>
      <c r="DJ148" s="2"/>
      <c r="DK148" s="2"/>
      <c r="DL148" s="2"/>
      <c r="DM148" s="2"/>
      <c r="DN148" s="2"/>
      <c r="DO148" s="2"/>
      <c r="DP148" s="2"/>
      <c r="DQ148" s="2"/>
      <c r="DR148" s="2"/>
      <c r="DS148" s="2"/>
    </row>
    <row r="149" spans="1:123" ht="15.75" customHeight="1">
      <c r="A149" s="2"/>
      <c r="B149" s="2"/>
      <c r="C149" s="2"/>
      <c r="D149" s="2"/>
      <c r="E149" s="2"/>
      <c r="F149" s="2"/>
      <c r="G149" s="2"/>
      <c r="H149" s="2"/>
      <c r="I149" s="2"/>
      <c r="J149" s="2"/>
      <c r="K149" s="2"/>
      <c r="L149" s="117"/>
      <c r="M149" s="116"/>
      <c r="N149" s="116"/>
      <c r="O149" s="116"/>
      <c r="P149" s="116"/>
      <c r="Q149" s="116"/>
      <c r="R149" s="117"/>
      <c r="S149" s="116"/>
      <c r="T149" s="116"/>
      <c r="U149" s="116"/>
      <c r="V149" s="116"/>
      <c r="W149" s="116"/>
      <c r="X149" s="116"/>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112"/>
      <c r="AW149" s="112"/>
      <c r="AX149" s="112"/>
      <c r="AY149" s="112"/>
      <c r="AZ149" s="112"/>
      <c r="BA149" s="112"/>
      <c r="BB149" s="112"/>
      <c r="BC149" s="112"/>
      <c r="BD149" s="112"/>
      <c r="BE149" s="112"/>
      <c r="BF149" s="112"/>
      <c r="BG149" s="112"/>
      <c r="BH149" s="112"/>
      <c r="BI149" s="112"/>
      <c r="BJ149" s="112"/>
      <c r="BK149" s="112"/>
      <c r="BL149" s="112"/>
      <c r="BM149" s="112"/>
      <c r="BN149" s="112"/>
      <c r="BO149" s="112"/>
      <c r="BP149" s="112"/>
      <c r="BQ149" s="112"/>
      <c r="BR149" s="112"/>
      <c r="BS149" s="112"/>
      <c r="BT149" s="112"/>
      <c r="BU149" s="112"/>
      <c r="BV149" s="112"/>
      <c r="BW149" s="112"/>
      <c r="BX149" s="112"/>
      <c r="BY149" s="112"/>
      <c r="BZ149" s="112"/>
      <c r="CA149" s="112"/>
      <c r="CB149" s="112"/>
      <c r="CC149" s="112"/>
      <c r="CD149" s="112"/>
      <c r="CE149" s="112"/>
      <c r="CF149" s="112"/>
      <c r="CG149" s="112"/>
      <c r="CH149" s="112"/>
      <c r="CI149" s="112"/>
      <c r="CJ149" s="112"/>
      <c r="CK149" s="112"/>
      <c r="CL149" s="112"/>
      <c r="CM149" s="112"/>
      <c r="CN149" s="112"/>
      <c r="CO149" s="112"/>
      <c r="CP149" s="112"/>
      <c r="CQ149" s="112"/>
      <c r="CR149" s="112"/>
      <c r="CS149" s="112"/>
      <c r="CT149" s="112"/>
      <c r="CU149" s="112"/>
      <c r="CV149" s="112"/>
      <c r="CW149" s="112"/>
      <c r="CX149" s="2"/>
      <c r="CY149" s="112"/>
      <c r="CZ149" s="2"/>
      <c r="DA149" s="2"/>
      <c r="DB149" s="2"/>
      <c r="DC149" s="2"/>
      <c r="DD149" s="2"/>
      <c r="DE149" s="2"/>
      <c r="DF149" s="2"/>
      <c r="DG149" s="2"/>
      <c r="DH149" s="2"/>
      <c r="DI149" s="2"/>
      <c r="DJ149" s="2"/>
      <c r="DK149" s="2"/>
      <c r="DL149" s="2"/>
      <c r="DM149" s="2"/>
      <c r="DN149" s="2"/>
      <c r="DO149" s="2"/>
      <c r="DP149" s="2"/>
      <c r="DQ149" s="2"/>
      <c r="DR149" s="2"/>
      <c r="DS149" s="2"/>
    </row>
    <row r="150" spans="1:123" ht="15.75" customHeight="1">
      <c r="A150" s="2"/>
      <c r="B150" s="2"/>
      <c r="C150" s="2"/>
      <c r="D150" s="2"/>
      <c r="E150" s="2"/>
      <c r="F150" s="2"/>
      <c r="G150" s="2"/>
      <c r="H150" s="2"/>
      <c r="I150" s="2"/>
      <c r="J150" s="2"/>
      <c r="K150" s="2"/>
      <c r="L150" s="117"/>
      <c r="M150" s="116"/>
      <c r="N150" s="116"/>
      <c r="O150" s="116"/>
      <c r="P150" s="116"/>
      <c r="Q150" s="116"/>
      <c r="R150" s="117"/>
      <c r="S150" s="116"/>
      <c r="T150" s="116"/>
      <c r="U150" s="116"/>
      <c r="V150" s="116"/>
      <c r="W150" s="116"/>
      <c r="X150" s="116"/>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112"/>
      <c r="AW150" s="112"/>
      <c r="AX150" s="112"/>
      <c r="AY150" s="112"/>
      <c r="AZ150" s="112"/>
      <c r="BA150" s="112"/>
      <c r="BB150" s="112"/>
      <c r="BC150" s="112"/>
      <c r="BD150" s="112"/>
      <c r="BE150" s="112"/>
      <c r="BF150" s="112"/>
      <c r="BG150" s="112"/>
      <c r="BH150" s="112"/>
      <c r="BI150" s="112"/>
      <c r="BJ150" s="112"/>
      <c r="BK150" s="112"/>
      <c r="BL150" s="112"/>
      <c r="BM150" s="112"/>
      <c r="BN150" s="112"/>
      <c r="BO150" s="112"/>
      <c r="BP150" s="112"/>
      <c r="BQ150" s="112"/>
      <c r="BR150" s="112"/>
      <c r="BS150" s="112"/>
      <c r="BT150" s="112"/>
      <c r="BU150" s="112"/>
      <c r="BV150" s="112"/>
      <c r="BW150" s="112"/>
      <c r="BX150" s="112"/>
      <c r="BY150" s="112"/>
      <c r="BZ150" s="112"/>
      <c r="CA150" s="112"/>
      <c r="CB150" s="112"/>
      <c r="CC150" s="112"/>
      <c r="CD150" s="112"/>
      <c r="CE150" s="112"/>
      <c r="CF150" s="112"/>
      <c r="CG150" s="112"/>
      <c r="CH150" s="112"/>
      <c r="CI150" s="112"/>
      <c r="CJ150" s="112"/>
      <c r="CK150" s="112"/>
      <c r="CL150" s="112"/>
      <c r="CM150" s="112"/>
      <c r="CN150" s="112"/>
      <c r="CO150" s="112"/>
      <c r="CP150" s="112"/>
      <c r="CQ150" s="112"/>
      <c r="CR150" s="112"/>
      <c r="CS150" s="112"/>
      <c r="CT150" s="112"/>
      <c r="CU150" s="112"/>
      <c r="CV150" s="112"/>
      <c r="CW150" s="112"/>
      <c r="CX150" s="2"/>
      <c r="CY150" s="112"/>
      <c r="CZ150" s="2"/>
      <c r="DA150" s="2"/>
      <c r="DB150" s="2"/>
      <c r="DC150" s="2"/>
      <c r="DD150" s="2"/>
      <c r="DE150" s="2"/>
      <c r="DF150" s="2"/>
      <c r="DG150" s="2"/>
      <c r="DH150" s="2"/>
      <c r="DI150" s="2"/>
      <c r="DJ150" s="2"/>
      <c r="DK150" s="2"/>
      <c r="DL150" s="2"/>
      <c r="DM150" s="2"/>
      <c r="DN150" s="2"/>
      <c r="DO150" s="2"/>
      <c r="DP150" s="2"/>
      <c r="DQ150" s="2"/>
      <c r="DR150" s="2"/>
      <c r="DS150" s="2"/>
    </row>
    <row r="151" spans="1:123" ht="15.75" customHeight="1">
      <c r="A151" s="2"/>
      <c r="B151" s="2"/>
      <c r="C151" s="2"/>
      <c r="D151" s="2"/>
      <c r="E151" s="2"/>
      <c r="F151" s="2"/>
      <c r="G151" s="2"/>
      <c r="H151" s="2"/>
      <c r="I151" s="2"/>
      <c r="J151" s="2"/>
      <c r="K151" s="2"/>
      <c r="L151" s="117"/>
      <c r="M151" s="116"/>
      <c r="N151" s="116"/>
      <c r="O151" s="116"/>
      <c r="P151" s="116"/>
      <c r="Q151" s="116"/>
      <c r="R151" s="117"/>
      <c r="S151" s="116"/>
      <c r="T151" s="116"/>
      <c r="U151" s="116"/>
      <c r="V151" s="116"/>
      <c r="W151" s="116"/>
      <c r="X151" s="116"/>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112"/>
      <c r="AW151" s="112"/>
      <c r="AX151" s="112"/>
      <c r="AY151" s="112"/>
      <c r="AZ151" s="112"/>
      <c r="BA151" s="112"/>
      <c r="BB151" s="112"/>
      <c r="BC151" s="112"/>
      <c r="BD151" s="112"/>
      <c r="BE151" s="112"/>
      <c r="BF151" s="112"/>
      <c r="BG151" s="112"/>
      <c r="BH151" s="112"/>
      <c r="BI151" s="112"/>
      <c r="BJ151" s="112"/>
      <c r="BK151" s="112"/>
      <c r="BL151" s="112"/>
      <c r="BM151" s="112"/>
      <c r="BN151" s="112"/>
      <c r="BO151" s="112"/>
      <c r="BP151" s="112"/>
      <c r="BQ151" s="112"/>
      <c r="BR151" s="112"/>
      <c r="BS151" s="112"/>
      <c r="BT151" s="112"/>
      <c r="BU151" s="112"/>
      <c r="BV151" s="112"/>
      <c r="BW151" s="112"/>
      <c r="BX151" s="112"/>
      <c r="BY151" s="112"/>
      <c r="BZ151" s="112"/>
      <c r="CA151" s="112"/>
      <c r="CB151" s="112"/>
      <c r="CC151" s="112"/>
      <c r="CD151" s="112"/>
      <c r="CE151" s="112"/>
      <c r="CF151" s="112"/>
      <c r="CG151" s="112"/>
      <c r="CH151" s="112"/>
      <c r="CI151" s="112"/>
      <c r="CJ151" s="112"/>
      <c r="CK151" s="112"/>
      <c r="CL151" s="112"/>
      <c r="CM151" s="112"/>
      <c r="CN151" s="112"/>
      <c r="CO151" s="112"/>
      <c r="CP151" s="112"/>
      <c r="CQ151" s="112"/>
      <c r="CR151" s="112"/>
      <c r="CS151" s="112"/>
      <c r="CT151" s="112"/>
      <c r="CU151" s="112"/>
      <c r="CV151" s="112"/>
      <c r="CW151" s="112"/>
      <c r="CX151" s="2"/>
      <c r="CY151" s="112"/>
      <c r="CZ151" s="2"/>
      <c r="DA151" s="2"/>
      <c r="DB151" s="2"/>
      <c r="DC151" s="2"/>
      <c r="DD151" s="2"/>
      <c r="DE151" s="2"/>
      <c r="DF151" s="2"/>
      <c r="DG151" s="2"/>
      <c r="DH151" s="2"/>
      <c r="DI151" s="2"/>
      <c r="DJ151" s="2"/>
      <c r="DK151" s="2"/>
      <c r="DL151" s="2"/>
      <c r="DM151" s="2"/>
      <c r="DN151" s="2"/>
      <c r="DO151" s="2"/>
      <c r="DP151" s="2"/>
      <c r="DQ151" s="2"/>
      <c r="DR151" s="2"/>
      <c r="DS151" s="2"/>
    </row>
    <row r="152" spans="1:123" ht="15.75" customHeight="1">
      <c r="A152" s="2"/>
      <c r="B152" s="2"/>
      <c r="C152" s="2"/>
      <c r="D152" s="2"/>
      <c r="E152" s="2"/>
      <c r="F152" s="2"/>
      <c r="G152" s="2"/>
      <c r="H152" s="2"/>
      <c r="I152" s="2"/>
      <c r="J152" s="2"/>
      <c r="K152" s="2"/>
      <c r="L152" s="117"/>
      <c r="M152" s="116"/>
      <c r="N152" s="116"/>
      <c r="O152" s="116"/>
      <c r="P152" s="116"/>
      <c r="Q152" s="116"/>
      <c r="R152" s="117"/>
      <c r="S152" s="116"/>
      <c r="T152" s="116"/>
      <c r="U152" s="116"/>
      <c r="V152" s="116"/>
      <c r="W152" s="116"/>
      <c r="X152" s="116"/>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112"/>
      <c r="AW152" s="112"/>
      <c r="AX152" s="112"/>
      <c r="AY152" s="112"/>
      <c r="AZ152" s="112"/>
      <c r="BA152" s="112"/>
      <c r="BB152" s="112"/>
      <c r="BC152" s="112"/>
      <c r="BD152" s="112"/>
      <c r="BE152" s="112"/>
      <c r="BF152" s="112"/>
      <c r="BG152" s="112"/>
      <c r="BH152" s="112"/>
      <c r="BI152" s="112"/>
      <c r="BJ152" s="112"/>
      <c r="BK152" s="112"/>
      <c r="BL152" s="112"/>
      <c r="BM152" s="112"/>
      <c r="BN152" s="112"/>
      <c r="BO152" s="112"/>
      <c r="BP152" s="112"/>
      <c r="BQ152" s="112"/>
      <c r="BR152" s="112"/>
      <c r="BS152" s="112"/>
      <c r="BT152" s="112"/>
      <c r="BU152" s="112"/>
      <c r="BV152" s="112"/>
      <c r="BW152" s="112"/>
      <c r="BX152" s="112"/>
      <c r="BY152" s="112"/>
      <c r="BZ152" s="112"/>
      <c r="CA152" s="112"/>
      <c r="CB152" s="112"/>
      <c r="CC152" s="112"/>
      <c r="CD152" s="112"/>
      <c r="CE152" s="112"/>
      <c r="CF152" s="112"/>
      <c r="CG152" s="112"/>
      <c r="CH152" s="112"/>
      <c r="CI152" s="112"/>
      <c r="CJ152" s="112"/>
      <c r="CK152" s="112"/>
      <c r="CL152" s="112"/>
      <c r="CM152" s="112"/>
      <c r="CN152" s="112"/>
      <c r="CO152" s="112"/>
      <c r="CP152" s="112"/>
      <c r="CQ152" s="112"/>
      <c r="CR152" s="112"/>
      <c r="CS152" s="112"/>
      <c r="CT152" s="112"/>
      <c r="CU152" s="112"/>
      <c r="CV152" s="112"/>
      <c r="CW152" s="112"/>
      <c r="CX152" s="2"/>
      <c r="CY152" s="112"/>
      <c r="CZ152" s="2"/>
      <c r="DA152" s="2"/>
      <c r="DB152" s="2"/>
      <c r="DC152" s="2"/>
      <c r="DD152" s="2"/>
      <c r="DE152" s="2"/>
      <c r="DF152" s="2"/>
      <c r="DG152" s="2"/>
      <c r="DH152" s="2"/>
      <c r="DI152" s="2"/>
      <c r="DJ152" s="2"/>
      <c r="DK152" s="2"/>
      <c r="DL152" s="2"/>
      <c r="DM152" s="2"/>
      <c r="DN152" s="2"/>
      <c r="DO152" s="2"/>
      <c r="DP152" s="2"/>
      <c r="DQ152" s="2"/>
      <c r="DR152" s="2"/>
      <c r="DS152" s="2"/>
    </row>
    <row r="153" spans="1:123" ht="15.75" customHeight="1">
      <c r="A153" s="2"/>
      <c r="B153" s="2"/>
      <c r="C153" s="2"/>
      <c r="D153" s="2"/>
      <c r="E153" s="2"/>
      <c r="F153" s="2"/>
      <c r="G153" s="2"/>
      <c r="H153" s="2"/>
      <c r="I153" s="2"/>
      <c r="J153" s="2"/>
      <c r="K153" s="2"/>
      <c r="L153" s="117"/>
      <c r="M153" s="116"/>
      <c r="N153" s="116"/>
      <c r="O153" s="116"/>
      <c r="P153" s="116"/>
      <c r="Q153" s="116"/>
      <c r="R153" s="117"/>
      <c r="S153" s="116"/>
      <c r="T153" s="116"/>
      <c r="U153" s="116"/>
      <c r="V153" s="116"/>
      <c r="W153" s="116"/>
      <c r="X153" s="116"/>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c r="CW153" s="112"/>
      <c r="CX153" s="2"/>
      <c r="CY153" s="112"/>
      <c r="CZ153" s="2"/>
      <c r="DA153" s="2"/>
      <c r="DB153" s="2"/>
      <c r="DC153" s="2"/>
      <c r="DD153" s="2"/>
      <c r="DE153" s="2"/>
      <c r="DF153" s="2"/>
      <c r="DG153" s="2"/>
      <c r="DH153" s="2"/>
      <c r="DI153" s="2"/>
      <c r="DJ153" s="2"/>
      <c r="DK153" s="2"/>
      <c r="DL153" s="2"/>
      <c r="DM153" s="2"/>
      <c r="DN153" s="2"/>
      <c r="DO153" s="2"/>
      <c r="DP153" s="2"/>
      <c r="DQ153" s="2"/>
      <c r="DR153" s="2"/>
      <c r="DS153" s="2"/>
    </row>
    <row r="154" spans="1:123" ht="15.75" customHeight="1">
      <c r="A154" s="2"/>
      <c r="B154" s="2"/>
      <c r="C154" s="2"/>
      <c r="D154" s="2"/>
      <c r="E154" s="2"/>
      <c r="F154" s="2"/>
      <c r="G154" s="2"/>
      <c r="H154" s="2"/>
      <c r="I154" s="2"/>
      <c r="J154" s="2"/>
      <c r="K154" s="2"/>
      <c r="L154" s="117"/>
      <c r="M154" s="116"/>
      <c r="N154" s="116"/>
      <c r="O154" s="116"/>
      <c r="P154" s="116"/>
      <c r="Q154" s="116"/>
      <c r="R154" s="117"/>
      <c r="S154" s="116"/>
      <c r="T154" s="116"/>
      <c r="U154" s="116"/>
      <c r="V154" s="116"/>
      <c r="W154" s="116"/>
      <c r="X154" s="116"/>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112"/>
      <c r="AW154" s="112"/>
      <c r="AX154" s="112"/>
      <c r="AY154" s="112"/>
      <c r="AZ154" s="112"/>
      <c r="BA154" s="112"/>
      <c r="BB154" s="112"/>
      <c r="BC154" s="112"/>
      <c r="BD154" s="112"/>
      <c r="BE154" s="112"/>
      <c r="BF154" s="112"/>
      <c r="BG154" s="112"/>
      <c r="BH154" s="112"/>
      <c r="BI154" s="112"/>
      <c r="BJ154" s="112"/>
      <c r="BK154" s="112"/>
      <c r="BL154" s="112"/>
      <c r="BM154" s="112"/>
      <c r="BN154" s="112"/>
      <c r="BO154" s="112"/>
      <c r="BP154" s="112"/>
      <c r="BQ154" s="112"/>
      <c r="BR154" s="112"/>
      <c r="BS154" s="112"/>
      <c r="BT154" s="112"/>
      <c r="BU154" s="112"/>
      <c r="BV154" s="112"/>
      <c r="BW154" s="112"/>
      <c r="BX154" s="112"/>
      <c r="BY154" s="112"/>
      <c r="BZ154" s="112"/>
      <c r="CA154" s="112"/>
      <c r="CB154" s="112"/>
      <c r="CC154" s="112"/>
      <c r="CD154" s="112"/>
      <c r="CE154" s="112"/>
      <c r="CF154" s="112"/>
      <c r="CG154" s="112"/>
      <c r="CH154" s="112"/>
      <c r="CI154" s="112"/>
      <c r="CJ154" s="112"/>
      <c r="CK154" s="112"/>
      <c r="CL154" s="112"/>
      <c r="CM154" s="112"/>
      <c r="CN154" s="112"/>
      <c r="CO154" s="112"/>
      <c r="CP154" s="112"/>
      <c r="CQ154" s="112"/>
      <c r="CR154" s="112"/>
      <c r="CS154" s="112"/>
      <c r="CT154" s="112"/>
      <c r="CU154" s="112"/>
      <c r="CV154" s="112"/>
      <c r="CW154" s="112"/>
      <c r="CX154" s="2"/>
      <c r="CY154" s="112"/>
      <c r="CZ154" s="2"/>
      <c r="DA154" s="2"/>
      <c r="DB154" s="2"/>
      <c r="DC154" s="2"/>
      <c r="DD154" s="2"/>
      <c r="DE154" s="2"/>
      <c r="DF154" s="2"/>
      <c r="DG154" s="2"/>
      <c r="DH154" s="2"/>
      <c r="DI154" s="2"/>
      <c r="DJ154" s="2"/>
      <c r="DK154" s="2"/>
      <c r="DL154" s="2"/>
      <c r="DM154" s="2"/>
      <c r="DN154" s="2"/>
      <c r="DO154" s="2"/>
      <c r="DP154" s="2"/>
      <c r="DQ154" s="2"/>
      <c r="DR154" s="2"/>
      <c r="DS154" s="2"/>
    </row>
    <row r="155" spans="1:123" ht="15.75" customHeight="1">
      <c r="A155" s="2"/>
      <c r="B155" s="2"/>
      <c r="C155" s="2"/>
      <c r="D155" s="2"/>
      <c r="E155" s="2"/>
      <c r="F155" s="2"/>
      <c r="G155" s="2"/>
      <c r="H155" s="2"/>
      <c r="I155" s="2"/>
      <c r="J155" s="2"/>
      <c r="K155" s="2"/>
      <c r="L155" s="117"/>
      <c r="M155" s="116"/>
      <c r="N155" s="116"/>
      <c r="O155" s="116"/>
      <c r="P155" s="116"/>
      <c r="Q155" s="116"/>
      <c r="R155" s="117"/>
      <c r="S155" s="116"/>
      <c r="T155" s="116"/>
      <c r="U155" s="116"/>
      <c r="V155" s="116"/>
      <c r="W155" s="116"/>
      <c r="X155" s="116"/>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112"/>
      <c r="AW155" s="112"/>
      <c r="AX155" s="112"/>
      <c r="AY155" s="112"/>
      <c r="AZ155" s="112"/>
      <c r="BA155" s="112"/>
      <c r="BB155" s="112"/>
      <c r="BC155" s="112"/>
      <c r="BD155" s="112"/>
      <c r="BE155" s="112"/>
      <c r="BF155" s="112"/>
      <c r="BG155" s="112"/>
      <c r="BH155" s="112"/>
      <c r="BI155" s="112"/>
      <c r="BJ155" s="112"/>
      <c r="BK155" s="112"/>
      <c r="BL155" s="112"/>
      <c r="BM155" s="112"/>
      <c r="BN155" s="112"/>
      <c r="BO155" s="112"/>
      <c r="BP155" s="112"/>
      <c r="BQ155" s="112"/>
      <c r="BR155" s="112"/>
      <c r="BS155" s="112"/>
      <c r="BT155" s="112"/>
      <c r="BU155" s="112"/>
      <c r="BV155" s="112"/>
      <c r="BW155" s="112"/>
      <c r="BX155" s="112"/>
      <c r="BY155" s="112"/>
      <c r="BZ155" s="112"/>
      <c r="CA155" s="112"/>
      <c r="CB155" s="112"/>
      <c r="CC155" s="112"/>
      <c r="CD155" s="112"/>
      <c r="CE155" s="112"/>
      <c r="CF155" s="112"/>
      <c r="CG155" s="112"/>
      <c r="CH155" s="112"/>
      <c r="CI155" s="112"/>
      <c r="CJ155" s="112"/>
      <c r="CK155" s="112"/>
      <c r="CL155" s="112"/>
      <c r="CM155" s="112"/>
      <c r="CN155" s="112"/>
      <c r="CO155" s="112"/>
      <c r="CP155" s="112"/>
      <c r="CQ155" s="112"/>
      <c r="CR155" s="112"/>
      <c r="CS155" s="112"/>
      <c r="CT155" s="112"/>
      <c r="CU155" s="112"/>
      <c r="CV155" s="112"/>
      <c r="CW155" s="112"/>
      <c r="CX155" s="2"/>
      <c r="CY155" s="112"/>
      <c r="CZ155" s="2"/>
      <c r="DA155" s="2"/>
      <c r="DB155" s="2"/>
      <c r="DC155" s="2"/>
      <c r="DD155" s="2"/>
      <c r="DE155" s="2"/>
      <c r="DF155" s="2"/>
      <c r="DG155" s="2"/>
      <c r="DH155" s="2"/>
      <c r="DI155" s="2"/>
      <c r="DJ155" s="2"/>
      <c r="DK155" s="2"/>
      <c r="DL155" s="2"/>
      <c r="DM155" s="2"/>
      <c r="DN155" s="2"/>
      <c r="DO155" s="2"/>
      <c r="DP155" s="2"/>
      <c r="DQ155" s="2"/>
      <c r="DR155" s="2"/>
      <c r="DS155" s="2"/>
    </row>
    <row r="156" spans="1:123" ht="15.75" customHeight="1">
      <c r="A156" s="2"/>
      <c r="B156" s="2"/>
      <c r="C156" s="2"/>
      <c r="D156" s="2"/>
      <c r="E156" s="2"/>
      <c r="F156" s="2"/>
      <c r="G156" s="2"/>
      <c r="H156" s="2"/>
      <c r="I156" s="2"/>
      <c r="J156" s="2"/>
      <c r="K156" s="2"/>
      <c r="L156" s="117"/>
      <c r="M156" s="116"/>
      <c r="N156" s="116"/>
      <c r="O156" s="116"/>
      <c r="P156" s="116"/>
      <c r="Q156" s="116"/>
      <c r="R156" s="117"/>
      <c r="S156" s="116"/>
      <c r="T156" s="116"/>
      <c r="U156" s="116"/>
      <c r="V156" s="116"/>
      <c r="W156" s="116"/>
      <c r="X156" s="116"/>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112"/>
      <c r="AW156" s="112"/>
      <c r="AX156" s="112"/>
      <c r="AY156" s="112"/>
      <c r="AZ156" s="112"/>
      <c r="BA156" s="112"/>
      <c r="BB156" s="112"/>
      <c r="BC156" s="112"/>
      <c r="BD156" s="112"/>
      <c r="BE156" s="112"/>
      <c r="BF156" s="112"/>
      <c r="BG156" s="112"/>
      <c r="BH156" s="112"/>
      <c r="BI156" s="112"/>
      <c r="BJ156" s="112"/>
      <c r="BK156" s="112"/>
      <c r="BL156" s="112"/>
      <c r="BM156" s="112"/>
      <c r="BN156" s="112"/>
      <c r="BO156" s="112"/>
      <c r="BP156" s="112"/>
      <c r="BQ156" s="112"/>
      <c r="BR156" s="112"/>
      <c r="BS156" s="112"/>
      <c r="BT156" s="112"/>
      <c r="BU156" s="112"/>
      <c r="BV156" s="112"/>
      <c r="BW156" s="112"/>
      <c r="BX156" s="112"/>
      <c r="BY156" s="112"/>
      <c r="BZ156" s="112"/>
      <c r="CA156" s="112"/>
      <c r="CB156" s="112"/>
      <c r="CC156" s="112"/>
      <c r="CD156" s="112"/>
      <c r="CE156" s="112"/>
      <c r="CF156" s="112"/>
      <c r="CG156" s="112"/>
      <c r="CH156" s="112"/>
      <c r="CI156" s="112"/>
      <c r="CJ156" s="112"/>
      <c r="CK156" s="112"/>
      <c r="CL156" s="112"/>
      <c r="CM156" s="112"/>
      <c r="CN156" s="112"/>
      <c r="CO156" s="112"/>
      <c r="CP156" s="112"/>
      <c r="CQ156" s="112"/>
      <c r="CR156" s="112"/>
      <c r="CS156" s="112"/>
      <c r="CT156" s="112"/>
      <c r="CU156" s="112"/>
      <c r="CV156" s="112"/>
      <c r="CW156" s="112"/>
      <c r="CX156" s="2"/>
      <c r="CY156" s="112"/>
      <c r="CZ156" s="2"/>
      <c r="DA156" s="2"/>
      <c r="DB156" s="2"/>
      <c r="DC156" s="2"/>
      <c r="DD156" s="2"/>
      <c r="DE156" s="2"/>
      <c r="DF156" s="2"/>
      <c r="DG156" s="2"/>
      <c r="DH156" s="2"/>
      <c r="DI156" s="2"/>
      <c r="DJ156" s="2"/>
      <c r="DK156" s="2"/>
      <c r="DL156" s="2"/>
      <c r="DM156" s="2"/>
      <c r="DN156" s="2"/>
      <c r="DO156" s="2"/>
      <c r="DP156" s="2"/>
      <c r="DQ156" s="2"/>
      <c r="DR156" s="2"/>
      <c r="DS156" s="2"/>
    </row>
    <row r="157" spans="1:123" ht="15.75" customHeight="1">
      <c r="A157" s="2"/>
      <c r="B157" s="2"/>
      <c r="C157" s="2"/>
      <c r="D157" s="2"/>
      <c r="E157" s="2"/>
      <c r="F157" s="2"/>
      <c r="G157" s="2"/>
      <c r="H157" s="2"/>
      <c r="I157" s="2"/>
      <c r="J157" s="2"/>
      <c r="K157" s="2"/>
      <c r="L157" s="117"/>
      <c r="M157" s="116"/>
      <c r="N157" s="116"/>
      <c r="O157" s="116"/>
      <c r="P157" s="116"/>
      <c r="Q157" s="116"/>
      <c r="R157" s="117"/>
      <c r="S157" s="116"/>
      <c r="T157" s="116"/>
      <c r="U157" s="116"/>
      <c r="V157" s="116"/>
      <c r="W157" s="116"/>
      <c r="X157" s="116"/>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112"/>
      <c r="AW157" s="112"/>
      <c r="AX157" s="112"/>
      <c r="AY157" s="112"/>
      <c r="AZ157" s="112"/>
      <c r="BA157" s="112"/>
      <c r="BB157" s="112"/>
      <c r="BC157" s="112"/>
      <c r="BD157" s="112"/>
      <c r="BE157" s="112"/>
      <c r="BF157" s="112"/>
      <c r="BG157" s="112"/>
      <c r="BH157" s="112"/>
      <c r="BI157" s="112"/>
      <c r="BJ157" s="112"/>
      <c r="BK157" s="112"/>
      <c r="BL157" s="112"/>
      <c r="BM157" s="112"/>
      <c r="BN157" s="112"/>
      <c r="BO157" s="112"/>
      <c r="BP157" s="112"/>
      <c r="BQ157" s="112"/>
      <c r="BR157" s="112"/>
      <c r="BS157" s="112"/>
      <c r="BT157" s="112"/>
      <c r="BU157" s="112"/>
      <c r="BV157" s="112"/>
      <c r="BW157" s="112"/>
      <c r="BX157" s="112"/>
      <c r="BY157" s="112"/>
      <c r="BZ157" s="112"/>
      <c r="CA157" s="112"/>
      <c r="CB157" s="112"/>
      <c r="CC157" s="112"/>
      <c r="CD157" s="112"/>
      <c r="CE157" s="112"/>
      <c r="CF157" s="112"/>
      <c r="CG157" s="112"/>
      <c r="CH157" s="112"/>
      <c r="CI157" s="112"/>
      <c r="CJ157" s="112"/>
      <c r="CK157" s="112"/>
      <c r="CL157" s="112"/>
      <c r="CM157" s="112"/>
      <c r="CN157" s="112"/>
      <c r="CO157" s="112"/>
      <c r="CP157" s="112"/>
      <c r="CQ157" s="112"/>
      <c r="CR157" s="112"/>
      <c r="CS157" s="112"/>
      <c r="CT157" s="112"/>
      <c r="CU157" s="112"/>
      <c r="CV157" s="112"/>
      <c r="CW157" s="112"/>
      <c r="CX157" s="2"/>
      <c r="CY157" s="112"/>
      <c r="CZ157" s="2"/>
      <c r="DA157" s="2"/>
      <c r="DB157" s="2"/>
      <c r="DC157" s="2"/>
      <c r="DD157" s="2"/>
      <c r="DE157" s="2"/>
      <c r="DF157" s="2"/>
      <c r="DG157" s="2"/>
      <c r="DH157" s="2"/>
      <c r="DI157" s="2"/>
      <c r="DJ157" s="2"/>
      <c r="DK157" s="2"/>
      <c r="DL157" s="2"/>
      <c r="DM157" s="2"/>
      <c r="DN157" s="2"/>
      <c r="DO157" s="2"/>
      <c r="DP157" s="2"/>
      <c r="DQ157" s="2"/>
      <c r="DR157" s="2"/>
      <c r="DS157" s="2"/>
    </row>
    <row r="158" spans="1:123" ht="15.75" customHeight="1">
      <c r="A158" s="2"/>
      <c r="B158" s="2"/>
      <c r="C158" s="2"/>
      <c r="D158" s="2"/>
      <c r="E158" s="2"/>
      <c r="F158" s="2"/>
      <c r="G158" s="2"/>
      <c r="H158" s="2"/>
      <c r="I158" s="2"/>
      <c r="J158" s="2"/>
      <c r="K158" s="2"/>
      <c r="L158" s="117"/>
      <c r="M158" s="116"/>
      <c r="N158" s="116"/>
      <c r="O158" s="116"/>
      <c r="P158" s="116"/>
      <c r="Q158" s="116"/>
      <c r="R158" s="117"/>
      <c r="S158" s="116"/>
      <c r="T158" s="116"/>
      <c r="U158" s="116"/>
      <c r="V158" s="116"/>
      <c r="W158" s="116"/>
      <c r="X158" s="116"/>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112"/>
      <c r="AW158" s="112"/>
      <c r="AX158" s="112"/>
      <c r="AY158" s="112"/>
      <c r="AZ158" s="112"/>
      <c r="BA158" s="112"/>
      <c r="BB158" s="112"/>
      <c r="BC158" s="112"/>
      <c r="BD158" s="112"/>
      <c r="BE158" s="112"/>
      <c r="BF158" s="112"/>
      <c r="BG158" s="112"/>
      <c r="BH158" s="112"/>
      <c r="BI158" s="112"/>
      <c r="BJ158" s="112"/>
      <c r="BK158" s="112"/>
      <c r="BL158" s="112"/>
      <c r="BM158" s="112"/>
      <c r="BN158" s="112"/>
      <c r="BO158" s="112"/>
      <c r="BP158" s="112"/>
      <c r="BQ158" s="112"/>
      <c r="BR158" s="112"/>
      <c r="BS158" s="112"/>
      <c r="BT158" s="112"/>
      <c r="BU158" s="112"/>
      <c r="BV158" s="112"/>
      <c r="BW158" s="112"/>
      <c r="BX158" s="112"/>
      <c r="BY158" s="112"/>
      <c r="BZ158" s="112"/>
      <c r="CA158" s="112"/>
      <c r="CB158" s="112"/>
      <c r="CC158" s="112"/>
      <c r="CD158" s="112"/>
      <c r="CE158" s="112"/>
      <c r="CF158" s="112"/>
      <c r="CG158" s="112"/>
      <c r="CH158" s="112"/>
      <c r="CI158" s="112"/>
      <c r="CJ158" s="112"/>
      <c r="CK158" s="112"/>
      <c r="CL158" s="112"/>
      <c r="CM158" s="112"/>
      <c r="CN158" s="112"/>
      <c r="CO158" s="112"/>
      <c r="CP158" s="112"/>
      <c r="CQ158" s="112"/>
      <c r="CR158" s="112"/>
      <c r="CS158" s="112"/>
      <c r="CT158" s="112"/>
      <c r="CU158" s="112"/>
      <c r="CV158" s="112"/>
      <c r="CW158" s="112"/>
      <c r="CX158" s="2"/>
      <c r="CY158" s="112"/>
      <c r="CZ158" s="2"/>
      <c r="DA158" s="2"/>
      <c r="DB158" s="2"/>
      <c r="DC158" s="2"/>
      <c r="DD158" s="2"/>
      <c r="DE158" s="2"/>
      <c r="DF158" s="2"/>
      <c r="DG158" s="2"/>
      <c r="DH158" s="2"/>
      <c r="DI158" s="2"/>
      <c r="DJ158" s="2"/>
      <c r="DK158" s="2"/>
      <c r="DL158" s="2"/>
      <c r="DM158" s="2"/>
      <c r="DN158" s="2"/>
      <c r="DO158" s="2"/>
      <c r="DP158" s="2"/>
      <c r="DQ158" s="2"/>
      <c r="DR158" s="2"/>
      <c r="DS158" s="2"/>
    </row>
    <row r="159" spans="1:123" ht="15.75" customHeight="1">
      <c r="A159" s="2"/>
      <c r="B159" s="2"/>
      <c r="C159" s="2"/>
      <c r="D159" s="2"/>
      <c r="E159" s="2"/>
      <c r="F159" s="2"/>
      <c r="G159" s="2"/>
      <c r="H159" s="2"/>
      <c r="I159" s="2"/>
      <c r="J159" s="2"/>
      <c r="K159" s="2"/>
      <c r="L159" s="117"/>
      <c r="M159" s="116"/>
      <c r="N159" s="116"/>
      <c r="O159" s="116"/>
      <c r="P159" s="116"/>
      <c r="Q159" s="116"/>
      <c r="R159" s="117"/>
      <c r="S159" s="116"/>
      <c r="T159" s="116"/>
      <c r="U159" s="116"/>
      <c r="V159" s="116"/>
      <c r="W159" s="116"/>
      <c r="X159" s="116"/>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112"/>
      <c r="AW159" s="112"/>
      <c r="AX159" s="112"/>
      <c r="AY159" s="112"/>
      <c r="AZ159" s="112"/>
      <c r="BA159" s="112"/>
      <c r="BB159" s="112"/>
      <c r="BC159" s="112"/>
      <c r="BD159" s="112"/>
      <c r="BE159" s="112"/>
      <c r="BF159" s="112"/>
      <c r="BG159" s="112"/>
      <c r="BH159" s="112"/>
      <c r="BI159" s="112"/>
      <c r="BJ159" s="112"/>
      <c r="BK159" s="112"/>
      <c r="BL159" s="112"/>
      <c r="BM159" s="112"/>
      <c r="BN159" s="112"/>
      <c r="BO159" s="112"/>
      <c r="BP159" s="112"/>
      <c r="BQ159" s="112"/>
      <c r="BR159" s="112"/>
      <c r="BS159" s="112"/>
      <c r="BT159" s="112"/>
      <c r="BU159" s="112"/>
      <c r="BV159" s="112"/>
      <c r="BW159" s="112"/>
      <c r="BX159" s="112"/>
      <c r="BY159" s="112"/>
      <c r="BZ159" s="112"/>
      <c r="CA159" s="112"/>
      <c r="CB159" s="112"/>
      <c r="CC159" s="112"/>
      <c r="CD159" s="112"/>
      <c r="CE159" s="112"/>
      <c r="CF159" s="112"/>
      <c r="CG159" s="112"/>
      <c r="CH159" s="112"/>
      <c r="CI159" s="112"/>
      <c r="CJ159" s="112"/>
      <c r="CK159" s="112"/>
      <c r="CL159" s="112"/>
      <c r="CM159" s="112"/>
      <c r="CN159" s="112"/>
      <c r="CO159" s="112"/>
      <c r="CP159" s="112"/>
      <c r="CQ159" s="112"/>
      <c r="CR159" s="112"/>
      <c r="CS159" s="112"/>
      <c r="CT159" s="112"/>
      <c r="CU159" s="112"/>
      <c r="CV159" s="112"/>
      <c r="CW159" s="112"/>
      <c r="CX159" s="2"/>
      <c r="CY159" s="112"/>
      <c r="CZ159" s="2"/>
      <c r="DA159" s="2"/>
      <c r="DB159" s="2"/>
      <c r="DC159" s="2"/>
      <c r="DD159" s="2"/>
      <c r="DE159" s="2"/>
      <c r="DF159" s="2"/>
      <c r="DG159" s="2"/>
      <c r="DH159" s="2"/>
      <c r="DI159" s="2"/>
      <c r="DJ159" s="2"/>
      <c r="DK159" s="2"/>
      <c r="DL159" s="2"/>
      <c r="DM159" s="2"/>
      <c r="DN159" s="2"/>
      <c r="DO159" s="2"/>
      <c r="DP159" s="2"/>
      <c r="DQ159" s="2"/>
      <c r="DR159" s="2"/>
      <c r="DS159" s="2"/>
    </row>
    <row r="160" spans="1:123" ht="15.75" customHeight="1">
      <c r="A160" s="2"/>
      <c r="B160" s="2"/>
      <c r="C160" s="2"/>
      <c r="D160" s="2"/>
      <c r="E160" s="2"/>
      <c r="F160" s="2"/>
      <c r="G160" s="2"/>
      <c r="H160" s="2"/>
      <c r="I160" s="2"/>
      <c r="J160" s="2"/>
      <c r="K160" s="2"/>
      <c r="L160" s="117"/>
      <c r="M160" s="116"/>
      <c r="N160" s="116"/>
      <c r="O160" s="116"/>
      <c r="P160" s="116"/>
      <c r="Q160" s="116"/>
      <c r="R160" s="117"/>
      <c r="S160" s="116"/>
      <c r="T160" s="116"/>
      <c r="U160" s="116"/>
      <c r="V160" s="116"/>
      <c r="W160" s="116"/>
      <c r="X160" s="116"/>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112"/>
      <c r="AW160" s="112"/>
      <c r="AX160" s="112"/>
      <c r="AY160" s="112"/>
      <c r="AZ160" s="112"/>
      <c r="BA160" s="112"/>
      <c r="BB160" s="112"/>
      <c r="BC160" s="112"/>
      <c r="BD160" s="112"/>
      <c r="BE160" s="112"/>
      <c r="BF160" s="112"/>
      <c r="BG160" s="112"/>
      <c r="BH160" s="112"/>
      <c r="BI160" s="112"/>
      <c r="BJ160" s="112"/>
      <c r="BK160" s="112"/>
      <c r="BL160" s="112"/>
      <c r="BM160" s="112"/>
      <c r="BN160" s="112"/>
      <c r="BO160" s="112"/>
      <c r="BP160" s="112"/>
      <c r="BQ160" s="112"/>
      <c r="BR160" s="112"/>
      <c r="BS160" s="112"/>
      <c r="BT160" s="112"/>
      <c r="BU160" s="112"/>
      <c r="BV160" s="112"/>
      <c r="BW160" s="112"/>
      <c r="BX160" s="112"/>
      <c r="BY160" s="112"/>
      <c r="BZ160" s="112"/>
      <c r="CA160" s="112"/>
      <c r="CB160" s="112"/>
      <c r="CC160" s="112"/>
      <c r="CD160" s="112"/>
      <c r="CE160" s="112"/>
      <c r="CF160" s="112"/>
      <c r="CG160" s="112"/>
      <c r="CH160" s="112"/>
      <c r="CI160" s="112"/>
      <c r="CJ160" s="112"/>
      <c r="CK160" s="112"/>
      <c r="CL160" s="112"/>
      <c r="CM160" s="112"/>
      <c r="CN160" s="112"/>
      <c r="CO160" s="112"/>
      <c r="CP160" s="112"/>
      <c r="CQ160" s="112"/>
      <c r="CR160" s="112"/>
      <c r="CS160" s="112"/>
      <c r="CT160" s="112"/>
      <c r="CU160" s="112"/>
      <c r="CV160" s="112"/>
      <c r="CW160" s="112"/>
      <c r="CX160" s="2"/>
      <c r="CY160" s="112"/>
      <c r="CZ160" s="2"/>
      <c r="DA160" s="2"/>
      <c r="DB160" s="2"/>
      <c r="DC160" s="2"/>
      <c r="DD160" s="2"/>
      <c r="DE160" s="2"/>
      <c r="DF160" s="2"/>
      <c r="DG160" s="2"/>
      <c r="DH160" s="2"/>
      <c r="DI160" s="2"/>
      <c r="DJ160" s="2"/>
      <c r="DK160" s="2"/>
      <c r="DL160" s="2"/>
      <c r="DM160" s="2"/>
      <c r="DN160" s="2"/>
      <c r="DO160" s="2"/>
      <c r="DP160" s="2"/>
      <c r="DQ160" s="2"/>
      <c r="DR160" s="2"/>
      <c r="DS160" s="2"/>
    </row>
    <row r="161" spans="1:123" ht="15.75" customHeight="1">
      <c r="A161" s="2"/>
      <c r="B161" s="2"/>
      <c r="C161" s="2"/>
      <c r="D161" s="2"/>
      <c r="E161" s="2"/>
      <c r="F161" s="2"/>
      <c r="G161" s="2"/>
      <c r="H161" s="2"/>
      <c r="I161" s="2"/>
      <c r="J161" s="2"/>
      <c r="K161" s="2"/>
      <c r="L161" s="117"/>
      <c r="M161" s="116"/>
      <c r="N161" s="116"/>
      <c r="O161" s="116"/>
      <c r="P161" s="116"/>
      <c r="Q161" s="116"/>
      <c r="R161" s="117"/>
      <c r="S161" s="116"/>
      <c r="T161" s="116"/>
      <c r="U161" s="116"/>
      <c r="V161" s="116"/>
      <c r="W161" s="116"/>
      <c r="X161" s="116"/>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112"/>
      <c r="BU161" s="112"/>
      <c r="BV161" s="112"/>
      <c r="BW161" s="112"/>
      <c r="BX161" s="112"/>
      <c r="BY161" s="112"/>
      <c r="BZ161" s="112"/>
      <c r="CA161" s="112"/>
      <c r="CB161" s="112"/>
      <c r="CC161" s="112"/>
      <c r="CD161" s="112"/>
      <c r="CE161" s="112"/>
      <c r="CF161" s="112"/>
      <c r="CG161" s="112"/>
      <c r="CH161" s="112"/>
      <c r="CI161" s="112"/>
      <c r="CJ161" s="112"/>
      <c r="CK161" s="112"/>
      <c r="CL161" s="112"/>
      <c r="CM161" s="112"/>
      <c r="CN161" s="112"/>
      <c r="CO161" s="112"/>
      <c r="CP161" s="112"/>
      <c r="CQ161" s="112"/>
      <c r="CR161" s="112"/>
      <c r="CS161" s="112"/>
      <c r="CT161" s="112"/>
      <c r="CU161" s="112"/>
      <c r="CV161" s="112"/>
      <c r="CW161" s="112"/>
      <c r="CX161" s="2"/>
      <c r="CY161" s="112"/>
      <c r="CZ161" s="2"/>
      <c r="DA161" s="2"/>
      <c r="DB161" s="2"/>
      <c r="DC161" s="2"/>
      <c r="DD161" s="2"/>
      <c r="DE161" s="2"/>
      <c r="DF161" s="2"/>
      <c r="DG161" s="2"/>
      <c r="DH161" s="2"/>
      <c r="DI161" s="2"/>
      <c r="DJ161" s="2"/>
      <c r="DK161" s="2"/>
      <c r="DL161" s="2"/>
      <c r="DM161" s="2"/>
      <c r="DN161" s="2"/>
      <c r="DO161" s="2"/>
      <c r="DP161" s="2"/>
      <c r="DQ161" s="2"/>
      <c r="DR161" s="2"/>
      <c r="DS161" s="2"/>
    </row>
    <row r="162" spans="1:123" ht="15.75" customHeight="1">
      <c r="A162" s="2"/>
      <c r="B162" s="2"/>
      <c r="C162" s="2"/>
      <c r="D162" s="2"/>
      <c r="E162" s="2"/>
      <c r="F162" s="2"/>
      <c r="G162" s="2"/>
      <c r="H162" s="2"/>
      <c r="I162" s="2"/>
      <c r="J162" s="2"/>
      <c r="K162" s="2"/>
      <c r="L162" s="117"/>
      <c r="M162" s="116"/>
      <c r="N162" s="116"/>
      <c r="O162" s="116"/>
      <c r="P162" s="116"/>
      <c r="Q162" s="116"/>
      <c r="R162" s="117"/>
      <c r="S162" s="116"/>
      <c r="T162" s="116"/>
      <c r="U162" s="116"/>
      <c r="V162" s="116"/>
      <c r="W162" s="116"/>
      <c r="X162" s="116"/>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c r="BS162" s="112"/>
      <c r="BT162" s="112"/>
      <c r="BU162" s="112"/>
      <c r="BV162" s="112"/>
      <c r="BW162" s="112"/>
      <c r="BX162" s="112"/>
      <c r="BY162" s="112"/>
      <c r="BZ162" s="112"/>
      <c r="CA162" s="112"/>
      <c r="CB162" s="112"/>
      <c r="CC162" s="112"/>
      <c r="CD162" s="112"/>
      <c r="CE162" s="112"/>
      <c r="CF162" s="112"/>
      <c r="CG162" s="112"/>
      <c r="CH162" s="112"/>
      <c r="CI162" s="112"/>
      <c r="CJ162" s="112"/>
      <c r="CK162" s="112"/>
      <c r="CL162" s="112"/>
      <c r="CM162" s="112"/>
      <c r="CN162" s="112"/>
      <c r="CO162" s="112"/>
      <c r="CP162" s="112"/>
      <c r="CQ162" s="112"/>
      <c r="CR162" s="112"/>
      <c r="CS162" s="112"/>
      <c r="CT162" s="112"/>
      <c r="CU162" s="112"/>
      <c r="CV162" s="112"/>
      <c r="CW162" s="112"/>
      <c r="CX162" s="2"/>
      <c r="CY162" s="112"/>
      <c r="CZ162" s="2"/>
      <c r="DA162" s="2"/>
      <c r="DB162" s="2"/>
      <c r="DC162" s="2"/>
      <c r="DD162" s="2"/>
      <c r="DE162" s="2"/>
      <c r="DF162" s="2"/>
      <c r="DG162" s="2"/>
      <c r="DH162" s="2"/>
      <c r="DI162" s="2"/>
      <c r="DJ162" s="2"/>
      <c r="DK162" s="2"/>
      <c r="DL162" s="2"/>
      <c r="DM162" s="2"/>
      <c r="DN162" s="2"/>
      <c r="DO162" s="2"/>
      <c r="DP162" s="2"/>
      <c r="DQ162" s="2"/>
      <c r="DR162" s="2"/>
      <c r="DS162" s="2"/>
    </row>
    <row r="163" spans="1:123" ht="15.75" customHeight="1">
      <c r="A163" s="2"/>
      <c r="B163" s="2"/>
      <c r="C163" s="2"/>
      <c r="D163" s="2"/>
      <c r="E163" s="2"/>
      <c r="F163" s="2"/>
      <c r="G163" s="2"/>
      <c r="H163" s="2"/>
      <c r="I163" s="2"/>
      <c r="J163" s="2"/>
      <c r="K163" s="2"/>
      <c r="L163" s="117"/>
      <c r="M163" s="116"/>
      <c r="N163" s="116"/>
      <c r="O163" s="116"/>
      <c r="P163" s="116"/>
      <c r="Q163" s="116"/>
      <c r="R163" s="117"/>
      <c r="S163" s="116"/>
      <c r="T163" s="116"/>
      <c r="U163" s="116"/>
      <c r="V163" s="116"/>
      <c r="W163" s="116"/>
      <c r="X163" s="116"/>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112"/>
      <c r="AW163" s="112"/>
      <c r="AX163" s="112"/>
      <c r="AY163" s="112"/>
      <c r="AZ163" s="112"/>
      <c r="BA163" s="112"/>
      <c r="BB163" s="112"/>
      <c r="BC163" s="112"/>
      <c r="BD163" s="112"/>
      <c r="BE163" s="112"/>
      <c r="BF163" s="112"/>
      <c r="BG163" s="112"/>
      <c r="BH163" s="112"/>
      <c r="BI163" s="112"/>
      <c r="BJ163" s="112"/>
      <c r="BK163" s="112"/>
      <c r="BL163" s="112"/>
      <c r="BM163" s="112"/>
      <c r="BN163" s="112"/>
      <c r="BO163" s="112"/>
      <c r="BP163" s="112"/>
      <c r="BQ163" s="112"/>
      <c r="BR163" s="112"/>
      <c r="BS163" s="112"/>
      <c r="BT163" s="112"/>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c r="CW163" s="112"/>
      <c r="CX163" s="2"/>
      <c r="CY163" s="112"/>
      <c r="CZ163" s="2"/>
      <c r="DA163" s="2"/>
      <c r="DB163" s="2"/>
      <c r="DC163" s="2"/>
      <c r="DD163" s="2"/>
      <c r="DE163" s="2"/>
      <c r="DF163" s="2"/>
      <c r="DG163" s="2"/>
      <c r="DH163" s="2"/>
      <c r="DI163" s="2"/>
      <c r="DJ163" s="2"/>
      <c r="DK163" s="2"/>
      <c r="DL163" s="2"/>
      <c r="DM163" s="2"/>
      <c r="DN163" s="2"/>
      <c r="DO163" s="2"/>
      <c r="DP163" s="2"/>
      <c r="DQ163" s="2"/>
      <c r="DR163" s="2"/>
      <c r="DS163" s="2"/>
    </row>
    <row r="164" spans="1:123" ht="15.75" customHeight="1">
      <c r="A164" s="2"/>
      <c r="B164" s="2"/>
      <c r="C164" s="2"/>
      <c r="D164" s="2"/>
      <c r="E164" s="2"/>
      <c r="F164" s="2"/>
      <c r="G164" s="2"/>
      <c r="H164" s="2"/>
      <c r="I164" s="2"/>
      <c r="J164" s="2"/>
      <c r="K164" s="2"/>
      <c r="L164" s="117"/>
      <c r="M164" s="116"/>
      <c r="N164" s="116"/>
      <c r="O164" s="116"/>
      <c r="P164" s="116"/>
      <c r="Q164" s="116"/>
      <c r="R164" s="117"/>
      <c r="S164" s="116"/>
      <c r="T164" s="116"/>
      <c r="U164" s="116"/>
      <c r="V164" s="116"/>
      <c r="W164" s="116"/>
      <c r="X164" s="116"/>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112"/>
      <c r="AW164" s="112"/>
      <c r="AX164" s="112"/>
      <c r="AY164" s="112"/>
      <c r="AZ164" s="112"/>
      <c r="BA164" s="112"/>
      <c r="BB164" s="112"/>
      <c r="BC164" s="112"/>
      <c r="BD164" s="112"/>
      <c r="BE164" s="112"/>
      <c r="BF164" s="112"/>
      <c r="BG164" s="112"/>
      <c r="BH164" s="112"/>
      <c r="BI164" s="112"/>
      <c r="BJ164" s="112"/>
      <c r="BK164" s="112"/>
      <c r="BL164" s="112"/>
      <c r="BM164" s="112"/>
      <c r="BN164" s="112"/>
      <c r="BO164" s="112"/>
      <c r="BP164" s="112"/>
      <c r="BQ164" s="112"/>
      <c r="BR164" s="112"/>
      <c r="BS164" s="112"/>
      <c r="BT164" s="112"/>
      <c r="BU164" s="112"/>
      <c r="BV164" s="112"/>
      <c r="BW164" s="112"/>
      <c r="BX164" s="112"/>
      <c r="BY164" s="112"/>
      <c r="BZ164" s="112"/>
      <c r="CA164" s="112"/>
      <c r="CB164" s="112"/>
      <c r="CC164" s="112"/>
      <c r="CD164" s="112"/>
      <c r="CE164" s="112"/>
      <c r="CF164" s="112"/>
      <c r="CG164" s="112"/>
      <c r="CH164" s="112"/>
      <c r="CI164" s="112"/>
      <c r="CJ164" s="112"/>
      <c r="CK164" s="112"/>
      <c r="CL164" s="112"/>
      <c r="CM164" s="112"/>
      <c r="CN164" s="112"/>
      <c r="CO164" s="112"/>
      <c r="CP164" s="112"/>
      <c r="CQ164" s="112"/>
      <c r="CR164" s="112"/>
      <c r="CS164" s="112"/>
      <c r="CT164" s="112"/>
      <c r="CU164" s="112"/>
      <c r="CV164" s="112"/>
      <c r="CW164" s="112"/>
      <c r="CX164" s="2"/>
      <c r="CY164" s="112"/>
      <c r="CZ164" s="2"/>
      <c r="DA164" s="2"/>
      <c r="DB164" s="2"/>
      <c r="DC164" s="2"/>
      <c r="DD164" s="2"/>
      <c r="DE164" s="2"/>
      <c r="DF164" s="2"/>
      <c r="DG164" s="2"/>
      <c r="DH164" s="2"/>
      <c r="DI164" s="2"/>
      <c r="DJ164" s="2"/>
      <c r="DK164" s="2"/>
      <c r="DL164" s="2"/>
      <c r="DM164" s="2"/>
      <c r="DN164" s="2"/>
      <c r="DO164" s="2"/>
      <c r="DP164" s="2"/>
      <c r="DQ164" s="2"/>
      <c r="DR164" s="2"/>
      <c r="DS164" s="2"/>
    </row>
    <row r="165" spans="1:123" ht="15.75" customHeight="1">
      <c r="A165" s="2"/>
      <c r="B165" s="2"/>
      <c r="C165" s="2"/>
      <c r="D165" s="2"/>
      <c r="E165" s="2"/>
      <c r="F165" s="2"/>
      <c r="G165" s="2"/>
      <c r="H165" s="2"/>
      <c r="I165" s="2"/>
      <c r="J165" s="2"/>
      <c r="K165" s="2"/>
      <c r="L165" s="117"/>
      <c r="M165" s="116"/>
      <c r="N165" s="116"/>
      <c r="O165" s="116"/>
      <c r="P165" s="116"/>
      <c r="Q165" s="116"/>
      <c r="R165" s="117"/>
      <c r="S165" s="116"/>
      <c r="T165" s="116"/>
      <c r="U165" s="116"/>
      <c r="V165" s="116"/>
      <c r="W165" s="116"/>
      <c r="X165" s="116"/>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112"/>
      <c r="AW165" s="112"/>
      <c r="AX165" s="112"/>
      <c r="AY165" s="112"/>
      <c r="AZ165" s="112"/>
      <c r="BA165" s="112"/>
      <c r="BB165" s="112"/>
      <c r="BC165" s="112"/>
      <c r="BD165" s="112"/>
      <c r="BE165" s="112"/>
      <c r="BF165" s="112"/>
      <c r="BG165" s="112"/>
      <c r="BH165" s="112"/>
      <c r="BI165" s="112"/>
      <c r="BJ165" s="112"/>
      <c r="BK165" s="112"/>
      <c r="BL165" s="112"/>
      <c r="BM165" s="112"/>
      <c r="BN165" s="112"/>
      <c r="BO165" s="112"/>
      <c r="BP165" s="112"/>
      <c r="BQ165" s="112"/>
      <c r="BR165" s="112"/>
      <c r="BS165" s="112"/>
      <c r="BT165" s="112"/>
      <c r="BU165" s="112"/>
      <c r="BV165" s="112"/>
      <c r="BW165" s="112"/>
      <c r="BX165" s="112"/>
      <c r="BY165" s="112"/>
      <c r="BZ165" s="112"/>
      <c r="CA165" s="112"/>
      <c r="CB165" s="112"/>
      <c r="CC165" s="112"/>
      <c r="CD165" s="112"/>
      <c r="CE165" s="112"/>
      <c r="CF165" s="112"/>
      <c r="CG165" s="112"/>
      <c r="CH165" s="112"/>
      <c r="CI165" s="112"/>
      <c r="CJ165" s="112"/>
      <c r="CK165" s="112"/>
      <c r="CL165" s="112"/>
      <c r="CM165" s="112"/>
      <c r="CN165" s="112"/>
      <c r="CO165" s="112"/>
      <c r="CP165" s="112"/>
      <c r="CQ165" s="112"/>
      <c r="CR165" s="112"/>
      <c r="CS165" s="112"/>
      <c r="CT165" s="112"/>
      <c r="CU165" s="112"/>
      <c r="CV165" s="112"/>
      <c r="CW165" s="112"/>
      <c r="CX165" s="2"/>
      <c r="CY165" s="112"/>
      <c r="CZ165" s="2"/>
      <c r="DA165" s="2"/>
      <c r="DB165" s="2"/>
      <c r="DC165" s="2"/>
      <c r="DD165" s="2"/>
      <c r="DE165" s="2"/>
      <c r="DF165" s="2"/>
      <c r="DG165" s="2"/>
      <c r="DH165" s="2"/>
      <c r="DI165" s="2"/>
      <c r="DJ165" s="2"/>
      <c r="DK165" s="2"/>
      <c r="DL165" s="2"/>
      <c r="DM165" s="2"/>
      <c r="DN165" s="2"/>
      <c r="DO165" s="2"/>
      <c r="DP165" s="2"/>
      <c r="DQ165" s="2"/>
      <c r="DR165" s="2"/>
      <c r="DS165" s="2"/>
    </row>
    <row r="166" spans="1:123" ht="15.75" customHeight="1">
      <c r="A166" s="2"/>
      <c r="B166" s="2"/>
      <c r="C166" s="2"/>
      <c r="D166" s="2"/>
      <c r="E166" s="2"/>
      <c r="F166" s="2"/>
      <c r="G166" s="2"/>
      <c r="H166" s="2"/>
      <c r="I166" s="2"/>
      <c r="J166" s="2"/>
      <c r="K166" s="2"/>
      <c r="L166" s="117"/>
      <c r="M166" s="116"/>
      <c r="N166" s="116"/>
      <c r="O166" s="116"/>
      <c r="P166" s="116"/>
      <c r="Q166" s="116"/>
      <c r="R166" s="117"/>
      <c r="S166" s="116"/>
      <c r="T166" s="116"/>
      <c r="U166" s="116"/>
      <c r="V166" s="116"/>
      <c r="W166" s="116"/>
      <c r="X166" s="116"/>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112"/>
      <c r="AW166" s="112"/>
      <c r="AX166" s="112"/>
      <c r="AY166" s="112"/>
      <c r="AZ166" s="112"/>
      <c r="BA166" s="112"/>
      <c r="BB166" s="112"/>
      <c r="BC166" s="112"/>
      <c r="BD166" s="112"/>
      <c r="BE166" s="112"/>
      <c r="BF166" s="112"/>
      <c r="BG166" s="112"/>
      <c r="BH166" s="112"/>
      <c r="BI166" s="112"/>
      <c r="BJ166" s="112"/>
      <c r="BK166" s="112"/>
      <c r="BL166" s="112"/>
      <c r="BM166" s="112"/>
      <c r="BN166" s="112"/>
      <c r="BO166" s="112"/>
      <c r="BP166" s="112"/>
      <c r="BQ166" s="112"/>
      <c r="BR166" s="112"/>
      <c r="BS166" s="112"/>
      <c r="BT166" s="112"/>
      <c r="BU166" s="112"/>
      <c r="BV166" s="112"/>
      <c r="BW166" s="112"/>
      <c r="BX166" s="112"/>
      <c r="BY166" s="112"/>
      <c r="BZ166" s="112"/>
      <c r="CA166" s="112"/>
      <c r="CB166" s="112"/>
      <c r="CC166" s="112"/>
      <c r="CD166" s="112"/>
      <c r="CE166" s="112"/>
      <c r="CF166" s="112"/>
      <c r="CG166" s="112"/>
      <c r="CH166" s="112"/>
      <c r="CI166" s="112"/>
      <c r="CJ166" s="112"/>
      <c r="CK166" s="112"/>
      <c r="CL166" s="112"/>
      <c r="CM166" s="112"/>
      <c r="CN166" s="112"/>
      <c r="CO166" s="112"/>
      <c r="CP166" s="112"/>
      <c r="CQ166" s="112"/>
      <c r="CR166" s="112"/>
      <c r="CS166" s="112"/>
      <c r="CT166" s="112"/>
      <c r="CU166" s="112"/>
      <c r="CV166" s="112"/>
      <c r="CW166" s="112"/>
      <c r="CX166" s="2"/>
      <c r="CY166" s="112"/>
      <c r="CZ166" s="2"/>
      <c r="DA166" s="2"/>
      <c r="DB166" s="2"/>
      <c r="DC166" s="2"/>
      <c r="DD166" s="2"/>
      <c r="DE166" s="2"/>
      <c r="DF166" s="2"/>
      <c r="DG166" s="2"/>
      <c r="DH166" s="2"/>
      <c r="DI166" s="2"/>
      <c r="DJ166" s="2"/>
      <c r="DK166" s="2"/>
      <c r="DL166" s="2"/>
      <c r="DM166" s="2"/>
      <c r="DN166" s="2"/>
      <c r="DO166" s="2"/>
      <c r="DP166" s="2"/>
      <c r="DQ166" s="2"/>
      <c r="DR166" s="2"/>
      <c r="DS166" s="2"/>
    </row>
    <row r="167" spans="1:123" ht="15.75" customHeight="1">
      <c r="A167" s="2"/>
      <c r="B167" s="2"/>
      <c r="C167" s="2"/>
      <c r="D167" s="2"/>
      <c r="E167" s="2"/>
      <c r="F167" s="2"/>
      <c r="G167" s="2"/>
      <c r="H167" s="2"/>
      <c r="I167" s="2"/>
      <c r="J167" s="2"/>
      <c r="K167" s="2"/>
      <c r="L167" s="117"/>
      <c r="M167" s="116"/>
      <c r="N167" s="116"/>
      <c r="O167" s="116"/>
      <c r="P167" s="116"/>
      <c r="Q167" s="116"/>
      <c r="R167" s="117"/>
      <c r="S167" s="116"/>
      <c r="T167" s="116"/>
      <c r="U167" s="116"/>
      <c r="V167" s="116"/>
      <c r="W167" s="116"/>
      <c r="X167" s="116"/>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112"/>
      <c r="AW167" s="112"/>
      <c r="AX167" s="112"/>
      <c r="AY167" s="112"/>
      <c r="AZ167" s="112"/>
      <c r="BA167" s="112"/>
      <c r="BB167" s="112"/>
      <c r="BC167" s="112"/>
      <c r="BD167" s="112"/>
      <c r="BE167" s="112"/>
      <c r="BF167" s="112"/>
      <c r="BG167" s="112"/>
      <c r="BH167" s="112"/>
      <c r="BI167" s="112"/>
      <c r="BJ167" s="112"/>
      <c r="BK167" s="112"/>
      <c r="BL167" s="112"/>
      <c r="BM167" s="112"/>
      <c r="BN167" s="112"/>
      <c r="BO167" s="112"/>
      <c r="BP167" s="112"/>
      <c r="BQ167" s="112"/>
      <c r="BR167" s="112"/>
      <c r="BS167" s="112"/>
      <c r="BT167" s="112"/>
      <c r="BU167" s="112"/>
      <c r="BV167" s="112"/>
      <c r="BW167" s="112"/>
      <c r="BX167" s="112"/>
      <c r="BY167" s="112"/>
      <c r="BZ167" s="112"/>
      <c r="CA167" s="112"/>
      <c r="CB167" s="112"/>
      <c r="CC167" s="112"/>
      <c r="CD167" s="112"/>
      <c r="CE167" s="112"/>
      <c r="CF167" s="112"/>
      <c r="CG167" s="112"/>
      <c r="CH167" s="112"/>
      <c r="CI167" s="112"/>
      <c r="CJ167" s="112"/>
      <c r="CK167" s="112"/>
      <c r="CL167" s="112"/>
      <c r="CM167" s="112"/>
      <c r="CN167" s="112"/>
      <c r="CO167" s="112"/>
      <c r="CP167" s="112"/>
      <c r="CQ167" s="112"/>
      <c r="CR167" s="112"/>
      <c r="CS167" s="112"/>
      <c r="CT167" s="112"/>
      <c r="CU167" s="112"/>
      <c r="CV167" s="112"/>
      <c r="CW167" s="112"/>
      <c r="CX167" s="2"/>
      <c r="CY167" s="112"/>
      <c r="CZ167" s="2"/>
      <c r="DA167" s="2"/>
      <c r="DB167" s="2"/>
      <c r="DC167" s="2"/>
      <c r="DD167" s="2"/>
      <c r="DE167" s="2"/>
      <c r="DF167" s="2"/>
      <c r="DG167" s="2"/>
      <c r="DH167" s="2"/>
      <c r="DI167" s="2"/>
      <c r="DJ167" s="2"/>
      <c r="DK167" s="2"/>
      <c r="DL167" s="2"/>
      <c r="DM167" s="2"/>
      <c r="DN167" s="2"/>
      <c r="DO167" s="2"/>
      <c r="DP167" s="2"/>
      <c r="DQ167" s="2"/>
      <c r="DR167" s="2"/>
      <c r="DS167" s="2"/>
    </row>
    <row r="168" spans="1:123" ht="15.75" customHeight="1">
      <c r="A168" s="2"/>
      <c r="B168" s="2"/>
      <c r="C168" s="2"/>
      <c r="D168" s="2"/>
      <c r="E168" s="2"/>
      <c r="F168" s="2"/>
      <c r="G168" s="2"/>
      <c r="H168" s="2"/>
      <c r="I168" s="2"/>
      <c r="J168" s="2"/>
      <c r="K168" s="2"/>
      <c r="L168" s="117"/>
      <c r="M168" s="116"/>
      <c r="N168" s="116"/>
      <c r="O168" s="116"/>
      <c r="P168" s="116"/>
      <c r="Q168" s="116"/>
      <c r="R168" s="117"/>
      <c r="S168" s="116"/>
      <c r="T168" s="116"/>
      <c r="U168" s="116"/>
      <c r="V168" s="116"/>
      <c r="W168" s="116"/>
      <c r="X168" s="116"/>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112"/>
      <c r="AW168" s="112"/>
      <c r="AX168" s="112"/>
      <c r="AY168" s="112"/>
      <c r="AZ168" s="112"/>
      <c r="BA168" s="112"/>
      <c r="BB168" s="112"/>
      <c r="BC168" s="112"/>
      <c r="BD168" s="112"/>
      <c r="BE168" s="112"/>
      <c r="BF168" s="112"/>
      <c r="BG168" s="112"/>
      <c r="BH168" s="112"/>
      <c r="BI168" s="112"/>
      <c r="BJ168" s="112"/>
      <c r="BK168" s="112"/>
      <c r="BL168" s="112"/>
      <c r="BM168" s="112"/>
      <c r="BN168" s="112"/>
      <c r="BO168" s="112"/>
      <c r="BP168" s="112"/>
      <c r="BQ168" s="112"/>
      <c r="BR168" s="112"/>
      <c r="BS168" s="112"/>
      <c r="BT168" s="112"/>
      <c r="BU168" s="112"/>
      <c r="BV168" s="112"/>
      <c r="BW168" s="112"/>
      <c r="BX168" s="112"/>
      <c r="BY168" s="112"/>
      <c r="BZ168" s="112"/>
      <c r="CA168" s="112"/>
      <c r="CB168" s="112"/>
      <c r="CC168" s="112"/>
      <c r="CD168" s="112"/>
      <c r="CE168" s="112"/>
      <c r="CF168" s="112"/>
      <c r="CG168" s="112"/>
      <c r="CH168" s="112"/>
      <c r="CI168" s="112"/>
      <c r="CJ168" s="112"/>
      <c r="CK168" s="112"/>
      <c r="CL168" s="112"/>
      <c r="CM168" s="112"/>
      <c r="CN168" s="112"/>
      <c r="CO168" s="112"/>
      <c r="CP168" s="112"/>
      <c r="CQ168" s="112"/>
      <c r="CR168" s="112"/>
      <c r="CS168" s="112"/>
      <c r="CT168" s="112"/>
      <c r="CU168" s="112"/>
      <c r="CV168" s="112"/>
      <c r="CW168" s="112"/>
      <c r="CX168" s="2"/>
      <c r="CY168" s="112"/>
      <c r="CZ168" s="2"/>
      <c r="DA168" s="2"/>
      <c r="DB168" s="2"/>
      <c r="DC168" s="2"/>
      <c r="DD168" s="2"/>
      <c r="DE168" s="2"/>
      <c r="DF168" s="2"/>
      <c r="DG168" s="2"/>
      <c r="DH168" s="2"/>
      <c r="DI168" s="2"/>
      <c r="DJ168" s="2"/>
      <c r="DK168" s="2"/>
      <c r="DL168" s="2"/>
      <c r="DM168" s="2"/>
      <c r="DN168" s="2"/>
      <c r="DO168" s="2"/>
      <c r="DP168" s="2"/>
      <c r="DQ168" s="2"/>
      <c r="DR168" s="2"/>
      <c r="DS168" s="2"/>
    </row>
    <row r="169" spans="1:123" ht="15.75" customHeight="1">
      <c r="A169" s="2"/>
      <c r="B169" s="2"/>
      <c r="C169" s="2"/>
      <c r="D169" s="2"/>
      <c r="E169" s="2"/>
      <c r="F169" s="2"/>
      <c r="G169" s="2"/>
      <c r="H169" s="2"/>
      <c r="I169" s="2"/>
      <c r="J169" s="2"/>
      <c r="K169" s="2"/>
      <c r="L169" s="117"/>
      <c r="M169" s="116"/>
      <c r="N169" s="116"/>
      <c r="O169" s="116"/>
      <c r="P169" s="116"/>
      <c r="Q169" s="116"/>
      <c r="R169" s="117"/>
      <c r="S169" s="116"/>
      <c r="T169" s="116"/>
      <c r="U169" s="116"/>
      <c r="V169" s="116"/>
      <c r="W169" s="116"/>
      <c r="X169" s="116"/>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112"/>
      <c r="AW169" s="112"/>
      <c r="AX169" s="112"/>
      <c r="AY169" s="112"/>
      <c r="AZ169" s="112"/>
      <c r="BA169" s="112"/>
      <c r="BB169" s="112"/>
      <c r="BC169" s="112"/>
      <c r="BD169" s="112"/>
      <c r="BE169" s="112"/>
      <c r="BF169" s="112"/>
      <c r="BG169" s="112"/>
      <c r="BH169" s="112"/>
      <c r="BI169" s="112"/>
      <c r="BJ169" s="112"/>
      <c r="BK169" s="112"/>
      <c r="BL169" s="112"/>
      <c r="BM169" s="112"/>
      <c r="BN169" s="112"/>
      <c r="BO169" s="112"/>
      <c r="BP169" s="112"/>
      <c r="BQ169" s="112"/>
      <c r="BR169" s="112"/>
      <c r="BS169" s="112"/>
      <c r="BT169" s="112"/>
      <c r="BU169" s="112"/>
      <c r="BV169" s="112"/>
      <c r="BW169" s="112"/>
      <c r="BX169" s="112"/>
      <c r="BY169" s="112"/>
      <c r="BZ169" s="112"/>
      <c r="CA169" s="112"/>
      <c r="CB169" s="112"/>
      <c r="CC169" s="112"/>
      <c r="CD169" s="112"/>
      <c r="CE169" s="112"/>
      <c r="CF169" s="112"/>
      <c r="CG169" s="112"/>
      <c r="CH169" s="112"/>
      <c r="CI169" s="112"/>
      <c r="CJ169" s="112"/>
      <c r="CK169" s="112"/>
      <c r="CL169" s="112"/>
      <c r="CM169" s="112"/>
      <c r="CN169" s="112"/>
      <c r="CO169" s="112"/>
      <c r="CP169" s="112"/>
      <c r="CQ169" s="112"/>
      <c r="CR169" s="112"/>
      <c r="CS169" s="112"/>
      <c r="CT169" s="112"/>
      <c r="CU169" s="112"/>
      <c r="CV169" s="112"/>
      <c r="CW169" s="112"/>
      <c r="CX169" s="2"/>
      <c r="CY169" s="112"/>
      <c r="CZ169" s="2"/>
      <c r="DA169" s="2"/>
      <c r="DB169" s="2"/>
      <c r="DC169" s="2"/>
      <c r="DD169" s="2"/>
      <c r="DE169" s="2"/>
      <c r="DF169" s="2"/>
      <c r="DG169" s="2"/>
      <c r="DH169" s="2"/>
      <c r="DI169" s="2"/>
      <c r="DJ169" s="2"/>
      <c r="DK169" s="2"/>
      <c r="DL169" s="2"/>
      <c r="DM169" s="2"/>
      <c r="DN169" s="2"/>
      <c r="DO169" s="2"/>
      <c r="DP169" s="2"/>
      <c r="DQ169" s="2"/>
      <c r="DR169" s="2"/>
      <c r="DS169" s="2"/>
    </row>
    <row r="170" spans="1:123" ht="15.75" customHeight="1">
      <c r="A170" s="2"/>
      <c r="B170" s="2"/>
      <c r="C170" s="2"/>
      <c r="D170" s="2"/>
      <c r="E170" s="2"/>
      <c r="F170" s="2"/>
      <c r="G170" s="2"/>
      <c r="H170" s="2"/>
      <c r="I170" s="2"/>
      <c r="J170" s="2"/>
      <c r="K170" s="2"/>
      <c r="L170" s="117"/>
      <c r="M170" s="116"/>
      <c r="N170" s="116"/>
      <c r="O170" s="116"/>
      <c r="P170" s="116"/>
      <c r="Q170" s="116"/>
      <c r="R170" s="117"/>
      <c r="S170" s="116"/>
      <c r="T170" s="116"/>
      <c r="U170" s="116"/>
      <c r="V170" s="116"/>
      <c r="W170" s="116"/>
      <c r="X170" s="116"/>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112"/>
      <c r="AW170" s="112"/>
      <c r="AX170" s="112"/>
      <c r="AY170" s="112"/>
      <c r="AZ170" s="112"/>
      <c r="BA170" s="112"/>
      <c r="BB170" s="112"/>
      <c r="BC170" s="112"/>
      <c r="BD170" s="112"/>
      <c r="BE170" s="112"/>
      <c r="BF170" s="112"/>
      <c r="BG170" s="112"/>
      <c r="BH170" s="112"/>
      <c r="BI170" s="112"/>
      <c r="BJ170" s="112"/>
      <c r="BK170" s="112"/>
      <c r="BL170" s="112"/>
      <c r="BM170" s="112"/>
      <c r="BN170" s="112"/>
      <c r="BO170" s="112"/>
      <c r="BP170" s="112"/>
      <c r="BQ170" s="112"/>
      <c r="BR170" s="112"/>
      <c r="BS170" s="112"/>
      <c r="BT170" s="112"/>
      <c r="BU170" s="112"/>
      <c r="BV170" s="112"/>
      <c r="BW170" s="112"/>
      <c r="BX170" s="112"/>
      <c r="BY170" s="112"/>
      <c r="BZ170" s="112"/>
      <c r="CA170" s="112"/>
      <c r="CB170" s="112"/>
      <c r="CC170" s="112"/>
      <c r="CD170" s="112"/>
      <c r="CE170" s="112"/>
      <c r="CF170" s="112"/>
      <c r="CG170" s="112"/>
      <c r="CH170" s="112"/>
      <c r="CI170" s="112"/>
      <c r="CJ170" s="112"/>
      <c r="CK170" s="112"/>
      <c r="CL170" s="112"/>
      <c r="CM170" s="112"/>
      <c r="CN170" s="112"/>
      <c r="CO170" s="112"/>
      <c r="CP170" s="112"/>
      <c r="CQ170" s="112"/>
      <c r="CR170" s="112"/>
      <c r="CS170" s="112"/>
      <c r="CT170" s="112"/>
      <c r="CU170" s="112"/>
      <c r="CV170" s="112"/>
      <c r="CW170" s="112"/>
      <c r="CX170" s="2"/>
      <c r="CY170" s="112"/>
      <c r="CZ170" s="2"/>
      <c r="DA170" s="2"/>
      <c r="DB170" s="2"/>
      <c r="DC170" s="2"/>
      <c r="DD170" s="2"/>
      <c r="DE170" s="2"/>
      <c r="DF170" s="2"/>
      <c r="DG170" s="2"/>
      <c r="DH170" s="2"/>
      <c r="DI170" s="2"/>
      <c r="DJ170" s="2"/>
      <c r="DK170" s="2"/>
      <c r="DL170" s="2"/>
      <c r="DM170" s="2"/>
      <c r="DN170" s="2"/>
      <c r="DO170" s="2"/>
      <c r="DP170" s="2"/>
      <c r="DQ170" s="2"/>
      <c r="DR170" s="2"/>
      <c r="DS170" s="2"/>
    </row>
    <row r="171" spans="1:123" ht="15.75" customHeight="1">
      <c r="A171" s="2"/>
      <c r="B171" s="2"/>
      <c r="C171" s="2"/>
      <c r="D171" s="2"/>
      <c r="E171" s="2"/>
      <c r="F171" s="2"/>
      <c r="G171" s="2"/>
      <c r="H171" s="2"/>
      <c r="I171" s="2"/>
      <c r="J171" s="2"/>
      <c r="K171" s="2"/>
      <c r="L171" s="117"/>
      <c r="M171" s="116"/>
      <c r="N171" s="116"/>
      <c r="O171" s="116"/>
      <c r="P171" s="116"/>
      <c r="Q171" s="116"/>
      <c r="R171" s="117"/>
      <c r="S171" s="116"/>
      <c r="T171" s="116"/>
      <c r="U171" s="116"/>
      <c r="V171" s="116"/>
      <c r="W171" s="116"/>
      <c r="X171" s="116"/>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112"/>
      <c r="AW171" s="112"/>
      <c r="AX171" s="112"/>
      <c r="AY171" s="112"/>
      <c r="AZ171" s="112"/>
      <c r="BA171" s="112"/>
      <c r="BB171" s="112"/>
      <c r="BC171" s="112"/>
      <c r="BD171" s="112"/>
      <c r="BE171" s="112"/>
      <c r="BF171" s="112"/>
      <c r="BG171" s="112"/>
      <c r="BH171" s="112"/>
      <c r="BI171" s="112"/>
      <c r="BJ171" s="112"/>
      <c r="BK171" s="112"/>
      <c r="BL171" s="112"/>
      <c r="BM171" s="112"/>
      <c r="BN171" s="112"/>
      <c r="BO171" s="112"/>
      <c r="BP171" s="112"/>
      <c r="BQ171" s="112"/>
      <c r="BR171" s="112"/>
      <c r="BS171" s="112"/>
      <c r="BT171" s="112"/>
      <c r="BU171" s="112"/>
      <c r="BV171" s="112"/>
      <c r="BW171" s="112"/>
      <c r="BX171" s="112"/>
      <c r="BY171" s="112"/>
      <c r="BZ171" s="112"/>
      <c r="CA171" s="112"/>
      <c r="CB171" s="112"/>
      <c r="CC171" s="112"/>
      <c r="CD171" s="112"/>
      <c r="CE171" s="112"/>
      <c r="CF171" s="112"/>
      <c r="CG171" s="112"/>
      <c r="CH171" s="112"/>
      <c r="CI171" s="112"/>
      <c r="CJ171" s="112"/>
      <c r="CK171" s="112"/>
      <c r="CL171" s="112"/>
      <c r="CM171" s="112"/>
      <c r="CN171" s="112"/>
      <c r="CO171" s="112"/>
      <c r="CP171" s="112"/>
      <c r="CQ171" s="112"/>
      <c r="CR171" s="112"/>
      <c r="CS171" s="112"/>
      <c r="CT171" s="112"/>
      <c r="CU171" s="112"/>
      <c r="CV171" s="112"/>
      <c r="CW171" s="112"/>
      <c r="CX171" s="2"/>
      <c r="CY171" s="112"/>
      <c r="CZ171" s="2"/>
      <c r="DA171" s="2"/>
      <c r="DB171" s="2"/>
      <c r="DC171" s="2"/>
      <c r="DD171" s="2"/>
      <c r="DE171" s="2"/>
      <c r="DF171" s="2"/>
      <c r="DG171" s="2"/>
      <c r="DH171" s="2"/>
      <c r="DI171" s="2"/>
      <c r="DJ171" s="2"/>
      <c r="DK171" s="2"/>
      <c r="DL171" s="2"/>
      <c r="DM171" s="2"/>
      <c r="DN171" s="2"/>
      <c r="DO171" s="2"/>
      <c r="DP171" s="2"/>
      <c r="DQ171" s="2"/>
      <c r="DR171" s="2"/>
      <c r="DS171" s="2"/>
    </row>
    <row r="172" spans="1:123" ht="15.75" customHeight="1">
      <c r="A172" s="2"/>
      <c r="B172" s="2"/>
      <c r="C172" s="2"/>
      <c r="D172" s="2"/>
      <c r="E172" s="2"/>
      <c r="F172" s="2"/>
      <c r="G172" s="2"/>
      <c r="H172" s="2"/>
      <c r="I172" s="2"/>
      <c r="J172" s="2"/>
      <c r="K172" s="2"/>
      <c r="L172" s="117"/>
      <c r="M172" s="116"/>
      <c r="N172" s="116"/>
      <c r="O172" s="116"/>
      <c r="P172" s="116"/>
      <c r="Q172" s="116"/>
      <c r="R172" s="117"/>
      <c r="S172" s="116"/>
      <c r="T172" s="116"/>
      <c r="U172" s="116"/>
      <c r="V172" s="116"/>
      <c r="W172" s="116"/>
      <c r="X172" s="116"/>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112"/>
      <c r="AW172" s="112"/>
      <c r="AX172" s="112"/>
      <c r="AY172" s="112"/>
      <c r="AZ172" s="112"/>
      <c r="BA172" s="112"/>
      <c r="BB172" s="112"/>
      <c r="BC172" s="112"/>
      <c r="BD172" s="112"/>
      <c r="BE172" s="112"/>
      <c r="BF172" s="112"/>
      <c r="BG172" s="112"/>
      <c r="BH172" s="112"/>
      <c r="BI172" s="112"/>
      <c r="BJ172" s="112"/>
      <c r="BK172" s="112"/>
      <c r="BL172" s="112"/>
      <c r="BM172" s="112"/>
      <c r="BN172" s="112"/>
      <c r="BO172" s="112"/>
      <c r="BP172" s="112"/>
      <c r="BQ172" s="112"/>
      <c r="BR172" s="112"/>
      <c r="BS172" s="112"/>
      <c r="BT172" s="112"/>
      <c r="BU172" s="112"/>
      <c r="BV172" s="112"/>
      <c r="BW172" s="112"/>
      <c r="BX172" s="112"/>
      <c r="BY172" s="112"/>
      <c r="BZ172" s="112"/>
      <c r="CA172" s="112"/>
      <c r="CB172" s="112"/>
      <c r="CC172" s="112"/>
      <c r="CD172" s="112"/>
      <c r="CE172" s="112"/>
      <c r="CF172" s="112"/>
      <c r="CG172" s="112"/>
      <c r="CH172" s="112"/>
      <c r="CI172" s="112"/>
      <c r="CJ172" s="112"/>
      <c r="CK172" s="112"/>
      <c r="CL172" s="112"/>
      <c r="CM172" s="112"/>
      <c r="CN172" s="112"/>
      <c r="CO172" s="112"/>
      <c r="CP172" s="112"/>
      <c r="CQ172" s="112"/>
      <c r="CR172" s="112"/>
      <c r="CS172" s="112"/>
      <c r="CT172" s="112"/>
      <c r="CU172" s="112"/>
      <c r="CV172" s="112"/>
      <c r="CW172" s="112"/>
      <c r="CX172" s="2"/>
      <c r="CY172" s="112"/>
      <c r="CZ172" s="2"/>
      <c r="DA172" s="2"/>
      <c r="DB172" s="2"/>
      <c r="DC172" s="2"/>
      <c r="DD172" s="2"/>
      <c r="DE172" s="2"/>
      <c r="DF172" s="2"/>
      <c r="DG172" s="2"/>
      <c r="DH172" s="2"/>
      <c r="DI172" s="2"/>
      <c r="DJ172" s="2"/>
      <c r="DK172" s="2"/>
      <c r="DL172" s="2"/>
      <c r="DM172" s="2"/>
      <c r="DN172" s="2"/>
      <c r="DO172" s="2"/>
      <c r="DP172" s="2"/>
      <c r="DQ172" s="2"/>
      <c r="DR172" s="2"/>
      <c r="DS172" s="2"/>
    </row>
    <row r="173" spans="1:123" ht="15.75" customHeight="1">
      <c r="A173" s="2"/>
      <c r="B173" s="2"/>
      <c r="C173" s="2"/>
      <c r="D173" s="2"/>
      <c r="E173" s="2"/>
      <c r="F173" s="2"/>
      <c r="G173" s="2"/>
      <c r="H173" s="2"/>
      <c r="I173" s="2"/>
      <c r="J173" s="2"/>
      <c r="K173" s="2"/>
      <c r="L173" s="117"/>
      <c r="M173" s="116"/>
      <c r="N173" s="116"/>
      <c r="O173" s="116"/>
      <c r="P173" s="116"/>
      <c r="Q173" s="116"/>
      <c r="R173" s="117"/>
      <c r="S173" s="116"/>
      <c r="T173" s="116"/>
      <c r="U173" s="116"/>
      <c r="V173" s="116"/>
      <c r="W173" s="116"/>
      <c r="X173" s="116"/>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112"/>
      <c r="AW173" s="112"/>
      <c r="AX173" s="112"/>
      <c r="AY173" s="112"/>
      <c r="AZ173" s="112"/>
      <c r="BA173" s="112"/>
      <c r="BB173" s="112"/>
      <c r="BC173" s="112"/>
      <c r="BD173" s="112"/>
      <c r="BE173" s="112"/>
      <c r="BF173" s="112"/>
      <c r="BG173" s="112"/>
      <c r="BH173" s="112"/>
      <c r="BI173" s="112"/>
      <c r="BJ173" s="112"/>
      <c r="BK173" s="112"/>
      <c r="BL173" s="112"/>
      <c r="BM173" s="112"/>
      <c r="BN173" s="112"/>
      <c r="BO173" s="112"/>
      <c r="BP173" s="112"/>
      <c r="BQ173" s="112"/>
      <c r="BR173" s="112"/>
      <c r="BS173" s="112"/>
      <c r="BT173" s="112"/>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c r="CW173" s="112"/>
      <c r="CX173" s="2"/>
      <c r="CY173" s="112"/>
      <c r="CZ173" s="2"/>
      <c r="DA173" s="2"/>
      <c r="DB173" s="2"/>
      <c r="DC173" s="2"/>
      <c r="DD173" s="2"/>
      <c r="DE173" s="2"/>
      <c r="DF173" s="2"/>
      <c r="DG173" s="2"/>
      <c r="DH173" s="2"/>
      <c r="DI173" s="2"/>
      <c r="DJ173" s="2"/>
      <c r="DK173" s="2"/>
      <c r="DL173" s="2"/>
      <c r="DM173" s="2"/>
      <c r="DN173" s="2"/>
      <c r="DO173" s="2"/>
      <c r="DP173" s="2"/>
      <c r="DQ173" s="2"/>
      <c r="DR173" s="2"/>
      <c r="DS173" s="2"/>
    </row>
    <row r="174" spans="1:123" ht="15.75" customHeight="1">
      <c r="A174" s="2"/>
      <c r="B174" s="2"/>
      <c r="C174" s="2"/>
      <c r="D174" s="2"/>
      <c r="E174" s="2"/>
      <c r="F174" s="2"/>
      <c r="G174" s="2"/>
      <c r="H174" s="2"/>
      <c r="I174" s="2"/>
      <c r="J174" s="2"/>
      <c r="K174" s="2"/>
      <c r="L174" s="117"/>
      <c r="M174" s="116"/>
      <c r="N174" s="116"/>
      <c r="O174" s="116"/>
      <c r="P174" s="116"/>
      <c r="Q174" s="116"/>
      <c r="R174" s="117"/>
      <c r="S174" s="116"/>
      <c r="T174" s="116"/>
      <c r="U174" s="116"/>
      <c r="V174" s="116"/>
      <c r="W174" s="116"/>
      <c r="X174" s="116"/>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112"/>
      <c r="AW174" s="112"/>
      <c r="AX174" s="112"/>
      <c r="AY174" s="112"/>
      <c r="AZ174" s="112"/>
      <c r="BA174" s="112"/>
      <c r="BB174" s="112"/>
      <c r="BC174" s="112"/>
      <c r="BD174" s="112"/>
      <c r="BE174" s="112"/>
      <c r="BF174" s="112"/>
      <c r="BG174" s="112"/>
      <c r="BH174" s="112"/>
      <c r="BI174" s="112"/>
      <c r="BJ174" s="112"/>
      <c r="BK174" s="112"/>
      <c r="BL174" s="112"/>
      <c r="BM174" s="112"/>
      <c r="BN174" s="112"/>
      <c r="BO174" s="112"/>
      <c r="BP174" s="112"/>
      <c r="BQ174" s="112"/>
      <c r="BR174" s="112"/>
      <c r="BS174" s="112"/>
      <c r="BT174" s="112"/>
      <c r="BU174" s="112"/>
      <c r="BV174" s="112"/>
      <c r="BW174" s="112"/>
      <c r="BX174" s="112"/>
      <c r="BY174" s="112"/>
      <c r="BZ174" s="112"/>
      <c r="CA174" s="112"/>
      <c r="CB174" s="112"/>
      <c r="CC174" s="112"/>
      <c r="CD174" s="112"/>
      <c r="CE174" s="112"/>
      <c r="CF174" s="112"/>
      <c r="CG174" s="112"/>
      <c r="CH174" s="112"/>
      <c r="CI174" s="112"/>
      <c r="CJ174" s="112"/>
      <c r="CK174" s="112"/>
      <c r="CL174" s="112"/>
      <c r="CM174" s="112"/>
      <c r="CN174" s="112"/>
      <c r="CO174" s="112"/>
      <c r="CP174" s="112"/>
      <c r="CQ174" s="112"/>
      <c r="CR174" s="112"/>
      <c r="CS174" s="112"/>
      <c r="CT174" s="112"/>
      <c r="CU174" s="112"/>
      <c r="CV174" s="112"/>
      <c r="CW174" s="112"/>
      <c r="CX174" s="2"/>
      <c r="CY174" s="112"/>
      <c r="CZ174" s="2"/>
      <c r="DA174" s="2"/>
      <c r="DB174" s="2"/>
      <c r="DC174" s="2"/>
      <c r="DD174" s="2"/>
      <c r="DE174" s="2"/>
      <c r="DF174" s="2"/>
      <c r="DG174" s="2"/>
      <c r="DH174" s="2"/>
      <c r="DI174" s="2"/>
      <c r="DJ174" s="2"/>
      <c r="DK174" s="2"/>
      <c r="DL174" s="2"/>
      <c r="DM174" s="2"/>
      <c r="DN174" s="2"/>
      <c r="DO174" s="2"/>
      <c r="DP174" s="2"/>
      <c r="DQ174" s="2"/>
      <c r="DR174" s="2"/>
      <c r="DS174" s="2"/>
    </row>
    <row r="175" spans="1:123" ht="15.75" customHeight="1">
      <c r="A175" s="2"/>
      <c r="B175" s="2"/>
      <c r="C175" s="2"/>
      <c r="D175" s="2"/>
      <c r="E175" s="2"/>
      <c r="F175" s="2"/>
      <c r="G175" s="2"/>
      <c r="H175" s="2"/>
      <c r="I175" s="2"/>
      <c r="J175" s="2"/>
      <c r="K175" s="2"/>
      <c r="L175" s="117"/>
      <c r="M175" s="116"/>
      <c r="N175" s="116"/>
      <c r="O175" s="116"/>
      <c r="P175" s="116"/>
      <c r="Q175" s="116"/>
      <c r="R175" s="117"/>
      <c r="S175" s="116"/>
      <c r="T175" s="116"/>
      <c r="U175" s="116"/>
      <c r="V175" s="116"/>
      <c r="W175" s="116"/>
      <c r="X175" s="116"/>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112"/>
      <c r="AW175" s="112"/>
      <c r="AX175" s="112"/>
      <c r="AY175" s="112"/>
      <c r="AZ175" s="112"/>
      <c r="BA175" s="112"/>
      <c r="BB175" s="112"/>
      <c r="BC175" s="112"/>
      <c r="BD175" s="112"/>
      <c r="BE175" s="112"/>
      <c r="BF175" s="112"/>
      <c r="BG175" s="112"/>
      <c r="BH175" s="112"/>
      <c r="BI175" s="112"/>
      <c r="BJ175" s="112"/>
      <c r="BK175" s="112"/>
      <c r="BL175" s="112"/>
      <c r="BM175" s="112"/>
      <c r="BN175" s="112"/>
      <c r="BO175" s="112"/>
      <c r="BP175" s="112"/>
      <c r="BQ175" s="112"/>
      <c r="BR175" s="112"/>
      <c r="BS175" s="112"/>
      <c r="BT175" s="112"/>
      <c r="BU175" s="112"/>
      <c r="BV175" s="112"/>
      <c r="BW175" s="112"/>
      <c r="BX175" s="112"/>
      <c r="BY175" s="112"/>
      <c r="BZ175" s="112"/>
      <c r="CA175" s="112"/>
      <c r="CB175" s="112"/>
      <c r="CC175" s="112"/>
      <c r="CD175" s="112"/>
      <c r="CE175" s="112"/>
      <c r="CF175" s="112"/>
      <c r="CG175" s="112"/>
      <c r="CH175" s="112"/>
      <c r="CI175" s="112"/>
      <c r="CJ175" s="112"/>
      <c r="CK175" s="112"/>
      <c r="CL175" s="112"/>
      <c r="CM175" s="112"/>
      <c r="CN175" s="112"/>
      <c r="CO175" s="112"/>
      <c r="CP175" s="112"/>
      <c r="CQ175" s="112"/>
      <c r="CR175" s="112"/>
      <c r="CS175" s="112"/>
      <c r="CT175" s="112"/>
      <c r="CU175" s="112"/>
      <c r="CV175" s="112"/>
      <c r="CW175" s="112"/>
      <c r="CX175" s="2"/>
      <c r="CY175" s="112"/>
      <c r="CZ175" s="2"/>
      <c r="DA175" s="2"/>
      <c r="DB175" s="2"/>
      <c r="DC175" s="2"/>
      <c r="DD175" s="2"/>
      <c r="DE175" s="2"/>
      <c r="DF175" s="2"/>
      <c r="DG175" s="2"/>
      <c r="DH175" s="2"/>
      <c r="DI175" s="2"/>
      <c r="DJ175" s="2"/>
      <c r="DK175" s="2"/>
      <c r="DL175" s="2"/>
      <c r="DM175" s="2"/>
      <c r="DN175" s="2"/>
      <c r="DO175" s="2"/>
      <c r="DP175" s="2"/>
      <c r="DQ175" s="2"/>
      <c r="DR175" s="2"/>
      <c r="DS175" s="2"/>
    </row>
    <row r="176" spans="1:123" ht="15.75" customHeight="1">
      <c r="A176" s="2"/>
      <c r="B176" s="2"/>
      <c r="C176" s="2"/>
      <c r="D176" s="2"/>
      <c r="E176" s="2"/>
      <c r="F176" s="2"/>
      <c r="G176" s="2"/>
      <c r="H176" s="2"/>
      <c r="I176" s="2"/>
      <c r="J176" s="2"/>
      <c r="K176" s="2"/>
      <c r="L176" s="117"/>
      <c r="M176" s="116"/>
      <c r="N176" s="116"/>
      <c r="O176" s="116"/>
      <c r="P176" s="116"/>
      <c r="Q176" s="116"/>
      <c r="R176" s="117"/>
      <c r="S176" s="116"/>
      <c r="T176" s="116"/>
      <c r="U176" s="116"/>
      <c r="V176" s="116"/>
      <c r="W176" s="116"/>
      <c r="X176" s="116"/>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c r="CW176" s="112"/>
      <c r="CX176" s="2"/>
      <c r="CY176" s="112"/>
      <c r="CZ176" s="2"/>
      <c r="DA176" s="2"/>
      <c r="DB176" s="2"/>
      <c r="DC176" s="2"/>
      <c r="DD176" s="2"/>
      <c r="DE176" s="2"/>
      <c r="DF176" s="2"/>
      <c r="DG176" s="2"/>
      <c r="DH176" s="2"/>
      <c r="DI176" s="2"/>
      <c r="DJ176" s="2"/>
      <c r="DK176" s="2"/>
      <c r="DL176" s="2"/>
      <c r="DM176" s="2"/>
      <c r="DN176" s="2"/>
      <c r="DO176" s="2"/>
      <c r="DP176" s="2"/>
      <c r="DQ176" s="2"/>
      <c r="DR176" s="2"/>
      <c r="DS176" s="2"/>
    </row>
    <row r="177" spans="1:123" ht="15.75" customHeight="1">
      <c r="A177" s="2"/>
      <c r="B177" s="2"/>
      <c r="C177" s="2"/>
      <c r="D177" s="2"/>
      <c r="E177" s="2"/>
      <c r="F177" s="2"/>
      <c r="G177" s="2"/>
      <c r="H177" s="2"/>
      <c r="I177" s="2"/>
      <c r="J177" s="2"/>
      <c r="K177" s="2"/>
      <c r="L177" s="117"/>
      <c r="M177" s="116"/>
      <c r="N177" s="116"/>
      <c r="O177" s="116"/>
      <c r="P177" s="116"/>
      <c r="Q177" s="116"/>
      <c r="R177" s="117"/>
      <c r="S177" s="116"/>
      <c r="T177" s="116"/>
      <c r="U177" s="116"/>
      <c r="V177" s="116"/>
      <c r="W177" s="116"/>
      <c r="X177" s="116"/>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c r="CW177" s="112"/>
      <c r="CX177" s="2"/>
      <c r="CY177" s="112"/>
      <c r="CZ177" s="2"/>
      <c r="DA177" s="2"/>
      <c r="DB177" s="2"/>
      <c r="DC177" s="2"/>
      <c r="DD177" s="2"/>
      <c r="DE177" s="2"/>
      <c r="DF177" s="2"/>
      <c r="DG177" s="2"/>
      <c r="DH177" s="2"/>
      <c r="DI177" s="2"/>
      <c r="DJ177" s="2"/>
      <c r="DK177" s="2"/>
      <c r="DL177" s="2"/>
      <c r="DM177" s="2"/>
      <c r="DN177" s="2"/>
      <c r="DO177" s="2"/>
      <c r="DP177" s="2"/>
      <c r="DQ177" s="2"/>
      <c r="DR177" s="2"/>
      <c r="DS177" s="2"/>
    </row>
    <row r="178" spans="1:123" ht="15.75" customHeight="1">
      <c r="A178" s="2"/>
      <c r="B178" s="2"/>
      <c r="C178" s="2"/>
      <c r="D178" s="2"/>
      <c r="E178" s="2"/>
      <c r="F178" s="2"/>
      <c r="G178" s="2"/>
      <c r="H178" s="2"/>
      <c r="I178" s="2"/>
      <c r="J178" s="2"/>
      <c r="K178" s="2"/>
      <c r="L178" s="117"/>
      <c r="M178" s="116"/>
      <c r="N178" s="116"/>
      <c r="O178" s="116"/>
      <c r="P178" s="116"/>
      <c r="Q178" s="116"/>
      <c r="R178" s="117"/>
      <c r="S178" s="116"/>
      <c r="T178" s="116"/>
      <c r="U178" s="116"/>
      <c r="V178" s="116"/>
      <c r="W178" s="116"/>
      <c r="X178" s="116"/>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112"/>
      <c r="AW178" s="112"/>
      <c r="AX178" s="112"/>
      <c r="AY178" s="112"/>
      <c r="AZ178" s="112"/>
      <c r="BA178" s="112"/>
      <c r="BB178" s="112"/>
      <c r="BC178" s="112"/>
      <c r="BD178" s="112"/>
      <c r="BE178" s="112"/>
      <c r="BF178" s="112"/>
      <c r="BG178" s="112"/>
      <c r="BH178" s="112"/>
      <c r="BI178" s="112"/>
      <c r="BJ178" s="112"/>
      <c r="BK178" s="112"/>
      <c r="BL178" s="112"/>
      <c r="BM178" s="112"/>
      <c r="BN178" s="112"/>
      <c r="BO178" s="112"/>
      <c r="BP178" s="112"/>
      <c r="BQ178" s="112"/>
      <c r="BR178" s="112"/>
      <c r="BS178" s="112"/>
      <c r="BT178" s="112"/>
      <c r="BU178" s="112"/>
      <c r="BV178" s="112"/>
      <c r="BW178" s="112"/>
      <c r="BX178" s="112"/>
      <c r="BY178" s="112"/>
      <c r="BZ178" s="112"/>
      <c r="CA178" s="112"/>
      <c r="CB178" s="112"/>
      <c r="CC178" s="112"/>
      <c r="CD178" s="112"/>
      <c r="CE178" s="112"/>
      <c r="CF178" s="112"/>
      <c r="CG178" s="112"/>
      <c r="CH178" s="112"/>
      <c r="CI178" s="112"/>
      <c r="CJ178" s="112"/>
      <c r="CK178" s="112"/>
      <c r="CL178" s="112"/>
      <c r="CM178" s="112"/>
      <c r="CN178" s="112"/>
      <c r="CO178" s="112"/>
      <c r="CP178" s="112"/>
      <c r="CQ178" s="112"/>
      <c r="CR178" s="112"/>
      <c r="CS178" s="112"/>
      <c r="CT178" s="112"/>
      <c r="CU178" s="112"/>
      <c r="CV178" s="112"/>
      <c r="CW178" s="112"/>
      <c r="CX178" s="2"/>
      <c r="CY178" s="112"/>
      <c r="CZ178" s="2"/>
      <c r="DA178" s="2"/>
      <c r="DB178" s="2"/>
      <c r="DC178" s="2"/>
      <c r="DD178" s="2"/>
      <c r="DE178" s="2"/>
      <c r="DF178" s="2"/>
      <c r="DG178" s="2"/>
      <c r="DH178" s="2"/>
      <c r="DI178" s="2"/>
      <c r="DJ178" s="2"/>
      <c r="DK178" s="2"/>
      <c r="DL178" s="2"/>
      <c r="DM178" s="2"/>
      <c r="DN178" s="2"/>
      <c r="DO178" s="2"/>
      <c r="DP178" s="2"/>
      <c r="DQ178" s="2"/>
      <c r="DR178" s="2"/>
      <c r="DS178" s="2"/>
    </row>
    <row r="179" spans="1:123" ht="15.75" customHeight="1">
      <c r="A179" s="2"/>
      <c r="B179" s="2"/>
      <c r="C179" s="2"/>
      <c r="D179" s="2"/>
      <c r="E179" s="2"/>
      <c r="F179" s="2"/>
      <c r="G179" s="2"/>
      <c r="H179" s="2"/>
      <c r="I179" s="2"/>
      <c r="J179" s="2"/>
      <c r="K179" s="2"/>
      <c r="L179" s="117"/>
      <c r="M179" s="116"/>
      <c r="N179" s="116"/>
      <c r="O179" s="116"/>
      <c r="P179" s="116"/>
      <c r="Q179" s="116"/>
      <c r="R179" s="117"/>
      <c r="S179" s="116"/>
      <c r="T179" s="116"/>
      <c r="U179" s="116"/>
      <c r="V179" s="116"/>
      <c r="W179" s="116"/>
      <c r="X179" s="116"/>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112"/>
      <c r="AW179" s="112"/>
      <c r="AX179" s="112"/>
      <c r="AY179" s="112"/>
      <c r="AZ179" s="112"/>
      <c r="BA179" s="112"/>
      <c r="BB179" s="112"/>
      <c r="BC179" s="112"/>
      <c r="BD179" s="112"/>
      <c r="BE179" s="112"/>
      <c r="BF179" s="112"/>
      <c r="BG179" s="112"/>
      <c r="BH179" s="112"/>
      <c r="BI179" s="112"/>
      <c r="BJ179" s="112"/>
      <c r="BK179" s="112"/>
      <c r="BL179" s="112"/>
      <c r="BM179" s="112"/>
      <c r="BN179" s="112"/>
      <c r="BO179" s="112"/>
      <c r="BP179" s="112"/>
      <c r="BQ179" s="112"/>
      <c r="BR179" s="112"/>
      <c r="BS179" s="112"/>
      <c r="BT179" s="112"/>
      <c r="BU179" s="112"/>
      <c r="BV179" s="112"/>
      <c r="BW179" s="112"/>
      <c r="BX179" s="112"/>
      <c r="BY179" s="112"/>
      <c r="BZ179" s="112"/>
      <c r="CA179" s="112"/>
      <c r="CB179" s="112"/>
      <c r="CC179" s="112"/>
      <c r="CD179" s="112"/>
      <c r="CE179" s="112"/>
      <c r="CF179" s="112"/>
      <c r="CG179" s="112"/>
      <c r="CH179" s="112"/>
      <c r="CI179" s="112"/>
      <c r="CJ179" s="112"/>
      <c r="CK179" s="112"/>
      <c r="CL179" s="112"/>
      <c r="CM179" s="112"/>
      <c r="CN179" s="112"/>
      <c r="CO179" s="112"/>
      <c r="CP179" s="112"/>
      <c r="CQ179" s="112"/>
      <c r="CR179" s="112"/>
      <c r="CS179" s="112"/>
      <c r="CT179" s="112"/>
      <c r="CU179" s="112"/>
      <c r="CV179" s="112"/>
      <c r="CW179" s="112"/>
      <c r="CX179" s="2"/>
      <c r="CY179" s="112"/>
      <c r="CZ179" s="2"/>
      <c r="DA179" s="2"/>
      <c r="DB179" s="2"/>
      <c r="DC179" s="2"/>
      <c r="DD179" s="2"/>
      <c r="DE179" s="2"/>
      <c r="DF179" s="2"/>
      <c r="DG179" s="2"/>
      <c r="DH179" s="2"/>
      <c r="DI179" s="2"/>
      <c r="DJ179" s="2"/>
      <c r="DK179" s="2"/>
      <c r="DL179" s="2"/>
      <c r="DM179" s="2"/>
      <c r="DN179" s="2"/>
      <c r="DO179" s="2"/>
      <c r="DP179" s="2"/>
      <c r="DQ179" s="2"/>
      <c r="DR179" s="2"/>
      <c r="DS179" s="2"/>
    </row>
    <row r="180" spans="1:123" ht="15.75" customHeight="1">
      <c r="A180" s="2"/>
      <c r="B180" s="2"/>
      <c r="C180" s="2"/>
      <c r="D180" s="2"/>
      <c r="E180" s="2"/>
      <c r="F180" s="2"/>
      <c r="G180" s="2"/>
      <c r="H180" s="2"/>
      <c r="I180" s="2"/>
      <c r="J180" s="2"/>
      <c r="K180" s="2"/>
      <c r="L180" s="117"/>
      <c r="M180" s="116"/>
      <c r="N180" s="116"/>
      <c r="O180" s="116"/>
      <c r="P180" s="116"/>
      <c r="Q180" s="116"/>
      <c r="R180" s="117"/>
      <c r="S180" s="116"/>
      <c r="T180" s="116"/>
      <c r="U180" s="116"/>
      <c r="V180" s="116"/>
      <c r="W180" s="116"/>
      <c r="X180" s="116"/>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112"/>
      <c r="AW180" s="112"/>
      <c r="AX180" s="112"/>
      <c r="AY180" s="112"/>
      <c r="AZ180" s="112"/>
      <c r="BA180" s="112"/>
      <c r="BB180" s="112"/>
      <c r="BC180" s="112"/>
      <c r="BD180" s="112"/>
      <c r="BE180" s="112"/>
      <c r="BF180" s="112"/>
      <c r="BG180" s="112"/>
      <c r="BH180" s="112"/>
      <c r="BI180" s="112"/>
      <c r="BJ180" s="112"/>
      <c r="BK180" s="112"/>
      <c r="BL180" s="112"/>
      <c r="BM180" s="112"/>
      <c r="BN180" s="112"/>
      <c r="BO180" s="112"/>
      <c r="BP180" s="112"/>
      <c r="BQ180" s="112"/>
      <c r="BR180" s="112"/>
      <c r="BS180" s="112"/>
      <c r="BT180" s="112"/>
      <c r="BU180" s="112"/>
      <c r="BV180" s="112"/>
      <c r="BW180" s="112"/>
      <c r="BX180" s="112"/>
      <c r="BY180" s="112"/>
      <c r="BZ180" s="112"/>
      <c r="CA180" s="112"/>
      <c r="CB180" s="112"/>
      <c r="CC180" s="112"/>
      <c r="CD180" s="112"/>
      <c r="CE180" s="112"/>
      <c r="CF180" s="112"/>
      <c r="CG180" s="112"/>
      <c r="CH180" s="112"/>
      <c r="CI180" s="112"/>
      <c r="CJ180" s="112"/>
      <c r="CK180" s="112"/>
      <c r="CL180" s="112"/>
      <c r="CM180" s="112"/>
      <c r="CN180" s="112"/>
      <c r="CO180" s="112"/>
      <c r="CP180" s="112"/>
      <c r="CQ180" s="112"/>
      <c r="CR180" s="112"/>
      <c r="CS180" s="112"/>
      <c r="CT180" s="112"/>
      <c r="CU180" s="112"/>
      <c r="CV180" s="112"/>
      <c r="CW180" s="112"/>
      <c r="CX180" s="2"/>
      <c r="CY180" s="112"/>
      <c r="CZ180" s="2"/>
      <c r="DA180" s="2"/>
      <c r="DB180" s="2"/>
      <c r="DC180" s="2"/>
      <c r="DD180" s="2"/>
      <c r="DE180" s="2"/>
      <c r="DF180" s="2"/>
      <c r="DG180" s="2"/>
      <c r="DH180" s="2"/>
      <c r="DI180" s="2"/>
      <c r="DJ180" s="2"/>
      <c r="DK180" s="2"/>
      <c r="DL180" s="2"/>
      <c r="DM180" s="2"/>
      <c r="DN180" s="2"/>
      <c r="DO180" s="2"/>
      <c r="DP180" s="2"/>
      <c r="DQ180" s="2"/>
      <c r="DR180" s="2"/>
      <c r="DS180" s="2"/>
    </row>
    <row r="181" spans="1:123" ht="15.75" customHeight="1">
      <c r="A181" s="2"/>
      <c r="B181" s="2"/>
      <c r="C181" s="2"/>
      <c r="D181" s="2"/>
      <c r="E181" s="2"/>
      <c r="F181" s="2"/>
      <c r="G181" s="2"/>
      <c r="H181" s="2"/>
      <c r="I181" s="2"/>
      <c r="J181" s="2"/>
      <c r="K181" s="2"/>
      <c r="L181" s="117"/>
      <c r="M181" s="116"/>
      <c r="N181" s="116"/>
      <c r="O181" s="116"/>
      <c r="P181" s="116"/>
      <c r="Q181" s="116"/>
      <c r="R181" s="117"/>
      <c r="S181" s="116"/>
      <c r="T181" s="116"/>
      <c r="U181" s="116"/>
      <c r="V181" s="116"/>
      <c r="W181" s="116"/>
      <c r="X181" s="116"/>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112"/>
      <c r="AW181" s="112"/>
      <c r="AX181" s="112"/>
      <c r="AY181" s="112"/>
      <c r="AZ181" s="112"/>
      <c r="BA181" s="112"/>
      <c r="BB181" s="112"/>
      <c r="BC181" s="112"/>
      <c r="BD181" s="112"/>
      <c r="BE181" s="112"/>
      <c r="BF181" s="112"/>
      <c r="BG181" s="112"/>
      <c r="BH181" s="112"/>
      <c r="BI181" s="112"/>
      <c r="BJ181" s="112"/>
      <c r="BK181" s="112"/>
      <c r="BL181" s="112"/>
      <c r="BM181" s="112"/>
      <c r="BN181" s="112"/>
      <c r="BO181" s="112"/>
      <c r="BP181" s="112"/>
      <c r="BQ181" s="112"/>
      <c r="BR181" s="112"/>
      <c r="BS181" s="112"/>
      <c r="BT181" s="112"/>
      <c r="BU181" s="112"/>
      <c r="BV181" s="112"/>
      <c r="BW181" s="112"/>
      <c r="BX181" s="112"/>
      <c r="BY181" s="112"/>
      <c r="BZ181" s="112"/>
      <c r="CA181" s="112"/>
      <c r="CB181" s="112"/>
      <c r="CC181" s="112"/>
      <c r="CD181" s="112"/>
      <c r="CE181" s="112"/>
      <c r="CF181" s="112"/>
      <c r="CG181" s="112"/>
      <c r="CH181" s="112"/>
      <c r="CI181" s="112"/>
      <c r="CJ181" s="112"/>
      <c r="CK181" s="112"/>
      <c r="CL181" s="112"/>
      <c r="CM181" s="112"/>
      <c r="CN181" s="112"/>
      <c r="CO181" s="112"/>
      <c r="CP181" s="112"/>
      <c r="CQ181" s="112"/>
      <c r="CR181" s="112"/>
      <c r="CS181" s="112"/>
      <c r="CT181" s="112"/>
      <c r="CU181" s="112"/>
      <c r="CV181" s="112"/>
      <c r="CW181" s="112"/>
      <c r="CX181" s="2"/>
      <c r="CY181" s="112"/>
      <c r="CZ181" s="2"/>
      <c r="DA181" s="2"/>
      <c r="DB181" s="2"/>
      <c r="DC181" s="2"/>
      <c r="DD181" s="2"/>
      <c r="DE181" s="2"/>
      <c r="DF181" s="2"/>
      <c r="DG181" s="2"/>
      <c r="DH181" s="2"/>
      <c r="DI181" s="2"/>
      <c r="DJ181" s="2"/>
      <c r="DK181" s="2"/>
      <c r="DL181" s="2"/>
      <c r="DM181" s="2"/>
      <c r="DN181" s="2"/>
      <c r="DO181" s="2"/>
      <c r="DP181" s="2"/>
      <c r="DQ181" s="2"/>
      <c r="DR181" s="2"/>
      <c r="DS181" s="2"/>
    </row>
    <row r="182" spans="1:123" ht="15.75" customHeight="1">
      <c r="A182" s="2"/>
      <c r="B182" s="2"/>
      <c r="C182" s="2"/>
      <c r="D182" s="2"/>
      <c r="E182" s="2"/>
      <c r="F182" s="2"/>
      <c r="G182" s="2"/>
      <c r="H182" s="2"/>
      <c r="I182" s="2"/>
      <c r="J182" s="2"/>
      <c r="K182" s="2"/>
      <c r="L182" s="117"/>
      <c r="M182" s="116"/>
      <c r="N182" s="116"/>
      <c r="O182" s="116"/>
      <c r="P182" s="116"/>
      <c r="Q182" s="116"/>
      <c r="R182" s="117"/>
      <c r="S182" s="116"/>
      <c r="T182" s="116"/>
      <c r="U182" s="116"/>
      <c r="V182" s="116"/>
      <c r="W182" s="116"/>
      <c r="X182" s="116"/>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c r="CW182" s="112"/>
      <c r="CX182" s="2"/>
      <c r="CY182" s="112"/>
      <c r="CZ182" s="2"/>
      <c r="DA182" s="2"/>
      <c r="DB182" s="2"/>
      <c r="DC182" s="2"/>
      <c r="DD182" s="2"/>
      <c r="DE182" s="2"/>
      <c r="DF182" s="2"/>
      <c r="DG182" s="2"/>
      <c r="DH182" s="2"/>
      <c r="DI182" s="2"/>
      <c r="DJ182" s="2"/>
      <c r="DK182" s="2"/>
      <c r="DL182" s="2"/>
      <c r="DM182" s="2"/>
      <c r="DN182" s="2"/>
      <c r="DO182" s="2"/>
      <c r="DP182" s="2"/>
      <c r="DQ182" s="2"/>
      <c r="DR182" s="2"/>
      <c r="DS182" s="2"/>
    </row>
    <row r="183" spans="1:123" ht="15.75" customHeight="1">
      <c r="A183" s="2"/>
      <c r="B183" s="2"/>
      <c r="C183" s="2"/>
      <c r="D183" s="2"/>
      <c r="E183" s="2"/>
      <c r="F183" s="2"/>
      <c r="G183" s="2"/>
      <c r="H183" s="2"/>
      <c r="I183" s="2"/>
      <c r="J183" s="2"/>
      <c r="K183" s="2"/>
      <c r="L183" s="117"/>
      <c r="M183" s="116"/>
      <c r="N183" s="116"/>
      <c r="O183" s="116"/>
      <c r="P183" s="116"/>
      <c r="Q183" s="116"/>
      <c r="R183" s="117"/>
      <c r="S183" s="116"/>
      <c r="T183" s="116"/>
      <c r="U183" s="116"/>
      <c r="V183" s="116"/>
      <c r="W183" s="116"/>
      <c r="X183" s="116"/>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112"/>
      <c r="AW183" s="112"/>
      <c r="AX183" s="112"/>
      <c r="AY183" s="112"/>
      <c r="AZ183" s="112"/>
      <c r="BA183" s="112"/>
      <c r="BB183" s="112"/>
      <c r="BC183" s="112"/>
      <c r="BD183" s="112"/>
      <c r="BE183" s="112"/>
      <c r="BF183" s="112"/>
      <c r="BG183" s="112"/>
      <c r="BH183" s="112"/>
      <c r="BI183" s="112"/>
      <c r="BJ183" s="112"/>
      <c r="BK183" s="112"/>
      <c r="BL183" s="112"/>
      <c r="BM183" s="112"/>
      <c r="BN183" s="112"/>
      <c r="BO183" s="112"/>
      <c r="BP183" s="112"/>
      <c r="BQ183" s="112"/>
      <c r="BR183" s="112"/>
      <c r="BS183" s="112"/>
      <c r="BT183" s="112"/>
      <c r="BU183" s="112"/>
      <c r="BV183" s="112"/>
      <c r="BW183" s="112"/>
      <c r="BX183" s="112"/>
      <c r="BY183" s="112"/>
      <c r="BZ183" s="112"/>
      <c r="CA183" s="112"/>
      <c r="CB183" s="112"/>
      <c r="CC183" s="112"/>
      <c r="CD183" s="112"/>
      <c r="CE183" s="112"/>
      <c r="CF183" s="112"/>
      <c r="CG183" s="112"/>
      <c r="CH183" s="112"/>
      <c r="CI183" s="112"/>
      <c r="CJ183" s="112"/>
      <c r="CK183" s="112"/>
      <c r="CL183" s="112"/>
      <c r="CM183" s="112"/>
      <c r="CN183" s="112"/>
      <c r="CO183" s="112"/>
      <c r="CP183" s="112"/>
      <c r="CQ183" s="112"/>
      <c r="CR183" s="112"/>
      <c r="CS183" s="112"/>
      <c r="CT183" s="112"/>
      <c r="CU183" s="112"/>
      <c r="CV183" s="112"/>
      <c r="CW183" s="112"/>
      <c r="CX183" s="2"/>
      <c r="CY183" s="112"/>
      <c r="CZ183" s="2"/>
      <c r="DA183" s="2"/>
      <c r="DB183" s="2"/>
      <c r="DC183" s="2"/>
      <c r="DD183" s="2"/>
      <c r="DE183" s="2"/>
      <c r="DF183" s="2"/>
      <c r="DG183" s="2"/>
      <c r="DH183" s="2"/>
      <c r="DI183" s="2"/>
      <c r="DJ183" s="2"/>
      <c r="DK183" s="2"/>
      <c r="DL183" s="2"/>
      <c r="DM183" s="2"/>
      <c r="DN183" s="2"/>
      <c r="DO183" s="2"/>
      <c r="DP183" s="2"/>
      <c r="DQ183" s="2"/>
      <c r="DR183" s="2"/>
      <c r="DS183" s="2"/>
    </row>
    <row r="184" spans="1:123" ht="15.75" customHeight="1">
      <c r="A184" s="2"/>
      <c r="B184" s="2"/>
      <c r="C184" s="2"/>
      <c r="D184" s="2"/>
      <c r="E184" s="2"/>
      <c r="F184" s="2"/>
      <c r="G184" s="2"/>
      <c r="H184" s="2"/>
      <c r="I184" s="2"/>
      <c r="J184" s="2"/>
      <c r="K184" s="2"/>
      <c r="L184" s="117"/>
      <c r="M184" s="116"/>
      <c r="N184" s="116"/>
      <c r="O184" s="116"/>
      <c r="P184" s="116"/>
      <c r="Q184" s="116"/>
      <c r="R184" s="117"/>
      <c r="S184" s="116"/>
      <c r="T184" s="116"/>
      <c r="U184" s="116"/>
      <c r="V184" s="116"/>
      <c r="W184" s="116"/>
      <c r="X184" s="116"/>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112"/>
      <c r="AW184" s="112"/>
      <c r="AX184" s="112"/>
      <c r="AY184" s="112"/>
      <c r="AZ184" s="112"/>
      <c r="BA184" s="112"/>
      <c r="BB184" s="112"/>
      <c r="BC184" s="112"/>
      <c r="BD184" s="112"/>
      <c r="BE184" s="112"/>
      <c r="BF184" s="112"/>
      <c r="BG184" s="112"/>
      <c r="BH184" s="112"/>
      <c r="BI184" s="112"/>
      <c r="BJ184" s="112"/>
      <c r="BK184" s="112"/>
      <c r="BL184" s="112"/>
      <c r="BM184" s="112"/>
      <c r="BN184" s="112"/>
      <c r="BO184" s="112"/>
      <c r="BP184" s="112"/>
      <c r="BQ184" s="112"/>
      <c r="BR184" s="112"/>
      <c r="BS184" s="112"/>
      <c r="BT184" s="112"/>
      <c r="BU184" s="112"/>
      <c r="BV184" s="112"/>
      <c r="BW184" s="112"/>
      <c r="BX184" s="112"/>
      <c r="BY184" s="112"/>
      <c r="BZ184" s="112"/>
      <c r="CA184" s="112"/>
      <c r="CB184" s="112"/>
      <c r="CC184" s="112"/>
      <c r="CD184" s="112"/>
      <c r="CE184" s="112"/>
      <c r="CF184" s="112"/>
      <c r="CG184" s="112"/>
      <c r="CH184" s="112"/>
      <c r="CI184" s="112"/>
      <c r="CJ184" s="112"/>
      <c r="CK184" s="112"/>
      <c r="CL184" s="112"/>
      <c r="CM184" s="112"/>
      <c r="CN184" s="112"/>
      <c r="CO184" s="112"/>
      <c r="CP184" s="112"/>
      <c r="CQ184" s="112"/>
      <c r="CR184" s="112"/>
      <c r="CS184" s="112"/>
      <c r="CT184" s="112"/>
      <c r="CU184" s="112"/>
      <c r="CV184" s="112"/>
      <c r="CW184" s="112"/>
      <c r="CX184" s="2"/>
      <c r="CY184" s="112"/>
      <c r="CZ184" s="2"/>
      <c r="DA184" s="2"/>
      <c r="DB184" s="2"/>
      <c r="DC184" s="2"/>
      <c r="DD184" s="2"/>
      <c r="DE184" s="2"/>
      <c r="DF184" s="2"/>
      <c r="DG184" s="2"/>
      <c r="DH184" s="2"/>
      <c r="DI184" s="2"/>
      <c r="DJ184" s="2"/>
      <c r="DK184" s="2"/>
      <c r="DL184" s="2"/>
      <c r="DM184" s="2"/>
      <c r="DN184" s="2"/>
      <c r="DO184" s="2"/>
      <c r="DP184" s="2"/>
      <c r="DQ184" s="2"/>
      <c r="DR184" s="2"/>
      <c r="DS184" s="2"/>
    </row>
    <row r="185" spans="1:123" ht="15.75" customHeight="1">
      <c r="A185" s="2"/>
      <c r="B185" s="2"/>
      <c r="C185" s="2"/>
      <c r="D185" s="2"/>
      <c r="E185" s="2"/>
      <c r="F185" s="2"/>
      <c r="G185" s="2"/>
      <c r="H185" s="2"/>
      <c r="I185" s="2"/>
      <c r="J185" s="2"/>
      <c r="K185" s="2"/>
      <c r="L185" s="117"/>
      <c r="M185" s="116"/>
      <c r="N185" s="116"/>
      <c r="O185" s="116"/>
      <c r="P185" s="116"/>
      <c r="Q185" s="116"/>
      <c r="R185" s="117"/>
      <c r="S185" s="116"/>
      <c r="T185" s="116"/>
      <c r="U185" s="116"/>
      <c r="V185" s="116"/>
      <c r="W185" s="116"/>
      <c r="X185" s="116"/>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112"/>
      <c r="AW185" s="112"/>
      <c r="AX185" s="112"/>
      <c r="AY185" s="112"/>
      <c r="AZ185" s="112"/>
      <c r="BA185" s="112"/>
      <c r="BB185" s="112"/>
      <c r="BC185" s="112"/>
      <c r="BD185" s="112"/>
      <c r="BE185" s="112"/>
      <c r="BF185" s="112"/>
      <c r="BG185" s="112"/>
      <c r="BH185" s="112"/>
      <c r="BI185" s="112"/>
      <c r="BJ185" s="112"/>
      <c r="BK185" s="112"/>
      <c r="BL185" s="112"/>
      <c r="BM185" s="112"/>
      <c r="BN185" s="112"/>
      <c r="BO185" s="112"/>
      <c r="BP185" s="112"/>
      <c r="BQ185" s="112"/>
      <c r="BR185" s="112"/>
      <c r="BS185" s="112"/>
      <c r="BT185" s="112"/>
      <c r="BU185" s="112"/>
      <c r="BV185" s="112"/>
      <c r="BW185" s="112"/>
      <c r="BX185" s="112"/>
      <c r="BY185" s="112"/>
      <c r="BZ185" s="112"/>
      <c r="CA185" s="112"/>
      <c r="CB185" s="112"/>
      <c r="CC185" s="112"/>
      <c r="CD185" s="112"/>
      <c r="CE185" s="112"/>
      <c r="CF185" s="112"/>
      <c r="CG185" s="112"/>
      <c r="CH185" s="112"/>
      <c r="CI185" s="112"/>
      <c r="CJ185" s="112"/>
      <c r="CK185" s="112"/>
      <c r="CL185" s="112"/>
      <c r="CM185" s="112"/>
      <c r="CN185" s="112"/>
      <c r="CO185" s="112"/>
      <c r="CP185" s="112"/>
      <c r="CQ185" s="112"/>
      <c r="CR185" s="112"/>
      <c r="CS185" s="112"/>
      <c r="CT185" s="112"/>
      <c r="CU185" s="112"/>
      <c r="CV185" s="112"/>
      <c r="CW185" s="112"/>
      <c r="CX185" s="2"/>
      <c r="CY185" s="112"/>
      <c r="CZ185" s="2"/>
      <c r="DA185" s="2"/>
      <c r="DB185" s="2"/>
      <c r="DC185" s="2"/>
      <c r="DD185" s="2"/>
      <c r="DE185" s="2"/>
      <c r="DF185" s="2"/>
      <c r="DG185" s="2"/>
      <c r="DH185" s="2"/>
      <c r="DI185" s="2"/>
      <c r="DJ185" s="2"/>
      <c r="DK185" s="2"/>
      <c r="DL185" s="2"/>
      <c r="DM185" s="2"/>
      <c r="DN185" s="2"/>
      <c r="DO185" s="2"/>
      <c r="DP185" s="2"/>
      <c r="DQ185" s="2"/>
      <c r="DR185" s="2"/>
      <c r="DS185" s="2"/>
    </row>
    <row r="186" spans="1:123" ht="15.75" customHeight="1">
      <c r="A186" s="2"/>
      <c r="B186" s="2"/>
      <c r="C186" s="2"/>
      <c r="D186" s="2"/>
      <c r="E186" s="2"/>
      <c r="F186" s="2"/>
      <c r="G186" s="2"/>
      <c r="H186" s="2"/>
      <c r="I186" s="2"/>
      <c r="J186" s="2"/>
      <c r="K186" s="2"/>
      <c r="L186" s="117"/>
      <c r="M186" s="116"/>
      <c r="N186" s="116"/>
      <c r="O186" s="116"/>
      <c r="P186" s="116"/>
      <c r="Q186" s="116"/>
      <c r="R186" s="117"/>
      <c r="S186" s="116"/>
      <c r="T186" s="116"/>
      <c r="U186" s="116"/>
      <c r="V186" s="116"/>
      <c r="W186" s="116"/>
      <c r="X186" s="116"/>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112"/>
      <c r="AW186" s="112"/>
      <c r="AX186" s="112"/>
      <c r="AY186" s="112"/>
      <c r="AZ186" s="112"/>
      <c r="BA186" s="112"/>
      <c r="BB186" s="112"/>
      <c r="BC186" s="112"/>
      <c r="BD186" s="112"/>
      <c r="BE186" s="112"/>
      <c r="BF186" s="112"/>
      <c r="BG186" s="112"/>
      <c r="BH186" s="112"/>
      <c r="BI186" s="112"/>
      <c r="BJ186" s="112"/>
      <c r="BK186" s="112"/>
      <c r="BL186" s="112"/>
      <c r="BM186" s="112"/>
      <c r="BN186" s="112"/>
      <c r="BO186" s="112"/>
      <c r="BP186" s="112"/>
      <c r="BQ186" s="112"/>
      <c r="BR186" s="112"/>
      <c r="BS186" s="112"/>
      <c r="BT186" s="112"/>
      <c r="BU186" s="112"/>
      <c r="BV186" s="112"/>
      <c r="BW186" s="112"/>
      <c r="BX186" s="112"/>
      <c r="BY186" s="112"/>
      <c r="BZ186" s="112"/>
      <c r="CA186" s="112"/>
      <c r="CB186" s="112"/>
      <c r="CC186" s="112"/>
      <c r="CD186" s="112"/>
      <c r="CE186" s="112"/>
      <c r="CF186" s="112"/>
      <c r="CG186" s="112"/>
      <c r="CH186" s="112"/>
      <c r="CI186" s="112"/>
      <c r="CJ186" s="112"/>
      <c r="CK186" s="112"/>
      <c r="CL186" s="112"/>
      <c r="CM186" s="112"/>
      <c r="CN186" s="112"/>
      <c r="CO186" s="112"/>
      <c r="CP186" s="112"/>
      <c r="CQ186" s="112"/>
      <c r="CR186" s="112"/>
      <c r="CS186" s="112"/>
      <c r="CT186" s="112"/>
      <c r="CU186" s="112"/>
      <c r="CV186" s="112"/>
      <c r="CW186" s="112"/>
      <c r="CX186" s="2"/>
      <c r="CY186" s="112"/>
      <c r="CZ186" s="2"/>
      <c r="DA186" s="2"/>
      <c r="DB186" s="2"/>
      <c r="DC186" s="2"/>
      <c r="DD186" s="2"/>
      <c r="DE186" s="2"/>
      <c r="DF186" s="2"/>
      <c r="DG186" s="2"/>
      <c r="DH186" s="2"/>
      <c r="DI186" s="2"/>
      <c r="DJ186" s="2"/>
      <c r="DK186" s="2"/>
      <c r="DL186" s="2"/>
      <c r="DM186" s="2"/>
      <c r="DN186" s="2"/>
      <c r="DO186" s="2"/>
      <c r="DP186" s="2"/>
      <c r="DQ186" s="2"/>
      <c r="DR186" s="2"/>
      <c r="DS186" s="2"/>
    </row>
    <row r="187" spans="1:123" ht="15.75" customHeight="1">
      <c r="A187" s="2"/>
      <c r="B187" s="2"/>
      <c r="C187" s="2"/>
      <c r="D187" s="2"/>
      <c r="E187" s="2"/>
      <c r="F187" s="2"/>
      <c r="G187" s="2"/>
      <c r="H187" s="2"/>
      <c r="I187" s="2"/>
      <c r="J187" s="2"/>
      <c r="K187" s="2"/>
      <c r="L187" s="117"/>
      <c r="M187" s="116"/>
      <c r="N187" s="116"/>
      <c r="O187" s="116"/>
      <c r="P187" s="116"/>
      <c r="Q187" s="116"/>
      <c r="R187" s="117"/>
      <c r="S187" s="116"/>
      <c r="T187" s="116"/>
      <c r="U187" s="116"/>
      <c r="V187" s="116"/>
      <c r="W187" s="116"/>
      <c r="X187" s="116"/>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112"/>
      <c r="AW187" s="112"/>
      <c r="AX187" s="112"/>
      <c r="AY187" s="112"/>
      <c r="AZ187" s="112"/>
      <c r="BA187" s="112"/>
      <c r="BB187" s="112"/>
      <c r="BC187" s="112"/>
      <c r="BD187" s="112"/>
      <c r="BE187" s="112"/>
      <c r="BF187" s="112"/>
      <c r="BG187" s="112"/>
      <c r="BH187" s="112"/>
      <c r="BI187" s="112"/>
      <c r="BJ187" s="112"/>
      <c r="BK187" s="112"/>
      <c r="BL187" s="112"/>
      <c r="BM187" s="112"/>
      <c r="BN187" s="112"/>
      <c r="BO187" s="112"/>
      <c r="BP187" s="112"/>
      <c r="BQ187" s="112"/>
      <c r="BR187" s="112"/>
      <c r="BS187" s="112"/>
      <c r="BT187" s="112"/>
      <c r="BU187" s="112"/>
      <c r="BV187" s="112"/>
      <c r="BW187" s="112"/>
      <c r="BX187" s="112"/>
      <c r="BY187" s="112"/>
      <c r="BZ187" s="112"/>
      <c r="CA187" s="112"/>
      <c r="CB187" s="112"/>
      <c r="CC187" s="112"/>
      <c r="CD187" s="112"/>
      <c r="CE187" s="112"/>
      <c r="CF187" s="112"/>
      <c r="CG187" s="112"/>
      <c r="CH187" s="112"/>
      <c r="CI187" s="112"/>
      <c r="CJ187" s="112"/>
      <c r="CK187" s="112"/>
      <c r="CL187" s="112"/>
      <c r="CM187" s="112"/>
      <c r="CN187" s="112"/>
      <c r="CO187" s="112"/>
      <c r="CP187" s="112"/>
      <c r="CQ187" s="112"/>
      <c r="CR187" s="112"/>
      <c r="CS187" s="112"/>
      <c r="CT187" s="112"/>
      <c r="CU187" s="112"/>
      <c r="CV187" s="112"/>
      <c r="CW187" s="112"/>
      <c r="CX187" s="2"/>
      <c r="CY187" s="112"/>
      <c r="CZ187" s="2"/>
      <c r="DA187" s="2"/>
      <c r="DB187" s="2"/>
      <c r="DC187" s="2"/>
      <c r="DD187" s="2"/>
      <c r="DE187" s="2"/>
      <c r="DF187" s="2"/>
      <c r="DG187" s="2"/>
      <c r="DH187" s="2"/>
      <c r="DI187" s="2"/>
      <c r="DJ187" s="2"/>
      <c r="DK187" s="2"/>
      <c r="DL187" s="2"/>
      <c r="DM187" s="2"/>
      <c r="DN187" s="2"/>
      <c r="DO187" s="2"/>
      <c r="DP187" s="2"/>
      <c r="DQ187" s="2"/>
      <c r="DR187" s="2"/>
      <c r="DS187" s="2"/>
    </row>
    <row r="188" spans="1:123" ht="15.75" customHeight="1">
      <c r="A188" s="2"/>
      <c r="B188" s="2"/>
      <c r="C188" s="2"/>
      <c r="D188" s="2"/>
      <c r="E188" s="2"/>
      <c r="F188" s="2"/>
      <c r="G188" s="2"/>
      <c r="H188" s="2"/>
      <c r="I188" s="2"/>
      <c r="J188" s="2"/>
      <c r="K188" s="2"/>
      <c r="L188" s="117"/>
      <c r="M188" s="116"/>
      <c r="N188" s="116"/>
      <c r="O188" s="116"/>
      <c r="P188" s="116"/>
      <c r="Q188" s="116"/>
      <c r="R188" s="117"/>
      <c r="S188" s="116"/>
      <c r="T188" s="116"/>
      <c r="U188" s="116"/>
      <c r="V188" s="116"/>
      <c r="W188" s="116"/>
      <c r="X188" s="116"/>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112"/>
      <c r="AW188" s="112"/>
      <c r="AX188" s="112"/>
      <c r="AY188" s="112"/>
      <c r="AZ188" s="112"/>
      <c r="BA188" s="112"/>
      <c r="BB188" s="112"/>
      <c r="BC188" s="112"/>
      <c r="BD188" s="112"/>
      <c r="BE188" s="112"/>
      <c r="BF188" s="112"/>
      <c r="BG188" s="112"/>
      <c r="BH188" s="112"/>
      <c r="BI188" s="112"/>
      <c r="BJ188" s="112"/>
      <c r="BK188" s="112"/>
      <c r="BL188" s="112"/>
      <c r="BM188" s="112"/>
      <c r="BN188" s="112"/>
      <c r="BO188" s="112"/>
      <c r="BP188" s="112"/>
      <c r="BQ188" s="112"/>
      <c r="BR188" s="112"/>
      <c r="BS188" s="112"/>
      <c r="BT188" s="112"/>
      <c r="BU188" s="112"/>
      <c r="BV188" s="112"/>
      <c r="BW188" s="112"/>
      <c r="BX188" s="112"/>
      <c r="BY188" s="112"/>
      <c r="BZ188" s="112"/>
      <c r="CA188" s="112"/>
      <c r="CB188" s="112"/>
      <c r="CC188" s="112"/>
      <c r="CD188" s="112"/>
      <c r="CE188" s="112"/>
      <c r="CF188" s="112"/>
      <c r="CG188" s="112"/>
      <c r="CH188" s="112"/>
      <c r="CI188" s="112"/>
      <c r="CJ188" s="112"/>
      <c r="CK188" s="112"/>
      <c r="CL188" s="112"/>
      <c r="CM188" s="112"/>
      <c r="CN188" s="112"/>
      <c r="CO188" s="112"/>
      <c r="CP188" s="112"/>
      <c r="CQ188" s="112"/>
      <c r="CR188" s="112"/>
      <c r="CS188" s="112"/>
      <c r="CT188" s="112"/>
      <c r="CU188" s="112"/>
      <c r="CV188" s="112"/>
      <c r="CW188" s="112"/>
      <c r="CX188" s="2"/>
      <c r="CY188" s="112"/>
      <c r="CZ188" s="2"/>
      <c r="DA188" s="2"/>
      <c r="DB188" s="2"/>
      <c r="DC188" s="2"/>
      <c r="DD188" s="2"/>
      <c r="DE188" s="2"/>
      <c r="DF188" s="2"/>
      <c r="DG188" s="2"/>
      <c r="DH188" s="2"/>
      <c r="DI188" s="2"/>
      <c r="DJ188" s="2"/>
      <c r="DK188" s="2"/>
      <c r="DL188" s="2"/>
      <c r="DM188" s="2"/>
      <c r="DN188" s="2"/>
      <c r="DO188" s="2"/>
      <c r="DP188" s="2"/>
      <c r="DQ188" s="2"/>
      <c r="DR188" s="2"/>
      <c r="DS188" s="2"/>
    </row>
    <row r="189" spans="1:123" ht="15.75" customHeight="1">
      <c r="A189" s="2"/>
      <c r="B189" s="2"/>
      <c r="C189" s="2"/>
      <c r="D189" s="2"/>
      <c r="E189" s="2"/>
      <c r="F189" s="2"/>
      <c r="G189" s="2"/>
      <c r="H189" s="2"/>
      <c r="I189" s="2"/>
      <c r="J189" s="2"/>
      <c r="K189" s="2"/>
      <c r="L189" s="117"/>
      <c r="M189" s="116"/>
      <c r="N189" s="116"/>
      <c r="O189" s="116"/>
      <c r="P189" s="116"/>
      <c r="Q189" s="116"/>
      <c r="R189" s="117"/>
      <c r="S189" s="116"/>
      <c r="T189" s="116"/>
      <c r="U189" s="116"/>
      <c r="V189" s="116"/>
      <c r="W189" s="116"/>
      <c r="X189" s="116"/>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112"/>
      <c r="AW189" s="112"/>
      <c r="AX189" s="112"/>
      <c r="AY189" s="112"/>
      <c r="AZ189" s="112"/>
      <c r="BA189" s="112"/>
      <c r="BB189" s="112"/>
      <c r="BC189" s="112"/>
      <c r="BD189" s="112"/>
      <c r="BE189" s="112"/>
      <c r="BF189" s="112"/>
      <c r="BG189" s="112"/>
      <c r="BH189" s="112"/>
      <c r="BI189" s="112"/>
      <c r="BJ189" s="112"/>
      <c r="BK189" s="112"/>
      <c r="BL189" s="112"/>
      <c r="BM189" s="112"/>
      <c r="BN189" s="112"/>
      <c r="BO189" s="112"/>
      <c r="BP189" s="112"/>
      <c r="BQ189" s="112"/>
      <c r="BR189" s="112"/>
      <c r="BS189" s="112"/>
      <c r="BT189" s="112"/>
      <c r="BU189" s="112"/>
      <c r="BV189" s="112"/>
      <c r="BW189" s="112"/>
      <c r="BX189" s="112"/>
      <c r="BY189" s="112"/>
      <c r="BZ189" s="112"/>
      <c r="CA189" s="112"/>
      <c r="CB189" s="112"/>
      <c r="CC189" s="112"/>
      <c r="CD189" s="112"/>
      <c r="CE189" s="112"/>
      <c r="CF189" s="112"/>
      <c r="CG189" s="112"/>
      <c r="CH189" s="112"/>
      <c r="CI189" s="112"/>
      <c r="CJ189" s="112"/>
      <c r="CK189" s="112"/>
      <c r="CL189" s="112"/>
      <c r="CM189" s="112"/>
      <c r="CN189" s="112"/>
      <c r="CO189" s="112"/>
      <c r="CP189" s="112"/>
      <c r="CQ189" s="112"/>
      <c r="CR189" s="112"/>
      <c r="CS189" s="112"/>
      <c r="CT189" s="112"/>
      <c r="CU189" s="112"/>
      <c r="CV189" s="112"/>
      <c r="CW189" s="112"/>
      <c r="CX189" s="2"/>
      <c r="CY189" s="112"/>
      <c r="CZ189" s="2"/>
      <c r="DA189" s="2"/>
      <c r="DB189" s="2"/>
      <c r="DC189" s="2"/>
      <c r="DD189" s="2"/>
      <c r="DE189" s="2"/>
      <c r="DF189" s="2"/>
      <c r="DG189" s="2"/>
      <c r="DH189" s="2"/>
      <c r="DI189" s="2"/>
      <c r="DJ189" s="2"/>
      <c r="DK189" s="2"/>
      <c r="DL189" s="2"/>
      <c r="DM189" s="2"/>
      <c r="DN189" s="2"/>
      <c r="DO189" s="2"/>
      <c r="DP189" s="2"/>
      <c r="DQ189" s="2"/>
      <c r="DR189" s="2"/>
      <c r="DS189" s="2"/>
    </row>
    <row r="190" spans="1:123" ht="15.75" customHeight="1">
      <c r="A190" s="2"/>
      <c r="B190" s="2"/>
      <c r="C190" s="2"/>
      <c r="D190" s="2"/>
      <c r="E190" s="2"/>
      <c r="F190" s="2"/>
      <c r="G190" s="2"/>
      <c r="H190" s="2"/>
      <c r="I190" s="2"/>
      <c r="J190" s="2"/>
      <c r="K190" s="2"/>
      <c r="L190" s="117"/>
      <c r="M190" s="116"/>
      <c r="N190" s="116"/>
      <c r="O190" s="116"/>
      <c r="P190" s="116"/>
      <c r="Q190" s="116"/>
      <c r="R190" s="117"/>
      <c r="S190" s="116"/>
      <c r="T190" s="116"/>
      <c r="U190" s="116"/>
      <c r="V190" s="116"/>
      <c r="W190" s="116"/>
      <c r="X190" s="116"/>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112"/>
      <c r="AW190" s="112"/>
      <c r="AX190" s="112"/>
      <c r="AY190" s="112"/>
      <c r="AZ190" s="112"/>
      <c r="BA190" s="112"/>
      <c r="BB190" s="112"/>
      <c r="BC190" s="112"/>
      <c r="BD190" s="112"/>
      <c r="BE190" s="112"/>
      <c r="BF190" s="112"/>
      <c r="BG190" s="112"/>
      <c r="BH190" s="112"/>
      <c r="BI190" s="112"/>
      <c r="BJ190" s="112"/>
      <c r="BK190" s="112"/>
      <c r="BL190" s="112"/>
      <c r="BM190" s="112"/>
      <c r="BN190" s="112"/>
      <c r="BO190" s="112"/>
      <c r="BP190" s="112"/>
      <c r="BQ190" s="112"/>
      <c r="BR190" s="112"/>
      <c r="BS190" s="112"/>
      <c r="BT190" s="112"/>
      <c r="BU190" s="112"/>
      <c r="BV190" s="112"/>
      <c r="BW190" s="112"/>
      <c r="BX190" s="112"/>
      <c r="BY190" s="112"/>
      <c r="BZ190" s="112"/>
      <c r="CA190" s="112"/>
      <c r="CB190" s="112"/>
      <c r="CC190" s="112"/>
      <c r="CD190" s="112"/>
      <c r="CE190" s="112"/>
      <c r="CF190" s="112"/>
      <c r="CG190" s="112"/>
      <c r="CH190" s="112"/>
      <c r="CI190" s="112"/>
      <c r="CJ190" s="112"/>
      <c r="CK190" s="112"/>
      <c r="CL190" s="112"/>
      <c r="CM190" s="112"/>
      <c r="CN190" s="112"/>
      <c r="CO190" s="112"/>
      <c r="CP190" s="112"/>
      <c r="CQ190" s="112"/>
      <c r="CR190" s="112"/>
      <c r="CS190" s="112"/>
      <c r="CT190" s="112"/>
      <c r="CU190" s="112"/>
      <c r="CV190" s="112"/>
      <c r="CW190" s="112"/>
      <c r="CX190" s="2"/>
      <c r="CY190" s="112"/>
      <c r="CZ190" s="2"/>
      <c r="DA190" s="2"/>
      <c r="DB190" s="2"/>
      <c r="DC190" s="2"/>
      <c r="DD190" s="2"/>
      <c r="DE190" s="2"/>
      <c r="DF190" s="2"/>
      <c r="DG190" s="2"/>
      <c r="DH190" s="2"/>
      <c r="DI190" s="2"/>
      <c r="DJ190" s="2"/>
      <c r="DK190" s="2"/>
      <c r="DL190" s="2"/>
      <c r="DM190" s="2"/>
      <c r="DN190" s="2"/>
      <c r="DO190" s="2"/>
      <c r="DP190" s="2"/>
      <c r="DQ190" s="2"/>
      <c r="DR190" s="2"/>
      <c r="DS190" s="2"/>
    </row>
    <row r="191" spans="1:123" ht="15.75" customHeight="1">
      <c r="A191" s="2"/>
      <c r="B191" s="2"/>
      <c r="C191" s="2"/>
      <c r="D191" s="2"/>
      <c r="E191" s="2"/>
      <c r="F191" s="2"/>
      <c r="G191" s="2"/>
      <c r="H191" s="2"/>
      <c r="I191" s="2"/>
      <c r="J191" s="2"/>
      <c r="K191" s="2"/>
      <c r="L191" s="117"/>
      <c r="M191" s="116"/>
      <c r="N191" s="116"/>
      <c r="O191" s="116"/>
      <c r="P191" s="116"/>
      <c r="Q191" s="116"/>
      <c r="R191" s="117"/>
      <c r="S191" s="116"/>
      <c r="T191" s="116"/>
      <c r="U191" s="116"/>
      <c r="V191" s="116"/>
      <c r="W191" s="116"/>
      <c r="X191" s="116"/>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112"/>
      <c r="AW191" s="112"/>
      <c r="AX191" s="112"/>
      <c r="AY191" s="112"/>
      <c r="AZ191" s="112"/>
      <c r="BA191" s="112"/>
      <c r="BB191" s="112"/>
      <c r="BC191" s="112"/>
      <c r="BD191" s="112"/>
      <c r="BE191" s="112"/>
      <c r="BF191" s="112"/>
      <c r="BG191" s="112"/>
      <c r="BH191" s="112"/>
      <c r="BI191" s="112"/>
      <c r="BJ191" s="112"/>
      <c r="BK191" s="112"/>
      <c r="BL191" s="112"/>
      <c r="BM191" s="112"/>
      <c r="BN191" s="112"/>
      <c r="BO191" s="112"/>
      <c r="BP191" s="112"/>
      <c r="BQ191" s="112"/>
      <c r="BR191" s="112"/>
      <c r="BS191" s="112"/>
      <c r="BT191" s="112"/>
      <c r="BU191" s="112"/>
      <c r="BV191" s="112"/>
      <c r="BW191" s="112"/>
      <c r="BX191" s="112"/>
      <c r="BY191" s="112"/>
      <c r="BZ191" s="112"/>
      <c r="CA191" s="112"/>
      <c r="CB191" s="112"/>
      <c r="CC191" s="112"/>
      <c r="CD191" s="112"/>
      <c r="CE191" s="112"/>
      <c r="CF191" s="112"/>
      <c r="CG191" s="112"/>
      <c r="CH191" s="112"/>
      <c r="CI191" s="112"/>
      <c r="CJ191" s="112"/>
      <c r="CK191" s="112"/>
      <c r="CL191" s="112"/>
      <c r="CM191" s="112"/>
      <c r="CN191" s="112"/>
      <c r="CO191" s="112"/>
      <c r="CP191" s="112"/>
      <c r="CQ191" s="112"/>
      <c r="CR191" s="112"/>
      <c r="CS191" s="112"/>
      <c r="CT191" s="112"/>
      <c r="CU191" s="112"/>
      <c r="CV191" s="112"/>
      <c r="CW191" s="112"/>
      <c r="CX191" s="2"/>
      <c r="CY191" s="112"/>
      <c r="CZ191" s="2"/>
      <c r="DA191" s="2"/>
      <c r="DB191" s="2"/>
      <c r="DC191" s="2"/>
      <c r="DD191" s="2"/>
      <c r="DE191" s="2"/>
      <c r="DF191" s="2"/>
      <c r="DG191" s="2"/>
      <c r="DH191" s="2"/>
      <c r="DI191" s="2"/>
      <c r="DJ191" s="2"/>
      <c r="DK191" s="2"/>
      <c r="DL191" s="2"/>
      <c r="DM191" s="2"/>
      <c r="DN191" s="2"/>
      <c r="DO191" s="2"/>
      <c r="DP191" s="2"/>
      <c r="DQ191" s="2"/>
      <c r="DR191" s="2"/>
      <c r="DS191" s="2"/>
    </row>
    <row r="192" spans="1:123" ht="15.75" customHeight="1">
      <c r="A192" s="2"/>
      <c r="B192" s="2"/>
      <c r="C192" s="2"/>
      <c r="D192" s="2"/>
      <c r="E192" s="2"/>
      <c r="F192" s="2"/>
      <c r="G192" s="2"/>
      <c r="H192" s="2"/>
      <c r="I192" s="2"/>
      <c r="J192" s="2"/>
      <c r="K192" s="2"/>
      <c r="L192" s="117"/>
      <c r="M192" s="116"/>
      <c r="N192" s="116"/>
      <c r="O192" s="116"/>
      <c r="P192" s="116"/>
      <c r="Q192" s="116"/>
      <c r="R192" s="117"/>
      <c r="S192" s="116"/>
      <c r="T192" s="116"/>
      <c r="U192" s="116"/>
      <c r="V192" s="116"/>
      <c r="W192" s="116"/>
      <c r="X192" s="116"/>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112"/>
      <c r="AW192" s="112"/>
      <c r="AX192" s="112"/>
      <c r="AY192" s="112"/>
      <c r="AZ192" s="112"/>
      <c r="BA192" s="112"/>
      <c r="BB192" s="112"/>
      <c r="BC192" s="112"/>
      <c r="BD192" s="112"/>
      <c r="BE192" s="112"/>
      <c r="BF192" s="112"/>
      <c r="BG192" s="112"/>
      <c r="BH192" s="112"/>
      <c r="BI192" s="112"/>
      <c r="BJ192" s="112"/>
      <c r="BK192" s="112"/>
      <c r="BL192" s="112"/>
      <c r="BM192" s="112"/>
      <c r="BN192" s="112"/>
      <c r="BO192" s="112"/>
      <c r="BP192" s="112"/>
      <c r="BQ192" s="112"/>
      <c r="BR192" s="112"/>
      <c r="BS192" s="112"/>
      <c r="BT192" s="112"/>
      <c r="BU192" s="112"/>
      <c r="BV192" s="112"/>
      <c r="BW192" s="112"/>
      <c r="BX192" s="112"/>
      <c r="BY192" s="112"/>
      <c r="BZ192" s="112"/>
      <c r="CA192" s="112"/>
      <c r="CB192" s="112"/>
      <c r="CC192" s="112"/>
      <c r="CD192" s="112"/>
      <c r="CE192" s="112"/>
      <c r="CF192" s="112"/>
      <c r="CG192" s="112"/>
      <c r="CH192" s="112"/>
      <c r="CI192" s="112"/>
      <c r="CJ192" s="112"/>
      <c r="CK192" s="112"/>
      <c r="CL192" s="112"/>
      <c r="CM192" s="112"/>
      <c r="CN192" s="112"/>
      <c r="CO192" s="112"/>
      <c r="CP192" s="112"/>
      <c r="CQ192" s="112"/>
      <c r="CR192" s="112"/>
      <c r="CS192" s="112"/>
      <c r="CT192" s="112"/>
      <c r="CU192" s="112"/>
      <c r="CV192" s="112"/>
      <c r="CW192" s="112"/>
      <c r="CX192" s="2"/>
      <c r="CY192" s="112"/>
      <c r="CZ192" s="2"/>
      <c r="DA192" s="2"/>
      <c r="DB192" s="2"/>
      <c r="DC192" s="2"/>
      <c r="DD192" s="2"/>
      <c r="DE192" s="2"/>
      <c r="DF192" s="2"/>
      <c r="DG192" s="2"/>
      <c r="DH192" s="2"/>
      <c r="DI192" s="2"/>
      <c r="DJ192" s="2"/>
      <c r="DK192" s="2"/>
      <c r="DL192" s="2"/>
      <c r="DM192" s="2"/>
      <c r="DN192" s="2"/>
      <c r="DO192" s="2"/>
      <c r="DP192" s="2"/>
      <c r="DQ192" s="2"/>
      <c r="DR192" s="2"/>
      <c r="DS192" s="2"/>
    </row>
    <row r="193" spans="1:123" ht="15.75" customHeight="1">
      <c r="A193" s="2"/>
      <c r="B193" s="2"/>
      <c r="C193" s="2"/>
      <c r="D193" s="2"/>
      <c r="E193" s="2"/>
      <c r="F193" s="2"/>
      <c r="G193" s="2"/>
      <c r="H193" s="2"/>
      <c r="I193" s="2"/>
      <c r="J193" s="2"/>
      <c r="K193" s="2"/>
      <c r="L193" s="117"/>
      <c r="M193" s="116"/>
      <c r="N193" s="116"/>
      <c r="O193" s="116"/>
      <c r="P193" s="116"/>
      <c r="Q193" s="116"/>
      <c r="R193" s="117"/>
      <c r="S193" s="116"/>
      <c r="T193" s="116"/>
      <c r="U193" s="116"/>
      <c r="V193" s="116"/>
      <c r="W193" s="116"/>
      <c r="X193" s="116"/>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112"/>
      <c r="AW193" s="112"/>
      <c r="AX193" s="112"/>
      <c r="AY193" s="112"/>
      <c r="AZ193" s="112"/>
      <c r="BA193" s="112"/>
      <c r="BB193" s="112"/>
      <c r="BC193" s="112"/>
      <c r="BD193" s="112"/>
      <c r="BE193" s="112"/>
      <c r="BF193" s="112"/>
      <c r="BG193" s="112"/>
      <c r="BH193" s="112"/>
      <c r="BI193" s="112"/>
      <c r="BJ193" s="112"/>
      <c r="BK193" s="112"/>
      <c r="BL193" s="112"/>
      <c r="BM193" s="112"/>
      <c r="BN193" s="112"/>
      <c r="BO193" s="112"/>
      <c r="BP193" s="112"/>
      <c r="BQ193" s="112"/>
      <c r="BR193" s="112"/>
      <c r="BS193" s="112"/>
      <c r="BT193" s="112"/>
      <c r="BU193" s="112"/>
      <c r="BV193" s="112"/>
      <c r="BW193" s="112"/>
      <c r="BX193" s="112"/>
      <c r="BY193" s="112"/>
      <c r="BZ193" s="112"/>
      <c r="CA193" s="112"/>
      <c r="CB193" s="112"/>
      <c r="CC193" s="112"/>
      <c r="CD193" s="112"/>
      <c r="CE193" s="112"/>
      <c r="CF193" s="112"/>
      <c r="CG193" s="112"/>
      <c r="CH193" s="112"/>
      <c r="CI193" s="112"/>
      <c r="CJ193" s="112"/>
      <c r="CK193" s="112"/>
      <c r="CL193" s="112"/>
      <c r="CM193" s="112"/>
      <c r="CN193" s="112"/>
      <c r="CO193" s="112"/>
      <c r="CP193" s="112"/>
      <c r="CQ193" s="112"/>
      <c r="CR193" s="112"/>
      <c r="CS193" s="112"/>
      <c r="CT193" s="112"/>
      <c r="CU193" s="112"/>
      <c r="CV193" s="112"/>
      <c r="CW193" s="112"/>
      <c r="CX193" s="2"/>
      <c r="CY193" s="112"/>
      <c r="CZ193" s="2"/>
      <c r="DA193" s="2"/>
      <c r="DB193" s="2"/>
      <c r="DC193" s="2"/>
      <c r="DD193" s="2"/>
      <c r="DE193" s="2"/>
      <c r="DF193" s="2"/>
      <c r="DG193" s="2"/>
      <c r="DH193" s="2"/>
      <c r="DI193" s="2"/>
      <c r="DJ193" s="2"/>
      <c r="DK193" s="2"/>
      <c r="DL193" s="2"/>
      <c r="DM193" s="2"/>
      <c r="DN193" s="2"/>
      <c r="DO193" s="2"/>
      <c r="DP193" s="2"/>
      <c r="DQ193" s="2"/>
      <c r="DR193" s="2"/>
      <c r="DS193" s="2"/>
    </row>
    <row r="194" spans="1:123" ht="15.75" customHeight="1">
      <c r="A194" s="2"/>
      <c r="B194" s="2"/>
      <c r="C194" s="2"/>
      <c r="D194" s="2"/>
      <c r="E194" s="2"/>
      <c r="F194" s="2"/>
      <c r="G194" s="2"/>
      <c r="H194" s="2"/>
      <c r="I194" s="2"/>
      <c r="J194" s="2"/>
      <c r="K194" s="2"/>
      <c r="L194" s="117"/>
      <c r="M194" s="116"/>
      <c r="N194" s="116"/>
      <c r="O194" s="116"/>
      <c r="P194" s="116"/>
      <c r="Q194" s="116"/>
      <c r="R194" s="117"/>
      <c r="S194" s="116"/>
      <c r="T194" s="116"/>
      <c r="U194" s="116"/>
      <c r="V194" s="116"/>
      <c r="W194" s="116"/>
      <c r="X194" s="116"/>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112"/>
      <c r="AW194" s="112"/>
      <c r="AX194" s="112"/>
      <c r="AY194" s="112"/>
      <c r="AZ194" s="112"/>
      <c r="BA194" s="112"/>
      <c r="BB194" s="112"/>
      <c r="BC194" s="112"/>
      <c r="BD194" s="112"/>
      <c r="BE194" s="112"/>
      <c r="BF194" s="112"/>
      <c r="BG194" s="112"/>
      <c r="BH194" s="112"/>
      <c r="BI194" s="112"/>
      <c r="BJ194" s="112"/>
      <c r="BK194" s="112"/>
      <c r="BL194" s="112"/>
      <c r="BM194" s="112"/>
      <c r="BN194" s="112"/>
      <c r="BO194" s="112"/>
      <c r="BP194" s="112"/>
      <c r="BQ194" s="112"/>
      <c r="BR194" s="112"/>
      <c r="BS194" s="112"/>
      <c r="BT194" s="112"/>
      <c r="BU194" s="112"/>
      <c r="BV194" s="112"/>
      <c r="BW194" s="112"/>
      <c r="BX194" s="112"/>
      <c r="BY194" s="112"/>
      <c r="BZ194" s="112"/>
      <c r="CA194" s="112"/>
      <c r="CB194" s="112"/>
      <c r="CC194" s="112"/>
      <c r="CD194" s="112"/>
      <c r="CE194" s="112"/>
      <c r="CF194" s="112"/>
      <c r="CG194" s="112"/>
      <c r="CH194" s="112"/>
      <c r="CI194" s="112"/>
      <c r="CJ194" s="112"/>
      <c r="CK194" s="112"/>
      <c r="CL194" s="112"/>
      <c r="CM194" s="112"/>
      <c r="CN194" s="112"/>
      <c r="CO194" s="112"/>
      <c r="CP194" s="112"/>
      <c r="CQ194" s="112"/>
      <c r="CR194" s="112"/>
      <c r="CS194" s="112"/>
      <c r="CT194" s="112"/>
      <c r="CU194" s="112"/>
      <c r="CV194" s="112"/>
      <c r="CW194" s="112"/>
      <c r="CX194" s="2"/>
      <c r="CY194" s="112"/>
      <c r="CZ194" s="2"/>
      <c r="DA194" s="2"/>
      <c r="DB194" s="2"/>
      <c r="DC194" s="2"/>
      <c r="DD194" s="2"/>
      <c r="DE194" s="2"/>
      <c r="DF194" s="2"/>
      <c r="DG194" s="2"/>
      <c r="DH194" s="2"/>
      <c r="DI194" s="2"/>
      <c r="DJ194" s="2"/>
      <c r="DK194" s="2"/>
      <c r="DL194" s="2"/>
      <c r="DM194" s="2"/>
      <c r="DN194" s="2"/>
      <c r="DO194" s="2"/>
      <c r="DP194" s="2"/>
      <c r="DQ194" s="2"/>
      <c r="DR194" s="2"/>
      <c r="DS194" s="2"/>
    </row>
    <row r="195" spans="1:123" ht="15.75" customHeight="1">
      <c r="A195" s="2"/>
      <c r="B195" s="2"/>
      <c r="C195" s="2"/>
      <c r="D195" s="2"/>
      <c r="E195" s="2"/>
      <c r="F195" s="2"/>
      <c r="G195" s="2"/>
      <c r="H195" s="2"/>
      <c r="I195" s="2"/>
      <c r="J195" s="2"/>
      <c r="K195" s="2"/>
      <c r="L195" s="117"/>
      <c r="M195" s="116"/>
      <c r="N195" s="116"/>
      <c r="O195" s="116"/>
      <c r="P195" s="116"/>
      <c r="Q195" s="116"/>
      <c r="R195" s="117"/>
      <c r="S195" s="116"/>
      <c r="T195" s="116"/>
      <c r="U195" s="116"/>
      <c r="V195" s="116"/>
      <c r="W195" s="116"/>
      <c r="X195" s="116"/>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112"/>
      <c r="AW195" s="112"/>
      <c r="AX195" s="112"/>
      <c r="AY195" s="112"/>
      <c r="AZ195" s="112"/>
      <c r="BA195" s="112"/>
      <c r="BB195" s="112"/>
      <c r="BC195" s="112"/>
      <c r="BD195" s="112"/>
      <c r="BE195" s="112"/>
      <c r="BF195" s="112"/>
      <c r="BG195" s="112"/>
      <c r="BH195" s="112"/>
      <c r="BI195" s="112"/>
      <c r="BJ195" s="112"/>
      <c r="BK195" s="112"/>
      <c r="BL195" s="112"/>
      <c r="BM195" s="112"/>
      <c r="BN195" s="112"/>
      <c r="BO195" s="112"/>
      <c r="BP195" s="112"/>
      <c r="BQ195" s="112"/>
      <c r="BR195" s="112"/>
      <c r="BS195" s="112"/>
      <c r="BT195" s="112"/>
      <c r="BU195" s="112"/>
      <c r="BV195" s="112"/>
      <c r="BW195" s="112"/>
      <c r="BX195" s="112"/>
      <c r="BY195" s="112"/>
      <c r="BZ195" s="112"/>
      <c r="CA195" s="112"/>
      <c r="CB195" s="112"/>
      <c r="CC195" s="112"/>
      <c r="CD195" s="112"/>
      <c r="CE195" s="112"/>
      <c r="CF195" s="112"/>
      <c r="CG195" s="112"/>
      <c r="CH195" s="112"/>
      <c r="CI195" s="112"/>
      <c r="CJ195" s="112"/>
      <c r="CK195" s="112"/>
      <c r="CL195" s="112"/>
      <c r="CM195" s="112"/>
      <c r="CN195" s="112"/>
      <c r="CO195" s="112"/>
      <c r="CP195" s="112"/>
      <c r="CQ195" s="112"/>
      <c r="CR195" s="112"/>
      <c r="CS195" s="112"/>
      <c r="CT195" s="112"/>
      <c r="CU195" s="112"/>
      <c r="CV195" s="112"/>
      <c r="CW195" s="112"/>
      <c r="CX195" s="2"/>
      <c r="CY195" s="112"/>
      <c r="CZ195" s="2"/>
      <c r="DA195" s="2"/>
      <c r="DB195" s="2"/>
      <c r="DC195" s="2"/>
      <c r="DD195" s="2"/>
      <c r="DE195" s="2"/>
      <c r="DF195" s="2"/>
      <c r="DG195" s="2"/>
      <c r="DH195" s="2"/>
      <c r="DI195" s="2"/>
      <c r="DJ195" s="2"/>
      <c r="DK195" s="2"/>
      <c r="DL195" s="2"/>
      <c r="DM195" s="2"/>
      <c r="DN195" s="2"/>
      <c r="DO195" s="2"/>
      <c r="DP195" s="2"/>
      <c r="DQ195" s="2"/>
      <c r="DR195" s="2"/>
      <c r="DS195" s="2"/>
    </row>
    <row r="196" spans="1:123" ht="15.75" customHeight="1">
      <c r="A196" s="209"/>
      <c r="B196" s="209"/>
      <c r="C196" s="209"/>
      <c r="D196" s="209"/>
      <c r="E196" s="209"/>
      <c r="F196" s="209"/>
      <c r="G196" s="209"/>
      <c r="H196" s="209"/>
      <c r="I196" s="209"/>
      <c r="J196" s="209"/>
      <c r="K196" s="209"/>
      <c r="L196" s="210"/>
      <c r="M196" s="211"/>
      <c r="N196" s="211"/>
      <c r="O196" s="211"/>
      <c r="P196" s="211"/>
      <c r="Q196" s="211"/>
      <c r="R196" s="210"/>
      <c r="S196" s="211"/>
      <c r="T196" s="211"/>
      <c r="U196" s="211"/>
      <c r="V196" s="211"/>
      <c r="W196" s="211"/>
      <c r="X196" s="211"/>
      <c r="Y196" s="209"/>
      <c r="Z196" s="209"/>
      <c r="AA196" s="209"/>
      <c r="AB196" s="209"/>
      <c r="AC196" s="209"/>
      <c r="AD196" s="209"/>
      <c r="AE196" s="209"/>
      <c r="AF196" s="209"/>
      <c r="AG196" s="209"/>
      <c r="AH196" s="209"/>
      <c r="AI196" s="209"/>
      <c r="AJ196" s="209"/>
      <c r="AK196" s="209"/>
      <c r="AL196" s="209"/>
      <c r="AM196" s="209"/>
      <c r="AN196" s="209"/>
      <c r="AO196" s="209"/>
      <c r="AP196" s="209"/>
      <c r="AQ196" s="209"/>
      <c r="AR196" s="209"/>
      <c r="AS196" s="209"/>
      <c r="AT196" s="209"/>
      <c r="AU196" s="209"/>
      <c r="AV196" s="212"/>
      <c r="AW196" s="212"/>
      <c r="AX196" s="212"/>
      <c r="AY196" s="212"/>
      <c r="AZ196" s="212"/>
      <c r="BA196" s="212"/>
      <c r="BB196" s="212"/>
      <c r="BC196" s="212"/>
      <c r="BD196" s="212"/>
      <c r="BE196" s="212"/>
      <c r="BF196" s="212"/>
      <c r="BG196" s="212"/>
      <c r="BH196" s="212"/>
      <c r="BI196" s="212"/>
      <c r="BJ196" s="212"/>
      <c r="BK196" s="212"/>
      <c r="BL196" s="212"/>
      <c r="BM196" s="212"/>
      <c r="BN196" s="212"/>
      <c r="BO196" s="212"/>
      <c r="BP196" s="212"/>
      <c r="BQ196" s="212"/>
      <c r="BR196" s="212"/>
      <c r="BS196" s="212"/>
      <c r="BT196" s="212"/>
      <c r="BU196" s="212"/>
      <c r="BV196" s="212"/>
      <c r="BW196" s="212"/>
      <c r="BX196" s="212"/>
      <c r="BY196" s="212"/>
      <c r="BZ196" s="212"/>
      <c r="CA196" s="212"/>
      <c r="CB196" s="212"/>
      <c r="CC196" s="212"/>
      <c r="CD196" s="212"/>
      <c r="CE196" s="212"/>
      <c r="CF196" s="212"/>
      <c r="CG196" s="212"/>
      <c r="CH196" s="212"/>
      <c r="CI196" s="212"/>
      <c r="CJ196" s="212"/>
      <c r="CK196" s="212"/>
      <c r="CL196" s="212"/>
      <c r="CM196" s="212"/>
      <c r="CN196" s="212"/>
      <c r="CO196" s="212"/>
      <c r="CP196" s="212"/>
      <c r="CQ196" s="212"/>
      <c r="CR196" s="212"/>
      <c r="CS196" s="212"/>
      <c r="CT196" s="212"/>
      <c r="CU196" s="212"/>
      <c r="CV196" s="212"/>
      <c r="CW196" s="212"/>
      <c r="CX196" s="209"/>
      <c r="CY196" s="212"/>
      <c r="CZ196" s="209"/>
      <c r="DA196" s="209"/>
      <c r="DB196" s="209"/>
      <c r="DC196" s="209"/>
      <c r="DD196" s="209"/>
      <c r="DE196" s="209"/>
      <c r="DF196" s="209"/>
      <c r="DG196" s="209"/>
      <c r="DH196" s="209"/>
      <c r="DI196" s="209"/>
      <c r="DJ196" s="209"/>
      <c r="DK196" s="209"/>
      <c r="DL196" s="209"/>
      <c r="DM196" s="209"/>
      <c r="DN196" s="209"/>
      <c r="DO196" s="209"/>
      <c r="DP196" s="209"/>
      <c r="DQ196" s="209"/>
      <c r="DR196" s="209"/>
      <c r="DS196" s="209"/>
    </row>
    <row r="197" spans="1:123" ht="15.75" customHeight="1"/>
    <row r="198" spans="1:123" ht="15.75" customHeight="1"/>
    <row r="199" spans="1:123" ht="15.75" customHeight="1"/>
    <row r="200" spans="1:123" ht="15.75" customHeight="1"/>
    <row r="201" spans="1:123" ht="15.75" customHeight="1"/>
    <row r="202" spans="1:123" ht="15.75" customHeight="1"/>
    <row r="203" spans="1:123" ht="15.75" customHeight="1"/>
    <row r="204" spans="1:123" ht="15.75" customHeight="1"/>
    <row r="205" spans="1:123" ht="15.75" customHeight="1"/>
    <row r="206" spans="1:123" ht="15.75" customHeight="1"/>
    <row r="207" spans="1:123" ht="15.75" customHeight="1"/>
    <row r="208" spans="1:12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I5:M5"/>
    <mergeCell ref="S5:X13"/>
    <mergeCell ref="Z10:AA10"/>
    <mergeCell ref="R42:W42"/>
    <mergeCell ref="R43:W48"/>
    <mergeCell ref="X43:AB48"/>
    <mergeCell ref="L43:P43"/>
    <mergeCell ref="L44:P44"/>
    <mergeCell ref="Z8:AA8"/>
    <mergeCell ref="Z9:AA9"/>
    <mergeCell ref="R40:AB41"/>
    <mergeCell ref="B42:P42"/>
    <mergeCell ref="X42:AB42"/>
    <mergeCell ref="B43:J43"/>
    <mergeCell ref="B44:J44"/>
    <mergeCell ref="A1:P1"/>
    <mergeCell ref="S1:AA1"/>
    <mergeCell ref="B2:P2"/>
    <mergeCell ref="S3:AA4"/>
    <mergeCell ref="I4:M4"/>
    <mergeCell ref="B70:J70"/>
    <mergeCell ref="B71:J71"/>
    <mergeCell ref="I6:M6"/>
    <mergeCell ref="Z6:AA6"/>
    <mergeCell ref="I7:M7"/>
    <mergeCell ref="Z7:AA7"/>
    <mergeCell ref="L51:P51"/>
    <mergeCell ref="L52:P52"/>
    <mergeCell ref="B65:J65"/>
    <mergeCell ref="B66:J66"/>
    <mergeCell ref="B67:J67"/>
    <mergeCell ref="B68:J68"/>
    <mergeCell ref="B69:J69"/>
    <mergeCell ref="B72:J72"/>
    <mergeCell ref="B76:P76"/>
    <mergeCell ref="B77:P84"/>
    <mergeCell ref="B85:P85"/>
    <mergeCell ref="B86:P89"/>
    <mergeCell ref="B60:J60"/>
    <mergeCell ref="B61:J61"/>
    <mergeCell ref="B62:J62"/>
    <mergeCell ref="B63:J63"/>
    <mergeCell ref="B64:J64"/>
    <mergeCell ref="B55:J55"/>
    <mergeCell ref="L55:P55"/>
    <mergeCell ref="L56:P56"/>
    <mergeCell ref="B56:J56"/>
    <mergeCell ref="B59:J59"/>
    <mergeCell ref="B51:J51"/>
    <mergeCell ref="B52:J52"/>
    <mergeCell ref="B53:J53"/>
    <mergeCell ref="L53:P53"/>
    <mergeCell ref="B54:J54"/>
    <mergeCell ref="L54:P54"/>
    <mergeCell ref="L48:P48"/>
    <mergeCell ref="B48:J48"/>
    <mergeCell ref="B49:J49"/>
    <mergeCell ref="L49:P49"/>
    <mergeCell ref="B50:J50"/>
    <mergeCell ref="L50:P50"/>
    <mergeCell ref="B45:J45"/>
    <mergeCell ref="L45:P45"/>
    <mergeCell ref="B46:J46"/>
    <mergeCell ref="L46:P46"/>
    <mergeCell ref="B47:J47"/>
    <mergeCell ref="L47:P47"/>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sheetViews>
  <sheetFormatPr defaultColWidth="14.42578125" defaultRowHeight="15" customHeight="1"/>
  <cols>
    <col min="1" max="32" width="8.7109375" customWidth="1"/>
  </cols>
  <sheetData>
    <row r="1" spans="1:32">
      <c r="A1" s="68"/>
      <c r="B1" s="68"/>
      <c r="C1" s="303">
        <v>1</v>
      </c>
      <c r="D1" s="253"/>
      <c r="E1" s="253"/>
      <c r="F1" s="253"/>
      <c r="G1" s="303">
        <v>2</v>
      </c>
      <c r="H1" s="253"/>
      <c r="I1" s="253"/>
      <c r="J1" s="253"/>
      <c r="K1" s="68"/>
      <c r="L1" s="68"/>
      <c r="M1" s="68"/>
      <c r="N1" s="68"/>
      <c r="O1" s="68"/>
      <c r="P1" s="68"/>
      <c r="Q1" s="68"/>
      <c r="R1" s="68"/>
      <c r="S1" s="68"/>
      <c r="T1" s="68"/>
      <c r="U1" s="68"/>
      <c r="V1" s="68"/>
      <c r="W1" s="68"/>
      <c r="X1" s="68"/>
      <c r="Y1" s="68"/>
      <c r="Z1" s="68"/>
      <c r="AA1" s="68"/>
      <c r="AB1" s="68"/>
      <c r="AC1" s="68"/>
      <c r="AD1" s="68"/>
      <c r="AE1" s="68"/>
      <c r="AF1" s="68"/>
    </row>
    <row r="2" spans="1:32">
      <c r="A2" s="69"/>
      <c r="B2" s="79"/>
      <c r="C2" s="213" t="s">
        <v>115</v>
      </c>
      <c r="D2" s="77" t="s">
        <v>116</v>
      </c>
      <c r="E2" s="77" t="s">
        <v>117</v>
      </c>
      <c r="F2" s="81" t="s">
        <v>118</v>
      </c>
      <c r="G2" s="214" t="s">
        <v>115</v>
      </c>
      <c r="H2" s="77" t="s">
        <v>116</v>
      </c>
      <c r="I2" s="77" t="s">
        <v>117</v>
      </c>
      <c r="J2" s="78" t="s">
        <v>118</v>
      </c>
      <c r="K2" s="69"/>
      <c r="L2" s="69"/>
      <c r="M2" s="69"/>
      <c r="N2" s="69"/>
      <c r="O2" s="69"/>
      <c r="P2" s="69"/>
      <c r="Q2" s="69"/>
      <c r="R2" s="69"/>
      <c r="S2" s="69"/>
      <c r="T2" s="69"/>
      <c r="U2" s="69"/>
      <c r="V2" s="69"/>
      <c r="W2" s="69"/>
      <c r="X2" s="69"/>
      <c r="Y2" s="69"/>
      <c r="Z2" s="69"/>
      <c r="AA2" s="69"/>
      <c r="AB2" s="69"/>
      <c r="AC2" s="69"/>
      <c r="AD2" s="69"/>
      <c r="AE2" s="69"/>
      <c r="AF2" s="69"/>
    </row>
    <row r="3" spans="1:32">
      <c r="B3" s="215">
        <v>0</v>
      </c>
      <c r="C3" s="216">
        <v>-6</v>
      </c>
      <c r="D3" s="209">
        <v>-7</v>
      </c>
      <c r="E3" s="209">
        <v>-5.7</v>
      </c>
      <c r="F3" s="217">
        <v>-6</v>
      </c>
      <c r="G3" s="218">
        <v>7.5</v>
      </c>
      <c r="H3" s="209">
        <v>7</v>
      </c>
      <c r="I3" s="209">
        <v>7.5</v>
      </c>
      <c r="J3" s="219">
        <v>7.5</v>
      </c>
    </row>
    <row r="4" spans="1:32">
      <c r="B4" s="220">
        <v>1</v>
      </c>
      <c r="C4" s="221">
        <v>-5.3</v>
      </c>
      <c r="D4" s="222">
        <v>-4.5999999999999996</v>
      </c>
      <c r="E4" s="222">
        <v>-4.3</v>
      </c>
      <c r="F4" s="223">
        <v>-4.7</v>
      </c>
      <c r="G4" s="224">
        <v>6.5</v>
      </c>
      <c r="H4" s="222">
        <v>6</v>
      </c>
      <c r="I4" s="222">
        <v>7</v>
      </c>
      <c r="J4" s="225">
        <v>7</v>
      </c>
    </row>
    <row r="5" spans="1:32">
      <c r="B5" s="220">
        <v>2</v>
      </c>
      <c r="C5" s="221">
        <v>-4</v>
      </c>
      <c r="D5" s="222">
        <v>-2.5</v>
      </c>
      <c r="E5" s="222">
        <v>-3.5</v>
      </c>
      <c r="F5" s="223">
        <v>-3.5</v>
      </c>
      <c r="G5" s="224">
        <v>4.3</v>
      </c>
      <c r="H5" s="222">
        <v>4</v>
      </c>
      <c r="I5" s="222">
        <v>6</v>
      </c>
      <c r="J5" s="225">
        <v>5.6</v>
      </c>
    </row>
    <row r="6" spans="1:32">
      <c r="B6" s="220">
        <v>3</v>
      </c>
      <c r="C6" s="221">
        <v>-2.5</v>
      </c>
      <c r="D6" s="222">
        <v>-1.3</v>
      </c>
      <c r="E6" s="222">
        <v>-1.5</v>
      </c>
      <c r="F6" s="223">
        <v>-1.5</v>
      </c>
      <c r="G6" s="224">
        <v>2.5</v>
      </c>
      <c r="H6" s="222">
        <v>2.5</v>
      </c>
      <c r="I6" s="222">
        <v>4</v>
      </c>
      <c r="J6" s="225">
        <v>4</v>
      </c>
    </row>
    <row r="7" spans="1:32">
      <c r="B7" s="220">
        <v>4</v>
      </c>
      <c r="C7" s="221">
        <v>-1.7</v>
      </c>
      <c r="D7" s="222">
        <v>1</v>
      </c>
      <c r="E7" s="222">
        <v>-0.7</v>
      </c>
      <c r="F7" s="223">
        <v>0.5</v>
      </c>
      <c r="G7" s="224">
        <v>1.5</v>
      </c>
      <c r="H7" s="222">
        <v>0.5</v>
      </c>
      <c r="I7" s="222">
        <v>2.5</v>
      </c>
      <c r="J7" s="225">
        <v>2.5</v>
      </c>
    </row>
    <row r="8" spans="1:32">
      <c r="B8" s="220">
        <v>5</v>
      </c>
      <c r="C8" s="221">
        <v>-1.3</v>
      </c>
      <c r="D8" s="222">
        <v>3</v>
      </c>
      <c r="E8" s="222">
        <v>0.5</v>
      </c>
      <c r="F8" s="223">
        <v>2</v>
      </c>
      <c r="G8" s="224">
        <v>0.5</v>
      </c>
      <c r="H8" s="222">
        <v>0</v>
      </c>
      <c r="I8" s="222">
        <v>1.5</v>
      </c>
      <c r="J8" s="225">
        <v>1.5</v>
      </c>
    </row>
    <row r="9" spans="1:32">
      <c r="B9" s="220">
        <v>6</v>
      </c>
      <c r="C9" s="221">
        <v>0</v>
      </c>
      <c r="D9" s="222">
        <v>3.5</v>
      </c>
      <c r="E9" s="222">
        <v>1</v>
      </c>
      <c r="F9" s="223">
        <v>3</v>
      </c>
      <c r="G9" s="224">
        <v>0</v>
      </c>
      <c r="H9" s="222">
        <v>-2</v>
      </c>
      <c r="I9" s="222">
        <v>0.5</v>
      </c>
      <c r="J9" s="225">
        <v>0.5</v>
      </c>
    </row>
    <row r="10" spans="1:32">
      <c r="B10" s="220">
        <v>7</v>
      </c>
      <c r="C10" s="221">
        <v>0.5</v>
      </c>
      <c r="D10" s="222">
        <v>5.3</v>
      </c>
      <c r="E10" s="222">
        <v>2.5</v>
      </c>
      <c r="F10" s="223">
        <v>5.3</v>
      </c>
      <c r="G10" s="224">
        <v>-1.3</v>
      </c>
      <c r="H10" s="222">
        <v>-3.5</v>
      </c>
      <c r="I10" s="222">
        <v>-1.3</v>
      </c>
      <c r="J10" s="225">
        <v>0</v>
      </c>
    </row>
    <row r="11" spans="1:32">
      <c r="B11" s="220">
        <v>8</v>
      </c>
      <c r="C11" s="221">
        <v>1</v>
      </c>
      <c r="D11" s="222">
        <v>5.7</v>
      </c>
      <c r="E11" s="222">
        <v>3</v>
      </c>
      <c r="F11" s="223">
        <v>5.7</v>
      </c>
      <c r="G11" s="224">
        <v>-1.5</v>
      </c>
      <c r="H11" s="222">
        <v>-4.3</v>
      </c>
      <c r="I11" s="222">
        <v>-2</v>
      </c>
      <c r="J11" s="225">
        <v>-1.3</v>
      </c>
    </row>
    <row r="12" spans="1:32">
      <c r="B12" s="220">
        <v>9</v>
      </c>
      <c r="C12" s="221">
        <v>2</v>
      </c>
      <c r="D12" s="222">
        <v>6</v>
      </c>
      <c r="E12" s="222">
        <v>4</v>
      </c>
      <c r="F12" s="223">
        <v>6</v>
      </c>
      <c r="G12" s="224">
        <v>-2.5</v>
      </c>
      <c r="H12" s="222">
        <v>-5.3</v>
      </c>
      <c r="I12" s="222">
        <v>-3</v>
      </c>
      <c r="J12" s="225">
        <v>-2.5</v>
      </c>
    </row>
    <row r="13" spans="1:32">
      <c r="B13" s="220">
        <v>10</v>
      </c>
      <c r="C13" s="221">
        <v>3</v>
      </c>
      <c r="D13" s="222">
        <v>6.5</v>
      </c>
      <c r="E13" s="222">
        <v>4.5999999999999996</v>
      </c>
      <c r="F13" s="223">
        <v>6.3</v>
      </c>
      <c r="G13" s="224">
        <v>-3</v>
      </c>
      <c r="H13" s="222">
        <v>-6</v>
      </c>
      <c r="I13" s="222">
        <v>-4.3</v>
      </c>
      <c r="J13" s="225">
        <v>-3.5</v>
      </c>
    </row>
    <row r="14" spans="1:32">
      <c r="B14" s="220">
        <v>11</v>
      </c>
      <c r="C14" s="221">
        <v>3.5</v>
      </c>
      <c r="D14" s="222">
        <v>7</v>
      </c>
      <c r="E14" s="222">
        <v>5</v>
      </c>
      <c r="F14" s="223">
        <v>6.5</v>
      </c>
      <c r="G14" s="224">
        <v>-3.5</v>
      </c>
      <c r="H14" s="222">
        <v>-6.5</v>
      </c>
      <c r="I14" s="222">
        <v>-5.3</v>
      </c>
      <c r="J14" s="225">
        <v>-5.3</v>
      </c>
    </row>
    <row r="15" spans="1:32">
      <c r="B15" s="220">
        <v>12</v>
      </c>
      <c r="C15" s="221">
        <v>4</v>
      </c>
      <c r="D15" s="222">
        <v>7</v>
      </c>
      <c r="E15" s="222">
        <v>5.7</v>
      </c>
      <c r="F15" s="223">
        <v>6.7</v>
      </c>
      <c r="G15" s="224">
        <v>-4.3</v>
      </c>
      <c r="H15" s="222">
        <v>-7</v>
      </c>
      <c r="I15" s="222">
        <v>-6</v>
      </c>
      <c r="J15" s="225">
        <v>-5.7</v>
      </c>
    </row>
    <row r="16" spans="1:32">
      <c r="B16" s="220">
        <v>13</v>
      </c>
      <c r="C16" s="221">
        <v>4.7</v>
      </c>
      <c r="D16" s="222">
        <v>7</v>
      </c>
      <c r="E16" s="222">
        <v>6</v>
      </c>
      <c r="F16" s="223">
        <v>7</v>
      </c>
      <c r="G16" s="224">
        <v>-5.3</v>
      </c>
      <c r="H16" s="222">
        <v>-7.2</v>
      </c>
      <c r="I16" s="222">
        <v>-6.5</v>
      </c>
      <c r="J16" s="225">
        <v>-6</v>
      </c>
    </row>
    <row r="17" spans="2:10">
      <c r="B17" s="220">
        <v>14</v>
      </c>
      <c r="C17" s="221">
        <v>5.3</v>
      </c>
      <c r="D17" s="222">
        <v>7</v>
      </c>
      <c r="E17" s="222">
        <v>6.5</v>
      </c>
      <c r="F17" s="223">
        <v>7.3</v>
      </c>
      <c r="G17" s="224">
        <v>-5.7</v>
      </c>
      <c r="H17" s="222">
        <v>-7.2</v>
      </c>
      <c r="I17" s="222">
        <v>-6.7</v>
      </c>
      <c r="J17" s="225">
        <v>-6.5</v>
      </c>
    </row>
    <row r="18" spans="2:10">
      <c r="B18" s="220">
        <v>15</v>
      </c>
      <c r="C18" s="221">
        <v>6.5</v>
      </c>
      <c r="D18" s="222">
        <v>7</v>
      </c>
      <c r="E18" s="222">
        <v>6.5</v>
      </c>
      <c r="F18" s="223">
        <v>7.3</v>
      </c>
      <c r="G18" s="224">
        <v>-6</v>
      </c>
      <c r="H18" s="222">
        <v>-7.2</v>
      </c>
      <c r="I18" s="222">
        <v>-6.7</v>
      </c>
      <c r="J18" s="225">
        <v>-7</v>
      </c>
    </row>
    <row r="19" spans="2:10">
      <c r="B19" s="220">
        <v>16</v>
      </c>
      <c r="C19" s="221">
        <v>7</v>
      </c>
      <c r="D19" s="222">
        <v>7.5</v>
      </c>
      <c r="E19" s="222">
        <v>7</v>
      </c>
      <c r="F19" s="223">
        <v>7.3</v>
      </c>
      <c r="G19" s="224">
        <v>-6.5</v>
      </c>
      <c r="H19" s="222">
        <v>-7.3</v>
      </c>
      <c r="I19" s="222">
        <v>-7</v>
      </c>
      <c r="J19" s="225">
        <v>-7.3</v>
      </c>
    </row>
    <row r="20" spans="2:10">
      <c r="B20" s="220">
        <v>17</v>
      </c>
      <c r="C20" s="221">
        <v>7</v>
      </c>
      <c r="D20" s="222">
        <v>7.5</v>
      </c>
      <c r="E20" s="222">
        <v>7</v>
      </c>
      <c r="F20" s="223">
        <v>7.5</v>
      </c>
      <c r="G20" s="224">
        <v>6.7</v>
      </c>
      <c r="H20" s="222">
        <v>-7.3</v>
      </c>
      <c r="I20" s="222">
        <v>-7.2</v>
      </c>
      <c r="J20" s="225">
        <v>-7.5</v>
      </c>
    </row>
    <row r="21" spans="2:10" ht="15.75" customHeight="1">
      <c r="B21" s="220">
        <v>18</v>
      </c>
      <c r="C21" s="221">
        <v>7</v>
      </c>
      <c r="D21" s="222">
        <v>7.5</v>
      </c>
      <c r="E21" s="222">
        <v>7</v>
      </c>
      <c r="F21" s="223">
        <v>8</v>
      </c>
      <c r="G21" s="224">
        <v>7</v>
      </c>
      <c r="H21" s="222">
        <v>-7.3</v>
      </c>
      <c r="I21" s="222">
        <v>-7.3</v>
      </c>
      <c r="J21" s="225">
        <v>-7.7</v>
      </c>
    </row>
    <row r="22" spans="2:10" ht="15.75" customHeight="1">
      <c r="B22" s="220">
        <v>19</v>
      </c>
      <c r="C22" s="221">
        <v>7.5</v>
      </c>
      <c r="D22" s="222">
        <v>7.5</v>
      </c>
      <c r="E22" s="222">
        <v>7.5</v>
      </c>
      <c r="F22" s="223">
        <v>8</v>
      </c>
      <c r="G22" s="224">
        <v>-7.3</v>
      </c>
      <c r="H22" s="222">
        <v>-7.5</v>
      </c>
      <c r="I22" s="222">
        <v>-7.5</v>
      </c>
      <c r="J22" s="225">
        <v>-7.9</v>
      </c>
    </row>
    <row r="23" spans="2:10" ht="15.75" customHeight="1">
      <c r="B23" s="226">
        <v>20</v>
      </c>
      <c r="C23" s="227">
        <v>7.5</v>
      </c>
      <c r="D23" s="228">
        <v>8</v>
      </c>
      <c r="E23" s="228">
        <v>7.5</v>
      </c>
      <c r="F23" s="229">
        <v>8</v>
      </c>
      <c r="G23" s="230">
        <v>-7.5</v>
      </c>
      <c r="H23" s="228">
        <v>-8</v>
      </c>
      <c r="I23" s="228">
        <v>-8</v>
      </c>
      <c r="J23" s="231">
        <v>-8</v>
      </c>
    </row>
    <row r="24" spans="2:10" ht="15.75" customHeight="1"/>
    <row r="25" spans="2:10" ht="15.75" customHeight="1"/>
    <row r="26" spans="2:10" ht="15.75" customHeight="1">
      <c r="C26" s="303">
        <v>3</v>
      </c>
      <c r="D26" s="253"/>
      <c r="E26" s="253"/>
      <c r="F26" s="253"/>
    </row>
    <row r="27" spans="2:10" ht="15.75" customHeight="1">
      <c r="C27" s="214" t="s">
        <v>115</v>
      </c>
      <c r="D27" s="77" t="s">
        <v>116</v>
      </c>
      <c r="E27" s="77" t="s">
        <v>117</v>
      </c>
      <c r="F27" s="78" t="s">
        <v>118</v>
      </c>
    </row>
    <row r="28" spans="2:10" ht="15.75" customHeight="1">
      <c r="B28" s="232">
        <v>-22</v>
      </c>
      <c r="C28" s="233">
        <v>-8</v>
      </c>
      <c r="D28" s="234">
        <v>-8</v>
      </c>
      <c r="E28" s="234">
        <v>-8</v>
      </c>
      <c r="F28" s="235">
        <v>-7.5</v>
      </c>
    </row>
    <row r="29" spans="2:10" ht="15.75" customHeight="1">
      <c r="B29" s="232">
        <v>-21</v>
      </c>
      <c r="C29" s="224">
        <v>-7.5</v>
      </c>
      <c r="D29" s="222">
        <v>-8</v>
      </c>
      <c r="E29" s="222">
        <v>-8</v>
      </c>
      <c r="F29" s="225">
        <v>-7.3</v>
      </c>
    </row>
    <row r="30" spans="2:10" ht="15.75" customHeight="1">
      <c r="B30" s="232">
        <v>-20</v>
      </c>
      <c r="C30" s="224">
        <v>-7</v>
      </c>
      <c r="D30" s="222">
        <v>-8</v>
      </c>
      <c r="E30" s="222">
        <v>-8</v>
      </c>
      <c r="F30" s="225">
        <v>-7.3</v>
      </c>
    </row>
    <row r="31" spans="2:10" ht="15.75" customHeight="1">
      <c r="B31" s="232">
        <v>-19</v>
      </c>
      <c r="C31" s="224">
        <v>-6.8</v>
      </c>
      <c r="D31" s="222">
        <v>-8</v>
      </c>
      <c r="E31" s="222">
        <v>-8</v>
      </c>
      <c r="F31" s="225">
        <v>-7</v>
      </c>
    </row>
    <row r="32" spans="2:10" ht="15.75" customHeight="1">
      <c r="B32" s="232">
        <v>-18</v>
      </c>
      <c r="C32" s="224">
        <v>-6.75</v>
      </c>
      <c r="D32" s="222">
        <v>-7</v>
      </c>
      <c r="E32" s="222">
        <v>-7.5</v>
      </c>
      <c r="F32" s="225">
        <v>-6.7</v>
      </c>
    </row>
    <row r="33" spans="2:6" ht="15.75" customHeight="1">
      <c r="B33" s="232">
        <v>-17</v>
      </c>
      <c r="C33" s="224">
        <v>-6.7</v>
      </c>
      <c r="D33" s="222">
        <v>-6.7</v>
      </c>
      <c r="E33" s="222">
        <v>-7.3</v>
      </c>
      <c r="F33" s="225">
        <v>-6.7</v>
      </c>
    </row>
    <row r="34" spans="2:6" ht="15.75" customHeight="1">
      <c r="B34" s="232">
        <v>-16</v>
      </c>
      <c r="C34" s="224">
        <v>-6.5</v>
      </c>
      <c r="D34" s="222">
        <v>-6.7</v>
      </c>
      <c r="E34" s="222">
        <v>-7.3</v>
      </c>
      <c r="F34" s="225">
        <v>-6.7</v>
      </c>
    </row>
    <row r="35" spans="2:6" ht="15.75" customHeight="1">
      <c r="B35" s="232">
        <v>-15</v>
      </c>
      <c r="C35" s="224">
        <v>-6.3</v>
      </c>
      <c r="D35" s="222">
        <v>-6.7</v>
      </c>
      <c r="E35" s="222">
        <v>-7</v>
      </c>
      <c r="F35" s="225">
        <v>-6.5</v>
      </c>
    </row>
    <row r="36" spans="2:6" ht="15.75" customHeight="1">
      <c r="B36" s="232">
        <v>-14</v>
      </c>
      <c r="C36" s="224">
        <v>-6.1</v>
      </c>
      <c r="D36" s="222">
        <v>-6.7</v>
      </c>
      <c r="E36" s="222">
        <v>-6.5</v>
      </c>
      <c r="F36" s="225">
        <v>-6.3</v>
      </c>
    </row>
    <row r="37" spans="2:6" ht="15.75" customHeight="1">
      <c r="B37" s="232">
        <v>-13</v>
      </c>
      <c r="C37" s="224">
        <v>-5.9</v>
      </c>
      <c r="D37" s="222">
        <v>-6.7</v>
      </c>
      <c r="E37" s="222">
        <v>-6.5</v>
      </c>
      <c r="F37" s="225">
        <v>-6</v>
      </c>
    </row>
    <row r="38" spans="2:6" ht="15.75" customHeight="1">
      <c r="B38" s="232">
        <v>-12</v>
      </c>
      <c r="C38" s="224">
        <v>-5.7</v>
      </c>
      <c r="D38" s="222">
        <v>-6.7</v>
      </c>
      <c r="E38" s="222">
        <v>-6.5</v>
      </c>
      <c r="F38" s="225">
        <v>-5.85</v>
      </c>
    </row>
    <row r="39" spans="2:6" ht="15.75" customHeight="1">
      <c r="B39" s="232">
        <v>-11</v>
      </c>
      <c r="C39" s="224">
        <v>-5.3</v>
      </c>
      <c r="D39" s="222">
        <v>-6.7</v>
      </c>
      <c r="E39" s="222">
        <v>-6.5</v>
      </c>
      <c r="F39" s="225">
        <v>-5.85</v>
      </c>
    </row>
    <row r="40" spans="2:6" ht="15.75" customHeight="1">
      <c r="B40" s="232">
        <v>-10</v>
      </c>
      <c r="C40" s="224">
        <v>-4.3</v>
      </c>
      <c r="D40" s="222">
        <v>-6.5</v>
      </c>
      <c r="E40" s="222">
        <v>-6</v>
      </c>
      <c r="F40" s="225">
        <v>-5.7</v>
      </c>
    </row>
    <row r="41" spans="2:6" ht="15.75" customHeight="1">
      <c r="B41" s="232">
        <v>-9</v>
      </c>
      <c r="C41" s="224">
        <v>-3.5</v>
      </c>
      <c r="D41" s="222">
        <v>-6</v>
      </c>
      <c r="E41" s="222">
        <v>-4.7</v>
      </c>
      <c r="F41" s="225">
        <v>-4.7</v>
      </c>
    </row>
    <row r="42" spans="2:6" ht="15.75" customHeight="1">
      <c r="B42" s="232">
        <v>-8</v>
      </c>
      <c r="C42" s="224">
        <v>-3.25</v>
      </c>
      <c r="D42" s="222">
        <v>-5.7</v>
      </c>
      <c r="E42" s="222">
        <v>-4.3</v>
      </c>
      <c r="F42" s="225">
        <v>-4.3</v>
      </c>
    </row>
    <row r="43" spans="2:6" ht="15.75" customHeight="1">
      <c r="B43" s="232">
        <v>-7</v>
      </c>
      <c r="C43" s="224">
        <v>-3</v>
      </c>
      <c r="D43" s="222">
        <v>-4.7</v>
      </c>
      <c r="E43" s="222">
        <v>-3.5</v>
      </c>
      <c r="F43" s="225">
        <v>-3.5</v>
      </c>
    </row>
    <row r="44" spans="2:6" ht="15.75" customHeight="1">
      <c r="B44" s="232">
        <v>-6</v>
      </c>
      <c r="C44" s="224">
        <v>-2.75</v>
      </c>
      <c r="D44" s="222">
        <v>-4.3</v>
      </c>
      <c r="E44" s="222">
        <v>-3</v>
      </c>
      <c r="F44" s="225">
        <v>-3</v>
      </c>
    </row>
    <row r="45" spans="2:6" ht="15.75" customHeight="1">
      <c r="B45" s="232">
        <v>-5</v>
      </c>
      <c r="C45" s="224">
        <v>-2.5</v>
      </c>
      <c r="D45" s="222">
        <v>-3.5</v>
      </c>
      <c r="E45" s="222">
        <v>-2</v>
      </c>
      <c r="F45" s="225">
        <v>-2.5</v>
      </c>
    </row>
    <row r="46" spans="2:6" ht="15.75" customHeight="1">
      <c r="B46" s="232">
        <v>-4</v>
      </c>
      <c r="C46" s="224">
        <v>-1.5</v>
      </c>
      <c r="D46" s="222">
        <v>-3</v>
      </c>
      <c r="E46" s="222">
        <v>-1.5</v>
      </c>
      <c r="F46" s="225">
        <v>-0.5</v>
      </c>
    </row>
    <row r="47" spans="2:6" ht="15.75" customHeight="1">
      <c r="B47" s="232">
        <v>-3</v>
      </c>
      <c r="C47" s="224">
        <v>-1</v>
      </c>
      <c r="D47" s="222">
        <v>-2</v>
      </c>
      <c r="E47" s="222">
        <v>-1</v>
      </c>
      <c r="F47" s="225">
        <v>0</v>
      </c>
    </row>
    <row r="48" spans="2:6" ht="15.75" customHeight="1">
      <c r="B48" s="232">
        <v>-2</v>
      </c>
      <c r="C48" s="224">
        <v>-0.5</v>
      </c>
      <c r="D48" s="222">
        <v>-1.5</v>
      </c>
      <c r="E48" s="222">
        <v>-0.5</v>
      </c>
      <c r="F48" s="225">
        <v>0.3</v>
      </c>
    </row>
    <row r="49" spans="2:12" ht="15.75" customHeight="1">
      <c r="B49" s="232">
        <v>-1</v>
      </c>
      <c r="C49" s="224">
        <v>-0.25</v>
      </c>
      <c r="D49" s="222">
        <v>0</v>
      </c>
      <c r="E49" s="222">
        <v>0</v>
      </c>
      <c r="F49" s="225">
        <v>0.5</v>
      </c>
    </row>
    <row r="50" spans="2:12" ht="15.75" customHeight="1">
      <c r="B50" s="232">
        <v>0</v>
      </c>
      <c r="C50" s="224">
        <v>0</v>
      </c>
      <c r="D50" s="222">
        <v>0.5</v>
      </c>
      <c r="E50" s="222">
        <v>1</v>
      </c>
      <c r="F50" s="225">
        <v>1.5</v>
      </c>
    </row>
    <row r="51" spans="2:12" ht="15.75" customHeight="1">
      <c r="B51" s="232">
        <v>1</v>
      </c>
      <c r="C51" s="224">
        <v>0.5</v>
      </c>
      <c r="D51" s="222">
        <v>1</v>
      </c>
      <c r="E51" s="222">
        <v>1.5</v>
      </c>
      <c r="F51" s="225">
        <v>3</v>
      </c>
    </row>
    <row r="52" spans="2:12" ht="15.75" customHeight="1">
      <c r="B52" s="232">
        <v>2</v>
      </c>
      <c r="C52" s="224">
        <v>0.7</v>
      </c>
      <c r="D52" s="222">
        <v>1.5</v>
      </c>
      <c r="E52" s="222">
        <v>2</v>
      </c>
      <c r="F52" s="225">
        <v>4</v>
      </c>
    </row>
    <row r="53" spans="2:12" ht="15.75" customHeight="1">
      <c r="B53" s="232">
        <v>3</v>
      </c>
      <c r="C53" s="224">
        <v>1</v>
      </c>
      <c r="D53" s="222">
        <v>3</v>
      </c>
      <c r="E53" s="222">
        <v>3</v>
      </c>
      <c r="F53" s="225">
        <v>4.3</v>
      </c>
    </row>
    <row r="54" spans="2:12" ht="15.75" customHeight="1">
      <c r="B54" s="232">
        <v>4</v>
      </c>
      <c r="C54" s="224">
        <v>1.3</v>
      </c>
      <c r="D54" s="222">
        <v>4</v>
      </c>
      <c r="E54" s="222">
        <v>3.5</v>
      </c>
      <c r="F54" s="225">
        <v>5.5</v>
      </c>
    </row>
    <row r="55" spans="2:12" ht="15.75" customHeight="1">
      <c r="B55" s="232">
        <v>5</v>
      </c>
      <c r="C55" s="224">
        <v>1.5</v>
      </c>
      <c r="D55" s="222">
        <v>4.3</v>
      </c>
      <c r="E55" s="222">
        <v>4</v>
      </c>
      <c r="F55" s="225">
        <v>5.7</v>
      </c>
    </row>
    <row r="56" spans="2:12" ht="15.75" customHeight="1">
      <c r="B56" s="232">
        <v>6</v>
      </c>
      <c r="C56" s="224">
        <v>2</v>
      </c>
      <c r="D56" s="222">
        <v>5</v>
      </c>
      <c r="E56" s="222"/>
      <c r="F56" s="225">
        <v>6</v>
      </c>
    </row>
    <row r="57" spans="2:12" ht="15.75" customHeight="1">
      <c r="B57" s="232">
        <v>7</v>
      </c>
      <c r="C57" s="224">
        <v>2.5</v>
      </c>
      <c r="D57" s="222">
        <v>5.5</v>
      </c>
      <c r="E57" s="222">
        <v>4.7</v>
      </c>
      <c r="F57" s="225">
        <v>6.3</v>
      </c>
    </row>
    <row r="58" spans="2:12" ht="15.75" customHeight="1">
      <c r="B58" s="232">
        <v>8</v>
      </c>
      <c r="C58" s="224">
        <v>3.5</v>
      </c>
      <c r="D58" s="222">
        <v>6.5</v>
      </c>
      <c r="E58" s="222">
        <v>5</v>
      </c>
      <c r="F58" s="225">
        <v>6.5</v>
      </c>
      <c r="L58" s="232">
        <v>12</v>
      </c>
    </row>
    <row r="59" spans="2:12" ht="15.75" customHeight="1">
      <c r="B59" s="232">
        <v>9</v>
      </c>
      <c r="C59" s="224">
        <v>4</v>
      </c>
      <c r="D59" s="222">
        <v>6.7</v>
      </c>
      <c r="E59" s="222">
        <v>5.5</v>
      </c>
      <c r="F59" s="225">
        <v>6.7</v>
      </c>
      <c r="L59" s="232">
        <v>250000</v>
      </c>
    </row>
    <row r="60" spans="2:12" ht="15.75" customHeight="1">
      <c r="B60" s="232">
        <v>10</v>
      </c>
      <c r="C60" s="224">
        <v>4.7</v>
      </c>
      <c r="D60" s="222">
        <v>7</v>
      </c>
      <c r="E60" s="222">
        <v>6</v>
      </c>
      <c r="F60" s="225">
        <v>7</v>
      </c>
      <c r="L60" s="232">
        <f>L59*L58</f>
        <v>3000000</v>
      </c>
    </row>
    <row r="61" spans="2:12" ht="15.75" customHeight="1">
      <c r="B61" s="232">
        <v>11</v>
      </c>
      <c r="C61" s="224">
        <v>4.8499999999999996</v>
      </c>
      <c r="D61" s="222">
        <v>7.3</v>
      </c>
      <c r="E61" s="222">
        <v>6.2</v>
      </c>
      <c r="F61" s="225">
        <v>7.3</v>
      </c>
    </row>
    <row r="62" spans="2:12" ht="15.75" customHeight="1">
      <c r="B62" s="232">
        <v>12</v>
      </c>
      <c r="C62" s="224">
        <v>5</v>
      </c>
      <c r="D62" s="222">
        <v>7.3</v>
      </c>
      <c r="E62" s="222">
        <v>6.3</v>
      </c>
      <c r="F62" s="225">
        <v>7.3</v>
      </c>
    </row>
    <row r="63" spans="2:12" ht="15.75" customHeight="1">
      <c r="B63" s="232">
        <v>13</v>
      </c>
      <c r="C63" s="224">
        <v>5.5</v>
      </c>
      <c r="D63" s="222">
        <v>7.3</v>
      </c>
      <c r="E63" s="222">
        <v>6.5</v>
      </c>
      <c r="F63" s="225">
        <v>7.3</v>
      </c>
    </row>
    <row r="64" spans="2:12" ht="15.75" customHeight="1">
      <c r="B64" s="232">
        <v>14</v>
      </c>
      <c r="C64" s="224">
        <v>6</v>
      </c>
      <c r="D64" s="222">
        <v>7.3</v>
      </c>
      <c r="E64" s="222">
        <v>6.7</v>
      </c>
      <c r="F64" s="225">
        <v>7.3</v>
      </c>
    </row>
    <row r="65" spans="2:6" ht="15.75" customHeight="1">
      <c r="B65" s="232">
        <v>15</v>
      </c>
      <c r="C65" s="224">
        <v>6.3</v>
      </c>
      <c r="D65" s="222">
        <v>7.3</v>
      </c>
      <c r="E65" s="222">
        <v>7</v>
      </c>
      <c r="F65" s="225">
        <v>7.3</v>
      </c>
    </row>
    <row r="66" spans="2:6" ht="15.75" customHeight="1">
      <c r="B66" s="232">
        <v>16</v>
      </c>
      <c r="C66" s="224">
        <v>6.5</v>
      </c>
      <c r="D66" s="222">
        <v>7.3</v>
      </c>
      <c r="E66" s="222">
        <v>7.3</v>
      </c>
      <c r="F66" s="225">
        <v>7.3</v>
      </c>
    </row>
    <row r="67" spans="2:6" ht="15.75" customHeight="1">
      <c r="B67" s="232">
        <v>17</v>
      </c>
      <c r="C67" s="224">
        <v>6.7</v>
      </c>
      <c r="D67" s="222">
        <v>7.3</v>
      </c>
      <c r="E67" s="222">
        <v>7.3</v>
      </c>
      <c r="F67" s="225">
        <v>7.5</v>
      </c>
    </row>
    <row r="68" spans="2:6" ht="15.75" customHeight="1">
      <c r="B68" s="232">
        <v>18</v>
      </c>
      <c r="C68" s="224">
        <v>7</v>
      </c>
      <c r="D68" s="222">
        <v>7.5</v>
      </c>
      <c r="E68" s="222">
        <v>7.3</v>
      </c>
      <c r="F68" s="225">
        <v>8</v>
      </c>
    </row>
    <row r="69" spans="2:6" ht="15.75" customHeight="1">
      <c r="B69" s="232">
        <v>19</v>
      </c>
      <c r="C69" s="224">
        <v>7.3</v>
      </c>
      <c r="D69" s="222">
        <v>8</v>
      </c>
      <c r="E69" s="222">
        <v>7.3</v>
      </c>
      <c r="F69" s="225">
        <v>8</v>
      </c>
    </row>
    <row r="70" spans="2:6" ht="15.75" customHeight="1">
      <c r="B70" s="232">
        <v>20</v>
      </c>
      <c r="C70" s="224">
        <v>7.3</v>
      </c>
      <c r="D70" s="222">
        <v>8</v>
      </c>
      <c r="E70" s="222">
        <v>7.5</v>
      </c>
      <c r="F70" s="225">
        <v>8</v>
      </c>
    </row>
    <row r="71" spans="2:6" ht="15.75" customHeight="1">
      <c r="B71" s="232">
        <v>21</v>
      </c>
      <c r="C71" s="224">
        <v>7.5</v>
      </c>
      <c r="D71" s="222">
        <v>8</v>
      </c>
      <c r="E71" s="222">
        <v>8</v>
      </c>
      <c r="F71" s="225">
        <v>8</v>
      </c>
    </row>
    <row r="72" spans="2:6" ht="15.75" customHeight="1">
      <c r="B72" s="232">
        <v>22</v>
      </c>
      <c r="C72" s="230">
        <v>8</v>
      </c>
      <c r="D72" s="228">
        <v>8</v>
      </c>
      <c r="E72" s="228">
        <v>8</v>
      </c>
      <c r="F72" s="231">
        <v>8</v>
      </c>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1:F1"/>
    <mergeCell ref="G1:J1"/>
    <mergeCell ref="C26:F2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4.42578125" defaultRowHeight="15" customHeight="1"/>
  <cols>
    <col min="1" max="30" width="8.7109375" customWidth="1"/>
  </cols>
  <sheetData>
    <row r="1" spans="1:30">
      <c r="A1" s="68"/>
      <c r="B1" s="68"/>
      <c r="C1" s="303">
        <v>1</v>
      </c>
      <c r="D1" s="253"/>
      <c r="E1" s="253"/>
      <c r="F1" s="253"/>
      <c r="G1" s="303">
        <v>2</v>
      </c>
      <c r="H1" s="253"/>
      <c r="I1" s="253"/>
      <c r="J1" s="253"/>
      <c r="K1" s="68"/>
      <c r="L1" s="68"/>
      <c r="M1" s="68"/>
      <c r="N1" s="68"/>
      <c r="O1" s="68"/>
      <c r="P1" s="68"/>
      <c r="Q1" s="68"/>
      <c r="R1" s="68"/>
      <c r="S1" s="68"/>
      <c r="T1" s="68"/>
      <c r="U1" s="68"/>
      <c r="V1" s="68"/>
      <c r="W1" s="68"/>
      <c r="X1" s="68"/>
      <c r="Y1" s="68"/>
      <c r="Z1" s="68"/>
      <c r="AA1" s="68"/>
      <c r="AB1" s="68"/>
      <c r="AC1" s="68"/>
      <c r="AD1" s="68"/>
    </row>
    <row r="2" spans="1:30">
      <c r="A2" s="69"/>
      <c r="B2" s="79"/>
      <c r="C2" s="213" t="s">
        <v>115</v>
      </c>
      <c r="D2" s="77" t="s">
        <v>116</v>
      </c>
      <c r="E2" s="77" t="s">
        <v>117</v>
      </c>
      <c r="F2" s="81" t="s">
        <v>118</v>
      </c>
      <c r="G2" s="214" t="s">
        <v>115</v>
      </c>
      <c r="H2" s="77" t="s">
        <v>116</v>
      </c>
      <c r="I2" s="77" t="s">
        <v>117</v>
      </c>
      <c r="J2" s="78" t="s">
        <v>118</v>
      </c>
      <c r="K2" s="69"/>
      <c r="L2" s="69"/>
      <c r="M2" s="69"/>
      <c r="N2" s="69"/>
      <c r="O2" s="69"/>
      <c r="P2" s="69"/>
      <c r="Q2" s="69"/>
      <c r="R2" s="69"/>
      <c r="S2" s="69"/>
      <c r="T2" s="69"/>
      <c r="U2" s="69"/>
      <c r="V2" s="69"/>
      <c r="W2" s="69"/>
      <c r="X2" s="69"/>
      <c r="Y2" s="69"/>
      <c r="Z2" s="69"/>
      <c r="AA2" s="69"/>
      <c r="AB2" s="69"/>
      <c r="AC2" s="69"/>
      <c r="AD2" s="69"/>
    </row>
    <row r="3" spans="1:30">
      <c r="B3" s="215">
        <v>0</v>
      </c>
      <c r="C3" s="216">
        <v>-6</v>
      </c>
      <c r="D3" s="209">
        <v>-7</v>
      </c>
      <c r="E3" s="209">
        <v>-5.7</v>
      </c>
      <c r="F3" s="217">
        <v>-6</v>
      </c>
      <c r="G3" s="218">
        <v>7.5</v>
      </c>
      <c r="H3" s="209">
        <v>7</v>
      </c>
      <c r="I3" s="209">
        <v>7.5</v>
      </c>
      <c r="J3" s="219">
        <v>7.5</v>
      </c>
    </row>
    <row r="4" spans="1:30">
      <c r="B4" s="220">
        <v>1</v>
      </c>
      <c r="C4" s="221">
        <v>-5.3</v>
      </c>
      <c r="D4" s="222">
        <v>-4.5999999999999996</v>
      </c>
      <c r="E4" s="222">
        <v>-4.3</v>
      </c>
      <c r="F4" s="223">
        <v>-4.7</v>
      </c>
      <c r="G4" s="224">
        <v>6.5</v>
      </c>
      <c r="H4" s="222">
        <v>6</v>
      </c>
      <c r="I4" s="222">
        <v>7</v>
      </c>
      <c r="J4" s="225">
        <v>7</v>
      </c>
    </row>
    <row r="5" spans="1:30">
      <c r="B5" s="220">
        <v>2</v>
      </c>
      <c r="C5" s="221">
        <v>-4</v>
      </c>
      <c r="D5" s="222">
        <v>-2.5</v>
      </c>
      <c r="E5" s="222">
        <v>-3.5</v>
      </c>
      <c r="F5" s="223">
        <v>-3.5</v>
      </c>
      <c r="G5" s="224">
        <v>4.3</v>
      </c>
      <c r="H5" s="222">
        <v>4</v>
      </c>
      <c r="I5" s="222">
        <v>6</v>
      </c>
      <c r="J5" s="225">
        <v>5.6</v>
      </c>
    </row>
    <row r="6" spans="1:30">
      <c r="B6" s="220">
        <v>3</v>
      </c>
      <c r="C6" s="221">
        <v>-2.5</v>
      </c>
      <c r="D6" s="222">
        <v>-1.3</v>
      </c>
      <c r="E6" s="222">
        <v>-1.5</v>
      </c>
      <c r="F6" s="223">
        <v>-1.5</v>
      </c>
      <c r="G6" s="224">
        <v>2.5</v>
      </c>
      <c r="H6" s="222">
        <v>2.5</v>
      </c>
      <c r="I6" s="222">
        <v>4</v>
      </c>
      <c r="J6" s="225">
        <v>4</v>
      </c>
    </row>
    <row r="7" spans="1:30">
      <c r="B7" s="220">
        <v>4</v>
      </c>
      <c r="C7" s="221">
        <v>-1.7</v>
      </c>
      <c r="D7" s="222">
        <v>1</v>
      </c>
      <c r="E7" s="222">
        <v>-0.7</v>
      </c>
      <c r="F7" s="223">
        <v>0.5</v>
      </c>
      <c r="G7" s="224">
        <v>1.5</v>
      </c>
      <c r="H7" s="222">
        <v>0.5</v>
      </c>
      <c r="I7" s="222">
        <v>2.5</v>
      </c>
      <c r="J7" s="225">
        <v>2.5</v>
      </c>
    </row>
    <row r="8" spans="1:30">
      <c r="B8" s="220">
        <v>5</v>
      </c>
      <c r="C8" s="221">
        <v>-1.3</v>
      </c>
      <c r="D8" s="222">
        <v>3</v>
      </c>
      <c r="E8" s="222">
        <v>0.5</v>
      </c>
      <c r="F8" s="223">
        <v>2</v>
      </c>
      <c r="G8" s="224">
        <v>0.5</v>
      </c>
      <c r="H8" s="222">
        <v>0</v>
      </c>
      <c r="I8" s="222">
        <v>1.5</v>
      </c>
      <c r="J8" s="225">
        <v>1.5</v>
      </c>
    </row>
    <row r="9" spans="1:30">
      <c r="B9" s="220">
        <v>6</v>
      </c>
      <c r="C9" s="221">
        <v>0</v>
      </c>
      <c r="D9" s="222">
        <v>3.5</v>
      </c>
      <c r="E9" s="222">
        <v>1</v>
      </c>
      <c r="F9" s="223">
        <v>3</v>
      </c>
      <c r="G9" s="224">
        <v>0</v>
      </c>
      <c r="H9" s="222">
        <v>-2</v>
      </c>
      <c r="I9" s="222">
        <v>0.5</v>
      </c>
      <c r="J9" s="225">
        <v>0.5</v>
      </c>
    </row>
    <row r="10" spans="1:30">
      <c r="B10" s="220">
        <v>7</v>
      </c>
      <c r="C10" s="221">
        <v>0.5</v>
      </c>
      <c r="D10" s="222">
        <v>5.3</v>
      </c>
      <c r="E10" s="222">
        <v>2.5</v>
      </c>
      <c r="F10" s="223">
        <v>5.3</v>
      </c>
      <c r="G10" s="224">
        <v>-1.3</v>
      </c>
      <c r="H10" s="222">
        <v>-3.5</v>
      </c>
      <c r="I10" s="222">
        <v>-1.3</v>
      </c>
      <c r="J10" s="225">
        <v>0</v>
      </c>
    </row>
    <row r="11" spans="1:30">
      <c r="B11" s="220">
        <v>8</v>
      </c>
      <c r="C11" s="221">
        <v>1</v>
      </c>
      <c r="D11" s="222">
        <v>5.7</v>
      </c>
      <c r="E11" s="222">
        <v>3</v>
      </c>
      <c r="F11" s="223">
        <v>5.7</v>
      </c>
      <c r="G11" s="224">
        <v>-1.5</v>
      </c>
      <c r="H11" s="222">
        <v>-4.3</v>
      </c>
      <c r="I11" s="222">
        <v>-2</v>
      </c>
      <c r="J11" s="225">
        <v>-1.3</v>
      </c>
    </row>
    <row r="12" spans="1:30">
      <c r="B12" s="220">
        <v>9</v>
      </c>
      <c r="C12" s="221">
        <v>2</v>
      </c>
      <c r="D12" s="222">
        <v>6</v>
      </c>
      <c r="E12" s="222">
        <v>4</v>
      </c>
      <c r="F12" s="223">
        <v>6</v>
      </c>
      <c r="G12" s="224">
        <v>-2.5</v>
      </c>
      <c r="H12" s="222">
        <v>-5.3</v>
      </c>
      <c r="I12" s="222">
        <v>-3</v>
      </c>
      <c r="J12" s="225">
        <v>-2.5</v>
      </c>
    </row>
    <row r="13" spans="1:30">
      <c r="B13" s="220">
        <v>10</v>
      </c>
      <c r="C13" s="221">
        <v>3</v>
      </c>
      <c r="D13" s="222">
        <v>6.5</v>
      </c>
      <c r="E13" s="222">
        <v>4.5999999999999996</v>
      </c>
      <c r="F13" s="223">
        <v>6.3</v>
      </c>
      <c r="G13" s="224">
        <v>-3</v>
      </c>
      <c r="H13" s="222">
        <v>-6</v>
      </c>
      <c r="I13" s="222">
        <v>-4.3</v>
      </c>
      <c r="J13" s="225">
        <v>-3.5</v>
      </c>
    </row>
    <row r="14" spans="1:30">
      <c r="B14" s="220">
        <v>11</v>
      </c>
      <c r="C14" s="221">
        <v>3.5</v>
      </c>
      <c r="D14" s="222">
        <v>7</v>
      </c>
      <c r="E14" s="222">
        <v>5</v>
      </c>
      <c r="F14" s="223">
        <v>6.5</v>
      </c>
      <c r="G14" s="224">
        <v>-3.5</v>
      </c>
      <c r="H14" s="222">
        <v>-6.5</v>
      </c>
      <c r="I14" s="222">
        <v>-5.3</v>
      </c>
      <c r="J14" s="225">
        <v>-5.3</v>
      </c>
    </row>
    <row r="15" spans="1:30">
      <c r="B15" s="220">
        <v>12</v>
      </c>
      <c r="C15" s="221">
        <v>4</v>
      </c>
      <c r="D15" s="222">
        <v>7</v>
      </c>
      <c r="E15" s="222">
        <v>5.7</v>
      </c>
      <c r="F15" s="223">
        <v>6.7</v>
      </c>
      <c r="G15" s="224">
        <v>-4.3</v>
      </c>
      <c r="H15" s="222">
        <v>-7</v>
      </c>
      <c r="I15" s="222">
        <v>-6</v>
      </c>
      <c r="J15" s="225">
        <v>-5.7</v>
      </c>
    </row>
    <row r="16" spans="1:30">
      <c r="B16" s="220">
        <v>13</v>
      </c>
      <c r="C16" s="221">
        <v>4.7</v>
      </c>
      <c r="D16" s="222">
        <v>7</v>
      </c>
      <c r="E16" s="222">
        <v>6</v>
      </c>
      <c r="F16" s="223">
        <v>7</v>
      </c>
      <c r="G16" s="224">
        <v>-5.3</v>
      </c>
      <c r="H16" s="222">
        <v>-7.2</v>
      </c>
      <c r="I16" s="222">
        <v>-6.5</v>
      </c>
      <c r="J16" s="225">
        <v>-6</v>
      </c>
    </row>
    <row r="17" spans="2:10">
      <c r="B17" s="220">
        <v>14</v>
      </c>
      <c r="C17" s="221">
        <v>5.3</v>
      </c>
      <c r="D17" s="222">
        <v>7</v>
      </c>
      <c r="E17" s="222">
        <v>6.5</v>
      </c>
      <c r="F17" s="223">
        <v>7.3</v>
      </c>
      <c r="G17" s="224">
        <v>-5.7</v>
      </c>
      <c r="H17" s="222">
        <v>-7.2</v>
      </c>
      <c r="I17" s="222">
        <v>-6.7</v>
      </c>
      <c r="J17" s="225">
        <v>-6.5</v>
      </c>
    </row>
    <row r="18" spans="2:10">
      <c r="B18" s="220">
        <v>15</v>
      </c>
      <c r="C18" s="221">
        <v>6.5</v>
      </c>
      <c r="D18" s="222">
        <v>7</v>
      </c>
      <c r="E18" s="222">
        <v>6.5</v>
      </c>
      <c r="F18" s="223">
        <v>7.3</v>
      </c>
      <c r="G18" s="224">
        <v>-6</v>
      </c>
      <c r="H18" s="222">
        <v>-7.2</v>
      </c>
      <c r="I18" s="222">
        <v>-6.7</v>
      </c>
      <c r="J18" s="225">
        <v>-7</v>
      </c>
    </row>
    <row r="19" spans="2:10">
      <c r="B19" s="220">
        <v>16</v>
      </c>
      <c r="C19" s="221">
        <v>7</v>
      </c>
      <c r="D19" s="222">
        <v>7.5</v>
      </c>
      <c r="E19" s="222">
        <v>7</v>
      </c>
      <c r="F19" s="223">
        <v>7.3</v>
      </c>
      <c r="G19" s="224">
        <v>-6.5</v>
      </c>
      <c r="H19" s="222">
        <v>-7.3</v>
      </c>
      <c r="I19" s="222">
        <v>-7</v>
      </c>
      <c r="J19" s="225">
        <v>-7.3</v>
      </c>
    </row>
    <row r="20" spans="2:10">
      <c r="B20" s="220">
        <v>17</v>
      </c>
      <c r="C20" s="221">
        <v>7</v>
      </c>
      <c r="D20" s="222">
        <v>7.5</v>
      </c>
      <c r="E20" s="222">
        <v>7</v>
      </c>
      <c r="F20" s="223">
        <v>7.5</v>
      </c>
      <c r="G20" s="224">
        <v>6.7</v>
      </c>
      <c r="H20" s="222">
        <v>-7.3</v>
      </c>
      <c r="I20" s="222">
        <v>-7.2</v>
      </c>
      <c r="J20" s="225">
        <v>-7.5</v>
      </c>
    </row>
    <row r="21" spans="2:10" ht="15.75" customHeight="1">
      <c r="B21" s="220">
        <v>18</v>
      </c>
      <c r="C21" s="221">
        <v>7</v>
      </c>
      <c r="D21" s="222">
        <v>7.5</v>
      </c>
      <c r="E21" s="222">
        <v>7</v>
      </c>
      <c r="F21" s="223">
        <v>8</v>
      </c>
      <c r="G21" s="224">
        <v>7</v>
      </c>
      <c r="H21" s="222">
        <v>-7.3</v>
      </c>
      <c r="I21" s="222">
        <v>-7.3</v>
      </c>
      <c r="J21" s="225">
        <v>-7.7</v>
      </c>
    </row>
    <row r="22" spans="2:10" ht="15.75" customHeight="1">
      <c r="B22" s="220">
        <v>19</v>
      </c>
      <c r="C22" s="221">
        <v>7.5</v>
      </c>
      <c r="D22" s="222">
        <v>7.5</v>
      </c>
      <c r="E22" s="222">
        <v>7.5</v>
      </c>
      <c r="F22" s="223">
        <v>8</v>
      </c>
      <c r="G22" s="224">
        <v>-7.3</v>
      </c>
      <c r="H22" s="222">
        <v>-7.5</v>
      </c>
      <c r="I22" s="222">
        <v>-7.5</v>
      </c>
      <c r="J22" s="225">
        <v>-7.9</v>
      </c>
    </row>
    <row r="23" spans="2:10" ht="15.75" customHeight="1">
      <c r="B23" s="226">
        <v>20</v>
      </c>
      <c r="C23" s="227">
        <v>7.5</v>
      </c>
      <c r="D23" s="228">
        <v>8</v>
      </c>
      <c r="E23" s="228">
        <v>7.5</v>
      </c>
      <c r="F23" s="229">
        <v>8</v>
      </c>
      <c r="G23" s="230">
        <v>-7.5</v>
      </c>
      <c r="H23" s="228">
        <v>-8</v>
      </c>
      <c r="I23" s="228">
        <v>-8</v>
      </c>
      <c r="J23" s="231">
        <v>-8</v>
      </c>
    </row>
    <row r="24" spans="2:10" ht="15.75" customHeight="1"/>
    <row r="25" spans="2:10" ht="15.75" customHeight="1"/>
    <row r="26" spans="2:10" ht="15.75" customHeight="1">
      <c r="C26" s="303">
        <v>3</v>
      </c>
      <c r="D26" s="253"/>
      <c r="E26" s="253"/>
      <c r="F26" s="253"/>
    </row>
    <row r="27" spans="2:10" ht="15.75" customHeight="1">
      <c r="C27" s="214" t="s">
        <v>115</v>
      </c>
      <c r="D27" s="77" t="s">
        <v>116</v>
      </c>
      <c r="E27" s="77" t="s">
        <v>117</v>
      </c>
      <c r="F27" s="78" t="s">
        <v>118</v>
      </c>
    </row>
    <row r="28" spans="2:10" ht="15.75" customHeight="1">
      <c r="B28" s="232">
        <v>-22</v>
      </c>
      <c r="C28" s="233">
        <v>-8</v>
      </c>
      <c r="D28" s="234">
        <v>-8</v>
      </c>
      <c r="E28" s="234">
        <v>-8</v>
      </c>
      <c r="F28" s="235">
        <v>-7.5</v>
      </c>
    </row>
    <row r="29" spans="2:10" ht="15.75" customHeight="1">
      <c r="B29" s="232">
        <v>-21</v>
      </c>
      <c r="C29" s="224">
        <v>-7.5</v>
      </c>
      <c r="D29" s="222">
        <v>-8</v>
      </c>
      <c r="E29" s="222">
        <v>-8</v>
      </c>
      <c r="F29" s="225">
        <v>-7.3</v>
      </c>
    </row>
    <row r="30" spans="2:10" ht="15.75" customHeight="1">
      <c r="B30" s="232">
        <v>-20</v>
      </c>
      <c r="C30" s="224">
        <v>-7</v>
      </c>
      <c r="D30" s="222">
        <v>-8</v>
      </c>
      <c r="E30" s="222">
        <v>-8</v>
      </c>
      <c r="F30" s="225">
        <v>-7.3</v>
      </c>
    </row>
    <row r="31" spans="2:10" ht="15.75" customHeight="1">
      <c r="B31" s="232">
        <v>-19</v>
      </c>
      <c r="C31" s="224">
        <v>-6.8</v>
      </c>
      <c r="D31" s="222">
        <v>-8</v>
      </c>
      <c r="E31" s="222">
        <v>-8</v>
      </c>
      <c r="F31" s="225">
        <v>-7</v>
      </c>
    </row>
    <row r="32" spans="2:10" ht="15.75" customHeight="1">
      <c r="B32" s="232">
        <v>-18</v>
      </c>
      <c r="C32" s="224">
        <v>-6.75</v>
      </c>
      <c r="D32" s="222">
        <v>-7</v>
      </c>
      <c r="E32" s="222">
        <v>-7.5</v>
      </c>
      <c r="F32" s="225">
        <v>-6.7</v>
      </c>
    </row>
    <row r="33" spans="2:6" ht="15.75" customHeight="1">
      <c r="B33" s="232">
        <v>-17</v>
      </c>
      <c r="C33" s="224">
        <v>-6.7</v>
      </c>
      <c r="D33" s="222">
        <v>-6.7</v>
      </c>
      <c r="E33" s="222">
        <v>-7.3</v>
      </c>
      <c r="F33" s="225">
        <v>-6.7</v>
      </c>
    </row>
    <row r="34" spans="2:6" ht="15.75" customHeight="1">
      <c r="B34" s="232">
        <v>-16</v>
      </c>
      <c r="C34" s="224">
        <v>-6.5</v>
      </c>
      <c r="D34" s="222">
        <v>-6.7</v>
      </c>
      <c r="E34" s="222">
        <v>-7.3</v>
      </c>
      <c r="F34" s="225">
        <v>-6.7</v>
      </c>
    </row>
    <row r="35" spans="2:6" ht="15.75" customHeight="1">
      <c r="B35" s="232">
        <v>-15</v>
      </c>
      <c r="C35" s="224">
        <v>-6.3</v>
      </c>
      <c r="D35" s="222">
        <v>-6.7</v>
      </c>
      <c r="E35" s="222">
        <v>-7</v>
      </c>
      <c r="F35" s="225">
        <v>-6.5</v>
      </c>
    </row>
    <row r="36" spans="2:6" ht="15.75" customHeight="1">
      <c r="B36" s="232">
        <v>-14</v>
      </c>
      <c r="C36" s="224">
        <v>-6.1</v>
      </c>
      <c r="D36" s="222">
        <v>-6.7</v>
      </c>
      <c r="E36" s="222">
        <v>-6.5</v>
      </c>
      <c r="F36" s="225">
        <v>-6.3</v>
      </c>
    </row>
    <row r="37" spans="2:6" ht="15.75" customHeight="1">
      <c r="B37" s="232">
        <v>-13</v>
      </c>
      <c r="C37" s="224">
        <v>-5.9</v>
      </c>
      <c r="D37" s="222">
        <v>-6.7</v>
      </c>
      <c r="E37" s="222">
        <v>-6.5</v>
      </c>
      <c r="F37" s="225">
        <v>-6</v>
      </c>
    </row>
    <row r="38" spans="2:6" ht="15.75" customHeight="1">
      <c r="B38" s="232">
        <v>-12</v>
      </c>
      <c r="C38" s="224">
        <v>-5.7</v>
      </c>
      <c r="D38" s="222">
        <v>-6.7</v>
      </c>
      <c r="E38" s="222">
        <v>-6.5</v>
      </c>
      <c r="F38" s="225">
        <v>-5.85</v>
      </c>
    </row>
    <row r="39" spans="2:6" ht="15.75" customHeight="1">
      <c r="B39" s="232">
        <v>-11</v>
      </c>
      <c r="C39" s="224">
        <v>-5.3</v>
      </c>
      <c r="D39" s="222">
        <v>-6.7</v>
      </c>
      <c r="E39" s="222">
        <v>-6.5</v>
      </c>
      <c r="F39" s="225">
        <v>-5.85</v>
      </c>
    </row>
    <row r="40" spans="2:6" ht="15.75" customHeight="1">
      <c r="B40" s="232">
        <v>-10</v>
      </c>
      <c r="C40" s="224">
        <v>-4.3</v>
      </c>
      <c r="D40" s="222">
        <v>-6.5</v>
      </c>
      <c r="E40" s="222">
        <v>-6</v>
      </c>
      <c r="F40" s="225">
        <v>-5.7</v>
      </c>
    </row>
    <row r="41" spans="2:6" ht="15.75" customHeight="1">
      <c r="B41" s="232">
        <v>-9</v>
      </c>
      <c r="C41" s="224">
        <v>-3.5</v>
      </c>
      <c r="D41" s="222">
        <v>-6</v>
      </c>
      <c r="E41" s="222">
        <v>-4.7</v>
      </c>
      <c r="F41" s="225">
        <v>-4.7</v>
      </c>
    </row>
    <row r="42" spans="2:6" ht="15.75" customHeight="1">
      <c r="B42" s="232">
        <v>-8</v>
      </c>
      <c r="C42" s="224">
        <v>-3.25</v>
      </c>
      <c r="D42" s="222">
        <v>-5.7</v>
      </c>
      <c r="E42" s="222">
        <v>-4.3</v>
      </c>
      <c r="F42" s="225">
        <v>-4.3</v>
      </c>
    </row>
    <row r="43" spans="2:6" ht="15.75" customHeight="1">
      <c r="B43" s="232">
        <v>-7</v>
      </c>
      <c r="C43" s="224">
        <v>-3</v>
      </c>
      <c r="D43" s="222">
        <v>-4.7</v>
      </c>
      <c r="E43" s="222">
        <v>-3.5</v>
      </c>
      <c r="F43" s="225">
        <v>-3.5</v>
      </c>
    </row>
    <row r="44" spans="2:6" ht="15.75" customHeight="1">
      <c r="B44" s="232">
        <v>-6</v>
      </c>
      <c r="C44" s="224">
        <v>-2.75</v>
      </c>
      <c r="D44" s="222">
        <v>-4.3</v>
      </c>
      <c r="E44" s="222">
        <v>-3</v>
      </c>
      <c r="F44" s="225">
        <v>-3</v>
      </c>
    </row>
    <row r="45" spans="2:6" ht="15.75" customHeight="1">
      <c r="B45" s="232">
        <v>-5</v>
      </c>
      <c r="C45" s="224">
        <v>-2.5</v>
      </c>
      <c r="D45" s="222">
        <v>-3.5</v>
      </c>
      <c r="E45" s="222">
        <v>-2</v>
      </c>
      <c r="F45" s="225">
        <v>-2.5</v>
      </c>
    </row>
    <row r="46" spans="2:6" ht="15.75" customHeight="1">
      <c r="B46" s="232">
        <v>-4</v>
      </c>
      <c r="C46" s="224">
        <v>-1.5</v>
      </c>
      <c r="D46" s="222">
        <v>-3</v>
      </c>
      <c r="E46" s="222">
        <v>-1.5</v>
      </c>
      <c r="F46" s="225">
        <v>-0.5</v>
      </c>
    </row>
    <row r="47" spans="2:6" ht="15.75" customHeight="1">
      <c r="B47" s="232">
        <v>-3</v>
      </c>
      <c r="C47" s="224">
        <v>-1</v>
      </c>
      <c r="D47" s="222">
        <v>-2</v>
      </c>
      <c r="E47" s="222">
        <v>-1</v>
      </c>
      <c r="F47" s="225">
        <v>0</v>
      </c>
    </row>
    <row r="48" spans="2:6" ht="15.75" customHeight="1">
      <c r="B48" s="232">
        <v>-2</v>
      </c>
      <c r="C48" s="224">
        <v>-0.5</v>
      </c>
      <c r="D48" s="222">
        <v>-1.5</v>
      </c>
      <c r="E48" s="222">
        <v>-0.5</v>
      </c>
      <c r="F48" s="225">
        <v>0.3</v>
      </c>
    </row>
    <row r="49" spans="2:6" ht="15.75" customHeight="1">
      <c r="B49" s="232">
        <v>-1</v>
      </c>
      <c r="C49" s="224">
        <v>-0.25</v>
      </c>
      <c r="D49" s="222">
        <v>0</v>
      </c>
      <c r="E49" s="222">
        <v>0</v>
      </c>
      <c r="F49" s="225">
        <v>0.5</v>
      </c>
    </row>
    <row r="50" spans="2:6" ht="15.75" customHeight="1">
      <c r="B50" s="232">
        <v>0</v>
      </c>
      <c r="C50" s="224">
        <v>0</v>
      </c>
      <c r="D50" s="222">
        <v>0.5</v>
      </c>
      <c r="E50" s="222">
        <v>1</v>
      </c>
      <c r="F50" s="225">
        <v>1.5</v>
      </c>
    </row>
    <row r="51" spans="2:6" ht="15.75" customHeight="1">
      <c r="B51" s="232">
        <v>1</v>
      </c>
      <c r="C51" s="224">
        <v>0.5</v>
      </c>
      <c r="D51" s="222">
        <v>1</v>
      </c>
      <c r="E51" s="222">
        <v>1.5</v>
      </c>
      <c r="F51" s="225">
        <v>3</v>
      </c>
    </row>
    <row r="52" spans="2:6" ht="15.75" customHeight="1">
      <c r="B52" s="232">
        <v>2</v>
      </c>
      <c r="C52" s="224">
        <v>0.7</v>
      </c>
      <c r="D52" s="222">
        <v>1.5</v>
      </c>
      <c r="E52" s="222">
        <v>2</v>
      </c>
      <c r="F52" s="225">
        <v>4</v>
      </c>
    </row>
    <row r="53" spans="2:6" ht="15.75" customHeight="1">
      <c r="B53" s="232">
        <v>3</v>
      </c>
      <c r="C53" s="224">
        <v>1</v>
      </c>
      <c r="D53" s="222">
        <v>3</v>
      </c>
      <c r="E53" s="222">
        <v>3</v>
      </c>
      <c r="F53" s="225">
        <v>4.3</v>
      </c>
    </row>
    <row r="54" spans="2:6" ht="15.75" customHeight="1">
      <c r="B54" s="232">
        <v>4</v>
      </c>
      <c r="C54" s="224">
        <v>1.3</v>
      </c>
      <c r="D54" s="222">
        <v>4</v>
      </c>
      <c r="E54" s="222">
        <v>3.5</v>
      </c>
      <c r="F54" s="225">
        <v>5.5</v>
      </c>
    </row>
    <row r="55" spans="2:6" ht="15.75" customHeight="1">
      <c r="B55" s="232">
        <v>5</v>
      </c>
      <c r="C55" s="224">
        <v>1.5</v>
      </c>
      <c r="D55" s="222">
        <v>4.3</v>
      </c>
      <c r="E55" s="222">
        <v>4</v>
      </c>
      <c r="F55" s="225">
        <v>5.7</v>
      </c>
    </row>
    <row r="56" spans="2:6" ht="15.75" customHeight="1">
      <c r="B56" s="232">
        <v>6</v>
      </c>
      <c r="C56" s="224">
        <v>2</v>
      </c>
      <c r="D56" s="222">
        <v>5</v>
      </c>
      <c r="E56" s="222"/>
      <c r="F56" s="225">
        <v>6</v>
      </c>
    </row>
    <row r="57" spans="2:6" ht="15.75" customHeight="1">
      <c r="B57" s="232">
        <v>7</v>
      </c>
      <c r="C57" s="224">
        <v>2.5</v>
      </c>
      <c r="D57" s="222">
        <v>5.5</v>
      </c>
      <c r="E57" s="222">
        <v>4.7</v>
      </c>
      <c r="F57" s="225">
        <v>6.3</v>
      </c>
    </row>
    <row r="58" spans="2:6" ht="15.75" customHeight="1">
      <c r="B58" s="232">
        <v>8</v>
      </c>
      <c r="C58" s="224">
        <v>3.5</v>
      </c>
      <c r="D58" s="222">
        <v>6.5</v>
      </c>
      <c r="E58" s="222">
        <v>5</v>
      </c>
      <c r="F58" s="225">
        <v>6.5</v>
      </c>
    </row>
    <row r="59" spans="2:6" ht="15.75" customHeight="1">
      <c r="B59" s="232">
        <v>9</v>
      </c>
      <c r="C59" s="224">
        <v>4</v>
      </c>
      <c r="D59" s="222">
        <v>6.7</v>
      </c>
      <c r="E59" s="222">
        <v>5.5</v>
      </c>
      <c r="F59" s="225">
        <v>6.7</v>
      </c>
    </row>
    <row r="60" spans="2:6" ht="15.75" customHeight="1">
      <c r="B60" s="232">
        <v>10</v>
      </c>
      <c r="C60" s="224">
        <v>4.7</v>
      </c>
      <c r="D60" s="222">
        <v>7</v>
      </c>
      <c r="E60" s="222">
        <v>6</v>
      </c>
      <c r="F60" s="225">
        <v>7</v>
      </c>
    </row>
    <row r="61" spans="2:6" ht="15.75" customHeight="1">
      <c r="B61" s="232">
        <v>11</v>
      </c>
      <c r="C61" s="224">
        <v>4.8499999999999996</v>
      </c>
      <c r="D61" s="222">
        <v>7.3</v>
      </c>
      <c r="E61" s="222">
        <v>6.2</v>
      </c>
      <c r="F61" s="225">
        <v>7.3</v>
      </c>
    </row>
    <row r="62" spans="2:6" ht="15.75" customHeight="1">
      <c r="B62" s="232">
        <v>12</v>
      </c>
      <c r="C62" s="224">
        <v>5</v>
      </c>
      <c r="D62" s="222">
        <v>7.3</v>
      </c>
      <c r="E62" s="222">
        <v>6.3</v>
      </c>
      <c r="F62" s="225">
        <v>7.3</v>
      </c>
    </row>
    <row r="63" spans="2:6" ht="15.75" customHeight="1">
      <c r="B63" s="232">
        <v>13</v>
      </c>
      <c r="C63" s="224">
        <v>5.5</v>
      </c>
      <c r="D63" s="222">
        <v>7.3</v>
      </c>
      <c r="E63" s="222">
        <v>6.5</v>
      </c>
      <c r="F63" s="225">
        <v>7.3</v>
      </c>
    </row>
    <row r="64" spans="2:6" ht="15.75" customHeight="1">
      <c r="B64" s="232">
        <v>14</v>
      </c>
      <c r="C64" s="224">
        <v>6</v>
      </c>
      <c r="D64" s="222">
        <v>7.3</v>
      </c>
      <c r="E64" s="222">
        <v>6.7</v>
      </c>
      <c r="F64" s="225">
        <v>7.3</v>
      </c>
    </row>
    <row r="65" spans="2:6" ht="15.75" customHeight="1">
      <c r="B65" s="232">
        <v>15</v>
      </c>
      <c r="C65" s="224">
        <v>6.3</v>
      </c>
      <c r="D65" s="222">
        <v>7.3</v>
      </c>
      <c r="E65" s="222">
        <v>7</v>
      </c>
      <c r="F65" s="225">
        <v>7.3</v>
      </c>
    </row>
    <row r="66" spans="2:6" ht="15.75" customHeight="1">
      <c r="B66" s="232">
        <v>16</v>
      </c>
      <c r="C66" s="224">
        <v>6.5</v>
      </c>
      <c r="D66" s="222">
        <v>7.3</v>
      </c>
      <c r="E66" s="222">
        <v>7.3</v>
      </c>
      <c r="F66" s="225">
        <v>7.3</v>
      </c>
    </row>
    <row r="67" spans="2:6" ht="15.75" customHeight="1">
      <c r="B67" s="232">
        <v>17</v>
      </c>
      <c r="C67" s="224">
        <v>6.7</v>
      </c>
      <c r="D67" s="222">
        <v>7.3</v>
      </c>
      <c r="E67" s="222">
        <v>7.3</v>
      </c>
      <c r="F67" s="225">
        <v>7.5</v>
      </c>
    </row>
    <row r="68" spans="2:6" ht="15.75" customHeight="1">
      <c r="B68" s="232">
        <v>18</v>
      </c>
      <c r="C68" s="224">
        <v>7</v>
      </c>
      <c r="D68" s="222">
        <v>7.5</v>
      </c>
      <c r="E68" s="222">
        <v>7.3</v>
      </c>
      <c r="F68" s="225">
        <v>8</v>
      </c>
    </row>
    <row r="69" spans="2:6" ht="15.75" customHeight="1">
      <c r="B69" s="232">
        <v>19</v>
      </c>
      <c r="C69" s="224">
        <v>7.3</v>
      </c>
      <c r="D69" s="222">
        <v>8</v>
      </c>
      <c r="E69" s="222">
        <v>7.3</v>
      </c>
      <c r="F69" s="225">
        <v>8</v>
      </c>
    </row>
    <row r="70" spans="2:6" ht="15.75" customHeight="1">
      <c r="B70" s="232">
        <v>20</v>
      </c>
      <c r="C70" s="224">
        <v>7.3</v>
      </c>
      <c r="D70" s="222">
        <v>8</v>
      </c>
      <c r="E70" s="222">
        <v>7.5</v>
      </c>
      <c r="F70" s="225">
        <v>8</v>
      </c>
    </row>
    <row r="71" spans="2:6" ht="15.75" customHeight="1">
      <c r="B71" s="232">
        <v>21</v>
      </c>
      <c r="C71" s="224">
        <v>7.5</v>
      </c>
      <c r="D71" s="222">
        <v>8</v>
      </c>
      <c r="E71" s="222">
        <v>8</v>
      </c>
      <c r="F71" s="225">
        <v>8</v>
      </c>
    </row>
    <row r="72" spans="2:6" ht="15.75" customHeight="1">
      <c r="B72" s="232">
        <v>22</v>
      </c>
      <c r="C72" s="230">
        <v>8</v>
      </c>
      <c r="D72" s="228">
        <v>8</v>
      </c>
      <c r="E72" s="228">
        <v>8</v>
      </c>
      <c r="F72" s="231">
        <v>8</v>
      </c>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1:F1"/>
    <mergeCell ref="G1:J1"/>
    <mergeCell ref="C26:F2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B2:S1000"/>
  <sheetViews>
    <sheetView workbookViewId="0"/>
  </sheetViews>
  <sheetFormatPr defaultColWidth="14.42578125" defaultRowHeight="15" customHeight="1"/>
  <cols>
    <col min="1" max="19" width="8.7109375" customWidth="1"/>
  </cols>
  <sheetData>
    <row r="2" spans="2:19">
      <c r="B2" s="312" t="s">
        <v>184</v>
      </c>
      <c r="C2" s="265"/>
      <c r="D2" s="265"/>
      <c r="E2" s="265"/>
    </row>
    <row r="3" spans="2:19">
      <c r="B3" s="266"/>
      <c r="C3" s="253"/>
      <c r="D3" s="253"/>
      <c r="E3" s="253"/>
    </row>
    <row r="5" spans="2:19" ht="18">
      <c r="B5" s="313" t="s">
        <v>185</v>
      </c>
      <c r="C5" s="314"/>
      <c r="D5" s="314"/>
      <c r="E5" s="314"/>
      <c r="F5" s="314"/>
      <c r="G5" s="315"/>
      <c r="H5" s="236"/>
      <c r="I5" s="313" t="s">
        <v>186</v>
      </c>
      <c r="J5" s="314"/>
      <c r="K5" s="314"/>
      <c r="L5" s="315"/>
      <c r="M5" s="236"/>
      <c r="N5" s="313" t="s">
        <v>187</v>
      </c>
      <c r="O5" s="314"/>
      <c r="P5" s="314"/>
      <c r="Q5" s="315"/>
      <c r="R5" s="236"/>
      <c r="S5" s="236"/>
    </row>
    <row r="6" spans="2:19">
      <c r="B6" s="316" t="s">
        <v>115</v>
      </c>
      <c r="C6" s="265"/>
      <c r="D6" s="265"/>
      <c r="E6" s="304" t="s">
        <v>188</v>
      </c>
      <c r="F6" s="253"/>
      <c r="G6" s="305"/>
      <c r="H6" s="236"/>
      <c r="I6" s="307" t="s">
        <v>189</v>
      </c>
      <c r="J6" s="253"/>
      <c r="K6" s="253"/>
      <c r="L6" s="305"/>
      <c r="M6" s="236"/>
      <c r="N6" s="306" t="s">
        <v>190</v>
      </c>
      <c r="O6" s="253"/>
      <c r="P6" s="253"/>
      <c r="Q6" s="305"/>
      <c r="R6" s="236"/>
      <c r="S6" s="236"/>
    </row>
    <row r="7" spans="2:19">
      <c r="B7" s="256"/>
      <c r="C7" s="253"/>
      <c r="D7" s="253"/>
      <c r="E7" s="304" t="s">
        <v>191</v>
      </c>
      <c r="F7" s="253"/>
      <c r="G7" s="305"/>
      <c r="H7" s="236"/>
      <c r="I7" s="307" t="s">
        <v>192</v>
      </c>
      <c r="J7" s="253"/>
      <c r="K7" s="253"/>
      <c r="L7" s="305"/>
      <c r="M7" s="236"/>
      <c r="N7" s="306" t="s">
        <v>193</v>
      </c>
      <c r="O7" s="253"/>
      <c r="P7" s="253"/>
      <c r="Q7" s="305"/>
      <c r="R7" s="236"/>
      <c r="S7" s="236"/>
    </row>
    <row r="8" spans="2:19">
      <c r="B8" s="256"/>
      <c r="C8" s="253"/>
      <c r="D8" s="253"/>
      <c r="E8" s="304" t="s">
        <v>194</v>
      </c>
      <c r="F8" s="253"/>
      <c r="G8" s="305"/>
      <c r="H8" s="236"/>
      <c r="I8" s="307" t="s">
        <v>195</v>
      </c>
      <c r="J8" s="253"/>
      <c r="K8" s="253"/>
      <c r="L8" s="305"/>
      <c r="M8" s="236"/>
      <c r="N8" s="306" t="s">
        <v>196</v>
      </c>
      <c r="O8" s="253"/>
      <c r="P8" s="253"/>
      <c r="Q8" s="305"/>
      <c r="R8" s="236"/>
      <c r="S8" s="236"/>
    </row>
    <row r="9" spans="2:19">
      <c r="B9" s="256"/>
      <c r="C9" s="253"/>
      <c r="D9" s="253"/>
      <c r="E9" s="304" t="s">
        <v>197</v>
      </c>
      <c r="F9" s="253"/>
      <c r="G9" s="305"/>
      <c r="H9" s="236"/>
      <c r="I9" s="307" t="s">
        <v>198</v>
      </c>
      <c r="J9" s="253"/>
      <c r="K9" s="253"/>
      <c r="L9" s="305"/>
      <c r="M9" s="236"/>
      <c r="N9" s="306" t="s">
        <v>199</v>
      </c>
      <c r="O9" s="253"/>
      <c r="P9" s="253"/>
      <c r="Q9" s="305"/>
      <c r="R9" s="236"/>
      <c r="S9" s="236"/>
    </row>
    <row r="10" spans="2:19">
      <c r="B10" s="256"/>
      <c r="C10" s="253"/>
      <c r="D10" s="253"/>
      <c r="E10" s="304" t="s">
        <v>200</v>
      </c>
      <c r="F10" s="253"/>
      <c r="G10" s="305"/>
      <c r="H10" s="236"/>
      <c r="I10" s="307" t="s">
        <v>201</v>
      </c>
      <c r="J10" s="253"/>
      <c r="K10" s="253"/>
      <c r="L10" s="305"/>
      <c r="M10" s="236"/>
      <c r="N10" s="306" t="s">
        <v>202</v>
      </c>
      <c r="O10" s="253"/>
      <c r="P10" s="253"/>
      <c r="Q10" s="305"/>
      <c r="R10" s="236"/>
      <c r="S10" s="236"/>
    </row>
    <row r="11" spans="2:19">
      <c r="B11" s="256"/>
      <c r="C11" s="253"/>
      <c r="D11" s="253"/>
      <c r="E11" s="304" t="s">
        <v>203</v>
      </c>
      <c r="F11" s="253"/>
      <c r="G11" s="305"/>
      <c r="H11" s="236"/>
      <c r="I11" s="308" t="s">
        <v>204</v>
      </c>
      <c r="J11" s="253"/>
      <c r="K11" s="253"/>
      <c r="L11" s="305"/>
      <c r="M11" s="236"/>
      <c r="N11" s="306" t="s">
        <v>205</v>
      </c>
      <c r="O11" s="253"/>
      <c r="P11" s="253"/>
      <c r="Q11" s="305"/>
      <c r="R11" s="236"/>
      <c r="S11" s="236"/>
    </row>
    <row r="12" spans="2:19">
      <c r="B12" s="256"/>
      <c r="C12" s="253"/>
      <c r="D12" s="253"/>
      <c r="E12" s="304" t="s">
        <v>206</v>
      </c>
      <c r="F12" s="253"/>
      <c r="G12" s="305"/>
      <c r="H12" s="236"/>
      <c r="I12" s="307" t="s">
        <v>207</v>
      </c>
      <c r="J12" s="253"/>
      <c r="K12" s="253"/>
      <c r="L12" s="305"/>
      <c r="M12" s="236"/>
      <c r="N12" s="306" t="s">
        <v>208</v>
      </c>
      <c r="O12" s="253"/>
      <c r="P12" s="253"/>
      <c r="Q12" s="305"/>
      <c r="R12" s="236"/>
      <c r="S12" s="236"/>
    </row>
    <row r="13" spans="2:19">
      <c r="B13" s="256"/>
      <c r="C13" s="253"/>
      <c r="D13" s="253"/>
      <c r="E13" s="304" t="s">
        <v>209</v>
      </c>
      <c r="F13" s="253"/>
      <c r="G13" s="305"/>
      <c r="H13" s="236"/>
      <c r="I13" s="307" t="s">
        <v>210</v>
      </c>
      <c r="J13" s="253"/>
      <c r="K13" s="253"/>
      <c r="L13" s="305"/>
      <c r="M13" s="236"/>
      <c r="N13" s="306" t="s">
        <v>211</v>
      </c>
      <c r="O13" s="253"/>
      <c r="P13" s="253"/>
      <c r="Q13" s="305"/>
      <c r="R13" s="236"/>
      <c r="S13" s="236"/>
    </row>
    <row r="14" spans="2:19">
      <c r="B14" s="256"/>
      <c r="C14" s="253"/>
      <c r="D14" s="253"/>
      <c r="E14" s="304" t="s">
        <v>212</v>
      </c>
      <c r="F14" s="253"/>
      <c r="G14" s="305"/>
      <c r="H14" s="236"/>
      <c r="I14" s="307" t="s">
        <v>213</v>
      </c>
      <c r="J14" s="253"/>
      <c r="K14" s="253"/>
      <c r="L14" s="305"/>
      <c r="M14" s="236"/>
      <c r="N14" s="306" t="s">
        <v>214</v>
      </c>
      <c r="O14" s="253"/>
      <c r="P14" s="253"/>
      <c r="Q14" s="305"/>
      <c r="R14" s="236"/>
      <c r="S14" s="236"/>
    </row>
    <row r="15" spans="2:19">
      <c r="B15" s="256"/>
      <c r="C15" s="253"/>
      <c r="D15" s="253"/>
      <c r="E15" s="304" t="s">
        <v>215</v>
      </c>
      <c r="F15" s="253"/>
      <c r="G15" s="305"/>
      <c r="H15" s="236"/>
      <c r="I15" s="307" t="s">
        <v>216</v>
      </c>
      <c r="J15" s="253"/>
      <c r="K15" s="253"/>
      <c r="L15" s="305"/>
      <c r="M15" s="236"/>
      <c r="N15" s="306" t="s">
        <v>217</v>
      </c>
      <c r="O15" s="253"/>
      <c r="P15" s="253"/>
      <c r="Q15" s="305"/>
      <c r="R15" s="236"/>
      <c r="S15" s="236"/>
    </row>
    <row r="16" spans="2:19">
      <c r="B16" s="256"/>
      <c r="C16" s="253"/>
      <c r="D16" s="253"/>
      <c r="E16" s="304" t="s">
        <v>218</v>
      </c>
      <c r="F16" s="253"/>
      <c r="G16" s="305"/>
      <c r="H16" s="236"/>
      <c r="I16" s="311"/>
      <c r="J16" s="253"/>
      <c r="K16" s="253"/>
      <c r="L16" s="305"/>
      <c r="M16" s="236"/>
      <c r="N16" s="306"/>
      <c r="O16" s="253"/>
      <c r="P16" s="253"/>
      <c r="Q16" s="305"/>
      <c r="R16" s="236"/>
      <c r="S16" s="236"/>
    </row>
    <row r="17" spans="2:19">
      <c r="B17" s="257"/>
      <c r="C17" s="258"/>
      <c r="D17" s="258"/>
      <c r="E17" s="320" t="s">
        <v>219</v>
      </c>
      <c r="F17" s="258"/>
      <c r="G17" s="310"/>
      <c r="H17" s="236"/>
      <c r="I17" s="317"/>
      <c r="J17" s="258"/>
      <c r="K17" s="258"/>
      <c r="L17" s="310"/>
      <c r="M17" s="236"/>
      <c r="N17" s="309"/>
      <c r="O17" s="258"/>
      <c r="P17" s="258"/>
      <c r="Q17" s="310"/>
      <c r="R17" s="236"/>
      <c r="S17" s="236"/>
    </row>
    <row r="18" spans="2:19">
      <c r="B18" s="236"/>
      <c r="C18" s="236"/>
      <c r="D18" s="236"/>
      <c r="E18" s="236"/>
      <c r="F18" s="236"/>
      <c r="G18" s="236"/>
      <c r="H18" s="236"/>
      <c r="I18" s="236"/>
      <c r="J18" s="236"/>
      <c r="K18" s="236"/>
      <c r="L18" s="236"/>
      <c r="M18" s="236"/>
      <c r="N18" s="236"/>
      <c r="O18" s="236"/>
      <c r="P18" s="236"/>
      <c r="Q18" s="236"/>
      <c r="R18" s="236"/>
      <c r="S18" s="236"/>
    </row>
    <row r="19" spans="2:19">
      <c r="B19" s="321" t="s">
        <v>220</v>
      </c>
      <c r="C19" s="322"/>
      <c r="D19" s="322"/>
      <c r="E19" s="323"/>
      <c r="F19" s="236"/>
      <c r="G19" s="236"/>
      <c r="H19" s="236"/>
      <c r="I19" s="236"/>
      <c r="J19" s="236"/>
      <c r="K19" s="236"/>
      <c r="L19" s="236"/>
      <c r="M19" s="236"/>
      <c r="N19" s="236"/>
      <c r="O19" s="236"/>
      <c r="P19" s="236"/>
      <c r="Q19" s="236"/>
      <c r="R19" s="236"/>
      <c r="S19" s="236"/>
    </row>
    <row r="20" spans="2:19">
      <c r="B20" s="324" t="s">
        <v>221</v>
      </c>
      <c r="C20" s="255"/>
      <c r="D20" s="255"/>
      <c r="E20" s="255"/>
      <c r="F20" s="255"/>
      <c r="G20" s="255"/>
      <c r="H20" s="255"/>
      <c r="I20" s="255"/>
      <c r="J20" s="255"/>
      <c r="K20" s="255"/>
      <c r="L20" s="255"/>
      <c r="M20" s="255"/>
      <c r="N20" s="255"/>
      <c r="O20" s="255"/>
      <c r="P20" s="255"/>
      <c r="Q20" s="255"/>
      <c r="R20" s="325"/>
      <c r="S20" s="236"/>
    </row>
    <row r="21" spans="2:19" ht="15.75" customHeight="1">
      <c r="B21" s="256"/>
      <c r="C21" s="253"/>
      <c r="D21" s="253"/>
      <c r="E21" s="253"/>
      <c r="F21" s="253"/>
      <c r="G21" s="253"/>
      <c r="H21" s="253"/>
      <c r="I21" s="253"/>
      <c r="J21" s="253"/>
      <c r="K21" s="253"/>
      <c r="L21" s="253"/>
      <c r="M21" s="253"/>
      <c r="N21" s="253"/>
      <c r="O21" s="253"/>
      <c r="P21" s="253"/>
      <c r="Q21" s="253"/>
      <c r="R21" s="305"/>
      <c r="S21" s="236"/>
    </row>
    <row r="22" spans="2:19" ht="15.75" customHeight="1">
      <c r="B22" s="256"/>
      <c r="C22" s="253"/>
      <c r="D22" s="253"/>
      <c r="E22" s="253"/>
      <c r="F22" s="253"/>
      <c r="G22" s="253"/>
      <c r="H22" s="253"/>
      <c r="I22" s="253"/>
      <c r="J22" s="253"/>
      <c r="K22" s="253"/>
      <c r="L22" s="253"/>
      <c r="M22" s="253"/>
      <c r="N22" s="253"/>
      <c r="O22" s="253"/>
      <c r="P22" s="253"/>
      <c r="Q22" s="253"/>
      <c r="R22" s="305"/>
      <c r="S22" s="236"/>
    </row>
    <row r="23" spans="2:19" ht="15.75" customHeight="1">
      <c r="B23" s="256"/>
      <c r="C23" s="253"/>
      <c r="D23" s="253"/>
      <c r="E23" s="253"/>
      <c r="F23" s="253"/>
      <c r="G23" s="253"/>
      <c r="H23" s="253"/>
      <c r="I23" s="253"/>
      <c r="J23" s="253"/>
      <c r="K23" s="253"/>
      <c r="L23" s="253"/>
      <c r="M23" s="253"/>
      <c r="N23" s="253"/>
      <c r="O23" s="253"/>
      <c r="P23" s="253"/>
      <c r="Q23" s="253"/>
      <c r="R23" s="305"/>
      <c r="S23" s="236"/>
    </row>
    <row r="24" spans="2:19" ht="15.75" customHeight="1">
      <c r="B24" s="256"/>
      <c r="C24" s="253"/>
      <c r="D24" s="253"/>
      <c r="E24" s="253"/>
      <c r="F24" s="253"/>
      <c r="G24" s="253"/>
      <c r="H24" s="253"/>
      <c r="I24" s="253"/>
      <c r="J24" s="253"/>
      <c r="K24" s="253"/>
      <c r="L24" s="253"/>
      <c r="M24" s="253"/>
      <c r="N24" s="253"/>
      <c r="O24" s="253"/>
      <c r="P24" s="253"/>
      <c r="Q24" s="253"/>
      <c r="R24" s="305"/>
      <c r="S24" s="236"/>
    </row>
    <row r="25" spans="2:19" ht="15.75" customHeight="1">
      <c r="B25" s="256"/>
      <c r="C25" s="253"/>
      <c r="D25" s="253"/>
      <c r="E25" s="253"/>
      <c r="F25" s="253"/>
      <c r="G25" s="253"/>
      <c r="H25" s="253"/>
      <c r="I25" s="253"/>
      <c r="J25" s="253"/>
      <c r="K25" s="253"/>
      <c r="L25" s="253"/>
      <c r="M25" s="253"/>
      <c r="N25" s="253"/>
      <c r="O25" s="253"/>
      <c r="P25" s="253"/>
      <c r="Q25" s="253"/>
      <c r="R25" s="305"/>
    </row>
    <row r="26" spans="2:19" ht="15.75" customHeight="1">
      <c r="B26" s="257"/>
      <c r="C26" s="258"/>
      <c r="D26" s="258"/>
      <c r="E26" s="258"/>
      <c r="F26" s="258"/>
      <c r="G26" s="258"/>
      <c r="H26" s="258"/>
      <c r="I26" s="258"/>
      <c r="J26" s="258"/>
      <c r="K26" s="258"/>
      <c r="L26" s="258"/>
      <c r="M26" s="258"/>
      <c r="N26" s="258"/>
      <c r="O26" s="258"/>
      <c r="P26" s="258"/>
      <c r="Q26" s="258"/>
      <c r="R26" s="310"/>
    </row>
    <row r="27" spans="2:19" ht="15.75" customHeight="1">
      <c r="B27" s="237"/>
      <c r="C27" s="237"/>
      <c r="D27" s="237"/>
      <c r="E27" s="237"/>
      <c r="F27" s="237"/>
      <c r="G27" s="237"/>
      <c r="H27" s="237"/>
      <c r="I27" s="237"/>
      <c r="J27" s="237"/>
      <c r="K27" s="237"/>
      <c r="L27" s="237"/>
      <c r="M27" s="237"/>
      <c r="N27" s="237"/>
      <c r="O27" s="237"/>
      <c r="P27" s="237"/>
      <c r="Q27" s="237"/>
      <c r="R27" s="237"/>
    </row>
    <row r="28" spans="2:19" ht="15.75" customHeight="1">
      <c r="B28" s="326" t="s">
        <v>222</v>
      </c>
      <c r="C28" s="314"/>
      <c r="D28" s="314"/>
      <c r="E28" s="315"/>
      <c r="F28" s="237"/>
      <c r="G28" s="237"/>
      <c r="H28" s="237"/>
      <c r="I28" s="237"/>
      <c r="J28" s="237"/>
      <c r="K28" s="237"/>
      <c r="L28" s="237"/>
      <c r="M28" s="237"/>
      <c r="N28" s="237"/>
      <c r="O28" s="327" t="s">
        <v>223</v>
      </c>
      <c r="P28" s="322"/>
      <c r="Q28" s="322"/>
      <c r="R28" s="323"/>
    </row>
    <row r="29" spans="2:19" ht="15.75" customHeight="1">
      <c r="B29" s="324" t="s">
        <v>224</v>
      </c>
      <c r="C29" s="255"/>
      <c r="D29" s="255"/>
      <c r="E29" s="255"/>
      <c r="F29" s="255"/>
      <c r="G29" s="255"/>
      <c r="H29" s="255"/>
      <c r="I29" s="325"/>
      <c r="J29" s="237"/>
      <c r="K29" s="328" t="s">
        <v>225</v>
      </c>
      <c r="L29" s="255"/>
      <c r="M29" s="255"/>
      <c r="N29" s="255"/>
      <c r="O29" s="255"/>
      <c r="P29" s="255"/>
      <c r="Q29" s="255"/>
      <c r="R29" s="325"/>
    </row>
    <row r="30" spans="2:19" ht="15.75" customHeight="1">
      <c r="B30" s="306" t="s">
        <v>226</v>
      </c>
      <c r="C30" s="253"/>
      <c r="D30" s="253"/>
      <c r="E30" s="253"/>
      <c r="F30" s="253"/>
      <c r="G30" s="253"/>
      <c r="H30" s="253"/>
      <c r="I30" s="305"/>
      <c r="K30" s="318" t="s">
        <v>227</v>
      </c>
      <c r="L30" s="253"/>
      <c r="M30" s="253"/>
      <c r="N30" s="253"/>
      <c r="O30" s="253"/>
      <c r="P30" s="253"/>
      <c r="Q30" s="253"/>
      <c r="R30" s="305"/>
    </row>
    <row r="31" spans="2:19" ht="15.75" customHeight="1">
      <c r="B31" s="306" t="s">
        <v>228</v>
      </c>
      <c r="C31" s="253"/>
      <c r="D31" s="253"/>
      <c r="E31" s="253"/>
      <c r="F31" s="253"/>
      <c r="G31" s="253"/>
      <c r="H31" s="253"/>
      <c r="I31" s="305"/>
      <c r="K31" s="318" t="s">
        <v>229</v>
      </c>
      <c r="L31" s="253"/>
      <c r="M31" s="253"/>
      <c r="N31" s="253"/>
      <c r="O31" s="253"/>
      <c r="P31" s="253"/>
      <c r="Q31" s="253"/>
      <c r="R31" s="305"/>
    </row>
    <row r="32" spans="2:19" ht="15.75" customHeight="1">
      <c r="B32" s="306" t="s">
        <v>192</v>
      </c>
      <c r="C32" s="253"/>
      <c r="D32" s="253"/>
      <c r="E32" s="253"/>
      <c r="F32" s="253"/>
      <c r="G32" s="253"/>
      <c r="H32" s="253"/>
      <c r="I32" s="305"/>
      <c r="K32" s="318" t="s">
        <v>230</v>
      </c>
      <c r="L32" s="253"/>
      <c r="M32" s="253"/>
      <c r="N32" s="253"/>
      <c r="O32" s="253"/>
      <c r="P32" s="253"/>
      <c r="Q32" s="253"/>
      <c r="R32" s="305"/>
    </row>
    <row r="33" spans="2:18" ht="15.75" customHeight="1">
      <c r="B33" s="306" t="s">
        <v>231</v>
      </c>
      <c r="C33" s="253"/>
      <c r="D33" s="253"/>
      <c r="E33" s="253"/>
      <c r="F33" s="253"/>
      <c r="G33" s="253"/>
      <c r="H33" s="253"/>
      <c r="I33" s="305"/>
      <c r="K33" s="318" t="s">
        <v>232</v>
      </c>
      <c r="L33" s="253"/>
      <c r="M33" s="253"/>
      <c r="N33" s="253"/>
      <c r="O33" s="253"/>
      <c r="P33" s="253"/>
      <c r="Q33" s="253"/>
      <c r="R33" s="305"/>
    </row>
    <row r="34" spans="2:18" ht="15.75" customHeight="1">
      <c r="B34" s="306" t="s">
        <v>233</v>
      </c>
      <c r="C34" s="253"/>
      <c r="D34" s="253"/>
      <c r="E34" s="253"/>
      <c r="F34" s="253"/>
      <c r="G34" s="253"/>
      <c r="H34" s="253"/>
      <c r="I34" s="305"/>
      <c r="K34" s="318" t="s">
        <v>234</v>
      </c>
      <c r="L34" s="253"/>
      <c r="M34" s="253"/>
      <c r="N34" s="253"/>
      <c r="O34" s="253"/>
      <c r="P34" s="253"/>
      <c r="Q34" s="253"/>
      <c r="R34" s="305"/>
    </row>
    <row r="35" spans="2:18" ht="15.75" customHeight="1">
      <c r="B35" s="306" t="s">
        <v>235</v>
      </c>
      <c r="C35" s="253"/>
      <c r="D35" s="253"/>
      <c r="E35" s="253"/>
      <c r="F35" s="253"/>
      <c r="G35" s="253"/>
      <c r="H35" s="253"/>
      <c r="I35" s="305"/>
      <c r="K35" s="318" t="s">
        <v>236</v>
      </c>
      <c r="L35" s="253"/>
      <c r="M35" s="253"/>
      <c r="N35" s="253"/>
      <c r="O35" s="253"/>
      <c r="P35" s="253"/>
      <c r="Q35" s="253"/>
      <c r="R35" s="305"/>
    </row>
    <row r="36" spans="2:18" ht="15.75" customHeight="1">
      <c r="B36" s="329"/>
      <c r="C36" s="258"/>
      <c r="D36" s="258"/>
      <c r="E36" s="258"/>
      <c r="F36" s="258"/>
      <c r="G36" s="258"/>
      <c r="H36" s="258"/>
      <c r="I36" s="310"/>
      <c r="K36" s="319"/>
      <c r="L36" s="258"/>
      <c r="M36" s="258"/>
      <c r="N36" s="258"/>
      <c r="O36" s="258"/>
      <c r="P36" s="258"/>
      <c r="Q36" s="258"/>
      <c r="R36" s="310"/>
    </row>
    <row r="37" spans="2:18" ht="15.75" customHeight="1"/>
    <row r="38" spans="2:18" ht="15.75" customHeight="1">
      <c r="B38" s="330" t="s">
        <v>237</v>
      </c>
      <c r="C38" s="322"/>
      <c r="D38" s="322"/>
      <c r="E38" s="322"/>
      <c r="F38" s="322"/>
      <c r="G38" s="322"/>
      <c r="H38" s="322"/>
      <c r="I38" s="323"/>
    </row>
    <row r="39" spans="2:18" ht="15.75" customHeight="1">
      <c r="B39" s="331" t="s">
        <v>238</v>
      </c>
      <c r="C39" s="255"/>
      <c r="D39" s="255"/>
      <c r="E39" s="255"/>
      <c r="F39" s="255"/>
      <c r="G39" s="255"/>
      <c r="H39" s="255"/>
      <c r="I39" s="325"/>
    </row>
    <row r="40" spans="2:18" ht="15.75" customHeight="1">
      <c r="B40" s="306" t="s">
        <v>239</v>
      </c>
      <c r="C40" s="253"/>
      <c r="D40" s="253"/>
      <c r="E40" s="253"/>
      <c r="F40" s="253"/>
      <c r="G40" s="253"/>
      <c r="H40" s="253"/>
      <c r="I40" s="305"/>
    </row>
    <row r="41" spans="2:18" ht="15.75" customHeight="1">
      <c r="B41" s="306" t="s">
        <v>240</v>
      </c>
      <c r="C41" s="253"/>
      <c r="D41" s="253"/>
      <c r="E41" s="253"/>
      <c r="F41" s="253"/>
      <c r="G41" s="253"/>
      <c r="H41" s="253"/>
      <c r="I41" s="305"/>
    </row>
    <row r="42" spans="2:18" ht="15.75" customHeight="1">
      <c r="B42" s="306" t="s">
        <v>241</v>
      </c>
      <c r="C42" s="253"/>
      <c r="D42" s="253"/>
      <c r="E42" s="253"/>
      <c r="F42" s="253"/>
      <c r="G42" s="253"/>
      <c r="H42" s="253"/>
      <c r="I42" s="305"/>
    </row>
    <row r="43" spans="2:18" ht="15.75" customHeight="1">
      <c r="B43" s="306" t="s">
        <v>242</v>
      </c>
      <c r="C43" s="253"/>
      <c r="D43" s="253"/>
      <c r="E43" s="253"/>
      <c r="F43" s="253"/>
      <c r="G43" s="253"/>
      <c r="H43" s="253"/>
      <c r="I43" s="305"/>
    </row>
    <row r="44" spans="2:18" ht="15.75" customHeight="1">
      <c r="B44" s="306" t="s">
        <v>243</v>
      </c>
      <c r="C44" s="253"/>
      <c r="D44" s="253"/>
      <c r="E44" s="253"/>
      <c r="F44" s="253"/>
      <c r="G44" s="253"/>
      <c r="H44" s="253"/>
      <c r="I44" s="305"/>
    </row>
    <row r="45" spans="2:18" ht="15.75" customHeight="1">
      <c r="B45" s="306" t="s">
        <v>244</v>
      </c>
      <c r="C45" s="253"/>
      <c r="D45" s="253"/>
      <c r="E45" s="253"/>
      <c r="F45" s="253"/>
      <c r="G45" s="253"/>
      <c r="H45" s="253"/>
      <c r="I45" s="305"/>
    </row>
    <row r="46" spans="2:18" ht="15.75" customHeight="1">
      <c r="B46" s="306" t="s">
        <v>245</v>
      </c>
      <c r="C46" s="253"/>
      <c r="D46" s="253"/>
      <c r="E46" s="253"/>
      <c r="F46" s="253"/>
      <c r="G46" s="253"/>
      <c r="H46" s="253"/>
      <c r="I46" s="305"/>
    </row>
    <row r="47" spans="2:18" ht="15.75" customHeight="1">
      <c r="B47" s="306" t="s">
        <v>246</v>
      </c>
      <c r="C47" s="253"/>
      <c r="D47" s="253"/>
      <c r="E47" s="253"/>
      <c r="F47" s="253"/>
      <c r="G47" s="253"/>
      <c r="H47" s="253"/>
      <c r="I47" s="305"/>
    </row>
    <row r="48" spans="2:18" ht="15.75" customHeight="1">
      <c r="B48" s="306" t="s">
        <v>247</v>
      </c>
      <c r="C48" s="253"/>
      <c r="D48" s="253"/>
      <c r="E48" s="253"/>
      <c r="F48" s="253"/>
      <c r="G48" s="253"/>
      <c r="H48" s="253"/>
      <c r="I48" s="305"/>
    </row>
    <row r="49" spans="2:9" ht="15.75" customHeight="1">
      <c r="B49" s="306" t="s">
        <v>248</v>
      </c>
      <c r="C49" s="253"/>
      <c r="D49" s="253"/>
      <c r="E49" s="253"/>
      <c r="F49" s="253"/>
      <c r="G49" s="253"/>
      <c r="H49" s="253"/>
      <c r="I49" s="305"/>
    </row>
    <row r="50" spans="2:9" ht="15.75" customHeight="1">
      <c r="B50" s="306" t="s">
        <v>249</v>
      </c>
      <c r="C50" s="253"/>
      <c r="D50" s="253"/>
      <c r="E50" s="253"/>
      <c r="F50" s="253"/>
      <c r="G50" s="253"/>
      <c r="H50" s="253"/>
      <c r="I50" s="305"/>
    </row>
    <row r="51" spans="2:9" ht="15.75" customHeight="1">
      <c r="B51" s="306" t="s">
        <v>250</v>
      </c>
      <c r="C51" s="253"/>
      <c r="D51" s="253"/>
      <c r="E51" s="253"/>
      <c r="F51" s="253"/>
      <c r="G51" s="253"/>
      <c r="H51" s="253"/>
      <c r="I51" s="305"/>
    </row>
    <row r="52" spans="2:9" ht="15.75" customHeight="1">
      <c r="B52" s="306" t="s">
        <v>251</v>
      </c>
      <c r="C52" s="253"/>
      <c r="D52" s="253"/>
      <c r="E52" s="253"/>
      <c r="F52" s="253"/>
      <c r="G52" s="253"/>
      <c r="H52" s="253"/>
      <c r="I52" s="305"/>
    </row>
    <row r="53" spans="2:9" ht="15.75" customHeight="1">
      <c r="B53" s="306" t="s">
        <v>252</v>
      </c>
      <c r="C53" s="253"/>
      <c r="D53" s="253"/>
      <c r="E53" s="253"/>
      <c r="F53" s="253"/>
      <c r="G53" s="253"/>
      <c r="H53" s="253"/>
      <c r="I53" s="305"/>
    </row>
    <row r="54" spans="2:9" ht="15.75" customHeight="1">
      <c r="B54" s="306"/>
      <c r="C54" s="253"/>
      <c r="D54" s="253"/>
      <c r="E54" s="253"/>
      <c r="F54" s="253"/>
      <c r="G54" s="253"/>
      <c r="H54" s="253"/>
      <c r="I54" s="305"/>
    </row>
    <row r="55" spans="2:9" ht="15.75" customHeight="1">
      <c r="B55" s="306"/>
      <c r="C55" s="253"/>
      <c r="D55" s="253"/>
      <c r="E55" s="253"/>
      <c r="F55" s="253"/>
      <c r="G55" s="253"/>
      <c r="H55" s="253"/>
      <c r="I55" s="305"/>
    </row>
    <row r="56" spans="2:9" ht="15.75" customHeight="1">
      <c r="B56" s="309"/>
      <c r="C56" s="258"/>
      <c r="D56" s="258"/>
      <c r="E56" s="258"/>
      <c r="F56" s="258"/>
      <c r="G56" s="258"/>
      <c r="H56" s="258"/>
      <c r="I56" s="310"/>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42:I42"/>
    <mergeCell ref="B43:I43"/>
    <mergeCell ref="B36:I36"/>
    <mergeCell ref="B38:I38"/>
    <mergeCell ref="B39:I39"/>
    <mergeCell ref="B40:I40"/>
    <mergeCell ref="B41:I41"/>
    <mergeCell ref="K35:R35"/>
    <mergeCell ref="K36:R36"/>
    <mergeCell ref="E16:G16"/>
    <mergeCell ref="E17:G17"/>
    <mergeCell ref="B19:E19"/>
    <mergeCell ref="B20:R26"/>
    <mergeCell ref="B28:E28"/>
    <mergeCell ref="O28:R28"/>
    <mergeCell ref="K29:R29"/>
    <mergeCell ref="B29:I29"/>
    <mergeCell ref="B30:I30"/>
    <mergeCell ref="B31:I31"/>
    <mergeCell ref="B32:I32"/>
    <mergeCell ref="B33:I33"/>
    <mergeCell ref="B34:I34"/>
    <mergeCell ref="B35:I35"/>
    <mergeCell ref="K30:R30"/>
    <mergeCell ref="K31:R31"/>
    <mergeCell ref="K32:R32"/>
    <mergeCell ref="K33:R33"/>
    <mergeCell ref="K34:R34"/>
    <mergeCell ref="I16:L16"/>
    <mergeCell ref="N16:Q16"/>
    <mergeCell ref="N17:Q17"/>
    <mergeCell ref="B2:E3"/>
    <mergeCell ref="B5:G5"/>
    <mergeCell ref="I5:L5"/>
    <mergeCell ref="N5:Q5"/>
    <mergeCell ref="B6:D17"/>
    <mergeCell ref="I6:L6"/>
    <mergeCell ref="I17:L17"/>
    <mergeCell ref="B56:I56"/>
    <mergeCell ref="B44:I44"/>
    <mergeCell ref="B45:I45"/>
    <mergeCell ref="B46:I46"/>
    <mergeCell ref="B47:I47"/>
    <mergeCell ref="B48:I48"/>
    <mergeCell ref="B49:I49"/>
    <mergeCell ref="B50:I50"/>
    <mergeCell ref="B51:I51"/>
    <mergeCell ref="B52:I52"/>
    <mergeCell ref="B53:I53"/>
    <mergeCell ref="B54:I54"/>
    <mergeCell ref="B55:I55"/>
    <mergeCell ref="I14:L14"/>
    <mergeCell ref="E14:G14"/>
    <mergeCell ref="E15:G15"/>
    <mergeCell ref="N14:Q14"/>
    <mergeCell ref="N15:Q15"/>
    <mergeCell ref="I15:L15"/>
    <mergeCell ref="I12:L12"/>
    <mergeCell ref="E12:G12"/>
    <mergeCell ref="E13:G13"/>
    <mergeCell ref="N12:Q12"/>
    <mergeCell ref="N13:Q13"/>
    <mergeCell ref="I13:L13"/>
    <mergeCell ref="I10:L10"/>
    <mergeCell ref="E10:G10"/>
    <mergeCell ref="E11:G11"/>
    <mergeCell ref="N10:Q10"/>
    <mergeCell ref="N11:Q11"/>
    <mergeCell ref="I11:L11"/>
    <mergeCell ref="I8:L8"/>
    <mergeCell ref="E8:G8"/>
    <mergeCell ref="E9:G9"/>
    <mergeCell ref="N8:Q8"/>
    <mergeCell ref="N9:Q9"/>
    <mergeCell ref="I9:L9"/>
    <mergeCell ref="E6:G6"/>
    <mergeCell ref="E7:G7"/>
    <mergeCell ref="N6:Q6"/>
    <mergeCell ref="N7:Q7"/>
    <mergeCell ref="I7:L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sheetViews>
  <sheetFormatPr defaultColWidth="14.42578125" defaultRowHeight="15" customHeight="1"/>
  <cols>
    <col min="1" max="32" width="8.7109375" customWidth="1"/>
  </cols>
  <sheetData>
    <row r="1" spans="1:32">
      <c r="A1" s="68"/>
      <c r="B1" s="68"/>
      <c r="C1" s="303">
        <v>1</v>
      </c>
      <c r="D1" s="253"/>
      <c r="E1" s="253"/>
      <c r="F1" s="253"/>
      <c r="G1" s="303">
        <v>2</v>
      </c>
      <c r="H1" s="253"/>
      <c r="I1" s="253"/>
      <c r="J1" s="253"/>
      <c r="K1" s="68"/>
      <c r="L1" s="68"/>
      <c r="M1" s="68"/>
      <c r="N1" s="68"/>
      <c r="O1" s="68"/>
      <c r="P1" s="68"/>
      <c r="Q1" s="68"/>
      <c r="R1" s="68"/>
      <c r="S1" s="68"/>
      <c r="T1" s="68"/>
      <c r="U1" s="68"/>
      <c r="V1" s="68"/>
      <c r="W1" s="68"/>
      <c r="X1" s="68"/>
      <c r="Y1" s="68"/>
      <c r="Z1" s="68"/>
      <c r="AA1" s="68"/>
      <c r="AB1" s="68"/>
      <c r="AC1" s="68"/>
      <c r="AD1" s="68"/>
      <c r="AE1" s="68"/>
      <c r="AF1" s="68"/>
    </row>
    <row r="2" spans="1:32">
      <c r="A2" s="69"/>
      <c r="B2" s="79"/>
      <c r="C2" s="213" t="s">
        <v>115</v>
      </c>
      <c r="D2" s="77" t="s">
        <v>116</v>
      </c>
      <c r="E2" s="77" t="s">
        <v>117</v>
      </c>
      <c r="F2" s="81" t="s">
        <v>118</v>
      </c>
      <c r="G2" s="214" t="s">
        <v>115</v>
      </c>
      <c r="H2" s="77" t="s">
        <v>116</v>
      </c>
      <c r="I2" s="77" t="s">
        <v>117</v>
      </c>
      <c r="J2" s="78" t="s">
        <v>118</v>
      </c>
      <c r="K2" s="69"/>
      <c r="L2" s="69"/>
      <c r="M2" s="69"/>
      <c r="N2" s="69"/>
      <c r="O2" s="69"/>
      <c r="P2" s="69"/>
      <c r="Q2" s="69"/>
      <c r="R2" s="69"/>
      <c r="S2" s="69"/>
      <c r="T2" s="69"/>
      <c r="U2" s="69"/>
      <c r="V2" s="69"/>
      <c r="W2" s="69"/>
      <c r="X2" s="69"/>
      <c r="Y2" s="69"/>
      <c r="Z2" s="69"/>
      <c r="AA2" s="69"/>
      <c r="AB2" s="69"/>
      <c r="AC2" s="69"/>
      <c r="AD2" s="69"/>
      <c r="AE2" s="69"/>
      <c r="AF2" s="69"/>
    </row>
    <row r="3" spans="1:32">
      <c r="B3" s="215">
        <v>0</v>
      </c>
      <c r="C3" s="216">
        <v>-30</v>
      </c>
      <c r="D3" s="209">
        <v>-36</v>
      </c>
      <c r="E3" s="209">
        <v>-28</v>
      </c>
      <c r="F3" s="217">
        <v>-30</v>
      </c>
      <c r="G3" s="218">
        <v>37</v>
      </c>
      <c r="H3" s="209">
        <v>35</v>
      </c>
      <c r="I3" s="209">
        <v>37</v>
      </c>
      <c r="J3" s="219">
        <v>37</v>
      </c>
    </row>
    <row r="4" spans="1:32">
      <c r="B4" s="220">
        <v>1</v>
      </c>
      <c r="C4" s="221">
        <v>-26</v>
      </c>
      <c r="D4" s="222">
        <v>-24</v>
      </c>
      <c r="E4" s="222">
        <v>-22</v>
      </c>
      <c r="F4" s="223">
        <v>-24</v>
      </c>
      <c r="G4" s="224">
        <v>33</v>
      </c>
      <c r="H4" s="222">
        <v>30</v>
      </c>
      <c r="I4" s="222">
        <v>35</v>
      </c>
      <c r="J4" s="225">
        <v>35</v>
      </c>
    </row>
    <row r="5" spans="1:32">
      <c r="B5" s="220">
        <v>2</v>
      </c>
      <c r="C5" s="221">
        <v>-20</v>
      </c>
      <c r="D5" s="222">
        <v>-13</v>
      </c>
      <c r="E5" s="222">
        <v>-17</v>
      </c>
      <c r="F5" s="223">
        <v>-17</v>
      </c>
      <c r="G5" s="224">
        <v>22</v>
      </c>
      <c r="H5" s="222">
        <v>19</v>
      </c>
      <c r="I5" s="222">
        <v>30</v>
      </c>
      <c r="J5" s="225">
        <v>28</v>
      </c>
    </row>
    <row r="6" spans="1:32">
      <c r="B6" s="220">
        <v>3</v>
      </c>
      <c r="C6" s="221">
        <v>-13</v>
      </c>
      <c r="D6" s="222">
        <v>-6</v>
      </c>
      <c r="E6" s="222">
        <v>-8</v>
      </c>
      <c r="F6" s="223">
        <v>-8</v>
      </c>
      <c r="G6" s="224">
        <v>13</v>
      </c>
      <c r="H6" s="222">
        <v>13</v>
      </c>
      <c r="I6" s="222">
        <v>19</v>
      </c>
      <c r="J6" s="225">
        <v>19</v>
      </c>
    </row>
    <row r="7" spans="1:32">
      <c r="B7" s="220">
        <v>4</v>
      </c>
      <c r="C7" s="221">
        <v>-8</v>
      </c>
      <c r="D7" s="222">
        <v>5</v>
      </c>
      <c r="E7" s="222">
        <v>-4</v>
      </c>
      <c r="F7" s="223">
        <v>3</v>
      </c>
      <c r="G7" s="224">
        <v>7</v>
      </c>
      <c r="H7" s="222">
        <v>3</v>
      </c>
      <c r="I7" s="222">
        <v>13</v>
      </c>
      <c r="J7" s="225">
        <v>12</v>
      </c>
    </row>
    <row r="8" spans="1:32">
      <c r="B8" s="220">
        <v>5</v>
      </c>
      <c r="C8" s="221">
        <v>-6</v>
      </c>
      <c r="D8" s="222">
        <v>15</v>
      </c>
      <c r="E8" s="222">
        <v>3</v>
      </c>
      <c r="F8" s="223">
        <v>10</v>
      </c>
      <c r="G8" s="224">
        <v>3</v>
      </c>
      <c r="H8" s="222">
        <v>-2</v>
      </c>
      <c r="I8" s="222">
        <v>7</v>
      </c>
      <c r="J8" s="225">
        <v>7</v>
      </c>
    </row>
    <row r="9" spans="1:32">
      <c r="B9" s="220">
        <v>6</v>
      </c>
      <c r="C9" s="221">
        <v>-2</v>
      </c>
      <c r="D9" s="222">
        <v>17</v>
      </c>
      <c r="E9" s="222">
        <v>5</v>
      </c>
      <c r="F9" s="223">
        <v>15</v>
      </c>
      <c r="G9" s="224">
        <v>-2</v>
      </c>
      <c r="H9" s="222">
        <v>-10</v>
      </c>
      <c r="I9" s="222">
        <v>3</v>
      </c>
      <c r="J9" s="225">
        <v>3</v>
      </c>
    </row>
    <row r="10" spans="1:32">
      <c r="B10" s="220">
        <v>7</v>
      </c>
      <c r="C10" s="221">
        <v>3</v>
      </c>
      <c r="D10" s="222">
        <v>26</v>
      </c>
      <c r="E10" s="222">
        <v>13</v>
      </c>
      <c r="F10" s="223">
        <v>26</v>
      </c>
      <c r="G10" s="224">
        <v>-6</v>
      </c>
      <c r="H10" s="222">
        <v>-17</v>
      </c>
      <c r="I10" s="222">
        <v>-6</v>
      </c>
      <c r="J10" s="225">
        <v>-2</v>
      </c>
    </row>
    <row r="11" spans="1:32">
      <c r="B11" s="220">
        <v>8</v>
      </c>
      <c r="C11" s="221">
        <v>5</v>
      </c>
      <c r="D11" s="222">
        <v>28</v>
      </c>
      <c r="E11" s="222">
        <v>15</v>
      </c>
      <c r="F11" s="223">
        <v>28</v>
      </c>
      <c r="G11" s="224">
        <v>-8</v>
      </c>
      <c r="H11" s="222">
        <v>-22</v>
      </c>
      <c r="I11" s="222">
        <v>-10</v>
      </c>
      <c r="J11" s="225">
        <v>-6</v>
      </c>
    </row>
    <row r="12" spans="1:32">
      <c r="B12" s="220">
        <v>9</v>
      </c>
      <c r="C12" s="221">
        <v>10</v>
      </c>
      <c r="D12" s="222">
        <v>30</v>
      </c>
      <c r="E12" s="222">
        <v>19</v>
      </c>
      <c r="F12" s="223">
        <v>30</v>
      </c>
      <c r="G12" s="224">
        <v>-13</v>
      </c>
      <c r="H12" s="222">
        <v>-26</v>
      </c>
      <c r="I12" s="222">
        <v>-15</v>
      </c>
      <c r="J12" s="225">
        <v>-12</v>
      </c>
    </row>
    <row r="13" spans="1:32">
      <c r="B13" s="220">
        <v>10</v>
      </c>
      <c r="C13" s="221">
        <v>15</v>
      </c>
      <c r="D13" s="222">
        <v>33</v>
      </c>
      <c r="E13" s="222">
        <v>24</v>
      </c>
      <c r="F13" s="223">
        <v>31</v>
      </c>
      <c r="G13" s="224">
        <v>-15</v>
      </c>
      <c r="H13" s="222">
        <v>-30</v>
      </c>
      <c r="I13" s="222">
        <v>-22</v>
      </c>
      <c r="J13" s="225">
        <v>-17</v>
      </c>
    </row>
    <row r="14" spans="1:32">
      <c r="B14" s="220">
        <v>11</v>
      </c>
      <c r="C14" s="221">
        <v>17</v>
      </c>
      <c r="D14" s="222">
        <v>35</v>
      </c>
      <c r="E14" s="222">
        <v>26</v>
      </c>
      <c r="F14" s="223">
        <v>33</v>
      </c>
      <c r="G14" s="224">
        <v>-17</v>
      </c>
      <c r="H14" s="222">
        <v>-33</v>
      </c>
      <c r="I14" s="222">
        <v>-26</v>
      </c>
      <c r="J14" s="225">
        <v>-26</v>
      </c>
    </row>
    <row r="15" spans="1:32">
      <c r="B15" s="220">
        <v>12</v>
      </c>
      <c r="C15" s="221">
        <v>19</v>
      </c>
      <c r="D15" s="222">
        <v>36</v>
      </c>
      <c r="E15" s="222">
        <v>28</v>
      </c>
      <c r="F15" s="223">
        <v>34</v>
      </c>
      <c r="G15" s="224">
        <v>-22</v>
      </c>
      <c r="H15" s="222">
        <v>-35</v>
      </c>
      <c r="I15" s="222">
        <v>-30</v>
      </c>
      <c r="J15" s="225">
        <v>-28</v>
      </c>
    </row>
    <row r="16" spans="1:32">
      <c r="B16" s="220">
        <v>13</v>
      </c>
      <c r="C16" s="221">
        <v>24</v>
      </c>
      <c r="D16" s="222">
        <v>36</v>
      </c>
      <c r="E16" s="222">
        <v>30</v>
      </c>
      <c r="F16" s="223">
        <v>35</v>
      </c>
      <c r="G16" s="224">
        <v>-26</v>
      </c>
      <c r="H16" s="222">
        <v>-36</v>
      </c>
      <c r="I16" s="222">
        <v>-33</v>
      </c>
      <c r="J16" s="225">
        <v>-30</v>
      </c>
    </row>
    <row r="17" spans="2:10">
      <c r="B17" s="220">
        <v>14</v>
      </c>
      <c r="C17" s="221">
        <v>26</v>
      </c>
      <c r="D17" s="222">
        <v>36</v>
      </c>
      <c r="E17" s="222">
        <v>33</v>
      </c>
      <c r="F17" s="223">
        <v>36</v>
      </c>
      <c r="G17" s="224">
        <v>-28</v>
      </c>
      <c r="H17" s="222">
        <v>-36</v>
      </c>
      <c r="I17" s="222">
        <v>-34</v>
      </c>
      <c r="J17" s="225">
        <v>-33</v>
      </c>
    </row>
    <row r="18" spans="2:10">
      <c r="B18" s="220">
        <v>15</v>
      </c>
      <c r="C18" s="221">
        <v>33</v>
      </c>
      <c r="D18" s="222">
        <v>36</v>
      </c>
      <c r="E18" s="222">
        <v>35</v>
      </c>
      <c r="F18" s="223">
        <v>36</v>
      </c>
      <c r="G18" s="224">
        <v>-30</v>
      </c>
      <c r="H18" s="222">
        <v>-36</v>
      </c>
      <c r="I18" s="222">
        <v>-34</v>
      </c>
      <c r="J18" s="225">
        <v>-35</v>
      </c>
    </row>
    <row r="19" spans="2:10">
      <c r="B19" s="220">
        <v>16</v>
      </c>
      <c r="C19" s="221">
        <v>35</v>
      </c>
      <c r="D19" s="222">
        <v>36</v>
      </c>
      <c r="E19" s="222">
        <v>35</v>
      </c>
      <c r="F19" s="223">
        <v>36</v>
      </c>
      <c r="G19" s="224">
        <v>-33</v>
      </c>
      <c r="H19" s="222">
        <v>-36</v>
      </c>
      <c r="I19" s="222">
        <v>-35</v>
      </c>
      <c r="J19" s="225">
        <v>-36</v>
      </c>
    </row>
    <row r="20" spans="2:10">
      <c r="B20" s="220">
        <v>17</v>
      </c>
      <c r="C20" s="221">
        <v>35</v>
      </c>
      <c r="D20" s="222">
        <v>36</v>
      </c>
      <c r="E20" s="222">
        <v>35</v>
      </c>
      <c r="F20" s="223">
        <v>37</v>
      </c>
      <c r="G20" s="224">
        <v>-35</v>
      </c>
      <c r="H20" s="222">
        <v>-36</v>
      </c>
      <c r="I20" s="222">
        <v>-36</v>
      </c>
      <c r="J20" s="225">
        <v>-37</v>
      </c>
    </row>
    <row r="21" spans="2:10" ht="15.75" customHeight="1">
      <c r="B21" s="220">
        <v>18</v>
      </c>
      <c r="C21" s="221">
        <v>36</v>
      </c>
      <c r="D21" s="222">
        <v>36</v>
      </c>
      <c r="E21" s="222">
        <v>35</v>
      </c>
      <c r="F21" s="223">
        <v>38</v>
      </c>
      <c r="G21" s="224">
        <v>-35</v>
      </c>
      <c r="H21" s="222">
        <v>-36</v>
      </c>
      <c r="I21" s="222">
        <v>-36</v>
      </c>
      <c r="J21" s="225">
        <v>-38</v>
      </c>
    </row>
    <row r="22" spans="2:10" ht="15.75" customHeight="1">
      <c r="B22" s="220">
        <v>19</v>
      </c>
      <c r="C22" s="221">
        <v>36</v>
      </c>
      <c r="D22" s="222">
        <v>37</v>
      </c>
      <c r="E22" s="222">
        <v>35</v>
      </c>
      <c r="F22" s="223">
        <v>39</v>
      </c>
      <c r="G22" s="224">
        <v>-37</v>
      </c>
      <c r="H22" s="222">
        <v>-37</v>
      </c>
      <c r="I22" s="222">
        <v>-37</v>
      </c>
      <c r="J22" s="225">
        <v>-39</v>
      </c>
    </row>
    <row r="23" spans="2:10" ht="15.75" customHeight="1">
      <c r="B23" s="226">
        <v>20</v>
      </c>
      <c r="C23" s="227">
        <v>37</v>
      </c>
      <c r="D23" s="228">
        <v>40</v>
      </c>
      <c r="E23" s="228">
        <v>37</v>
      </c>
      <c r="F23" s="229">
        <v>40</v>
      </c>
      <c r="G23" s="230">
        <v>-37</v>
      </c>
      <c r="H23" s="228">
        <v>-40</v>
      </c>
      <c r="I23" s="228">
        <v>-40</v>
      </c>
      <c r="J23" s="231">
        <v>-40</v>
      </c>
    </row>
    <row r="24" spans="2:10" ht="15.75" customHeight="1"/>
    <row r="25" spans="2:10" ht="15.75" customHeight="1"/>
    <row r="26" spans="2:10" ht="15.75" customHeight="1">
      <c r="C26" s="303">
        <v>3</v>
      </c>
      <c r="D26" s="253"/>
      <c r="E26" s="253"/>
      <c r="F26" s="253"/>
    </row>
    <row r="27" spans="2:10" ht="15.75" customHeight="1">
      <c r="C27" s="214" t="s">
        <v>115</v>
      </c>
      <c r="D27" s="77" t="s">
        <v>116</v>
      </c>
      <c r="E27" s="77" t="s">
        <v>117</v>
      </c>
      <c r="F27" s="78" t="s">
        <v>118</v>
      </c>
    </row>
    <row r="28" spans="2:10" ht="15.75" customHeight="1">
      <c r="B28" s="232">
        <v>-22</v>
      </c>
      <c r="C28" s="238">
        <v>-37</v>
      </c>
      <c r="D28" s="239"/>
      <c r="E28" s="239"/>
      <c r="F28" s="240"/>
    </row>
    <row r="29" spans="2:10" ht="15.75" customHeight="1">
      <c r="B29" s="232">
        <v>-21</v>
      </c>
      <c r="C29" s="224">
        <v>-36</v>
      </c>
      <c r="D29" s="222"/>
      <c r="E29" s="222"/>
      <c r="F29" s="225"/>
    </row>
    <row r="30" spans="2:10" ht="15.75" customHeight="1">
      <c r="B30" s="232">
        <v>-20</v>
      </c>
      <c r="C30" s="224">
        <v>-35</v>
      </c>
      <c r="D30" s="222"/>
      <c r="E30" s="222"/>
      <c r="F30" s="225"/>
    </row>
    <row r="31" spans="2:10" ht="15.75" customHeight="1">
      <c r="B31" s="232">
        <v>-19</v>
      </c>
      <c r="C31" s="224">
        <v>-34</v>
      </c>
      <c r="D31" s="222"/>
      <c r="E31" s="222"/>
      <c r="F31" s="225"/>
    </row>
    <row r="32" spans="2:10" ht="15.75" customHeight="1">
      <c r="B32" s="232">
        <v>-18</v>
      </c>
      <c r="C32" s="224">
        <v>-34</v>
      </c>
      <c r="D32" s="222"/>
      <c r="E32" s="222"/>
      <c r="F32" s="225"/>
    </row>
    <row r="33" spans="2:6" ht="15.75" customHeight="1">
      <c r="B33" s="232">
        <v>-17</v>
      </c>
      <c r="C33" s="224">
        <v>-34</v>
      </c>
      <c r="D33" s="222"/>
      <c r="E33" s="222"/>
      <c r="F33" s="225"/>
    </row>
    <row r="34" spans="2:6" ht="15.75" customHeight="1">
      <c r="B34" s="232">
        <v>-16</v>
      </c>
      <c r="C34" s="224">
        <v>-33</v>
      </c>
      <c r="D34" s="222"/>
      <c r="E34" s="222"/>
      <c r="F34" s="225"/>
    </row>
    <row r="35" spans="2:6" ht="15.75" customHeight="1">
      <c r="B35" s="232">
        <v>-15</v>
      </c>
      <c r="C35" s="224">
        <v>-31</v>
      </c>
      <c r="D35" s="222"/>
      <c r="E35" s="222"/>
      <c r="F35" s="225"/>
    </row>
    <row r="36" spans="2:6" ht="15.75" customHeight="1">
      <c r="B36" s="232">
        <v>-14</v>
      </c>
      <c r="C36" s="224">
        <v>-30</v>
      </c>
      <c r="D36" s="222"/>
      <c r="E36" s="222"/>
      <c r="F36" s="225"/>
    </row>
    <row r="37" spans="2:6" ht="15.75" customHeight="1">
      <c r="B37" s="232">
        <v>-13</v>
      </c>
      <c r="C37" s="224">
        <v>-29</v>
      </c>
      <c r="D37" s="222"/>
      <c r="E37" s="222"/>
      <c r="F37" s="225"/>
    </row>
    <row r="38" spans="2:6" ht="15.75" customHeight="1">
      <c r="B38" s="232">
        <v>-12</v>
      </c>
      <c r="C38" s="224">
        <v>-28</v>
      </c>
      <c r="D38" s="222"/>
      <c r="E38" s="222"/>
      <c r="F38" s="225"/>
    </row>
    <row r="39" spans="2:6" ht="15.75" customHeight="1">
      <c r="B39" s="232">
        <v>-11</v>
      </c>
      <c r="C39" s="224">
        <v>-26</v>
      </c>
      <c r="D39" s="222"/>
      <c r="E39" s="222"/>
      <c r="F39" s="225"/>
    </row>
    <row r="40" spans="2:6" ht="15.75" customHeight="1">
      <c r="B40" s="232">
        <v>-10</v>
      </c>
      <c r="C40" s="224">
        <v>-22</v>
      </c>
      <c r="D40" s="222"/>
      <c r="E40" s="222"/>
      <c r="F40" s="225"/>
    </row>
    <row r="41" spans="2:6" ht="15.75" customHeight="1">
      <c r="B41" s="232">
        <v>-9</v>
      </c>
      <c r="C41" s="224">
        <v>-17</v>
      </c>
      <c r="D41" s="222"/>
      <c r="E41" s="222"/>
      <c r="F41" s="225"/>
    </row>
    <row r="42" spans="2:6" ht="15.75" customHeight="1">
      <c r="B42" s="232">
        <v>-8</v>
      </c>
      <c r="C42" s="224">
        <v>-16</v>
      </c>
      <c r="D42" s="222"/>
      <c r="E42" s="222"/>
      <c r="F42" s="225"/>
    </row>
    <row r="43" spans="2:6" ht="15.75" customHeight="1">
      <c r="B43" s="232">
        <v>-7</v>
      </c>
      <c r="C43" s="224">
        <v>-15</v>
      </c>
      <c r="D43" s="222"/>
      <c r="E43" s="222"/>
      <c r="F43" s="225"/>
    </row>
    <row r="44" spans="2:6" ht="15.75" customHeight="1">
      <c r="B44" s="232">
        <v>-6</v>
      </c>
      <c r="C44" s="224">
        <v>-14</v>
      </c>
      <c r="D44" s="222"/>
      <c r="E44" s="222"/>
      <c r="F44" s="225"/>
    </row>
    <row r="45" spans="2:6" ht="15.75" customHeight="1">
      <c r="B45" s="232">
        <v>-5</v>
      </c>
      <c r="C45" s="224">
        <v>-13</v>
      </c>
      <c r="D45" s="222"/>
      <c r="E45" s="222"/>
      <c r="F45" s="225"/>
    </row>
    <row r="46" spans="2:6" ht="15.75" customHeight="1">
      <c r="B46" s="232">
        <v>-4</v>
      </c>
      <c r="C46" s="224">
        <v>-8</v>
      </c>
      <c r="D46" s="222"/>
      <c r="E46" s="222"/>
      <c r="F46" s="225"/>
    </row>
    <row r="47" spans="2:6" ht="15.75" customHeight="1">
      <c r="B47" s="232">
        <v>-3</v>
      </c>
      <c r="C47" s="224">
        <v>-6</v>
      </c>
      <c r="D47" s="222"/>
      <c r="E47" s="222"/>
      <c r="F47" s="225"/>
    </row>
    <row r="48" spans="2:6" ht="15.75" customHeight="1">
      <c r="B48" s="232">
        <v>-2</v>
      </c>
      <c r="C48" s="224">
        <v>-4</v>
      </c>
      <c r="D48" s="222"/>
      <c r="E48" s="222"/>
      <c r="F48" s="225"/>
    </row>
    <row r="49" spans="2:12" ht="15.75" customHeight="1">
      <c r="B49" s="232">
        <v>-1</v>
      </c>
      <c r="C49" s="224">
        <v>-3</v>
      </c>
      <c r="D49" s="222"/>
      <c r="E49" s="222"/>
      <c r="F49" s="225"/>
    </row>
    <row r="50" spans="2:12" ht="15.75" customHeight="1">
      <c r="B50" s="232">
        <v>0</v>
      </c>
      <c r="C50" s="224">
        <v>-2</v>
      </c>
      <c r="D50" s="222"/>
      <c r="E50" s="222"/>
      <c r="F50" s="225"/>
    </row>
    <row r="51" spans="2:12" ht="15.75" customHeight="1">
      <c r="B51" s="232">
        <v>1</v>
      </c>
      <c r="C51" s="224">
        <v>3</v>
      </c>
      <c r="D51" s="222"/>
      <c r="E51" s="222"/>
      <c r="F51" s="225"/>
    </row>
    <row r="52" spans="2:12" ht="15.75" customHeight="1">
      <c r="B52" s="232">
        <v>2</v>
      </c>
      <c r="C52" s="224">
        <v>4</v>
      </c>
      <c r="D52" s="222"/>
      <c r="E52" s="222"/>
      <c r="F52" s="225"/>
    </row>
    <row r="53" spans="2:12" ht="15.75" customHeight="1">
      <c r="B53" s="232">
        <v>3</v>
      </c>
      <c r="C53" s="224">
        <v>5</v>
      </c>
      <c r="D53" s="222"/>
      <c r="E53" s="222"/>
      <c r="F53" s="225"/>
    </row>
    <row r="54" spans="2:12" ht="15.75" customHeight="1">
      <c r="B54" s="232">
        <v>4</v>
      </c>
      <c r="C54" s="224">
        <v>6</v>
      </c>
      <c r="D54" s="222"/>
      <c r="E54" s="222"/>
      <c r="F54" s="225"/>
    </row>
    <row r="55" spans="2:12" ht="15.75" customHeight="1">
      <c r="B55" s="232">
        <v>5</v>
      </c>
      <c r="C55" s="224">
        <v>7</v>
      </c>
      <c r="D55" s="222"/>
      <c r="E55" s="222"/>
      <c r="F55" s="225"/>
    </row>
    <row r="56" spans="2:12" ht="15.75" customHeight="1">
      <c r="B56" s="232">
        <v>6</v>
      </c>
      <c r="C56" s="224">
        <v>10</v>
      </c>
      <c r="D56" s="222"/>
      <c r="E56" s="222"/>
      <c r="F56" s="225"/>
    </row>
    <row r="57" spans="2:12" ht="15.75" customHeight="1">
      <c r="B57" s="232">
        <v>7</v>
      </c>
      <c r="C57" s="224">
        <v>12</v>
      </c>
      <c r="D57" s="222"/>
      <c r="E57" s="222"/>
      <c r="F57" s="225"/>
    </row>
    <row r="58" spans="2:12" ht="15.75" customHeight="1">
      <c r="B58" s="232">
        <v>8</v>
      </c>
      <c r="C58" s="224">
        <v>16</v>
      </c>
      <c r="D58" s="222"/>
      <c r="E58" s="222"/>
      <c r="F58" s="225"/>
      <c r="L58" s="232">
        <v>12</v>
      </c>
    </row>
    <row r="59" spans="2:12" ht="15.75" customHeight="1">
      <c r="B59" s="232">
        <v>9</v>
      </c>
      <c r="C59" s="224">
        <v>18</v>
      </c>
      <c r="D59" s="222"/>
      <c r="E59" s="222"/>
      <c r="F59" s="225"/>
      <c r="L59" s="232">
        <v>250000</v>
      </c>
    </row>
    <row r="60" spans="2:12" ht="15.75" customHeight="1">
      <c r="B60" s="232">
        <v>10</v>
      </c>
      <c r="C60" s="224">
        <v>24</v>
      </c>
      <c r="D60" s="222"/>
      <c r="E60" s="222"/>
      <c r="F60" s="225"/>
      <c r="L60" s="232">
        <f>L59*L58</f>
        <v>3000000</v>
      </c>
    </row>
    <row r="61" spans="2:12" ht="15.75" customHeight="1">
      <c r="B61" s="232">
        <v>11</v>
      </c>
      <c r="C61" s="224">
        <v>25</v>
      </c>
      <c r="D61" s="222"/>
      <c r="E61" s="222"/>
      <c r="F61" s="225"/>
    </row>
    <row r="62" spans="2:12" ht="15.75" customHeight="1">
      <c r="B62" s="232">
        <v>12</v>
      </c>
      <c r="C62" s="224">
        <v>26</v>
      </c>
      <c r="D62" s="222"/>
      <c r="E62" s="222"/>
      <c r="F62" s="225"/>
    </row>
    <row r="63" spans="2:12" ht="15.75" customHeight="1">
      <c r="B63" s="232">
        <v>13</v>
      </c>
      <c r="C63" s="224">
        <v>28</v>
      </c>
      <c r="D63" s="222"/>
      <c r="E63" s="222"/>
      <c r="F63" s="225"/>
    </row>
    <row r="64" spans="2:12" ht="15.75" customHeight="1">
      <c r="B64" s="232">
        <v>14</v>
      </c>
      <c r="C64" s="224">
        <v>30</v>
      </c>
      <c r="D64" s="222"/>
      <c r="E64" s="222"/>
      <c r="F64" s="225"/>
    </row>
    <row r="65" spans="2:6" ht="15.75" customHeight="1">
      <c r="B65" s="232">
        <v>15</v>
      </c>
      <c r="C65" s="224">
        <v>31</v>
      </c>
      <c r="D65" s="222"/>
      <c r="E65" s="222"/>
      <c r="F65" s="225"/>
    </row>
    <row r="66" spans="2:6" ht="15.75" customHeight="1">
      <c r="B66" s="232">
        <v>16</v>
      </c>
      <c r="C66" s="224">
        <v>33</v>
      </c>
      <c r="D66" s="222"/>
      <c r="E66" s="222"/>
      <c r="F66" s="225"/>
    </row>
    <row r="67" spans="2:6" ht="15.75" customHeight="1">
      <c r="B67" s="232">
        <v>17</v>
      </c>
      <c r="C67" s="224">
        <v>34</v>
      </c>
      <c r="D67" s="222"/>
      <c r="E67" s="222"/>
      <c r="F67" s="225"/>
    </row>
    <row r="68" spans="2:6" ht="15.75" customHeight="1">
      <c r="B68" s="232">
        <v>18</v>
      </c>
      <c r="C68" s="224">
        <v>35</v>
      </c>
      <c r="D68" s="222"/>
      <c r="E68" s="222"/>
      <c r="F68" s="225"/>
    </row>
    <row r="69" spans="2:6" ht="15.75" customHeight="1">
      <c r="B69" s="232">
        <v>19</v>
      </c>
      <c r="C69" s="224">
        <v>36</v>
      </c>
      <c r="D69" s="222"/>
      <c r="E69" s="222"/>
      <c r="F69" s="225"/>
    </row>
    <row r="70" spans="2:6" ht="15.75" customHeight="1">
      <c r="B70" s="232">
        <v>20</v>
      </c>
      <c r="C70" s="224">
        <v>36</v>
      </c>
      <c r="D70" s="222"/>
      <c r="E70" s="222"/>
      <c r="F70" s="225"/>
    </row>
    <row r="71" spans="2:6" ht="15.75" customHeight="1">
      <c r="B71" s="232">
        <v>21</v>
      </c>
      <c r="C71" s="224">
        <v>37</v>
      </c>
      <c r="D71" s="222"/>
      <c r="E71" s="222"/>
      <c r="F71" s="225"/>
    </row>
    <row r="72" spans="2:6" ht="15.75" customHeight="1">
      <c r="B72" s="232">
        <v>22</v>
      </c>
      <c r="C72" s="230">
        <v>40</v>
      </c>
      <c r="D72" s="228"/>
      <c r="E72" s="228"/>
      <c r="F72" s="231"/>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1:F1"/>
    <mergeCell ref="G1:J1"/>
    <mergeCell ref="C26:F2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1000"/>
  <sheetViews>
    <sheetView workbookViewId="0"/>
  </sheetViews>
  <sheetFormatPr defaultColWidth="14.42578125" defaultRowHeight="15" customHeight="1"/>
  <cols>
    <col min="1" max="1" width="8.7109375" customWidth="1"/>
    <col min="2" max="2" width="33.5703125" customWidth="1"/>
    <col min="3" max="3" width="29.7109375" customWidth="1"/>
    <col min="4" max="4" width="26.42578125" customWidth="1"/>
    <col min="5" max="5" width="34.85546875" customWidth="1"/>
    <col min="6" max="6" width="41" customWidth="1"/>
    <col min="7" max="8" width="27.140625" customWidth="1"/>
    <col min="9" max="9" width="26.140625" customWidth="1"/>
    <col min="10" max="10" width="32.7109375" customWidth="1"/>
    <col min="11" max="11" width="25.7109375" customWidth="1"/>
    <col min="12" max="12" width="24.7109375" customWidth="1"/>
    <col min="13" max="13" width="29.28515625" customWidth="1"/>
    <col min="14" max="14" width="25.85546875" customWidth="1"/>
    <col min="15" max="15" width="30.42578125" customWidth="1"/>
    <col min="16" max="16" width="28.5703125" customWidth="1"/>
    <col min="17" max="17" width="24" customWidth="1"/>
    <col min="18" max="18" width="44.85546875" customWidth="1"/>
    <col min="19" max="19" width="36.85546875" customWidth="1"/>
    <col min="20" max="20" width="46.42578125" customWidth="1"/>
    <col min="21" max="22" width="40.5703125" customWidth="1"/>
    <col min="23" max="24" width="36.85546875" customWidth="1"/>
    <col min="25" max="25" width="51.5703125" customWidth="1"/>
    <col min="26" max="26" width="42.42578125" customWidth="1"/>
    <col min="27" max="27" width="39.28515625" customWidth="1"/>
    <col min="28" max="28" width="47.7109375" customWidth="1"/>
    <col min="29" max="29" width="30.42578125" customWidth="1"/>
    <col min="30" max="30" width="40.5703125" customWidth="1"/>
    <col min="31" max="31" width="42.42578125" customWidth="1"/>
    <col min="32" max="32" width="40.5703125" customWidth="1"/>
    <col min="33" max="33" width="42.42578125" customWidth="1"/>
    <col min="34" max="34" width="40" customWidth="1"/>
    <col min="35" max="35" width="38.140625" customWidth="1"/>
    <col min="36" max="36" width="40" customWidth="1"/>
    <col min="37" max="37" width="47.7109375" customWidth="1"/>
    <col min="38" max="38" width="42.42578125" customWidth="1"/>
    <col min="39" max="39" width="41.85546875" customWidth="1"/>
    <col min="40" max="40" width="47.7109375" customWidth="1"/>
    <col min="41" max="41" width="42.42578125" customWidth="1"/>
    <col min="42" max="56" width="8.7109375" customWidth="1"/>
  </cols>
  <sheetData>
    <row r="2" spans="1:56">
      <c r="B2" s="222">
        <v>1</v>
      </c>
      <c r="C2" s="222">
        <v>2</v>
      </c>
      <c r="D2" s="222">
        <v>3</v>
      </c>
      <c r="E2" s="222">
        <v>4</v>
      </c>
      <c r="F2" s="222">
        <v>5</v>
      </c>
      <c r="G2" s="222">
        <v>6</v>
      </c>
      <c r="H2" s="222">
        <v>7</v>
      </c>
      <c r="I2" s="222">
        <v>8</v>
      </c>
      <c r="J2" s="222">
        <v>9</v>
      </c>
      <c r="K2" s="222">
        <v>10</v>
      </c>
      <c r="L2" s="222">
        <v>11</v>
      </c>
      <c r="M2" s="222">
        <v>12</v>
      </c>
      <c r="N2" s="222">
        <v>13</v>
      </c>
      <c r="O2" s="222">
        <v>14</v>
      </c>
      <c r="P2" s="222">
        <v>15</v>
      </c>
      <c r="Q2" s="222">
        <v>16</v>
      </c>
      <c r="R2" s="222">
        <v>17</v>
      </c>
      <c r="S2" s="222">
        <v>18</v>
      </c>
      <c r="T2" s="222">
        <v>19</v>
      </c>
      <c r="U2" s="222">
        <v>20</v>
      </c>
      <c r="V2" s="222">
        <v>21</v>
      </c>
      <c r="W2" s="222">
        <v>22</v>
      </c>
      <c r="X2" s="222">
        <v>23</v>
      </c>
      <c r="Y2" s="222">
        <v>24</v>
      </c>
      <c r="Z2" s="222">
        <v>25</v>
      </c>
      <c r="AA2" s="222">
        <v>26</v>
      </c>
      <c r="AB2" s="222">
        <v>27</v>
      </c>
      <c r="AC2" s="222">
        <v>28</v>
      </c>
      <c r="AD2" s="222">
        <v>29</v>
      </c>
      <c r="AE2" s="222">
        <v>30</v>
      </c>
      <c r="AF2" s="222">
        <v>31</v>
      </c>
      <c r="AG2" s="222">
        <v>32</v>
      </c>
      <c r="AH2" s="222">
        <v>33</v>
      </c>
      <c r="AI2" s="222">
        <v>34</v>
      </c>
      <c r="AJ2" s="222">
        <v>35</v>
      </c>
      <c r="AK2" s="222">
        <v>36</v>
      </c>
      <c r="AL2" s="222">
        <v>37</v>
      </c>
      <c r="AM2" s="222">
        <v>38</v>
      </c>
      <c r="AN2" s="222">
        <v>39</v>
      </c>
      <c r="AO2" s="222">
        <v>40</v>
      </c>
    </row>
    <row r="3" spans="1:56">
      <c r="A3" s="69"/>
      <c r="B3" s="241" t="s">
        <v>118</v>
      </c>
      <c r="C3" s="241" t="s">
        <v>115</v>
      </c>
      <c r="D3" s="241" t="s">
        <v>253</v>
      </c>
      <c r="E3" s="241" t="s">
        <v>254</v>
      </c>
      <c r="F3" s="241" t="s">
        <v>255</v>
      </c>
      <c r="G3" s="241" t="s">
        <v>256</v>
      </c>
      <c r="H3" s="241" t="s">
        <v>257</v>
      </c>
      <c r="I3" s="241" t="s">
        <v>258</v>
      </c>
      <c r="J3" s="241" t="s">
        <v>133</v>
      </c>
      <c r="K3" s="241" t="s">
        <v>134</v>
      </c>
      <c r="L3" s="241" t="s">
        <v>135</v>
      </c>
      <c r="M3" s="241" t="s">
        <v>259</v>
      </c>
      <c r="N3" s="241" t="s">
        <v>260</v>
      </c>
      <c r="O3" s="241" t="s">
        <v>138</v>
      </c>
      <c r="P3" s="241" t="s">
        <v>117</v>
      </c>
      <c r="Q3" s="241" t="s">
        <v>261</v>
      </c>
      <c r="R3" s="241" t="s">
        <v>140</v>
      </c>
      <c r="S3" s="241" t="s">
        <v>141</v>
      </c>
      <c r="T3" s="241" t="s">
        <v>142</v>
      </c>
      <c r="U3" s="241" t="s">
        <v>143</v>
      </c>
      <c r="V3" s="241" t="s">
        <v>144</v>
      </c>
      <c r="W3" s="241" t="s">
        <v>145</v>
      </c>
      <c r="X3" s="241" t="s">
        <v>146</v>
      </c>
      <c r="Y3" s="241" t="s">
        <v>116</v>
      </c>
      <c r="Z3" s="241" t="s">
        <v>147</v>
      </c>
      <c r="AA3" s="241" t="s">
        <v>148</v>
      </c>
      <c r="AB3" s="241" t="s">
        <v>149</v>
      </c>
      <c r="AC3" s="241" t="s">
        <v>150</v>
      </c>
      <c r="AD3" s="241" t="s">
        <v>151</v>
      </c>
      <c r="AE3" s="241" t="s">
        <v>152</v>
      </c>
      <c r="AF3" s="241" t="s">
        <v>153</v>
      </c>
      <c r="AG3" s="241" t="s">
        <v>154</v>
      </c>
      <c r="AH3" s="241" t="s">
        <v>155</v>
      </c>
      <c r="AI3" s="241" t="s">
        <v>156</v>
      </c>
      <c r="AJ3" s="241" t="s">
        <v>157</v>
      </c>
      <c r="AK3" s="241" t="s">
        <v>158</v>
      </c>
      <c r="AL3" s="241" t="s">
        <v>159</v>
      </c>
      <c r="AM3" s="241" t="s">
        <v>160</v>
      </c>
      <c r="AN3" s="241" t="s">
        <v>161</v>
      </c>
      <c r="AO3" s="241" t="s">
        <v>162</v>
      </c>
      <c r="AP3" s="69"/>
      <c r="AQ3" s="69"/>
      <c r="AR3" s="69"/>
      <c r="AS3" s="69"/>
      <c r="AT3" s="69"/>
      <c r="AU3" s="69"/>
      <c r="AV3" s="69"/>
      <c r="AW3" s="69"/>
      <c r="AX3" s="69"/>
      <c r="AY3" s="69"/>
      <c r="AZ3" s="69"/>
      <c r="BA3" s="69"/>
      <c r="BB3" s="69"/>
      <c r="BC3" s="69"/>
      <c r="BD3" s="69"/>
    </row>
    <row r="4" spans="1:56">
      <c r="A4" s="242"/>
      <c r="B4" s="243" t="s">
        <v>262</v>
      </c>
      <c r="C4" s="243" t="s">
        <v>263</v>
      </c>
      <c r="D4" s="243" t="s">
        <v>264</v>
      </c>
      <c r="E4" s="243" t="s">
        <v>265</v>
      </c>
      <c r="F4" s="243" t="s">
        <v>266</v>
      </c>
      <c r="G4" s="243" t="s">
        <v>267</v>
      </c>
      <c r="H4" s="243" t="s">
        <v>268</v>
      </c>
      <c r="I4" s="243" t="s">
        <v>269</v>
      </c>
      <c r="J4" s="243" t="s">
        <v>270</v>
      </c>
      <c r="K4" s="243" t="s">
        <v>271</v>
      </c>
      <c r="L4" s="243" t="s">
        <v>272</v>
      </c>
      <c r="M4" s="243" t="s">
        <v>273</v>
      </c>
      <c r="N4" s="243" t="s">
        <v>274</v>
      </c>
      <c r="O4" s="243" t="s">
        <v>275</v>
      </c>
      <c r="P4" s="243" t="s">
        <v>276</v>
      </c>
      <c r="Q4" s="243" t="s">
        <v>277</v>
      </c>
      <c r="R4" s="243" t="s">
        <v>278</v>
      </c>
      <c r="S4" s="243" t="s">
        <v>279</v>
      </c>
      <c r="T4" s="243" t="s">
        <v>280</v>
      </c>
      <c r="U4" s="243" t="s">
        <v>271</v>
      </c>
      <c r="V4" s="243" t="s">
        <v>281</v>
      </c>
      <c r="W4" s="243" t="s">
        <v>279</v>
      </c>
      <c r="X4" s="243" t="s">
        <v>279</v>
      </c>
      <c r="Y4" s="243" t="s">
        <v>282</v>
      </c>
      <c r="Z4" s="243" t="s">
        <v>283</v>
      </c>
      <c r="AA4" s="243" t="s">
        <v>284</v>
      </c>
      <c r="AB4" s="243" t="s">
        <v>284</v>
      </c>
      <c r="AC4" s="243" t="s">
        <v>275</v>
      </c>
      <c r="AD4" s="243" t="s">
        <v>272</v>
      </c>
      <c r="AE4" s="243" t="s">
        <v>283</v>
      </c>
      <c r="AF4" s="243" t="s">
        <v>271</v>
      </c>
      <c r="AG4" s="243" t="s">
        <v>283</v>
      </c>
      <c r="AH4" s="243" t="s">
        <v>285</v>
      </c>
      <c r="AI4" s="243" t="s">
        <v>269</v>
      </c>
      <c r="AJ4" s="243" t="s">
        <v>285</v>
      </c>
      <c r="AK4" s="243" t="s">
        <v>284</v>
      </c>
      <c r="AL4" s="243" t="s">
        <v>279</v>
      </c>
      <c r="AM4" s="243" t="s">
        <v>286</v>
      </c>
      <c r="AN4" s="243" t="s">
        <v>284</v>
      </c>
      <c r="AO4" s="243" t="s">
        <v>287</v>
      </c>
      <c r="AP4" s="242"/>
      <c r="AQ4" s="242"/>
      <c r="AR4" s="242"/>
      <c r="AS4" s="242"/>
      <c r="AT4" s="242"/>
      <c r="AU4" s="242"/>
      <c r="AV4" s="242"/>
      <c r="AW4" s="242"/>
      <c r="AX4" s="242"/>
      <c r="AY4" s="242"/>
      <c r="AZ4" s="242"/>
      <c r="BA4" s="242"/>
      <c r="BB4" s="242"/>
      <c r="BC4" s="242"/>
      <c r="BD4" s="242"/>
    </row>
    <row r="5" spans="1:56">
      <c r="A5" s="244"/>
      <c r="B5" s="245" t="s">
        <v>288</v>
      </c>
      <c r="C5" s="245" t="s">
        <v>289</v>
      </c>
      <c r="D5" s="245" t="s">
        <v>290</v>
      </c>
      <c r="E5" s="245" t="s">
        <v>291</v>
      </c>
      <c r="F5" s="245" t="s">
        <v>292</v>
      </c>
      <c r="G5" s="245" t="s">
        <v>293</v>
      </c>
      <c r="H5" s="245" t="s">
        <v>294</v>
      </c>
      <c r="I5" s="245" t="s">
        <v>295</v>
      </c>
      <c r="J5" s="245" t="s">
        <v>296</v>
      </c>
      <c r="K5" s="245" t="s">
        <v>297</v>
      </c>
      <c r="L5" s="245" t="s">
        <v>298</v>
      </c>
      <c r="M5" s="245" t="s">
        <v>299</v>
      </c>
      <c r="N5" s="245" t="s">
        <v>300</v>
      </c>
      <c r="O5" s="245" t="s">
        <v>301</v>
      </c>
      <c r="P5" s="245" t="s">
        <v>302</v>
      </c>
      <c r="Q5" s="245" t="s">
        <v>303</v>
      </c>
      <c r="R5" s="245" t="s">
        <v>304</v>
      </c>
      <c r="S5" s="245" t="s">
        <v>305</v>
      </c>
      <c r="T5" s="245" t="s">
        <v>306</v>
      </c>
      <c r="U5" s="245" t="s">
        <v>307</v>
      </c>
      <c r="V5" s="245" t="s">
        <v>307</v>
      </c>
      <c r="W5" s="245" t="s">
        <v>305</v>
      </c>
      <c r="X5" s="245" t="s">
        <v>305</v>
      </c>
      <c r="Y5" s="245" t="s">
        <v>308</v>
      </c>
      <c r="Z5" s="245" t="s">
        <v>309</v>
      </c>
      <c r="AA5" s="245" t="s">
        <v>310</v>
      </c>
      <c r="AB5" s="245" t="s">
        <v>311</v>
      </c>
      <c r="AC5" s="245" t="s">
        <v>301</v>
      </c>
      <c r="AD5" s="245" t="s">
        <v>298</v>
      </c>
      <c r="AE5" s="245" t="s">
        <v>309</v>
      </c>
      <c r="AF5" s="245" t="s">
        <v>307</v>
      </c>
      <c r="AG5" s="245" t="s">
        <v>309</v>
      </c>
      <c r="AH5" s="245" t="s">
        <v>312</v>
      </c>
      <c r="AI5" s="245" t="s">
        <v>313</v>
      </c>
      <c r="AJ5" s="245" t="s">
        <v>312</v>
      </c>
      <c r="AK5" s="245" t="s">
        <v>311</v>
      </c>
      <c r="AL5" s="245" t="s">
        <v>314</v>
      </c>
      <c r="AM5" s="245" t="s">
        <v>315</v>
      </c>
      <c r="AN5" s="245" t="s">
        <v>311</v>
      </c>
      <c r="AO5" s="245" t="s">
        <v>316</v>
      </c>
      <c r="AP5" s="244"/>
      <c r="AQ5" s="244"/>
      <c r="AR5" s="244"/>
      <c r="AS5" s="244"/>
      <c r="AT5" s="244"/>
      <c r="AU5" s="244"/>
      <c r="AV5" s="244"/>
      <c r="AW5" s="244"/>
      <c r="AX5" s="244"/>
      <c r="AY5" s="244"/>
      <c r="AZ5" s="244"/>
      <c r="BA5" s="244"/>
      <c r="BB5" s="244"/>
      <c r="BC5" s="244"/>
      <c r="BD5" s="244"/>
    </row>
    <row r="6" spans="1:56">
      <c r="A6" s="244"/>
      <c r="B6" s="245" t="s">
        <v>317</v>
      </c>
      <c r="C6" s="245" t="s">
        <v>318</v>
      </c>
      <c r="D6" s="245" t="s">
        <v>319</v>
      </c>
      <c r="E6" s="245" t="s">
        <v>320</v>
      </c>
      <c r="F6" s="245" t="s">
        <v>321</v>
      </c>
      <c r="G6" s="245" t="s">
        <v>321</v>
      </c>
      <c r="H6" s="245" t="s">
        <v>322</v>
      </c>
      <c r="I6" s="245" t="s">
        <v>323</v>
      </c>
      <c r="J6" s="245" t="s">
        <v>321</v>
      </c>
      <c r="K6" s="245" t="s">
        <v>324</v>
      </c>
      <c r="L6" s="245" t="s">
        <v>325</v>
      </c>
      <c r="M6" s="245" t="s">
        <v>326</v>
      </c>
      <c r="N6" s="245" t="s">
        <v>327</v>
      </c>
      <c r="O6" s="245" t="s">
        <v>328</v>
      </c>
      <c r="P6" s="245" t="s">
        <v>329</v>
      </c>
      <c r="Q6" s="245" t="s">
        <v>330</v>
      </c>
      <c r="R6" s="245" t="s">
        <v>317</v>
      </c>
      <c r="S6" s="245" t="s">
        <v>331</v>
      </c>
      <c r="T6" s="245" t="s">
        <v>332</v>
      </c>
      <c r="U6" s="245" t="s">
        <v>333</v>
      </c>
      <c r="V6" s="245" t="s">
        <v>333</v>
      </c>
      <c r="W6" s="245" t="s">
        <v>331</v>
      </c>
      <c r="X6" s="245" t="s">
        <v>331</v>
      </c>
      <c r="Y6" s="245" t="s">
        <v>334</v>
      </c>
      <c r="Z6" s="245" t="s">
        <v>335</v>
      </c>
      <c r="AA6" s="245" t="s">
        <v>336</v>
      </c>
      <c r="AB6" s="245" t="s">
        <v>337</v>
      </c>
      <c r="AC6" s="245" t="s">
        <v>328</v>
      </c>
      <c r="AD6" s="245" t="s">
        <v>325</v>
      </c>
      <c r="AE6" s="245" t="s">
        <v>338</v>
      </c>
      <c r="AF6" s="245" t="s">
        <v>333</v>
      </c>
      <c r="AG6" s="245" t="s">
        <v>338</v>
      </c>
      <c r="AH6" s="245" t="s">
        <v>310</v>
      </c>
      <c r="AI6" s="245" t="s">
        <v>339</v>
      </c>
      <c r="AJ6" s="245" t="s">
        <v>310</v>
      </c>
      <c r="AK6" s="245" t="s">
        <v>337</v>
      </c>
      <c r="AL6" s="245" t="s">
        <v>331</v>
      </c>
      <c r="AM6" s="245" t="s">
        <v>340</v>
      </c>
      <c r="AN6" s="245" t="s">
        <v>337</v>
      </c>
      <c r="AO6" s="245" t="s">
        <v>341</v>
      </c>
      <c r="AP6" s="244"/>
      <c r="AQ6" s="244"/>
      <c r="AR6" s="244"/>
      <c r="AS6" s="244"/>
      <c r="AT6" s="244"/>
      <c r="AU6" s="244"/>
      <c r="AV6" s="244"/>
      <c r="AW6" s="244"/>
      <c r="AX6" s="244"/>
      <c r="AY6" s="244"/>
      <c r="AZ6" s="244"/>
      <c r="BA6" s="244"/>
      <c r="BB6" s="244"/>
      <c r="BC6" s="244"/>
      <c r="BD6" s="244"/>
    </row>
    <row r="7" spans="1:56">
      <c r="A7" s="244"/>
      <c r="B7" s="245" t="s">
        <v>300</v>
      </c>
      <c r="C7" s="245" t="s">
        <v>342</v>
      </c>
      <c r="D7" s="245" t="s">
        <v>343</v>
      </c>
      <c r="E7" s="245" t="s">
        <v>344</v>
      </c>
      <c r="F7" s="245" t="s">
        <v>345</v>
      </c>
      <c r="G7" s="245" t="s">
        <v>346</v>
      </c>
      <c r="H7" s="245" t="s">
        <v>347</v>
      </c>
      <c r="I7" s="245" t="s">
        <v>348</v>
      </c>
      <c r="J7" s="245" t="s">
        <v>349</v>
      </c>
      <c r="K7" s="245" t="s">
        <v>350</v>
      </c>
      <c r="L7" s="245" t="s">
        <v>351</v>
      </c>
      <c r="M7" s="245" t="s">
        <v>352</v>
      </c>
      <c r="N7" s="245" t="s">
        <v>353</v>
      </c>
      <c r="O7" s="245" t="s">
        <v>354</v>
      </c>
      <c r="P7" s="245" t="s">
        <v>355</v>
      </c>
      <c r="Q7" s="245" t="s">
        <v>356</v>
      </c>
      <c r="R7" s="245" t="s">
        <v>357</v>
      </c>
      <c r="S7" s="245" t="s">
        <v>358</v>
      </c>
      <c r="T7" s="245" t="s">
        <v>359</v>
      </c>
      <c r="U7" s="245" t="s">
        <v>360</v>
      </c>
      <c r="V7" s="245" t="s">
        <v>360</v>
      </c>
      <c r="W7" s="245" t="s">
        <v>358</v>
      </c>
      <c r="X7" s="245" t="s">
        <v>358</v>
      </c>
      <c r="Y7" s="245" t="s">
        <v>361</v>
      </c>
      <c r="Z7" s="245" t="s">
        <v>362</v>
      </c>
      <c r="AA7" s="245" t="s">
        <v>363</v>
      </c>
      <c r="AB7" s="245" t="s">
        <v>364</v>
      </c>
      <c r="AC7" s="245" t="s">
        <v>354</v>
      </c>
      <c r="AD7" s="245" t="s">
        <v>365</v>
      </c>
      <c r="AE7" s="245" t="s">
        <v>362</v>
      </c>
      <c r="AF7" s="245" t="s">
        <v>360</v>
      </c>
      <c r="AG7" s="245" t="s">
        <v>362</v>
      </c>
      <c r="AH7" s="245" t="s">
        <v>366</v>
      </c>
      <c r="AI7" s="245" t="s">
        <v>367</v>
      </c>
      <c r="AJ7" s="245" t="s">
        <v>366</v>
      </c>
      <c r="AK7" s="245" t="s">
        <v>364</v>
      </c>
      <c r="AL7" s="245" t="s">
        <v>368</v>
      </c>
      <c r="AM7" s="245" t="s">
        <v>369</v>
      </c>
      <c r="AN7" s="245" t="s">
        <v>364</v>
      </c>
      <c r="AO7" s="245" t="s">
        <v>370</v>
      </c>
      <c r="AP7" s="244"/>
      <c r="AQ7" s="244"/>
      <c r="AR7" s="244"/>
      <c r="AS7" s="244"/>
      <c r="AT7" s="244"/>
      <c r="AU7" s="244"/>
      <c r="AV7" s="244"/>
      <c r="AW7" s="244"/>
      <c r="AX7" s="244"/>
      <c r="AY7" s="244"/>
      <c r="AZ7" s="244"/>
      <c r="BA7" s="244"/>
      <c r="BB7" s="244"/>
      <c r="BC7" s="244"/>
      <c r="BD7" s="244"/>
    </row>
    <row r="8" spans="1:56">
      <c r="A8" s="244"/>
      <c r="B8" s="245" t="s">
        <v>371</v>
      </c>
      <c r="C8" s="245" t="s">
        <v>372</v>
      </c>
      <c r="D8" s="245" t="s">
        <v>373</v>
      </c>
      <c r="E8" s="245" t="s">
        <v>374</v>
      </c>
      <c r="F8" s="245" t="s">
        <v>375</v>
      </c>
      <c r="G8" s="245" t="s">
        <v>376</v>
      </c>
      <c r="H8" s="245" t="s">
        <v>377</v>
      </c>
      <c r="I8" s="245" t="s">
        <v>378</v>
      </c>
      <c r="J8" s="245" t="s">
        <v>379</v>
      </c>
      <c r="K8" s="245" t="s">
        <v>380</v>
      </c>
      <c r="L8" s="245" t="s">
        <v>381</v>
      </c>
      <c r="M8" s="245" t="s">
        <v>290</v>
      </c>
      <c r="N8" s="245" t="s">
        <v>382</v>
      </c>
      <c r="O8" s="245" t="s">
        <v>290</v>
      </c>
      <c r="P8" s="245" t="s">
        <v>323</v>
      </c>
      <c r="Q8" s="245" t="s">
        <v>383</v>
      </c>
      <c r="R8" s="245" t="s">
        <v>384</v>
      </c>
      <c r="S8" s="245" t="s">
        <v>385</v>
      </c>
      <c r="T8" s="245" t="s">
        <v>386</v>
      </c>
      <c r="U8" s="245" t="s">
        <v>387</v>
      </c>
      <c r="V8" s="245" t="s">
        <v>387</v>
      </c>
      <c r="W8" s="245" t="s">
        <v>385</v>
      </c>
      <c r="X8" s="245" t="s">
        <v>385</v>
      </c>
      <c r="Y8" s="245" t="s">
        <v>388</v>
      </c>
      <c r="Z8" s="245" t="s">
        <v>100</v>
      </c>
      <c r="AA8" s="245" t="s">
        <v>389</v>
      </c>
      <c r="AB8" s="245" t="s">
        <v>390</v>
      </c>
      <c r="AC8" s="245" t="s">
        <v>290</v>
      </c>
      <c r="AD8" s="245" t="s">
        <v>391</v>
      </c>
      <c r="AE8" s="245" t="s">
        <v>100</v>
      </c>
      <c r="AF8" s="245" t="s">
        <v>387</v>
      </c>
      <c r="AG8" s="245" t="s">
        <v>100</v>
      </c>
      <c r="AH8" s="245" t="s">
        <v>392</v>
      </c>
      <c r="AI8" s="245" t="s">
        <v>393</v>
      </c>
      <c r="AJ8" s="245" t="s">
        <v>392</v>
      </c>
      <c r="AK8" s="245" t="s">
        <v>390</v>
      </c>
      <c r="AL8" s="245" t="s">
        <v>394</v>
      </c>
      <c r="AM8" s="245" t="s">
        <v>395</v>
      </c>
      <c r="AN8" s="245" t="s">
        <v>390</v>
      </c>
      <c r="AO8" s="245" t="s">
        <v>396</v>
      </c>
      <c r="AP8" s="244"/>
      <c r="AQ8" s="244"/>
      <c r="AR8" s="244"/>
      <c r="AS8" s="244"/>
      <c r="AT8" s="244"/>
      <c r="AU8" s="244"/>
      <c r="AV8" s="244"/>
      <c r="AW8" s="244"/>
      <c r="AX8" s="244"/>
      <c r="AY8" s="244"/>
      <c r="AZ8" s="244"/>
      <c r="BA8" s="244"/>
      <c r="BB8" s="244"/>
      <c r="BC8" s="244"/>
      <c r="BD8" s="244"/>
    </row>
    <row r="9" spans="1:56">
      <c r="A9" s="244"/>
      <c r="B9" s="245" t="s">
        <v>397</v>
      </c>
      <c r="C9" s="245" t="s">
        <v>398</v>
      </c>
      <c r="D9" s="245" t="s">
        <v>399</v>
      </c>
      <c r="E9" s="245" t="s">
        <v>400</v>
      </c>
      <c r="F9" s="245" t="s">
        <v>400</v>
      </c>
      <c r="G9" s="245" t="s">
        <v>401</v>
      </c>
      <c r="H9" s="245" t="s">
        <v>376</v>
      </c>
      <c r="I9" s="245" t="s">
        <v>402</v>
      </c>
      <c r="J9" s="245" t="s">
        <v>403</v>
      </c>
      <c r="K9" s="245" t="s">
        <v>400</v>
      </c>
      <c r="L9" s="245" t="s">
        <v>383</v>
      </c>
      <c r="M9" s="245" t="s">
        <v>328</v>
      </c>
      <c r="N9" s="245" t="s">
        <v>345</v>
      </c>
      <c r="O9" s="245" t="s">
        <v>404</v>
      </c>
      <c r="P9" s="245" t="s">
        <v>299</v>
      </c>
      <c r="Q9" s="245" t="s">
        <v>317</v>
      </c>
      <c r="R9" s="245" t="s">
        <v>397</v>
      </c>
      <c r="S9" s="245" t="s">
        <v>405</v>
      </c>
      <c r="T9" s="245" t="s">
        <v>406</v>
      </c>
      <c r="U9" s="245" t="s">
        <v>407</v>
      </c>
      <c r="V9" s="245" t="s">
        <v>407</v>
      </c>
      <c r="W9" s="245" t="s">
        <v>405</v>
      </c>
      <c r="X9" s="245" t="s">
        <v>405</v>
      </c>
      <c r="Y9" s="245" t="s">
        <v>408</v>
      </c>
      <c r="Z9" s="245" t="s">
        <v>409</v>
      </c>
      <c r="AA9" s="245" t="s">
        <v>410</v>
      </c>
      <c r="AB9" s="245" t="s">
        <v>389</v>
      </c>
      <c r="AC9" s="245" t="s">
        <v>404</v>
      </c>
      <c r="AD9" s="245" t="s">
        <v>93</v>
      </c>
      <c r="AE9" s="245" t="s">
        <v>409</v>
      </c>
      <c r="AF9" s="245" t="s">
        <v>407</v>
      </c>
      <c r="AG9" s="245" t="s">
        <v>409</v>
      </c>
      <c r="AH9" s="245" t="s">
        <v>411</v>
      </c>
      <c r="AI9" s="245" t="s">
        <v>412</v>
      </c>
      <c r="AJ9" s="245" t="s">
        <v>411</v>
      </c>
      <c r="AK9" s="245" t="s">
        <v>389</v>
      </c>
      <c r="AL9" s="245" t="s">
        <v>413</v>
      </c>
      <c r="AM9" s="245" t="s">
        <v>414</v>
      </c>
      <c r="AN9" s="245" t="s">
        <v>389</v>
      </c>
      <c r="AO9" s="245" t="s">
        <v>415</v>
      </c>
      <c r="AP9" s="244"/>
      <c r="AQ9" s="244"/>
      <c r="AR9" s="244"/>
      <c r="AS9" s="244"/>
      <c r="AT9" s="244"/>
      <c r="AU9" s="244"/>
      <c r="AV9" s="244"/>
      <c r="AW9" s="244"/>
      <c r="AX9" s="244"/>
      <c r="AY9" s="244"/>
      <c r="AZ9" s="244"/>
      <c r="BA9" s="244"/>
      <c r="BB9" s="244"/>
      <c r="BC9" s="244"/>
      <c r="BD9" s="244"/>
    </row>
    <row r="10" spans="1:56">
      <c r="A10" s="244"/>
      <c r="B10" s="245" t="s">
        <v>416</v>
      </c>
      <c r="C10" s="245" t="s">
        <v>417</v>
      </c>
      <c r="D10" s="245" t="s">
        <v>317</v>
      </c>
      <c r="E10" s="245" t="s">
        <v>361</v>
      </c>
      <c r="F10" s="245" t="s">
        <v>300</v>
      </c>
      <c r="G10" s="245" t="s">
        <v>418</v>
      </c>
      <c r="H10" s="245" t="s">
        <v>350</v>
      </c>
      <c r="I10" s="245" t="s">
        <v>419</v>
      </c>
      <c r="J10" s="245" t="s">
        <v>420</v>
      </c>
      <c r="K10" s="245" t="s">
        <v>421</v>
      </c>
      <c r="L10" s="245"/>
      <c r="M10" s="245" t="s">
        <v>422</v>
      </c>
      <c r="N10" s="245" t="s">
        <v>423</v>
      </c>
      <c r="O10" s="245" t="s">
        <v>424</v>
      </c>
      <c r="P10" s="245" t="s">
        <v>425</v>
      </c>
      <c r="Q10" s="245" t="s">
        <v>426</v>
      </c>
      <c r="R10" s="245" t="s">
        <v>416</v>
      </c>
      <c r="S10" s="245" t="s">
        <v>427</v>
      </c>
      <c r="T10" s="245" t="s">
        <v>428</v>
      </c>
      <c r="U10" s="245" t="s">
        <v>359</v>
      </c>
      <c r="V10" s="245" t="s">
        <v>359</v>
      </c>
      <c r="W10" s="245" t="s">
        <v>427</v>
      </c>
      <c r="X10" s="245" t="s">
        <v>427</v>
      </c>
      <c r="Y10" s="245" t="s">
        <v>429</v>
      </c>
      <c r="Z10" s="245" t="s">
        <v>430</v>
      </c>
      <c r="AA10" s="245" t="s">
        <v>431</v>
      </c>
      <c r="AB10" s="245" t="s">
        <v>410</v>
      </c>
      <c r="AC10" s="245" t="s">
        <v>424</v>
      </c>
      <c r="AD10" s="245" t="s">
        <v>333</v>
      </c>
      <c r="AE10" s="245" t="s">
        <v>430</v>
      </c>
      <c r="AF10" s="245" t="s">
        <v>359</v>
      </c>
      <c r="AG10" s="245" t="s">
        <v>430</v>
      </c>
      <c r="AH10" s="245" t="s">
        <v>432</v>
      </c>
      <c r="AI10" s="245" t="s">
        <v>433</v>
      </c>
      <c r="AJ10" s="245" t="s">
        <v>432</v>
      </c>
      <c r="AK10" s="245" t="s">
        <v>410</v>
      </c>
      <c r="AL10" s="245" t="s">
        <v>434</v>
      </c>
      <c r="AM10" s="245" t="s">
        <v>435</v>
      </c>
      <c r="AN10" s="245" t="s">
        <v>410</v>
      </c>
      <c r="AO10" s="245" t="s">
        <v>436</v>
      </c>
      <c r="AP10" s="244"/>
      <c r="AQ10" s="244"/>
      <c r="AR10" s="244"/>
      <c r="AS10" s="244"/>
      <c r="AT10" s="244"/>
      <c r="AU10" s="244"/>
      <c r="AV10" s="244"/>
      <c r="AW10" s="244"/>
      <c r="AX10" s="244"/>
      <c r="AY10" s="244"/>
      <c r="AZ10" s="244"/>
      <c r="BA10" s="244"/>
      <c r="BB10" s="244"/>
      <c r="BC10" s="244"/>
      <c r="BD10" s="244"/>
    </row>
    <row r="11" spans="1:56">
      <c r="A11" s="244"/>
      <c r="B11" s="245" t="s">
        <v>437</v>
      </c>
      <c r="C11" s="245" t="s">
        <v>438</v>
      </c>
      <c r="D11" s="245" t="s">
        <v>413</v>
      </c>
      <c r="E11" s="245" t="s">
        <v>350</v>
      </c>
      <c r="F11" s="245" t="s">
        <v>328</v>
      </c>
      <c r="G11" s="245" t="s">
        <v>439</v>
      </c>
      <c r="H11" s="245" t="s">
        <v>440</v>
      </c>
      <c r="I11" s="245" t="s">
        <v>441</v>
      </c>
      <c r="J11" s="245" t="s">
        <v>442</v>
      </c>
      <c r="K11" s="245" t="s">
        <v>443</v>
      </c>
      <c r="L11" s="245"/>
      <c r="M11" s="245" t="s">
        <v>345</v>
      </c>
      <c r="N11" s="245" t="s">
        <v>444</v>
      </c>
      <c r="O11" s="245" t="s">
        <v>445</v>
      </c>
      <c r="P11" s="245" t="s">
        <v>446</v>
      </c>
      <c r="Q11" s="245" t="s">
        <v>425</v>
      </c>
      <c r="R11" s="245" t="s">
        <v>447</v>
      </c>
      <c r="S11" s="245" t="s">
        <v>448</v>
      </c>
      <c r="T11" s="245" t="s">
        <v>449</v>
      </c>
      <c r="U11" s="245" t="s">
        <v>450</v>
      </c>
      <c r="V11" s="245" t="s">
        <v>450</v>
      </c>
      <c r="W11" s="245" t="s">
        <v>448</v>
      </c>
      <c r="X11" s="245" t="s">
        <v>448</v>
      </c>
      <c r="Y11" s="245" t="s">
        <v>451</v>
      </c>
      <c r="Z11" s="245" t="s">
        <v>452</v>
      </c>
      <c r="AA11" s="245" t="s">
        <v>453</v>
      </c>
      <c r="AB11" s="245" t="s">
        <v>454</v>
      </c>
      <c r="AC11" s="245" t="s">
        <v>445</v>
      </c>
      <c r="AD11" s="245" t="s">
        <v>360</v>
      </c>
      <c r="AE11" s="245" t="s">
        <v>452</v>
      </c>
      <c r="AF11" s="245" t="s">
        <v>450</v>
      </c>
      <c r="AG11" s="245" t="s">
        <v>452</v>
      </c>
      <c r="AH11" s="245" t="s">
        <v>455</v>
      </c>
      <c r="AI11" s="245" t="s">
        <v>456</v>
      </c>
      <c r="AJ11" s="245" t="s">
        <v>455</v>
      </c>
      <c r="AK11" s="245" t="s">
        <v>454</v>
      </c>
      <c r="AL11" s="245" t="s">
        <v>457</v>
      </c>
      <c r="AM11" s="245" t="s">
        <v>458</v>
      </c>
      <c r="AN11" s="245" t="s">
        <v>454</v>
      </c>
      <c r="AO11" s="245" t="s">
        <v>459</v>
      </c>
      <c r="AP11" s="244"/>
      <c r="AQ11" s="244"/>
      <c r="AR11" s="244"/>
      <c r="AS11" s="244"/>
      <c r="AT11" s="244"/>
      <c r="AU11" s="244"/>
      <c r="AV11" s="244"/>
      <c r="AW11" s="244"/>
      <c r="AX11" s="244"/>
      <c r="AY11" s="244"/>
      <c r="AZ11" s="244"/>
      <c r="BA11" s="244"/>
      <c r="BB11" s="244"/>
      <c r="BC11" s="244"/>
      <c r="BD11" s="244"/>
    </row>
    <row r="12" spans="1:56">
      <c r="A12" s="244"/>
      <c r="B12" s="245" t="s">
        <v>460</v>
      </c>
      <c r="C12" s="245" t="s">
        <v>461</v>
      </c>
      <c r="D12" s="245" t="s">
        <v>461</v>
      </c>
      <c r="E12" s="245" t="s">
        <v>462</v>
      </c>
      <c r="F12" s="245" t="s">
        <v>344</v>
      </c>
      <c r="G12" s="245" t="s">
        <v>463</v>
      </c>
      <c r="H12" s="245"/>
      <c r="I12" s="245" t="s">
        <v>462</v>
      </c>
      <c r="J12" s="245" t="s">
        <v>464</v>
      </c>
      <c r="K12" s="245"/>
      <c r="L12" s="245"/>
      <c r="M12" s="245" t="s">
        <v>465</v>
      </c>
      <c r="N12" s="245" t="s">
        <v>466</v>
      </c>
      <c r="O12" s="245" t="s">
        <v>467</v>
      </c>
      <c r="P12" s="245" t="s">
        <v>468</v>
      </c>
      <c r="Q12" s="245" t="s">
        <v>357</v>
      </c>
      <c r="R12" s="245" t="s">
        <v>469</v>
      </c>
      <c r="S12" s="245" t="s">
        <v>470</v>
      </c>
      <c r="T12" s="245" t="s">
        <v>471</v>
      </c>
      <c r="U12" s="245" t="s">
        <v>472</v>
      </c>
      <c r="V12" s="245" t="s">
        <v>472</v>
      </c>
      <c r="W12" s="245" t="s">
        <v>470</v>
      </c>
      <c r="X12" s="245" t="s">
        <v>470</v>
      </c>
      <c r="Y12" s="245" t="s">
        <v>310</v>
      </c>
      <c r="Z12" s="245" t="s">
        <v>473</v>
      </c>
      <c r="AA12" s="245" t="s">
        <v>474</v>
      </c>
      <c r="AB12" s="245" t="s">
        <v>475</v>
      </c>
      <c r="AC12" s="245" t="s">
        <v>467</v>
      </c>
      <c r="AD12" s="245" t="s">
        <v>387</v>
      </c>
      <c r="AE12" s="245" t="s">
        <v>473</v>
      </c>
      <c r="AF12" s="245" t="s">
        <v>472</v>
      </c>
      <c r="AG12" s="245" t="s">
        <v>473</v>
      </c>
      <c r="AH12" s="245" t="s">
        <v>476</v>
      </c>
      <c r="AI12" s="245"/>
      <c r="AJ12" s="245" t="s">
        <v>476</v>
      </c>
      <c r="AK12" s="245" t="s">
        <v>475</v>
      </c>
      <c r="AL12" s="245" t="s">
        <v>477</v>
      </c>
      <c r="AM12" s="245" t="s">
        <v>478</v>
      </c>
      <c r="AN12" s="245" t="s">
        <v>475</v>
      </c>
      <c r="AO12" s="245" t="s">
        <v>479</v>
      </c>
      <c r="AP12" s="244"/>
      <c r="AQ12" s="244"/>
      <c r="AR12" s="244"/>
      <c r="AS12" s="244"/>
      <c r="AT12" s="244"/>
      <c r="AU12" s="244"/>
      <c r="AV12" s="244"/>
      <c r="AW12" s="244"/>
      <c r="AX12" s="244"/>
      <c r="AY12" s="244"/>
      <c r="AZ12" s="244"/>
      <c r="BA12" s="244"/>
      <c r="BB12" s="244"/>
      <c r="BC12" s="244"/>
      <c r="BD12" s="244"/>
    </row>
    <row r="13" spans="1:56">
      <c r="A13" s="244"/>
      <c r="B13" s="245" t="s">
        <v>480</v>
      </c>
      <c r="C13" s="245" t="s">
        <v>481</v>
      </c>
      <c r="D13" s="245" t="s">
        <v>462</v>
      </c>
      <c r="E13" s="245"/>
      <c r="F13" s="245" t="s">
        <v>482</v>
      </c>
      <c r="G13" s="245" t="s">
        <v>483</v>
      </c>
      <c r="H13" s="245"/>
      <c r="I13" s="245" t="s">
        <v>484</v>
      </c>
      <c r="J13" s="245" t="s">
        <v>483</v>
      </c>
      <c r="K13" s="245"/>
      <c r="L13" s="245"/>
      <c r="M13" s="245" t="s">
        <v>317</v>
      </c>
      <c r="N13" s="245" t="s">
        <v>485</v>
      </c>
      <c r="O13" s="245" t="s">
        <v>486</v>
      </c>
      <c r="P13" s="245" t="s">
        <v>487</v>
      </c>
      <c r="Q13" s="245" t="s">
        <v>488</v>
      </c>
      <c r="R13" s="245" t="s">
        <v>489</v>
      </c>
      <c r="S13" s="245" t="s">
        <v>490</v>
      </c>
      <c r="T13" s="245" t="s">
        <v>491</v>
      </c>
      <c r="U13" s="245" t="s">
        <v>492</v>
      </c>
      <c r="V13" s="245" t="s">
        <v>492</v>
      </c>
      <c r="W13" s="245" t="s">
        <v>490</v>
      </c>
      <c r="X13" s="245" t="s">
        <v>490</v>
      </c>
      <c r="Y13" s="245" t="s">
        <v>493</v>
      </c>
      <c r="Z13" s="245" t="s">
        <v>494</v>
      </c>
      <c r="AA13" s="245"/>
      <c r="AB13" s="245" t="s">
        <v>495</v>
      </c>
      <c r="AC13" s="245" t="s">
        <v>486</v>
      </c>
      <c r="AD13" s="245" t="s">
        <v>312</v>
      </c>
      <c r="AE13" s="245" t="s">
        <v>494</v>
      </c>
      <c r="AF13" s="245" t="s">
        <v>492</v>
      </c>
      <c r="AG13" s="245" t="s">
        <v>494</v>
      </c>
      <c r="AH13" s="245" t="s">
        <v>496</v>
      </c>
      <c r="AI13" s="245"/>
      <c r="AJ13" s="245" t="s">
        <v>496</v>
      </c>
      <c r="AK13" s="245" t="s">
        <v>495</v>
      </c>
      <c r="AL13" s="245" t="s">
        <v>288</v>
      </c>
      <c r="AM13" s="245" t="s">
        <v>497</v>
      </c>
      <c r="AN13" s="245" t="s">
        <v>495</v>
      </c>
      <c r="AO13" s="245" t="s">
        <v>498</v>
      </c>
      <c r="AP13" s="244"/>
      <c r="AQ13" s="244"/>
      <c r="AR13" s="244"/>
      <c r="AS13" s="244"/>
      <c r="AT13" s="244"/>
      <c r="AU13" s="244"/>
      <c r="AV13" s="244"/>
      <c r="AW13" s="244"/>
      <c r="AX13" s="244"/>
      <c r="AY13" s="244"/>
      <c r="AZ13" s="244"/>
      <c r="BA13" s="244"/>
      <c r="BB13" s="244"/>
      <c r="BC13" s="244"/>
      <c r="BD13" s="244"/>
    </row>
    <row r="14" spans="1:56">
      <c r="A14" s="244"/>
      <c r="B14" s="245"/>
      <c r="C14" s="245" t="s">
        <v>400</v>
      </c>
      <c r="D14" s="245" t="s">
        <v>442</v>
      </c>
      <c r="E14" s="245"/>
      <c r="F14" s="245" t="s">
        <v>499</v>
      </c>
      <c r="G14" s="245" t="s">
        <v>350</v>
      </c>
      <c r="H14" s="245"/>
      <c r="I14" s="245" t="s">
        <v>500</v>
      </c>
      <c r="J14" s="245" t="s">
        <v>350</v>
      </c>
      <c r="K14" s="245"/>
      <c r="L14" s="245"/>
      <c r="M14" s="245" t="s">
        <v>501</v>
      </c>
      <c r="N14" s="245"/>
      <c r="O14" s="245" t="s">
        <v>502</v>
      </c>
      <c r="P14" s="245" t="s">
        <v>488</v>
      </c>
      <c r="Q14" s="245"/>
      <c r="R14" s="245" t="s">
        <v>503</v>
      </c>
      <c r="S14" s="245"/>
      <c r="T14" s="245"/>
      <c r="U14" s="245" t="s">
        <v>504</v>
      </c>
      <c r="V14" s="245" t="s">
        <v>504</v>
      </c>
      <c r="W14" s="245"/>
      <c r="X14" s="245"/>
      <c r="Y14" s="245"/>
      <c r="Z14" s="245" t="s">
        <v>505</v>
      </c>
      <c r="AA14" s="245"/>
      <c r="AB14" s="245" t="s">
        <v>506</v>
      </c>
      <c r="AC14" s="245" t="s">
        <v>502</v>
      </c>
      <c r="AD14" s="245" t="s">
        <v>507</v>
      </c>
      <c r="AE14" s="245" t="s">
        <v>505</v>
      </c>
      <c r="AF14" s="245" t="s">
        <v>504</v>
      </c>
      <c r="AG14" s="245" t="s">
        <v>505</v>
      </c>
      <c r="AH14" s="245" t="s">
        <v>508</v>
      </c>
      <c r="AI14" s="245"/>
      <c r="AJ14" s="245" t="s">
        <v>508</v>
      </c>
      <c r="AK14" s="245" t="s">
        <v>506</v>
      </c>
      <c r="AL14" s="245" t="s">
        <v>509</v>
      </c>
      <c r="AM14" s="245" t="s">
        <v>510</v>
      </c>
      <c r="AN14" s="245" t="s">
        <v>506</v>
      </c>
      <c r="AO14" s="245" t="s">
        <v>511</v>
      </c>
      <c r="AP14" s="244"/>
      <c r="AQ14" s="244"/>
      <c r="AR14" s="244"/>
      <c r="AS14" s="244"/>
      <c r="AT14" s="244"/>
      <c r="AU14" s="244"/>
      <c r="AV14" s="244"/>
      <c r="AW14" s="244"/>
      <c r="AX14" s="244"/>
      <c r="AY14" s="244"/>
      <c r="AZ14" s="244"/>
      <c r="BA14" s="244"/>
      <c r="BB14" s="244"/>
      <c r="BC14" s="244"/>
      <c r="BD14" s="244"/>
    </row>
    <row r="15" spans="1:56">
      <c r="A15" s="244"/>
      <c r="B15" s="245"/>
      <c r="C15" s="245" t="s">
        <v>512</v>
      </c>
      <c r="D15" s="245"/>
      <c r="E15" s="245"/>
      <c r="F15" s="245" t="s">
        <v>513</v>
      </c>
      <c r="G15" s="245" t="s">
        <v>514</v>
      </c>
      <c r="H15" s="245"/>
      <c r="I15" s="245" t="s">
        <v>515</v>
      </c>
      <c r="J15" s="245" t="s">
        <v>516</v>
      </c>
      <c r="K15" s="245"/>
      <c r="L15" s="245"/>
      <c r="M15" s="245" t="s">
        <v>517</v>
      </c>
      <c r="N15" s="245"/>
      <c r="O15" s="245" t="s">
        <v>518</v>
      </c>
      <c r="P15" s="245" t="s">
        <v>519</v>
      </c>
      <c r="Q15" s="245"/>
      <c r="R15" s="245" t="s">
        <v>299</v>
      </c>
      <c r="S15" s="245"/>
      <c r="T15" s="245"/>
      <c r="U15" s="245" t="s">
        <v>520</v>
      </c>
      <c r="V15" s="245" t="s">
        <v>520</v>
      </c>
      <c r="W15" s="245"/>
      <c r="X15" s="245"/>
      <c r="Y15" s="245"/>
      <c r="Z15" s="245"/>
      <c r="AA15" s="245"/>
      <c r="AB15" s="245" t="s">
        <v>521</v>
      </c>
      <c r="AC15" s="245" t="s">
        <v>518</v>
      </c>
      <c r="AD15" s="245"/>
      <c r="AE15" s="245"/>
      <c r="AF15" s="245" t="s">
        <v>520</v>
      </c>
      <c r="AG15" s="245"/>
      <c r="AH15" s="245" t="s">
        <v>522</v>
      </c>
      <c r="AI15" s="245"/>
      <c r="AJ15" s="245" t="s">
        <v>522</v>
      </c>
      <c r="AK15" s="245" t="s">
        <v>521</v>
      </c>
      <c r="AL15" s="245"/>
      <c r="AM15" s="245"/>
      <c r="AN15" s="245" t="s">
        <v>521</v>
      </c>
      <c r="AO15" s="245" t="s">
        <v>523</v>
      </c>
      <c r="AP15" s="244"/>
      <c r="AQ15" s="244"/>
      <c r="AR15" s="244"/>
      <c r="AS15" s="244"/>
      <c r="AT15" s="244"/>
      <c r="AU15" s="244"/>
      <c r="AV15" s="244"/>
      <c r="AW15" s="244"/>
      <c r="AX15" s="244"/>
      <c r="AY15" s="244"/>
      <c r="AZ15" s="244"/>
      <c r="BA15" s="244"/>
      <c r="BB15" s="244"/>
      <c r="BC15" s="244"/>
      <c r="BD15" s="244"/>
    </row>
    <row r="16" spans="1:56">
      <c r="A16" s="244"/>
      <c r="B16" s="245"/>
      <c r="C16" s="245" t="s">
        <v>524</v>
      </c>
      <c r="D16" s="245"/>
      <c r="E16" s="245"/>
      <c r="F16" s="245"/>
      <c r="G16" s="245"/>
      <c r="H16" s="245"/>
      <c r="I16" s="245"/>
      <c r="J16" s="245" t="s">
        <v>525</v>
      </c>
      <c r="K16" s="245"/>
      <c r="L16" s="245"/>
      <c r="M16" s="245"/>
      <c r="N16" s="245"/>
      <c r="O16" s="245" t="s">
        <v>526</v>
      </c>
      <c r="P16" s="245"/>
      <c r="Q16" s="245"/>
      <c r="R16" s="245"/>
      <c r="S16" s="245"/>
      <c r="T16" s="245"/>
      <c r="U16" s="245" t="s">
        <v>527</v>
      </c>
      <c r="V16" s="245" t="s">
        <v>527</v>
      </c>
      <c r="W16" s="245"/>
      <c r="X16" s="245"/>
      <c r="Y16" s="245"/>
      <c r="Z16" s="245"/>
      <c r="AA16" s="245"/>
      <c r="AB16" s="245" t="s">
        <v>528</v>
      </c>
      <c r="AC16" s="245" t="s">
        <v>526</v>
      </c>
      <c r="AD16" s="245"/>
      <c r="AE16" s="245"/>
      <c r="AF16" s="245" t="s">
        <v>527</v>
      </c>
      <c r="AG16" s="245"/>
      <c r="AH16" s="245" t="s">
        <v>529</v>
      </c>
      <c r="AI16" s="245"/>
      <c r="AJ16" s="245" t="s">
        <v>529</v>
      </c>
      <c r="AK16" s="245" t="s">
        <v>528</v>
      </c>
      <c r="AL16" s="245"/>
      <c r="AM16" s="245"/>
      <c r="AN16" s="245" t="s">
        <v>528</v>
      </c>
      <c r="AO16" s="245"/>
      <c r="AP16" s="244"/>
      <c r="AQ16" s="244"/>
      <c r="AR16" s="244"/>
      <c r="AS16" s="244"/>
      <c r="AT16" s="244"/>
      <c r="AU16" s="244"/>
      <c r="AV16" s="244"/>
      <c r="AW16" s="244"/>
      <c r="AX16" s="244"/>
      <c r="AY16" s="244"/>
      <c r="AZ16" s="244"/>
      <c r="BA16" s="244"/>
      <c r="BB16" s="244"/>
      <c r="BC16" s="244"/>
      <c r="BD16" s="244"/>
    </row>
    <row r="18" spans="2:41" ht="293.25">
      <c r="B18" s="246" t="s">
        <v>183</v>
      </c>
      <c r="C18" s="246" t="s">
        <v>530</v>
      </c>
      <c r="D18" s="246" t="s">
        <v>531</v>
      </c>
      <c r="E18" s="246" t="s">
        <v>532</v>
      </c>
      <c r="F18" s="246" t="s">
        <v>533</v>
      </c>
      <c r="G18" s="246" t="s">
        <v>534</v>
      </c>
      <c r="H18" s="246" t="s">
        <v>535</v>
      </c>
      <c r="I18" s="246" t="s">
        <v>536</v>
      </c>
      <c r="J18" s="246" t="s">
        <v>537</v>
      </c>
      <c r="K18" s="246" t="s">
        <v>538</v>
      </c>
      <c r="L18" s="246" t="s">
        <v>539</v>
      </c>
      <c r="M18" s="246" t="s">
        <v>540</v>
      </c>
      <c r="N18" s="246" t="s">
        <v>541</v>
      </c>
      <c r="O18" s="246" t="s">
        <v>542</v>
      </c>
      <c r="P18" s="246" t="s">
        <v>543</v>
      </c>
      <c r="Q18" s="246" t="s">
        <v>544</v>
      </c>
      <c r="R18" s="246" t="s">
        <v>545</v>
      </c>
      <c r="S18" s="247" t="s">
        <v>546</v>
      </c>
      <c r="T18" s="246" t="s">
        <v>547</v>
      </c>
      <c r="U18" s="246" t="s">
        <v>548</v>
      </c>
      <c r="V18" s="246" t="s">
        <v>548</v>
      </c>
      <c r="W18" s="246" t="s">
        <v>549</v>
      </c>
      <c r="X18" s="246" t="s">
        <v>550</v>
      </c>
      <c r="Y18" s="246" t="s">
        <v>551</v>
      </c>
      <c r="Z18" s="246" t="s">
        <v>552</v>
      </c>
      <c r="AA18" s="246" t="s">
        <v>553</v>
      </c>
      <c r="AB18" s="246" t="s">
        <v>554</v>
      </c>
      <c r="AC18" s="246" t="s">
        <v>555</v>
      </c>
      <c r="AD18" s="246" t="s">
        <v>556</v>
      </c>
      <c r="AE18" s="246" t="s">
        <v>557</v>
      </c>
      <c r="AF18" s="246" t="s">
        <v>558</v>
      </c>
      <c r="AG18" s="246" t="s">
        <v>559</v>
      </c>
      <c r="AH18" s="246" t="s">
        <v>560</v>
      </c>
      <c r="AI18" s="246" t="s">
        <v>561</v>
      </c>
      <c r="AJ18" s="246" t="s">
        <v>562</v>
      </c>
      <c r="AK18" s="246" t="s">
        <v>563</v>
      </c>
      <c r="AL18" s="246" t="s">
        <v>564</v>
      </c>
      <c r="AM18" s="246" t="s">
        <v>565</v>
      </c>
      <c r="AN18" s="246" t="s">
        <v>566</v>
      </c>
      <c r="AO18" s="246" t="s">
        <v>567</v>
      </c>
    </row>
    <row r="20" spans="2:41">
      <c r="B20" s="222">
        <v>1</v>
      </c>
      <c r="C20" s="222">
        <v>2</v>
      </c>
      <c r="D20" s="222">
        <v>3</v>
      </c>
      <c r="E20" s="222">
        <v>4</v>
      </c>
      <c r="F20" s="222">
        <v>5</v>
      </c>
      <c r="G20" s="222">
        <v>6</v>
      </c>
      <c r="H20" s="222">
        <v>7</v>
      </c>
      <c r="I20" s="222">
        <v>8</v>
      </c>
      <c r="J20" s="222">
        <v>9</v>
      </c>
      <c r="K20" s="222">
        <v>10</v>
      </c>
      <c r="L20" s="222">
        <v>11</v>
      </c>
      <c r="M20" s="222">
        <v>12</v>
      </c>
      <c r="N20" s="222">
        <v>13</v>
      </c>
      <c r="O20" s="222">
        <v>14</v>
      </c>
      <c r="P20" s="222">
        <v>15</v>
      </c>
      <c r="Q20" s="222">
        <v>16</v>
      </c>
      <c r="R20" s="222">
        <v>17</v>
      </c>
      <c r="S20" s="222">
        <v>18</v>
      </c>
      <c r="T20" s="222">
        <v>19</v>
      </c>
      <c r="U20" s="222">
        <v>20</v>
      </c>
      <c r="V20" s="222">
        <v>21</v>
      </c>
      <c r="W20" s="222">
        <v>22</v>
      </c>
      <c r="X20" s="222">
        <v>23</v>
      </c>
      <c r="Y20" s="222">
        <v>24</v>
      </c>
      <c r="Z20" s="222">
        <v>25</v>
      </c>
      <c r="AA20" s="222">
        <v>26</v>
      </c>
      <c r="AB20" s="222">
        <v>27</v>
      </c>
      <c r="AC20" s="222">
        <v>28</v>
      </c>
      <c r="AD20" s="222">
        <v>29</v>
      </c>
      <c r="AE20" s="222">
        <v>30</v>
      </c>
      <c r="AF20" s="222">
        <v>31</v>
      </c>
      <c r="AG20" s="222">
        <v>32</v>
      </c>
      <c r="AH20" s="222">
        <v>33</v>
      </c>
      <c r="AI20" s="222">
        <v>34</v>
      </c>
      <c r="AJ20" s="222">
        <v>35</v>
      </c>
      <c r="AK20" s="222">
        <v>36</v>
      </c>
      <c r="AL20" s="222">
        <v>37</v>
      </c>
      <c r="AM20" s="222">
        <v>38</v>
      </c>
      <c r="AN20" s="222">
        <v>39</v>
      </c>
      <c r="AO20" s="222">
        <v>40</v>
      </c>
    </row>
    <row r="21" spans="2:41" ht="15.75" customHeight="1">
      <c r="B21" s="241" t="s">
        <v>118</v>
      </c>
      <c r="C21" s="241" t="s">
        <v>115</v>
      </c>
      <c r="D21" s="241" t="s">
        <v>253</v>
      </c>
      <c r="E21" s="241" t="s">
        <v>254</v>
      </c>
      <c r="F21" s="241" t="s">
        <v>255</v>
      </c>
      <c r="G21" s="241" t="s">
        <v>256</v>
      </c>
      <c r="H21" s="241" t="s">
        <v>257</v>
      </c>
      <c r="I21" s="241" t="s">
        <v>258</v>
      </c>
      <c r="J21" s="241" t="s">
        <v>133</v>
      </c>
      <c r="K21" s="241" t="s">
        <v>134</v>
      </c>
      <c r="L21" s="241" t="s">
        <v>135</v>
      </c>
      <c r="M21" s="241" t="s">
        <v>259</v>
      </c>
      <c r="N21" s="241" t="s">
        <v>260</v>
      </c>
      <c r="O21" s="241" t="s">
        <v>138</v>
      </c>
      <c r="P21" s="241" t="s">
        <v>117</v>
      </c>
      <c r="Q21" s="241" t="s">
        <v>261</v>
      </c>
      <c r="R21" s="241" t="s">
        <v>140</v>
      </c>
      <c r="S21" s="241" t="s">
        <v>141</v>
      </c>
      <c r="T21" s="241" t="s">
        <v>142</v>
      </c>
      <c r="U21" s="241" t="s">
        <v>143</v>
      </c>
      <c r="V21" s="241" t="s">
        <v>144</v>
      </c>
      <c r="W21" s="241" t="s">
        <v>145</v>
      </c>
      <c r="X21" s="241" t="s">
        <v>146</v>
      </c>
      <c r="Y21" s="241" t="s">
        <v>116</v>
      </c>
      <c r="Z21" s="241" t="s">
        <v>147</v>
      </c>
      <c r="AA21" s="241" t="s">
        <v>148</v>
      </c>
      <c r="AB21" s="241" t="s">
        <v>149</v>
      </c>
      <c r="AC21" s="241" t="s">
        <v>150</v>
      </c>
      <c r="AD21" s="241" t="s">
        <v>151</v>
      </c>
      <c r="AE21" s="241" t="s">
        <v>152</v>
      </c>
      <c r="AF21" s="241" t="s">
        <v>153</v>
      </c>
      <c r="AG21" s="241" t="s">
        <v>154</v>
      </c>
      <c r="AH21" s="241" t="s">
        <v>155</v>
      </c>
      <c r="AI21" s="241" t="s">
        <v>156</v>
      </c>
      <c r="AJ21" s="241" t="s">
        <v>157</v>
      </c>
      <c r="AK21" s="241" t="s">
        <v>158</v>
      </c>
      <c r="AL21" s="241" t="s">
        <v>159</v>
      </c>
      <c r="AM21" s="241" t="s">
        <v>160</v>
      </c>
      <c r="AN21" s="241" t="s">
        <v>161</v>
      </c>
      <c r="AO21" s="241" t="s">
        <v>162</v>
      </c>
    </row>
    <row r="22" spans="2:41" ht="15.75" customHeight="1">
      <c r="B22" s="248" t="s">
        <v>568</v>
      </c>
      <c r="C22" s="246" t="s">
        <v>569</v>
      </c>
      <c r="D22" s="246" t="s">
        <v>570</v>
      </c>
      <c r="E22" s="246" t="s">
        <v>571</v>
      </c>
      <c r="F22" s="246" t="s">
        <v>572</v>
      </c>
      <c r="G22" s="246" t="s">
        <v>573</v>
      </c>
      <c r="H22" s="246" t="s">
        <v>574</v>
      </c>
      <c r="I22" s="246" t="s">
        <v>575</v>
      </c>
      <c r="J22" s="246" t="s">
        <v>576</v>
      </c>
      <c r="K22" s="246" t="s">
        <v>577</v>
      </c>
      <c r="L22" s="246" t="s">
        <v>578</v>
      </c>
      <c r="M22" s="246" t="s">
        <v>579</v>
      </c>
      <c r="N22" s="246" t="s">
        <v>580</v>
      </c>
      <c r="O22" s="246" t="s">
        <v>581</v>
      </c>
      <c r="P22" s="246" t="s">
        <v>582</v>
      </c>
      <c r="Q22" s="246" t="s">
        <v>583</v>
      </c>
      <c r="R22" s="246" t="s">
        <v>584</v>
      </c>
      <c r="S22" s="246" t="s">
        <v>585</v>
      </c>
      <c r="T22" s="246" t="s">
        <v>586</v>
      </c>
      <c r="U22" s="246" t="s">
        <v>578</v>
      </c>
      <c r="V22" s="246" t="s">
        <v>578</v>
      </c>
      <c r="W22" s="246" t="s">
        <v>585</v>
      </c>
      <c r="X22" s="246" t="s">
        <v>585</v>
      </c>
      <c r="Y22" s="246" t="s">
        <v>587</v>
      </c>
      <c r="Z22" s="246" t="s">
        <v>588</v>
      </c>
      <c r="AA22" s="246" t="s">
        <v>589</v>
      </c>
      <c r="AB22" s="246" t="s">
        <v>590</v>
      </c>
      <c r="AC22" s="246" t="s">
        <v>581</v>
      </c>
      <c r="AD22" s="246" t="s">
        <v>591</v>
      </c>
      <c r="AE22" s="246" t="s">
        <v>592</v>
      </c>
      <c r="AF22" s="246" t="s">
        <v>578</v>
      </c>
      <c r="AG22" s="246" t="s">
        <v>593</v>
      </c>
      <c r="AH22" s="246" t="s">
        <v>594</v>
      </c>
      <c r="AI22" s="246" t="s">
        <v>595</v>
      </c>
      <c r="AJ22" s="246" t="s">
        <v>594</v>
      </c>
      <c r="AK22" s="246" t="s">
        <v>590</v>
      </c>
      <c r="AL22" s="246" t="s">
        <v>596</v>
      </c>
      <c r="AM22" s="246" t="s">
        <v>597</v>
      </c>
      <c r="AN22" s="246" t="s">
        <v>590</v>
      </c>
      <c r="AO22" s="246" t="s">
        <v>598</v>
      </c>
    </row>
    <row r="23" spans="2:41" ht="15.75" customHeight="1">
      <c r="AO23" s="232" t="s">
        <v>599</v>
      </c>
    </row>
    <row r="24" spans="2:41" ht="15.75" customHeight="1"/>
    <row r="25" spans="2:41" ht="15.75" customHeight="1"/>
    <row r="26" spans="2:41" ht="15.75" customHeight="1"/>
    <row r="27" spans="2:41" ht="15.75" customHeight="1"/>
    <row r="28" spans="2:41" ht="15.75" customHeight="1"/>
    <row r="29" spans="2:41" ht="15.75" customHeight="1"/>
    <row r="30" spans="2:41" ht="15.75" customHeight="1"/>
    <row r="31" spans="2:41" ht="15.75" customHeight="1"/>
    <row r="32" spans="2: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S18" r:id="rId1"/>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99"/>
  </sheetPr>
  <dimension ref="B2:S1000"/>
  <sheetViews>
    <sheetView workbookViewId="0"/>
  </sheetViews>
  <sheetFormatPr defaultColWidth="14.42578125" defaultRowHeight="15" customHeight="1"/>
  <cols>
    <col min="1" max="19" width="8.7109375" customWidth="1"/>
  </cols>
  <sheetData>
    <row r="2" spans="2:19">
      <c r="B2" s="332" t="s">
        <v>600</v>
      </c>
      <c r="C2" s="265"/>
      <c r="D2" s="265"/>
      <c r="E2" s="265"/>
    </row>
    <row r="3" spans="2:19">
      <c r="B3" s="266"/>
      <c r="C3" s="253"/>
      <c r="D3" s="253"/>
      <c r="E3" s="253"/>
    </row>
    <row r="5" spans="2:19" ht="18">
      <c r="B5" s="313" t="s">
        <v>185</v>
      </c>
      <c r="C5" s="314"/>
      <c r="D5" s="314"/>
      <c r="E5" s="314"/>
      <c r="F5" s="314"/>
      <c r="G5" s="315"/>
      <c r="H5" s="236"/>
      <c r="I5" s="313" t="s">
        <v>186</v>
      </c>
      <c r="J5" s="314"/>
      <c r="K5" s="314"/>
      <c r="L5" s="315"/>
      <c r="M5" s="236"/>
      <c r="N5" s="313" t="s">
        <v>187</v>
      </c>
      <c r="O5" s="314"/>
      <c r="P5" s="314"/>
      <c r="Q5" s="315"/>
      <c r="R5" s="236"/>
      <c r="S5" s="236"/>
    </row>
    <row r="6" spans="2:19">
      <c r="B6" s="333" t="s">
        <v>116</v>
      </c>
      <c r="C6" s="265"/>
      <c r="D6" s="265"/>
      <c r="E6" s="304" t="s">
        <v>601</v>
      </c>
      <c r="F6" s="253"/>
      <c r="G6" s="305"/>
      <c r="H6" s="236"/>
      <c r="I6" s="307" t="s">
        <v>192</v>
      </c>
      <c r="J6" s="253"/>
      <c r="K6" s="253"/>
      <c r="L6" s="305"/>
      <c r="M6" s="236"/>
      <c r="N6" s="306" t="s">
        <v>602</v>
      </c>
      <c r="O6" s="253"/>
      <c r="P6" s="253"/>
      <c r="Q6" s="305"/>
      <c r="R6" s="236"/>
      <c r="S6" s="236"/>
    </row>
    <row r="7" spans="2:19">
      <c r="B7" s="256"/>
      <c r="C7" s="253"/>
      <c r="D7" s="253"/>
      <c r="E7" s="304" t="s">
        <v>603</v>
      </c>
      <c r="F7" s="253"/>
      <c r="G7" s="305"/>
      <c r="H7" s="236"/>
      <c r="I7" s="307" t="s">
        <v>604</v>
      </c>
      <c r="J7" s="253"/>
      <c r="K7" s="253"/>
      <c r="L7" s="305"/>
      <c r="M7" s="236"/>
      <c r="N7" s="306" t="s">
        <v>605</v>
      </c>
      <c r="O7" s="253"/>
      <c r="P7" s="253"/>
      <c r="Q7" s="305"/>
      <c r="R7" s="236"/>
      <c r="S7" s="236"/>
    </row>
    <row r="8" spans="2:19">
      <c r="B8" s="256"/>
      <c r="C8" s="253"/>
      <c r="D8" s="253"/>
      <c r="E8" s="304" t="s">
        <v>606</v>
      </c>
      <c r="F8" s="253"/>
      <c r="G8" s="305"/>
      <c r="H8" s="236"/>
      <c r="I8" s="307" t="s">
        <v>607</v>
      </c>
      <c r="J8" s="253"/>
      <c r="K8" s="253"/>
      <c r="L8" s="305"/>
      <c r="M8" s="236"/>
      <c r="N8" s="306" t="s">
        <v>608</v>
      </c>
      <c r="O8" s="253"/>
      <c r="P8" s="253"/>
      <c r="Q8" s="305"/>
      <c r="R8" s="236"/>
      <c r="S8" s="236"/>
    </row>
    <row r="9" spans="2:19">
      <c r="B9" s="256"/>
      <c r="C9" s="253"/>
      <c r="D9" s="253"/>
      <c r="E9" s="304" t="s">
        <v>609</v>
      </c>
      <c r="F9" s="253"/>
      <c r="G9" s="305"/>
      <c r="H9" s="236"/>
      <c r="I9" s="307" t="s">
        <v>610</v>
      </c>
      <c r="J9" s="253"/>
      <c r="K9" s="253"/>
      <c r="L9" s="305"/>
      <c r="M9" s="236"/>
      <c r="N9" s="306" t="s">
        <v>611</v>
      </c>
      <c r="O9" s="253"/>
      <c r="P9" s="253"/>
      <c r="Q9" s="305"/>
      <c r="R9" s="236"/>
      <c r="S9" s="236"/>
    </row>
    <row r="10" spans="2:19">
      <c r="B10" s="256"/>
      <c r="C10" s="253"/>
      <c r="D10" s="253"/>
      <c r="E10" s="304" t="s">
        <v>612</v>
      </c>
      <c r="F10" s="253"/>
      <c r="G10" s="305"/>
      <c r="H10" s="236"/>
      <c r="I10" s="307" t="s">
        <v>613</v>
      </c>
      <c r="J10" s="253"/>
      <c r="K10" s="253"/>
      <c r="L10" s="305"/>
      <c r="M10" s="236"/>
      <c r="N10" s="306" t="s">
        <v>614</v>
      </c>
      <c r="O10" s="253"/>
      <c r="P10" s="253"/>
      <c r="Q10" s="305"/>
      <c r="R10" s="236"/>
      <c r="S10" s="236"/>
    </row>
    <row r="11" spans="2:19">
      <c r="B11" s="256"/>
      <c r="C11" s="253"/>
      <c r="D11" s="253"/>
      <c r="E11" s="304" t="s">
        <v>615</v>
      </c>
      <c r="F11" s="253"/>
      <c r="G11" s="305"/>
      <c r="H11" s="236"/>
      <c r="I11" s="308" t="s">
        <v>616</v>
      </c>
      <c r="J11" s="253"/>
      <c r="K11" s="253"/>
      <c r="L11" s="305"/>
      <c r="M11" s="236"/>
      <c r="N11" s="306" t="s">
        <v>617</v>
      </c>
      <c r="O11" s="253"/>
      <c r="P11" s="253"/>
      <c r="Q11" s="305"/>
      <c r="R11" s="236"/>
      <c r="S11" s="236"/>
    </row>
    <row r="12" spans="2:19">
      <c r="B12" s="256"/>
      <c r="C12" s="253"/>
      <c r="D12" s="253"/>
      <c r="E12" s="304" t="s">
        <v>206</v>
      </c>
      <c r="F12" s="253"/>
      <c r="G12" s="305"/>
      <c r="H12" s="236"/>
      <c r="I12" s="307" t="s">
        <v>618</v>
      </c>
      <c r="J12" s="253"/>
      <c r="K12" s="253"/>
      <c r="L12" s="305"/>
      <c r="M12" s="236"/>
      <c r="N12" s="306" t="s">
        <v>619</v>
      </c>
      <c r="O12" s="253"/>
      <c r="P12" s="253"/>
      <c r="Q12" s="305"/>
      <c r="R12" s="236"/>
      <c r="S12" s="236"/>
    </row>
    <row r="13" spans="2:19">
      <c r="B13" s="256"/>
      <c r="C13" s="253"/>
      <c r="D13" s="253"/>
      <c r="E13" s="304" t="s">
        <v>209</v>
      </c>
      <c r="F13" s="253"/>
      <c r="G13" s="305"/>
      <c r="H13" s="236"/>
      <c r="I13" s="307" t="s">
        <v>620</v>
      </c>
      <c r="J13" s="253"/>
      <c r="K13" s="253"/>
      <c r="L13" s="305"/>
      <c r="M13" s="236"/>
      <c r="N13" s="306" t="s">
        <v>621</v>
      </c>
      <c r="O13" s="253"/>
      <c r="P13" s="253"/>
      <c r="Q13" s="305"/>
      <c r="R13" s="236"/>
      <c r="S13" s="236"/>
    </row>
    <row r="14" spans="2:19">
      <c r="B14" s="256"/>
      <c r="C14" s="253"/>
      <c r="D14" s="253"/>
      <c r="E14" s="304" t="s">
        <v>212</v>
      </c>
      <c r="F14" s="253"/>
      <c r="G14" s="305"/>
      <c r="H14" s="236"/>
      <c r="I14" s="307"/>
      <c r="J14" s="253"/>
      <c r="K14" s="253"/>
      <c r="L14" s="305"/>
      <c r="M14" s="236"/>
      <c r="N14" s="306"/>
      <c r="O14" s="253"/>
      <c r="P14" s="253"/>
      <c r="Q14" s="305"/>
      <c r="R14" s="236"/>
      <c r="S14" s="236"/>
    </row>
    <row r="15" spans="2:19">
      <c r="B15" s="256"/>
      <c r="C15" s="253"/>
      <c r="D15" s="253"/>
      <c r="E15" s="304" t="s">
        <v>215</v>
      </c>
      <c r="F15" s="253"/>
      <c r="G15" s="305"/>
      <c r="H15" s="236"/>
      <c r="I15" s="307"/>
      <c r="J15" s="253"/>
      <c r="K15" s="253"/>
      <c r="L15" s="305"/>
      <c r="M15" s="236"/>
      <c r="N15" s="306"/>
      <c r="O15" s="253"/>
      <c r="P15" s="253"/>
      <c r="Q15" s="305"/>
      <c r="R15" s="236"/>
      <c r="S15" s="236"/>
    </row>
    <row r="16" spans="2:19">
      <c r="B16" s="256"/>
      <c r="C16" s="253"/>
      <c r="D16" s="253"/>
      <c r="E16" s="304" t="s">
        <v>218</v>
      </c>
      <c r="F16" s="253"/>
      <c r="G16" s="305"/>
      <c r="H16" s="236"/>
      <c r="I16" s="311"/>
      <c r="J16" s="253"/>
      <c r="K16" s="253"/>
      <c r="L16" s="305"/>
      <c r="M16" s="236"/>
      <c r="N16" s="306"/>
      <c r="O16" s="253"/>
      <c r="P16" s="253"/>
      <c r="Q16" s="305"/>
      <c r="R16" s="236"/>
      <c r="S16" s="236"/>
    </row>
    <row r="17" spans="2:19">
      <c r="B17" s="257"/>
      <c r="C17" s="258"/>
      <c r="D17" s="258"/>
      <c r="E17" s="320" t="s">
        <v>219</v>
      </c>
      <c r="F17" s="258"/>
      <c r="G17" s="310"/>
      <c r="H17" s="236"/>
      <c r="I17" s="317"/>
      <c r="J17" s="258"/>
      <c r="K17" s="258"/>
      <c r="L17" s="310"/>
      <c r="M17" s="236"/>
      <c r="N17" s="309"/>
      <c r="O17" s="258"/>
      <c r="P17" s="258"/>
      <c r="Q17" s="310"/>
      <c r="R17" s="236"/>
      <c r="S17" s="236"/>
    </row>
    <row r="18" spans="2:19">
      <c r="B18" s="236"/>
      <c r="C18" s="236"/>
      <c r="D18" s="236"/>
      <c r="E18" s="236"/>
      <c r="F18" s="236"/>
      <c r="G18" s="236"/>
      <c r="H18" s="236"/>
      <c r="I18" s="236"/>
      <c r="J18" s="236"/>
      <c r="K18" s="236"/>
      <c r="L18" s="236"/>
      <c r="M18" s="236"/>
      <c r="N18" s="236"/>
      <c r="O18" s="236"/>
      <c r="P18" s="236"/>
      <c r="Q18" s="236"/>
      <c r="R18" s="236"/>
      <c r="S18" s="236"/>
    </row>
    <row r="19" spans="2:19">
      <c r="B19" s="321" t="s">
        <v>622</v>
      </c>
      <c r="C19" s="322"/>
      <c r="D19" s="322"/>
      <c r="E19" s="323"/>
      <c r="F19" s="236"/>
      <c r="G19" s="236"/>
      <c r="H19" s="236"/>
      <c r="I19" s="236"/>
      <c r="J19" s="236"/>
      <c r="K19" s="236"/>
      <c r="L19" s="236"/>
      <c r="M19" s="236"/>
      <c r="N19" s="236"/>
      <c r="O19" s="236"/>
      <c r="P19" s="236"/>
      <c r="Q19" s="236"/>
      <c r="R19" s="236"/>
      <c r="S19" s="236"/>
    </row>
    <row r="20" spans="2:19">
      <c r="B20" s="324" t="s">
        <v>623</v>
      </c>
      <c r="C20" s="255"/>
      <c r="D20" s="255"/>
      <c r="E20" s="255"/>
      <c r="F20" s="255"/>
      <c r="G20" s="255"/>
      <c r="H20" s="255"/>
      <c r="I20" s="255"/>
      <c r="J20" s="255"/>
      <c r="K20" s="255"/>
      <c r="L20" s="255"/>
      <c r="M20" s="255"/>
      <c r="N20" s="255"/>
      <c r="O20" s="255"/>
      <c r="P20" s="255"/>
      <c r="Q20" s="255"/>
      <c r="R20" s="325"/>
      <c r="S20" s="236"/>
    </row>
    <row r="21" spans="2:19" ht="15.75" customHeight="1">
      <c r="B21" s="256"/>
      <c r="C21" s="253"/>
      <c r="D21" s="253"/>
      <c r="E21" s="253"/>
      <c r="F21" s="253"/>
      <c r="G21" s="253"/>
      <c r="H21" s="253"/>
      <c r="I21" s="253"/>
      <c r="J21" s="253"/>
      <c r="K21" s="253"/>
      <c r="L21" s="253"/>
      <c r="M21" s="253"/>
      <c r="N21" s="253"/>
      <c r="O21" s="253"/>
      <c r="P21" s="253"/>
      <c r="Q21" s="253"/>
      <c r="R21" s="305"/>
      <c r="S21" s="236"/>
    </row>
    <row r="22" spans="2:19" ht="15.75" customHeight="1">
      <c r="B22" s="256"/>
      <c r="C22" s="253"/>
      <c r="D22" s="253"/>
      <c r="E22" s="253"/>
      <c r="F22" s="253"/>
      <c r="G22" s="253"/>
      <c r="H22" s="253"/>
      <c r="I22" s="253"/>
      <c r="J22" s="253"/>
      <c r="K22" s="253"/>
      <c r="L22" s="253"/>
      <c r="M22" s="253"/>
      <c r="N22" s="253"/>
      <c r="O22" s="253"/>
      <c r="P22" s="253"/>
      <c r="Q22" s="253"/>
      <c r="R22" s="305"/>
      <c r="S22" s="236"/>
    </row>
    <row r="23" spans="2:19" ht="15.75" customHeight="1">
      <c r="B23" s="256"/>
      <c r="C23" s="253"/>
      <c r="D23" s="253"/>
      <c r="E23" s="253"/>
      <c r="F23" s="253"/>
      <c r="G23" s="253"/>
      <c r="H23" s="253"/>
      <c r="I23" s="253"/>
      <c r="J23" s="253"/>
      <c r="K23" s="253"/>
      <c r="L23" s="253"/>
      <c r="M23" s="253"/>
      <c r="N23" s="253"/>
      <c r="O23" s="253"/>
      <c r="P23" s="253"/>
      <c r="Q23" s="253"/>
      <c r="R23" s="305"/>
      <c r="S23" s="236"/>
    </row>
    <row r="24" spans="2:19" ht="15.75" customHeight="1">
      <c r="B24" s="256"/>
      <c r="C24" s="253"/>
      <c r="D24" s="253"/>
      <c r="E24" s="253"/>
      <c r="F24" s="253"/>
      <c r="G24" s="253"/>
      <c r="H24" s="253"/>
      <c r="I24" s="253"/>
      <c r="J24" s="253"/>
      <c r="K24" s="253"/>
      <c r="L24" s="253"/>
      <c r="M24" s="253"/>
      <c r="N24" s="253"/>
      <c r="O24" s="253"/>
      <c r="P24" s="253"/>
      <c r="Q24" s="253"/>
      <c r="R24" s="305"/>
      <c r="S24" s="236"/>
    </row>
    <row r="25" spans="2:19" ht="15.75" customHeight="1">
      <c r="B25" s="256"/>
      <c r="C25" s="253"/>
      <c r="D25" s="253"/>
      <c r="E25" s="253"/>
      <c r="F25" s="253"/>
      <c r="G25" s="253"/>
      <c r="H25" s="253"/>
      <c r="I25" s="253"/>
      <c r="J25" s="253"/>
      <c r="K25" s="253"/>
      <c r="L25" s="253"/>
      <c r="M25" s="253"/>
      <c r="N25" s="253"/>
      <c r="O25" s="253"/>
      <c r="P25" s="253"/>
      <c r="Q25" s="253"/>
      <c r="R25" s="305"/>
    </row>
    <row r="26" spans="2:19" ht="15.75" customHeight="1">
      <c r="B26" s="257"/>
      <c r="C26" s="258"/>
      <c r="D26" s="258"/>
      <c r="E26" s="258"/>
      <c r="F26" s="258"/>
      <c r="G26" s="258"/>
      <c r="H26" s="258"/>
      <c r="I26" s="258"/>
      <c r="J26" s="258"/>
      <c r="K26" s="258"/>
      <c r="L26" s="258"/>
      <c r="M26" s="258"/>
      <c r="N26" s="258"/>
      <c r="O26" s="258"/>
      <c r="P26" s="258"/>
      <c r="Q26" s="258"/>
      <c r="R26" s="310"/>
    </row>
    <row r="27" spans="2:19" ht="15.75" customHeight="1">
      <c r="B27" s="237"/>
      <c r="C27" s="237"/>
      <c r="D27" s="237"/>
      <c r="E27" s="237"/>
      <c r="F27" s="237"/>
      <c r="G27" s="237"/>
      <c r="H27" s="237"/>
      <c r="I27" s="237"/>
      <c r="J27" s="237"/>
      <c r="K27" s="237"/>
      <c r="L27" s="237"/>
      <c r="M27" s="237"/>
      <c r="N27" s="237"/>
      <c r="O27" s="237"/>
      <c r="P27" s="237"/>
      <c r="Q27" s="237"/>
      <c r="R27" s="237"/>
    </row>
    <row r="28" spans="2:19" ht="15.75" customHeight="1">
      <c r="B28" s="326" t="s">
        <v>222</v>
      </c>
      <c r="C28" s="314"/>
      <c r="D28" s="314"/>
      <c r="E28" s="315"/>
      <c r="F28" s="237"/>
      <c r="G28" s="237"/>
      <c r="H28" s="237"/>
      <c r="I28" s="237"/>
      <c r="J28" s="237"/>
      <c r="K28" s="237"/>
      <c r="L28" s="237"/>
      <c r="M28" s="237"/>
      <c r="N28" s="237"/>
      <c r="O28" s="327" t="s">
        <v>223</v>
      </c>
      <c r="P28" s="322"/>
      <c r="Q28" s="322"/>
      <c r="R28" s="323"/>
    </row>
    <row r="29" spans="2:19" ht="15.75" customHeight="1">
      <c r="B29" s="324" t="s">
        <v>624</v>
      </c>
      <c r="C29" s="255"/>
      <c r="D29" s="255"/>
      <c r="E29" s="255"/>
      <c r="F29" s="255"/>
      <c r="G29" s="255"/>
      <c r="H29" s="255"/>
      <c r="I29" s="325"/>
      <c r="J29" s="237"/>
      <c r="K29" s="328" t="s">
        <v>625</v>
      </c>
      <c r="L29" s="255"/>
      <c r="M29" s="255"/>
      <c r="N29" s="255"/>
      <c r="O29" s="255"/>
      <c r="P29" s="255"/>
      <c r="Q29" s="255"/>
      <c r="R29" s="325"/>
    </row>
    <row r="30" spans="2:19" ht="15.75" customHeight="1">
      <c r="B30" s="306" t="s">
        <v>626</v>
      </c>
      <c r="C30" s="253"/>
      <c r="D30" s="253"/>
      <c r="E30" s="253"/>
      <c r="F30" s="253"/>
      <c r="G30" s="253"/>
      <c r="H30" s="253"/>
      <c r="I30" s="305"/>
      <c r="K30" s="318" t="s">
        <v>627</v>
      </c>
      <c r="L30" s="253"/>
      <c r="M30" s="253"/>
      <c r="N30" s="253"/>
      <c r="O30" s="253"/>
      <c r="P30" s="253"/>
      <c r="Q30" s="253"/>
      <c r="R30" s="305"/>
    </row>
    <row r="31" spans="2:19" ht="15.75" customHeight="1">
      <c r="B31" s="306" t="s">
        <v>628</v>
      </c>
      <c r="C31" s="253"/>
      <c r="D31" s="253"/>
      <c r="E31" s="253"/>
      <c r="F31" s="253"/>
      <c r="G31" s="253"/>
      <c r="H31" s="253"/>
      <c r="I31" s="305"/>
      <c r="K31" s="318" t="s">
        <v>629</v>
      </c>
      <c r="L31" s="253"/>
      <c r="M31" s="253"/>
      <c r="N31" s="253"/>
      <c r="O31" s="253"/>
      <c r="P31" s="253"/>
      <c r="Q31" s="253"/>
      <c r="R31" s="305"/>
    </row>
    <row r="32" spans="2:19" ht="15.75" customHeight="1">
      <c r="B32" s="306" t="s">
        <v>630</v>
      </c>
      <c r="C32" s="253"/>
      <c r="D32" s="253"/>
      <c r="E32" s="253"/>
      <c r="F32" s="253"/>
      <c r="G32" s="253"/>
      <c r="H32" s="253"/>
      <c r="I32" s="305"/>
      <c r="K32" s="318" t="s">
        <v>631</v>
      </c>
      <c r="L32" s="253"/>
      <c r="M32" s="253"/>
      <c r="N32" s="253"/>
      <c r="O32" s="253"/>
      <c r="P32" s="253"/>
      <c r="Q32" s="253"/>
      <c r="R32" s="305"/>
    </row>
    <row r="33" spans="2:18" ht="15.75" customHeight="1">
      <c r="B33" s="306" t="s">
        <v>632</v>
      </c>
      <c r="C33" s="253"/>
      <c r="D33" s="253"/>
      <c r="E33" s="253"/>
      <c r="F33" s="253"/>
      <c r="G33" s="253"/>
      <c r="H33" s="253"/>
      <c r="I33" s="305"/>
      <c r="K33" s="318" t="s">
        <v>633</v>
      </c>
      <c r="L33" s="253"/>
      <c r="M33" s="253"/>
      <c r="N33" s="253"/>
      <c r="O33" s="253"/>
      <c r="P33" s="253"/>
      <c r="Q33" s="253"/>
      <c r="R33" s="305"/>
    </row>
    <row r="34" spans="2:18" ht="15.75" customHeight="1">
      <c r="B34" s="306" t="s">
        <v>634</v>
      </c>
      <c r="C34" s="253"/>
      <c r="D34" s="253"/>
      <c r="E34" s="253"/>
      <c r="F34" s="253"/>
      <c r="G34" s="253"/>
      <c r="H34" s="253"/>
      <c r="I34" s="305"/>
      <c r="K34" s="318" t="s">
        <v>635</v>
      </c>
      <c r="L34" s="253"/>
      <c r="M34" s="253"/>
      <c r="N34" s="253"/>
      <c r="O34" s="253"/>
      <c r="P34" s="253"/>
      <c r="Q34" s="253"/>
      <c r="R34" s="305"/>
    </row>
    <row r="35" spans="2:18" ht="15.75" customHeight="1">
      <c r="B35" s="306" t="s">
        <v>636</v>
      </c>
      <c r="C35" s="253"/>
      <c r="D35" s="253"/>
      <c r="E35" s="253"/>
      <c r="F35" s="253"/>
      <c r="G35" s="253"/>
      <c r="H35" s="253"/>
      <c r="I35" s="305"/>
      <c r="K35" s="318" t="s">
        <v>637</v>
      </c>
      <c r="L35" s="253"/>
      <c r="M35" s="253"/>
      <c r="N35" s="253"/>
      <c r="O35" s="253"/>
      <c r="P35" s="253"/>
      <c r="Q35" s="253"/>
      <c r="R35" s="305"/>
    </row>
    <row r="36" spans="2:18" ht="15.75" customHeight="1">
      <c r="B36" s="309" t="s">
        <v>638</v>
      </c>
      <c r="C36" s="258"/>
      <c r="D36" s="258"/>
      <c r="E36" s="258"/>
      <c r="F36" s="258"/>
      <c r="G36" s="258"/>
      <c r="H36" s="258"/>
      <c r="I36" s="310"/>
      <c r="K36" s="319" t="s">
        <v>639</v>
      </c>
      <c r="L36" s="258"/>
      <c r="M36" s="258"/>
      <c r="N36" s="258"/>
      <c r="O36" s="258"/>
      <c r="P36" s="258"/>
      <c r="Q36" s="258"/>
      <c r="R36" s="310"/>
    </row>
    <row r="37" spans="2:18" ht="15.75" customHeight="1"/>
    <row r="38" spans="2:18" ht="15.75" customHeight="1">
      <c r="B38" s="330" t="s">
        <v>237</v>
      </c>
      <c r="C38" s="322"/>
      <c r="D38" s="322"/>
      <c r="E38" s="322"/>
      <c r="F38" s="322"/>
      <c r="G38" s="322"/>
      <c r="H38" s="322"/>
      <c r="I38" s="323"/>
    </row>
    <row r="39" spans="2:18" ht="15.75" customHeight="1">
      <c r="B39" s="331" t="s">
        <v>640</v>
      </c>
      <c r="C39" s="255"/>
      <c r="D39" s="255"/>
      <c r="E39" s="255"/>
      <c r="F39" s="255"/>
      <c r="G39" s="255"/>
      <c r="H39" s="255"/>
      <c r="I39" s="325"/>
    </row>
    <row r="40" spans="2:18" ht="15.75" customHeight="1">
      <c r="B40" s="306" t="s">
        <v>239</v>
      </c>
      <c r="C40" s="253"/>
      <c r="D40" s="253"/>
      <c r="E40" s="253"/>
      <c r="F40" s="253"/>
      <c r="G40" s="253"/>
      <c r="H40" s="253"/>
      <c r="I40" s="305"/>
    </row>
    <row r="41" spans="2:18" ht="15.75" customHeight="1">
      <c r="B41" s="306" t="s">
        <v>240</v>
      </c>
      <c r="C41" s="253"/>
      <c r="D41" s="253"/>
      <c r="E41" s="253"/>
      <c r="F41" s="253"/>
      <c r="G41" s="253"/>
      <c r="H41" s="253"/>
      <c r="I41" s="305"/>
    </row>
    <row r="42" spans="2:18" ht="15.75" customHeight="1">
      <c r="B42" s="306" t="s">
        <v>241</v>
      </c>
      <c r="C42" s="253"/>
      <c r="D42" s="253"/>
      <c r="E42" s="253"/>
      <c r="F42" s="253"/>
      <c r="G42" s="253"/>
      <c r="H42" s="253"/>
      <c r="I42" s="305"/>
    </row>
    <row r="43" spans="2:18" ht="15.75" customHeight="1">
      <c r="B43" s="306" t="s">
        <v>242</v>
      </c>
      <c r="C43" s="253"/>
      <c r="D43" s="253"/>
      <c r="E43" s="253"/>
      <c r="F43" s="253"/>
      <c r="G43" s="253"/>
      <c r="H43" s="253"/>
      <c r="I43" s="305"/>
    </row>
    <row r="44" spans="2:18" ht="15.75" customHeight="1">
      <c r="B44" s="306" t="s">
        <v>243</v>
      </c>
      <c r="C44" s="253"/>
      <c r="D44" s="253"/>
      <c r="E44" s="253"/>
      <c r="F44" s="253"/>
      <c r="G44" s="253"/>
      <c r="H44" s="253"/>
      <c r="I44" s="305"/>
    </row>
    <row r="45" spans="2:18" ht="15.75" customHeight="1">
      <c r="B45" s="306" t="s">
        <v>244</v>
      </c>
      <c r="C45" s="253"/>
      <c r="D45" s="253"/>
      <c r="E45" s="253"/>
      <c r="F45" s="253"/>
      <c r="G45" s="253"/>
      <c r="H45" s="253"/>
      <c r="I45" s="305"/>
    </row>
    <row r="46" spans="2:18" ht="15.75" customHeight="1">
      <c r="B46" s="306" t="s">
        <v>245</v>
      </c>
      <c r="C46" s="253"/>
      <c r="D46" s="253"/>
      <c r="E46" s="253"/>
      <c r="F46" s="253"/>
      <c r="G46" s="253"/>
      <c r="H46" s="253"/>
      <c r="I46" s="305"/>
    </row>
    <row r="47" spans="2:18" ht="15.75" customHeight="1">
      <c r="B47" s="306" t="s">
        <v>246</v>
      </c>
      <c r="C47" s="253"/>
      <c r="D47" s="253"/>
      <c r="E47" s="253"/>
      <c r="F47" s="253"/>
      <c r="G47" s="253"/>
      <c r="H47" s="253"/>
      <c r="I47" s="305"/>
    </row>
    <row r="48" spans="2:18" ht="15.75" customHeight="1">
      <c r="B48" s="306" t="s">
        <v>247</v>
      </c>
      <c r="C48" s="253"/>
      <c r="D48" s="253"/>
      <c r="E48" s="253"/>
      <c r="F48" s="253"/>
      <c r="G48" s="253"/>
      <c r="H48" s="253"/>
      <c r="I48" s="305"/>
    </row>
    <row r="49" spans="2:9" ht="15.75" customHeight="1">
      <c r="B49" s="306" t="s">
        <v>248</v>
      </c>
      <c r="C49" s="253"/>
      <c r="D49" s="253"/>
      <c r="E49" s="253"/>
      <c r="F49" s="253"/>
      <c r="G49" s="253"/>
      <c r="H49" s="253"/>
      <c r="I49" s="305"/>
    </row>
    <row r="50" spans="2:9" ht="15.75" customHeight="1">
      <c r="B50" s="306" t="s">
        <v>249</v>
      </c>
      <c r="C50" s="253"/>
      <c r="D50" s="253"/>
      <c r="E50" s="253"/>
      <c r="F50" s="253"/>
      <c r="G50" s="253"/>
      <c r="H50" s="253"/>
      <c r="I50" s="305"/>
    </row>
    <row r="51" spans="2:9" ht="15.75" customHeight="1">
      <c r="B51" s="306" t="s">
        <v>250</v>
      </c>
      <c r="C51" s="253"/>
      <c r="D51" s="253"/>
      <c r="E51" s="253"/>
      <c r="F51" s="253"/>
      <c r="G51" s="253"/>
      <c r="H51" s="253"/>
      <c r="I51" s="305"/>
    </row>
    <row r="52" spans="2:9" ht="15.75" customHeight="1">
      <c r="B52" s="306" t="s">
        <v>251</v>
      </c>
      <c r="C52" s="253"/>
      <c r="D52" s="253"/>
      <c r="E52" s="253"/>
      <c r="F52" s="253"/>
      <c r="G52" s="253"/>
      <c r="H52" s="253"/>
      <c r="I52" s="305"/>
    </row>
    <row r="53" spans="2:9" ht="15.75" customHeight="1">
      <c r="B53" s="306" t="s">
        <v>252</v>
      </c>
      <c r="C53" s="253"/>
      <c r="D53" s="253"/>
      <c r="E53" s="253"/>
      <c r="F53" s="253"/>
      <c r="G53" s="253"/>
      <c r="H53" s="253"/>
      <c r="I53" s="305"/>
    </row>
    <row r="54" spans="2:9" ht="15.75" customHeight="1">
      <c r="B54" s="306"/>
      <c r="C54" s="253"/>
      <c r="D54" s="253"/>
      <c r="E54" s="253"/>
      <c r="F54" s="253"/>
      <c r="G54" s="253"/>
      <c r="H54" s="253"/>
      <c r="I54" s="305"/>
    </row>
    <row r="55" spans="2:9" ht="15.75" customHeight="1">
      <c r="B55" s="306"/>
      <c r="C55" s="253"/>
      <c r="D55" s="253"/>
      <c r="E55" s="253"/>
      <c r="F55" s="253"/>
      <c r="G55" s="253"/>
      <c r="H55" s="253"/>
      <c r="I55" s="305"/>
    </row>
    <row r="56" spans="2:9" ht="15.75" customHeight="1">
      <c r="B56" s="309"/>
      <c r="C56" s="258"/>
      <c r="D56" s="258"/>
      <c r="E56" s="258"/>
      <c r="F56" s="258"/>
      <c r="G56" s="258"/>
      <c r="H56" s="258"/>
      <c r="I56" s="310"/>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42:I42"/>
    <mergeCell ref="B43:I43"/>
    <mergeCell ref="B36:I36"/>
    <mergeCell ref="B38:I38"/>
    <mergeCell ref="B39:I39"/>
    <mergeCell ref="B40:I40"/>
    <mergeCell ref="B41:I41"/>
    <mergeCell ref="K35:R35"/>
    <mergeCell ref="K36:R36"/>
    <mergeCell ref="E16:G16"/>
    <mergeCell ref="E17:G17"/>
    <mergeCell ref="B19:E19"/>
    <mergeCell ref="B20:R26"/>
    <mergeCell ref="B28:E28"/>
    <mergeCell ref="O28:R28"/>
    <mergeCell ref="K29:R29"/>
    <mergeCell ref="B29:I29"/>
    <mergeCell ref="B30:I30"/>
    <mergeCell ref="B31:I31"/>
    <mergeCell ref="B32:I32"/>
    <mergeCell ref="B33:I33"/>
    <mergeCell ref="B34:I34"/>
    <mergeCell ref="B35:I35"/>
    <mergeCell ref="K30:R30"/>
    <mergeCell ref="K31:R31"/>
    <mergeCell ref="K32:R32"/>
    <mergeCell ref="K33:R33"/>
    <mergeCell ref="K34:R34"/>
    <mergeCell ref="I16:L16"/>
    <mergeCell ref="N16:Q16"/>
    <mergeCell ref="N17:Q17"/>
    <mergeCell ref="B2:E3"/>
    <mergeCell ref="B5:G5"/>
    <mergeCell ref="I5:L5"/>
    <mergeCell ref="N5:Q5"/>
    <mergeCell ref="B6:D17"/>
    <mergeCell ref="I6:L6"/>
    <mergeCell ref="I17:L17"/>
    <mergeCell ref="B56:I56"/>
    <mergeCell ref="B44:I44"/>
    <mergeCell ref="B45:I45"/>
    <mergeCell ref="B46:I46"/>
    <mergeCell ref="B47:I47"/>
    <mergeCell ref="B48:I48"/>
    <mergeCell ref="B49:I49"/>
    <mergeCell ref="B50:I50"/>
    <mergeCell ref="B51:I51"/>
    <mergeCell ref="B52:I52"/>
    <mergeCell ref="B53:I53"/>
    <mergeCell ref="B54:I54"/>
    <mergeCell ref="B55:I55"/>
    <mergeCell ref="I14:L14"/>
    <mergeCell ref="E14:G14"/>
    <mergeCell ref="E15:G15"/>
    <mergeCell ref="N14:Q14"/>
    <mergeCell ref="N15:Q15"/>
    <mergeCell ref="I15:L15"/>
    <mergeCell ref="I12:L12"/>
    <mergeCell ref="E12:G12"/>
    <mergeCell ref="E13:G13"/>
    <mergeCell ref="N12:Q12"/>
    <mergeCell ref="N13:Q13"/>
    <mergeCell ref="I13:L13"/>
    <mergeCell ref="I10:L10"/>
    <mergeCell ref="E10:G10"/>
    <mergeCell ref="E11:G11"/>
    <mergeCell ref="N10:Q10"/>
    <mergeCell ref="N11:Q11"/>
    <mergeCell ref="I11:L11"/>
    <mergeCell ref="I8:L8"/>
    <mergeCell ref="E8:G8"/>
    <mergeCell ref="E9:G9"/>
    <mergeCell ref="N8:Q8"/>
    <mergeCell ref="N9:Q9"/>
    <mergeCell ref="I9:L9"/>
    <mergeCell ref="E6:G6"/>
    <mergeCell ref="E7:G7"/>
    <mergeCell ref="N6:Q6"/>
    <mergeCell ref="N7:Q7"/>
    <mergeCell ref="I7:L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DISCTEST</vt:lpstr>
      <vt:lpstr>Input</vt:lpstr>
      <vt:lpstr>Result</vt:lpstr>
      <vt:lpstr>Sheet3</vt:lpstr>
      <vt:lpstr>Sheet1</vt:lpstr>
      <vt:lpstr>"D"</vt:lpstr>
      <vt:lpstr>Sheet3(2)</vt:lpstr>
      <vt:lpstr>Def</vt:lpstr>
      <vt:lpstr>"I"</vt:lpstr>
      <vt:lpstr>"S"</vt:lpstr>
      <vt:lpst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Fenny</cp:lastModifiedBy>
  <dcterms:created xsi:type="dcterms:W3CDTF">2018-01-12T12:04:41Z</dcterms:created>
  <dcterms:modified xsi:type="dcterms:W3CDTF">2024-02-15T09:19:18Z</dcterms:modified>
</cp:coreProperties>
</file>