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_{139D2206-850D-437E-9A1C-6BE4A9794CBF}" xr6:coauthVersionLast="45" xr6:coauthVersionMax="45" xr10:uidLastSave="{00000000-0000-0000-0000-000000000000}"/>
  <bookViews>
    <workbookView xWindow="-15480" yWindow="-3135" windowWidth="15600" windowHeight="188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_Start">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11" l="1"/>
  <c r="F28" i="11"/>
  <c r="E29" i="11"/>
  <c r="F29" i="11" s="1"/>
  <c r="E30" i="11"/>
  <c r="F30" i="11" s="1"/>
  <c r="E31" i="11"/>
  <c r="F31" i="11" s="1"/>
  <c r="F27" i="11"/>
  <c r="E27" i="11"/>
  <c r="E22" i="11"/>
  <c r="F22" i="11"/>
  <c r="E23" i="11"/>
  <c r="F23" i="11"/>
  <c r="E24" i="11"/>
  <c r="F24" i="11"/>
  <c r="E25" i="11"/>
  <c r="F25" i="11" s="1"/>
  <c r="F21" i="11"/>
  <c r="E21" i="11"/>
  <c r="F16" i="11"/>
  <c r="F17" i="11"/>
  <c r="F18" i="11"/>
  <c r="F19" i="11"/>
  <c r="F15" i="11"/>
  <c r="F10" i="11"/>
  <c r="F11" i="11"/>
  <c r="F12" i="11"/>
  <c r="F13" i="11"/>
  <c r="F9" i="11"/>
  <c r="E16" i="11"/>
  <c r="E17" i="11"/>
  <c r="E18" i="11"/>
  <c r="E19" i="11"/>
  <c r="E15" i="11"/>
  <c r="F8" i="11"/>
  <c r="D8" i="11"/>
  <c r="H7" i="11" l="1"/>
  <c r="E8" i="11" l="1"/>
  <c r="I5" i="11" l="1"/>
  <c r="I6" i="11" s="1"/>
  <c r="E10" i="11"/>
  <c r="E11" i="11"/>
  <c r="E12" i="11"/>
  <c r="E13" i="11"/>
  <c r="E9" i="11"/>
  <c r="H33" i="11"/>
  <c r="H32" i="11"/>
  <c r="H31" i="11"/>
  <c r="H30" i="11"/>
  <c r="H29" i="11"/>
  <c r="H28" i="11"/>
  <c r="H26" i="11"/>
  <c r="H20" i="11"/>
  <c r="H14" i="11"/>
  <c r="H22" i="11" l="1"/>
  <c r="H8" i="11"/>
  <c r="H21" i="11"/>
  <c r="H9" i="11"/>
  <c r="H25" i="11" l="1"/>
  <c r="H27" i="11"/>
  <c r="H10" i="11"/>
  <c r="H23" i="11"/>
  <c r="H13" i="11"/>
  <c r="J5" i="11"/>
  <c r="I4" i="11"/>
  <c r="H15" i="11" l="1"/>
  <c r="K5" i="11"/>
  <c r="J6" i="11"/>
  <c r="H24" i="11"/>
  <c r="H16" i="11"/>
  <c r="H11" i="11"/>
  <c r="H12" i="11"/>
  <c r="L5" i="11" l="1"/>
  <c r="K6" i="11"/>
  <c r="H19" i="11"/>
  <c r="H18" i="11"/>
  <c r="H17"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<sst xmlns="http://schemas.openxmlformats.org/spreadsheetml/2006/main" count="71" uniqueCount="59">
  <si>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</si>
  <si>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</si>
  <si>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</si>
  <si>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</si>
  <si>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</si>
  <si>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</si>
  <si>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</si>
  <si>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</si>
  <si>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</si>
  <si>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</si>
  <si>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</si>
  <si>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</si>
  <si>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</si>
  <si>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Aufgabe 1</t>
  </si>
  <si>
    <t>Aufgabe 2</t>
  </si>
  <si>
    <t>Aufgabe 3</t>
  </si>
  <si>
    <t>Aufgabe 4</t>
  </si>
  <si>
    <t>Aufgabe 5</t>
  </si>
  <si>
    <t>Neue Zeilen ÜBER dieser einfügen</t>
  </si>
  <si>
    <t>Projektanfang:</t>
  </si>
  <si>
    <t>Anzeigewoche: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</si>
  <si>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</si>
  <si>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</si>
  <si>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</si>
  <si>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</si>
  <si>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</si>
  <si>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</si>
  <si>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</si>
  <si>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</si>
  <si>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</si>
  <si>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</si>
  <si>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</si>
  <si>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</si>
  <si>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</si>
  <si>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</si>
  <si>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</si>
  <si>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</si>
  <si>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</si>
  <si>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</si>
  <si>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</si>
  <si>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</si>
  <si>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</si>
  <si>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</si>
  <si>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RESCUE BOT</t>
  </si>
  <si>
    <t>Gruppe 1</t>
  </si>
  <si>
    <t>Milestone 4: specification and realization/implementation of integrated overall solution</t>
  </si>
  <si>
    <t>Milestone 3: First discipline specific solution</t>
  </si>
  <si>
    <t>Requirements definieren</t>
  </si>
  <si>
    <t>Alle</t>
  </si>
  <si>
    <t>Paper Prototype</t>
  </si>
  <si>
    <t>erstes 3D Modell</t>
  </si>
  <si>
    <t>Michael</t>
  </si>
  <si>
    <t>Use Case Diagram erstellen</t>
  </si>
  <si>
    <t>Jonas/Niklas</t>
  </si>
  <si>
    <t>Blockdiagramme</t>
  </si>
  <si>
    <t>Benedikt</t>
  </si>
  <si>
    <t>Milestone 2 : Submodule definition and specification</t>
  </si>
  <si>
    <t>Milestone 1: Principle Solution</t>
  </si>
  <si>
    <t>Final colloquium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</si>
</sst>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168" fontId="8" fillId="8" borderId="2" xfId="10" applyNumberFormat="1" applyFill="1">
      <alignment horizontal="center" vertical="center"/>
    </xf>
    <xf numFmtId="0" fontId="8" fillId="45" borderId="2" xfId="12" applyFill="1">
      <alignment horizontal="left" vertical="center" indent="2"/>
    </xf>
    <xf numFmtId="0" fontId="8" fillId="45" borderId="2" xfId="11" applyFill="1">
      <alignment horizontal="center" vertical="center"/>
    </xf>
    <xf numFmtId="9" fontId="4" fillId="45" borderId="2" xfId="2" applyFont="1" applyFill="1" applyBorder="1" applyAlignment="1">
      <alignment horizontal="center" vertical="center"/>
    </xf>
    <xf numFmtId="168" fontId="8" fillId="45" borderId="2" xfId="10" applyNumberForma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activeCell="A5" sqref="A5"/>
      <selection pane="bottomLeft" activeCell="D12" sqref="D12"/>
    </sheetView>
  </sheetViews>
  <sheetFormatPr baseColWidth="10" defaultColWidth="9.140625" defaultRowHeight="30" customHeight="1" x14ac:dyDescent="0.25"/>
  <cols>
    <col min="1" max="1" width="2.7109375" style="41" customWidth="1"/>
    <col min="2" max="2" width="29.7109375" customWidth="1"/>
    <col min="3" max="3" width="30.7109375" customWidth="1"/>
    <col min="4" max="4" width="12" customWidth="1"/>
    <col min="5" max="5" width="10.42578125" style="5" customWidth="1"/>
    <col min="6" max="6" width="10.42578125" customWidth="1"/>
    <col min="7" max="7" width="2.7109375" customWidth="1"/>
    <col min="8" max="8" width="8.42578125" hidden="1" customWidth="1"/>
    <col min="9" max="64" width="2.5703125" customWidth="1"/>
    <col min="69" max="70" width="10.28515625"/>
  </cols>
  <sheetData>
    <row r="1" spans="1:64" ht="30" customHeight="1" x14ac:dyDescent="0.45">
      <c r="A1" s="42" t="s">
        <v>0</v>
      </c>
      <c r="B1" s="46" t="s">
        <v>43</v>
      </c>
      <c r="C1" s="1"/>
      <c r="D1" s="2"/>
      <c r="E1" s="4"/>
      <c r="F1" s="32"/>
      <c r="H1" s="2"/>
      <c r="I1" s="11"/>
    </row>
    <row r="2" spans="1:64" ht="30" customHeight="1" x14ac:dyDescent="0.3">
      <c r="A2" s="41" t="s">
        <v>1</v>
      </c>
      <c r="B2" s="47" t="s">
        <v>44</v>
      </c>
      <c r="I2" s="44"/>
    </row>
    <row r="3" spans="1:64" ht="30" customHeight="1" x14ac:dyDescent="0.25">
      <c r="A3" s="41" t="s">
        <v>40</v>
      </c>
      <c r="B3" s="48"/>
      <c r="C3" s="83" t="s">
        <v>19</v>
      </c>
      <c r="D3" s="84"/>
      <c r="E3" s="89">
        <v>44025</v>
      </c>
      <c r="F3" s="89"/>
    </row>
    <row r="4" spans="1:64" ht="30" customHeight="1" x14ac:dyDescent="0.25">
      <c r="A4" s="42" t="s">
        <v>2</v>
      </c>
      <c r="C4" s="83" t="s">
        <v>20</v>
      </c>
      <c r="D4" s="84"/>
      <c r="E4" s="7">
        <v>1</v>
      </c>
      <c r="I4" s="86">
        <f>I5</f>
        <v>44025</v>
      </c>
      <c r="J4" s="87"/>
      <c r="K4" s="87"/>
      <c r="L4" s="87"/>
      <c r="M4" s="87"/>
      <c r="N4" s="87"/>
      <c r="O4" s="88"/>
      <c r="P4" s="86">
        <f>P5</f>
        <v>44032</v>
      </c>
      <c r="Q4" s="87"/>
      <c r="R4" s="87"/>
      <c r="S4" s="87"/>
      <c r="T4" s="87"/>
      <c r="U4" s="87"/>
      <c r="V4" s="88"/>
      <c r="W4" s="86">
        <f>W5</f>
        <v>44039</v>
      </c>
      <c r="X4" s="87"/>
      <c r="Y4" s="87"/>
      <c r="Z4" s="87"/>
      <c r="AA4" s="87"/>
      <c r="AB4" s="87"/>
      <c r="AC4" s="88"/>
      <c r="AD4" s="86">
        <f>AD5</f>
        <v>44046</v>
      </c>
      <c r="AE4" s="87"/>
      <c r="AF4" s="87"/>
      <c r="AG4" s="87"/>
      <c r="AH4" s="87"/>
      <c r="AI4" s="87"/>
      <c r="AJ4" s="88"/>
      <c r="AK4" s="86">
        <f>AK5</f>
        <v>44053</v>
      </c>
      <c r="AL4" s="87"/>
      <c r="AM4" s="87"/>
      <c r="AN4" s="87"/>
      <c r="AO4" s="87"/>
      <c r="AP4" s="87"/>
      <c r="AQ4" s="88"/>
      <c r="AR4" s="86">
        <f>AR5</f>
        <v>44060</v>
      </c>
      <c r="AS4" s="87"/>
      <c r="AT4" s="87"/>
      <c r="AU4" s="87"/>
      <c r="AV4" s="87"/>
      <c r="AW4" s="87"/>
      <c r="AX4" s="88"/>
      <c r="AY4" s="86">
        <f>AY5</f>
        <v>44067</v>
      </c>
      <c r="AZ4" s="87"/>
      <c r="BA4" s="87"/>
      <c r="BB4" s="87"/>
      <c r="BC4" s="87"/>
      <c r="BD4" s="87"/>
      <c r="BE4" s="88"/>
      <c r="BF4" s="86">
        <f>BF5</f>
        <v>44074</v>
      </c>
      <c r="BG4" s="87"/>
      <c r="BH4" s="87"/>
      <c r="BI4" s="87"/>
      <c r="BJ4" s="87"/>
      <c r="BK4" s="87"/>
      <c r="BL4" s="88"/>
    </row>
    <row r="5" spans="1:64" ht="15" customHeight="1" x14ac:dyDescent="0.25">
      <c r="A5" s="42" t="s">
        <v>3</v>
      </c>
      <c r="B5" s="85"/>
      <c r="C5" s="85"/>
      <c r="D5" s="85"/>
      <c r="E5" s="85"/>
      <c r="F5" s="85"/>
      <c r="G5" s="85"/>
      <c r="I5" s="75">
        <f>_xlfn.SINGLE(Projekt_Start)-WEEKDAY(_xlfn.SINGLE(Projekt_Start),1)+2+7*(_xlfn.SINGLE(Woche_anzeigen)-1)</f>
        <v>44025</v>
      </c>
      <c r="J5" s="76">
        <f>I5+1</f>
        <v>44026</v>
      </c>
      <c r="K5" s="76">
        <f t="shared" ref="K5:AX5" si="0">J5+1</f>
        <v>44027</v>
      </c>
      <c r="L5" s="76">
        <f t="shared" si="0"/>
        <v>44028</v>
      </c>
      <c r="M5" s="76">
        <f t="shared" si="0"/>
        <v>44029</v>
      </c>
      <c r="N5" s="76">
        <f t="shared" si="0"/>
        <v>44030</v>
      </c>
      <c r="O5" s="77">
        <f t="shared" si="0"/>
        <v>44031</v>
      </c>
      <c r="P5" s="75">
        <f>O5+1</f>
        <v>44032</v>
      </c>
      <c r="Q5" s="76">
        <f>P5+1</f>
        <v>44033</v>
      </c>
      <c r="R5" s="76">
        <f t="shared" si="0"/>
        <v>44034</v>
      </c>
      <c r="S5" s="76">
        <f t="shared" si="0"/>
        <v>44035</v>
      </c>
      <c r="T5" s="76">
        <f t="shared" si="0"/>
        <v>44036</v>
      </c>
      <c r="U5" s="76">
        <f t="shared" si="0"/>
        <v>44037</v>
      </c>
      <c r="V5" s="77">
        <f t="shared" si="0"/>
        <v>44038</v>
      </c>
      <c r="W5" s="75">
        <f>V5+1</f>
        <v>44039</v>
      </c>
      <c r="X5" s="76">
        <f>W5+1</f>
        <v>44040</v>
      </c>
      <c r="Y5" s="76">
        <f t="shared" si="0"/>
        <v>44041</v>
      </c>
      <c r="Z5" s="76">
        <f t="shared" si="0"/>
        <v>44042</v>
      </c>
      <c r="AA5" s="76">
        <f t="shared" si="0"/>
        <v>44043</v>
      </c>
      <c r="AB5" s="76">
        <f t="shared" si="0"/>
        <v>44044</v>
      </c>
      <c r="AC5" s="77">
        <f t="shared" si="0"/>
        <v>44045</v>
      </c>
      <c r="AD5" s="75">
        <f>AC5+1</f>
        <v>44046</v>
      </c>
      <c r="AE5" s="76">
        <f>AD5+1</f>
        <v>44047</v>
      </c>
      <c r="AF5" s="76">
        <f t="shared" si="0"/>
        <v>44048</v>
      </c>
      <c r="AG5" s="76">
        <f t="shared" si="0"/>
        <v>44049</v>
      </c>
      <c r="AH5" s="76">
        <f t="shared" si="0"/>
        <v>44050</v>
      </c>
      <c r="AI5" s="76">
        <f t="shared" si="0"/>
        <v>44051</v>
      </c>
      <c r="AJ5" s="77">
        <f t="shared" si="0"/>
        <v>44052</v>
      </c>
      <c r="AK5" s="75">
        <f>AJ5+1</f>
        <v>44053</v>
      </c>
      <c r="AL5" s="76">
        <f>AK5+1</f>
        <v>44054</v>
      </c>
      <c r="AM5" s="76">
        <f t="shared" si="0"/>
        <v>44055</v>
      </c>
      <c r="AN5" s="76">
        <f t="shared" si="0"/>
        <v>44056</v>
      </c>
      <c r="AO5" s="76">
        <f t="shared" si="0"/>
        <v>44057</v>
      </c>
      <c r="AP5" s="76">
        <f t="shared" si="0"/>
        <v>44058</v>
      </c>
      <c r="AQ5" s="77">
        <f t="shared" si="0"/>
        <v>44059</v>
      </c>
      <c r="AR5" s="75">
        <f>AQ5+1</f>
        <v>44060</v>
      </c>
      <c r="AS5" s="76">
        <f>AR5+1</f>
        <v>44061</v>
      </c>
      <c r="AT5" s="76">
        <f t="shared" si="0"/>
        <v>44062</v>
      </c>
      <c r="AU5" s="76">
        <f t="shared" si="0"/>
        <v>44063</v>
      </c>
      <c r="AV5" s="76">
        <f t="shared" si="0"/>
        <v>44064</v>
      </c>
      <c r="AW5" s="76">
        <f t="shared" si="0"/>
        <v>44065</v>
      </c>
      <c r="AX5" s="77">
        <f t="shared" si="0"/>
        <v>44066</v>
      </c>
      <c r="AY5" s="75">
        <f>AX5+1</f>
        <v>44067</v>
      </c>
      <c r="AZ5" s="76">
        <f>AY5+1</f>
        <v>44068</v>
      </c>
      <c r="BA5" s="76">
        <f t="shared" ref="BA5:BE5" si="1">AZ5+1</f>
        <v>44069</v>
      </c>
      <c r="BB5" s="76">
        <f t="shared" si="1"/>
        <v>44070</v>
      </c>
      <c r="BC5" s="76">
        <f t="shared" si="1"/>
        <v>44071</v>
      </c>
      <c r="BD5" s="76">
        <f t="shared" si="1"/>
        <v>44072</v>
      </c>
      <c r="BE5" s="77">
        <f t="shared" si="1"/>
        <v>44073</v>
      </c>
      <c r="BF5" s="75">
        <f>BE5+1</f>
        <v>44074</v>
      </c>
      <c r="BG5" s="76">
        <f>BF5+1</f>
        <v>44075</v>
      </c>
      <c r="BH5" s="76">
        <f t="shared" ref="BH5:BL5" si="2">BG5+1</f>
        <v>44076</v>
      </c>
      <c r="BI5" s="76">
        <f t="shared" si="2"/>
        <v>44077</v>
      </c>
      <c r="BJ5" s="76">
        <f t="shared" si="2"/>
        <v>44078</v>
      </c>
      <c r="BK5" s="76">
        <f t="shared" si="2"/>
        <v>44079</v>
      </c>
      <c r="BL5" s="77">
        <f t="shared" si="2"/>
        <v>44080</v>
      </c>
    </row>
    <row r="6" spans="1:64" ht="30" customHeight="1" thickBot="1" x14ac:dyDescent="0.3">
      <c r="A6" s="42" t="s">
        <v>4</v>
      </c>
      <c r="B6" s="8" t="s">
        <v>12</v>
      </c>
      <c r="C6" s="9" t="s">
        <v>39</v>
      </c>
      <c r="D6" s="9" t="s">
        <v>21</v>
      </c>
      <c r="E6" s="9" t="s">
        <v>22</v>
      </c>
      <c r="F6" s="9" t="s">
        <v>23</v>
      </c>
      <c r="G6" s="9"/>
      <c r="H6" s="9" t="s">
        <v>24</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15.75" hidden="1" customHeight="1" thickBot="1" x14ac:dyDescent="0.3">
      <c r="A7" s="41" t="s">
        <v>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
      <c r="A8" s="42" t="s">
        <v>6</v>
      </c>
      <c r="B8" s="14" t="s">
        <v>57</v>
      </c>
      <c r="C8" s="49"/>
      <c r="D8" s="15">
        <f>SUM(D9:D13)/5</f>
        <v>0.4</v>
      </c>
      <c r="E8" s="78">
        <f t="shared" ref="E8:E13" si="5">_xlfn.SINGLE(Projekt_Start)</f>
        <v>44025</v>
      </c>
      <c r="F8" s="78">
        <f>E8+7</f>
        <v>44032</v>
      </c>
      <c r="G8" s="13"/>
      <c r="H8" s="13">
        <f t="shared" ref="H8:H33" si="6">IF(OR(ISBLANK(task_start),ISBLANK(task_end)),"",task_end-task_start+1)</f>
        <v>8</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
      <c r="A9" s="42" t="s">
        <v>7</v>
      </c>
      <c r="B9" s="57" t="s">
        <v>47</v>
      </c>
      <c r="C9" s="50" t="s">
        <v>48</v>
      </c>
      <c r="D9" s="16">
        <v>0.5</v>
      </c>
      <c r="E9" s="64">
        <f t="shared" si="5"/>
        <v>44025</v>
      </c>
      <c r="F9" s="78">
        <f>E9+6</f>
        <v>44031</v>
      </c>
      <c r="G9" s="13"/>
      <c r="H9" s="13">
        <f t="shared" si="6"/>
        <v>7</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
      <c r="A10" s="42" t="s">
        <v>8</v>
      </c>
      <c r="B10" s="57" t="s">
        <v>49</v>
      </c>
      <c r="C10" s="50" t="s">
        <v>48</v>
      </c>
      <c r="D10" s="16">
        <v>0</v>
      </c>
      <c r="E10" s="64">
        <f t="shared" si="5"/>
        <v>44025</v>
      </c>
      <c r="F10" s="78">
        <f t="shared" ref="F10:F13" si="7">E10+6</f>
        <v>44031</v>
      </c>
      <c r="G10" s="13"/>
      <c r="H10" s="13">
        <f t="shared" si="6"/>
        <v>7</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
      <c r="A11" s="41"/>
      <c r="B11" s="57" t="s">
        <v>50</v>
      </c>
      <c r="C11" s="50" t="s">
        <v>51</v>
      </c>
      <c r="D11" s="16">
        <v>0.5</v>
      </c>
      <c r="E11" s="64">
        <f t="shared" si="5"/>
        <v>44025</v>
      </c>
      <c r="F11" s="78">
        <f t="shared" si="7"/>
        <v>44031</v>
      </c>
      <c r="G11" s="13"/>
      <c r="H11" s="13">
        <f t="shared" si="6"/>
        <v>7</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
      <c r="A12" s="41"/>
      <c r="B12" s="57" t="s">
        <v>52</v>
      </c>
      <c r="C12" s="50" t="s">
        <v>53</v>
      </c>
      <c r="D12" s="16">
        <v>0.5</v>
      </c>
      <c r="E12" s="64">
        <f t="shared" si="5"/>
        <v>44025</v>
      </c>
      <c r="F12" s="78">
        <f t="shared" si="7"/>
        <v>44031</v>
      </c>
      <c r="G12" s="13"/>
      <c r="H12" s="13">
        <f t="shared" si="6"/>
        <v>7</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
      <c r="A13" s="41"/>
      <c r="B13" s="57" t="s">
        <v>54</v>
      </c>
      <c r="C13" s="50" t="s">
        <v>55</v>
      </c>
      <c r="D13" s="16">
        <v>0.5</v>
      </c>
      <c r="E13" s="64">
        <f t="shared" si="5"/>
        <v>44025</v>
      </c>
      <c r="F13" s="78">
        <f t="shared" si="7"/>
        <v>44031</v>
      </c>
      <c r="G13" s="13"/>
      <c r="H13" s="13">
        <f t="shared" si="6"/>
        <v>7</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
      <c r="A14" s="42" t="s">
        <v>9</v>
      </c>
      <c r="B14" s="17" t="s">
        <v>56</v>
      </c>
      <c r="C14" s="51"/>
      <c r="D14" s="18"/>
      <c r="E14" s="65"/>
      <c r="F14" s="66"/>
      <c r="G14" s="13"/>
      <c r="H14" s="13" t="str">
        <f t="shared" si="6"/>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
      <c r="A15" s="42"/>
      <c r="B15" s="58" t="s">
        <v>13</v>
      </c>
      <c r="C15" s="52"/>
      <c r="D15" s="19">
        <v>0</v>
      </c>
      <c r="E15" s="67">
        <f>_xlfn.SINGLE(Projekt_Start)+7</f>
        <v>44032</v>
      </c>
      <c r="F15" s="67">
        <f>E15+6</f>
        <v>44038</v>
      </c>
      <c r="G15" s="13"/>
      <c r="H15" s="13">
        <f t="shared" si="6"/>
        <v>7</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3">
      <c r="A16" s="41"/>
      <c r="B16" s="58" t="s">
        <v>14</v>
      </c>
      <c r="C16" s="52"/>
      <c r="D16" s="19">
        <v>0</v>
      </c>
      <c r="E16" s="67">
        <f>_xlfn.SINGLE(Projekt_Start)+7</f>
        <v>44032</v>
      </c>
      <c r="F16" s="67">
        <f t="shared" ref="F16:F19" si="8">E16+6</f>
        <v>44038</v>
      </c>
      <c r="G16" s="13"/>
      <c r="H16" s="13">
        <f t="shared" si="6"/>
        <v>7</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0" customHeight="1" thickBot="1" x14ac:dyDescent="0.3">
      <c r="A17" s="41"/>
      <c r="B17" s="58" t="s">
        <v>15</v>
      </c>
      <c r="C17" s="52"/>
      <c r="D17" s="19">
        <v>0</v>
      </c>
      <c r="E17" s="67">
        <f>_xlfn.SINGLE(Projekt_Start)+7</f>
        <v>44032</v>
      </c>
      <c r="F17" s="67">
        <f t="shared" si="8"/>
        <v>44038</v>
      </c>
      <c r="G17" s="13"/>
      <c r="H17" s="13">
        <f t="shared" si="6"/>
        <v>7</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
      <c r="A18" s="41"/>
      <c r="B18" s="58" t="s">
        <v>16</v>
      </c>
      <c r="C18" s="52"/>
      <c r="D18" s="19">
        <v>0</v>
      </c>
      <c r="E18" s="67">
        <f>_xlfn.SINGLE(Projekt_Start)+7</f>
        <v>44032</v>
      </c>
      <c r="F18" s="67">
        <f t="shared" si="8"/>
        <v>44038</v>
      </c>
      <c r="G18" s="13"/>
      <c r="H18" s="13">
        <f t="shared" si="6"/>
        <v>7</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
      <c r="A19" s="41"/>
      <c r="B19" s="58" t="s">
        <v>17</v>
      </c>
      <c r="C19" s="52"/>
      <c r="D19" s="19">
        <v>0</v>
      </c>
      <c r="E19" s="67">
        <f>_xlfn.SINGLE(Projekt_Start)+7</f>
        <v>44032</v>
      </c>
      <c r="F19" s="67">
        <f t="shared" si="8"/>
        <v>44038</v>
      </c>
      <c r="G19" s="13"/>
      <c r="H19" s="13">
        <f t="shared" si="6"/>
        <v>7</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
      <c r="A20" s="41" t="s">
        <v>10</v>
      </c>
      <c r="B20" s="20" t="s">
        <v>46</v>
      </c>
      <c r="C20" s="53"/>
      <c r="D20" s="21"/>
      <c r="E20" s="68"/>
      <c r="F20" s="69"/>
      <c r="G20" s="13"/>
      <c r="H20" s="13" t="str">
        <f t="shared" si="6"/>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
      <c r="A21" s="41"/>
      <c r="B21" s="59" t="s">
        <v>13</v>
      </c>
      <c r="C21" s="54"/>
      <c r="D21" s="22">
        <v>0</v>
      </c>
      <c r="E21" s="70">
        <f>Projekt_Start+14</f>
        <v>44039</v>
      </c>
      <c r="F21" s="70">
        <f>E21+6</f>
        <v>44045</v>
      </c>
      <c r="G21" s="13"/>
      <c r="H21" s="13">
        <f t="shared" si="6"/>
        <v>7</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
      <c r="A22" s="41"/>
      <c r="B22" s="59" t="s">
        <v>14</v>
      </c>
      <c r="C22" s="54"/>
      <c r="D22" s="22">
        <v>0</v>
      </c>
      <c r="E22" s="70">
        <f>Projekt_Start+14</f>
        <v>44039</v>
      </c>
      <c r="F22" s="70">
        <f t="shared" ref="F22:F25" si="9">E22+6</f>
        <v>44045</v>
      </c>
      <c r="G22" s="13"/>
      <c r="H22" s="13">
        <f t="shared" si="6"/>
        <v>7</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
      <c r="A23" s="41"/>
      <c r="B23" s="59" t="s">
        <v>15</v>
      </c>
      <c r="C23" s="54"/>
      <c r="D23" s="22">
        <v>0</v>
      </c>
      <c r="E23" s="70">
        <f>Projekt_Start+14</f>
        <v>44039</v>
      </c>
      <c r="F23" s="70">
        <f t="shared" si="9"/>
        <v>44045</v>
      </c>
      <c r="G23" s="13"/>
      <c r="H23" s="13">
        <f t="shared" si="6"/>
        <v>7</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
      <c r="A24" s="41"/>
      <c r="B24" s="59" t="s">
        <v>16</v>
      </c>
      <c r="C24" s="54"/>
      <c r="D24" s="22">
        <v>0</v>
      </c>
      <c r="E24" s="70">
        <f>Projekt_Start+14</f>
        <v>44039</v>
      </c>
      <c r="F24" s="70">
        <f t="shared" si="9"/>
        <v>44045</v>
      </c>
      <c r="G24" s="13"/>
      <c r="H24" s="13">
        <f t="shared" si="6"/>
        <v>7</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
      <c r="A25" s="41"/>
      <c r="B25" s="59" t="s">
        <v>17</v>
      </c>
      <c r="C25" s="54"/>
      <c r="D25" s="22">
        <v>0</v>
      </c>
      <c r="E25" s="70">
        <f>Projekt_Start+14</f>
        <v>44039</v>
      </c>
      <c r="F25" s="70">
        <f t="shared" si="9"/>
        <v>44045</v>
      </c>
      <c r="G25" s="13"/>
      <c r="H25" s="13">
        <f t="shared" si="6"/>
        <v>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
      <c r="A26" s="41" t="s">
        <v>10</v>
      </c>
      <c r="B26" s="23" t="s">
        <v>45</v>
      </c>
      <c r="C26" s="55"/>
      <c r="D26" s="24"/>
      <c r="E26" s="71"/>
      <c r="F26" s="72"/>
      <c r="G26" s="13"/>
      <c r="H26" s="13" t="str">
        <f t="shared" si="6"/>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
      <c r="A27" s="41"/>
      <c r="B27" s="60" t="s">
        <v>13</v>
      </c>
      <c r="C27" s="56"/>
      <c r="D27" s="25">
        <v>0</v>
      </c>
      <c r="E27" s="73">
        <f>Projekt_Start+21</f>
        <v>44046</v>
      </c>
      <c r="F27" s="73">
        <f>E27+14</f>
        <v>44060</v>
      </c>
      <c r="G27" s="13"/>
      <c r="H27" s="13">
        <f t="shared" si="6"/>
        <v>15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
      <c r="A28" s="41"/>
      <c r="B28" s="60" t="s">
        <v>14</v>
      </c>
      <c r="C28" s="56"/>
      <c r="D28" s="25">
        <v>0</v>
      </c>
      <c r="E28" s="73">
        <f>Projekt_Start+21</f>
        <v>44046</v>
      </c>
      <c r="F28" s="73">
        <f t="shared" ref="F28:F31" si="10">E28+14</f>
        <v>44060</v>
      </c>
      <c r="G28" s="13"/>
      <c r="H28" s="13">
        <f t="shared" si="6"/>
        <v>15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
      <c r="A29" s="41"/>
      <c r="B29" s="60" t="s">
        <v>15</v>
      </c>
      <c r="C29" s="56"/>
      <c r="D29" s="25">
        <v>0</v>
      </c>
      <c r="E29" s="73">
        <f>Projekt_Start+21</f>
        <v>44046</v>
      </c>
      <c r="F29" s="73">
        <f t="shared" si="10"/>
        <v>44060</v>
      </c>
      <c r="G29" s="13"/>
      <c r="H29" s="13">
        <f t="shared" si="6"/>
        <v>15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
      <c r="A30" s="41"/>
      <c r="B30" s="60" t="s">
        <v>16</v>
      </c>
      <c r="C30" s="56"/>
      <c r="D30" s="25">
        <v>0</v>
      </c>
      <c r="E30" s="73">
        <f>Projekt_Start+21</f>
        <v>44046</v>
      </c>
      <c r="F30" s="73">
        <f t="shared" si="10"/>
        <v>44060</v>
      </c>
      <c r="G30" s="13"/>
      <c r="H30" s="13">
        <f t="shared" si="6"/>
        <v>15</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
      <c r="A31" s="41"/>
      <c r="B31" s="60" t="s">
        <v>17</v>
      </c>
      <c r="C31" s="56"/>
      <c r="D31" s="25">
        <v>0</v>
      </c>
      <c r="E31" s="73">
        <f>Projekt_Start+21</f>
        <v>44046</v>
      </c>
      <c r="F31" s="73">
        <f t="shared" si="10"/>
        <v>44060</v>
      </c>
      <c r="G31" s="13"/>
      <c r="H31" s="13">
        <f t="shared" si="6"/>
        <v>15</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
      <c r="A32" s="41" t="s">
        <v>11</v>
      </c>
      <c r="B32" s="79" t="s">
        <v>58</v>
      </c>
      <c r="C32" s="80"/>
      <c r="D32" s="81"/>
      <c r="E32" s="82"/>
      <c r="F32" s="82">
        <v>44067</v>
      </c>
      <c r="G32" s="13"/>
      <c r="H32" s="13" t="str">
        <f t="shared" si="6"/>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
      <c r="A33" s="42" t="s">
        <v>41</v>
      </c>
      <c r="B33" s="26" t="s">
        <v>18</v>
      </c>
      <c r="C33" s="63"/>
      <c r="D33" s="27"/>
      <c r="E33" s="74"/>
      <c r="F33" s="74"/>
      <c r="G33" s="28"/>
      <c r="H33" s="28"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ht="30" customHeight="1" x14ac:dyDescent="0.25">
      <c r="G34" s="6"/>
    </row>
    <row r="35" spans="1:64" ht="30" customHeight="1" x14ac:dyDescent="0.25">
      <c r="C35" s="11"/>
      <c r="F35" s="43"/>
    </row>
    <row r="36" spans="1:64" ht="30" customHeight="1" x14ac:dyDescent="0.2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25</v>
      </c>
      <c r="B2" s="34"/>
    </row>
    <row r="3" spans="1:2" s="39" customFormat="1" ht="27" customHeight="1" x14ac:dyDescent="0.25">
      <c r="A3" s="40" t="s">
        <v>26</v>
      </c>
      <c r="B3" s="40"/>
    </row>
    <row r="4" spans="1:2" s="36" customFormat="1" ht="26.25" x14ac:dyDescent="0.4">
      <c r="A4" s="37" t="s">
        <v>27</v>
      </c>
    </row>
    <row r="5" spans="1:2" ht="78" customHeight="1" x14ac:dyDescent="0.2">
      <c r="A5" s="38" t="s">
        <v>28</v>
      </c>
    </row>
    <row r="6" spans="1:2" ht="26.25" customHeight="1" x14ac:dyDescent="0.2">
      <c r="A6" s="37" t="s">
        <v>29</v>
      </c>
    </row>
    <row r="7" spans="1:2" s="33" customFormat="1" ht="211.5" customHeight="1" x14ac:dyDescent="0.25">
      <c r="A7" s="61" t="s">
        <v>42</v>
      </c>
    </row>
    <row r="8" spans="1:2" s="36" customFormat="1" ht="26.25" x14ac:dyDescent="0.4">
      <c r="A8" s="37" t="s">
        <v>30</v>
      </c>
    </row>
    <row r="9" spans="1:2" ht="75" x14ac:dyDescent="0.2">
      <c r="A9" s="38" t="s">
        <v>31</v>
      </c>
    </row>
    <row r="10" spans="1:2" s="33" customFormat="1" ht="27.95" customHeight="1" x14ac:dyDescent="0.25">
      <c r="A10" s="62" t="s">
        <v>32</v>
      </c>
    </row>
    <row r="11" spans="1:2" s="36" customFormat="1" ht="26.25" x14ac:dyDescent="0.4">
      <c r="A11" s="37" t="s">
        <v>33</v>
      </c>
    </row>
    <row r="12" spans="1:2" ht="45" x14ac:dyDescent="0.2">
      <c r="A12" s="38" t="s">
        <v>34</v>
      </c>
    </row>
    <row r="13" spans="1:2" s="33" customFormat="1" ht="27.95" customHeight="1" x14ac:dyDescent="0.25">
      <c r="A13" s="62" t="s">
        <v>35</v>
      </c>
    </row>
    <row r="14" spans="1:2" s="36" customFormat="1" ht="26.25" x14ac:dyDescent="0.4">
      <c r="A14" s="37" t="s">
        <v>36</v>
      </c>
    </row>
    <row r="15" spans="1:2" ht="91.5" customHeight="1" x14ac:dyDescent="0.2">
      <c r="A15" s="38" t="s">
        <v>37</v>
      </c>
    </row>
    <row r="16" spans="1:2" ht="90" x14ac:dyDescent="0.2">
      <c r="A16" s="38"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2020-07-20T08:40:38Z</dcterms:modified>
</cp:coreProperties>
</file>