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1092" documentId="8_{33027204-5CF2-46C8-AD35-1432B05F7B56}" xr6:coauthVersionLast="40" xr6:coauthVersionMax="40" xr10:uidLastSave="{65177461-32CE-40B6-81B2-6FF928D227DE}"/>
  <bookViews>
    <workbookView xWindow="0" yWindow="0" windowWidth="12000" windowHeight="7640" firstSheet="10" activeTab="13" xr2:uid="{00000000-000D-0000-FFFF-FFFF00000000}"/>
  </bookViews>
  <sheets>
    <sheet name="Datasets" sheetId="1" r:id="rId1"/>
    <sheet name="TOTDRINK" sheetId="2" r:id="rId2"/>
    <sheet name="PCA Results" sheetId="3" r:id="rId3"/>
    <sheet name="Final PCA" sheetId="4" r:id="rId4"/>
    <sheet name="RF Tuning" sheetId="6" r:id="rId5"/>
    <sheet name="A03to05 Jaccard" sheetId="7" r:id="rId6"/>
    <sheet name="ADLTJaccard" sheetId="10" r:id="rId7"/>
    <sheet name="YTHJaccard" sheetId="11" r:id="rId8"/>
    <sheet name="ADLT Variables" sheetId="12" r:id="rId9"/>
    <sheet name="YTH Imp Scores" sheetId="13" r:id="rId10"/>
    <sheet name="Variables" sheetId="14" r:id="rId11"/>
    <sheet name="Allvars" sheetId="16" r:id="rId12"/>
    <sheet name="Everused" sheetId="15" r:id="rId13"/>
    <sheet name="Categories" sheetId="31" r:id="rId14"/>
    <sheet name="Priors" sheetId="17" r:id="rId15"/>
    <sheet name="OR Compare" sheetId="18" r:id="rId16"/>
    <sheet name="Drug ORs" sheetId="19" r:id="rId17"/>
    <sheet name="Drug Ranks" sheetId="20" r:id="rId18"/>
    <sheet name="YTH Drug ORs" sheetId="21" r:id="rId19"/>
    <sheet name="YTH Drug Ranks" sheetId="24" r:id="rId20"/>
    <sheet name="Use ORs" sheetId="22" r:id="rId21"/>
    <sheet name="Use Ranks" sheetId="23" r:id="rId22"/>
    <sheet name="Use ORs (Rev)" sheetId="25" r:id="rId23"/>
    <sheet name="Use Ranks (Rev)" sheetId="26" r:id="rId24"/>
    <sheet name="Youth Use ORs" sheetId="27" r:id="rId25"/>
    <sheet name="Youth Use Ranks" sheetId="28" r:id="rId26"/>
    <sheet name="Youth Use ORs (Rev)" sheetId="29" r:id="rId27"/>
    <sheet name="Youth Use Ranks (Rev)" sheetId="30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3" i="22" l="1"/>
  <c r="N12" i="6" l="1"/>
  <c r="G22" i="27" l="1"/>
  <c r="G23" i="27"/>
  <c r="G24" i="27"/>
  <c r="G25" i="27"/>
  <c r="G26" i="27"/>
  <c r="G27" i="27"/>
  <c r="G28" i="27"/>
  <c r="K23" i="27"/>
  <c r="K24" i="27"/>
  <c r="K25" i="27"/>
  <c r="K26" i="27"/>
  <c r="K27" i="27"/>
  <c r="K28" i="27"/>
  <c r="H22" i="27"/>
  <c r="H23" i="27"/>
  <c r="H24" i="27"/>
  <c r="H25" i="27"/>
  <c r="H26" i="27"/>
  <c r="H27" i="27"/>
  <c r="H28" i="27"/>
  <c r="C62" i="27"/>
  <c r="C46" i="27"/>
  <c r="C30" i="27"/>
  <c r="C78" i="27"/>
  <c r="K72" i="27"/>
  <c r="H72" i="27"/>
  <c r="G72" i="27"/>
  <c r="K56" i="27"/>
  <c r="H56" i="27"/>
  <c r="G56" i="27"/>
  <c r="G40" i="27"/>
  <c r="H40" i="27"/>
  <c r="K40" i="27"/>
  <c r="K103" i="19" l="1"/>
  <c r="K104" i="19"/>
  <c r="K105" i="19"/>
  <c r="K106" i="19"/>
  <c r="K107" i="19"/>
  <c r="K108" i="19"/>
  <c r="H103" i="19"/>
  <c r="H104" i="19"/>
  <c r="H105" i="19"/>
  <c r="H106" i="19"/>
  <c r="H107" i="19"/>
  <c r="H108" i="19"/>
  <c r="G103" i="19"/>
  <c r="G104" i="19"/>
  <c r="G105" i="19"/>
  <c r="G106" i="19"/>
  <c r="G107" i="19"/>
  <c r="G108" i="19"/>
  <c r="K66" i="29" l="1"/>
  <c r="H66" i="29"/>
  <c r="G66" i="29"/>
  <c r="K65" i="29"/>
  <c r="H65" i="29"/>
  <c r="G65" i="29"/>
  <c r="K64" i="29"/>
  <c r="H64" i="29"/>
  <c r="G64" i="29"/>
  <c r="K63" i="29"/>
  <c r="H63" i="29"/>
  <c r="G63" i="29"/>
  <c r="K62" i="29"/>
  <c r="H62" i="29"/>
  <c r="G62" i="29"/>
  <c r="H61" i="29"/>
  <c r="G61" i="29"/>
  <c r="K52" i="29"/>
  <c r="H52" i="29"/>
  <c r="G52" i="29"/>
  <c r="K51" i="29"/>
  <c r="H51" i="29"/>
  <c r="G51" i="29"/>
  <c r="K50" i="29"/>
  <c r="H50" i="29"/>
  <c r="G50" i="29"/>
  <c r="K49" i="29"/>
  <c r="H49" i="29"/>
  <c r="G49" i="29"/>
  <c r="K48" i="29"/>
  <c r="H48" i="29"/>
  <c r="G48" i="29"/>
  <c r="H47" i="29"/>
  <c r="G47" i="29"/>
  <c r="K38" i="29"/>
  <c r="H38" i="29"/>
  <c r="G38" i="29"/>
  <c r="K37" i="29"/>
  <c r="H37" i="29"/>
  <c r="G37" i="29"/>
  <c r="K36" i="29"/>
  <c r="H36" i="29"/>
  <c r="G36" i="29"/>
  <c r="K35" i="29"/>
  <c r="H35" i="29"/>
  <c r="G35" i="29"/>
  <c r="K34" i="29"/>
  <c r="H34" i="29"/>
  <c r="G34" i="29"/>
  <c r="H33" i="29"/>
  <c r="G33" i="29"/>
  <c r="K24" i="29"/>
  <c r="H24" i="29"/>
  <c r="G24" i="29"/>
  <c r="K23" i="29"/>
  <c r="H23" i="29"/>
  <c r="G23" i="29"/>
  <c r="K22" i="29"/>
  <c r="H22" i="29"/>
  <c r="G22" i="29"/>
  <c r="K21" i="29"/>
  <c r="H21" i="29"/>
  <c r="G21" i="29"/>
  <c r="K20" i="29"/>
  <c r="H20" i="29"/>
  <c r="G20" i="29"/>
  <c r="H19" i="29"/>
  <c r="G19" i="29"/>
  <c r="G76" i="27" l="1"/>
  <c r="H76" i="27"/>
  <c r="K76" i="27"/>
  <c r="G60" i="27"/>
  <c r="H60" i="27"/>
  <c r="K60" i="27"/>
  <c r="G44" i="27"/>
  <c r="H44" i="27"/>
  <c r="K44" i="27"/>
  <c r="K75" i="27" l="1"/>
  <c r="H75" i="27"/>
  <c r="G75" i="27"/>
  <c r="K74" i="27"/>
  <c r="H74" i="27"/>
  <c r="G74" i="27"/>
  <c r="K73" i="27"/>
  <c r="H73" i="27"/>
  <c r="G73" i="27"/>
  <c r="K71" i="27"/>
  <c r="H71" i="27"/>
  <c r="G71" i="27"/>
  <c r="K70" i="27"/>
  <c r="H70" i="27"/>
  <c r="G70" i="27"/>
  <c r="H69" i="27"/>
  <c r="G69" i="27"/>
  <c r="K59" i="27"/>
  <c r="H59" i="27"/>
  <c r="G59" i="27"/>
  <c r="K58" i="27"/>
  <c r="H58" i="27"/>
  <c r="G58" i="27"/>
  <c r="K57" i="27"/>
  <c r="H57" i="27"/>
  <c r="G57" i="27"/>
  <c r="K55" i="27"/>
  <c r="H55" i="27"/>
  <c r="G55" i="27"/>
  <c r="K54" i="27"/>
  <c r="H54" i="27"/>
  <c r="G54" i="27"/>
  <c r="H53" i="27"/>
  <c r="G53" i="27"/>
  <c r="K43" i="27"/>
  <c r="H43" i="27"/>
  <c r="G43" i="27"/>
  <c r="K42" i="27"/>
  <c r="H42" i="27"/>
  <c r="G42" i="27"/>
  <c r="K41" i="27"/>
  <c r="H41" i="27"/>
  <c r="G41" i="27"/>
  <c r="K39" i="27"/>
  <c r="H39" i="27"/>
  <c r="G39" i="27"/>
  <c r="K38" i="27"/>
  <c r="H38" i="27"/>
  <c r="G38" i="27"/>
  <c r="H37" i="27"/>
  <c r="G37" i="27"/>
  <c r="K22" i="27"/>
  <c r="H21" i="27"/>
  <c r="G21" i="27"/>
  <c r="K67" i="25" l="1"/>
  <c r="H67" i="25"/>
  <c r="G67" i="25"/>
  <c r="K66" i="25"/>
  <c r="H66" i="25"/>
  <c r="G66" i="25"/>
  <c r="K65" i="25"/>
  <c r="H65" i="25"/>
  <c r="G65" i="25"/>
  <c r="K64" i="25"/>
  <c r="H64" i="25"/>
  <c r="G64" i="25"/>
  <c r="K63" i="25"/>
  <c r="H63" i="25"/>
  <c r="G63" i="25"/>
  <c r="H62" i="25"/>
  <c r="G62" i="25"/>
  <c r="K53" i="25"/>
  <c r="H53" i="25"/>
  <c r="G53" i="25"/>
  <c r="K52" i="25"/>
  <c r="H52" i="25"/>
  <c r="G52" i="25"/>
  <c r="K51" i="25"/>
  <c r="H51" i="25"/>
  <c r="G51" i="25"/>
  <c r="K50" i="25"/>
  <c r="H50" i="25"/>
  <c r="G50" i="25"/>
  <c r="K49" i="25"/>
  <c r="H49" i="25"/>
  <c r="G49" i="25"/>
  <c r="H48" i="25"/>
  <c r="G48" i="25"/>
  <c r="K39" i="25"/>
  <c r="H39" i="25"/>
  <c r="G39" i="25"/>
  <c r="K38" i="25"/>
  <c r="H38" i="25"/>
  <c r="G38" i="25"/>
  <c r="K37" i="25"/>
  <c r="H37" i="25"/>
  <c r="G37" i="25"/>
  <c r="K36" i="25"/>
  <c r="H36" i="25"/>
  <c r="G36" i="25"/>
  <c r="K35" i="25"/>
  <c r="H35" i="25"/>
  <c r="G35" i="25"/>
  <c r="H34" i="25"/>
  <c r="G34" i="25"/>
  <c r="K25" i="25"/>
  <c r="H25" i="25"/>
  <c r="G25" i="25"/>
  <c r="K24" i="25"/>
  <c r="H24" i="25"/>
  <c r="G24" i="25"/>
  <c r="K23" i="25"/>
  <c r="H23" i="25"/>
  <c r="G23" i="25"/>
  <c r="K22" i="25"/>
  <c r="H22" i="25"/>
  <c r="G22" i="25"/>
  <c r="K21" i="25"/>
  <c r="H21" i="25"/>
  <c r="G21" i="25"/>
  <c r="H20" i="25"/>
  <c r="G20" i="25"/>
  <c r="K26" i="22" l="1"/>
  <c r="H26" i="22"/>
  <c r="G26" i="22"/>
  <c r="K25" i="22"/>
  <c r="H25" i="22"/>
  <c r="G25" i="22"/>
  <c r="K24" i="22"/>
  <c r="H24" i="22"/>
  <c r="G24" i="22"/>
  <c r="K23" i="22"/>
  <c r="H23" i="22"/>
  <c r="G23" i="22"/>
  <c r="K22" i="22"/>
  <c r="H22" i="22"/>
  <c r="G22" i="22"/>
  <c r="K21" i="22"/>
  <c r="H21" i="22"/>
  <c r="G21" i="22"/>
  <c r="H20" i="22"/>
  <c r="G20" i="22"/>
  <c r="K52" i="21"/>
  <c r="H52" i="21"/>
  <c r="G52" i="21"/>
  <c r="K51" i="21"/>
  <c r="H51" i="21"/>
  <c r="G51" i="21"/>
  <c r="K50" i="21"/>
  <c r="H50" i="21"/>
  <c r="G50" i="21"/>
  <c r="K49" i="21"/>
  <c r="H49" i="21"/>
  <c r="G49" i="21"/>
  <c r="K48" i="21"/>
  <c r="H48" i="21"/>
  <c r="G48" i="21"/>
  <c r="K47" i="21"/>
  <c r="H47" i="21"/>
  <c r="G47" i="21"/>
  <c r="K46" i="21"/>
  <c r="H46" i="21"/>
  <c r="G46" i="21"/>
  <c r="K45" i="21"/>
  <c r="H45" i="21"/>
  <c r="G45" i="21"/>
  <c r="K44" i="21"/>
  <c r="H44" i="21"/>
  <c r="G44" i="21"/>
  <c r="K43" i="21"/>
  <c r="H43" i="21"/>
  <c r="G43" i="21"/>
  <c r="K42" i="21"/>
  <c r="H42" i="21"/>
  <c r="G42" i="21"/>
  <c r="K41" i="21"/>
  <c r="H41" i="21"/>
  <c r="G41" i="21"/>
  <c r="K40" i="21"/>
  <c r="H40" i="21"/>
  <c r="G40" i="21"/>
  <c r="K39" i="21"/>
  <c r="H39" i="21"/>
  <c r="G39" i="21"/>
  <c r="K38" i="21"/>
  <c r="H38" i="21"/>
  <c r="G38" i="21"/>
  <c r="K37" i="21"/>
  <c r="H37" i="21"/>
  <c r="G37" i="21"/>
  <c r="K36" i="21"/>
  <c r="H36" i="21"/>
  <c r="G36" i="21"/>
  <c r="K35" i="21"/>
  <c r="H35" i="21"/>
  <c r="G35" i="21"/>
  <c r="K34" i="21"/>
  <c r="H34" i="21"/>
  <c r="G34" i="21"/>
  <c r="H33" i="21"/>
  <c r="G33" i="21"/>
  <c r="K71" i="22"/>
  <c r="H71" i="22"/>
  <c r="G71" i="22"/>
  <c r="K70" i="22"/>
  <c r="H70" i="22"/>
  <c r="G70" i="22"/>
  <c r="K69" i="22"/>
  <c r="H69" i="22"/>
  <c r="G69" i="22"/>
  <c r="K68" i="22"/>
  <c r="H68" i="22"/>
  <c r="G68" i="22"/>
  <c r="K67" i="22"/>
  <c r="H67" i="22"/>
  <c r="G67" i="22"/>
  <c r="K66" i="22"/>
  <c r="H66" i="22"/>
  <c r="G66" i="22"/>
  <c r="H65" i="22"/>
  <c r="G65" i="22"/>
  <c r="K56" i="22"/>
  <c r="H56" i="22"/>
  <c r="G56" i="22"/>
  <c r="K55" i="22"/>
  <c r="H55" i="22"/>
  <c r="G55" i="22"/>
  <c r="K54" i="22"/>
  <c r="H54" i="22"/>
  <c r="G54" i="22"/>
  <c r="K53" i="22"/>
  <c r="H53" i="22"/>
  <c r="G53" i="22"/>
  <c r="K52" i="22"/>
  <c r="H52" i="22"/>
  <c r="G52" i="22"/>
  <c r="K51" i="22"/>
  <c r="H51" i="22"/>
  <c r="G51" i="22"/>
  <c r="H50" i="22"/>
  <c r="G50" i="22"/>
  <c r="K41" i="22"/>
  <c r="H41" i="22"/>
  <c r="G41" i="22"/>
  <c r="K40" i="22"/>
  <c r="H40" i="22"/>
  <c r="G40" i="22"/>
  <c r="K39" i="22"/>
  <c r="H39" i="22"/>
  <c r="G39" i="22"/>
  <c r="K38" i="22"/>
  <c r="H38" i="22"/>
  <c r="G38" i="22"/>
  <c r="K37" i="22"/>
  <c r="H37" i="22"/>
  <c r="G37" i="22"/>
  <c r="K36" i="22"/>
  <c r="H36" i="22"/>
  <c r="G36" i="22"/>
  <c r="H35" i="22"/>
  <c r="G35" i="22"/>
  <c r="K136" i="21"/>
  <c r="H136" i="21"/>
  <c r="G136" i="21"/>
  <c r="K135" i="21"/>
  <c r="H135" i="21"/>
  <c r="G135" i="21"/>
  <c r="K134" i="21"/>
  <c r="H134" i="21"/>
  <c r="G134" i="21"/>
  <c r="K133" i="21"/>
  <c r="H133" i="21"/>
  <c r="G133" i="21"/>
  <c r="K132" i="21"/>
  <c r="H132" i="21"/>
  <c r="G132" i="21"/>
  <c r="K131" i="21"/>
  <c r="H131" i="21"/>
  <c r="G131" i="21"/>
  <c r="K130" i="21"/>
  <c r="H130" i="21"/>
  <c r="G130" i="21"/>
  <c r="K129" i="21"/>
  <c r="H129" i="21"/>
  <c r="G129" i="21"/>
  <c r="K128" i="21"/>
  <c r="H128" i="21"/>
  <c r="G128" i="21"/>
  <c r="K127" i="21"/>
  <c r="H127" i="21"/>
  <c r="G127" i="21"/>
  <c r="K126" i="21"/>
  <c r="H126" i="21"/>
  <c r="G126" i="21"/>
  <c r="K125" i="21"/>
  <c r="H125" i="21"/>
  <c r="G125" i="21"/>
  <c r="K124" i="21"/>
  <c r="H124" i="21"/>
  <c r="G124" i="21"/>
  <c r="K123" i="21"/>
  <c r="H123" i="21"/>
  <c r="G123" i="21"/>
  <c r="K122" i="21"/>
  <c r="H122" i="21"/>
  <c r="G122" i="21"/>
  <c r="K121" i="21"/>
  <c r="H121" i="21"/>
  <c r="G121" i="21"/>
  <c r="K120" i="21"/>
  <c r="H120" i="21"/>
  <c r="G120" i="21"/>
  <c r="K119" i="21"/>
  <c r="H119" i="21"/>
  <c r="G119" i="21"/>
  <c r="K118" i="21"/>
  <c r="H118" i="21"/>
  <c r="G118" i="21"/>
  <c r="H117" i="21"/>
  <c r="G117" i="21"/>
  <c r="K108" i="21"/>
  <c r="H108" i="21"/>
  <c r="G108" i="21"/>
  <c r="K107" i="21"/>
  <c r="H107" i="21"/>
  <c r="G107" i="21"/>
  <c r="K106" i="21"/>
  <c r="H106" i="21"/>
  <c r="G106" i="21"/>
  <c r="K105" i="21"/>
  <c r="H105" i="21"/>
  <c r="G105" i="21"/>
  <c r="K104" i="21"/>
  <c r="H104" i="21"/>
  <c r="G104" i="21"/>
  <c r="K103" i="21"/>
  <c r="H103" i="21"/>
  <c r="G103" i="21"/>
  <c r="K102" i="21"/>
  <c r="H102" i="21"/>
  <c r="G102" i="21"/>
  <c r="K101" i="21"/>
  <c r="H101" i="21"/>
  <c r="G101" i="21"/>
  <c r="K100" i="21"/>
  <c r="H100" i="21"/>
  <c r="G100" i="21"/>
  <c r="K99" i="21"/>
  <c r="H99" i="21"/>
  <c r="G99" i="21"/>
  <c r="K98" i="21"/>
  <c r="H98" i="21"/>
  <c r="G98" i="21"/>
  <c r="K97" i="21"/>
  <c r="H97" i="21"/>
  <c r="G97" i="21"/>
  <c r="K96" i="21"/>
  <c r="H96" i="21"/>
  <c r="G96" i="21"/>
  <c r="K95" i="21"/>
  <c r="H95" i="21"/>
  <c r="G95" i="21"/>
  <c r="K94" i="21"/>
  <c r="H94" i="21"/>
  <c r="G94" i="21"/>
  <c r="K93" i="21"/>
  <c r="H93" i="21"/>
  <c r="G93" i="21"/>
  <c r="K92" i="21"/>
  <c r="H92" i="21"/>
  <c r="G92" i="21"/>
  <c r="K91" i="21"/>
  <c r="H91" i="21"/>
  <c r="G91" i="21"/>
  <c r="K90" i="21"/>
  <c r="H90" i="21"/>
  <c r="G90" i="21"/>
  <c r="H89" i="21"/>
  <c r="G89" i="21"/>
  <c r="K80" i="21"/>
  <c r="H80" i="21"/>
  <c r="G80" i="21"/>
  <c r="K79" i="21"/>
  <c r="H79" i="21"/>
  <c r="G79" i="21"/>
  <c r="K78" i="21"/>
  <c r="H78" i="21"/>
  <c r="G78" i="21"/>
  <c r="K77" i="21"/>
  <c r="H77" i="21"/>
  <c r="G77" i="21"/>
  <c r="K76" i="21"/>
  <c r="H76" i="21"/>
  <c r="G76" i="21"/>
  <c r="K75" i="21"/>
  <c r="H75" i="21"/>
  <c r="G75" i="21"/>
  <c r="K74" i="21"/>
  <c r="H74" i="21"/>
  <c r="G74" i="21"/>
  <c r="K73" i="21"/>
  <c r="H73" i="21"/>
  <c r="G73" i="21"/>
  <c r="K72" i="21"/>
  <c r="H72" i="21"/>
  <c r="G72" i="21"/>
  <c r="K71" i="21"/>
  <c r="H71" i="21"/>
  <c r="G71" i="21"/>
  <c r="K70" i="21"/>
  <c r="H70" i="21"/>
  <c r="G70" i="21"/>
  <c r="K69" i="21"/>
  <c r="H69" i="21"/>
  <c r="G69" i="21"/>
  <c r="K68" i="21"/>
  <c r="H68" i="21"/>
  <c r="G68" i="21"/>
  <c r="K67" i="21"/>
  <c r="H67" i="21"/>
  <c r="G67" i="21"/>
  <c r="K66" i="21"/>
  <c r="H66" i="21"/>
  <c r="G66" i="21"/>
  <c r="K65" i="21"/>
  <c r="H65" i="21"/>
  <c r="G65" i="21"/>
  <c r="K64" i="21"/>
  <c r="H64" i="21"/>
  <c r="G64" i="21"/>
  <c r="K63" i="21"/>
  <c r="H63" i="21"/>
  <c r="G63" i="21"/>
  <c r="K62" i="21"/>
  <c r="H62" i="21"/>
  <c r="G62" i="21"/>
  <c r="H61" i="21"/>
  <c r="G61" i="21"/>
  <c r="K136" i="19" l="1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52" i="19"/>
  <c r="H52" i="19"/>
  <c r="G52" i="19"/>
  <c r="K51" i="19"/>
  <c r="H51" i="19"/>
  <c r="G51" i="19"/>
  <c r="K50" i="19"/>
  <c r="H50" i="19"/>
  <c r="G50" i="19"/>
  <c r="K49" i="19"/>
  <c r="H49" i="19"/>
  <c r="G49" i="19"/>
  <c r="K48" i="19"/>
  <c r="H48" i="19"/>
  <c r="G48" i="19"/>
  <c r="K47" i="19"/>
  <c r="H47" i="19"/>
  <c r="G47" i="19"/>
  <c r="K46" i="19"/>
  <c r="H46" i="19"/>
  <c r="G46" i="19"/>
  <c r="K45" i="19"/>
  <c r="H45" i="19"/>
  <c r="G45" i="19"/>
  <c r="K44" i="19"/>
  <c r="H44" i="19"/>
  <c r="G44" i="19"/>
  <c r="K43" i="19"/>
  <c r="H43" i="19"/>
  <c r="G43" i="19"/>
  <c r="K42" i="19"/>
  <c r="H42" i="19"/>
  <c r="G42" i="19"/>
  <c r="K41" i="19"/>
  <c r="H41" i="19"/>
  <c r="G41" i="19"/>
  <c r="K40" i="19"/>
  <c r="H40" i="19"/>
  <c r="G40" i="19"/>
  <c r="K39" i="19"/>
  <c r="H39" i="19"/>
  <c r="G39" i="19"/>
  <c r="K38" i="19"/>
  <c r="H38" i="19"/>
  <c r="G38" i="19"/>
  <c r="K37" i="19"/>
  <c r="H37" i="19"/>
  <c r="G37" i="19"/>
  <c r="K36" i="19"/>
  <c r="H36" i="19"/>
  <c r="G36" i="19"/>
  <c r="K35" i="19"/>
  <c r="H35" i="19"/>
  <c r="G35" i="19"/>
  <c r="K34" i="19"/>
  <c r="H34" i="19"/>
  <c r="G34" i="19"/>
  <c r="H33" i="19"/>
  <c r="G33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61" i="19"/>
  <c r="H136" i="19" l="1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K80" i="19"/>
  <c r="H80" i="19"/>
  <c r="K66" i="19"/>
  <c r="H66" i="19"/>
  <c r="K79" i="19"/>
  <c r="H79" i="19"/>
  <c r="K78" i="19"/>
  <c r="H78" i="19"/>
  <c r="K75" i="19"/>
  <c r="H75" i="19"/>
  <c r="K77" i="19"/>
  <c r="H77" i="19"/>
  <c r="K76" i="19"/>
  <c r="H76" i="19"/>
  <c r="K74" i="19"/>
  <c r="H74" i="19"/>
  <c r="K65" i="19"/>
  <c r="H65" i="19"/>
  <c r="K73" i="19"/>
  <c r="H73" i="19"/>
  <c r="K72" i="19"/>
  <c r="H72" i="19"/>
  <c r="K71" i="19"/>
  <c r="H71" i="19"/>
  <c r="H61" i="19"/>
  <c r="K70" i="19"/>
  <c r="H70" i="19"/>
  <c r="K69" i="19"/>
  <c r="H69" i="19"/>
  <c r="K68" i="19"/>
  <c r="H68" i="19"/>
  <c r="K67" i="19"/>
  <c r="H67" i="19"/>
  <c r="K64" i="19"/>
  <c r="H64" i="19"/>
  <c r="K63" i="19"/>
  <c r="H63" i="19"/>
  <c r="K62" i="19"/>
  <c r="H62" i="19"/>
  <c r="C5" i="17" l="1"/>
  <c r="C4" i="17"/>
  <c r="C2" i="17"/>
  <c r="C14" i="16" l="1"/>
  <c r="D14" i="16"/>
  <c r="C35" i="16"/>
  <c r="D35" i="16"/>
  <c r="C15" i="16"/>
  <c r="D15" i="16"/>
  <c r="C16" i="16"/>
  <c r="D16" i="16"/>
  <c r="C17" i="16"/>
  <c r="D17" i="16"/>
  <c r="C18" i="16"/>
  <c r="D18" i="16"/>
  <c r="C20" i="16"/>
  <c r="D20" i="16"/>
  <c r="C38" i="16"/>
  <c r="D38" i="16"/>
  <c r="C39" i="16"/>
  <c r="D39" i="16"/>
  <c r="C21" i="16"/>
  <c r="D21" i="16"/>
  <c r="C3" i="16"/>
  <c r="D3" i="16"/>
  <c r="C32" i="16"/>
  <c r="D32" i="16"/>
  <c r="C4" i="16"/>
  <c r="D4" i="16"/>
  <c r="C7" i="16"/>
  <c r="D7" i="16"/>
  <c r="C8" i="16"/>
  <c r="D8" i="16"/>
  <c r="C34" i="16"/>
  <c r="D34" i="16"/>
  <c r="C10" i="16"/>
  <c r="D10" i="16"/>
  <c r="C11" i="16"/>
  <c r="D11" i="16"/>
  <c r="C12" i="16"/>
  <c r="D12" i="16"/>
  <c r="C22" i="16"/>
  <c r="D22" i="16"/>
  <c r="C23" i="16"/>
  <c r="D23" i="16"/>
  <c r="C24" i="16"/>
  <c r="D24" i="16"/>
  <c r="C25" i="16"/>
  <c r="D25" i="16"/>
  <c r="C36" i="16"/>
  <c r="D36" i="16"/>
  <c r="C37" i="16"/>
  <c r="D37" i="16"/>
  <c r="C29" i="16"/>
  <c r="D29" i="16"/>
  <c r="C30" i="16"/>
  <c r="D30" i="16"/>
  <c r="C2" i="16"/>
  <c r="D2" i="16"/>
  <c r="C31" i="16"/>
  <c r="D31" i="16"/>
  <c r="C40" i="16"/>
  <c r="D40" i="16"/>
  <c r="D13" i="16"/>
  <c r="C13" i="16"/>
  <c r="G23" i="15"/>
  <c r="F23" i="15"/>
  <c r="G22" i="15" l="1"/>
  <c r="F22" i="15"/>
  <c r="E5" i="15" l="1"/>
  <c r="F5" i="15" s="1"/>
  <c r="C5" i="15"/>
  <c r="G5" i="15" s="1"/>
  <c r="F18" i="15" l="1"/>
  <c r="G18" i="15"/>
  <c r="F11" i="15"/>
  <c r="G11" i="15"/>
  <c r="F12" i="15"/>
  <c r="G12" i="15"/>
  <c r="F20" i="15"/>
  <c r="G20" i="15"/>
  <c r="F6" i="15"/>
  <c r="G6" i="15"/>
  <c r="F15" i="15"/>
  <c r="G15" i="15"/>
  <c r="F21" i="15"/>
  <c r="G21" i="15"/>
  <c r="F14" i="15"/>
  <c r="G14" i="15"/>
  <c r="F9" i="15"/>
  <c r="G9" i="15"/>
  <c r="F10" i="15"/>
  <c r="G10" i="15"/>
  <c r="F4" i="15"/>
  <c r="G4" i="15"/>
  <c r="F7" i="15"/>
  <c r="G7" i="15"/>
  <c r="F13" i="15"/>
  <c r="G13" i="15"/>
  <c r="F8" i="15"/>
  <c r="G8" i="15"/>
  <c r="F17" i="15"/>
  <c r="G17" i="15"/>
  <c r="F19" i="15"/>
  <c r="G19" i="15"/>
  <c r="G16" i="15"/>
  <c r="F16" i="15"/>
  <c r="N17" i="6" l="1"/>
  <c r="N29" i="6"/>
  <c r="N35" i="6" l="1"/>
  <c r="N34" i="6"/>
  <c r="N33" i="6"/>
  <c r="N32" i="6"/>
  <c r="N18" i="6" l="1"/>
  <c r="N19" i="6"/>
  <c r="N20" i="6"/>
  <c r="N30" i="6"/>
  <c r="N31" i="6"/>
  <c r="N10" i="6" l="1"/>
  <c r="N7" i="6"/>
  <c r="N8" i="6"/>
  <c r="N6" i="6"/>
</calcChain>
</file>

<file path=xl/sharedStrings.xml><?xml version="1.0" encoding="utf-8"?>
<sst xmlns="http://schemas.openxmlformats.org/spreadsheetml/2006/main" count="3952" uniqueCount="600">
  <si>
    <t>Years in Dataset</t>
  </si>
  <si>
    <t>Number of Observations</t>
  </si>
  <si>
    <t>Number of Variables</t>
  </si>
  <si>
    <t>2003-2005</t>
  </si>
  <si>
    <t>2006-2008</t>
  </si>
  <si>
    <t>2009-2011</t>
  </si>
  <si>
    <t>2012-2014</t>
  </si>
  <si>
    <t>TOTDRINK Variable</t>
  </si>
  <si>
    <t>Value</t>
  </si>
  <si>
    <t>Range from 1-372</t>
  </si>
  <si>
    <t>Interpretation</t>
  </si>
  <si>
    <t>Number of days used alcohol</t>
  </si>
  <si>
    <t>Don't know</t>
  </si>
  <si>
    <t>Refused</t>
  </si>
  <si>
    <t>Frequency</t>
  </si>
  <si>
    <t>Blank (No answer)</t>
  </si>
  <si>
    <t>First Pass</t>
  </si>
  <si>
    <t>Second Pass</t>
  </si>
  <si>
    <t>Third Pass</t>
  </si>
  <si>
    <t>Components to Explain 50% Variance</t>
  </si>
  <si>
    <t>First Component Variance</t>
  </si>
  <si>
    <t>Second Component Variance</t>
  </si>
  <si>
    <t>Third Component Variance</t>
  </si>
  <si>
    <t>Total</t>
  </si>
  <si>
    <t>Youth</t>
  </si>
  <si>
    <t>Adult</t>
  </si>
  <si>
    <t>NSDUH PCA Analysis</t>
  </si>
  <si>
    <t>Dataset</t>
  </si>
  <si>
    <t>Observations</t>
  </si>
  <si>
    <t>Variables</t>
  </si>
  <si>
    <t>Principal Component Description</t>
  </si>
  <si>
    <t>Dataset Size</t>
  </si>
  <si>
    <t>First</t>
  </si>
  <si>
    <t>Second</t>
  </si>
  <si>
    <t>Third</t>
  </si>
  <si>
    <t>Recent drug users who began use early, were binge drinkers, and needed substance abuse treatment</t>
  </si>
  <si>
    <t>Substance abusers with untreated illness, had used oxycontin, and had a low perceived risk of drug use</t>
  </si>
  <si>
    <t>Tobacco users who began use early but who had not had recent use of smokeless tobacco or snuff.</t>
  </si>
  <si>
    <t>Drug users who began their use early</t>
  </si>
  <si>
    <t>Tuning Parameters</t>
  </si>
  <si>
    <t>Trainset Size (%)</t>
  </si>
  <si>
    <t>Prediction Threshold</t>
  </si>
  <si>
    <t>AUROC</t>
  </si>
  <si>
    <t>cforest() Run Time (mins)</t>
  </si>
  <si>
    <t>Predict() Run Time (mins)</t>
  </si>
  <si>
    <t>Training Set Kappa</t>
  </si>
  <si>
    <t>Test Set Kappa</t>
  </si>
  <si>
    <t>ntree</t>
  </si>
  <si>
    <t>mtry</t>
  </si>
  <si>
    <t>N/A</t>
  </si>
  <si>
    <t>TS Kappa * AUROC</t>
  </si>
  <si>
    <t>2 vs 1</t>
  </si>
  <si>
    <t>3 vs 2</t>
  </si>
  <si>
    <t>4 vs 3</t>
  </si>
  <si>
    <t>5 vs 4</t>
  </si>
  <si>
    <t>6 vs 5</t>
  </si>
  <si>
    <t>7 vs 6</t>
  </si>
  <si>
    <t>8 vs 7</t>
  </si>
  <si>
    <t>Jaccard</t>
  </si>
  <si>
    <t>Intersection of All vs Union of All</t>
  </si>
  <si>
    <t>Run Comparison</t>
  </si>
  <si>
    <t>Variable</t>
  </si>
  <si>
    <t>Description</t>
  </si>
  <si>
    <t>ircrkage</t>
  </si>
  <si>
    <t>crkflag</t>
  </si>
  <si>
    <t>rdifher</t>
  </si>
  <si>
    <t>ircocage</t>
  </si>
  <si>
    <t>cocneedl</t>
  </si>
  <si>
    <t>cocflag</t>
  </si>
  <si>
    <t>pcpflag</t>
  </si>
  <si>
    <t>irpcpage</t>
  </si>
  <si>
    <t>MESC2</t>
  </si>
  <si>
    <t>METHDON2</t>
  </si>
  <si>
    <t>irlsdage</t>
  </si>
  <si>
    <t>txilalev</t>
  </si>
  <si>
    <t>otdgnedl</t>
  </si>
  <si>
    <t>benzos</t>
  </si>
  <si>
    <t>MORPHIN2</t>
  </si>
  <si>
    <t>lsdflag</t>
  </si>
  <si>
    <t>irtrnage</t>
  </si>
  <si>
    <t>halflag</t>
  </si>
  <si>
    <t>Crack age of first use</t>
  </si>
  <si>
    <t>Crack - ever used</t>
  </si>
  <si>
    <t>Heroin fairly or very easy to obtain</t>
  </si>
  <si>
    <t>Ever used needle to inject cocaine</t>
  </si>
  <si>
    <t>Cocaine - ever used</t>
  </si>
  <si>
    <t>Cocaine age of first use</t>
  </si>
  <si>
    <t>PCP - ever used</t>
  </si>
  <si>
    <t>LSD - ever used</t>
  </si>
  <si>
    <t>PCP age of first use</t>
  </si>
  <si>
    <t>Mescaline - ever used</t>
  </si>
  <si>
    <t>Methadone - ever used</t>
  </si>
  <si>
    <t>LSD age of first use</t>
  </si>
  <si>
    <t>Received treatment for drug or alcohol use in lifetime</t>
  </si>
  <si>
    <t>Ever used needle to inject any other drug</t>
  </si>
  <si>
    <t>Benzodiazepine products - ever used</t>
  </si>
  <si>
    <t>Morphine - ever used</t>
  </si>
  <si>
    <t>Tranquilizer age of first use</t>
  </si>
  <si>
    <t>Hallucinogens - ever used</t>
  </si>
  <si>
    <t>Adult 2003-2005</t>
  </si>
  <si>
    <t>Adult 2006-2008</t>
  </si>
  <si>
    <t>Adult 2009-2011</t>
  </si>
  <si>
    <t>Adult 2012-2014</t>
  </si>
  <si>
    <t>Youth 2003-2005</t>
  </si>
  <si>
    <t>Youth 2006-2008</t>
  </si>
  <si>
    <t>Youth 2011-2014</t>
  </si>
  <si>
    <t>*Kept all users, 19000 nonusers</t>
  </si>
  <si>
    <t>*50% of users, 35% of nonusers</t>
  </si>
  <si>
    <t>Youth 2009-2011</t>
  </si>
  <si>
    <t>Period 2 vs 1</t>
  </si>
  <si>
    <t>Period 3 vs 2</t>
  </si>
  <si>
    <t>Period 4 vs 3</t>
  </si>
  <si>
    <t>irhalage</t>
  </si>
  <si>
    <t>othanl</t>
  </si>
  <si>
    <t>DILAUD2</t>
  </si>
  <si>
    <t>irecsage</t>
  </si>
  <si>
    <t>cocyr</t>
  </si>
  <si>
    <t>ecsflag</t>
  </si>
  <si>
    <t>Average Importance</t>
  </si>
  <si>
    <t>OXYCODP2</t>
  </si>
  <si>
    <t>oxyflag</t>
  </si>
  <si>
    <t>iroxyage</t>
  </si>
  <si>
    <t>trqflag</t>
  </si>
  <si>
    <t>iranlage</t>
  </si>
  <si>
    <t>PEYOTE2</t>
  </si>
  <si>
    <t>ostneedl</t>
  </si>
  <si>
    <t>irsedage</t>
  </si>
  <si>
    <t>PSILCY2</t>
  </si>
  <si>
    <t>METHDES2</t>
  </si>
  <si>
    <t>anlflag</t>
  </si>
  <si>
    <t>cpnmthfg</t>
  </si>
  <si>
    <t>CODEINE2</t>
  </si>
  <si>
    <t>crkyr</t>
  </si>
  <si>
    <t>anybarb</t>
  </si>
  <si>
    <t>grskhtry</t>
  </si>
  <si>
    <t>mthneedl</t>
  </si>
  <si>
    <t>irmthage</t>
  </si>
  <si>
    <t>NEMBBAR2</t>
  </si>
  <si>
    <t>txillalc</t>
  </si>
  <si>
    <t>booked</t>
  </si>
  <si>
    <t>cpnstmfg</t>
  </si>
  <si>
    <t>irstmage</t>
  </si>
  <si>
    <t>DEMEROL2</t>
  </si>
  <si>
    <t>sedflag</t>
  </si>
  <si>
    <t>ircigfm</t>
  </si>
  <si>
    <t>iroxyfy</t>
  </si>
  <si>
    <t>hydcodop</t>
  </si>
  <si>
    <t>irinhage</t>
  </si>
  <si>
    <t>depndanl</t>
  </si>
  <si>
    <t>DARVTYL2</t>
  </si>
  <si>
    <t>ircocfy</t>
  </si>
  <si>
    <t>inhflag</t>
  </si>
  <si>
    <t>locshg</t>
  </si>
  <si>
    <t>ircrkfy</t>
  </si>
  <si>
    <t>iranlfy</t>
  </si>
  <si>
    <t>txndilal</t>
  </si>
  <si>
    <t>othtrn</t>
  </si>
  <si>
    <t>mrjflag</t>
  </si>
  <si>
    <t>RITMPHE2</t>
  </si>
  <si>
    <t>grskhreg</t>
  </si>
  <si>
    <t>METHAQ2</t>
  </si>
  <si>
    <t>locrfop</t>
  </si>
  <si>
    <t>rdifcrk</t>
  </si>
  <si>
    <t>anlyr</t>
  </si>
  <si>
    <t>ndssdnsp</t>
  </si>
  <si>
    <t>muscrelx</t>
  </si>
  <si>
    <t>cigmon</t>
  </si>
  <si>
    <t>ircduage</t>
  </si>
  <si>
    <t>irmjage</t>
  </si>
  <si>
    <t>NITOXID2</t>
  </si>
  <si>
    <t>mrjmon</t>
  </si>
  <si>
    <t>AMYLNIT2</t>
  </si>
  <si>
    <t>ETHER2</t>
  </si>
  <si>
    <t>anlmon</t>
  </si>
  <si>
    <t>tramadp</t>
  </si>
  <si>
    <t>amdxphen</t>
  </si>
  <si>
    <t>depndcoc</t>
  </si>
  <si>
    <t>othsed</t>
  </si>
  <si>
    <t>TXPSAVE2</t>
  </si>
  <si>
    <t>iralcage</t>
  </si>
  <si>
    <t>crkmon</t>
  </si>
  <si>
    <t>alcyr</t>
  </si>
  <si>
    <t>iralcfm</t>
  </si>
  <si>
    <t>health</t>
  </si>
  <si>
    <t>TXPFMLY2</t>
  </si>
  <si>
    <t>locrfin</t>
  </si>
  <si>
    <t>othstm</t>
  </si>
  <si>
    <t>rdifcoc</t>
  </si>
  <si>
    <t>bingehvy</t>
  </si>
  <si>
    <t>alcmon</t>
  </si>
  <si>
    <t>cigyr</t>
  </si>
  <si>
    <t>GRSKD5WK</t>
  </si>
  <si>
    <t>PHENCOD2</t>
  </si>
  <si>
    <t>prob</t>
  </si>
  <si>
    <t>cpnstmyr</t>
  </si>
  <si>
    <t>empstaty</t>
  </si>
  <si>
    <t>irmjfy</t>
  </si>
  <si>
    <t>SOLVENT2</t>
  </si>
  <si>
    <t>txgpilal</t>
  </si>
  <si>
    <t>flndilal</t>
  </si>
  <si>
    <t>SEDLTS2</t>
  </si>
  <si>
    <t>cpnmthyr</t>
  </si>
  <si>
    <t>ircocfm</t>
  </si>
  <si>
    <t>irprvhlt</t>
  </si>
  <si>
    <t>GLUE2</t>
  </si>
  <si>
    <t>RESTTMA2</t>
  </si>
  <si>
    <t>rtdalhal</t>
  </si>
  <si>
    <t>oxyyr</t>
  </si>
  <si>
    <t>IRPINC3</t>
  </si>
  <si>
    <t>grsklreg</t>
  </si>
  <si>
    <t>LGAS2</t>
  </si>
  <si>
    <t>IRALCD5</t>
  </si>
  <si>
    <t>TXPCARE2</t>
  </si>
  <si>
    <t>student</t>
  </si>
  <si>
    <t>smkflag</t>
  </si>
  <si>
    <t>COUTYP2</t>
  </si>
  <si>
    <t>rdiflsd</t>
  </si>
  <si>
    <t>appseldg</t>
  </si>
  <si>
    <t>lochosp</t>
  </si>
  <si>
    <t>snfflag</t>
  </si>
  <si>
    <t>grskcreg</t>
  </si>
  <si>
    <t>irsnfage</t>
  </si>
  <si>
    <t>trqyr</t>
  </si>
  <si>
    <t>TXPINS2</t>
  </si>
  <si>
    <t>irchwage</t>
  </si>
  <si>
    <t>irtrnfy</t>
  </si>
  <si>
    <t>IRFAMIN3</t>
  </si>
  <si>
    <t>irmcdchp</t>
  </si>
  <si>
    <t>irfamwag</t>
  </si>
  <si>
    <t>NOMARR2</t>
  </si>
  <si>
    <t>TRNLTS2</t>
  </si>
  <si>
    <t>ircigage</t>
  </si>
  <si>
    <t>GAS2</t>
  </si>
  <si>
    <t>mrjyr</t>
  </si>
  <si>
    <t>ndefia</t>
  </si>
  <si>
    <t>iralcfy</t>
  </si>
  <si>
    <t>irsltage</t>
  </si>
  <si>
    <t>locmhc</t>
  </si>
  <si>
    <t>NEWRACE2</t>
  </si>
  <si>
    <t>oxymon</t>
  </si>
  <si>
    <t>grskcocc</t>
  </si>
  <si>
    <t>TXPCAID2</t>
  </si>
  <si>
    <t>grskltry</t>
  </si>
  <si>
    <t>IRHHSIZ2</t>
  </si>
  <si>
    <t>GRSKD4_5</t>
  </si>
  <si>
    <t>cocmon</t>
  </si>
  <si>
    <t>SPPAINT2</t>
  </si>
  <si>
    <t>TXPPUBP2</t>
  </si>
  <si>
    <t>cgryr</t>
  </si>
  <si>
    <t>irmarit</t>
  </si>
  <si>
    <t>schenrl</t>
  </si>
  <si>
    <t>cigflag</t>
  </si>
  <si>
    <t>grskmreg</t>
  </si>
  <si>
    <t>irmjfm</t>
  </si>
  <si>
    <t>govtprog</t>
  </si>
  <si>
    <t>parol</t>
  </si>
  <si>
    <t>irstmfy</t>
  </si>
  <si>
    <t>ecsyr</t>
  </si>
  <si>
    <t>AEROS2</t>
  </si>
  <si>
    <t>depndalc</t>
  </si>
  <si>
    <t>service</t>
  </si>
  <si>
    <t>cgrflag</t>
  </si>
  <si>
    <t>irhalfy</t>
  </si>
  <si>
    <t>halyr</t>
  </si>
  <si>
    <t>abusealc</t>
  </si>
  <si>
    <t>cgrmon</t>
  </si>
  <si>
    <t>TR11</t>
  </si>
  <si>
    <t>anlltsc</t>
  </si>
  <si>
    <t>PHYSICKEVR</t>
  </si>
  <si>
    <t>MHSICKEVR</t>
  </si>
  <si>
    <t>cpnmthmn</t>
  </si>
  <si>
    <t>IRINSUR4</t>
  </si>
  <si>
    <t>IRKI17_2</t>
  </si>
  <si>
    <t>loctxer</t>
  </si>
  <si>
    <t>CLEFLU2</t>
  </si>
  <si>
    <t>BUSPAR2</t>
  </si>
  <si>
    <t>PR11</t>
  </si>
  <si>
    <t>chwflag</t>
  </si>
  <si>
    <t>MAIIN002</t>
  </si>
  <si>
    <t>PR21</t>
  </si>
  <si>
    <t>ircrkfm</t>
  </si>
  <si>
    <t>trqmon</t>
  </si>
  <si>
    <t>pipflag</t>
  </si>
  <si>
    <t>irsex</t>
  </si>
  <si>
    <t>ST11</t>
  </si>
  <si>
    <t>PLACIDY2</t>
  </si>
  <si>
    <t>inhyr</t>
  </si>
  <si>
    <t>sedyr</t>
  </si>
  <si>
    <t>irmthfy</t>
  </si>
  <si>
    <t>snfyr</t>
  </si>
  <si>
    <t>smkyr</t>
  </si>
  <si>
    <t>NOBOOKY2</t>
  </si>
  <si>
    <t>TALWIN2</t>
  </si>
  <si>
    <t>ircgrfm</t>
  </si>
  <si>
    <t>STMLTS2</t>
  </si>
  <si>
    <t>abusecoc</t>
  </si>
  <si>
    <t>PROPOXY2</t>
  </si>
  <si>
    <t>rdifmj</t>
  </si>
  <si>
    <t>locdoc</t>
  </si>
  <si>
    <t>grskmocc</t>
  </si>
  <si>
    <t>ST21</t>
  </si>
  <si>
    <t>VISTAR2</t>
  </si>
  <si>
    <t>ircgrage</t>
  </si>
  <si>
    <t>chwyr</t>
  </si>
  <si>
    <t>FIORICT2</t>
  </si>
  <si>
    <t>grskpkcg</t>
  </si>
  <si>
    <t>cpnstmmn</t>
  </si>
  <si>
    <t>MTHLTSC2</t>
  </si>
  <si>
    <t>depndmrj</t>
  </si>
  <si>
    <t>IRHH65_2</t>
  </si>
  <si>
    <t>irhalfm</t>
  </si>
  <si>
    <t>irsnffm</t>
  </si>
  <si>
    <t>smkmon</t>
  </si>
  <si>
    <t>abusemrj</t>
  </si>
  <si>
    <t>mxmjpnlt</t>
  </si>
  <si>
    <t>snfmon</t>
  </si>
  <si>
    <t>halmon</t>
  </si>
  <si>
    <t>chwmon</t>
  </si>
  <si>
    <t>PRELUDN2</t>
  </si>
  <si>
    <t>pipmon</t>
  </si>
  <si>
    <t>irinhfy</t>
  </si>
  <si>
    <t>TXPCORT2</t>
  </si>
  <si>
    <t>irchwfm</t>
  </si>
  <si>
    <t>lsdyr</t>
  </si>
  <si>
    <t>HALCION2</t>
  </si>
  <si>
    <t>depndstm</t>
  </si>
  <si>
    <t>sedmon</t>
  </si>
  <si>
    <t>irsedfy</t>
  </si>
  <si>
    <t>langver</t>
  </si>
  <si>
    <t>CHHYD2</t>
  </si>
  <si>
    <t>FIORINL2</t>
  </si>
  <si>
    <t>abusehal</t>
  </si>
  <si>
    <t>CYLERT2</t>
  </si>
  <si>
    <t>ecsmon</t>
  </si>
  <si>
    <t>TENUATE2</t>
  </si>
  <si>
    <t>locjail</t>
  </si>
  <si>
    <t>SV11</t>
  </si>
  <si>
    <t>TALWINX2</t>
  </si>
  <si>
    <t>preg</t>
  </si>
  <si>
    <t>meprobpd</t>
  </si>
  <si>
    <t>pcpyr</t>
  </si>
  <si>
    <t>abuseanl</t>
  </si>
  <si>
    <t>inhmon</t>
  </si>
  <si>
    <t>depndtrn</t>
  </si>
  <si>
    <t>ATARAX2</t>
  </si>
  <si>
    <t>STADOL2</t>
  </si>
  <si>
    <t>irinhfm</t>
  </si>
  <si>
    <t>depndhal</t>
  </si>
  <si>
    <t>lsdmon</t>
  </si>
  <si>
    <t>pcpmon</t>
  </si>
  <si>
    <t>alcflag</t>
  </si>
  <si>
    <t>SK65A2</t>
  </si>
  <si>
    <t>abusetrn</t>
  </si>
  <si>
    <t>TALACEN2</t>
  </si>
  <si>
    <t>actdever</t>
  </si>
  <si>
    <t>DIDREX2</t>
  </si>
  <si>
    <t>DALMANE2</t>
  </si>
  <si>
    <t>ESKAT2</t>
  </si>
  <si>
    <t>OBLA2</t>
  </si>
  <si>
    <t>PLEGINE2</t>
  </si>
  <si>
    <t>abusestm</t>
  </si>
  <si>
    <t>mazindol</t>
  </si>
  <si>
    <t>depndinh</t>
  </si>
  <si>
    <t>depndsed</t>
  </si>
  <si>
    <t>TXPMILC2</t>
  </si>
  <si>
    <t>abuseinh</t>
  </si>
  <si>
    <t>abusesed</t>
  </si>
  <si>
    <t>TXPEMPL2</t>
  </si>
  <si>
    <t>PERIODNUM</t>
  </si>
  <si>
    <t>Importance</t>
  </si>
  <si>
    <t>stndalc</t>
  </si>
  <si>
    <t>stndscig</t>
  </si>
  <si>
    <t>parchkhw</t>
  </si>
  <si>
    <t>PRTALK3</t>
  </si>
  <si>
    <t>ANYEDUC3</t>
  </si>
  <si>
    <t>rlgimpt</t>
  </si>
  <si>
    <t>anymhout</t>
  </si>
  <si>
    <t>schfelt</t>
  </si>
  <si>
    <t>stndsmj</t>
  </si>
  <si>
    <t>avggrade</t>
  </si>
  <si>
    <t>ifather</t>
  </si>
  <si>
    <t>YTHACT2</t>
  </si>
  <si>
    <t>rlgattd</t>
  </si>
  <si>
    <t>anymhin</t>
  </si>
  <si>
    <t>ymdelt</t>
  </si>
  <si>
    <t>imother</t>
  </si>
  <si>
    <t>rlgdcsn</t>
  </si>
  <si>
    <t>ymdeyr</t>
  </si>
  <si>
    <t>MVIN5YR2</t>
  </si>
  <si>
    <t>talkprob</t>
  </si>
  <si>
    <t>DRPRVME3</t>
  </si>
  <si>
    <t>Youth Variables and Importance Scores</t>
  </si>
  <si>
    <t>Adult Variables and Importance Scores</t>
  </si>
  <si>
    <t>Methamphetamine - ever used</t>
  </si>
  <si>
    <t>Codeine - ever used</t>
  </si>
  <si>
    <t>Stimulants - ever used</t>
  </si>
  <si>
    <t>Ecstasy - ever used</t>
  </si>
  <si>
    <t>Great risk - use heroin 1-2 times per week</t>
  </si>
  <si>
    <t>Great risk - trying heroin once or twice</t>
  </si>
  <si>
    <t>Cocaine frequency past year</t>
  </si>
  <si>
    <t>Hallucinogen frequency past year</t>
  </si>
  <si>
    <t>Methamphetamine - age of first use</t>
  </si>
  <si>
    <t>Methamphetamine frequency past year</t>
  </si>
  <si>
    <t>Stimulants age of first use</t>
  </si>
  <si>
    <t>Methamphetamine - ever used needle to inject</t>
  </si>
  <si>
    <t>Psilocybin - ever used</t>
  </si>
  <si>
    <t>Tranquilizers - ever used</t>
  </si>
  <si>
    <t>Category</t>
  </si>
  <si>
    <t>Age of First Use</t>
  </si>
  <si>
    <t>Ever Used</t>
  </si>
  <si>
    <t>Needle Use</t>
  </si>
  <si>
    <t>Treatment</t>
  </si>
  <si>
    <t>Perceived Risk</t>
  </si>
  <si>
    <t>Access</t>
  </si>
  <si>
    <t>Drug</t>
  </si>
  <si>
    <t>Benzodiazeprine</t>
  </si>
  <si>
    <t>Cocaine</t>
  </si>
  <si>
    <t>Codeine</t>
  </si>
  <si>
    <t>Methamphetamine</t>
  </si>
  <si>
    <t>Stimulants</t>
  </si>
  <si>
    <t>Crack</t>
  </si>
  <si>
    <t>Ecstasy</t>
  </si>
  <si>
    <t>Hallucinogens</t>
  </si>
  <si>
    <t>LSD</t>
  </si>
  <si>
    <t>Mescaline</t>
  </si>
  <si>
    <t>Methadone</t>
  </si>
  <si>
    <t>Morphine</t>
  </si>
  <si>
    <t>Oxycodone Products</t>
  </si>
  <si>
    <t>PCP</t>
  </si>
  <si>
    <t>Psilocybin</t>
  </si>
  <si>
    <t>Tranquilizers</t>
  </si>
  <si>
    <t>Total Users of Drug</t>
  </si>
  <si>
    <t>Heroin Users Ever Used Drug</t>
  </si>
  <si>
    <t>Heroin Users Never Used Drug</t>
  </si>
  <si>
    <t>% of Heroin Users That Used Drug</t>
  </si>
  <si>
    <t>% of Drug Users That Used Heroin</t>
  </si>
  <si>
    <t>Oxycontin</t>
  </si>
  <si>
    <t>Oxycodone Only</t>
  </si>
  <si>
    <t>Needle Use Avail?</t>
  </si>
  <si>
    <t>AFU Avail?</t>
  </si>
  <si>
    <t>Y</t>
  </si>
  <si>
    <t>Meth, Desoxy, Mthdrn</t>
  </si>
  <si>
    <t>Desoxy, Methadrine</t>
  </si>
  <si>
    <t>onlyoxycod</t>
  </si>
  <si>
    <t>Oxycodone products other than oxycontin - ever used</t>
  </si>
  <si>
    <t/>
  </si>
  <si>
    <t>Dilaudid - ever used</t>
  </si>
  <si>
    <t>Ecstasy age of first use</t>
  </si>
  <si>
    <t>Hallucinogens - age of first use</t>
  </si>
  <si>
    <t>Oxycontin age of first use</t>
  </si>
  <si>
    <t>Oxycontin - ever used</t>
  </si>
  <si>
    <t>Oxycodone products (excl Oxycontin) - ever used</t>
  </si>
  <si>
    <t>Other pain relievers - ever used</t>
  </si>
  <si>
    <t>Adult Imp</t>
  </si>
  <si>
    <t>Youth Imp</t>
  </si>
  <si>
    <t>Vartype</t>
  </si>
  <si>
    <t>binary</t>
  </si>
  <si>
    <t>range</t>
  </si>
  <si>
    <t>Evidence in Literature</t>
  </si>
  <si>
    <t>Inconclusive (Al-Tayyib)</t>
  </si>
  <si>
    <t>No evidence</t>
  </si>
  <si>
    <t>Some, noted in AUS (Darke)</t>
  </si>
  <si>
    <t>Some, could be old (McBride)</t>
  </si>
  <si>
    <t>No evidence (McGrath)</t>
  </si>
  <si>
    <t>Yes, but intravenous?  (Leri, McGrath)</t>
  </si>
  <si>
    <t>Inconclusive (used for treatment)</t>
  </si>
  <si>
    <t>Yes, youth only (Mars)</t>
  </si>
  <si>
    <t>Insufficient (Lankenau/Teti)</t>
  </si>
  <si>
    <t>High (Leri)</t>
  </si>
  <si>
    <t>High (Rhodes)</t>
  </si>
  <si>
    <t>Yes (McBride, Beswick)</t>
  </si>
  <si>
    <t>Yes (Maher)</t>
  </si>
  <si>
    <t>Yes (Pugatch, Kandel)</t>
  </si>
  <si>
    <t>polyabuse</t>
  </si>
  <si>
    <t>Constructed flag for multiple high risk drug use</t>
  </si>
  <si>
    <t>Yes (Palamar)</t>
  </si>
  <si>
    <t>Strong correlation (Mars, Cicero, Lankenau)</t>
  </si>
  <si>
    <t>Yes</t>
  </si>
  <si>
    <t>Inconclusive</t>
  </si>
  <si>
    <t>No</t>
  </si>
  <si>
    <t>Strong</t>
  </si>
  <si>
    <t>minafu</t>
  </si>
  <si>
    <t>Minimum AFU for high risk drugs</t>
  </si>
  <si>
    <t>needleuse</t>
  </si>
  <si>
    <t>Ever used needle to inject any drug</t>
  </si>
  <si>
    <t>Flag for multiple high risk drug use (equal to number of drugs)</t>
  </si>
  <si>
    <t>Model Parameter</t>
  </si>
  <si>
    <t>alpha6</t>
  </si>
  <si>
    <t>zeta3</t>
  </si>
  <si>
    <t>alpha2</t>
  </si>
  <si>
    <t>alpha4</t>
  </si>
  <si>
    <t>zeta1</t>
  </si>
  <si>
    <t>omega2</t>
  </si>
  <si>
    <t>omega6</t>
  </si>
  <si>
    <t>omega7</t>
  </si>
  <si>
    <t>omega16</t>
  </si>
  <si>
    <t>z-score Normalized?</t>
  </si>
  <si>
    <t>N</t>
  </si>
  <si>
    <t>Normal (-0.6931, 0.5)</t>
  </si>
  <si>
    <t>Normal (0.6931, 0.5)</t>
  </si>
  <si>
    <t>Normal (1.386, 0.5)</t>
  </si>
  <si>
    <t>Prior Distribution:  Normal (mean, variance)</t>
  </si>
  <si>
    <t>Subjective Prior</t>
  </si>
  <si>
    <t>Probably Positive</t>
  </si>
  <si>
    <t>Probably Negative</t>
  </si>
  <si>
    <t>Probably Strongly Positive</t>
  </si>
  <si>
    <t>Yes, but only with NSDUH (Votaw)</t>
  </si>
  <si>
    <t>Respondent A</t>
  </si>
  <si>
    <t>A</t>
  </si>
  <si>
    <t>B</t>
  </si>
  <si>
    <t>Polyabuse (number of critical drugs used)</t>
  </si>
  <si>
    <t>Ever received treatment for substance abuse</t>
  </si>
  <si>
    <t>Perceived risk of heroin use</t>
  </si>
  <si>
    <t>Easy to access heroin</t>
  </si>
  <si>
    <t>High</t>
  </si>
  <si>
    <t>Minimum AFU for any critical drug</t>
  </si>
  <si>
    <t>50% Sample (Informed Prior)</t>
  </si>
  <si>
    <t>Mean</t>
  </si>
  <si>
    <t>SD</t>
  </si>
  <si>
    <t>NULL?</t>
  </si>
  <si>
    <t>ABS(Mean)</t>
  </si>
  <si>
    <t>OR</t>
  </si>
  <si>
    <t>Benzos</t>
  </si>
  <si>
    <t>Dilaudid</t>
  </si>
  <si>
    <t>Intercept</t>
  </si>
  <si>
    <t>Oxycodone (not OxyContin)</t>
  </si>
  <si>
    <t>OxyContin</t>
  </si>
  <si>
    <t>Run Time (hrs, no DIC):</t>
  </si>
  <si>
    <t>Years 2006-2008</t>
  </si>
  <si>
    <t>Years 2009-2011</t>
  </si>
  <si>
    <t>Years 2012-2014</t>
  </si>
  <si>
    <t>Rank</t>
  </si>
  <si>
    <t>omega01</t>
  </si>
  <si>
    <t>omega02</t>
  </si>
  <si>
    <t>omega03</t>
  </si>
  <si>
    <t>omega07</t>
  </si>
  <si>
    <t>omega09</t>
  </si>
  <si>
    <t>omega05</t>
  </si>
  <si>
    <t>omega04</t>
  </si>
  <si>
    <t>omega08</t>
  </si>
  <si>
    <t>omega06</t>
  </si>
  <si>
    <t>beta0</t>
  </si>
  <si>
    <t>omega10</t>
  </si>
  <si>
    <t>omega11</t>
  </si>
  <si>
    <t>omega12</t>
  </si>
  <si>
    <t>omega13</t>
  </si>
  <si>
    <t>omega14</t>
  </si>
  <si>
    <t>omega15</t>
  </si>
  <si>
    <t>omega17</t>
  </si>
  <si>
    <t>omega18</t>
  </si>
  <si>
    <t>omega19</t>
  </si>
  <si>
    <t>Years 2003-2005</t>
  </si>
  <si>
    <t>Orig Rank</t>
  </si>
  <si>
    <t>Polyabuse</t>
  </si>
  <si>
    <t>alpha1</t>
  </si>
  <si>
    <t>alpha3</t>
  </si>
  <si>
    <t>Prior Treatment</t>
  </si>
  <si>
    <t>alpha5</t>
  </si>
  <si>
    <t>Access to Heroin</t>
  </si>
  <si>
    <t>Oxycodone products (excl OxyContin) - ever used</t>
  </si>
  <si>
    <t>OxyContin - ever used</t>
  </si>
  <si>
    <t>Probably Positive (YOUTH ONLY)</t>
  </si>
  <si>
    <t>Frequency of Use</t>
  </si>
  <si>
    <t>alpha7</t>
  </si>
  <si>
    <t>Adult Years 2003-2005:  50% Sample (Informed Prior)</t>
  </si>
  <si>
    <t>Adult Years 2006-2008:  50% Sample (Informed Prior)</t>
  </si>
  <si>
    <t>Adult Years 2009-2011:  50% Sample (Informed Prior)</t>
  </si>
  <si>
    <t>Adult Years 2012-2014:  50% Sample (Informed Prior)</t>
  </si>
  <si>
    <t>Other Stimulants</t>
  </si>
  <si>
    <t>Other Hallucinogens</t>
  </si>
  <si>
    <t>Other Pain Killers</t>
  </si>
  <si>
    <t>Youth Years 2003-2005:  70% Sample (Informed Prior)</t>
  </si>
  <si>
    <t>Youth Years 2006-2008:  70% Sample (Informed Prior)</t>
  </si>
  <si>
    <t>Youth Years 2009-2011:  70% Sample (Informed Prior)</t>
  </si>
  <si>
    <t>Youth Years 2012-2014:  70% Sample (Informed Prior)</t>
  </si>
  <si>
    <t>Oxycontin users who had been sick, received prescriptions for mental illness, did not perceive risk from frequent marijuana use, and who were on government assistance.</t>
  </si>
  <si>
    <t>Tobacco users who began use early, did not drink heavily, and who had not had recent use of smokeless tobacco or snuff.</t>
  </si>
  <si>
    <t>Trial</t>
  </si>
  <si>
    <t>Trial Comparison</t>
  </si>
  <si>
    <t>Trial 8 Importance</t>
  </si>
  <si>
    <t>Revised Youth Years 2003-2005:  70% Sample (Informed Prior)</t>
  </si>
  <si>
    <t>Revised Youth Years 2006-2008:  70% Sample (Informed Prior)</t>
  </si>
  <si>
    <t>Revised Youth Years 2009-2011:  70% Sample (Informed Prior)</t>
  </si>
  <si>
    <t>Revised Youth Years 2012-2014:  730% Sample (Informed Prior)</t>
  </si>
  <si>
    <t xml:space="preserve"> Revised Adult Years 2003-2005:  50% Sample (Informed Prior)</t>
  </si>
  <si>
    <t>Revised Adult Years 2006-2008:  50% Sample (Informed Prior)</t>
  </si>
  <si>
    <t>Revised Adult Years 2009-2011:  50% Sample (Informed Prior)</t>
  </si>
  <si>
    <t>Revised Adult Years 2012-2014:  50% Sample (Informed Prior)</t>
  </si>
  <si>
    <r>
      <t xml:space="preserve">Adult Ranking and Odds Ratios of Drug Use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</si>
  <si>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r>
      <t xml:space="preserve">Youth Ranking and Odds Ratios of Drug Use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</si>
  <si>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r>
      <t xml:space="preserve">Adult Ranking and Odds Ratios of Usage Pattern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</si>
  <si>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r>
      <t xml:space="preserve">Revised Adult Ranking and Odds Ratios of Usage Pattern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</si>
  <si>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r>
      <t xml:space="preserve">Youth Ranking and Odds Ratios of Usage Pattern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</si>
  <si>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r>
      <t xml:space="preserve">Revised Youth Ranking and Odds Ratios of Usage Pattern Flags (Nulls in </t>
    </r>
    <r>
      <rPr>
        <b/>
        <i/>
        <sz val="11"/>
        <color rgb="FFFF0000"/>
        <rFont val="Calibri"/>
        <family val="2"/>
        <scheme val="minor"/>
      </rPr>
      <t>Red Italic</t>
    </r>
    <r>
      <rPr>
        <b/>
        <sz val="11"/>
        <color theme="1"/>
        <rFont val="Calibri"/>
        <family val="2"/>
        <scheme val="minor"/>
      </rPr>
      <t>)</t>
    </r>
  </si>
  <si>
    <t>Variable Category</t>
  </si>
  <si>
    <t>Drug Use Flags</t>
  </si>
  <si>
    <t>Perceived Risk of Heroin Use</t>
  </si>
  <si>
    <t>Age of First Use of Specific Drugs</t>
  </si>
  <si>
    <t>Prior Substance Abuse Treatment</t>
  </si>
  <si>
    <t>Frequency of Use of Specific Drugs (Youth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</si>
</sst>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165" fontId="0" fillId="5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11" fontId="0" fillId="0" borderId="3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5" fillId="0" borderId="0" xfId="0" applyFont="1" applyAlignment="1">
      <alignment horizontal="center"/>
    </xf>
    <xf numFmtId="1" fontId="0" fillId="0" borderId="0" xfId="0" applyNumberFormat="1"/>
    <xf numFmtId="0" fontId="1" fillId="2" borderId="1" xfId="0" applyFont="1" applyFill="1" applyBorder="1"/>
    <xf numFmtId="10" fontId="1" fillId="2" borderId="1" xfId="0" applyNumberFormat="1" applyFont="1" applyFill="1" applyBorder="1"/>
    <xf numFmtId="1" fontId="4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165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165" fontId="7" fillId="6" borderId="1" xfId="0" applyNumberFormat="1" applyFont="1" applyFill="1" applyBorder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1" fontId="7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" fontId="0" fillId="0" borderId="0" xfId="0" applyNumberFormat="1" applyFill="1"/>
    <xf numFmtId="0" fontId="0" fillId="6" borderId="0" xfId="0" applyFill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1" xfId="0" applyFont="1" applyFill="1" applyBorder="1"/>
    <xf numFmtId="0" fontId="7" fillId="0" borderId="0" xfId="0" applyFont="1" applyFill="1"/>
    <xf numFmtId="0" fontId="0" fillId="0" borderId="0" xfId="0" applyAlignment="1">
      <alignment horizontal="center"/>
    </xf>
    <xf numFmtId="1" fontId="7" fillId="0" borderId="0" xfId="0" applyNumberFormat="1" applyFont="1"/>
    <xf numFmtId="1" fontId="7" fillId="0" borderId="0" xfId="0" applyNumberFormat="1" applyFont="1" applyFill="1"/>
    <xf numFmtId="0" fontId="7" fillId="6" borderId="0" xfId="0" applyFont="1" applyFill="1"/>
    <xf numFmtId="1" fontId="7" fillId="6" borderId="0" xfId="0" applyNumberFormat="1" applyFont="1" applyFill="1"/>
    <xf numFmtId="0" fontId="0" fillId="0" borderId="0" xfId="0" applyAlignment="1">
      <alignment horizontal="center"/>
    </xf>
    <xf numFmtId="1" fontId="0" fillId="6" borderId="0" xfId="0" applyNumberFormat="1" applyFill="1"/>
    <xf numFmtId="0" fontId="7" fillId="0" borderId="0" xfId="0" applyFont="1" applyBorder="1"/>
    <xf numFmtId="165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9" fillId="0" borderId="0" xfId="0" applyFont="1" applyFill="1"/>
    <xf numFmtId="1" fontId="8" fillId="6" borderId="1" xfId="0" applyNumberFormat="1" applyFont="1" applyFill="1" applyBorder="1" applyAlignment="1">
      <alignment horizontal="center"/>
    </xf>
    <xf numFmtId="165" fontId="8" fillId="6" borderId="1" xfId="0" applyNumberFormat="1" applyFont="1" applyFill="1" applyBorder="1"/>
    <xf numFmtId="0" fontId="9" fillId="6" borderId="1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0"/>
  <sheetViews>
    <sheetView showGridLines="0" workbookViewId="0">
      <selection activeCell="H7" sqref="H7"/>
    </sheetView>
  </sheetViews>
  <sheetFormatPr defaultRowHeight="14.5" x14ac:dyDescent="0.35"/>
  <cols>
    <col min="2" max="5" width="14.54296875" customWidth="1"/>
  </cols>
  <sheetData>
    <row r="2" spans="1:4" s="1" customFormat="1" ht="29" x14ac:dyDescent="0.35">
      <c r="B2" s="2" t="s">
        <v>0</v>
      </c>
      <c r="C2" s="2" t="s">
        <v>1</v>
      </c>
      <c r="D2" s="2" t="s">
        <v>2</v>
      </c>
    </row>
    <row r="3" spans="1:4" s="1" customFormat="1" x14ac:dyDescent="0.35">
      <c r="A3" s="93" t="s">
        <v>24</v>
      </c>
      <c r="B3" s="3" t="s">
        <v>3</v>
      </c>
      <c r="C3" s="4">
        <v>55176</v>
      </c>
      <c r="D3" s="3">
        <v>296</v>
      </c>
    </row>
    <row r="4" spans="1:4" s="1" customFormat="1" x14ac:dyDescent="0.35">
      <c r="A4" s="94"/>
      <c r="B4" s="3" t="s">
        <v>4</v>
      </c>
      <c r="C4" s="4">
        <v>53462</v>
      </c>
      <c r="D4" s="3">
        <v>296</v>
      </c>
    </row>
    <row r="5" spans="1:4" s="1" customFormat="1" x14ac:dyDescent="0.35">
      <c r="A5" s="94"/>
      <c r="B5" s="3" t="s">
        <v>5</v>
      </c>
      <c r="C5" s="4">
        <v>55185</v>
      </c>
      <c r="D5" s="3">
        <v>296</v>
      </c>
    </row>
    <row r="6" spans="1:4" s="1" customFormat="1" ht="15" thickBot="1" x14ac:dyDescent="0.4">
      <c r="A6" s="95"/>
      <c r="B6" s="17" t="s">
        <v>6</v>
      </c>
      <c r="C6" s="18">
        <v>48735</v>
      </c>
      <c r="D6" s="17">
        <v>296</v>
      </c>
    </row>
    <row r="7" spans="1:4" ht="15" thickTop="1" x14ac:dyDescent="0.35">
      <c r="A7" s="94" t="s">
        <v>25</v>
      </c>
      <c r="B7" s="15" t="s">
        <v>3</v>
      </c>
      <c r="C7" s="16">
        <v>111561</v>
      </c>
      <c r="D7" s="15">
        <v>301</v>
      </c>
    </row>
    <row r="8" spans="1:4" x14ac:dyDescent="0.35">
      <c r="A8" s="94"/>
      <c r="B8" s="3" t="s">
        <v>4</v>
      </c>
      <c r="C8" s="4">
        <v>111732</v>
      </c>
      <c r="D8" s="3">
        <v>301</v>
      </c>
    </row>
    <row r="9" spans="1:4" x14ac:dyDescent="0.35">
      <c r="A9" s="94"/>
      <c r="B9" s="3" t="s">
        <v>5</v>
      </c>
      <c r="C9" s="4">
        <v>111759</v>
      </c>
      <c r="D9" s="3">
        <v>301</v>
      </c>
    </row>
    <row r="10" spans="1:4" x14ac:dyDescent="0.35">
      <c r="A10" s="96"/>
      <c r="B10" s="3" t="s">
        <v>6</v>
      </c>
      <c r="C10" s="4">
        <v>119964</v>
      </c>
      <c r="D10" s="3">
        <v>301</v>
      </c>
    </row>
  </sheetData>
  <sheetProtection algorithmName="SHA-512" hashValue="OBHDlvxGTDIoCIX3Jf37svAP13C8GOOJ+8HijLo8Of9e8htgDovNhXrf4WqzIFrxMx8VyhofBANvvKuGFYkFgw==" saltValue="x02vLPI0G1A6N75vloaDvw==" spinCount="100000" sheet="1" objects="1" scenarios="1"/>
  <mergeCells count="2">
    <mergeCell ref="A3:A6"/>
    <mergeCell ref="A7:A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FA1A4-4B4F-41E0-946E-45031B24BB63}">
  <dimension ref="A3:K300"/>
  <sheetViews>
    <sheetView showGridLines="0" workbookViewId="0">
      <selection activeCell="J21" sqref="J21"/>
    </sheetView>
  </sheetViews>
  <sheetFormatPr defaultRowHeight="14.5" x14ac:dyDescent="0.35"/>
  <cols>
    <col min="1" max="1" width="10.54296875" style="31" customWidth="1"/>
    <col min="2" max="2" width="10.54296875" style="32" customWidth="1"/>
    <col min="3" max="3" width="3.54296875" style="32" customWidth="1"/>
    <col min="4" max="4" width="10.54296875" style="31" customWidth="1"/>
    <col min="5" max="5" width="10.54296875" style="32" customWidth="1"/>
    <col min="6" max="6" width="3.54296875" style="32" customWidth="1"/>
    <col min="7" max="7" width="10.54296875" style="31" customWidth="1"/>
    <col min="8" max="8" width="10.54296875" style="32" customWidth="1"/>
    <col min="9" max="9" width="3.54296875" style="32" customWidth="1"/>
    <col min="10" max="10" width="10.54296875" style="31" customWidth="1"/>
    <col min="11" max="11" width="10.54296875" style="32" customWidth="1"/>
  </cols>
  <sheetData>
    <row r="3" spans="1:11" s="35" customFormat="1" ht="30" customHeight="1" x14ac:dyDescent="0.35">
      <c r="A3" s="107" t="s">
        <v>391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1:11" x14ac:dyDescent="0.35">
      <c r="A4" s="106" t="s">
        <v>3</v>
      </c>
      <c r="B4" s="106"/>
      <c r="C4" s="33"/>
      <c r="D4" s="106" t="s">
        <v>4</v>
      </c>
      <c r="E4" s="106"/>
      <c r="F4" s="33"/>
      <c r="G4" s="106" t="s">
        <v>5</v>
      </c>
      <c r="H4" s="106"/>
      <c r="I4" s="33"/>
      <c r="J4" s="106" t="s">
        <v>6</v>
      </c>
      <c r="K4" s="106"/>
    </row>
    <row r="5" spans="1:11" x14ac:dyDescent="0.35">
      <c r="A5" s="20" t="s">
        <v>61</v>
      </c>
      <c r="B5" s="20" t="s">
        <v>369</v>
      </c>
      <c r="C5" s="34"/>
      <c r="D5" s="20" t="s">
        <v>61</v>
      </c>
      <c r="E5" s="20" t="s">
        <v>369</v>
      </c>
      <c r="F5" s="34"/>
      <c r="G5" s="20" t="s">
        <v>61</v>
      </c>
      <c r="H5" s="20" t="s">
        <v>369</v>
      </c>
      <c r="I5" s="34"/>
      <c r="J5" s="20" t="s">
        <v>61</v>
      </c>
      <c r="K5" s="20" t="s">
        <v>369</v>
      </c>
    </row>
    <row r="6" spans="1:11" x14ac:dyDescent="0.35">
      <c r="A6" s="5" t="s">
        <v>66</v>
      </c>
      <c r="B6" s="30">
        <v>2.1770353271942901E-4</v>
      </c>
      <c r="C6" s="34"/>
      <c r="D6" s="5" t="s">
        <v>68</v>
      </c>
      <c r="E6" s="30">
        <v>1.76469254173089E-4</v>
      </c>
      <c r="F6" s="34"/>
      <c r="G6" s="5" t="s">
        <v>68</v>
      </c>
      <c r="H6" s="30">
        <v>1.9321612257134E-4</v>
      </c>
      <c r="I6" s="34"/>
      <c r="J6" s="5" t="s">
        <v>66</v>
      </c>
      <c r="K6" s="30">
        <v>1.18794727102491E-4</v>
      </c>
    </row>
    <row r="7" spans="1:11" x14ac:dyDescent="0.35">
      <c r="A7" s="5" t="s">
        <v>68</v>
      </c>
      <c r="B7" s="30">
        <v>2.03006951206105E-4</v>
      </c>
      <c r="C7" s="34"/>
      <c r="D7" s="5" t="s">
        <v>66</v>
      </c>
      <c r="E7" s="30">
        <v>1.3593391243009299E-4</v>
      </c>
      <c r="F7" s="34"/>
      <c r="G7" s="5" t="s">
        <v>66</v>
      </c>
      <c r="H7" s="30">
        <v>1.4671242057235701E-4</v>
      </c>
      <c r="I7" s="34"/>
      <c r="J7" s="5" t="s">
        <v>68</v>
      </c>
      <c r="K7" s="30">
        <v>8.4475496015720095E-5</v>
      </c>
    </row>
    <row r="8" spans="1:11" x14ac:dyDescent="0.35">
      <c r="A8" s="5" t="s">
        <v>63</v>
      </c>
      <c r="B8" s="30">
        <v>1.27071035770788E-4</v>
      </c>
      <c r="C8" s="34"/>
      <c r="D8" s="5" t="s">
        <v>150</v>
      </c>
      <c r="E8" s="30">
        <v>1.07382879506154E-4</v>
      </c>
      <c r="F8" s="34"/>
      <c r="G8" s="5" t="s">
        <v>65</v>
      </c>
      <c r="H8" s="30">
        <v>1.14311267009721E-4</v>
      </c>
      <c r="I8" s="34"/>
      <c r="J8" s="5" t="s">
        <v>63</v>
      </c>
      <c r="K8" s="30">
        <v>5.1376704531670197E-5</v>
      </c>
    </row>
    <row r="9" spans="1:11" x14ac:dyDescent="0.35">
      <c r="A9" s="5" t="s">
        <v>64</v>
      </c>
      <c r="B9" s="30">
        <v>1.19374139107443E-4</v>
      </c>
      <c r="C9" s="34"/>
      <c r="D9" s="5" t="s">
        <v>69</v>
      </c>
      <c r="E9" s="30">
        <v>9.2586556861898902E-5</v>
      </c>
      <c r="F9" s="34"/>
      <c r="G9" s="5" t="s">
        <v>115</v>
      </c>
      <c r="H9" s="30">
        <v>1.01773198662007E-4</v>
      </c>
      <c r="I9" s="34"/>
      <c r="J9" s="5" t="s">
        <v>112</v>
      </c>
      <c r="K9" s="30">
        <v>3.6193133138620399E-5</v>
      </c>
    </row>
    <row r="10" spans="1:11" x14ac:dyDescent="0.35">
      <c r="A10" s="5" t="s">
        <v>73</v>
      </c>
      <c r="B10" s="30">
        <v>1.11961504695546E-4</v>
      </c>
      <c r="C10" s="34"/>
      <c r="D10" s="5" t="s">
        <v>64</v>
      </c>
      <c r="E10" s="30">
        <v>8.8565626544595194E-5</v>
      </c>
      <c r="F10" s="34"/>
      <c r="G10" s="5" t="s">
        <v>117</v>
      </c>
      <c r="H10" s="30">
        <v>9.6428938237151497E-5</v>
      </c>
      <c r="I10" s="34"/>
      <c r="J10" s="5" t="s">
        <v>64</v>
      </c>
      <c r="K10" s="30">
        <v>3.0711558272378397E-5</v>
      </c>
    </row>
    <row r="11" spans="1:11" x14ac:dyDescent="0.35">
      <c r="A11" s="5" t="s">
        <v>115</v>
      </c>
      <c r="B11" s="30">
        <v>1.06376839872324E-4</v>
      </c>
      <c r="C11" s="34"/>
      <c r="D11" s="5" t="s">
        <v>70</v>
      </c>
      <c r="E11" s="30">
        <v>8.4531000353549906E-5</v>
      </c>
      <c r="F11" s="34"/>
      <c r="G11" s="5" t="s">
        <v>80</v>
      </c>
      <c r="H11" s="30">
        <v>7.2236494352218995E-5</v>
      </c>
      <c r="I11" s="34"/>
      <c r="J11" s="5" t="s">
        <v>135</v>
      </c>
      <c r="K11" s="30">
        <v>2.97340359907575E-5</v>
      </c>
    </row>
    <row r="12" spans="1:11" x14ac:dyDescent="0.35">
      <c r="A12" s="5" t="s">
        <v>116</v>
      </c>
      <c r="B12" s="30">
        <v>8.5150776106111706E-5</v>
      </c>
      <c r="C12" s="34"/>
      <c r="D12" s="5" t="s">
        <v>117</v>
      </c>
      <c r="E12" s="30">
        <v>7.7889065339104298E-5</v>
      </c>
      <c r="F12" s="34"/>
      <c r="G12" s="5" t="s">
        <v>78</v>
      </c>
      <c r="H12" s="30">
        <v>6.5357683211657704E-5</v>
      </c>
      <c r="I12" s="34"/>
      <c r="J12" s="5" t="s">
        <v>80</v>
      </c>
      <c r="K12" s="30">
        <v>2.7933074735222498E-5</v>
      </c>
    </row>
    <row r="13" spans="1:11" x14ac:dyDescent="0.35">
      <c r="A13" s="5" t="s">
        <v>112</v>
      </c>
      <c r="B13" s="30">
        <v>8.3032198685023594E-5</v>
      </c>
      <c r="C13" s="34"/>
      <c r="D13" s="5" t="s">
        <v>115</v>
      </c>
      <c r="E13" s="30">
        <v>6.7428321929931801E-5</v>
      </c>
      <c r="F13" s="34"/>
      <c r="G13" s="5" t="s">
        <v>112</v>
      </c>
      <c r="H13" s="30">
        <v>6.50831723075539E-5</v>
      </c>
      <c r="I13" s="34"/>
      <c r="J13" s="5" t="s">
        <v>65</v>
      </c>
      <c r="K13" s="30">
        <v>2.2709402121060499E-5</v>
      </c>
    </row>
    <row r="14" spans="1:11" x14ac:dyDescent="0.35">
      <c r="A14" s="5" t="s">
        <v>80</v>
      </c>
      <c r="B14" s="30">
        <v>7.1699298890450305E-5</v>
      </c>
      <c r="C14" s="34"/>
      <c r="D14" s="5" t="s">
        <v>63</v>
      </c>
      <c r="E14" s="30">
        <v>6.4461005963223599E-5</v>
      </c>
      <c r="F14" s="34"/>
      <c r="G14" s="5" t="s">
        <v>136</v>
      </c>
      <c r="H14" s="30">
        <v>6.3128565234826998E-5</v>
      </c>
      <c r="I14" s="34"/>
      <c r="J14" s="5" t="s">
        <v>117</v>
      </c>
      <c r="K14" s="30">
        <v>2.1877950687751E-5</v>
      </c>
    </row>
    <row r="15" spans="1:11" x14ac:dyDescent="0.35">
      <c r="A15" s="5" t="s">
        <v>65</v>
      </c>
      <c r="B15" s="30">
        <v>7.1368458556596203E-5</v>
      </c>
      <c r="C15" s="34"/>
      <c r="D15" s="5" t="s">
        <v>116</v>
      </c>
      <c r="E15" s="30">
        <v>5.8461477683259201E-5</v>
      </c>
      <c r="F15" s="34"/>
      <c r="G15" s="5" t="s">
        <v>140</v>
      </c>
      <c r="H15" s="30">
        <v>6.2547298438951201E-5</v>
      </c>
      <c r="I15" s="34"/>
      <c r="J15" s="5" t="s">
        <v>119</v>
      </c>
      <c r="K15" s="30">
        <v>2.07934223040182E-5</v>
      </c>
    </row>
    <row r="16" spans="1:11" x14ac:dyDescent="0.35">
      <c r="A16" s="5" t="s">
        <v>117</v>
      </c>
      <c r="B16" s="30">
        <v>5.2783759074967798E-5</v>
      </c>
      <c r="C16" s="34"/>
      <c r="D16" s="5" t="s">
        <v>73</v>
      </c>
      <c r="E16" s="30">
        <v>5.7860705262331898E-5</v>
      </c>
      <c r="F16" s="34"/>
      <c r="G16" s="5" t="s">
        <v>73</v>
      </c>
      <c r="H16" s="30">
        <v>5.4570429427070998E-5</v>
      </c>
      <c r="I16" s="34"/>
      <c r="J16" s="5" t="s">
        <v>263</v>
      </c>
      <c r="K16" s="30">
        <v>1.87904569463798E-5</v>
      </c>
    </row>
    <row r="17" spans="1:11" x14ac:dyDescent="0.35">
      <c r="A17" s="5" t="s">
        <v>78</v>
      </c>
      <c r="B17" s="30">
        <v>5.0647203143982401E-5</v>
      </c>
      <c r="C17" s="34"/>
      <c r="D17" s="5" t="s">
        <v>78</v>
      </c>
      <c r="E17" s="30">
        <v>5.4417122105641703E-5</v>
      </c>
      <c r="F17" s="34"/>
      <c r="G17" s="5" t="s">
        <v>63</v>
      </c>
      <c r="H17" s="30">
        <v>5.4530930303220501E-5</v>
      </c>
      <c r="I17" s="34"/>
      <c r="J17" s="5" t="s">
        <v>70</v>
      </c>
      <c r="K17" s="30">
        <v>1.8674562192264599E-5</v>
      </c>
    </row>
    <row r="18" spans="1:11" x14ac:dyDescent="0.35">
      <c r="A18" s="5" t="s">
        <v>136</v>
      </c>
      <c r="B18" s="30">
        <v>5.0325092762231697E-5</v>
      </c>
      <c r="C18" s="34"/>
      <c r="D18" s="5" t="s">
        <v>80</v>
      </c>
      <c r="E18" s="30">
        <v>5.1473068965568702E-5</v>
      </c>
      <c r="F18" s="34"/>
      <c r="G18" s="5" t="s">
        <v>141</v>
      </c>
      <c r="H18" s="30">
        <v>5.4455413260923203E-5</v>
      </c>
      <c r="I18" s="34"/>
      <c r="J18" s="5" t="s">
        <v>288</v>
      </c>
      <c r="K18" s="30">
        <v>1.7612409627895999E-5</v>
      </c>
    </row>
    <row r="19" spans="1:11" x14ac:dyDescent="0.35">
      <c r="A19" s="5" t="s">
        <v>128</v>
      </c>
      <c r="B19" s="30">
        <v>4.46002169373483E-5</v>
      </c>
      <c r="C19" s="34"/>
      <c r="D19" s="5" t="s">
        <v>65</v>
      </c>
      <c r="E19" s="30">
        <v>4.4068155296309699E-5</v>
      </c>
      <c r="F19" s="34"/>
      <c r="G19" s="5" t="s">
        <v>79</v>
      </c>
      <c r="H19" s="30">
        <v>4.9661266509092103E-5</v>
      </c>
      <c r="I19" s="34"/>
      <c r="J19" s="5" t="s">
        <v>201</v>
      </c>
      <c r="K19" s="30">
        <v>1.6230242878830101E-5</v>
      </c>
    </row>
    <row r="20" spans="1:11" x14ac:dyDescent="0.35">
      <c r="A20" s="5" t="s">
        <v>132</v>
      </c>
      <c r="B20" s="30">
        <v>3.9611398504678703E-5</v>
      </c>
      <c r="C20" s="34"/>
      <c r="D20" s="5" t="s">
        <v>127</v>
      </c>
      <c r="E20" s="30">
        <v>3.7022433172735202E-5</v>
      </c>
      <c r="F20" s="34"/>
      <c r="G20" s="5" t="s">
        <v>127</v>
      </c>
      <c r="H20" s="30">
        <v>4.8886292965467301E-5</v>
      </c>
      <c r="I20" s="34"/>
      <c r="J20" s="5" t="s">
        <v>150</v>
      </c>
      <c r="K20" s="30">
        <v>1.41053647306082E-5</v>
      </c>
    </row>
    <row r="21" spans="1:11" x14ac:dyDescent="0.35">
      <c r="A21" s="5" t="s">
        <v>263</v>
      </c>
      <c r="B21" s="30">
        <v>3.89644501419948E-5</v>
      </c>
      <c r="C21" s="34"/>
      <c r="D21" s="5" t="s">
        <v>112</v>
      </c>
      <c r="E21" s="30">
        <v>3.6308895044598399E-5</v>
      </c>
      <c r="F21" s="34"/>
      <c r="G21" s="5" t="s">
        <v>76</v>
      </c>
      <c r="H21" s="30">
        <v>4.3431149474698899E-5</v>
      </c>
      <c r="I21" s="34"/>
      <c r="J21" s="5" t="s">
        <v>262</v>
      </c>
      <c r="K21" s="30">
        <v>1.3746218242356301E-5</v>
      </c>
    </row>
    <row r="22" spans="1:11" x14ac:dyDescent="0.35">
      <c r="A22" s="5" t="s">
        <v>159</v>
      </c>
      <c r="B22" s="30">
        <v>3.73305344207203E-5</v>
      </c>
      <c r="C22" s="34"/>
      <c r="D22" s="5" t="s">
        <v>257</v>
      </c>
      <c r="E22" s="30">
        <v>3.62604549060575E-5</v>
      </c>
      <c r="F22" s="34"/>
      <c r="G22" s="5" t="s">
        <v>70</v>
      </c>
      <c r="H22" s="30">
        <v>4.2324345099481499E-5</v>
      </c>
      <c r="I22" s="34"/>
      <c r="J22" s="5" t="s">
        <v>159</v>
      </c>
      <c r="K22" s="30">
        <v>1.3678540402773899E-5</v>
      </c>
    </row>
    <row r="23" spans="1:11" x14ac:dyDescent="0.35">
      <c r="A23" s="5" t="s">
        <v>70</v>
      </c>
      <c r="B23" s="30">
        <v>2.8722744565743001E-5</v>
      </c>
      <c r="C23" s="34"/>
      <c r="D23" s="5" t="s">
        <v>135</v>
      </c>
      <c r="E23" s="30">
        <v>3.4315192843369602E-5</v>
      </c>
      <c r="F23" s="34"/>
      <c r="G23" s="5" t="s">
        <v>77</v>
      </c>
      <c r="H23" s="30">
        <v>4.15722317784193E-5</v>
      </c>
      <c r="I23" s="34"/>
      <c r="J23" s="5" t="s">
        <v>116</v>
      </c>
      <c r="K23" s="30">
        <v>1.33284798697504E-5</v>
      </c>
    </row>
    <row r="24" spans="1:11" x14ac:dyDescent="0.35">
      <c r="A24" s="5" t="s">
        <v>130</v>
      </c>
      <c r="B24" s="30">
        <v>2.8417626098018E-5</v>
      </c>
      <c r="C24" s="34"/>
      <c r="D24" s="5" t="s">
        <v>132</v>
      </c>
      <c r="E24" s="30">
        <v>3.2540111650311599E-5</v>
      </c>
      <c r="F24" s="34"/>
      <c r="G24" s="5" t="s">
        <v>122</v>
      </c>
      <c r="H24" s="30">
        <v>3.6659347490942802E-5</v>
      </c>
      <c r="I24" s="34"/>
      <c r="J24" s="5" t="s">
        <v>131</v>
      </c>
      <c r="K24" s="30">
        <v>1.30012609388057E-5</v>
      </c>
    </row>
    <row r="25" spans="1:11" x14ac:dyDescent="0.35">
      <c r="A25" s="5" t="s">
        <v>134</v>
      </c>
      <c r="B25" s="30">
        <v>2.81116361077187E-5</v>
      </c>
      <c r="C25" s="34"/>
      <c r="D25" s="5" t="s">
        <v>340</v>
      </c>
      <c r="E25" s="30">
        <v>3.1619514336618601E-5</v>
      </c>
      <c r="F25" s="34"/>
      <c r="G25" s="5" t="s">
        <v>128</v>
      </c>
      <c r="H25" s="30">
        <v>3.3177635785309E-5</v>
      </c>
      <c r="I25" s="34"/>
      <c r="J25" s="5" t="s">
        <v>69</v>
      </c>
      <c r="K25" s="30">
        <v>1.238016169618E-5</v>
      </c>
    </row>
    <row r="26" spans="1:11" x14ac:dyDescent="0.35">
      <c r="A26" s="31" t="s">
        <v>150</v>
      </c>
      <c r="B26" s="32">
        <v>2.6791806587995201E-5</v>
      </c>
      <c r="D26" s="31" t="s">
        <v>136</v>
      </c>
      <c r="E26" s="32">
        <v>2.83329457214026E-5</v>
      </c>
      <c r="G26" s="31" t="s">
        <v>135</v>
      </c>
      <c r="H26" s="32">
        <v>3.1561721243965903E-5</v>
      </c>
      <c r="J26" s="31" t="s">
        <v>256</v>
      </c>
      <c r="K26" s="32">
        <v>9.9791959222907393E-6</v>
      </c>
    </row>
    <row r="27" spans="1:11" x14ac:dyDescent="0.35">
      <c r="A27" s="31" t="s">
        <v>71</v>
      </c>
      <c r="B27" s="32">
        <v>2.6657794447200698E-5</v>
      </c>
      <c r="D27" s="31" t="s">
        <v>263</v>
      </c>
      <c r="E27" s="32">
        <v>2.3927758273200699E-5</v>
      </c>
      <c r="G27" s="31" t="s">
        <v>64</v>
      </c>
      <c r="H27" s="32">
        <v>2.6611063201353601E-5</v>
      </c>
      <c r="J27" s="31" t="s">
        <v>115</v>
      </c>
      <c r="K27" s="32">
        <v>8.4553418306041307E-6</v>
      </c>
    </row>
    <row r="28" spans="1:11" x14ac:dyDescent="0.35">
      <c r="A28" s="31" t="s">
        <v>127</v>
      </c>
      <c r="B28" s="32">
        <v>2.5844196676444199E-5</v>
      </c>
      <c r="D28" s="31" t="s">
        <v>128</v>
      </c>
      <c r="E28" s="32">
        <v>2.3708239046283101E-5</v>
      </c>
      <c r="G28" s="31" t="s">
        <v>116</v>
      </c>
      <c r="H28" s="32">
        <v>2.5627478751366401E-5</v>
      </c>
      <c r="J28" s="31" t="s">
        <v>120</v>
      </c>
      <c r="K28" s="32">
        <v>8.2443777156845008E-6</v>
      </c>
    </row>
    <row r="29" spans="1:11" x14ac:dyDescent="0.35">
      <c r="A29" s="31" t="s">
        <v>72</v>
      </c>
      <c r="B29" s="32">
        <v>2.48906416106502E-5</v>
      </c>
      <c r="D29" s="31" t="s">
        <v>75</v>
      </c>
      <c r="E29" s="32">
        <v>2.34497465720264E-5</v>
      </c>
      <c r="G29" s="31" t="s">
        <v>69</v>
      </c>
      <c r="H29" s="32">
        <v>2.3479831361628899E-5</v>
      </c>
      <c r="J29" s="31" t="s">
        <v>141</v>
      </c>
      <c r="K29" s="32">
        <v>7.8204650938986505E-6</v>
      </c>
    </row>
    <row r="30" spans="1:11" x14ac:dyDescent="0.35">
      <c r="A30" s="31" t="s">
        <v>69</v>
      </c>
      <c r="B30" s="32">
        <v>2.3034327919512301E-5</v>
      </c>
      <c r="D30" s="31" t="s">
        <v>130</v>
      </c>
      <c r="E30" s="32">
        <v>1.9448021805903499E-5</v>
      </c>
      <c r="G30" s="31" t="s">
        <v>120</v>
      </c>
      <c r="H30" s="32">
        <v>2.06738478457934E-5</v>
      </c>
      <c r="J30" s="31" t="s">
        <v>73</v>
      </c>
      <c r="K30" s="32">
        <v>7.7834515183215902E-6</v>
      </c>
    </row>
    <row r="31" spans="1:11" x14ac:dyDescent="0.35">
      <c r="A31" s="31" t="s">
        <v>245</v>
      </c>
      <c r="B31" s="32">
        <v>2.0353121517192101E-5</v>
      </c>
      <c r="D31" s="31" t="s">
        <v>347</v>
      </c>
      <c r="E31" s="32">
        <v>1.7732721231856998E-5</v>
      </c>
      <c r="G31" s="31" t="s">
        <v>175</v>
      </c>
      <c r="H31" s="32">
        <v>1.9668655359577399E-5</v>
      </c>
      <c r="J31" s="31" t="s">
        <v>270</v>
      </c>
      <c r="K31" s="32">
        <v>7.3973183602404599E-6</v>
      </c>
    </row>
    <row r="32" spans="1:11" x14ac:dyDescent="0.35">
      <c r="A32" s="31" t="s">
        <v>167</v>
      </c>
      <c r="B32" s="32">
        <v>1.7096197135098298E-5</v>
      </c>
      <c r="D32" s="31" t="s">
        <v>124</v>
      </c>
      <c r="E32" s="32">
        <v>1.7595351538468199E-5</v>
      </c>
      <c r="G32" s="31" t="s">
        <v>121</v>
      </c>
      <c r="H32" s="32">
        <v>1.7570069890763701E-5</v>
      </c>
      <c r="J32" s="31" t="s">
        <v>76</v>
      </c>
      <c r="K32" s="32">
        <v>7.2443283267631401E-6</v>
      </c>
    </row>
    <row r="33" spans="1:11" x14ac:dyDescent="0.35">
      <c r="A33" s="31" t="s">
        <v>171</v>
      </c>
      <c r="B33" s="32">
        <v>1.61567322134203E-5</v>
      </c>
      <c r="D33" s="31" t="s">
        <v>140</v>
      </c>
      <c r="E33" s="32">
        <v>1.6425169790258601E-5</v>
      </c>
      <c r="G33" s="31" t="s">
        <v>146</v>
      </c>
      <c r="H33" s="32">
        <v>1.7396715233603799E-5</v>
      </c>
      <c r="J33" s="31" t="s">
        <v>140</v>
      </c>
      <c r="K33" s="32">
        <v>6.9577155039100102E-6</v>
      </c>
    </row>
    <row r="34" spans="1:11" x14ac:dyDescent="0.35">
      <c r="A34" s="31" t="s">
        <v>176</v>
      </c>
      <c r="B34" s="32">
        <v>1.5307161832654802E-5</v>
      </c>
      <c r="D34" s="31" t="s">
        <v>121</v>
      </c>
      <c r="E34" s="32">
        <v>1.5727477909482899E-5</v>
      </c>
      <c r="G34" s="31" t="s">
        <v>167</v>
      </c>
      <c r="H34" s="32">
        <v>1.60550460216768E-5</v>
      </c>
      <c r="J34" s="31" t="s">
        <v>220</v>
      </c>
      <c r="K34" s="32">
        <v>6.4830557826075502E-6</v>
      </c>
    </row>
    <row r="35" spans="1:11" x14ac:dyDescent="0.35">
      <c r="A35" s="31" t="s">
        <v>211</v>
      </c>
      <c r="B35" s="32">
        <v>1.48723969885985E-5</v>
      </c>
      <c r="D35" s="31" t="s">
        <v>141</v>
      </c>
      <c r="E35" s="32">
        <v>1.42593809998492E-5</v>
      </c>
      <c r="G35" s="31" t="s">
        <v>177</v>
      </c>
      <c r="H35" s="32">
        <v>1.5475812978259399E-5</v>
      </c>
      <c r="J35" s="31" t="s">
        <v>71</v>
      </c>
      <c r="K35" s="32">
        <v>5.9378644697468799E-6</v>
      </c>
    </row>
    <row r="36" spans="1:11" x14ac:dyDescent="0.35">
      <c r="A36" s="31" t="s">
        <v>232</v>
      </c>
      <c r="B36" s="32">
        <v>1.45635315193897E-5</v>
      </c>
      <c r="D36" s="31" t="s">
        <v>119</v>
      </c>
      <c r="E36" s="32">
        <v>1.39499415224507E-5</v>
      </c>
      <c r="G36" s="31" t="s">
        <v>155</v>
      </c>
      <c r="H36" s="32">
        <v>1.46160523302646E-5</v>
      </c>
      <c r="J36" s="31" t="s">
        <v>155</v>
      </c>
      <c r="K36" s="32">
        <v>5.8457457094265797E-6</v>
      </c>
    </row>
    <row r="37" spans="1:11" x14ac:dyDescent="0.35">
      <c r="A37" s="31" t="s">
        <v>153</v>
      </c>
      <c r="B37" s="32">
        <v>1.44361134691755E-5</v>
      </c>
      <c r="D37" s="31" t="s">
        <v>71</v>
      </c>
      <c r="E37" s="32">
        <v>1.3504501636112601E-5</v>
      </c>
      <c r="G37" s="31" t="s">
        <v>67</v>
      </c>
      <c r="H37" s="32">
        <v>1.4134498274746E-5</v>
      </c>
      <c r="J37" s="31" t="s">
        <v>74</v>
      </c>
      <c r="K37" s="32">
        <v>5.3988294540415201E-6</v>
      </c>
    </row>
    <row r="38" spans="1:11" x14ac:dyDescent="0.35">
      <c r="A38" s="31" t="s">
        <v>140</v>
      </c>
      <c r="B38" s="32">
        <v>1.2215464674930599E-5</v>
      </c>
      <c r="D38" s="31" t="s">
        <v>120</v>
      </c>
      <c r="E38" s="32">
        <v>1.09608429656516E-5</v>
      </c>
      <c r="G38" s="31" t="s">
        <v>125</v>
      </c>
      <c r="H38" s="32">
        <v>1.3428311373835199E-5</v>
      </c>
      <c r="J38" s="31" t="s">
        <v>245</v>
      </c>
      <c r="K38" s="32">
        <v>5.3309360994607798E-6</v>
      </c>
    </row>
    <row r="39" spans="1:11" x14ac:dyDescent="0.35">
      <c r="A39" s="31" t="s">
        <v>152</v>
      </c>
      <c r="B39" s="32">
        <v>1.1507655397262699E-5</v>
      </c>
      <c r="D39" s="31" t="s">
        <v>262</v>
      </c>
      <c r="E39" s="32">
        <v>9.9166958064495294E-6</v>
      </c>
      <c r="G39" s="31" t="s">
        <v>192</v>
      </c>
      <c r="H39" s="32">
        <v>1.3428243527969199E-5</v>
      </c>
      <c r="J39" s="31" t="s">
        <v>130</v>
      </c>
      <c r="K39" s="32">
        <v>5.1299216652181202E-6</v>
      </c>
    </row>
    <row r="40" spans="1:11" x14ac:dyDescent="0.35">
      <c r="A40" s="31" t="s">
        <v>135</v>
      </c>
      <c r="B40" s="32">
        <v>1.1421562996234E-5</v>
      </c>
      <c r="D40" s="31" t="s">
        <v>74</v>
      </c>
      <c r="E40" s="32">
        <v>8.8012520115907703E-6</v>
      </c>
      <c r="G40" s="31" t="s">
        <v>130</v>
      </c>
      <c r="H40" s="32">
        <v>1.30163767199109E-5</v>
      </c>
      <c r="J40" s="31" t="s">
        <v>72</v>
      </c>
      <c r="K40" s="32">
        <v>4.8360721583808601E-6</v>
      </c>
    </row>
    <row r="41" spans="1:11" x14ac:dyDescent="0.35">
      <c r="A41" s="31" t="s">
        <v>75</v>
      </c>
      <c r="B41" s="32">
        <v>1.07968902912251E-5</v>
      </c>
      <c r="D41" s="31" t="s">
        <v>323</v>
      </c>
      <c r="E41" s="32">
        <v>8.0160911048830904E-6</v>
      </c>
      <c r="G41" s="31" t="s">
        <v>165</v>
      </c>
      <c r="H41" s="32">
        <v>1.2740731082533399E-5</v>
      </c>
      <c r="J41" s="31" t="s">
        <v>122</v>
      </c>
      <c r="K41" s="32">
        <v>4.5867146547372597E-6</v>
      </c>
    </row>
    <row r="42" spans="1:11" x14ac:dyDescent="0.35">
      <c r="A42" s="31" t="s">
        <v>235</v>
      </c>
      <c r="B42" s="32">
        <v>1.0654966639558801E-5</v>
      </c>
      <c r="D42" s="31" t="s">
        <v>202</v>
      </c>
      <c r="E42" s="32">
        <v>7.5639364152145697E-6</v>
      </c>
      <c r="G42" s="31" t="s">
        <v>119</v>
      </c>
      <c r="H42" s="32">
        <v>1.2287344566777499E-5</v>
      </c>
      <c r="J42" s="31" t="s">
        <v>78</v>
      </c>
      <c r="K42" s="32">
        <v>4.4398104854226797E-6</v>
      </c>
    </row>
    <row r="43" spans="1:11" x14ac:dyDescent="0.35">
      <c r="A43" s="31" t="s">
        <v>173</v>
      </c>
      <c r="B43" s="32">
        <v>1.0571929660649601E-5</v>
      </c>
      <c r="D43" s="31" t="s">
        <v>113</v>
      </c>
      <c r="E43" s="32">
        <v>6.70306649252687E-6</v>
      </c>
      <c r="G43" s="31" t="s">
        <v>263</v>
      </c>
      <c r="H43" s="32">
        <v>1.14011558238166E-5</v>
      </c>
      <c r="J43" s="31" t="s">
        <v>77</v>
      </c>
      <c r="K43" s="32">
        <v>4.2945979269418403E-6</v>
      </c>
    </row>
    <row r="44" spans="1:11" x14ac:dyDescent="0.35">
      <c r="A44" s="31" t="s">
        <v>202</v>
      </c>
      <c r="B44" s="32">
        <v>9.9640536236008903E-6</v>
      </c>
      <c r="D44" s="31" t="s">
        <v>79</v>
      </c>
      <c r="E44" s="32">
        <v>6.0596973302699901E-6</v>
      </c>
      <c r="G44" s="31" t="s">
        <v>235</v>
      </c>
      <c r="H44" s="32">
        <v>1.0889892569215401E-5</v>
      </c>
      <c r="J44" s="31" t="s">
        <v>200</v>
      </c>
      <c r="K44" s="32">
        <v>4.2569543436548201E-6</v>
      </c>
    </row>
    <row r="45" spans="1:11" x14ac:dyDescent="0.35">
      <c r="A45" s="31" t="s">
        <v>145</v>
      </c>
      <c r="B45" s="32">
        <v>9.5951137275008499E-6</v>
      </c>
      <c r="D45" s="31" t="s">
        <v>131</v>
      </c>
      <c r="E45" s="32">
        <v>5.6588810997392898E-6</v>
      </c>
      <c r="G45" s="31" t="s">
        <v>256</v>
      </c>
      <c r="H45" s="32">
        <v>1.03158438193896E-5</v>
      </c>
      <c r="J45" s="31" t="s">
        <v>145</v>
      </c>
      <c r="K45" s="32">
        <v>4.2108230651492596E-6</v>
      </c>
    </row>
    <row r="46" spans="1:11" x14ac:dyDescent="0.35">
      <c r="A46" s="31" t="s">
        <v>121</v>
      </c>
      <c r="B46" s="32">
        <v>8.6895627338446697E-6</v>
      </c>
      <c r="D46" s="31" t="s">
        <v>207</v>
      </c>
      <c r="E46" s="32">
        <v>5.62651202781156E-6</v>
      </c>
      <c r="G46" s="31" t="s">
        <v>316</v>
      </c>
      <c r="H46" s="32">
        <v>9.2009803661507496E-6</v>
      </c>
      <c r="J46" s="31" t="s">
        <v>132</v>
      </c>
      <c r="K46" s="32">
        <v>4.1784582825458399E-6</v>
      </c>
    </row>
    <row r="47" spans="1:11" x14ac:dyDescent="0.35">
      <c r="A47" s="31" t="s">
        <v>67</v>
      </c>
      <c r="B47" s="32">
        <v>8.6874128813372704E-6</v>
      </c>
      <c r="D47" s="31" t="s">
        <v>123</v>
      </c>
      <c r="E47" s="32">
        <v>5.2987708284645099E-6</v>
      </c>
      <c r="G47" s="31" t="s">
        <v>158</v>
      </c>
      <c r="H47" s="32">
        <v>7.7453976470234002E-6</v>
      </c>
      <c r="J47" s="31" t="s">
        <v>346</v>
      </c>
      <c r="K47" s="32">
        <v>3.8259312997212301E-6</v>
      </c>
    </row>
    <row r="48" spans="1:11" x14ac:dyDescent="0.35">
      <c r="A48" s="31" t="s">
        <v>77</v>
      </c>
      <c r="B48" s="32">
        <v>8.0629096063827401E-6</v>
      </c>
      <c r="D48" s="31" t="s">
        <v>259</v>
      </c>
      <c r="E48" s="32">
        <v>4.9959076107026597E-6</v>
      </c>
      <c r="G48" s="31" t="s">
        <v>232</v>
      </c>
      <c r="H48" s="32">
        <v>7.0453546314235298E-6</v>
      </c>
      <c r="J48" s="31" t="s">
        <v>136</v>
      </c>
      <c r="K48" s="32">
        <v>3.8222034718078204E-6</v>
      </c>
    </row>
    <row r="49" spans="1:11" x14ac:dyDescent="0.35">
      <c r="A49" s="31" t="s">
        <v>141</v>
      </c>
      <c r="B49" s="32">
        <v>7.6539754017474794E-6</v>
      </c>
      <c r="D49" s="31" t="s">
        <v>153</v>
      </c>
      <c r="E49" s="32">
        <v>4.99561310458489E-6</v>
      </c>
      <c r="G49" s="31" t="s">
        <v>262</v>
      </c>
      <c r="H49" s="32">
        <v>6.9802261407076004E-6</v>
      </c>
      <c r="J49" s="31" t="s">
        <v>158</v>
      </c>
      <c r="K49" s="32">
        <v>3.7957810280978801E-6</v>
      </c>
    </row>
    <row r="50" spans="1:11" x14ac:dyDescent="0.35">
      <c r="A50" s="31" t="s">
        <v>79</v>
      </c>
      <c r="B50" s="32">
        <v>7.1255484408849599E-6</v>
      </c>
      <c r="D50" s="31" t="s">
        <v>201</v>
      </c>
      <c r="E50" s="32">
        <v>4.7377063576752001E-6</v>
      </c>
      <c r="G50" s="31" t="s">
        <v>257</v>
      </c>
      <c r="H50" s="32">
        <v>6.8412849059522097E-6</v>
      </c>
      <c r="J50" s="31" t="s">
        <v>127</v>
      </c>
      <c r="K50" s="32">
        <v>3.63738490905037E-6</v>
      </c>
    </row>
    <row r="51" spans="1:11" x14ac:dyDescent="0.35">
      <c r="A51" s="31" t="s">
        <v>182</v>
      </c>
      <c r="B51" s="32">
        <v>7.0415742955104001E-6</v>
      </c>
      <c r="D51" s="31" t="s">
        <v>193</v>
      </c>
      <c r="E51" s="32">
        <v>4.6317678623025898E-6</v>
      </c>
      <c r="G51" s="31" t="s">
        <v>74</v>
      </c>
      <c r="H51" s="32">
        <v>6.7899369971257101E-6</v>
      </c>
      <c r="J51" s="31" t="s">
        <v>128</v>
      </c>
      <c r="K51" s="32">
        <v>3.46759306600638E-6</v>
      </c>
    </row>
    <row r="52" spans="1:11" x14ac:dyDescent="0.35">
      <c r="A52" s="31" t="s">
        <v>340</v>
      </c>
      <c r="B52" s="32">
        <v>7.0108945155668198E-6</v>
      </c>
      <c r="D52" s="31" t="s">
        <v>145</v>
      </c>
      <c r="E52" s="32">
        <v>4.6216821214309102E-6</v>
      </c>
      <c r="G52" s="31" t="s">
        <v>246</v>
      </c>
      <c r="H52" s="32">
        <v>6.59913622861367E-6</v>
      </c>
      <c r="J52" s="31" t="s">
        <v>123</v>
      </c>
      <c r="K52" s="32">
        <v>3.1323762822516802E-6</v>
      </c>
    </row>
    <row r="53" spans="1:11" x14ac:dyDescent="0.35">
      <c r="A53" s="31" t="s">
        <v>277</v>
      </c>
      <c r="B53" s="32">
        <v>6.6789728782010102E-6</v>
      </c>
      <c r="D53" s="31" t="s">
        <v>245</v>
      </c>
      <c r="E53" s="32">
        <v>4.2078293705833399E-6</v>
      </c>
      <c r="G53" s="31" t="s">
        <v>131</v>
      </c>
      <c r="H53" s="32">
        <v>6.4107523070160102E-6</v>
      </c>
      <c r="J53" s="31" t="s">
        <v>225</v>
      </c>
      <c r="K53" s="32">
        <v>2.97954030261817E-6</v>
      </c>
    </row>
    <row r="54" spans="1:11" x14ac:dyDescent="0.35">
      <c r="A54" s="31" t="s">
        <v>323</v>
      </c>
      <c r="B54" s="32">
        <v>6.1252088416097701E-6</v>
      </c>
      <c r="D54" s="31" t="s">
        <v>155</v>
      </c>
      <c r="E54" s="32">
        <v>3.70015845442054E-6</v>
      </c>
      <c r="G54" s="31" t="s">
        <v>204</v>
      </c>
      <c r="H54" s="32">
        <v>6.3561711061390797E-6</v>
      </c>
      <c r="J54" s="31" t="s">
        <v>154</v>
      </c>
      <c r="K54" s="32">
        <v>2.9040581528834301E-6</v>
      </c>
    </row>
    <row r="55" spans="1:11" x14ac:dyDescent="0.35">
      <c r="A55" s="31" t="s">
        <v>217</v>
      </c>
      <c r="B55" s="32">
        <v>6.0373128940089E-6</v>
      </c>
      <c r="D55" s="31" t="s">
        <v>246</v>
      </c>
      <c r="E55" s="32">
        <v>3.6503256140007602E-6</v>
      </c>
      <c r="G55" s="31" t="s">
        <v>71</v>
      </c>
      <c r="H55" s="32">
        <v>6.23680918324267E-6</v>
      </c>
      <c r="J55" s="31" t="s">
        <v>177</v>
      </c>
      <c r="K55" s="32">
        <v>2.7981437486488902E-6</v>
      </c>
    </row>
    <row r="56" spans="1:11" x14ac:dyDescent="0.35">
      <c r="A56" s="31" t="s">
        <v>122</v>
      </c>
      <c r="B56" s="32">
        <v>5.1960982346993801E-6</v>
      </c>
      <c r="D56" s="31" t="s">
        <v>302</v>
      </c>
      <c r="E56" s="32">
        <v>3.4695037595065801E-6</v>
      </c>
      <c r="G56" s="31" t="s">
        <v>150</v>
      </c>
      <c r="H56" s="32">
        <v>5.7679973635553804E-6</v>
      </c>
      <c r="J56" s="31" t="s">
        <v>320</v>
      </c>
      <c r="K56" s="32">
        <v>2.66668032315209E-6</v>
      </c>
    </row>
    <row r="57" spans="1:11" x14ac:dyDescent="0.35">
      <c r="A57" s="31" t="s">
        <v>210</v>
      </c>
      <c r="B57" s="32">
        <v>5.1315384725605797E-6</v>
      </c>
      <c r="D57" s="31" t="s">
        <v>218</v>
      </c>
      <c r="E57" s="32">
        <v>3.2353657943354299E-6</v>
      </c>
      <c r="G57" s="31" t="s">
        <v>134</v>
      </c>
      <c r="H57" s="32">
        <v>5.5637617995760697E-6</v>
      </c>
      <c r="J57" s="31" t="s">
        <v>124</v>
      </c>
      <c r="K57" s="32">
        <v>2.6404781607953198E-6</v>
      </c>
    </row>
    <row r="58" spans="1:11" x14ac:dyDescent="0.35">
      <c r="A58" s="31" t="s">
        <v>220</v>
      </c>
      <c r="B58" s="32">
        <v>5.0401393767921299E-6</v>
      </c>
      <c r="D58" s="31" t="s">
        <v>346</v>
      </c>
      <c r="E58" s="32">
        <v>3.1991413831453401E-6</v>
      </c>
      <c r="G58" s="31" t="s">
        <v>143</v>
      </c>
      <c r="H58" s="32">
        <v>4.5485815222110997E-6</v>
      </c>
      <c r="J58" s="31" t="s">
        <v>75</v>
      </c>
      <c r="K58" s="32">
        <v>2.4913977925214102E-6</v>
      </c>
    </row>
    <row r="59" spans="1:11" x14ac:dyDescent="0.35">
      <c r="A59" s="31" t="s">
        <v>262</v>
      </c>
      <c r="B59" s="32">
        <v>4.6723146064103197E-6</v>
      </c>
      <c r="D59" s="31" t="s">
        <v>146</v>
      </c>
      <c r="E59" s="32">
        <v>3.1099900574112198E-6</v>
      </c>
      <c r="G59" s="31" t="s">
        <v>370</v>
      </c>
      <c r="H59" s="32">
        <v>4.5378325443635799E-6</v>
      </c>
      <c r="J59" s="31" t="s">
        <v>294</v>
      </c>
      <c r="K59" s="32">
        <v>2.2491658809566198E-6</v>
      </c>
    </row>
    <row r="60" spans="1:11" x14ac:dyDescent="0.35">
      <c r="A60" s="31" t="s">
        <v>146</v>
      </c>
      <c r="B60" s="32">
        <v>4.5125710389106197E-6</v>
      </c>
      <c r="D60" s="31" t="s">
        <v>76</v>
      </c>
      <c r="E60" s="32">
        <v>3.0451988587422799E-6</v>
      </c>
      <c r="G60" s="31" t="s">
        <v>306</v>
      </c>
      <c r="H60" s="32">
        <v>4.3878644472398097E-6</v>
      </c>
      <c r="J60" s="31" t="s">
        <v>236</v>
      </c>
      <c r="K60" s="32">
        <v>2.23531803300708E-6</v>
      </c>
    </row>
    <row r="61" spans="1:11" x14ac:dyDescent="0.35">
      <c r="A61" s="31" t="s">
        <v>257</v>
      </c>
      <c r="B61" s="32">
        <v>4.4770760081021802E-6</v>
      </c>
      <c r="D61" s="31" t="s">
        <v>177</v>
      </c>
      <c r="E61" s="32">
        <v>2.9545217675886499E-6</v>
      </c>
      <c r="G61" s="31" t="s">
        <v>333</v>
      </c>
      <c r="H61" s="32">
        <v>4.26985006836066E-6</v>
      </c>
      <c r="J61" s="31" t="s">
        <v>113</v>
      </c>
      <c r="K61" s="32">
        <v>2.14397928419904E-6</v>
      </c>
    </row>
    <row r="62" spans="1:11" x14ac:dyDescent="0.35">
      <c r="A62" s="31" t="s">
        <v>154</v>
      </c>
      <c r="B62" s="32">
        <v>4.3244905261863697E-6</v>
      </c>
      <c r="D62" s="31" t="s">
        <v>134</v>
      </c>
      <c r="E62" s="32">
        <v>2.9098643702017099E-6</v>
      </c>
      <c r="G62" s="31" t="s">
        <v>371</v>
      </c>
      <c r="H62" s="32">
        <v>4.2055125973499403E-6</v>
      </c>
      <c r="J62" s="31" t="s">
        <v>240</v>
      </c>
      <c r="K62" s="32">
        <v>2.1353526815851999E-6</v>
      </c>
    </row>
    <row r="63" spans="1:11" x14ac:dyDescent="0.35">
      <c r="A63" s="31" t="s">
        <v>282</v>
      </c>
      <c r="B63" s="32">
        <v>4.0840322909388202E-6</v>
      </c>
      <c r="D63" s="31" t="s">
        <v>220</v>
      </c>
      <c r="E63" s="32">
        <v>2.8380152984086201E-6</v>
      </c>
      <c r="G63" s="31" t="s">
        <v>172</v>
      </c>
      <c r="H63" s="32">
        <v>4.0844462966450398E-6</v>
      </c>
      <c r="J63" s="31" t="s">
        <v>151</v>
      </c>
      <c r="K63" s="32">
        <v>2.0832995172525499E-6</v>
      </c>
    </row>
    <row r="64" spans="1:11" x14ac:dyDescent="0.35">
      <c r="A64" s="31" t="s">
        <v>237</v>
      </c>
      <c r="B64" s="32">
        <v>4.0727887336936402E-6</v>
      </c>
      <c r="D64" s="31" t="s">
        <v>154</v>
      </c>
      <c r="E64" s="32">
        <v>2.77573024820357E-6</v>
      </c>
      <c r="G64" s="31" t="s">
        <v>196</v>
      </c>
      <c r="H64" s="32">
        <v>4.07755836404988E-6</v>
      </c>
      <c r="J64" s="31" t="s">
        <v>121</v>
      </c>
      <c r="K64" s="32">
        <v>2.0321819119727698E-6</v>
      </c>
    </row>
    <row r="65" spans="1:11" x14ac:dyDescent="0.35">
      <c r="A65" s="31" t="s">
        <v>158</v>
      </c>
      <c r="B65" s="32">
        <v>3.9851627186473399E-6</v>
      </c>
      <c r="D65" s="31" t="s">
        <v>77</v>
      </c>
      <c r="E65" s="32">
        <v>2.5281137711649E-6</v>
      </c>
      <c r="G65" s="31" t="s">
        <v>339</v>
      </c>
      <c r="H65" s="32">
        <v>3.9050360356240899E-6</v>
      </c>
      <c r="J65" s="31" t="s">
        <v>176</v>
      </c>
      <c r="K65" s="32">
        <v>1.8882416439888999E-6</v>
      </c>
    </row>
    <row r="66" spans="1:11" x14ac:dyDescent="0.35">
      <c r="A66" s="31" t="s">
        <v>372</v>
      </c>
      <c r="B66" s="32">
        <v>3.9763882544260903E-6</v>
      </c>
      <c r="D66" s="31" t="s">
        <v>72</v>
      </c>
      <c r="E66" s="32">
        <v>2.47794946476831E-6</v>
      </c>
      <c r="G66" s="31" t="s">
        <v>201</v>
      </c>
      <c r="H66" s="32">
        <v>3.8945914330878099E-6</v>
      </c>
      <c r="J66" s="31" t="s">
        <v>147</v>
      </c>
      <c r="K66" s="32">
        <v>1.8531653301455801E-6</v>
      </c>
    </row>
    <row r="67" spans="1:11" x14ac:dyDescent="0.35">
      <c r="A67" s="31" t="s">
        <v>214</v>
      </c>
      <c r="B67" s="32">
        <v>3.91237863211956E-6</v>
      </c>
      <c r="D67" s="31" t="s">
        <v>232</v>
      </c>
      <c r="E67" s="32">
        <v>2.38044955805193E-6</v>
      </c>
      <c r="G67" s="31" t="s">
        <v>346</v>
      </c>
      <c r="H67" s="32">
        <v>3.8882600569104E-6</v>
      </c>
      <c r="J67" s="31" t="s">
        <v>171</v>
      </c>
      <c r="K67" s="32">
        <v>1.75792623749684E-6</v>
      </c>
    </row>
    <row r="68" spans="1:11" x14ac:dyDescent="0.35">
      <c r="A68" s="31" t="s">
        <v>270</v>
      </c>
      <c r="B68" s="32">
        <v>3.8662037193655497E-6</v>
      </c>
      <c r="D68" s="31" t="s">
        <v>67</v>
      </c>
      <c r="E68" s="32">
        <v>2.2661049053886201E-6</v>
      </c>
      <c r="G68" s="31" t="s">
        <v>126</v>
      </c>
      <c r="H68" s="32">
        <v>3.64112024770557E-6</v>
      </c>
      <c r="J68" s="31" t="s">
        <v>126</v>
      </c>
      <c r="K68" s="32">
        <v>1.75382405952426E-6</v>
      </c>
    </row>
    <row r="69" spans="1:11" x14ac:dyDescent="0.35">
      <c r="A69" s="31" t="s">
        <v>272</v>
      </c>
      <c r="B69" s="32">
        <v>3.73087634461407E-6</v>
      </c>
      <c r="D69" s="31" t="s">
        <v>184</v>
      </c>
      <c r="E69" s="32">
        <v>2.2435992154928502E-6</v>
      </c>
      <c r="G69" s="31" t="s">
        <v>294</v>
      </c>
      <c r="H69" s="32">
        <v>3.5380725580490799E-6</v>
      </c>
      <c r="J69" s="31" t="s">
        <v>340</v>
      </c>
      <c r="K69" s="32">
        <v>1.7514784793142601E-6</v>
      </c>
    </row>
    <row r="70" spans="1:11" x14ac:dyDescent="0.35">
      <c r="A70" s="31" t="s">
        <v>286</v>
      </c>
      <c r="B70" s="32">
        <v>3.7236481999256701E-6</v>
      </c>
      <c r="D70" s="31" t="s">
        <v>144</v>
      </c>
      <c r="E70" s="32">
        <v>2.1897536785573702E-6</v>
      </c>
      <c r="G70" s="31" t="s">
        <v>113</v>
      </c>
      <c r="H70" s="32">
        <v>3.1918201460472298E-6</v>
      </c>
      <c r="J70" s="31" t="s">
        <v>175</v>
      </c>
      <c r="K70" s="32">
        <v>1.65435464379014E-6</v>
      </c>
    </row>
    <row r="71" spans="1:11" x14ac:dyDescent="0.35">
      <c r="A71" s="31" t="s">
        <v>295</v>
      </c>
      <c r="B71" s="32">
        <v>3.7215922324029499E-6</v>
      </c>
      <c r="D71" s="31" t="s">
        <v>152</v>
      </c>
      <c r="E71" s="32">
        <v>2.18003618828754E-6</v>
      </c>
      <c r="G71" s="31" t="s">
        <v>197</v>
      </c>
      <c r="H71" s="32">
        <v>3.1690865817827802E-6</v>
      </c>
      <c r="J71" s="31" t="s">
        <v>192</v>
      </c>
      <c r="K71" s="32">
        <v>1.60140603083121E-6</v>
      </c>
    </row>
    <row r="72" spans="1:11" x14ac:dyDescent="0.35">
      <c r="A72" s="31" t="s">
        <v>157</v>
      </c>
      <c r="B72" s="32">
        <v>3.5726669731716102E-6</v>
      </c>
      <c r="D72" s="31" t="s">
        <v>277</v>
      </c>
      <c r="E72" s="32">
        <v>2.1444163308499699E-6</v>
      </c>
      <c r="G72" s="31" t="s">
        <v>305</v>
      </c>
      <c r="H72" s="32">
        <v>3.0801620803569001E-6</v>
      </c>
      <c r="J72" s="31" t="s">
        <v>144</v>
      </c>
      <c r="K72" s="32">
        <v>1.54622896913414E-6</v>
      </c>
    </row>
    <row r="73" spans="1:11" x14ac:dyDescent="0.35">
      <c r="A73" s="31" t="s">
        <v>231</v>
      </c>
      <c r="B73" s="32">
        <v>3.5687467264062299E-6</v>
      </c>
      <c r="D73" s="31" t="s">
        <v>373</v>
      </c>
      <c r="E73" s="32">
        <v>2.0160466273909499E-6</v>
      </c>
      <c r="G73" s="31" t="s">
        <v>223</v>
      </c>
      <c r="H73" s="32">
        <v>2.9297437705969802E-6</v>
      </c>
      <c r="J73" s="31" t="s">
        <v>286</v>
      </c>
      <c r="K73" s="32">
        <v>1.52250252267818E-6</v>
      </c>
    </row>
    <row r="74" spans="1:11" x14ac:dyDescent="0.35">
      <c r="A74" s="31" t="s">
        <v>188</v>
      </c>
      <c r="B74" s="32">
        <v>3.2925202966324301E-6</v>
      </c>
      <c r="D74" s="31" t="s">
        <v>294</v>
      </c>
      <c r="E74" s="32">
        <v>2.0041953282232599E-6</v>
      </c>
      <c r="G74" s="31" t="s">
        <v>162</v>
      </c>
      <c r="H74" s="32">
        <v>2.9073267871890598E-6</v>
      </c>
      <c r="J74" s="31" t="s">
        <v>354</v>
      </c>
      <c r="K74" s="32">
        <v>1.46586608486868E-6</v>
      </c>
    </row>
    <row r="75" spans="1:11" x14ac:dyDescent="0.35">
      <c r="A75" s="31" t="s">
        <v>129</v>
      </c>
      <c r="B75" s="32">
        <v>3.1658528821913998E-6</v>
      </c>
      <c r="D75" s="31" t="s">
        <v>125</v>
      </c>
      <c r="E75" s="32">
        <v>1.9052237350882799E-6</v>
      </c>
      <c r="G75" s="31" t="s">
        <v>227</v>
      </c>
      <c r="H75" s="32">
        <v>2.8759133950864798E-6</v>
      </c>
      <c r="J75" s="31" t="s">
        <v>162</v>
      </c>
      <c r="K75" s="32">
        <v>1.2629257753187201E-6</v>
      </c>
    </row>
    <row r="76" spans="1:11" x14ac:dyDescent="0.35">
      <c r="A76" s="31" t="s">
        <v>162</v>
      </c>
      <c r="B76" s="32">
        <v>3.15500056032317E-6</v>
      </c>
      <c r="D76" s="31" t="s">
        <v>319</v>
      </c>
      <c r="E76" s="32">
        <v>1.8005849774966601E-6</v>
      </c>
      <c r="G76" s="31" t="s">
        <v>288</v>
      </c>
      <c r="H76" s="32">
        <v>2.8276441462643798E-6</v>
      </c>
      <c r="J76" s="31" t="s">
        <v>138</v>
      </c>
      <c r="K76" s="32">
        <v>1.14721139210919E-6</v>
      </c>
    </row>
    <row r="77" spans="1:11" x14ac:dyDescent="0.35">
      <c r="A77" s="31" t="s">
        <v>283</v>
      </c>
      <c r="B77" s="32">
        <v>2.82518489354287E-6</v>
      </c>
      <c r="D77" s="31" t="s">
        <v>253</v>
      </c>
      <c r="E77" s="32">
        <v>1.7764875068725501E-6</v>
      </c>
      <c r="G77" s="31" t="s">
        <v>374</v>
      </c>
      <c r="H77" s="32">
        <v>2.8133015856804999E-6</v>
      </c>
      <c r="J77" s="31" t="s">
        <v>347</v>
      </c>
      <c r="K77" s="32">
        <v>1.12016495316294E-6</v>
      </c>
    </row>
    <row r="78" spans="1:11" x14ac:dyDescent="0.35">
      <c r="A78" s="31" t="s">
        <v>375</v>
      </c>
      <c r="B78" s="32">
        <v>2.8060058276626999E-6</v>
      </c>
      <c r="D78" s="31" t="s">
        <v>183</v>
      </c>
      <c r="E78" s="32">
        <v>1.76344100292496E-6</v>
      </c>
      <c r="G78" s="31" t="s">
        <v>340</v>
      </c>
      <c r="H78" s="32">
        <v>2.78299267918499E-6</v>
      </c>
      <c r="J78" s="31" t="s">
        <v>301</v>
      </c>
      <c r="K78" s="32">
        <v>1.08013163665005E-6</v>
      </c>
    </row>
    <row r="79" spans="1:11" x14ac:dyDescent="0.35">
      <c r="A79" s="31" t="s">
        <v>218</v>
      </c>
      <c r="B79" s="32">
        <v>2.7796393511196198E-6</v>
      </c>
      <c r="D79" s="31" t="s">
        <v>126</v>
      </c>
      <c r="E79" s="32">
        <v>1.5299667548262E-6</v>
      </c>
      <c r="G79" s="31" t="s">
        <v>187</v>
      </c>
      <c r="H79" s="32">
        <v>2.61172813197816E-6</v>
      </c>
      <c r="J79" s="31" t="s">
        <v>202</v>
      </c>
      <c r="K79" s="32">
        <v>1.06899526083295E-6</v>
      </c>
    </row>
    <row r="80" spans="1:11" x14ac:dyDescent="0.35">
      <c r="A80" s="31" t="s">
        <v>376</v>
      </c>
      <c r="B80" s="32">
        <v>2.6555172718500999E-6</v>
      </c>
      <c r="D80" s="31" t="s">
        <v>170</v>
      </c>
      <c r="E80" s="32">
        <v>1.4227286969515399E-6</v>
      </c>
      <c r="G80" s="31" t="s">
        <v>207</v>
      </c>
      <c r="H80" s="32">
        <v>2.5679517964486402E-6</v>
      </c>
      <c r="J80" s="31" t="s">
        <v>168</v>
      </c>
      <c r="K80" s="32">
        <v>1.06890761669169E-6</v>
      </c>
    </row>
    <row r="81" spans="1:11" x14ac:dyDescent="0.35">
      <c r="A81" s="31" t="s">
        <v>166</v>
      </c>
      <c r="B81" s="32">
        <v>2.64101882884732E-6</v>
      </c>
      <c r="D81" s="31" t="s">
        <v>198</v>
      </c>
      <c r="E81" s="32">
        <v>1.3965185957421001E-6</v>
      </c>
      <c r="G81" s="31" t="s">
        <v>377</v>
      </c>
      <c r="H81" s="32">
        <v>2.5445651139067201E-6</v>
      </c>
      <c r="J81" s="31" t="s">
        <v>167</v>
      </c>
      <c r="K81" s="32">
        <v>1.0634327393329201E-6</v>
      </c>
    </row>
    <row r="82" spans="1:11" x14ac:dyDescent="0.35">
      <c r="A82" s="31" t="s">
        <v>125</v>
      </c>
      <c r="B82" s="32">
        <v>2.49938834003466E-6</v>
      </c>
      <c r="D82" s="31" t="s">
        <v>342</v>
      </c>
      <c r="E82" s="32">
        <v>1.3432621636127301E-6</v>
      </c>
      <c r="G82" s="31" t="s">
        <v>148</v>
      </c>
      <c r="H82" s="32">
        <v>2.4573637579629402E-6</v>
      </c>
      <c r="J82" s="31" t="s">
        <v>182</v>
      </c>
      <c r="K82" s="32">
        <v>1.0595861333886401E-6</v>
      </c>
    </row>
    <row r="83" spans="1:11" x14ac:dyDescent="0.35">
      <c r="A83" s="31" t="s">
        <v>124</v>
      </c>
      <c r="B83" s="32">
        <v>2.4934725397994301E-6</v>
      </c>
      <c r="D83" s="31" t="s">
        <v>172</v>
      </c>
      <c r="E83" s="32">
        <v>1.26352400172023E-6</v>
      </c>
      <c r="G83" s="31" t="s">
        <v>195</v>
      </c>
      <c r="H83" s="32">
        <v>2.4445140043932101E-6</v>
      </c>
      <c r="J83" s="31" t="s">
        <v>217</v>
      </c>
      <c r="K83" s="32">
        <v>1.0427024276323499E-6</v>
      </c>
    </row>
    <row r="84" spans="1:11" x14ac:dyDescent="0.35">
      <c r="A84" s="31" t="s">
        <v>236</v>
      </c>
      <c r="B84" s="32">
        <v>2.4676264329395099E-6</v>
      </c>
      <c r="D84" s="31" t="s">
        <v>138</v>
      </c>
      <c r="E84" s="32">
        <v>1.2617812026641E-6</v>
      </c>
      <c r="G84" s="31" t="s">
        <v>378</v>
      </c>
      <c r="H84" s="32">
        <v>2.3334418605016699E-6</v>
      </c>
      <c r="J84" s="31" t="s">
        <v>239</v>
      </c>
      <c r="K84" s="32">
        <v>1.04144203718282E-6</v>
      </c>
    </row>
    <row r="85" spans="1:11" x14ac:dyDescent="0.35">
      <c r="A85" s="31" t="s">
        <v>139</v>
      </c>
      <c r="B85" s="32">
        <v>2.4476668757220499E-6</v>
      </c>
      <c r="D85" s="31" t="s">
        <v>265</v>
      </c>
      <c r="E85" s="32">
        <v>1.25983934220652E-6</v>
      </c>
      <c r="G85" s="31" t="s">
        <v>323</v>
      </c>
      <c r="H85" s="32">
        <v>2.3160449065905899E-6</v>
      </c>
      <c r="J85" s="31" t="s">
        <v>267</v>
      </c>
      <c r="K85" s="32">
        <v>1.02635898415611E-6</v>
      </c>
    </row>
    <row r="86" spans="1:11" x14ac:dyDescent="0.35">
      <c r="A86" s="31" t="s">
        <v>172</v>
      </c>
      <c r="B86" s="32">
        <v>2.4305176780021301E-6</v>
      </c>
      <c r="D86" s="31" t="s">
        <v>272</v>
      </c>
      <c r="E86" s="32">
        <v>1.22470193879355E-6</v>
      </c>
      <c r="G86" s="31" t="s">
        <v>379</v>
      </c>
      <c r="H86" s="32">
        <v>2.2179031193854499E-6</v>
      </c>
      <c r="J86" s="31" t="s">
        <v>193</v>
      </c>
      <c r="K86" s="32">
        <v>1.02500398193002E-6</v>
      </c>
    </row>
    <row r="87" spans="1:11" x14ac:dyDescent="0.35">
      <c r="A87" s="31" t="s">
        <v>379</v>
      </c>
      <c r="B87" s="32">
        <v>2.3841647834866698E-6</v>
      </c>
      <c r="D87" s="31" t="s">
        <v>171</v>
      </c>
      <c r="E87" s="32">
        <v>1.1785491870056E-6</v>
      </c>
      <c r="G87" s="31" t="s">
        <v>215</v>
      </c>
      <c r="H87" s="32">
        <v>2.0612595121677E-6</v>
      </c>
      <c r="J87" s="31" t="s">
        <v>191</v>
      </c>
      <c r="K87" s="32">
        <v>1.0220121542837001E-6</v>
      </c>
    </row>
    <row r="88" spans="1:11" x14ac:dyDescent="0.35">
      <c r="A88" s="31" t="s">
        <v>194</v>
      </c>
      <c r="B88" s="32">
        <v>2.3248381585403798E-6</v>
      </c>
      <c r="D88" s="31" t="s">
        <v>291</v>
      </c>
      <c r="E88" s="32">
        <v>1.17807298702761E-6</v>
      </c>
      <c r="G88" s="31" t="s">
        <v>270</v>
      </c>
      <c r="H88" s="32">
        <v>1.9665481887051101E-6</v>
      </c>
      <c r="J88" s="31" t="s">
        <v>174</v>
      </c>
      <c r="K88" s="32">
        <v>9.3310176794145104E-7</v>
      </c>
    </row>
    <row r="89" spans="1:11" x14ac:dyDescent="0.35">
      <c r="A89" s="31" t="s">
        <v>198</v>
      </c>
      <c r="B89" s="32">
        <v>2.31584259949492E-6</v>
      </c>
      <c r="D89" s="31" t="s">
        <v>372</v>
      </c>
      <c r="E89" s="32">
        <v>1.17606977238125E-6</v>
      </c>
      <c r="G89" s="31" t="s">
        <v>154</v>
      </c>
      <c r="H89" s="32">
        <v>1.92023706293471E-6</v>
      </c>
      <c r="J89" s="31" t="s">
        <v>197</v>
      </c>
      <c r="K89" s="32">
        <v>8.0870271790623197E-7</v>
      </c>
    </row>
    <row r="90" spans="1:11" x14ac:dyDescent="0.35">
      <c r="A90" s="31" t="s">
        <v>246</v>
      </c>
      <c r="B90" s="32">
        <v>2.27640709358054E-6</v>
      </c>
      <c r="D90" s="31" t="s">
        <v>275</v>
      </c>
      <c r="E90" s="32">
        <v>1.1694279697127201E-6</v>
      </c>
      <c r="G90" s="31" t="s">
        <v>173</v>
      </c>
      <c r="H90" s="32">
        <v>1.84818030845924E-6</v>
      </c>
      <c r="J90" s="31" t="s">
        <v>291</v>
      </c>
      <c r="K90" s="32">
        <v>7.9313849562264403E-7</v>
      </c>
    </row>
    <row r="91" spans="1:11" x14ac:dyDescent="0.35">
      <c r="A91" s="31" t="s">
        <v>148</v>
      </c>
      <c r="B91" s="32">
        <v>2.2059041199456099E-6</v>
      </c>
      <c r="D91" s="31" t="s">
        <v>133</v>
      </c>
      <c r="E91" s="32">
        <v>1.0912760883524501E-6</v>
      </c>
      <c r="G91" s="31" t="s">
        <v>320</v>
      </c>
      <c r="H91" s="32">
        <v>1.84306845940459E-6</v>
      </c>
      <c r="J91" s="31" t="s">
        <v>376</v>
      </c>
      <c r="K91" s="32">
        <v>7.8963485863776197E-7</v>
      </c>
    </row>
    <row r="92" spans="1:11" x14ac:dyDescent="0.35">
      <c r="A92" s="31" t="s">
        <v>302</v>
      </c>
      <c r="B92" s="32">
        <v>2.1380531980492899E-6</v>
      </c>
      <c r="D92" s="31" t="s">
        <v>168</v>
      </c>
      <c r="E92" s="32">
        <v>1.06006269964916E-6</v>
      </c>
      <c r="G92" s="31" t="s">
        <v>138</v>
      </c>
      <c r="H92" s="32">
        <v>1.6991809097206199E-6</v>
      </c>
      <c r="J92" s="31" t="s">
        <v>221</v>
      </c>
      <c r="K92" s="32">
        <v>7.4156052456969898E-7</v>
      </c>
    </row>
    <row r="93" spans="1:11" x14ac:dyDescent="0.35">
      <c r="A93" s="31" t="s">
        <v>144</v>
      </c>
      <c r="B93" s="32">
        <v>2.0992497555244802E-6</v>
      </c>
      <c r="D93" s="31" t="s">
        <v>288</v>
      </c>
      <c r="E93" s="32">
        <v>1.0398845462745899E-6</v>
      </c>
      <c r="G93" s="31" t="s">
        <v>75</v>
      </c>
      <c r="H93" s="32">
        <v>1.6849027236435801E-6</v>
      </c>
      <c r="J93" s="31" t="s">
        <v>380</v>
      </c>
      <c r="K93" s="32">
        <v>7.3180686916474702E-7</v>
      </c>
    </row>
    <row r="94" spans="1:11" x14ac:dyDescent="0.35">
      <c r="A94" s="31" t="s">
        <v>233</v>
      </c>
      <c r="B94" s="32">
        <v>2.05231724772153E-6</v>
      </c>
      <c r="D94" s="31" t="s">
        <v>231</v>
      </c>
      <c r="E94" s="32">
        <v>9.7781163857968209E-7</v>
      </c>
      <c r="G94" s="31" t="s">
        <v>188</v>
      </c>
      <c r="H94" s="32">
        <v>1.67638637535634E-6</v>
      </c>
      <c r="J94" s="31" t="s">
        <v>187</v>
      </c>
      <c r="K94" s="32">
        <v>7.2858419318982299E-7</v>
      </c>
    </row>
    <row r="95" spans="1:11" x14ac:dyDescent="0.35">
      <c r="A95" s="31" t="s">
        <v>170</v>
      </c>
      <c r="B95" s="32">
        <v>2.0473614056655101E-6</v>
      </c>
      <c r="D95" s="31" t="s">
        <v>142</v>
      </c>
      <c r="E95" s="32">
        <v>9.4972277898936405E-7</v>
      </c>
      <c r="G95" s="31" t="s">
        <v>210</v>
      </c>
      <c r="H95" s="32">
        <v>1.39083105406211E-6</v>
      </c>
      <c r="J95" s="31" t="s">
        <v>139</v>
      </c>
      <c r="K95" s="32">
        <v>7.0673861673976104E-7</v>
      </c>
    </row>
    <row r="96" spans="1:11" x14ac:dyDescent="0.35">
      <c r="A96" s="31" t="s">
        <v>291</v>
      </c>
      <c r="B96" s="32">
        <v>2.0336879267153699E-6</v>
      </c>
      <c r="D96" s="31" t="s">
        <v>210</v>
      </c>
      <c r="E96" s="32">
        <v>9.4365228307177797E-7</v>
      </c>
      <c r="G96" s="31" t="s">
        <v>289</v>
      </c>
      <c r="H96" s="32">
        <v>1.3891285411236899E-6</v>
      </c>
      <c r="J96" s="31" t="s">
        <v>211</v>
      </c>
      <c r="K96" s="32">
        <v>7.05104395486024E-7</v>
      </c>
    </row>
    <row r="97" spans="1:11" x14ac:dyDescent="0.35">
      <c r="A97" s="31" t="s">
        <v>316</v>
      </c>
      <c r="B97" s="32">
        <v>1.92677189196597E-6</v>
      </c>
      <c r="D97" s="31" t="s">
        <v>221</v>
      </c>
      <c r="E97" s="32">
        <v>8.8668233627840004E-7</v>
      </c>
      <c r="G97" s="31" t="s">
        <v>123</v>
      </c>
      <c r="H97" s="32">
        <v>1.33190776072816E-6</v>
      </c>
      <c r="J97" s="31" t="s">
        <v>164</v>
      </c>
      <c r="K97" s="32">
        <v>7.0268039947786804E-7</v>
      </c>
    </row>
    <row r="98" spans="1:11" x14ac:dyDescent="0.35">
      <c r="A98" s="31" t="s">
        <v>185</v>
      </c>
      <c r="B98" s="32">
        <v>1.8453304563655901E-6</v>
      </c>
      <c r="D98" s="31" t="s">
        <v>227</v>
      </c>
      <c r="E98" s="32">
        <v>8.82073968170426E-7</v>
      </c>
      <c r="G98" s="31" t="s">
        <v>193</v>
      </c>
      <c r="H98" s="32">
        <v>1.2845751822256999E-6</v>
      </c>
      <c r="J98" s="31" t="s">
        <v>156</v>
      </c>
      <c r="K98" s="32">
        <v>6.93742511009976E-7</v>
      </c>
    </row>
    <row r="99" spans="1:11" x14ac:dyDescent="0.35">
      <c r="A99" s="31" t="s">
        <v>199</v>
      </c>
      <c r="B99" s="32">
        <v>1.79740342350491E-6</v>
      </c>
      <c r="D99" s="31" t="s">
        <v>225</v>
      </c>
      <c r="E99" s="32">
        <v>8.6994253998568702E-7</v>
      </c>
      <c r="G99" s="31" t="s">
        <v>147</v>
      </c>
      <c r="H99" s="32">
        <v>1.2628450009295001E-6</v>
      </c>
      <c r="J99" s="31" t="s">
        <v>214</v>
      </c>
      <c r="K99" s="32">
        <v>6.8459461138113795E-7</v>
      </c>
    </row>
    <row r="100" spans="1:11" x14ac:dyDescent="0.35">
      <c r="A100" s="31" t="s">
        <v>381</v>
      </c>
      <c r="B100" s="32">
        <v>1.63538089628783E-6</v>
      </c>
      <c r="D100" s="31" t="s">
        <v>316</v>
      </c>
      <c r="E100" s="32">
        <v>8.3457955447749002E-7</v>
      </c>
      <c r="G100" s="31" t="s">
        <v>248</v>
      </c>
      <c r="H100" s="32">
        <v>1.2626380495676701E-6</v>
      </c>
      <c r="J100" s="31" t="s">
        <v>282</v>
      </c>
      <c r="K100" s="32">
        <v>6.7915852827802597E-7</v>
      </c>
    </row>
    <row r="101" spans="1:11" x14ac:dyDescent="0.35">
      <c r="A101" s="31" t="s">
        <v>261</v>
      </c>
      <c r="B101" s="32">
        <v>1.6300026105522299E-6</v>
      </c>
      <c r="D101" s="31" t="s">
        <v>382</v>
      </c>
      <c r="E101" s="32">
        <v>7.9380676914171795E-7</v>
      </c>
      <c r="G101" s="31" t="s">
        <v>132</v>
      </c>
      <c r="H101" s="32">
        <v>1.2616377540968001E-6</v>
      </c>
      <c r="J101" s="31" t="s">
        <v>209</v>
      </c>
      <c r="K101" s="32">
        <v>6.66468830548826E-7</v>
      </c>
    </row>
    <row r="102" spans="1:11" x14ac:dyDescent="0.35">
      <c r="A102" s="31" t="s">
        <v>161</v>
      </c>
      <c r="B102" s="32">
        <v>1.5875220634193501E-6</v>
      </c>
      <c r="D102" s="31" t="s">
        <v>139</v>
      </c>
      <c r="E102" s="32">
        <v>7.7374723970796596E-7</v>
      </c>
      <c r="G102" s="31" t="s">
        <v>202</v>
      </c>
      <c r="H102" s="32">
        <v>1.2074380719713799E-6</v>
      </c>
      <c r="J102" s="31" t="s">
        <v>322</v>
      </c>
      <c r="K102" s="32">
        <v>6.5659712444268497E-7</v>
      </c>
    </row>
    <row r="103" spans="1:11" x14ac:dyDescent="0.35">
      <c r="A103" s="31" t="s">
        <v>175</v>
      </c>
      <c r="B103" s="32">
        <v>1.57568397958888E-6</v>
      </c>
      <c r="D103" s="31" t="s">
        <v>383</v>
      </c>
      <c r="E103" s="32">
        <v>7.5273349956311203E-7</v>
      </c>
      <c r="G103" s="31" t="s">
        <v>209</v>
      </c>
      <c r="H103" s="32">
        <v>1.1060316256156E-6</v>
      </c>
      <c r="J103" s="31" t="s">
        <v>165</v>
      </c>
      <c r="K103" s="32">
        <v>6.2858937370198501E-7</v>
      </c>
    </row>
    <row r="104" spans="1:11" x14ac:dyDescent="0.35">
      <c r="A104" s="31" t="s">
        <v>348</v>
      </c>
      <c r="B104" s="32">
        <v>1.56162003879907E-6</v>
      </c>
      <c r="D104" s="31" t="s">
        <v>307</v>
      </c>
      <c r="E104" s="32">
        <v>7.2626626792148404E-7</v>
      </c>
      <c r="G104" s="31" t="s">
        <v>230</v>
      </c>
      <c r="H104" s="32">
        <v>1.1039074676673999E-6</v>
      </c>
      <c r="J104" s="31" t="s">
        <v>206</v>
      </c>
      <c r="K104" s="32">
        <v>5.9871940657332798E-7</v>
      </c>
    </row>
    <row r="105" spans="1:11" x14ac:dyDescent="0.35">
      <c r="A105" s="31" t="s">
        <v>288</v>
      </c>
      <c r="B105" s="32">
        <v>1.5470143753845101E-6</v>
      </c>
      <c r="D105" s="31" t="s">
        <v>267</v>
      </c>
      <c r="E105" s="32">
        <v>6.9572748543875103E-7</v>
      </c>
      <c r="G105" s="31" t="s">
        <v>72</v>
      </c>
      <c r="H105" s="32">
        <v>1.0956665973316901E-6</v>
      </c>
      <c r="J105" s="31" t="s">
        <v>269</v>
      </c>
      <c r="K105" s="32">
        <v>5.6586312829939304E-7</v>
      </c>
    </row>
    <row r="106" spans="1:11" x14ac:dyDescent="0.35">
      <c r="A106" s="31" t="s">
        <v>240</v>
      </c>
      <c r="B106" s="32">
        <v>1.53163856802701E-6</v>
      </c>
      <c r="D106" s="31" t="s">
        <v>351</v>
      </c>
      <c r="E106" s="32">
        <v>6.9490360284633896E-7</v>
      </c>
      <c r="G106" s="31" t="s">
        <v>269</v>
      </c>
      <c r="H106" s="32">
        <v>1.09424783781266E-6</v>
      </c>
      <c r="J106" s="31" t="s">
        <v>79</v>
      </c>
      <c r="K106" s="32">
        <v>5.5600237998275897E-7</v>
      </c>
    </row>
    <row r="107" spans="1:11" x14ac:dyDescent="0.35">
      <c r="A107" s="31" t="s">
        <v>299</v>
      </c>
      <c r="B107" s="32">
        <v>1.5090701246135E-6</v>
      </c>
      <c r="D107" s="31" t="s">
        <v>174</v>
      </c>
      <c r="E107" s="32">
        <v>6.9343690074824003E-7</v>
      </c>
      <c r="G107" s="31" t="s">
        <v>258</v>
      </c>
      <c r="H107" s="32">
        <v>9.4151994851857797E-7</v>
      </c>
      <c r="J107" s="31" t="s">
        <v>278</v>
      </c>
      <c r="K107" s="32">
        <v>5.5560720404923401E-7</v>
      </c>
    </row>
    <row r="108" spans="1:11" x14ac:dyDescent="0.35">
      <c r="A108" s="31" t="s">
        <v>183</v>
      </c>
      <c r="B108" s="32">
        <v>1.50805158914747E-6</v>
      </c>
      <c r="D108" s="31" t="s">
        <v>315</v>
      </c>
      <c r="E108" s="32">
        <v>6.5245534910969598E-7</v>
      </c>
      <c r="G108" s="31" t="s">
        <v>384</v>
      </c>
      <c r="H108" s="32">
        <v>9.3963669683049303E-7</v>
      </c>
      <c r="J108" s="31" t="s">
        <v>287</v>
      </c>
      <c r="K108" s="32">
        <v>5.5281037579887602E-7</v>
      </c>
    </row>
    <row r="109" spans="1:11" x14ac:dyDescent="0.35">
      <c r="A109" s="31" t="s">
        <v>204</v>
      </c>
      <c r="B109" s="32">
        <v>1.4823682345313501E-6</v>
      </c>
      <c r="D109" s="31" t="s">
        <v>161</v>
      </c>
      <c r="E109" s="32">
        <v>6.2555352069237198E-7</v>
      </c>
      <c r="G109" s="31" t="s">
        <v>265</v>
      </c>
      <c r="H109" s="32">
        <v>9.1599481770280297E-7</v>
      </c>
      <c r="J109" s="31" t="s">
        <v>258</v>
      </c>
      <c r="K109" s="32">
        <v>5.1727574132024303E-7</v>
      </c>
    </row>
    <row r="110" spans="1:11" x14ac:dyDescent="0.35">
      <c r="A110" s="31" t="s">
        <v>209</v>
      </c>
      <c r="B110" s="32">
        <v>1.4639964100284201E-6</v>
      </c>
      <c r="D110" s="31" t="s">
        <v>156</v>
      </c>
      <c r="E110" s="32">
        <v>6.13426750261291E-7</v>
      </c>
      <c r="G110" s="31" t="s">
        <v>244</v>
      </c>
      <c r="H110" s="32">
        <v>9.0966845476258903E-7</v>
      </c>
      <c r="J110" s="31" t="s">
        <v>190</v>
      </c>
      <c r="K110" s="32">
        <v>5.1415478932591497E-7</v>
      </c>
    </row>
    <row r="111" spans="1:11" x14ac:dyDescent="0.35">
      <c r="A111" s="31" t="s">
        <v>189</v>
      </c>
      <c r="B111" s="32">
        <v>1.4567885493290101E-6</v>
      </c>
      <c r="D111" s="31" t="s">
        <v>320</v>
      </c>
      <c r="E111" s="32">
        <v>5.8524549739710503E-7</v>
      </c>
      <c r="G111" s="31" t="s">
        <v>331</v>
      </c>
      <c r="H111" s="32">
        <v>8.6660224867211905E-7</v>
      </c>
      <c r="J111" s="31" t="s">
        <v>219</v>
      </c>
      <c r="K111" s="32">
        <v>5.1343955605240503E-7</v>
      </c>
    </row>
    <row r="112" spans="1:11" x14ac:dyDescent="0.35">
      <c r="A112" s="31" t="s">
        <v>149</v>
      </c>
      <c r="B112" s="32">
        <v>1.4273419345602599E-6</v>
      </c>
      <c r="D112" s="31" t="s">
        <v>282</v>
      </c>
      <c r="E112" s="32">
        <v>5.5279809141210703E-7</v>
      </c>
      <c r="G112" s="31" t="s">
        <v>145</v>
      </c>
      <c r="H112" s="32">
        <v>8.5260837239739502E-7</v>
      </c>
      <c r="J112" s="31" t="s">
        <v>185</v>
      </c>
      <c r="K112" s="32">
        <v>5.0784340950373203E-7</v>
      </c>
    </row>
    <row r="113" spans="1:11" x14ac:dyDescent="0.35">
      <c r="A113" s="31" t="s">
        <v>142</v>
      </c>
      <c r="B113" s="32">
        <v>1.4194031796486399E-6</v>
      </c>
      <c r="D113" s="31" t="s">
        <v>310</v>
      </c>
      <c r="E113" s="32">
        <v>5.3194450380017499E-7</v>
      </c>
      <c r="G113" s="31" t="s">
        <v>254</v>
      </c>
      <c r="H113" s="32">
        <v>8.1522914610292297E-7</v>
      </c>
      <c r="J113" s="31" t="s">
        <v>384</v>
      </c>
      <c r="K113" s="32">
        <v>5.0173997190732204E-7</v>
      </c>
    </row>
    <row r="114" spans="1:11" x14ac:dyDescent="0.35">
      <c r="A114" s="31" t="s">
        <v>76</v>
      </c>
      <c r="B114" s="32">
        <v>1.30551358094386E-6</v>
      </c>
      <c r="D114" s="31" t="s">
        <v>158</v>
      </c>
      <c r="E114" s="32">
        <v>5.0893513648545098E-7</v>
      </c>
      <c r="G114" s="31" t="s">
        <v>373</v>
      </c>
      <c r="H114" s="32">
        <v>8.0813743340297803E-7</v>
      </c>
      <c r="J114" s="31" t="s">
        <v>385</v>
      </c>
      <c r="K114" s="32">
        <v>4.4862162059078801E-7</v>
      </c>
    </row>
    <row r="115" spans="1:11" x14ac:dyDescent="0.35">
      <c r="A115" s="31" t="s">
        <v>264</v>
      </c>
      <c r="B115" s="32">
        <v>1.1195228556663901E-6</v>
      </c>
      <c r="D115" s="31" t="s">
        <v>333</v>
      </c>
      <c r="E115" s="32">
        <v>4.9509189621184195E-7</v>
      </c>
      <c r="G115" s="31" t="s">
        <v>233</v>
      </c>
      <c r="H115" s="32">
        <v>7.9086170582266701E-7</v>
      </c>
      <c r="J115" s="31" t="s">
        <v>373</v>
      </c>
      <c r="K115" s="32">
        <v>4.3229538034316698E-7</v>
      </c>
    </row>
    <row r="116" spans="1:11" x14ac:dyDescent="0.35">
      <c r="A116" s="31" t="s">
        <v>319</v>
      </c>
      <c r="B116" s="32">
        <v>1.0869093232303E-6</v>
      </c>
      <c r="D116" s="31" t="s">
        <v>271</v>
      </c>
      <c r="E116" s="32">
        <v>4.9492620241152396E-7</v>
      </c>
      <c r="G116" s="31" t="s">
        <v>319</v>
      </c>
      <c r="H116" s="32">
        <v>7.8257079877026602E-7</v>
      </c>
      <c r="J116" s="31" t="s">
        <v>295</v>
      </c>
      <c r="K116" s="32">
        <v>4.2562263864775601E-7</v>
      </c>
    </row>
    <row r="117" spans="1:11" x14ac:dyDescent="0.35">
      <c r="A117" s="31" t="s">
        <v>239</v>
      </c>
      <c r="B117" s="32">
        <v>1.0855414011472001E-6</v>
      </c>
      <c r="D117" s="31" t="s">
        <v>240</v>
      </c>
      <c r="E117" s="32">
        <v>4.8744691410386298E-7</v>
      </c>
      <c r="G117" s="31" t="s">
        <v>185</v>
      </c>
      <c r="H117" s="32">
        <v>7.61180886195174E-7</v>
      </c>
      <c r="J117" s="31" t="s">
        <v>327</v>
      </c>
      <c r="K117" s="32">
        <v>4.1241247202290202E-7</v>
      </c>
    </row>
    <row r="118" spans="1:11" x14ac:dyDescent="0.35">
      <c r="A118" s="31" t="s">
        <v>222</v>
      </c>
      <c r="B118" s="32">
        <v>1.06535360717654E-6</v>
      </c>
      <c r="D118" s="31" t="s">
        <v>165</v>
      </c>
      <c r="E118" s="32">
        <v>4.76649371993166E-7</v>
      </c>
      <c r="G118" s="31" t="s">
        <v>179</v>
      </c>
      <c r="H118" s="32">
        <v>7.5912468795815895E-7</v>
      </c>
      <c r="J118" s="31" t="s">
        <v>148</v>
      </c>
      <c r="K118" s="32">
        <v>3.9245474633063699E-7</v>
      </c>
    </row>
    <row r="119" spans="1:11" x14ac:dyDescent="0.35">
      <c r="A119" s="31" t="s">
        <v>201</v>
      </c>
      <c r="B119" s="32">
        <v>1.05353878380503E-6</v>
      </c>
      <c r="D119" s="31" t="s">
        <v>205</v>
      </c>
      <c r="E119" s="32">
        <v>4.6615972156479001E-7</v>
      </c>
      <c r="G119" s="31" t="s">
        <v>261</v>
      </c>
      <c r="H119" s="32">
        <v>7.1459284007057201E-7</v>
      </c>
      <c r="J119" s="31" t="s">
        <v>326</v>
      </c>
      <c r="K119" s="32">
        <v>3.9066213186231901E-7</v>
      </c>
    </row>
    <row r="120" spans="1:11" x14ac:dyDescent="0.35">
      <c r="A120" s="31" t="s">
        <v>177</v>
      </c>
      <c r="B120" s="32">
        <v>1.0420047851385399E-6</v>
      </c>
      <c r="D120" s="31" t="s">
        <v>290</v>
      </c>
      <c r="E120" s="32">
        <v>4.5672727848374201E-7</v>
      </c>
      <c r="G120" s="31" t="s">
        <v>221</v>
      </c>
      <c r="H120" s="32">
        <v>7.0705156740356402E-7</v>
      </c>
      <c r="J120" s="31" t="s">
        <v>133</v>
      </c>
      <c r="K120" s="32">
        <v>3.52149867735079E-7</v>
      </c>
    </row>
    <row r="121" spans="1:11" x14ac:dyDescent="0.35">
      <c r="A121" s="31" t="s">
        <v>126</v>
      </c>
      <c r="B121" s="32">
        <v>1.02897230719177E-6</v>
      </c>
      <c r="D121" s="31" t="s">
        <v>379</v>
      </c>
      <c r="E121" s="32">
        <v>4.55795570738403E-7</v>
      </c>
      <c r="G121" s="31" t="s">
        <v>343</v>
      </c>
      <c r="H121" s="32">
        <v>7.02579535954666E-7</v>
      </c>
      <c r="J121" s="31" t="s">
        <v>283</v>
      </c>
      <c r="K121" s="32">
        <v>3.4051174095080002E-7</v>
      </c>
    </row>
    <row r="122" spans="1:11" x14ac:dyDescent="0.35">
      <c r="A122" s="31" t="s">
        <v>225</v>
      </c>
      <c r="B122" s="32">
        <v>1.0168042020342999E-6</v>
      </c>
      <c r="D122" s="31" t="s">
        <v>209</v>
      </c>
      <c r="E122" s="32">
        <v>4.4462743450503698E-7</v>
      </c>
      <c r="G122" s="31" t="s">
        <v>302</v>
      </c>
      <c r="H122" s="32">
        <v>6.8628387686297099E-7</v>
      </c>
      <c r="J122" s="31" t="s">
        <v>233</v>
      </c>
      <c r="K122" s="32">
        <v>3.3301173053470301E-7</v>
      </c>
    </row>
    <row r="123" spans="1:11" x14ac:dyDescent="0.35">
      <c r="A123" s="31" t="s">
        <v>228</v>
      </c>
      <c r="B123" s="32">
        <v>1.0118285217025899E-6</v>
      </c>
      <c r="D123" s="31" t="s">
        <v>250</v>
      </c>
      <c r="E123" s="32">
        <v>4.4182808289638899E-7</v>
      </c>
      <c r="G123" s="31" t="s">
        <v>276</v>
      </c>
      <c r="H123" s="32">
        <v>6.6229791902034802E-7</v>
      </c>
      <c r="J123" s="31" t="s">
        <v>308</v>
      </c>
      <c r="K123" s="32">
        <v>3.3190082585219098E-7</v>
      </c>
    </row>
    <row r="124" spans="1:11" x14ac:dyDescent="0.35">
      <c r="A124" s="31" t="s">
        <v>331</v>
      </c>
      <c r="B124" s="32">
        <v>1.0105567991420999E-6</v>
      </c>
      <c r="D124" s="31" t="s">
        <v>273</v>
      </c>
      <c r="E124" s="32">
        <v>4.0527163558208001E-7</v>
      </c>
      <c r="G124" s="31" t="s">
        <v>386</v>
      </c>
      <c r="H124" s="32">
        <v>6.3056076975436102E-7</v>
      </c>
      <c r="J124" s="31" t="s">
        <v>387</v>
      </c>
      <c r="K124" s="32">
        <v>3.2669008053700602E-7</v>
      </c>
    </row>
    <row r="125" spans="1:11" x14ac:dyDescent="0.35">
      <c r="A125" s="31" t="s">
        <v>242</v>
      </c>
      <c r="B125" s="32">
        <v>9.2678391150952996E-7</v>
      </c>
      <c r="D125" s="31" t="s">
        <v>186</v>
      </c>
      <c r="E125" s="32">
        <v>4.0002758290233502E-7</v>
      </c>
      <c r="G125" s="31" t="s">
        <v>388</v>
      </c>
      <c r="H125" s="32">
        <v>6.24738512087942E-7</v>
      </c>
      <c r="J125" s="31" t="s">
        <v>316</v>
      </c>
      <c r="K125" s="32">
        <v>2.9619896225742301E-7</v>
      </c>
    </row>
    <row r="126" spans="1:11" x14ac:dyDescent="0.35">
      <c r="A126" s="31" t="s">
        <v>180</v>
      </c>
      <c r="B126" s="32">
        <v>9.2450025563472305E-7</v>
      </c>
      <c r="D126" s="31" t="s">
        <v>303</v>
      </c>
      <c r="E126" s="32">
        <v>3.9525418851449501E-7</v>
      </c>
      <c r="G126" s="31" t="s">
        <v>259</v>
      </c>
      <c r="H126" s="32">
        <v>6.21837640467426E-7</v>
      </c>
      <c r="J126" s="31" t="s">
        <v>290</v>
      </c>
      <c r="K126" s="32">
        <v>2.7470626680322701E-7</v>
      </c>
    </row>
    <row r="127" spans="1:11" x14ac:dyDescent="0.35">
      <c r="A127" s="31" t="s">
        <v>196</v>
      </c>
      <c r="B127" s="32">
        <v>8.7246178261120603E-7</v>
      </c>
      <c r="D127" s="31" t="s">
        <v>222</v>
      </c>
      <c r="E127" s="32">
        <v>3.8847304637763399E-7</v>
      </c>
      <c r="G127" s="31" t="s">
        <v>300</v>
      </c>
      <c r="H127" s="32">
        <v>6.1543312706390997E-7</v>
      </c>
      <c r="J127" s="31" t="s">
        <v>226</v>
      </c>
      <c r="K127" s="32">
        <v>2.6200351463805502E-7</v>
      </c>
    </row>
    <row r="128" spans="1:11" x14ac:dyDescent="0.35">
      <c r="A128" s="31" t="s">
        <v>293</v>
      </c>
      <c r="B128" s="32">
        <v>8.5886832742162805E-7</v>
      </c>
      <c r="D128" s="31" t="s">
        <v>386</v>
      </c>
      <c r="E128" s="32">
        <v>3.6776986775434701E-7</v>
      </c>
      <c r="G128" s="31" t="s">
        <v>225</v>
      </c>
      <c r="H128" s="32">
        <v>6.1212794457865296E-7</v>
      </c>
      <c r="J128" s="31" t="s">
        <v>323</v>
      </c>
      <c r="K128" s="32">
        <v>2.61308992136501E-7</v>
      </c>
    </row>
    <row r="129" spans="1:11" x14ac:dyDescent="0.35">
      <c r="A129" s="31" t="s">
        <v>113</v>
      </c>
      <c r="B129" s="32">
        <v>8.2296113165697202E-7</v>
      </c>
      <c r="D129" s="31" t="s">
        <v>185</v>
      </c>
      <c r="E129" s="32">
        <v>3.6224664268017799E-7</v>
      </c>
      <c r="G129" s="31" t="s">
        <v>142</v>
      </c>
      <c r="H129" s="32">
        <v>5.9816910590658E-7</v>
      </c>
      <c r="J129" s="31" t="s">
        <v>305</v>
      </c>
      <c r="K129" s="32">
        <v>2.6079711091768498E-7</v>
      </c>
    </row>
    <row r="130" spans="1:11" x14ac:dyDescent="0.35">
      <c r="A130" s="31" t="s">
        <v>156</v>
      </c>
      <c r="B130" s="32">
        <v>8.1524885357620297E-7</v>
      </c>
      <c r="D130" s="31" t="s">
        <v>300</v>
      </c>
      <c r="E130" s="32">
        <v>3.4158508617874703E-7</v>
      </c>
      <c r="G130" s="31" t="s">
        <v>168</v>
      </c>
      <c r="H130" s="32">
        <v>5.9269091826062202E-7</v>
      </c>
      <c r="J130" s="31" t="s">
        <v>216</v>
      </c>
      <c r="K130" s="32">
        <v>2.5790177974038101E-7</v>
      </c>
    </row>
    <row r="131" spans="1:11" x14ac:dyDescent="0.35">
      <c r="A131" s="31" t="s">
        <v>215</v>
      </c>
      <c r="B131" s="32">
        <v>7.8238545268707096E-7</v>
      </c>
      <c r="D131" s="31" t="s">
        <v>278</v>
      </c>
      <c r="E131" s="32">
        <v>3.39413163480996E-7</v>
      </c>
      <c r="G131" s="31" t="s">
        <v>169</v>
      </c>
      <c r="H131" s="32">
        <v>5.9089600424041499E-7</v>
      </c>
      <c r="J131" s="31" t="s">
        <v>381</v>
      </c>
      <c r="K131" s="32">
        <v>2.3237571991372099E-7</v>
      </c>
    </row>
    <row r="132" spans="1:11" x14ac:dyDescent="0.35">
      <c r="A132" s="31" t="s">
        <v>151</v>
      </c>
      <c r="B132" s="32">
        <v>7.5344959335517295E-7</v>
      </c>
      <c r="D132" s="31" t="s">
        <v>236</v>
      </c>
      <c r="E132" s="32">
        <v>3.1880652931586202E-7</v>
      </c>
      <c r="G132" s="31" t="s">
        <v>129</v>
      </c>
      <c r="H132" s="32">
        <v>5.8589798694788596E-7</v>
      </c>
      <c r="J132" s="31" t="s">
        <v>215</v>
      </c>
      <c r="K132" s="32">
        <v>2.3091974669305899E-7</v>
      </c>
    </row>
    <row r="133" spans="1:11" x14ac:dyDescent="0.35">
      <c r="A133" s="31" t="s">
        <v>347</v>
      </c>
      <c r="B133" s="32">
        <v>7.1534248203301205E-7</v>
      </c>
      <c r="D133" s="31" t="s">
        <v>325</v>
      </c>
      <c r="E133" s="32">
        <v>3.1859378230133399E-7</v>
      </c>
      <c r="G133" s="31" t="s">
        <v>161</v>
      </c>
      <c r="H133" s="32">
        <v>5.7430449654855998E-7</v>
      </c>
      <c r="J133" s="31" t="s">
        <v>272</v>
      </c>
      <c r="K133" s="32">
        <v>2.1679338459935299E-7</v>
      </c>
    </row>
    <row r="134" spans="1:11" x14ac:dyDescent="0.35">
      <c r="A134" s="31" t="s">
        <v>378</v>
      </c>
      <c r="B134" s="32">
        <v>6.9138984874315302E-7</v>
      </c>
      <c r="D134" s="31" t="s">
        <v>264</v>
      </c>
      <c r="E134" s="32">
        <v>3.1794950259269601E-7</v>
      </c>
      <c r="G134" s="31" t="s">
        <v>372</v>
      </c>
      <c r="H134" s="32">
        <v>5.33854034080192E-7</v>
      </c>
      <c r="J134" s="31" t="s">
        <v>265</v>
      </c>
      <c r="K134" s="32">
        <v>2.0884984806946901E-7</v>
      </c>
    </row>
    <row r="135" spans="1:11" x14ac:dyDescent="0.35">
      <c r="A135" s="31" t="s">
        <v>197</v>
      </c>
      <c r="B135" s="32">
        <v>6.9062383769273295E-7</v>
      </c>
      <c r="D135" s="31" t="s">
        <v>226</v>
      </c>
      <c r="E135" s="32">
        <v>3.1676928108588102E-7</v>
      </c>
      <c r="G135" s="31" t="s">
        <v>277</v>
      </c>
      <c r="H135" s="32">
        <v>5.1517894946332695E-7</v>
      </c>
      <c r="J135" s="31" t="s">
        <v>196</v>
      </c>
      <c r="K135" s="32">
        <v>2.07521254353765E-7</v>
      </c>
    </row>
    <row r="136" spans="1:11" x14ac:dyDescent="0.35">
      <c r="A136" s="31" t="s">
        <v>226</v>
      </c>
      <c r="B136" s="32">
        <v>6.42040278917745E-7</v>
      </c>
      <c r="D136" s="31" t="s">
        <v>261</v>
      </c>
      <c r="E136" s="32">
        <v>3.1647885177833598E-7</v>
      </c>
      <c r="G136" s="31" t="s">
        <v>303</v>
      </c>
      <c r="H136" s="32">
        <v>5.1412322792637596E-7</v>
      </c>
      <c r="J136" s="31" t="s">
        <v>303</v>
      </c>
      <c r="K136" s="32">
        <v>1.96426156135352E-7</v>
      </c>
    </row>
    <row r="137" spans="1:11" x14ac:dyDescent="0.35">
      <c r="A137" s="31" t="s">
        <v>271</v>
      </c>
      <c r="B137" s="32">
        <v>6.3418248201438303E-7</v>
      </c>
      <c r="D137" s="31" t="s">
        <v>148</v>
      </c>
      <c r="E137" s="32">
        <v>3.1458595307136501E-7</v>
      </c>
      <c r="G137" s="31" t="s">
        <v>231</v>
      </c>
      <c r="H137" s="32">
        <v>5.039339315616E-7</v>
      </c>
      <c r="J137" s="31" t="s">
        <v>169</v>
      </c>
      <c r="K137" s="32">
        <v>1.8735502004712999E-7</v>
      </c>
    </row>
    <row r="138" spans="1:11" x14ac:dyDescent="0.35">
      <c r="A138" s="31" t="s">
        <v>258</v>
      </c>
      <c r="B138" s="32">
        <v>6.3031374449187903E-7</v>
      </c>
      <c r="D138" s="31" t="s">
        <v>384</v>
      </c>
      <c r="E138" s="32">
        <v>3.0476320813522799E-7</v>
      </c>
      <c r="G138" s="31" t="s">
        <v>159</v>
      </c>
      <c r="H138" s="32">
        <v>4.8541251755303303E-7</v>
      </c>
      <c r="J138" s="31" t="s">
        <v>375</v>
      </c>
      <c r="K138" s="32">
        <v>1.7803029407795601E-7</v>
      </c>
    </row>
    <row r="139" spans="1:11" x14ac:dyDescent="0.35">
      <c r="A139" s="31" t="s">
        <v>310</v>
      </c>
      <c r="B139" s="32">
        <v>6.0681503403679804E-7</v>
      </c>
      <c r="D139" s="31" t="s">
        <v>176</v>
      </c>
      <c r="E139" s="32">
        <v>2.91120240525911E-7</v>
      </c>
      <c r="G139" s="31" t="s">
        <v>252</v>
      </c>
      <c r="H139" s="32">
        <v>4.6371065392276601E-7</v>
      </c>
      <c r="J139" s="31" t="s">
        <v>152</v>
      </c>
      <c r="K139" s="32">
        <v>1.6072660151520299E-7</v>
      </c>
    </row>
    <row r="140" spans="1:11" x14ac:dyDescent="0.35">
      <c r="A140" s="31" t="s">
        <v>276</v>
      </c>
      <c r="B140" s="32">
        <v>5.6945346688200501E-7</v>
      </c>
      <c r="D140" s="31" t="s">
        <v>214</v>
      </c>
      <c r="E140" s="32">
        <v>2.8234683916873601E-7</v>
      </c>
      <c r="G140" s="31" t="s">
        <v>153</v>
      </c>
      <c r="H140" s="32">
        <v>4.5607941785323799E-7</v>
      </c>
      <c r="J140" s="31" t="s">
        <v>343</v>
      </c>
      <c r="K140" s="32">
        <v>1.4977430002658699E-7</v>
      </c>
    </row>
    <row r="141" spans="1:11" x14ac:dyDescent="0.35">
      <c r="A141" s="31" t="s">
        <v>312</v>
      </c>
      <c r="B141" s="32">
        <v>4.9791209797026499E-7</v>
      </c>
      <c r="D141" s="31" t="s">
        <v>199</v>
      </c>
      <c r="E141" s="32">
        <v>2.76140199013296E-7</v>
      </c>
      <c r="G141" s="31" t="s">
        <v>182</v>
      </c>
      <c r="H141" s="32">
        <v>4.1620764374139001E-7</v>
      </c>
      <c r="J141" s="31" t="s">
        <v>241</v>
      </c>
      <c r="K141" s="32">
        <v>1.4517117132811601E-7</v>
      </c>
    </row>
    <row r="142" spans="1:11" x14ac:dyDescent="0.35">
      <c r="A142" s="31" t="s">
        <v>382</v>
      </c>
      <c r="B142" s="32">
        <v>4.6632969592852601E-7</v>
      </c>
      <c r="D142" s="31" t="s">
        <v>179</v>
      </c>
      <c r="E142" s="32">
        <v>2.4510697824216402E-7</v>
      </c>
      <c r="G142" s="31" t="s">
        <v>282</v>
      </c>
      <c r="H142" s="32">
        <v>4.1335784541487002E-7</v>
      </c>
      <c r="J142" s="31" t="s">
        <v>377</v>
      </c>
      <c r="K142" s="32">
        <v>1.44781290989781E-7</v>
      </c>
    </row>
    <row r="143" spans="1:11" x14ac:dyDescent="0.35">
      <c r="A143" s="31" t="s">
        <v>212</v>
      </c>
      <c r="B143" s="32">
        <v>4.3594133717206098E-7</v>
      </c>
      <c r="D143" s="31" t="s">
        <v>244</v>
      </c>
      <c r="E143" s="32">
        <v>2.3956129201852999E-7</v>
      </c>
      <c r="G143" s="31" t="s">
        <v>218</v>
      </c>
      <c r="H143" s="32">
        <v>3.4189782966386898E-7</v>
      </c>
      <c r="J143" s="31" t="s">
        <v>371</v>
      </c>
      <c r="K143" s="32">
        <v>1.3601417091005799E-7</v>
      </c>
    </row>
    <row r="144" spans="1:11" x14ac:dyDescent="0.35">
      <c r="A144" s="31" t="s">
        <v>313</v>
      </c>
      <c r="B144" s="32">
        <v>3.80167674313862E-7</v>
      </c>
      <c r="D144" s="31" t="s">
        <v>388</v>
      </c>
      <c r="E144" s="32">
        <v>2.3860931160839098E-7</v>
      </c>
      <c r="G144" s="31" t="s">
        <v>284</v>
      </c>
      <c r="H144" s="32">
        <v>3.0894552432612398E-7</v>
      </c>
      <c r="J144" s="31" t="s">
        <v>274</v>
      </c>
      <c r="K144" s="32">
        <v>1.25815015151031E-7</v>
      </c>
    </row>
    <row r="145" spans="1:11" x14ac:dyDescent="0.35">
      <c r="A145" s="31" t="s">
        <v>184</v>
      </c>
      <c r="B145" s="32">
        <v>3.8003975960937602E-7</v>
      </c>
      <c r="D145" s="31" t="s">
        <v>256</v>
      </c>
      <c r="E145" s="32">
        <v>2.3366579665907599E-7</v>
      </c>
      <c r="G145" s="31" t="s">
        <v>157</v>
      </c>
      <c r="H145" s="32">
        <v>2.9714106092274298E-7</v>
      </c>
      <c r="J145" s="31" t="s">
        <v>266</v>
      </c>
      <c r="K145" s="32">
        <v>1.1303652810921801E-7</v>
      </c>
    </row>
    <row r="146" spans="1:11" x14ac:dyDescent="0.35">
      <c r="A146" s="31" t="s">
        <v>389</v>
      </c>
      <c r="B146" s="32">
        <v>3.6936249425559602E-7</v>
      </c>
      <c r="D146" s="31" t="s">
        <v>311</v>
      </c>
      <c r="E146" s="32">
        <v>2.19055104113399E-7</v>
      </c>
      <c r="G146" s="31" t="s">
        <v>190</v>
      </c>
      <c r="H146" s="32">
        <v>2.7735718857202698E-7</v>
      </c>
      <c r="J146" s="31" t="s">
        <v>335</v>
      </c>
      <c r="K146" s="32">
        <v>1.12344735205788E-7</v>
      </c>
    </row>
    <row r="147" spans="1:11" x14ac:dyDescent="0.35">
      <c r="A147" s="31" t="s">
        <v>266</v>
      </c>
      <c r="B147" s="32">
        <v>3.5006996819510398E-7</v>
      </c>
      <c r="D147" s="31" t="s">
        <v>258</v>
      </c>
      <c r="E147" s="32">
        <v>2.18087544617809E-7</v>
      </c>
      <c r="G147" s="31" t="s">
        <v>237</v>
      </c>
      <c r="H147" s="32">
        <v>2.7453319402489298E-7</v>
      </c>
      <c r="J147" s="31" t="s">
        <v>333</v>
      </c>
      <c r="K147" s="32">
        <v>1.11969986774371E-7</v>
      </c>
    </row>
    <row r="148" spans="1:11" x14ac:dyDescent="0.35">
      <c r="A148" s="31" t="s">
        <v>259</v>
      </c>
      <c r="B148" s="32">
        <v>3.3012242603848601E-7</v>
      </c>
      <c r="D148" s="31" t="s">
        <v>375</v>
      </c>
      <c r="E148" s="32">
        <v>2.1754648058748101E-7</v>
      </c>
      <c r="G148" s="31" t="s">
        <v>243</v>
      </c>
      <c r="H148" s="32">
        <v>2.58720226867469E-7</v>
      </c>
      <c r="J148" s="31" t="s">
        <v>251</v>
      </c>
      <c r="K148" s="32">
        <v>1.04930593272639E-7</v>
      </c>
    </row>
    <row r="149" spans="1:11" x14ac:dyDescent="0.35">
      <c r="A149" s="31" t="s">
        <v>147</v>
      </c>
      <c r="B149" s="32">
        <v>3.24215331927681E-7</v>
      </c>
      <c r="D149" s="31" t="s">
        <v>219</v>
      </c>
      <c r="E149" s="32">
        <v>2.15813138860838E-7</v>
      </c>
      <c r="G149" s="31" t="s">
        <v>213</v>
      </c>
      <c r="H149" s="32">
        <v>2.4871587878148498E-7</v>
      </c>
      <c r="J149" s="31" t="s">
        <v>199</v>
      </c>
      <c r="K149" s="32">
        <v>9.5230325613005897E-8</v>
      </c>
    </row>
    <row r="150" spans="1:11" x14ac:dyDescent="0.35">
      <c r="A150" s="31" t="s">
        <v>256</v>
      </c>
      <c r="B150" s="32">
        <v>3.18730404066563E-7</v>
      </c>
      <c r="D150" s="31" t="s">
        <v>187</v>
      </c>
      <c r="E150" s="32">
        <v>1.6939030087841601E-7</v>
      </c>
      <c r="G150" s="31" t="s">
        <v>297</v>
      </c>
      <c r="H150" s="32">
        <v>2.4186149298529698E-7</v>
      </c>
      <c r="J150" s="31" t="s">
        <v>319</v>
      </c>
      <c r="K150" s="32">
        <v>8.91167517685255E-8</v>
      </c>
    </row>
    <row r="151" spans="1:11" x14ac:dyDescent="0.35">
      <c r="A151" s="31" t="s">
        <v>280</v>
      </c>
      <c r="B151" s="32">
        <v>3.1791749210313101E-7</v>
      </c>
      <c r="D151" s="31" t="s">
        <v>284</v>
      </c>
      <c r="E151" s="32">
        <v>1.6891953257532E-7</v>
      </c>
      <c r="G151" s="31" t="s">
        <v>327</v>
      </c>
      <c r="H151" s="32">
        <v>2.23827843737022E-7</v>
      </c>
      <c r="J151" s="31" t="s">
        <v>382</v>
      </c>
      <c r="K151" s="32">
        <v>8.7017624428772E-8</v>
      </c>
    </row>
    <row r="152" spans="1:11" x14ac:dyDescent="0.35">
      <c r="A152" s="31" t="s">
        <v>300</v>
      </c>
      <c r="B152" s="32">
        <v>3.0673300343785302E-7</v>
      </c>
      <c r="D152" s="31" t="s">
        <v>371</v>
      </c>
      <c r="E152" s="32">
        <v>1.4178040594324901E-7</v>
      </c>
      <c r="G152" s="31" t="s">
        <v>211</v>
      </c>
      <c r="H152" s="32">
        <v>2.1043718805163599E-7</v>
      </c>
      <c r="J152" s="31" t="s">
        <v>114</v>
      </c>
      <c r="K152" s="32">
        <v>6.3445178580433397E-8</v>
      </c>
    </row>
    <row r="153" spans="1:11" x14ac:dyDescent="0.35">
      <c r="A153" s="31" t="s">
        <v>255</v>
      </c>
      <c r="B153" s="32">
        <v>2.9287411813604001E-7</v>
      </c>
      <c r="D153" s="31" t="s">
        <v>237</v>
      </c>
      <c r="E153" s="32">
        <v>1.3933778589709899E-7</v>
      </c>
      <c r="G153" s="31" t="s">
        <v>287</v>
      </c>
      <c r="H153" s="32">
        <v>2.0812638948015701E-7</v>
      </c>
      <c r="J153" s="31" t="s">
        <v>234</v>
      </c>
      <c r="K153" s="32">
        <v>5.9278228292311503E-8</v>
      </c>
    </row>
    <row r="154" spans="1:11" x14ac:dyDescent="0.35">
      <c r="A154" s="31" t="s">
        <v>360</v>
      </c>
      <c r="B154" s="32">
        <v>2.8936266463182201E-7</v>
      </c>
      <c r="D154" s="31" t="s">
        <v>274</v>
      </c>
      <c r="E154" s="32">
        <v>1.3433171074502601E-7</v>
      </c>
      <c r="G154" s="31" t="s">
        <v>365</v>
      </c>
      <c r="H154" s="32">
        <v>2.0801968244665301E-7</v>
      </c>
      <c r="J154" s="31" t="s">
        <v>250</v>
      </c>
      <c r="K154" s="32">
        <v>5.4960058034061699E-8</v>
      </c>
    </row>
    <row r="155" spans="1:11" x14ac:dyDescent="0.35">
      <c r="A155" s="31" t="s">
        <v>234</v>
      </c>
      <c r="B155" s="32">
        <v>2.7822810025342798E-7</v>
      </c>
      <c r="D155" s="31" t="s">
        <v>203</v>
      </c>
      <c r="E155" s="32">
        <v>1.2969353220549601E-7</v>
      </c>
      <c r="G155" s="31" t="s">
        <v>383</v>
      </c>
      <c r="H155" s="32">
        <v>1.9506296519359E-7</v>
      </c>
      <c r="J155" s="31" t="s">
        <v>350</v>
      </c>
      <c r="K155" s="32">
        <v>5.4579701505947897E-8</v>
      </c>
    </row>
    <row r="156" spans="1:11" x14ac:dyDescent="0.35">
      <c r="A156" s="31" t="s">
        <v>181</v>
      </c>
      <c r="B156" s="32">
        <v>2.6842262825847599E-7</v>
      </c>
      <c r="D156" s="31" t="s">
        <v>191</v>
      </c>
      <c r="E156" s="32">
        <v>1.2385621203154501E-7</v>
      </c>
      <c r="G156" s="31" t="s">
        <v>178</v>
      </c>
      <c r="H156" s="32">
        <v>1.90814863312893E-7</v>
      </c>
      <c r="J156" s="31" t="s">
        <v>231</v>
      </c>
      <c r="K156" s="32">
        <v>5.4443906163639001E-8</v>
      </c>
    </row>
    <row r="157" spans="1:11" x14ac:dyDescent="0.35">
      <c r="A157" s="31" t="s">
        <v>178</v>
      </c>
      <c r="B157" s="32">
        <v>2.5777919327712298E-7</v>
      </c>
      <c r="D157" s="31" t="s">
        <v>241</v>
      </c>
      <c r="E157" s="32">
        <v>1.16876635542417E-7</v>
      </c>
      <c r="G157" s="31" t="s">
        <v>278</v>
      </c>
      <c r="H157" s="32">
        <v>1.8119361647714299E-7</v>
      </c>
      <c r="J157" s="31" t="s">
        <v>204</v>
      </c>
      <c r="K157" s="32">
        <v>5.29686387772902E-8</v>
      </c>
    </row>
    <row r="158" spans="1:11" x14ac:dyDescent="0.35">
      <c r="A158" s="31" t="s">
        <v>223</v>
      </c>
      <c r="B158" s="32">
        <v>2.5235572508362102E-7</v>
      </c>
      <c r="D158" s="31" t="s">
        <v>204</v>
      </c>
      <c r="E158" s="32">
        <v>1.1163772857527801E-7</v>
      </c>
      <c r="G158" s="31" t="s">
        <v>191</v>
      </c>
      <c r="H158" s="32">
        <v>1.5818599464442401E-7</v>
      </c>
      <c r="J158" s="31" t="s">
        <v>299</v>
      </c>
      <c r="K158" s="32">
        <v>4.6897646811712402E-8</v>
      </c>
    </row>
    <row r="159" spans="1:11" x14ac:dyDescent="0.35">
      <c r="A159" s="31" t="s">
        <v>377</v>
      </c>
      <c r="B159" s="32">
        <v>2.51353257998896E-7</v>
      </c>
      <c r="D159" s="31" t="s">
        <v>255</v>
      </c>
      <c r="E159" s="32">
        <v>1.0805125694023499E-7</v>
      </c>
      <c r="G159" s="31" t="s">
        <v>152</v>
      </c>
      <c r="H159" s="32">
        <v>1.44316808214911E-7</v>
      </c>
      <c r="J159" s="31" t="s">
        <v>378</v>
      </c>
      <c r="K159" s="32">
        <v>3.7576319889603603E-8</v>
      </c>
    </row>
    <row r="160" spans="1:11" x14ac:dyDescent="0.35">
      <c r="A160" s="31" t="s">
        <v>190</v>
      </c>
      <c r="B160" s="32">
        <v>2.2176386600258101E-7</v>
      </c>
      <c r="D160" s="31" t="s">
        <v>208</v>
      </c>
      <c r="E160" s="32">
        <v>9.8619122843538603E-8</v>
      </c>
      <c r="G160" s="31" t="s">
        <v>279</v>
      </c>
      <c r="H160" s="32">
        <v>1.40679847490018E-7</v>
      </c>
      <c r="J160" s="31" t="s">
        <v>313</v>
      </c>
      <c r="K160" s="32">
        <v>2.8994882320578599E-8</v>
      </c>
    </row>
    <row r="161" spans="1:11" x14ac:dyDescent="0.35">
      <c r="A161" s="31" t="s">
        <v>123</v>
      </c>
      <c r="B161" s="32">
        <v>1.90871885482775E-7</v>
      </c>
      <c r="D161" s="31" t="s">
        <v>317</v>
      </c>
      <c r="E161" s="32">
        <v>9.8291844400291896E-8</v>
      </c>
      <c r="G161" s="31" t="s">
        <v>309</v>
      </c>
      <c r="H161" s="32">
        <v>1.3487885733420999E-7</v>
      </c>
      <c r="J161" s="31" t="s">
        <v>186</v>
      </c>
      <c r="K161" s="32">
        <v>2.6320936396774202E-8</v>
      </c>
    </row>
    <row r="162" spans="1:11" x14ac:dyDescent="0.35">
      <c r="A162" s="31" t="s">
        <v>333</v>
      </c>
      <c r="B162" s="32">
        <v>1.7854858706626699E-7</v>
      </c>
      <c r="D162" s="31" t="s">
        <v>377</v>
      </c>
      <c r="E162" s="32">
        <v>9.1066737894062602E-8</v>
      </c>
      <c r="G162" s="31" t="s">
        <v>251</v>
      </c>
      <c r="H162" s="32">
        <v>1.0827719970358201E-7</v>
      </c>
      <c r="J162" s="31" t="s">
        <v>227</v>
      </c>
      <c r="K162" s="32">
        <v>2.26859376006832E-8</v>
      </c>
    </row>
    <row r="163" spans="1:11" x14ac:dyDescent="0.35">
      <c r="A163" s="31" t="s">
        <v>203</v>
      </c>
      <c r="B163" s="32">
        <v>1.73323127021739E-7</v>
      </c>
      <c r="D163" s="31" t="s">
        <v>287</v>
      </c>
      <c r="E163" s="32">
        <v>8.8485252852267295E-8</v>
      </c>
      <c r="G163" s="31" t="s">
        <v>375</v>
      </c>
      <c r="H163" s="32">
        <v>5.0857623493848802E-8</v>
      </c>
      <c r="J163" s="31" t="s">
        <v>338</v>
      </c>
      <c r="K163" s="32">
        <v>2.2229335609619701E-8</v>
      </c>
    </row>
    <row r="164" spans="1:11" x14ac:dyDescent="0.35">
      <c r="A164" s="31" t="s">
        <v>321</v>
      </c>
      <c r="B164" s="32">
        <v>1.6622757508056E-7</v>
      </c>
      <c r="D164" s="31" t="s">
        <v>322</v>
      </c>
      <c r="E164" s="32">
        <v>7.4369721720747499E-8</v>
      </c>
      <c r="G164" s="31" t="s">
        <v>200</v>
      </c>
      <c r="H164" s="32">
        <v>4.9045001226574303E-8</v>
      </c>
      <c r="J164" s="31" t="s">
        <v>207</v>
      </c>
      <c r="K164" s="32">
        <v>1.40303498916717E-8</v>
      </c>
    </row>
    <row r="165" spans="1:11" x14ac:dyDescent="0.35">
      <c r="A165" s="31" t="s">
        <v>281</v>
      </c>
      <c r="B165" s="32">
        <v>1.5143580015176699E-7</v>
      </c>
      <c r="D165" s="31" t="s">
        <v>314</v>
      </c>
      <c r="E165" s="32">
        <v>6.6852050149406995E-8</v>
      </c>
      <c r="G165" s="31" t="s">
        <v>350</v>
      </c>
      <c r="H165" s="32">
        <v>4.3185834537731197E-8</v>
      </c>
      <c r="J165" s="31" t="s">
        <v>336</v>
      </c>
      <c r="K165" s="32">
        <v>8.3869959877919404E-9</v>
      </c>
    </row>
    <row r="166" spans="1:11" x14ac:dyDescent="0.35">
      <c r="A166" s="31" t="s">
        <v>386</v>
      </c>
      <c r="B166" s="32">
        <v>1.4673498055342701E-7</v>
      </c>
      <c r="D166" s="31" t="s">
        <v>332</v>
      </c>
      <c r="E166" s="32">
        <v>4.3615157162491099E-8</v>
      </c>
      <c r="G166" s="31" t="s">
        <v>293</v>
      </c>
      <c r="H166" s="32">
        <v>3.9161440938849E-8</v>
      </c>
      <c r="J166" s="31" t="s">
        <v>210</v>
      </c>
      <c r="K166" s="32">
        <v>8.1229393833409496E-9</v>
      </c>
    </row>
    <row r="167" spans="1:11" x14ac:dyDescent="0.35">
      <c r="A167" s="31" t="s">
        <v>339</v>
      </c>
      <c r="B167" s="32">
        <v>1.15626987338844E-7</v>
      </c>
      <c r="D167" s="31" t="s">
        <v>336</v>
      </c>
      <c r="E167" s="32">
        <v>3.86408468528004E-8</v>
      </c>
      <c r="G167" s="31" t="s">
        <v>286</v>
      </c>
      <c r="H167" s="32">
        <v>3.6232363898076698E-8</v>
      </c>
      <c r="J167" s="31" t="s">
        <v>271</v>
      </c>
      <c r="K167" s="32">
        <v>5.3581359688893701E-9</v>
      </c>
    </row>
    <row r="168" spans="1:11" x14ac:dyDescent="0.35">
      <c r="A168" s="31" t="s">
        <v>344</v>
      </c>
      <c r="B168" s="32">
        <v>1.13742695693325E-7</v>
      </c>
      <c r="D168" s="31" t="s">
        <v>251</v>
      </c>
      <c r="E168" s="32">
        <v>3.6993413691169503E-8</v>
      </c>
      <c r="G168" s="31" t="s">
        <v>234</v>
      </c>
      <c r="H168" s="32">
        <v>9.6533575825689705E-9</v>
      </c>
      <c r="J168" s="31" t="s">
        <v>389</v>
      </c>
      <c r="K168" s="32">
        <v>4.4757841299696003E-9</v>
      </c>
    </row>
    <row r="169" spans="1:11" x14ac:dyDescent="0.35">
      <c r="A169" s="31" t="s">
        <v>374</v>
      </c>
      <c r="B169" s="32">
        <v>9.5025504816791099E-8</v>
      </c>
      <c r="D169" s="31" t="s">
        <v>279</v>
      </c>
      <c r="E169" s="32">
        <v>2.9584398371675099E-8</v>
      </c>
      <c r="G169" s="31" t="s">
        <v>322</v>
      </c>
      <c r="H169" s="32">
        <v>0</v>
      </c>
      <c r="J169" s="31" t="s">
        <v>370</v>
      </c>
      <c r="K169" s="32">
        <v>2.4028317118038998E-9</v>
      </c>
    </row>
    <row r="170" spans="1:11" x14ac:dyDescent="0.35">
      <c r="A170" s="31" t="s">
        <v>287</v>
      </c>
      <c r="B170" s="32">
        <v>9.4798300405935804E-8</v>
      </c>
      <c r="D170" s="31" t="s">
        <v>281</v>
      </c>
      <c r="E170" s="32">
        <v>2.89806351396003E-8</v>
      </c>
      <c r="G170" s="31" t="s">
        <v>311</v>
      </c>
      <c r="H170" s="32">
        <v>0</v>
      </c>
      <c r="J170" s="31" t="s">
        <v>153</v>
      </c>
      <c r="K170" s="32">
        <v>0</v>
      </c>
    </row>
    <row r="171" spans="1:11" x14ac:dyDescent="0.35">
      <c r="A171" s="31" t="s">
        <v>244</v>
      </c>
      <c r="B171" s="32">
        <v>6.9160691683851796E-8</v>
      </c>
      <c r="D171" s="31" t="s">
        <v>164</v>
      </c>
      <c r="E171" s="32">
        <v>2.3022365970264399E-8</v>
      </c>
      <c r="G171" s="31" t="s">
        <v>280</v>
      </c>
      <c r="H171" s="32">
        <v>0</v>
      </c>
      <c r="J171" s="31" t="s">
        <v>311</v>
      </c>
      <c r="K171" s="32">
        <v>0</v>
      </c>
    </row>
    <row r="172" spans="1:11" x14ac:dyDescent="0.35">
      <c r="A172" s="31" t="s">
        <v>155</v>
      </c>
      <c r="B172" s="32">
        <v>5.9215320466667297E-8</v>
      </c>
      <c r="D172" s="31" t="s">
        <v>157</v>
      </c>
      <c r="E172" s="32">
        <v>2.0328936708394901E-8</v>
      </c>
      <c r="G172" s="31" t="s">
        <v>180</v>
      </c>
      <c r="H172" s="32">
        <v>0</v>
      </c>
      <c r="J172" s="31" t="s">
        <v>280</v>
      </c>
      <c r="K172" s="32">
        <v>0</v>
      </c>
    </row>
    <row r="173" spans="1:11" x14ac:dyDescent="0.35">
      <c r="A173" s="31" t="s">
        <v>275</v>
      </c>
      <c r="B173" s="32">
        <v>5.7813493669423398E-8</v>
      </c>
      <c r="D173" s="31" t="s">
        <v>327</v>
      </c>
      <c r="E173" s="32">
        <v>1.72723958484789E-8</v>
      </c>
      <c r="G173" s="31" t="s">
        <v>348</v>
      </c>
      <c r="H173" s="32">
        <v>0</v>
      </c>
      <c r="J173" s="31" t="s">
        <v>317</v>
      </c>
      <c r="K173" s="32">
        <v>0</v>
      </c>
    </row>
    <row r="174" spans="1:11" x14ac:dyDescent="0.35">
      <c r="A174" s="31" t="s">
        <v>297</v>
      </c>
      <c r="B174" s="32">
        <v>5.0276537044731203E-8</v>
      </c>
      <c r="D174" s="31" t="s">
        <v>331</v>
      </c>
      <c r="E174" s="32">
        <v>1.15379153649547E-8</v>
      </c>
      <c r="G174" s="31" t="s">
        <v>349</v>
      </c>
      <c r="H174" s="32">
        <v>0</v>
      </c>
      <c r="J174" s="31" t="s">
        <v>315</v>
      </c>
      <c r="K174" s="32">
        <v>0</v>
      </c>
    </row>
    <row r="175" spans="1:11" x14ac:dyDescent="0.35">
      <c r="A175" s="31" t="s">
        <v>267</v>
      </c>
      <c r="B175" s="32">
        <v>1.0109396008601501E-8</v>
      </c>
      <c r="D175" s="31" t="s">
        <v>175</v>
      </c>
      <c r="E175" s="32">
        <v>1.02210834001937E-8</v>
      </c>
      <c r="G175" s="31" t="s">
        <v>326</v>
      </c>
      <c r="H175" s="32">
        <v>0</v>
      </c>
      <c r="J175" s="31" t="s">
        <v>180</v>
      </c>
      <c r="K175" s="32">
        <v>0</v>
      </c>
    </row>
    <row r="176" spans="1:11" x14ac:dyDescent="0.35">
      <c r="A176" s="31" t="s">
        <v>383</v>
      </c>
      <c r="B176" s="32">
        <v>1.38223767614324E-9</v>
      </c>
      <c r="D176" s="31" t="s">
        <v>328</v>
      </c>
      <c r="E176" s="32">
        <v>2.4150529283021902E-9</v>
      </c>
      <c r="G176" s="31" t="s">
        <v>114</v>
      </c>
      <c r="H176" s="32">
        <v>0</v>
      </c>
      <c r="J176" s="31" t="s">
        <v>348</v>
      </c>
      <c r="K176" s="32">
        <v>0</v>
      </c>
    </row>
    <row r="177" spans="1:11" x14ac:dyDescent="0.35">
      <c r="A177" s="31" t="s">
        <v>208</v>
      </c>
      <c r="B177" s="32">
        <v>1.5130380760786101E-10</v>
      </c>
      <c r="D177" s="31" t="s">
        <v>357</v>
      </c>
      <c r="E177" s="32">
        <v>1.41931485224978E-10</v>
      </c>
      <c r="G177" s="31" t="s">
        <v>304</v>
      </c>
      <c r="H177" s="32">
        <v>0</v>
      </c>
      <c r="J177" s="31" t="s">
        <v>349</v>
      </c>
      <c r="K177" s="32">
        <v>0</v>
      </c>
    </row>
    <row r="178" spans="1:11" x14ac:dyDescent="0.35">
      <c r="A178" s="31" t="s">
        <v>322</v>
      </c>
      <c r="B178" s="32">
        <v>0</v>
      </c>
      <c r="D178" s="31" t="s">
        <v>280</v>
      </c>
      <c r="E178" s="32">
        <v>0</v>
      </c>
      <c r="G178" s="31" t="s">
        <v>330</v>
      </c>
      <c r="H178" s="32">
        <v>0</v>
      </c>
      <c r="J178" s="31" t="s">
        <v>281</v>
      </c>
      <c r="K178" s="32">
        <v>0</v>
      </c>
    </row>
    <row r="179" spans="1:11" x14ac:dyDescent="0.35">
      <c r="A179" s="31" t="s">
        <v>326</v>
      </c>
      <c r="B179" s="32">
        <v>0</v>
      </c>
      <c r="D179" s="31" t="s">
        <v>180</v>
      </c>
      <c r="E179" s="32">
        <v>0</v>
      </c>
      <c r="G179" s="31" t="s">
        <v>296</v>
      </c>
      <c r="H179" s="32">
        <v>0</v>
      </c>
      <c r="J179" s="31" t="s">
        <v>172</v>
      </c>
      <c r="K179" s="32">
        <v>0</v>
      </c>
    </row>
    <row r="180" spans="1:11" x14ac:dyDescent="0.35">
      <c r="A180" s="31" t="s">
        <v>114</v>
      </c>
      <c r="B180" s="32">
        <v>0</v>
      </c>
      <c r="D180" s="31" t="s">
        <v>348</v>
      </c>
      <c r="E180" s="32">
        <v>0</v>
      </c>
      <c r="G180" s="31" t="s">
        <v>351</v>
      </c>
      <c r="H180" s="32">
        <v>0</v>
      </c>
      <c r="J180" s="31" t="s">
        <v>142</v>
      </c>
      <c r="K180" s="32">
        <v>0</v>
      </c>
    </row>
    <row r="181" spans="1:11" x14ac:dyDescent="0.35">
      <c r="A181" s="31" t="s">
        <v>304</v>
      </c>
      <c r="B181" s="32">
        <v>0</v>
      </c>
      <c r="D181" s="31" t="s">
        <v>349</v>
      </c>
      <c r="E181" s="32">
        <v>0</v>
      </c>
      <c r="G181" s="31" t="s">
        <v>345</v>
      </c>
      <c r="H181" s="32">
        <v>0</v>
      </c>
      <c r="J181" s="31" t="s">
        <v>304</v>
      </c>
      <c r="K181" s="32">
        <v>0</v>
      </c>
    </row>
    <row r="182" spans="1:11" x14ac:dyDescent="0.35">
      <c r="A182" s="31" t="s">
        <v>330</v>
      </c>
      <c r="B182" s="32">
        <v>0</v>
      </c>
      <c r="D182" s="31" t="s">
        <v>239</v>
      </c>
      <c r="E182" s="32">
        <v>0</v>
      </c>
      <c r="G182" s="31" t="s">
        <v>353</v>
      </c>
      <c r="H182" s="32">
        <v>0</v>
      </c>
      <c r="J182" s="31" t="s">
        <v>330</v>
      </c>
      <c r="K182" s="32">
        <v>0</v>
      </c>
    </row>
    <row r="183" spans="1:11" x14ac:dyDescent="0.35">
      <c r="A183" s="31" t="s">
        <v>192</v>
      </c>
      <c r="B183" s="32">
        <v>0</v>
      </c>
      <c r="D183" s="31" t="s">
        <v>270</v>
      </c>
      <c r="E183" s="32">
        <v>0</v>
      </c>
      <c r="G183" s="31" t="s">
        <v>292</v>
      </c>
      <c r="H183" s="32">
        <v>0</v>
      </c>
      <c r="J183" s="31" t="s">
        <v>296</v>
      </c>
      <c r="K183" s="32">
        <v>0</v>
      </c>
    </row>
    <row r="184" spans="1:11" x14ac:dyDescent="0.35">
      <c r="A184" s="31" t="s">
        <v>351</v>
      </c>
      <c r="B184" s="32">
        <v>0</v>
      </c>
      <c r="D184" s="31" t="s">
        <v>143</v>
      </c>
      <c r="E184" s="32">
        <v>0</v>
      </c>
      <c r="G184" s="31" t="s">
        <v>337</v>
      </c>
      <c r="H184" s="32">
        <v>0</v>
      </c>
      <c r="J184" s="31" t="s">
        <v>351</v>
      </c>
      <c r="K184" s="32">
        <v>0</v>
      </c>
    </row>
    <row r="185" spans="1:11" x14ac:dyDescent="0.35">
      <c r="A185" s="31" t="s">
        <v>345</v>
      </c>
      <c r="B185" s="32">
        <v>0</v>
      </c>
      <c r="D185" s="31" t="s">
        <v>326</v>
      </c>
      <c r="E185" s="32">
        <v>0</v>
      </c>
      <c r="G185" s="31" t="s">
        <v>344</v>
      </c>
      <c r="H185" s="32">
        <v>0</v>
      </c>
      <c r="J185" s="31" t="s">
        <v>345</v>
      </c>
      <c r="K185" s="32">
        <v>0</v>
      </c>
    </row>
    <row r="186" spans="1:11" x14ac:dyDescent="0.35">
      <c r="A186" s="31" t="s">
        <v>353</v>
      </c>
      <c r="B186" s="32">
        <v>0</v>
      </c>
      <c r="D186" s="31" t="s">
        <v>114</v>
      </c>
      <c r="E186" s="32">
        <v>0</v>
      </c>
      <c r="G186" s="31" t="s">
        <v>275</v>
      </c>
      <c r="H186" s="32">
        <v>0</v>
      </c>
      <c r="J186" s="31" t="s">
        <v>353</v>
      </c>
      <c r="K186" s="32">
        <v>0</v>
      </c>
    </row>
    <row r="187" spans="1:11" x14ac:dyDescent="0.35">
      <c r="A187" s="31" t="s">
        <v>292</v>
      </c>
      <c r="B187" s="32">
        <v>0</v>
      </c>
      <c r="D187" s="31" t="s">
        <v>304</v>
      </c>
      <c r="E187" s="32">
        <v>0</v>
      </c>
      <c r="G187" s="31" t="s">
        <v>301</v>
      </c>
      <c r="H187" s="32">
        <v>0</v>
      </c>
      <c r="J187" s="31" t="s">
        <v>292</v>
      </c>
      <c r="K187" s="32">
        <v>0</v>
      </c>
    </row>
    <row r="188" spans="1:11" x14ac:dyDescent="0.35">
      <c r="A188" s="31" t="s">
        <v>337</v>
      </c>
      <c r="B188" s="32">
        <v>0</v>
      </c>
      <c r="D188" s="31" t="s">
        <v>330</v>
      </c>
      <c r="E188" s="32">
        <v>0</v>
      </c>
      <c r="G188" s="31" t="s">
        <v>332</v>
      </c>
      <c r="H188" s="32">
        <v>0</v>
      </c>
      <c r="J188" s="31" t="s">
        <v>337</v>
      </c>
      <c r="K188" s="32">
        <v>0</v>
      </c>
    </row>
    <row r="189" spans="1:11" x14ac:dyDescent="0.35">
      <c r="A189" s="31" t="s">
        <v>301</v>
      </c>
      <c r="B189" s="32">
        <v>0</v>
      </c>
      <c r="D189" s="31" t="s">
        <v>192</v>
      </c>
      <c r="E189" s="32">
        <v>0</v>
      </c>
      <c r="G189" s="31" t="s">
        <v>355</v>
      </c>
      <c r="H189" s="32">
        <v>0</v>
      </c>
      <c r="J189" s="31" t="s">
        <v>344</v>
      </c>
      <c r="K189" s="32">
        <v>0</v>
      </c>
    </row>
    <row r="190" spans="1:11" x14ac:dyDescent="0.35">
      <c r="A190" s="31" t="s">
        <v>332</v>
      </c>
      <c r="B190" s="32">
        <v>0</v>
      </c>
      <c r="D190" s="31" t="s">
        <v>296</v>
      </c>
      <c r="E190" s="32">
        <v>0</v>
      </c>
      <c r="G190" s="31" t="s">
        <v>357</v>
      </c>
      <c r="H190" s="32">
        <v>0</v>
      </c>
      <c r="J190" s="31" t="s">
        <v>275</v>
      </c>
      <c r="K190" s="32">
        <v>0</v>
      </c>
    </row>
    <row r="191" spans="1:11" x14ac:dyDescent="0.35">
      <c r="A191" s="31" t="s">
        <v>355</v>
      </c>
      <c r="B191" s="32">
        <v>0</v>
      </c>
      <c r="D191" s="31" t="s">
        <v>345</v>
      </c>
      <c r="E191" s="32">
        <v>0</v>
      </c>
      <c r="G191" s="31" t="s">
        <v>358</v>
      </c>
      <c r="H191" s="32">
        <v>0</v>
      </c>
      <c r="J191" s="31" t="s">
        <v>339</v>
      </c>
      <c r="K191" s="32">
        <v>0</v>
      </c>
    </row>
    <row r="192" spans="1:11" x14ac:dyDescent="0.35">
      <c r="A192" s="31" t="s">
        <v>357</v>
      </c>
      <c r="B192" s="32">
        <v>0</v>
      </c>
      <c r="D192" s="31" t="s">
        <v>353</v>
      </c>
      <c r="E192" s="32">
        <v>0</v>
      </c>
      <c r="G192" s="31" t="s">
        <v>359</v>
      </c>
      <c r="H192" s="32">
        <v>0</v>
      </c>
      <c r="J192" s="31" t="s">
        <v>332</v>
      </c>
      <c r="K192" s="32">
        <v>0</v>
      </c>
    </row>
    <row r="193" spans="1:11" x14ac:dyDescent="0.35">
      <c r="A193" s="31" t="s">
        <v>358</v>
      </c>
      <c r="B193" s="32">
        <v>0</v>
      </c>
      <c r="D193" s="31" t="s">
        <v>292</v>
      </c>
      <c r="E193" s="32">
        <v>0</v>
      </c>
      <c r="G193" s="31" t="s">
        <v>318</v>
      </c>
      <c r="H193" s="32">
        <v>0</v>
      </c>
      <c r="J193" s="31" t="s">
        <v>355</v>
      </c>
      <c r="K193" s="32">
        <v>0</v>
      </c>
    </row>
    <row r="194" spans="1:11" x14ac:dyDescent="0.35">
      <c r="A194" s="31" t="s">
        <v>359</v>
      </c>
      <c r="B194" s="32">
        <v>0</v>
      </c>
      <c r="D194" s="31" t="s">
        <v>337</v>
      </c>
      <c r="E194" s="32">
        <v>0</v>
      </c>
      <c r="G194" s="31" t="s">
        <v>334</v>
      </c>
      <c r="H194" s="32">
        <v>0</v>
      </c>
      <c r="J194" s="31" t="s">
        <v>357</v>
      </c>
      <c r="K194" s="32">
        <v>0</v>
      </c>
    </row>
    <row r="195" spans="1:11" x14ac:dyDescent="0.35">
      <c r="A195" s="31" t="s">
        <v>318</v>
      </c>
      <c r="B195" s="32">
        <v>0</v>
      </c>
      <c r="D195" s="31" t="s">
        <v>344</v>
      </c>
      <c r="E195" s="32">
        <v>0</v>
      </c>
      <c r="G195" s="31" t="s">
        <v>361</v>
      </c>
      <c r="H195" s="32">
        <v>0</v>
      </c>
      <c r="J195" s="31" t="s">
        <v>358</v>
      </c>
      <c r="K195" s="32">
        <v>0</v>
      </c>
    </row>
    <row r="196" spans="1:11" x14ac:dyDescent="0.35">
      <c r="A196" s="31" t="s">
        <v>334</v>
      </c>
      <c r="B196" s="32">
        <v>0</v>
      </c>
      <c r="D196" s="31" t="s">
        <v>301</v>
      </c>
      <c r="E196" s="32">
        <v>0</v>
      </c>
      <c r="G196" s="31" t="s">
        <v>160</v>
      </c>
      <c r="H196" s="32">
        <v>0</v>
      </c>
      <c r="J196" s="31" t="s">
        <v>359</v>
      </c>
      <c r="K196" s="32">
        <v>0</v>
      </c>
    </row>
    <row r="197" spans="1:11" x14ac:dyDescent="0.35">
      <c r="A197" s="31" t="s">
        <v>361</v>
      </c>
      <c r="B197" s="32">
        <v>0</v>
      </c>
      <c r="D197" s="31" t="s">
        <v>339</v>
      </c>
      <c r="E197" s="32">
        <v>0</v>
      </c>
      <c r="G197" s="31" t="s">
        <v>137</v>
      </c>
      <c r="H197" s="32">
        <v>0</v>
      </c>
      <c r="J197" s="31" t="s">
        <v>318</v>
      </c>
      <c r="K197" s="32">
        <v>0</v>
      </c>
    </row>
    <row r="198" spans="1:11" x14ac:dyDescent="0.35">
      <c r="A198" s="31" t="s">
        <v>137</v>
      </c>
      <c r="B198" s="32">
        <v>0</v>
      </c>
      <c r="D198" s="31" t="s">
        <v>355</v>
      </c>
      <c r="E198" s="32">
        <v>0</v>
      </c>
      <c r="G198" s="31" t="s">
        <v>329</v>
      </c>
      <c r="H198" s="32">
        <v>0</v>
      </c>
      <c r="J198" s="31" t="s">
        <v>334</v>
      </c>
      <c r="K198" s="32">
        <v>0</v>
      </c>
    </row>
    <row r="199" spans="1:11" x14ac:dyDescent="0.35">
      <c r="A199" s="31" t="s">
        <v>329</v>
      </c>
      <c r="B199" s="32">
        <v>0</v>
      </c>
      <c r="D199" s="31" t="s">
        <v>358</v>
      </c>
      <c r="E199" s="32">
        <v>0</v>
      </c>
      <c r="G199" s="31" t="s">
        <v>356</v>
      </c>
      <c r="H199" s="32">
        <v>0</v>
      </c>
      <c r="J199" s="31" t="s">
        <v>361</v>
      </c>
      <c r="K199" s="32">
        <v>0</v>
      </c>
    </row>
    <row r="200" spans="1:11" x14ac:dyDescent="0.35">
      <c r="A200" s="31" t="s">
        <v>356</v>
      </c>
      <c r="B200" s="32">
        <v>0</v>
      </c>
      <c r="D200" s="31" t="s">
        <v>359</v>
      </c>
      <c r="E200" s="32">
        <v>0</v>
      </c>
      <c r="G200" s="31" t="s">
        <v>324</v>
      </c>
      <c r="H200" s="32">
        <v>0</v>
      </c>
      <c r="J200" s="31" t="s">
        <v>160</v>
      </c>
      <c r="K200" s="32">
        <v>0</v>
      </c>
    </row>
    <row r="201" spans="1:11" x14ac:dyDescent="0.35">
      <c r="A201" s="31" t="s">
        <v>324</v>
      </c>
      <c r="B201" s="32">
        <v>0</v>
      </c>
      <c r="D201" s="31" t="s">
        <v>318</v>
      </c>
      <c r="E201" s="32">
        <v>0</v>
      </c>
      <c r="G201" s="31" t="s">
        <v>285</v>
      </c>
      <c r="H201" s="32">
        <v>0</v>
      </c>
      <c r="J201" s="31" t="s">
        <v>137</v>
      </c>
      <c r="K201" s="32">
        <v>0</v>
      </c>
    </row>
    <row r="202" spans="1:11" x14ac:dyDescent="0.35">
      <c r="A202" s="31" t="s">
        <v>285</v>
      </c>
      <c r="B202" s="32">
        <v>0</v>
      </c>
      <c r="D202" s="31" t="s">
        <v>334</v>
      </c>
      <c r="E202" s="32">
        <v>0</v>
      </c>
      <c r="G202" s="31" t="s">
        <v>206</v>
      </c>
      <c r="H202" s="32">
        <v>0</v>
      </c>
      <c r="J202" s="31" t="s">
        <v>205</v>
      </c>
      <c r="K202" s="32">
        <v>0</v>
      </c>
    </row>
    <row r="203" spans="1:11" x14ac:dyDescent="0.35">
      <c r="A203" s="31" t="s">
        <v>284</v>
      </c>
      <c r="B203" s="32">
        <v>0</v>
      </c>
      <c r="D203" s="31" t="s">
        <v>361</v>
      </c>
      <c r="E203" s="32">
        <v>0</v>
      </c>
      <c r="G203" s="31" t="s">
        <v>133</v>
      </c>
      <c r="H203" s="32">
        <v>0</v>
      </c>
      <c r="J203" s="31" t="s">
        <v>329</v>
      </c>
      <c r="K203" s="32">
        <v>0</v>
      </c>
    </row>
    <row r="204" spans="1:11" x14ac:dyDescent="0.35">
      <c r="A204" s="31" t="s">
        <v>336</v>
      </c>
      <c r="B204" s="32">
        <v>0</v>
      </c>
      <c r="D204" s="31" t="s">
        <v>137</v>
      </c>
      <c r="E204" s="32">
        <v>0</v>
      </c>
      <c r="G204" s="31" t="s">
        <v>336</v>
      </c>
      <c r="H204" s="32">
        <v>0</v>
      </c>
      <c r="J204" s="31" t="s">
        <v>356</v>
      </c>
      <c r="K204" s="32">
        <v>0</v>
      </c>
    </row>
    <row r="205" spans="1:11" x14ac:dyDescent="0.35">
      <c r="A205" s="31" t="s">
        <v>362</v>
      </c>
      <c r="B205" s="32">
        <v>0</v>
      </c>
      <c r="D205" s="31" t="s">
        <v>329</v>
      </c>
      <c r="E205" s="32">
        <v>0</v>
      </c>
      <c r="G205" s="31" t="s">
        <v>363</v>
      </c>
      <c r="H205" s="32">
        <v>0</v>
      </c>
      <c r="J205" s="31" t="s">
        <v>324</v>
      </c>
      <c r="K205" s="32">
        <v>0</v>
      </c>
    </row>
    <row r="206" spans="1:11" x14ac:dyDescent="0.35">
      <c r="A206" s="31" t="s">
        <v>363</v>
      </c>
      <c r="B206" s="32">
        <v>0</v>
      </c>
      <c r="D206" s="31" t="s">
        <v>356</v>
      </c>
      <c r="E206" s="32">
        <v>0</v>
      </c>
      <c r="G206" s="31" t="s">
        <v>325</v>
      </c>
      <c r="H206" s="32">
        <v>0</v>
      </c>
      <c r="J206" s="31" t="s">
        <v>285</v>
      </c>
      <c r="K206" s="32">
        <v>0</v>
      </c>
    </row>
    <row r="207" spans="1:11" x14ac:dyDescent="0.35">
      <c r="A207" s="31" t="s">
        <v>343</v>
      </c>
      <c r="B207" s="32">
        <v>0</v>
      </c>
      <c r="D207" s="31" t="s">
        <v>324</v>
      </c>
      <c r="E207" s="32">
        <v>0</v>
      </c>
      <c r="G207" s="31" t="s">
        <v>366</v>
      </c>
      <c r="H207" s="32">
        <v>0</v>
      </c>
      <c r="J207" s="31" t="s">
        <v>125</v>
      </c>
      <c r="K207" s="32">
        <v>0</v>
      </c>
    </row>
    <row r="208" spans="1:11" x14ac:dyDescent="0.35">
      <c r="A208" s="31" t="s">
        <v>365</v>
      </c>
      <c r="B208" s="32">
        <v>0</v>
      </c>
      <c r="D208" s="31" t="s">
        <v>285</v>
      </c>
      <c r="E208" s="32">
        <v>0</v>
      </c>
      <c r="G208" s="31" t="s">
        <v>352</v>
      </c>
      <c r="H208" s="32">
        <v>0</v>
      </c>
      <c r="J208" s="31" t="s">
        <v>67</v>
      </c>
      <c r="K208" s="32">
        <v>0</v>
      </c>
    </row>
    <row r="209" spans="1:11" x14ac:dyDescent="0.35">
      <c r="A209" s="31" t="s">
        <v>366</v>
      </c>
      <c r="B209" s="32">
        <v>0</v>
      </c>
      <c r="D209" s="31" t="s">
        <v>206</v>
      </c>
      <c r="E209" s="32">
        <v>0</v>
      </c>
      <c r="G209" s="31" t="s">
        <v>307</v>
      </c>
      <c r="H209" s="32">
        <v>0</v>
      </c>
      <c r="J209" s="31" t="s">
        <v>362</v>
      </c>
      <c r="K209" s="32">
        <v>0</v>
      </c>
    </row>
    <row r="210" spans="1:11" x14ac:dyDescent="0.35">
      <c r="A210" s="31" t="s">
        <v>352</v>
      </c>
      <c r="B210" s="32">
        <v>0</v>
      </c>
      <c r="D210" s="31" t="s">
        <v>362</v>
      </c>
      <c r="E210" s="32">
        <v>0</v>
      </c>
      <c r="G210" s="31" t="s">
        <v>247</v>
      </c>
      <c r="H210" s="32">
        <v>0</v>
      </c>
      <c r="J210" s="31" t="s">
        <v>363</v>
      </c>
      <c r="K210" s="32">
        <v>0</v>
      </c>
    </row>
    <row r="211" spans="1:11" x14ac:dyDescent="0.35">
      <c r="A211" s="31" t="s">
        <v>314</v>
      </c>
      <c r="B211" s="32">
        <v>0</v>
      </c>
      <c r="D211" s="31" t="s">
        <v>363</v>
      </c>
      <c r="E211" s="32">
        <v>0</v>
      </c>
      <c r="G211" s="31" t="s">
        <v>321</v>
      </c>
      <c r="H211" s="32">
        <v>0</v>
      </c>
      <c r="J211" s="31" t="s">
        <v>325</v>
      </c>
      <c r="K211" s="32">
        <v>0</v>
      </c>
    </row>
    <row r="212" spans="1:11" x14ac:dyDescent="0.35">
      <c r="A212" s="31" t="s">
        <v>247</v>
      </c>
      <c r="B212" s="32">
        <v>0</v>
      </c>
      <c r="D212" s="31" t="s">
        <v>343</v>
      </c>
      <c r="E212" s="32">
        <v>0</v>
      </c>
      <c r="G212" s="31" t="s">
        <v>364</v>
      </c>
      <c r="H212" s="32">
        <v>0</v>
      </c>
      <c r="J212" s="31" t="s">
        <v>341</v>
      </c>
      <c r="K212" s="32">
        <v>0</v>
      </c>
    </row>
    <row r="213" spans="1:11" x14ac:dyDescent="0.35">
      <c r="A213" s="31" t="s">
        <v>364</v>
      </c>
      <c r="B213" s="32">
        <v>0</v>
      </c>
      <c r="D213" s="31" t="s">
        <v>341</v>
      </c>
      <c r="E213" s="32">
        <v>0</v>
      </c>
      <c r="G213" s="31" t="s">
        <v>367</v>
      </c>
      <c r="H213" s="32">
        <v>0</v>
      </c>
      <c r="J213" s="31" t="s">
        <v>331</v>
      </c>
      <c r="K213" s="32">
        <v>0</v>
      </c>
    </row>
    <row r="214" spans="1:11" x14ac:dyDescent="0.35">
      <c r="A214" s="31" t="s">
        <v>367</v>
      </c>
      <c r="B214" s="32">
        <v>0</v>
      </c>
      <c r="D214" s="31" t="s">
        <v>365</v>
      </c>
      <c r="E214" s="32">
        <v>0</v>
      </c>
      <c r="G214" s="31" t="s">
        <v>273</v>
      </c>
      <c r="H214" s="32">
        <v>0</v>
      </c>
      <c r="J214" s="31" t="s">
        <v>365</v>
      </c>
      <c r="K214" s="32">
        <v>0</v>
      </c>
    </row>
    <row r="215" spans="1:11" x14ac:dyDescent="0.35">
      <c r="A215" s="31" t="s">
        <v>273</v>
      </c>
      <c r="B215" s="32">
        <v>0</v>
      </c>
      <c r="D215" s="31" t="s">
        <v>366</v>
      </c>
      <c r="E215" s="32">
        <v>0</v>
      </c>
      <c r="G215" s="31" t="s">
        <v>335</v>
      </c>
      <c r="H215" s="32">
        <v>0</v>
      </c>
      <c r="J215" s="31" t="s">
        <v>366</v>
      </c>
      <c r="K215" s="32">
        <v>0</v>
      </c>
    </row>
    <row r="216" spans="1:11" x14ac:dyDescent="0.35">
      <c r="A216" s="31" t="s">
        <v>298</v>
      </c>
      <c r="B216" s="32">
        <v>0</v>
      </c>
      <c r="D216" s="31" t="s">
        <v>360</v>
      </c>
      <c r="E216" s="32">
        <v>0</v>
      </c>
      <c r="G216" s="31" t="s">
        <v>338</v>
      </c>
      <c r="H216" s="32">
        <v>0</v>
      </c>
      <c r="J216" s="31" t="s">
        <v>360</v>
      </c>
      <c r="K216" s="32">
        <v>0</v>
      </c>
    </row>
    <row r="217" spans="1:11" x14ac:dyDescent="0.35">
      <c r="A217" s="31" t="s">
        <v>335</v>
      </c>
      <c r="B217" s="32">
        <v>0</v>
      </c>
      <c r="D217" s="31" t="s">
        <v>352</v>
      </c>
      <c r="E217" s="32">
        <v>0</v>
      </c>
      <c r="G217" s="31" t="s">
        <v>208</v>
      </c>
      <c r="H217" s="32">
        <v>0</v>
      </c>
      <c r="J217" s="31" t="s">
        <v>352</v>
      </c>
      <c r="K217" s="32">
        <v>0</v>
      </c>
    </row>
    <row r="218" spans="1:11" x14ac:dyDescent="0.35">
      <c r="A218" s="31" t="s">
        <v>338</v>
      </c>
      <c r="B218" s="32">
        <v>0</v>
      </c>
      <c r="D218" s="31" t="s">
        <v>212</v>
      </c>
      <c r="E218" s="32">
        <v>0</v>
      </c>
      <c r="G218" s="31" t="s">
        <v>328</v>
      </c>
      <c r="H218" s="32">
        <v>0</v>
      </c>
      <c r="J218" s="31" t="s">
        <v>307</v>
      </c>
      <c r="K218" s="32">
        <v>0</v>
      </c>
    </row>
    <row r="219" spans="1:11" x14ac:dyDescent="0.35">
      <c r="A219" s="31" t="s">
        <v>384</v>
      </c>
      <c r="B219" s="32">
        <v>0</v>
      </c>
      <c r="D219" s="31" t="s">
        <v>247</v>
      </c>
      <c r="E219" s="32">
        <v>0</v>
      </c>
      <c r="G219" s="31" t="s">
        <v>229</v>
      </c>
      <c r="H219" s="32">
        <v>0</v>
      </c>
      <c r="J219" s="31" t="s">
        <v>247</v>
      </c>
      <c r="K219" s="32">
        <v>0</v>
      </c>
    </row>
    <row r="220" spans="1:11" x14ac:dyDescent="0.35">
      <c r="A220" s="31" t="s">
        <v>387</v>
      </c>
      <c r="B220" s="32">
        <v>0</v>
      </c>
      <c r="D220" s="31" t="s">
        <v>321</v>
      </c>
      <c r="E220" s="32">
        <v>0</v>
      </c>
      <c r="G220" s="31" t="s">
        <v>260</v>
      </c>
      <c r="H220" s="32">
        <v>0</v>
      </c>
      <c r="J220" s="31" t="s">
        <v>178</v>
      </c>
      <c r="K220" s="32">
        <v>0</v>
      </c>
    </row>
    <row r="221" spans="1:11" x14ac:dyDescent="0.35">
      <c r="A221" s="31" t="s">
        <v>229</v>
      </c>
      <c r="B221" s="32">
        <v>0</v>
      </c>
      <c r="D221" s="31" t="s">
        <v>364</v>
      </c>
      <c r="E221" s="32">
        <v>0</v>
      </c>
      <c r="G221" s="31" t="s">
        <v>354</v>
      </c>
      <c r="H221" s="32">
        <v>0</v>
      </c>
      <c r="J221" s="31" t="s">
        <v>321</v>
      </c>
      <c r="K221" s="32">
        <v>0</v>
      </c>
    </row>
    <row r="222" spans="1:11" x14ac:dyDescent="0.35">
      <c r="A222" s="31" t="s">
        <v>260</v>
      </c>
      <c r="B222" s="32">
        <v>0</v>
      </c>
      <c r="D222" s="31" t="s">
        <v>367</v>
      </c>
      <c r="E222" s="32">
        <v>0</v>
      </c>
      <c r="G222" s="31" t="s">
        <v>249</v>
      </c>
      <c r="H222" s="32">
        <v>0</v>
      </c>
      <c r="J222" s="31" t="s">
        <v>364</v>
      </c>
      <c r="K222" s="32">
        <v>0</v>
      </c>
    </row>
    <row r="223" spans="1:11" x14ac:dyDescent="0.35">
      <c r="A223" s="31" t="s">
        <v>354</v>
      </c>
      <c r="B223" s="32">
        <v>0</v>
      </c>
      <c r="D223" s="31" t="s">
        <v>298</v>
      </c>
      <c r="E223" s="32">
        <v>0</v>
      </c>
      <c r="G223" s="31" t="s">
        <v>368</v>
      </c>
      <c r="H223" s="32">
        <v>0</v>
      </c>
      <c r="J223" s="31" t="s">
        <v>367</v>
      </c>
      <c r="K223" s="32">
        <v>0</v>
      </c>
    </row>
    <row r="224" spans="1:11" x14ac:dyDescent="0.35">
      <c r="A224" s="31" t="s">
        <v>249</v>
      </c>
      <c r="B224" s="32">
        <v>0</v>
      </c>
      <c r="D224" s="31" t="s">
        <v>335</v>
      </c>
      <c r="E224" s="32">
        <v>0</v>
      </c>
      <c r="G224" s="31" t="s">
        <v>250</v>
      </c>
      <c r="H224" s="32">
        <v>-2.8117278160575499E-8</v>
      </c>
      <c r="J224" s="31" t="s">
        <v>218</v>
      </c>
      <c r="K224" s="32">
        <v>0</v>
      </c>
    </row>
    <row r="225" spans="1:11" x14ac:dyDescent="0.35">
      <c r="A225" s="31" t="s">
        <v>368</v>
      </c>
      <c r="B225" s="32">
        <v>0</v>
      </c>
      <c r="D225" s="31" t="s">
        <v>338</v>
      </c>
      <c r="E225" s="32">
        <v>0</v>
      </c>
      <c r="G225" s="31" t="s">
        <v>342</v>
      </c>
      <c r="H225" s="32">
        <v>-3.8048375114007003E-8</v>
      </c>
      <c r="J225" s="31" t="s">
        <v>237</v>
      </c>
      <c r="K225" s="32">
        <v>0</v>
      </c>
    </row>
    <row r="226" spans="1:11" x14ac:dyDescent="0.35">
      <c r="A226" s="31" t="s">
        <v>205</v>
      </c>
      <c r="B226" s="32">
        <v>-1.00330500472171E-8</v>
      </c>
      <c r="D226" s="31" t="s">
        <v>229</v>
      </c>
      <c r="E226" s="32">
        <v>0</v>
      </c>
      <c r="G226" s="31" t="s">
        <v>245</v>
      </c>
      <c r="H226" s="32">
        <v>-6.3521476438375294E-8</v>
      </c>
      <c r="J226" s="31" t="s">
        <v>273</v>
      </c>
      <c r="K226" s="32">
        <v>0</v>
      </c>
    </row>
    <row r="227" spans="1:11" x14ac:dyDescent="0.35">
      <c r="A227" s="31" t="s">
        <v>206</v>
      </c>
      <c r="B227" s="32">
        <v>-1.8594963338598999E-8</v>
      </c>
      <c r="D227" s="31" t="s">
        <v>260</v>
      </c>
      <c r="E227" s="32">
        <v>0</v>
      </c>
      <c r="G227" s="31" t="s">
        <v>139</v>
      </c>
      <c r="H227" s="32">
        <v>-6.6874909569163401E-8</v>
      </c>
      <c r="J227" s="31" t="s">
        <v>229</v>
      </c>
      <c r="K227" s="32">
        <v>0</v>
      </c>
    </row>
    <row r="228" spans="1:11" x14ac:dyDescent="0.35">
      <c r="A228" s="31" t="s">
        <v>327</v>
      </c>
      <c r="B228" s="32">
        <v>-1.8960748033372101E-8</v>
      </c>
      <c r="D228" s="31" t="s">
        <v>354</v>
      </c>
      <c r="E228" s="32">
        <v>0</v>
      </c>
      <c r="G228" s="31" t="s">
        <v>205</v>
      </c>
      <c r="H228" s="32">
        <v>-7.7226860660540197E-8</v>
      </c>
      <c r="J228" s="31" t="s">
        <v>260</v>
      </c>
      <c r="K228" s="32">
        <v>0</v>
      </c>
    </row>
    <row r="229" spans="1:11" x14ac:dyDescent="0.35">
      <c r="A229" s="31" t="s">
        <v>328</v>
      </c>
      <c r="B229" s="32">
        <v>-1.9271164556471599E-8</v>
      </c>
      <c r="D229" s="31" t="s">
        <v>249</v>
      </c>
      <c r="E229" s="32">
        <v>0</v>
      </c>
      <c r="G229" s="31" t="s">
        <v>381</v>
      </c>
      <c r="H229" s="32">
        <v>-7.8299434280191502E-8</v>
      </c>
      <c r="J229" s="31" t="s">
        <v>249</v>
      </c>
      <c r="K229" s="32">
        <v>0</v>
      </c>
    </row>
    <row r="230" spans="1:11" x14ac:dyDescent="0.35">
      <c r="A230" s="31" t="s">
        <v>309</v>
      </c>
      <c r="B230" s="32">
        <v>-2.1235808294166801E-8</v>
      </c>
      <c r="D230" s="31" t="s">
        <v>368</v>
      </c>
      <c r="E230" s="32">
        <v>0</v>
      </c>
      <c r="G230" s="31" t="s">
        <v>362</v>
      </c>
      <c r="H230" s="32">
        <v>-8.8690222789838206E-8</v>
      </c>
      <c r="J230" s="31" t="s">
        <v>368</v>
      </c>
      <c r="K230" s="32">
        <v>0</v>
      </c>
    </row>
    <row r="231" spans="1:11" x14ac:dyDescent="0.35">
      <c r="A231" s="31" t="s">
        <v>274</v>
      </c>
      <c r="B231" s="32">
        <v>-5.4808551656855003E-8</v>
      </c>
      <c r="D231" s="31" t="s">
        <v>181</v>
      </c>
      <c r="E231" s="32">
        <v>-1.9059465274576501E-9</v>
      </c>
      <c r="G231" s="31" t="s">
        <v>341</v>
      </c>
      <c r="H231" s="32">
        <v>-9.6035445564486406E-8</v>
      </c>
      <c r="J231" s="31" t="s">
        <v>372</v>
      </c>
      <c r="K231" s="32">
        <v>-4.8144275096127601E-9</v>
      </c>
    </row>
    <row r="232" spans="1:11" x14ac:dyDescent="0.35">
      <c r="A232" s="31" t="s">
        <v>241</v>
      </c>
      <c r="B232" s="32">
        <v>-5.8377997672728103E-8</v>
      </c>
      <c r="D232" s="31" t="s">
        <v>378</v>
      </c>
      <c r="E232" s="32">
        <v>-1.07383168941657E-8</v>
      </c>
      <c r="G232" s="31" t="s">
        <v>183</v>
      </c>
      <c r="H232" s="32">
        <v>-1.02102734017637E-7</v>
      </c>
      <c r="J232" s="31" t="s">
        <v>328</v>
      </c>
      <c r="K232" s="32">
        <v>-6.0659247617510903E-9</v>
      </c>
    </row>
    <row r="233" spans="1:11" x14ac:dyDescent="0.35">
      <c r="A233" s="31" t="s">
        <v>250</v>
      </c>
      <c r="B233" s="32">
        <v>-8.0069802368250894E-8</v>
      </c>
      <c r="D233" s="31" t="s">
        <v>266</v>
      </c>
      <c r="E233" s="32">
        <v>-1.82731113291771E-8</v>
      </c>
      <c r="G233" s="31" t="s">
        <v>382</v>
      </c>
      <c r="H233" s="32">
        <v>-1.2895000318872001E-7</v>
      </c>
      <c r="J233" s="31" t="s">
        <v>129</v>
      </c>
      <c r="K233" s="32">
        <v>-1.13616931770507E-8</v>
      </c>
    </row>
    <row r="234" spans="1:11" x14ac:dyDescent="0.35">
      <c r="A234" s="31" t="s">
        <v>311</v>
      </c>
      <c r="B234" s="32">
        <v>-8.2657878196952503E-8</v>
      </c>
      <c r="D234" s="31" t="s">
        <v>213</v>
      </c>
      <c r="E234" s="32">
        <v>-1.9723152034972398E-8</v>
      </c>
      <c r="G234" s="31" t="s">
        <v>314</v>
      </c>
      <c r="H234" s="32">
        <v>-1.3561602389923399E-7</v>
      </c>
      <c r="J234" s="31" t="s">
        <v>297</v>
      </c>
      <c r="K234" s="32">
        <v>-1.4998184212905201E-8</v>
      </c>
    </row>
    <row r="235" spans="1:11" x14ac:dyDescent="0.35">
      <c r="A235" s="31" t="s">
        <v>317</v>
      </c>
      <c r="B235" s="32">
        <v>-9.7310573782353594E-8</v>
      </c>
      <c r="D235" s="31" t="s">
        <v>228</v>
      </c>
      <c r="E235" s="32">
        <v>-2.29147858772418E-8</v>
      </c>
      <c r="G235" s="31" t="s">
        <v>255</v>
      </c>
      <c r="H235" s="32">
        <v>-1.5952363327978701E-7</v>
      </c>
      <c r="J235" s="31" t="s">
        <v>161</v>
      </c>
      <c r="K235" s="32">
        <v>-2.4364512738117699E-8</v>
      </c>
    </row>
    <row r="236" spans="1:11" x14ac:dyDescent="0.35">
      <c r="A236" s="31" t="s">
        <v>179</v>
      </c>
      <c r="B236" s="32">
        <v>-9.98524418084768E-8</v>
      </c>
      <c r="D236" s="31" t="s">
        <v>370</v>
      </c>
      <c r="E236" s="32">
        <v>-3.5387289857646701E-8</v>
      </c>
      <c r="G236" s="31" t="s">
        <v>298</v>
      </c>
      <c r="H236" s="32">
        <v>-1.5987322277105801E-7</v>
      </c>
      <c r="J236" s="31" t="s">
        <v>342</v>
      </c>
      <c r="K236" s="32">
        <v>-2.5680036556456201E-8</v>
      </c>
    </row>
    <row r="237" spans="1:11" x14ac:dyDescent="0.35">
      <c r="A237" s="31" t="s">
        <v>120</v>
      </c>
      <c r="B237" s="32">
        <v>-1.11129586067027E-7</v>
      </c>
      <c r="D237" s="31" t="s">
        <v>295</v>
      </c>
      <c r="E237" s="32">
        <v>-7.7281693705597796E-8</v>
      </c>
      <c r="G237" s="31" t="s">
        <v>171</v>
      </c>
      <c r="H237" s="32">
        <v>-1.7691431573638699E-7</v>
      </c>
      <c r="J237" s="31" t="s">
        <v>276</v>
      </c>
      <c r="K237" s="32">
        <v>-2.7679303333227E-8</v>
      </c>
    </row>
    <row r="238" spans="1:11" x14ac:dyDescent="0.35">
      <c r="A238" s="31" t="s">
        <v>306</v>
      </c>
      <c r="B238" s="32">
        <v>-1.14045509435681E-7</v>
      </c>
      <c r="D238" s="31" t="s">
        <v>224</v>
      </c>
      <c r="E238" s="32">
        <v>-7.8060827449731595E-8</v>
      </c>
      <c r="G238" s="31" t="s">
        <v>124</v>
      </c>
      <c r="H238" s="32">
        <v>-1.91458353921689E-7</v>
      </c>
      <c r="J238" s="31" t="s">
        <v>312</v>
      </c>
      <c r="K238" s="32">
        <v>-3.3570833369627503E-8</v>
      </c>
    </row>
    <row r="239" spans="1:11" x14ac:dyDescent="0.35">
      <c r="A239" s="31" t="s">
        <v>303</v>
      </c>
      <c r="B239" s="32">
        <v>-1.6564930583059601E-7</v>
      </c>
      <c r="D239" s="31" t="s">
        <v>234</v>
      </c>
      <c r="E239" s="32">
        <v>-1.37503315782358E-7</v>
      </c>
      <c r="G239" s="31" t="s">
        <v>387</v>
      </c>
      <c r="H239" s="32">
        <v>-1.9751602111708701E-7</v>
      </c>
      <c r="J239" s="31" t="s">
        <v>212</v>
      </c>
      <c r="K239" s="32">
        <v>-3.7064313657796301E-8</v>
      </c>
    </row>
    <row r="240" spans="1:11" x14ac:dyDescent="0.35">
      <c r="A240" s="31" t="s">
        <v>350</v>
      </c>
      <c r="B240" s="32">
        <v>-1.7623815268980099E-7</v>
      </c>
      <c r="D240" s="31" t="s">
        <v>389</v>
      </c>
      <c r="E240" s="32">
        <v>-1.68080313802313E-7</v>
      </c>
      <c r="G240" s="31" t="s">
        <v>241</v>
      </c>
      <c r="H240" s="32">
        <v>-2.05276912662476E-7</v>
      </c>
      <c r="J240" s="31" t="s">
        <v>309</v>
      </c>
      <c r="K240" s="32">
        <v>-3.7630492155475198E-8</v>
      </c>
    </row>
    <row r="241" spans="1:11" x14ac:dyDescent="0.35">
      <c r="A241" s="31" t="s">
        <v>349</v>
      </c>
      <c r="B241" s="32">
        <v>-1.8232328342101699E-7</v>
      </c>
      <c r="D241" s="31" t="s">
        <v>173</v>
      </c>
      <c r="E241" s="32">
        <v>-2.61887436663842E-7</v>
      </c>
      <c r="G241" s="31" t="s">
        <v>184</v>
      </c>
      <c r="H241" s="32">
        <v>-2.1404234775412399E-7</v>
      </c>
      <c r="J241" s="31" t="s">
        <v>203</v>
      </c>
      <c r="K241" s="32">
        <v>-3.9844735253429103E-8</v>
      </c>
    </row>
    <row r="242" spans="1:11" x14ac:dyDescent="0.35">
      <c r="A242" s="31" t="s">
        <v>133</v>
      </c>
      <c r="B242" s="32">
        <v>-1.8752261267457701E-7</v>
      </c>
      <c r="D242" s="31" t="s">
        <v>217</v>
      </c>
      <c r="E242" s="32">
        <v>-2.7081202673257499E-7</v>
      </c>
      <c r="G242" s="31" t="s">
        <v>317</v>
      </c>
      <c r="H242" s="32">
        <v>-2.2572389879346599E-7</v>
      </c>
      <c r="J242" s="31" t="s">
        <v>306</v>
      </c>
      <c r="K242" s="32">
        <v>-4.2089719432932603E-8</v>
      </c>
    </row>
    <row r="243" spans="1:11" x14ac:dyDescent="0.35">
      <c r="A243" s="31" t="s">
        <v>174</v>
      </c>
      <c r="B243" s="32">
        <v>-2.1439170569077201E-7</v>
      </c>
      <c r="D243" s="31" t="s">
        <v>196</v>
      </c>
      <c r="E243" s="32">
        <v>-2.8615634363603999E-7</v>
      </c>
      <c r="G243" s="31" t="s">
        <v>181</v>
      </c>
      <c r="H243" s="32">
        <v>-2.2748047793929501E-7</v>
      </c>
      <c r="J243" s="31" t="s">
        <v>298</v>
      </c>
      <c r="K243" s="32">
        <v>-4.3395713140677202E-8</v>
      </c>
    </row>
    <row r="244" spans="1:11" x14ac:dyDescent="0.35">
      <c r="A244" s="31" t="s">
        <v>296</v>
      </c>
      <c r="B244" s="32">
        <v>-2.1911603057042401E-7</v>
      </c>
      <c r="D244" s="31" t="s">
        <v>189</v>
      </c>
      <c r="E244" s="32">
        <v>-3.0361423025439199E-7</v>
      </c>
      <c r="G244" s="31" t="s">
        <v>310</v>
      </c>
      <c r="H244" s="32">
        <v>-2.30613434617173E-7</v>
      </c>
      <c r="J244" s="31" t="s">
        <v>383</v>
      </c>
      <c r="K244" s="32">
        <v>-4.61147995677209E-8</v>
      </c>
    </row>
    <row r="245" spans="1:11" x14ac:dyDescent="0.35">
      <c r="A245" s="31" t="s">
        <v>325</v>
      </c>
      <c r="B245" s="32">
        <v>-2.3864665539443802E-7</v>
      </c>
      <c r="D245" s="31" t="s">
        <v>276</v>
      </c>
      <c r="E245" s="32">
        <v>-3.1546323335127798E-7</v>
      </c>
      <c r="G245" s="31" t="s">
        <v>214</v>
      </c>
      <c r="H245" s="32">
        <v>-2.5754515081545901E-7</v>
      </c>
      <c r="J245" s="31" t="s">
        <v>228</v>
      </c>
      <c r="K245" s="32">
        <v>-5.3588817907395402E-8</v>
      </c>
    </row>
    <row r="246" spans="1:11" x14ac:dyDescent="0.35">
      <c r="A246" s="31" t="s">
        <v>227</v>
      </c>
      <c r="B246" s="32">
        <v>-2.6273393138271902E-7</v>
      </c>
      <c r="D246" s="31" t="s">
        <v>387</v>
      </c>
      <c r="E246" s="32">
        <v>-3.1866241037929402E-7</v>
      </c>
      <c r="G246" s="31" t="s">
        <v>164</v>
      </c>
      <c r="H246" s="32">
        <v>-2.6084597730307397E-7</v>
      </c>
      <c r="J246" s="31" t="s">
        <v>157</v>
      </c>
      <c r="K246" s="32">
        <v>-6.4160529680877906E-8</v>
      </c>
    </row>
    <row r="247" spans="1:11" x14ac:dyDescent="0.35">
      <c r="A247" s="31" t="s">
        <v>385</v>
      </c>
      <c r="B247" s="32">
        <v>-2.8039244196917001E-7</v>
      </c>
      <c r="D247" s="31" t="s">
        <v>215</v>
      </c>
      <c r="E247" s="32">
        <v>-3.2987957849318302E-7</v>
      </c>
      <c r="G247" s="31" t="s">
        <v>186</v>
      </c>
      <c r="H247" s="32">
        <v>-2.6912610339093702E-7</v>
      </c>
      <c r="J247" s="31" t="s">
        <v>252</v>
      </c>
      <c r="K247" s="32">
        <v>-7.4698629555225402E-8</v>
      </c>
    </row>
    <row r="248" spans="1:11" x14ac:dyDescent="0.35">
      <c r="A248" s="31" t="s">
        <v>390</v>
      </c>
      <c r="B248" s="32">
        <v>-2.9394629286355099E-7</v>
      </c>
      <c r="D248" s="31" t="s">
        <v>147</v>
      </c>
      <c r="E248" s="32">
        <v>-3.4310799577632802E-7</v>
      </c>
      <c r="G248" s="31" t="s">
        <v>268</v>
      </c>
      <c r="H248" s="32">
        <v>-3.0436786958333001E-7</v>
      </c>
      <c r="J248" s="31" t="s">
        <v>213</v>
      </c>
      <c r="K248" s="32">
        <v>-7.4990788502630606E-8</v>
      </c>
    </row>
    <row r="249" spans="1:11" x14ac:dyDescent="0.35">
      <c r="A249" s="31" t="s">
        <v>224</v>
      </c>
      <c r="B249" s="32">
        <v>-3.12404334673391E-7</v>
      </c>
      <c r="D249" s="31" t="s">
        <v>223</v>
      </c>
      <c r="E249" s="32">
        <v>-3.4706247304941401E-7</v>
      </c>
      <c r="G249" s="31" t="s">
        <v>212</v>
      </c>
      <c r="H249" s="32">
        <v>-3.1646345979625498E-7</v>
      </c>
      <c r="J249" s="31" t="s">
        <v>146</v>
      </c>
      <c r="K249" s="32">
        <v>-8.0851941149818806E-8</v>
      </c>
    </row>
    <row r="250" spans="1:11" x14ac:dyDescent="0.35">
      <c r="A250" s="31" t="s">
        <v>238</v>
      </c>
      <c r="B250" s="32">
        <v>-3.1820866491862498E-7</v>
      </c>
      <c r="D250" s="31" t="s">
        <v>297</v>
      </c>
      <c r="E250" s="32">
        <v>-4.0008302225281501E-7</v>
      </c>
      <c r="G250" s="31" t="s">
        <v>299</v>
      </c>
      <c r="H250" s="32">
        <v>-3.1838058827573203E-7</v>
      </c>
      <c r="J250" s="31" t="s">
        <v>300</v>
      </c>
      <c r="K250" s="32">
        <v>-9.0566094450986098E-8</v>
      </c>
    </row>
    <row r="251" spans="1:11" x14ac:dyDescent="0.35">
      <c r="A251" s="31" t="s">
        <v>191</v>
      </c>
      <c r="B251" s="32">
        <v>-3.4548438417375898E-7</v>
      </c>
      <c r="D251" s="31" t="s">
        <v>289</v>
      </c>
      <c r="E251" s="32">
        <v>-4.0472330138443501E-7</v>
      </c>
      <c r="G251" s="31" t="s">
        <v>264</v>
      </c>
      <c r="H251" s="32">
        <v>-3.2822947611190398E-7</v>
      </c>
      <c r="J251" s="31" t="s">
        <v>302</v>
      </c>
      <c r="K251" s="32">
        <v>-9.7858784062409798E-8</v>
      </c>
    </row>
    <row r="252" spans="1:11" x14ac:dyDescent="0.35">
      <c r="A252" s="31" t="s">
        <v>230</v>
      </c>
      <c r="B252" s="32">
        <v>-3.6854518031650798E-7</v>
      </c>
      <c r="D252" s="31" t="s">
        <v>312</v>
      </c>
      <c r="E252" s="32">
        <v>-4.0987540366268101E-7</v>
      </c>
      <c r="G252" s="31" t="s">
        <v>228</v>
      </c>
      <c r="H252" s="32">
        <v>-3.7408913051230199E-7</v>
      </c>
      <c r="J252" s="31" t="s">
        <v>314</v>
      </c>
      <c r="K252" s="32">
        <v>-9.8339754333150301E-8</v>
      </c>
    </row>
    <row r="253" spans="1:11" x14ac:dyDescent="0.35">
      <c r="A253" s="31" t="s">
        <v>370</v>
      </c>
      <c r="B253" s="32">
        <v>-3.6900457768825701E-7</v>
      </c>
      <c r="D253" s="31" t="s">
        <v>376</v>
      </c>
      <c r="E253" s="32">
        <v>-4.2309942825384202E-7</v>
      </c>
      <c r="G253" s="31" t="s">
        <v>163</v>
      </c>
      <c r="H253" s="32">
        <v>-3.8687495857854098E-7</v>
      </c>
      <c r="J253" s="31" t="s">
        <v>243</v>
      </c>
      <c r="K253" s="32">
        <v>-1.0640710079440799E-7</v>
      </c>
    </row>
    <row r="254" spans="1:11" x14ac:dyDescent="0.35">
      <c r="A254" s="31" t="s">
        <v>160</v>
      </c>
      <c r="B254" s="32">
        <v>-3.7995295268361401E-7</v>
      </c>
      <c r="D254" s="31" t="s">
        <v>269</v>
      </c>
      <c r="E254" s="32">
        <v>-4.3828040858327502E-7</v>
      </c>
      <c r="G254" s="31" t="s">
        <v>216</v>
      </c>
      <c r="H254" s="32">
        <v>-3.9546179792818599E-7</v>
      </c>
      <c r="J254" s="31" t="s">
        <v>289</v>
      </c>
      <c r="K254" s="32">
        <v>-1.18974991130525E-7</v>
      </c>
    </row>
    <row r="255" spans="1:11" x14ac:dyDescent="0.35">
      <c r="A255" s="31" t="s">
        <v>346</v>
      </c>
      <c r="B255" s="32">
        <v>-3.86750936851313E-7</v>
      </c>
      <c r="D255" s="31" t="s">
        <v>129</v>
      </c>
      <c r="E255" s="32">
        <v>-4.5350961676531902E-7</v>
      </c>
      <c r="G255" s="31" t="s">
        <v>385</v>
      </c>
      <c r="H255" s="32">
        <v>-4.3756576214034902E-7</v>
      </c>
      <c r="J255" s="31" t="s">
        <v>208</v>
      </c>
      <c r="K255" s="32">
        <v>-1.3416505864389E-7</v>
      </c>
    </row>
    <row r="256" spans="1:11" x14ac:dyDescent="0.35">
      <c r="A256" s="31" t="s">
        <v>320</v>
      </c>
      <c r="B256" s="32">
        <v>-4.1161904756047801E-7</v>
      </c>
      <c r="D256" s="31" t="s">
        <v>390</v>
      </c>
      <c r="E256" s="32">
        <v>-4.59038742440009E-7</v>
      </c>
      <c r="G256" s="31" t="s">
        <v>283</v>
      </c>
      <c r="H256" s="32">
        <v>-4.4983811848273701E-7</v>
      </c>
      <c r="J256" s="31" t="s">
        <v>224</v>
      </c>
      <c r="K256" s="32">
        <v>-1.3596353882651199E-7</v>
      </c>
    </row>
    <row r="257" spans="1:11" x14ac:dyDescent="0.35">
      <c r="A257" s="31" t="s">
        <v>213</v>
      </c>
      <c r="B257" s="32">
        <v>-4.3203121154952198E-7</v>
      </c>
      <c r="D257" s="31" t="s">
        <v>309</v>
      </c>
      <c r="E257" s="32">
        <v>-4.7626598056245099E-7</v>
      </c>
      <c r="G257" s="31" t="s">
        <v>290</v>
      </c>
      <c r="H257" s="32">
        <v>-4.60514122870888E-7</v>
      </c>
      <c r="J257" s="31" t="s">
        <v>244</v>
      </c>
      <c r="K257" s="32">
        <v>-1.39935905987407E-7</v>
      </c>
    </row>
    <row r="258" spans="1:11" x14ac:dyDescent="0.35">
      <c r="A258" s="31" t="s">
        <v>187</v>
      </c>
      <c r="B258" s="32">
        <v>-4.7018170139123501E-7</v>
      </c>
      <c r="D258" s="31" t="s">
        <v>233</v>
      </c>
      <c r="E258" s="32">
        <v>-5.0582361878462198E-7</v>
      </c>
      <c r="G258" s="31" t="s">
        <v>220</v>
      </c>
      <c r="H258" s="32">
        <v>-4.7336372953179902E-7</v>
      </c>
      <c r="J258" s="31" t="s">
        <v>134</v>
      </c>
      <c r="K258" s="32">
        <v>-1.4195394315029099E-7</v>
      </c>
    </row>
    <row r="259" spans="1:11" x14ac:dyDescent="0.35">
      <c r="A259" s="31" t="s">
        <v>373</v>
      </c>
      <c r="B259" s="32">
        <v>-4.7856477659663305E-7</v>
      </c>
      <c r="D259" s="31" t="s">
        <v>385</v>
      </c>
      <c r="E259" s="32">
        <v>-5.1407037824239499E-7</v>
      </c>
      <c r="G259" s="31" t="s">
        <v>295</v>
      </c>
      <c r="H259" s="32">
        <v>-4.8430291656892604E-7</v>
      </c>
      <c r="J259" s="31" t="s">
        <v>246</v>
      </c>
      <c r="K259" s="32">
        <v>-1.52949840900721E-7</v>
      </c>
    </row>
    <row r="260" spans="1:11" x14ac:dyDescent="0.35">
      <c r="A260" s="31" t="s">
        <v>252</v>
      </c>
      <c r="B260" s="32">
        <v>-4.90690373131835E-7</v>
      </c>
      <c r="D260" s="31" t="s">
        <v>305</v>
      </c>
      <c r="E260" s="32">
        <v>-5.2019277749439298E-7</v>
      </c>
      <c r="G260" s="31" t="s">
        <v>389</v>
      </c>
      <c r="H260" s="32">
        <v>-4.9187261929996496E-7</v>
      </c>
      <c r="J260" s="31" t="s">
        <v>143</v>
      </c>
      <c r="K260" s="32">
        <v>-1.53313334873778E-7</v>
      </c>
    </row>
    <row r="261" spans="1:11" x14ac:dyDescent="0.35">
      <c r="A261" s="31" t="s">
        <v>268</v>
      </c>
      <c r="B261" s="32">
        <v>-5.2150533473769103E-7</v>
      </c>
      <c r="D261" s="31" t="s">
        <v>380</v>
      </c>
      <c r="E261" s="32">
        <v>-5.3902853207886904E-7</v>
      </c>
      <c r="G261" s="31" t="s">
        <v>224</v>
      </c>
      <c r="H261" s="32">
        <v>-5.0011079501330802E-7</v>
      </c>
      <c r="J261" s="31" t="s">
        <v>386</v>
      </c>
      <c r="K261" s="32">
        <v>-1.76507130147605E-7</v>
      </c>
    </row>
    <row r="262" spans="1:11" x14ac:dyDescent="0.35">
      <c r="A262" s="31" t="s">
        <v>207</v>
      </c>
      <c r="B262" s="32">
        <v>-5.2345192059865104E-7</v>
      </c>
      <c r="D262" s="31" t="s">
        <v>299</v>
      </c>
      <c r="E262" s="32">
        <v>-5.4973242547480198E-7</v>
      </c>
      <c r="G262" s="31" t="s">
        <v>360</v>
      </c>
      <c r="H262" s="32">
        <v>-5.3343522518599799E-7</v>
      </c>
      <c r="J262" s="31" t="s">
        <v>248</v>
      </c>
      <c r="K262" s="32">
        <v>-1.9049878984433699E-7</v>
      </c>
    </row>
    <row r="263" spans="1:11" x14ac:dyDescent="0.35">
      <c r="A263" s="31" t="s">
        <v>251</v>
      </c>
      <c r="B263" s="32">
        <v>-5.7211740591579098E-7</v>
      </c>
      <c r="D263" s="31" t="s">
        <v>166</v>
      </c>
      <c r="E263" s="32">
        <v>-5.6496607957054697E-7</v>
      </c>
      <c r="G263" s="31" t="s">
        <v>315</v>
      </c>
      <c r="H263" s="32">
        <v>-5.7065679312832503E-7</v>
      </c>
      <c r="J263" s="31" t="s">
        <v>184</v>
      </c>
      <c r="K263" s="32">
        <v>-2.33453763274661E-7</v>
      </c>
    </row>
    <row r="264" spans="1:11" x14ac:dyDescent="0.35">
      <c r="A264" s="31" t="s">
        <v>315</v>
      </c>
      <c r="B264" s="32">
        <v>-5.8094363936651203E-7</v>
      </c>
      <c r="D264" s="31" t="s">
        <v>286</v>
      </c>
      <c r="E264" s="32">
        <v>-6.05716552943865E-7</v>
      </c>
      <c r="G264" s="31" t="s">
        <v>176</v>
      </c>
      <c r="H264" s="32">
        <v>-5.8791078092458299E-7</v>
      </c>
      <c r="J264" s="31" t="s">
        <v>242</v>
      </c>
      <c r="K264" s="32">
        <v>-2.3980165994673598E-7</v>
      </c>
    </row>
    <row r="265" spans="1:11" x14ac:dyDescent="0.35">
      <c r="A265" s="31" t="s">
        <v>371</v>
      </c>
      <c r="B265" s="32">
        <v>-6.2437776474636597E-7</v>
      </c>
      <c r="D265" s="31" t="s">
        <v>350</v>
      </c>
      <c r="E265" s="32">
        <v>-6.1533968449575898E-7</v>
      </c>
      <c r="G265" s="31" t="s">
        <v>313</v>
      </c>
      <c r="H265" s="32">
        <v>-6.0053884276965901E-7</v>
      </c>
      <c r="J265" s="31" t="s">
        <v>163</v>
      </c>
      <c r="K265" s="32">
        <v>-2.4290552916309702E-7</v>
      </c>
    </row>
    <row r="266" spans="1:11" x14ac:dyDescent="0.35">
      <c r="A266" s="31" t="s">
        <v>193</v>
      </c>
      <c r="B266" s="32">
        <v>-6.29151610192771E-7</v>
      </c>
      <c r="D266" s="31" t="s">
        <v>306</v>
      </c>
      <c r="E266" s="32">
        <v>-6.40899318067077E-7</v>
      </c>
      <c r="G266" s="31" t="s">
        <v>271</v>
      </c>
      <c r="H266" s="32">
        <v>-6.1250717372354797E-7</v>
      </c>
      <c r="J266" s="31" t="s">
        <v>284</v>
      </c>
      <c r="K266" s="32">
        <v>-2.51998708323076E-7</v>
      </c>
    </row>
    <row r="267" spans="1:11" x14ac:dyDescent="0.35">
      <c r="A267" s="31" t="s">
        <v>279</v>
      </c>
      <c r="B267" s="32">
        <v>-6.36816281682674E-7</v>
      </c>
      <c r="D267" s="31" t="s">
        <v>167</v>
      </c>
      <c r="E267" s="32">
        <v>-6.5541137046199004E-7</v>
      </c>
      <c r="G267" s="31" t="s">
        <v>242</v>
      </c>
      <c r="H267" s="32">
        <v>-6.2023287018607802E-7</v>
      </c>
      <c r="J267" s="31" t="s">
        <v>181</v>
      </c>
      <c r="K267" s="32">
        <v>-2.94979982839597E-7</v>
      </c>
    </row>
    <row r="268" spans="1:11" x14ac:dyDescent="0.35">
      <c r="A268" s="31" t="s">
        <v>74</v>
      </c>
      <c r="B268" s="32">
        <v>-7.3778795112691303E-7</v>
      </c>
      <c r="D268" s="31" t="s">
        <v>162</v>
      </c>
      <c r="E268" s="32">
        <v>-6.8948818276306502E-7</v>
      </c>
      <c r="G268" s="31" t="s">
        <v>291</v>
      </c>
      <c r="H268" s="32">
        <v>-6.4473197507025301E-7</v>
      </c>
      <c r="J268" s="31" t="s">
        <v>189</v>
      </c>
      <c r="K268" s="32">
        <v>-3.1025760832780702E-7</v>
      </c>
    </row>
    <row r="269" spans="1:11" x14ac:dyDescent="0.35">
      <c r="A269" s="31" t="s">
        <v>138</v>
      </c>
      <c r="B269" s="32">
        <v>-7.7254345108161097E-7</v>
      </c>
      <c r="D269" s="31" t="s">
        <v>235</v>
      </c>
      <c r="E269" s="32">
        <v>-7.0519438149251905E-7</v>
      </c>
      <c r="G269" s="31" t="s">
        <v>380</v>
      </c>
      <c r="H269" s="32">
        <v>-6.5560485771429003E-7</v>
      </c>
      <c r="J269" s="31" t="s">
        <v>179</v>
      </c>
      <c r="K269" s="32">
        <v>-3.1410127099995399E-7</v>
      </c>
    </row>
    <row r="270" spans="1:11" x14ac:dyDescent="0.35">
      <c r="A270" s="31" t="s">
        <v>131</v>
      </c>
      <c r="B270" s="32">
        <v>-7.8398849085167405E-7</v>
      </c>
      <c r="D270" s="31" t="s">
        <v>374</v>
      </c>
      <c r="E270" s="32">
        <v>-7.2146017171056603E-7</v>
      </c>
      <c r="G270" s="31" t="s">
        <v>189</v>
      </c>
      <c r="H270" s="32">
        <v>-6.6727391243175797E-7</v>
      </c>
      <c r="J270" s="31" t="s">
        <v>277</v>
      </c>
      <c r="K270" s="32">
        <v>-3.2352013578232999E-7</v>
      </c>
    </row>
    <row r="271" spans="1:11" x14ac:dyDescent="0.35">
      <c r="A271" s="31" t="s">
        <v>307</v>
      </c>
      <c r="B271" s="32">
        <v>-8.0368530720372401E-7</v>
      </c>
      <c r="D271" s="31" t="s">
        <v>230</v>
      </c>
      <c r="E271" s="32">
        <v>-7.2855914623857703E-7</v>
      </c>
      <c r="G271" s="31" t="s">
        <v>174</v>
      </c>
      <c r="H271" s="32">
        <v>-6.6932747425719903E-7</v>
      </c>
      <c r="J271" s="31" t="s">
        <v>390</v>
      </c>
      <c r="K271" s="32">
        <v>-3.42190065194756E-7</v>
      </c>
    </row>
    <row r="272" spans="1:11" x14ac:dyDescent="0.35">
      <c r="A272" s="31" t="s">
        <v>289</v>
      </c>
      <c r="B272" s="32">
        <v>-8.5451460310968205E-7</v>
      </c>
      <c r="D272" s="31" t="s">
        <v>159</v>
      </c>
      <c r="E272" s="32">
        <v>-7.3569628367823799E-7</v>
      </c>
      <c r="G272" s="31" t="s">
        <v>239</v>
      </c>
      <c r="H272" s="32">
        <v>-6.7643637059067599E-7</v>
      </c>
      <c r="J272" s="31" t="s">
        <v>255</v>
      </c>
      <c r="K272" s="32">
        <v>-3.46448558756583E-7</v>
      </c>
    </row>
    <row r="273" spans="1:11" x14ac:dyDescent="0.35">
      <c r="A273" s="31" t="s">
        <v>169</v>
      </c>
      <c r="B273" s="32">
        <v>-8.80460196264777E-7</v>
      </c>
      <c r="D273" s="31" t="s">
        <v>169</v>
      </c>
      <c r="E273" s="32">
        <v>-7.8446073287998595E-7</v>
      </c>
      <c r="G273" s="31" t="s">
        <v>217</v>
      </c>
      <c r="H273" s="32">
        <v>-6.7784853370570198E-7</v>
      </c>
      <c r="J273" s="31" t="s">
        <v>170</v>
      </c>
      <c r="K273" s="32">
        <v>-3.5721066619660698E-7</v>
      </c>
    </row>
    <row r="274" spans="1:11" x14ac:dyDescent="0.35">
      <c r="A274" s="31" t="s">
        <v>342</v>
      </c>
      <c r="B274" s="32">
        <v>-9.2683018014234702E-7</v>
      </c>
      <c r="D274" s="31" t="s">
        <v>252</v>
      </c>
      <c r="E274" s="32">
        <v>-7.9690299612348598E-7</v>
      </c>
      <c r="G274" s="31" t="s">
        <v>308</v>
      </c>
      <c r="H274" s="32">
        <v>-7.7799172669743905E-7</v>
      </c>
      <c r="J274" s="31" t="s">
        <v>232</v>
      </c>
      <c r="K274" s="32">
        <v>-3.6865836881009699E-7</v>
      </c>
    </row>
    <row r="275" spans="1:11" x14ac:dyDescent="0.35">
      <c r="A275" s="31" t="s">
        <v>269</v>
      </c>
      <c r="B275" s="32">
        <v>-9.43292701615489E-7</v>
      </c>
      <c r="D275" s="31" t="s">
        <v>163</v>
      </c>
      <c r="E275" s="32">
        <v>-8.6241031113535896E-7</v>
      </c>
      <c r="G275" s="31" t="s">
        <v>376</v>
      </c>
      <c r="H275" s="32">
        <v>-7.8249923953400897E-7</v>
      </c>
      <c r="J275" s="31" t="s">
        <v>188</v>
      </c>
      <c r="K275" s="32">
        <v>-3.6966062994911201E-7</v>
      </c>
    </row>
    <row r="276" spans="1:11" x14ac:dyDescent="0.35">
      <c r="A276" s="31" t="s">
        <v>388</v>
      </c>
      <c r="B276" s="32">
        <v>-9.5271515599662005E-7</v>
      </c>
      <c r="D276" s="31" t="s">
        <v>254</v>
      </c>
      <c r="E276" s="32">
        <v>-8.6293890267922504E-7</v>
      </c>
      <c r="G276" s="31" t="s">
        <v>347</v>
      </c>
      <c r="H276" s="32">
        <v>-7.8433530358361799E-7</v>
      </c>
      <c r="J276" s="31" t="s">
        <v>235</v>
      </c>
      <c r="K276" s="32">
        <v>-3.7288251292187799E-7</v>
      </c>
    </row>
    <row r="277" spans="1:11" x14ac:dyDescent="0.35">
      <c r="A277" s="31" t="s">
        <v>195</v>
      </c>
      <c r="B277" s="32">
        <v>-9.5879755666791095E-7</v>
      </c>
      <c r="D277" s="31" t="s">
        <v>182</v>
      </c>
      <c r="E277" s="32">
        <v>-9.1737784397409603E-7</v>
      </c>
      <c r="G277" s="31" t="s">
        <v>312</v>
      </c>
      <c r="H277" s="32">
        <v>-8.0227264462078802E-7</v>
      </c>
      <c r="J277" s="31" t="s">
        <v>379</v>
      </c>
      <c r="K277" s="32">
        <v>-3.9498546538447999E-7</v>
      </c>
    </row>
    <row r="278" spans="1:11" x14ac:dyDescent="0.35">
      <c r="A278" s="31" t="s">
        <v>186</v>
      </c>
      <c r="B278" s="32">
        <v>-9.7890110967389598E-7</v>
      </c>
      <c r="D278" s="31" t="s">
        <v>381</v>
      </c>
      <c r="E278" s="32">
        <v>-9.3010279226027296E-7</v>
      </c>
      <c r="G278" s="31" t="s">
        <v>236</v>
      </c>
      <c r="H278" s="32">
        <v>-9.1445571971021402E-7</v>
      </c>
      <c r="J278" s="31" t="s">
        <v>253</v>
      </c>
      <c r="K278" s="32">
        <v>-4.0345406984804199E-7</v>
      </c>
    </row>
    <row r="279" spans="1:11" x14ac:dyDescent="0.35">
      <c r="A279" s="31" t="s">
        <v>119</v>
      </c>
      <c r="B279" s="32">
        <v>-9.8132081462935791E-7</v>
      </c>
      <c r="D279" s="31" t="s">
        <v>293</v>
      </c>
      <c r="E279" s="32">
        <v>-9.4677566583798304E-7</v>
      </c>
      <c r="G279" s="31" t="s">
        <v>198</v>
      </c>
      <c r="H279" s="32">
        <v>-9.1855084177195699E-7</v>
      </c>
      <c r="J279" s="31" t="s">
        <v>374</v>
      </c>
      <c r="K279" s="32">
        <v>-4.14836167894114E-7</v>
      </c>
    </row>
    <row r="280" spans="1:11" x14ac:dyDescent="0.35">
      <c r="A280" s="31" t="s">
        <v>216</v>
      </c>
      <c r="B280" s="32">
        <v>-1.03139256078427E-6</v>
      </c>
      <c r="D280" s="31" t="s">
        <v>211</v>
      </c>
      <c r="E280" s="32">
        <v>-9.7000463199740607E-7</v>
      </c>
      <c r="G280" s="31" t="s">
        <v>151</v>
      </c>
      <c r="H280" s="32">
        <v>-9.3150159461678404E-7</v>
      </c>
      <c r="J280" s="31" t="s">
        <v>183</v>
      </c>
      <c r="K280" s="32">
        <v>-4.2619881645871999E-7</v>
      </c>
    </row>
    <row r="281" spans="1:11" x14ac:dyDescent="0.35">
      <c r="A281" s="31" t="s">
        <v>294</v>
      </c>
      <c r="B281" s="32">
        <v>-1.0314516448657E-6</v>
      </c>
      <c r="D281" s="31" t="s">
        <v>160</v>
      </c>
      <c r="E281" s="32">
        <v>-1.0083349111679099E-6</v>
      </c>
      <c r="G281" s="31" t="s">
        <v>267</v>
      </c>
      <c r="H281" s="32">
        <v>-9.3583961560363499E-7</v>
      </c>
      <c r="J281" s="31" t="s">
        <v>195</v>
      </c>
      <c r="K281" s="32">
        <v>-4.30105325798503E-7</v>
      </c>
    </row>
    <row r="282" spans="1:11" x14ac:dyDescent="0.35">
      <c r="A282" s="31" t="s">
        <v>219</v>
      </c>
      <c r="B282" s="32">
        <v>-1.08472387687305E-6</v>
      </c>
      <c r="D282" s="31" t="s">
        <v>283</v>
      </c>
      <c r="E282" s="32">
        <v>-1.05354947930496E-6</v>
      </c>
      <c r="G282" s="31" t="s">
        <v>199</v>
      </c>
      <c r="H282" s="32">
        <v>-9.4197673576389797E-7</v>
      </c>
      <c r="J282" s="31" t="s">
        <v>149</v>
      </c>
      <c r="K282" s="32">
        <v>-4.3307004488176702E-7</v>
      </c>
    </row>
    <row r="283" spans="1:11" x14ac:dyDescent="0.35">
      <c r="A283" s="31" t="s">
        <v>165</v>
      </c>
      <c r="B283" s="32">
        <v>-1.11520587626836E-6</v>
      </c>
      <c r="D283" s="31" t="s">
        <v>308</v>
      </c>
      <c r="E283" s="32">
        <v>-1.05666568880894E-6</v>
      </c>
      <c r="G283" s="31" t="s">
        <v>266</v>
      </c>
      <c r="H283" s="32">
        <v>-1.0976797604154201E-6</v>
      </c>
      <c r="J283" s="31" t="s">
        <v>279</v>
      </c>
      <c r="K283" s="32">
        <v>-4.70519382013473E-7</v>
      </c>
    </row>
    <row r="284" spans="1:11" x14ac:dyDescent="0.35">
      <c r="A284" s="31" t="s">
        <v>265</v>
      </c>
      <c r="B284" s="32">
        <v>-1.14507866448984E-6</v>
      </c>
      <c r="D284" s="31" t="s">
        <v>151</v>
      </c>
      <c r="E284" s="32">
        <v>-1.21199074120565E-6</v>
      </c>
      <c r="G284" s="31" t="s">
        <v>203</v>
      </c>
      <c r="H284" s="32">
        <v>-1.1699469998408599E-6</v>
      </c>
      <c r="J284" s="31" t="s">
        <v>223</v>
      </c>
      <c r="K284" s="32">
        <v>-4.7357726817551801E-7</v>
      </c>
    </row>
    <row r="285" spans="1:11" x14ac:dyDescent="0.35">
      <c r="A285" s="31" t="s">
        <v>278</v>
      </c>
      <c r="B285" s="32">
        <v>-1.1463912975277299E-6</v>
      </c>
      <c r="D285" s="31" t="s">
        <v>313</v>
      </c>
      <c r="E285" s="32">
        <v>-1.22145153123189E-6</v>
      </c>
      <c r="G285" s="31" t="s">
        <v>281</v>
      </c>
      <c r="H285" s="32">
        <v>-1.2284839024124699E-6</v>
      </c>
      <c r="J285" s="31" t="s">
        <v>259</v>
      </c>
      <c r="K285" s="32">
        <v>-5.0715096133165996E-7</v>
      </c>
    </row>
    <row r="286" spans="1:11" x14ac:dyDescent="0.35">
      <c r="A286" s="31" t="s">
        <v>341</v>
      </c>
      <c r="B286" s="32">
        <v>-1.1884295413803401E-6</v>
      </c>
      <c r="D286" s="31" t="s">
        <v>197</v>
      </c>
      <c r="E286" s="32">
        <v>-1.2644091521493801E-6</v>
      </c>
      <c r="G286" s="31" t="s">
        <v>194</v>
      </c>
      <c r="H286" s="32">
        <v>-1.3175215670102801E-6</v>
      </c>
      <c r="J286" s="31" t="s">
        <v>230</v>
      </c>
      <c r="K286" s="32">
        <v>-5.1797776533692702E-7</v>
      </c>
    </row>
    <row r="287" spans="1:11" x14ac:dyDescent="0.35">
      <c r="A287" s="31" t="s">
        <v>308</v>
      </c>
      <c r="B287" s="32">
        <v>-1.1934459089828801E-6</v>
      </c>
      <c r="D287" s="31" t="s">
        <v>149</v>
      </c>
      <c r="E287" s="32">
        <v>-1.4682149586449701E-6</v>
      </c>
      <c r="G287" s="31" t="s">
        <v>170</v>
      </c>
      <c r="H287" s="32">
        <v>-1.39473774000628E-6</v>
      </c>
      <c r="J287" s="31" t="s">
        <v>268</v>
      </c>
      <c r="K287" s="32">
        <v>-5.4308947370969002E-7</v>
      </c>
    </row>
    <row r="288" spans="1:11" x14ac:dyDescent="0.35">
      <c r="A288" s="31" t="s">
        <v>380</v>
      </c>
      <c r="B288" s="32">
        <v>-1.2184150538051501E-6</v>
      </c>
      <c r="D288" s="31" t="s">
        <v>195</v>
      </c>
      <c r="E288" s="32">
        <v>-1.51477461641838E-6</v>
      </c>
      <c r="G288" s="31" t="s">
        <v>238</v>
      </c>
      <c r="H288" s="32">
        <v>-1.45588921677254E-6</v>
      </c>
      <c r="J288" s="31" t="s">
        <v>173</v>
      </c>
      <c r="K288" s="32">
        <v>-5.6282330412128599E-7</v>
      </c>
    </row>
    <row r="289" spans="1:11" x14ac:dyDescent="0.35">
      <c r="A289" s="31" t="s">
        <v>200</v>
      </c>
      <c r="B289" s="32">
        <v>-1.3367972114881099E-6</v>
      </c>
      <c r="D289" s="31" t="s">
        <v>188</v>
      </c>
      <c r="E289" s="32">
        <v>-1.5421808999361E-6</v>
      </c>
      <c r="G289" s="31" t="s">
        <v>240</v>
      </c>
      <c r="H289" s="32">
        <v>-1.57712749406955E-6</v>
      </c>
      <c r="J289" s="31" t="s">
        <v>293</v>
      </c>
      <c r="K289" s="32">
        <v>-6.4460865623990598E-7</v>
      </c>
    </row>
    <row r="290" spans="1:11" x14ac:dyDescent="0.35">
      <c r="A290" s="31" t="s">
        <v>143</v>
      </c>
      <c r="B290" s="32">
        <v>-1.5111997620563701E-6</v>
      </c>
      <c r="D290" s="31" t="s">
        <v>190</v>
      </c>
      <c r="E290" s="32">
        <v>-1.8401184416687499E-6</v>
      </c>
      <c r="G290" s="31" t="s">
        <v>390</v>
      </c>
      <c r="H290" s="32">
        <v>-1.57909266279394E-6</v>
      </c>
      <c r="J290" s="31" t="s">
        <v>261</v>
      </c>
      <c r="K290" s="32">
        <v>-7.1393244987844297E-7</v>
      </c>
    </row>
    <row r="291" spans="1:11" x14ac:dyDescent="0.35">
      <c r="A291" s="31" t="s">
        <v>163</v>
      </c>
      <c r="B291" s="32">
        <v>-1.58671640324793E-6</v>
      </c>
      <c r="D291" s="31" t="s">
        <v>243</v>
      </c>
      <c r="E291" s="32">
        <v>-1.8604104446014899E-6</v>
      </c>
      <c r="G291" s="31" t="s">
        <v>222</v>
      </c>
      <c r="H291" s="32">
        <v>-1.6403649212691899E-6</v>
      </c>
      <c r="J291" s="31" t="s">
        <v>310</v>
      </c>
      <c r="K291" s="32">
        <v>-7.5963774753140203E-7</v>
      </c>
    </row>
    <row r="292" spans="1:11" x14ac:dyDescent="0.35">
      <c r="A292" s="31" t="s">
        <v>168</v>
      </c>
      <c r="B292" s="32">
        <v>-1.7794685422398701E-6</v>
      </c>
      <c r="D292" s="31" t="s">
        <v>178</v>
      </c>
      <c r="E292" s="32">
        <v>-1.8812266771378099E-6</v>
      </c>
      <c r="G292" s="31" t="s">
        <v>272</v>
      </c>
      <c r="H292" s="32">
        <v>-1.6667221330748199E-6</v>
      </c>
      <c r="J292" s="31" t="s">
        <v>166</v>
      </c>
      <c r="K292" s="32">
        <v>-7.8514032667859501E-7</v>
      </c>
    </row>
    <row r="293" spans="1:11" x14ac:dyDescent="0.35">
      <c r="A293" s="31" t="s">
        <v>290</v>
      </c>
      <c r="B293" s="32">
        <v>-1.8867510102718E-6</v>
      </c>
      <c r="D293" s="31" t="s">
        <v>268</v>
      </c>
      <c r="E293" s="32">
        <v>-1.9845805436986102E-6</v>
      </c>
      <c r="G293" s="31" t="s">
        <v>149</v>
      </c>
      <c r="H293" s="32">
        <v>-1.8748914658453801E-6</v>
      </c>
      <c r="J293" s="31" t="s">
        <v>238</v>
      </c>
      <c r="K293" s="32">
        <v>-8.7380316814134E-7</v>
      </c>
    </row>
    <row r="294" spans="1:11" x14ac:dyDescent="0.35">
      <c r="A294" s="31" t="s">
        <v>221</v>
      </c>
      <c r="B294" s="32">
        <v>-1.89350686258209E-6</v>
      </c>
      <c r="D294" s="31" t="s">
        <v>238</v>
      </c>
      <c r="E294" s="32">
        <v>-1.9939169774615598E-6</v>
      </c>
      <c r="G294" s="31" t="s">
        <v>274</v>
      </c>
      <c r="H294" s="32">
        <v>-2.1022968527981001E-6</v>
      </c>
      <c r="J294" s="31" t="s">
        <v>194</v>
      </c>
      <c r="K294" s="32">
        <v>-9.6796504382513907E-7</v>
      </c>
    </row>
    <row r="295" spans="1:11" x14ac:dyDescent="0.35">
      <c r="A295" s="31" t="s">
        <v>254</v>
      </c>
      <c r="B295" s="32">
        <v>-2.1132700305195599E-6</v>
      </c>
      <c r="D295" s="31" t="s">
        <v>122</v>
      </c>
      <c r="E295" s="32">
        <v>-2.19074193314406E-6</v>
      </c>
      <c r="G295" s="31" t="s">
        <v>226</v>
      </c>
      <c r="H295" s="32">
        <v>-2.34069649200377E-6</v>
      </c>
      <c r="J295" s="31" t="s">
        <v>257</v>
      </c>
      <c r="K295" s="32">
        <v>-1.0885243344171301E-6</v>
      </c>
    </row>
    <row r="296" spans="1:11" x14ac:dyDescent="0.35">
      <c r="A296" s="31" t="s">
        <v>243</v>
      </c>
      <c r="B296" s="32">
        <v>-2.1563732845958799E-6</v>
      </c>
      <c r="D296" s="31" t="s">
        <v>242</v>
      </c>
      <c r="E296" s="32">
        <v>-2.2712711026047101E-6</v>
      </c>
      <c r="G296" s="31" t="s">
        <v>144</v>
      </c>
      <c r="H296" s="32">
        <v>-2.4585931128911799E-6</v>
      </c>
      <c r="J296" s="31" t="s">
        <v>388</v>
      </c>
      <c r="K296" s="32">
        <v>-1.2232051489437301E-6</v>
      </c>
    </row>
    <row r="297" spans="1:11" x14ac:dyDescent="0.35">
      <c r="A297" s="31" t="s">
        <v>248</v>
      </c>
      <c r="B297" s="32">
        <v>-2.4361414103898202E-6</v>
      </c>
      <c r="D297" s="31" t="s">
        <v>200</v>
      </c>
      <c r="E297" s="32">
        <v>-2.46389815084558E-6</v>
      </c>
      <c r="G297" s="31" t="s">
        <v>166</v>
      </c>
      <c r="H297" s="32">
        <v>-2.6128252621681201E-6</v>
      </c>
      <c r="J297" s="31" t="s">
        <v>254</v>
      </c>
      <c r="K297" s="32">
        <v>-1.3294249051726001E-6</v>
      </c>
    </row>
    <row r="298" spans="1:11" x14ac:dyDescent="0.35">
      <c r="A298" s="31" t="s">
        <v>164</v>
      </c>
      <c r="B298" s="32">
        <v>-2.5798716061767298E-6</v>
      </c>
      <c r="D298" s="31" t="s">
        <v>194</v>
      </c>
      <c r="E298" s="32">
        <v>-2.6928269337623602E-6</v>
      </c>
      <c r="G298" s="31" t="s">
        <v>156</v>
      </c>
      <c r="H298" s="32">
        <v>-2.7158135185134701E-6</v>
      </c>
      <c r="J298" s="31" t="s">
        <v>264</v>
      </c>
      <c r="K298" s="32">
        <v>-1.3330354388394399E-6</v>
      </c>
    </row>
    <row r="299" spans="1:11" x14ac:dyDescent="0.35">
      <c r="A299" s="31" t="s">
        <v>305</v>
      </c>
      <c r="B299" s="32">
        <v>-3.74231031773418E-6</v>
      </c>
      <c r="D299" s="31" t="s">
        <v>216</v>
      </c>
      <c r="E299" s="32">
        <v>-3.26373127924565E-6</v>
      </c>
      <c r="G299" s="31" t="s">
        <v>219</v>
      </c>
      <c r="H299" s="32">
        <v>-3.00573974808777E-6</v>
      </c>
      <c r="J299" s="31" t="s">
        <v>222</v>
      </c>
      <c r="K299" s="32">
        <v>-1.3873909916983E-6</v>
      </c>
    </row>
    <row r="300" spans="1:11" x14ac:dyDescent="0.35">
      <c r="A300" s="31" t="s">
        <v>253</v>
      </c>
      <c r="B300" s="32">
        <v>-5.5386408512206799E-6</v>
      </c>
      <c r="D300" s="31" t="s">
        <v>248</v>
      </c>
      <c r="E300" s="32">
        <v>-3.3606009981778198E-6</v>
      </c>
      <c r="G300" s="31" t="s">
        <v>253</v>
      </c>
      <c r="H300" s="32">
        <v>-3.0725936956198E-6</v>
      </c>
      <c r="J300" s="31" t="s">
        <v>198</v>
      </c>
      <c r="K300" s="32">
        <v>-2.4039001504084002E-6</v>
      </c>
    </row>
  </sheetData>
  <sheetProtection algorithmName="SHA-512" hashValue="yQg718qjT2mNYleZMv9ErOMhK3FRqTVw6T9Bswxct1WIaZKxPq/HuupCacpbjA4bu5ku/Ks5szxAXcgznjtPag==" saltValue="XFF1lmO81rVdpNqQgPp+UA==" spinCount="100000" sheet="1" objects="1" scenarios="1"/>
  <mergeCells count="5">
    <mergeCell ref="A3:K3"/>
    <mergeCell ref="A4:B4"/>
    <mergeCell ref="D4:E4"/>
    <mergeCell ref="G4:H4"/>
    <mergeCell ref="J4:K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AB0A-48C3-4B43-A7E3-964080AD4C4F}">
  <dimension ref="B2:D35"/>
  <sheetViews>
    <sheetView showGridLines="0" workbookViewId="0">
      <selection activeCell="K9" sqref="K9"/>
    </sheetView>
  </sheetViews>
  <sheetFormatPr defaultRowHeight="14.5" x14ac:dyDescent="0.35"/>
  <cols>
    <col min="2" max="2" width="13.54296875" customWidth="1"/>
    <col min="3" max="3" width="16.7265625" customWidth="1"/>
    <col min="4" max="4" width="49.453125" customWidth="1"/>
  </cols>
  <sheetData>
    <row r="2" spans="2:4" x14ac:dyDescent="0.35">
      <c r="B2" s="2" t="s">
        <v>61</v>
      </c>
      <c r="C2" s="2" t="s">
        <v>407</v>
      </c>
      <c r="D2" s="2" t="s">
        <v>62</v>
      </c>
    </row>
    <row r="3" spans="2:4" x14ac:dyDescent="0.35">
      <c r="B3" s="5" t="s">
        <v>65</v>
      </c>
      <c r="C3" s="30" t="s">
        <v>413</v>
      </c>
      <c r="D3" s="5" t="s">
        <v>83</v>
      </c>
    </row>
    <row r="4" spans="2:4" x14ac:dyDescent="0.35">
      <c r="B4" s="5" t="s">
        <v>66</v>
      </c>
      <c r="C4" s="30" t="s">
        <v>408</v>
      </c>
      <c r="D4" s="5" t="s">
        <v>86</v>
      </c>
    </row>
    <row r="5" spans="2:4" x14ac:dyDescent="0.35">
      <c r="B5" s="5" t="s">
        <v>63</v>
      </c>
      <c r="C5" s="30" t="s">
        <v>408</v>
      </c>
      <c r="D5" s="5" t="s">
        <v>81</v>
      </c>
    </row>
    <row r="6" spans="2:4" x14ac:dyDescent="0.35">
      <c r="B6" s="5" t="s">
        <v>73</v>
      </c>
      <c r="C6" s="30" t="s">
        <v>408</v>
      </c>
      <c r="D6" s="5" t="s">
        <v>92</v>
      </c>
    </row>
    <row r="7" spans="2:4" x14ac:dyDescent="0.35">
      <c r="B7" s="5" t="s">
        <v>136</v>
      </c>
      <c r="C7" s="30" t="s">
        <v>408</v>
      </c>
      <c r="D7" s="36" t="s">
        <v>401</v>
      </c>
    </row>
    <row r="8" spans="2:4" x14ac:dyDescent="0.35">
      <c r="B8" s="5" t="s">
        <v>70</v>
      </c>
      <c r="C8" s="30" t="s">
        <v>408</v>
      </c>
      <c r="D8" s="5" t="s">
        <v>89</v>
      </c>
    </row>
    <row r="9" spans="2:4" x14ac:dyDescent="0.35">
      <c r="B9" s="5" t="s">
        <v>141</v>
      </c>
      <c r="C9" s="30" t="s">
        <v>408</v>
      </c>
      <c r="D9" s="36" t="s">
        <v>403</v>
      </c>
    </row>
    <row r="10" spans="2:4" x14ac:dyDescent="0.35">
      <c r="B10" s="5" t="s">
        <v>79</v>
      </c>
      <c r="C10" s="30" t="s">
        <v>408</v>
      </c>
      <c r="D10" s="5" t="s">
        <v>97</v>
      </c>
    </row>
    <row r="11" spans="2:4" x14ac:dyDescent="0.35">
      <c r="B11" s="5" t="s">
        <v>76</v>
      </c>
      <c r="C11" s="30" t="s">
        <v>409</v>
      </c>
      <c r="D11" s="5" t="s">
        <v>95</v>
      </c>
    </row>
    <row r="12" spans="2:4" x14ac:dyDescent="0.35">
      <c r="B12" s="5" t="s">
        <v>68</v>
      </c>
      <c r="C12" s="30" t="s">
        <v>409</v>
      </c>
      <c r="D12" s="5" t="s">
        <v>85</v>
      </c>
    </row>
    <row r="13" spans="2:4" x14ac:dyDescent="0.35">
      <c r="B13" s="5" t="s">
        <v>131</v>
      </c>
      <c r="C13" s="30" t="s">
        <v>409</v>
      </c>
      <c r="D13" s="5" t="s">
        <v>394</v>
      </c>
    </row>
    <row r="14" spans="2:4" x14ac:dyDescent="0.35">
      <c r="B14" s="5" t="s">
        <v>130</v>
      </c>
      <c r="C14" s="30" t="s">
        <v>409</v>
      </c>
      <c r="D14" s="5" t="s">
        <v>393</v>
      </c>
    </row>
    <row r="15" spans="2:4" x14ac:dyDescent="0.35">
      <c r="B15" s="5" t="s">
        <v>140</v>
      </c>
      <c r="C15" s="30" t="s">
        <v>409</v>
      </c>
      <c r="D15" s="5" t="s">
        <v>395</v>
      </c>
    </row>
    <row r="16" spans="2:4" x14ac:dyDescent="0.35">
      <c r="B16" s="5" t="s">
        <v>64</v>
      </c>
      <c r="C16" s="30" t="s">
        <v>409</v>
      </c>
      <c r="D16" s="5" t="s">
        <v>82</v>
      </c>
    </row>
    <row r="17" spans="2:4" x14ac:dyDescent="0.35">
      <c r="B17" s="5" t="s">
        <v>117</v>
      </c>
      <c r="C17" s="30" t="s">
        <v>409</v>
      </c>
      <c r="D17" s="36" t="s">
        <v>396</v>
      </c>
    </row>
    <row r="18" spans="2:4" x14ac:dyDescent="0.35">
      <c r="B18" s="5" t="s">
        <v>80</v>
      </c>
      <c r="C18" s="30" t="s">
        <v>409</v>
      </c>
      <c r="D18" s="5" t="s">
        <v>98</v>
      </c>
    </row>
    <row r="19" spans="2:4" x14ac:dyDescent="0.35">
      <c r="B19" s="5" t="s">
        <v>78</v>
      </c>
      <c r="C19" s="30" t="s">
        <v>409</v>
      </c>
      <c r="D19" s="5" t="s">
        <v>88</v>
      </c>
    </row>
    <row r="20" spans="2:4" x14ac:dyDescent="0.35">
      <c r="B20" s="5" t="s">
        <v>71</v>
      </c>
      <c r="C20" s="30" t="s">
        <v>409</v>
      </c>
      <c r="D20" s="5" t="s">
        <v>90</v>
      </c>
    </row>
    <row r="21" spans="2:4" x14ac:dyDescent="0.35">
      <c r="B21" s="5" t="s">
        <v>72</v>
      </c>
      <c r="C21" s="30" t="s">
        <v>409</v>
      </c>
      <c r="D21" s="5" t="s">
        <v>91</v>
      </c>
    </row>
    <row r="22" spans="2:4" x14ac:dyDescent="0.35">
      <c r="B22" s="5" t="s">
        <v>77</v>
      </c>
      <c r="C22" s="30" t="s">
        <v>409</v>
      </c>
      <c r="D22" s="5" t="s">
        <v>96</v>
      </c>
    </row>
    <row r="23" spans="2:4" x14ac:dyDescent="0.35">
      <c r="B23" s="5" t="s">
        <v>443</v>
      </c>
      <c r="C23" s="30" t="s">
        <v>409</v>
      </c>
      <c r="D23" s="5" t="s">
        <v>444</v>
      </c>
    </row>
    <row r="24" spans="2:4" x14ac:dyDescent="0.35">
      <c r="B24" s="5" t="s">
        <v>69</v>
      </c>
      <c r="C24" s="30" t="s">
        <v>409</v>
      </c>
      <c r="D24" s="5" t="s">
        <v>87</v>
      </c>
    </row>
    <row r="25" spans="2:4" x14ac:dyDescent="0.35">
      <c r="B25" s="5" t="s">
        <v>127</v>
      </c>
      <c r="C25" s="30" t="s">
        <v>409</v>
      </c>
      <c r="D25" s="36" t="s">
        <v>405</v>
      </c>
    </row>
    <row r="26" spans="2:4" x14ac:dyDescent="0.35">
      <c r="B26" s="5" t="s">
        <v>122</v>
      </c>
      <c r="C26" s="30" t="s">
        <v>409</v>
      </c>
      <c r="D26" s="36" t="s">
        <v>406</v>
      </c>
    </row>
    <row r="27" spans="2:4" x14ac:dyDescent="0.35">
      <c r="B27" s="5" t="s">
        <v>150</v>
      </c>
      <c r="C27" s="5" t="s">
        <v>14</v>
      </c>
      <c r="D27" s="36" t="s">
        <v>399</v>
      </c>
    </row>
    <row r="28" spans="2:4" x14ac:dyDescent="0.35">
      <c r="B28" s="5" t="s">
        <v>262</v>
      </c>
      <c r="C28" s="5" t="s">
        <v>14</v>
      </c>
      <c r="D28" s="36" t="s">
        <v>400</v>
      </c>
    </row>
    <row r="29" spans="2:4" x14ac:dyDescent="0.35">
      <c r="B29" s="5" t="s">
        <v>288</v>
      </c>
      <c r="C29" s="30" t="s">
        <v>14</v>
      </c>
      <c r="D29" s="36" t="s">
        <v>402</v>
      </c>
    </row>
    <row r="30" spans="2:4" x14ac:dyDescent="0.35">
      <c r="B30" s="5" t="s">
        <v>67</v>
      </c>
      <c r="C30" s="30" t="s">
        <v>410</v>
      </c>
      <c r="D30" s="5" t="s">
        <v>84</v>
      </c>
    </row>
    <row r="31" spans="2:4" x14ac:dyDescent="0.35">
      <c r="B31" s="5" t="s">
        <v>135</v>
      </c>
      <c r="C31" s="30" t="s">
        <v>410</v>
      </c>
      <c r="D31" s="36" t="s">
        <v>404</v>
      </c>
    </row>
    <row r="32" spans="2:4" x14ac:dyDescent="0.35">
      <c r="B32" s="5" t="s">
        <v>75</v>
      </c>
      <c r="C32" s="30" t="s">
        <v>410</v>
      </c>
      <c r="D32" s="5" t="s">
        <v>94</v>
      </c>
    </row>
    <row r="33" spans="2:4" x14ac:dyDescent="0.35">
      <c r="B33" s="5" t="s">
        <v>159</v>
      </c>
      <c r="C33" s="5" t="s">
        <v>412</v>
      </c>
      <c r="D33" s="36" t="s">
        <v>397</v>
      </c>
    </row>
    <row r="34" spans="2:4" x14ac:dyDescent="0.35">
      <c r="B34" s="5" t="s">
        <v>134</v>
      </c>
      <c r="C34" s="5" t="s">
        <v>412</v>
      </c>
      <c r="D34" s="36" t="s">
        <v>398</v>
      </c>
    </row>
    <row r="35" spans="2:4" x14ac:dyDescent="0.35">
      <c r="B35" s="5" t="s">
        <v>74</v>
      </c>
      <c r="C35" s="30" t="s">
        <v>411</v>
      </c>
      <c r="D35" s="5" t="s">
        <v>93</v>
      </c>
    </row>
  </sheetData>
  <sheetProtection algorithmName="SHA-512" hashValue="QU6s3c74OV9wzccffkXc61TZNHgy1RmG/9g5C75Gw+CZStF1vOA8cCb65t2JJX2eeE5A6Vs9Ca8xvAnmuAoYWA==" saltValue="PahpbIV7dzJJfqfuKehrhQ==" spinCount="100000" sheet="1" objects="1" scenarios="1"/>
  <sortState xmlns:xlrd2="http://schemas.microsoft.com/office/spreadsheetml/2017/richdata2" ref="B3:D35">
    <sortCondition ref="C3:C35"/>
    <sortCondition ref="B3:B3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15A4-82B5-4B72-84F3-71C6575E4A1D}">
  <dimension ref="B1:I4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27" sqref="D27"/>
    </sheetView>
  </sheetViews>
  <sheetFormatPr defaultRowHeight="14.5" x14ac:dyDescent="0.35"/>
  <cols>
    <col min="2" max="2" width="12.1796875" style="35" customWidth="1"/>
    <col min="3" max="3" width="14.81640625" style="35" customWidth="1"/>
    <col min="4" max="4" width="46.54296875" style="35" customWidth="1"/>
    <col min="5" max="6" width="8.54296875" style="35" hidden="1" customWidth="1"/>
    <col min="7" max="7" width="0" style="35" hidden="1" customWidth="1"/>
    <col min="8" max="8" width="14.54296875" style="35" customWidth="1"/>
    <col min="9" max="9" width="45.1796875" style="24" customWidth="1"/>
  </cols>
  <sheetData>
    <row r="1" spans="2:9" ht="30.65" customHeight="1" x14ac:dyDescent="0.35">
      <c r="B1" s="2" t="s">
        <v>61</v>
      </c>
      <c r="C1" s="2" t="s">
        <v>407</v>
      </c>
      <c r="D1" s="2" t="s">
        <v>62</v>
      </c>
      <c r="E1" s="2" t="s">
        <v>453</v>
      </c>
      <c r="F1" s="2" t="s">
        <v>454</v>
      </c>
      <c r="G1" s="2" t="s">
        <v>455</v>
      </c>
      <c r="H1" s="2" t="s">
        <v>458</v>
      </c>
      <c r="I1" s="2" t="s">
        <v>458</v>
      </c>
    </row>
    <row r="2" spans="2:9" x14ac:dyDescent="0.35">
      <c r="B2" s="25" t="s">
        <v>65</v>
      </c>
      <c r="C2" s="25" t="str">
        <f>VLOOKUP($B2,Variables!$B$3:$D$35,2,0)</f>
        <v>Access</v>
      </c>
      <c r="D2" s="25" t="str">
        <f>VLOOKUP($B2,Variables!$B$3:$D$35,3,0)</f>
        <v>Heroin fairly or very easy to obtain</v>
      </c>
      <c r="E2" s="25" t="s">
        <v>440</v>
      </c>
      <c r="F2" s="25" t="s">
        <v>440</v>
      </c>
      <c r="G2" s="25" t="s">
        <v>456</v>
      </c>
      <c r="H2" s="25" t="s">
        <v>477</v>
      </c>
      <c r="I2" s="3" t="s">
        <v>471</v>
      </c>
    </row>
    <row r="3" spans="2:9" x14ac:dyDescent="0.35">
      <c r="B3" s="25" t="s">
        <v>66</v>
      </c>
      <c r="C3" s="25" t="str">
        <f>VLOOKUP($B3,Variables!$B$3:$D$35,2,0)</f>
        <v>Age of First Use</v>
      </c>
      <c r="D3" s="25" t="str">
        <f>VLOOKUP($B3,Variables!$B$3:$D$35,3,0)</f>
        <v>Cocaine age of first use</v>
      </c>
      <c r="E3" s="25" t="s">
        <v>440</v>
      </c>
      <c r="F3" s="25" t="s">
        <v>440</v>
      </c>
      <c r="G3" s="25" t="s">
        <v>457</v>
      </c>
      <c r="H3" s="25" t="s">
        <v>477</v>
      </c>
      <c r="I3" s="3" t="s">
        <v>472</v>
      </c>
    </row>
    <row r="4" spans="2:9" x14ac:dyDescent="0.35">
      <c r="B4" s="25" t="s">
        <v>63</v>
      </c>
      <c r="C4" s="25" t="str">
        <f>VLOOKUP($B4,Variables!$B$3:$D$35,2,0)</f>
        <v>Age of First Use</v>
      </c>
      <c r="D4" s="25" t="str">
        <f>VLOOKUP($B4,Variables!$B$3:$D$35,3,0)</f>
        <v>Crack age of first use</v>
      </c>
      <c r="E4" s="25" t="s">
        <v>440</v>
      </c>
      <c r="F4" s="25" t="s">
        <v>440</v>
      </c>
      <c r="G4" s="25" t="s">
        <v>457</v>
      </c>
      <c r="H4" s="25" t="s">
        <v>477</v>
      </c>
      <c r="I4" s="3" t="s">
        <v>472</v>
      </c>
    </row>
    <row r="5" spans="2:9" x14ac:dyDescent="0.35">
      <c r="B5" s="25" t="s">
        <v>115</v>
      </c>
      <c r="C5" s="25" t="s">
        <v>408</v>
      </c>
      <c r="D5" s="25" t="s">
        <v>447</v>
      </c>
      <c r="E5" s="25" t="s">
        <v>440</v>
      </c>
      <c r="F5" s="25" t="s">
        <v>440</v>
      </c>
      <c r="G5" s="25" t="s">
        <v>457</v>
      </c>
      <c r="H5" s="25" t="s">
        <v>477</v>
      </c>
      <c r="I5" s="3" t="s">
        <v>472</v>
      </c>
    </row>
    <row r="6" spans="2:9" x14ac:dyDescent="0.35">
      <c r="B6" s="25" t="s">
        <v>112</v>
      </c>
      <c r="C6" s="25" t="s">
        <v>408</v>
      </c>
      <c r="D6" s="25" t="s">
        <v>448</v>
      </c>
      <c r="E6" s="25" t="s">
        <v>440</v>
      </c>
      <c r="F6" s="25" t="s">
        <v>440</v>
      </c>
      <c r="G6" s="25" t="s">
        <v>457</v>
      </c>
      <c r="H6" s="25" t="s">
        <v>477</v>
      </c>
      <c r="I6" s="3" t="s">
        <v>472</v>
      </c>
    </row>
    <row r="7" spans="2:9" x14ac:dyDescent="0.35">
      <c r="B7" s="25" t="s">
        <v>73</v>
      </c>
      <c r="C7" s="25" t="str">
        <f>VLOOKUP($B7,Variables!$B$3:$D$35,2,0)</f>
        <v>Age of First Use</v>
      </c>
      <c r="D7" s="25" t="str">
        <f>VLOOKUP($B7,Variables!$B$3:$D$35,3,0)</f>
        <v>LSD age of first use</v>
      </c>
      <c r="E7" s="25" t="s">
        <v>440</v>
      </c>
      <c r="F7" s="25" t="s">
        <v>440</v>
      </c>
      <c r="G7" s="25" t="s">
        <v>457</v>
      </c>
      <c r="H7" s="25" t="s">
        <v>477</v>
      </c>
      <c r="I7" s="3" t="s">
        <v>472</v>
      </c>
    </row>
    <row r="8" spans="2:9" x14ac:dyDescent="0.35">
      <c r="B8" s="25" t="s">
        <v>136</v>
      </c>
      <c r="C8" s="25" t="str">
        <f>VLOOKUP($B8,Variables!$B$3:$D$35,2,0)</f>
        <v>Age of First Use</v>
      </c>
      <c r="D8" s="25" t="str">
        <f>VLOOKUP($B8,Variables!$B$3:$D$35,3,0)</f>
        <v>Methamphetamine - age of first use</v>
      </c>
      <c r="E8" s="25" t="s">
        <v>445</v>
      </c>
      <c r="F8" s="25" t="s">
        <v>440</v>
      </c>
      <c r="G8" s="25" t="s">
        <v>457</v>
      </c>
      <c r="H8" s="25" t="s">
        <v>477</v>
      </c>
      <c r="I8" s="3" t="s">
        <v>472</v>
      </c>
    </row>
    <row r="9" spans="2:9" x14ac:dyDescent="0.35">
      <c r="B9" s="25" t="s">
        <v>121</v>
      </c>
      <c r="C9" s="25" t="s">
        <v>408</v>
      </c>
      <c r="D9" s="25" t="s">
        <v>449</v>
      </c>
      <c r="E9" s="25" t="s">
        <v>440</v>
      </c>
      <c r="F9" s="25" t="s">
        <v>445</v>
      </c>
      <c r="G9" s="25" t="s">
        <v>457</v>
      </c>
      <c r="H9" s="25" t="s">
        <v>477</v>
      </c>
      <c r="I9" s="3" t="s">
        <v>472</v>
      </c>
    </row>
    <row r="10" spans="2:9" x14ac:dyDescent="0.35">
      <c r="B10" s="25" t="s">
        <v>70</v>
      </c>
      <c r="C10" s="25" t="str">
        <f>VLOOKUP($B10,Variables!$B$3:$D$35,2,0)</f>
        <v>Age of First Use</v>
      </c>
      <c r="D10" s="25" t="str">
        <f>VLOOKUP($B10,Variables!$B$3:$D$35,3,0)</f>
        <v>PCP age of first use</v>
      </c>
      <c r="E10" s="25" t="s">
        <v>440</v>
      </c>
      <c r="F10" s="25" t="s">
        <v>440</v>
      </c>
      <c r="G10" s="25" t="s">
        <v>457</v>
      </c>
      <c r="H10" s="25" t="s">
        <v>477</v>
      </c>
      <c r="I10" s="3" t="s">
        <v>472</v>
      </c>
    </row>
    <row r="11" spans="2:9" x14ac:dyDescent="0.35">
      <c r="B11" s="25" t="s">
        <v>141</v>
      </c>
      <c r="C11" s="25" t="str">
        <f>VLOOKUP($B11,Variables!$B$3:$D$35,2,0)</f>
        <v>Age of First Use</v>
      </c>
      <c r="D11" s="25" t="str">
        <f>VLOOKUP($B11,Variables!$B$3:$D$35,3,0)</f>
        <v>Stimulants age of first use</v>
      </c>
      <c r="E11" s="25" t="s">
        <v>445</v>
      </c>
      <c r="F11" s="25" t="s">
        <v>440</v>
      </c>
      <c r="G11" s="25" t="s">
        <v>457</v>
      </c>
      <c r="H11" s="25" t="s">
        <v>477</v>
      </c>
      <c r="I11" s="3" t="s">
        <v>472</v>
      </c>
    </row>
    <row r="12" spans="2:9" x14ac:dyDescent="0.35">
      <c r="B12" s="25" t="s">
        <v>79</v>
      </c>
      <c r="C12" s="25" t="str">
        <f>VLOOKUP($B12,Variables!$B$3:$D$35,2,0)</f>
        <v>Age of First Use</v>
      </c>
      <c r="D12" s="25" t="str">
        <f>VLOOKUP($B12,Variables!$B$3:$D$35,3,0)</f>
        <v>Tranquilizer age of first use</v>
      </c>
      <c r="E12" s="25" t="s">
        <v>440</v>
      </c>
      <c r="F12" s="25" t="s">
        <v>440</v>
      </c>
      <c r="G12" s="25" t="s">
        <v>457</v>
      </c>
      <c r="H12" s="25" t="s">
        <v>477</v>
      </c>
      <c r="I12" s="3" t="s">
        <v>472</v>
      </c>
    </row>
    <row r="13" spans="2:9" x14ac:dyDescent="0.35">
      <c r="B13" s="25" t="s">
        <v>76</v>
      </c>
      <c r="C13" s="25" t="str">
        <f>VLOOKUP($B13,Variables!$B$3:$D$35,2,0)</f>
        <v>Ever Used</v>
      </c>
      <c r="D13" s="25" t="str">
        <f>VLOOKUP($B13,Variables!$B$3:$D$35,3,0)</f>
        <v>Benzodiazepine products - ever used</v>
      </c>
      <c r="E13" s="25" t="s">
        <v>440</v>
      </c>
      <c r="F13" s="25" t="s">
        <v>440</v>
      </c>
      <c r="G13" s="25" t="s">
        <v>456</v>
      </c>
      <c r="H13" s="25" t="s">
        <v>478</v>
      </c>
      <c r="I13" s="3" t="s">
        <v>461</v>
      </c>
    </row>
    <row r="14" spans="2:9" x14ac:dyDescent="0.35">
      <c r="B14" s="25" t="s">
        <v>68</v>
      </c>
      <c r="C14" s="25" t="str">
        <f>VLOOKUP($B14,Variables!$B$3:$D$35,2,0)</f>
        <v>Ever Used</v>
      </c>
      <c r="D14" s="25" t="str">
        <f>VLOOKUP($B14,Variables!$B$3:$D$35,3,0)</f>
        <v>Cocaine - ever used</v>
      </c>
      <c r="E14" s="25" t="s">
        <v>440</v>
      </c>
      <c r="F14" s="25" t="s">
        <v>440</v>
      </c>
      <c r="G14" s="25" t="s">
        <v>456</v>
      </c>
      <c r="H14" s="25" t="s">
        <v>477</v>
      </c>
      <c r="I14" s="3" t="s">
        <v>464</v>
      </c>
    </row>
    <row r="15" spans="2:9" x14ac:dyDescent="0.35">
      <c r="B15" s="25" t="s">
        <v>131</v>
      </c>
      <c r="C15" s="25" t="str">
        <f>VLOOKUP($B15,Variables!$B$3:$D$35,2,0)</f>
        <v>Ever Used</v>
      </c>
      <c r="D15" s="25" t="str">
        <f>VLOOKUP($B15,Variables!$B$3:$D$35,3,0)</f>
        <v>Codeine - ever used</v>
      </c>
      <c r="E15" s="25" t="s">
        <v>445</v>
      </c>
      <c r="F15" s="25" t="s">
        <v>440</v>
      </c>
      <c r="G15" s="25" t="s">
        <v>456</v>
      </c>
      <c r="H15" s="25" t="s">
        <v>479</v>
      </c>
      <c r="I15" s="3" t="s">
        <v>460</v>
      </c>
    </row>
    <row r="16" spans="2:9" x14ac:dyDescent="0.35">
      <c r="B16" s="25" t="s">
        <v>130</v>
      </c>
      <c r="C16" s="25" t="str">
        <f>VLOOKUP($B16,Variables!$B$3:$D$35,2,0)</f>
        <v>Ever Used</v>
      </c>
      <c r="D16" s="25" t="str">
        <f>VLOOKUP($B16,Variables!$B$3:$D$35,3,0)</f>
        <v>Methamphetamine - ever used</v>
      </c>
      <c r="E16" s="25" t="s">
        <v>445</v>
      </c>
      <c r="F16" s="25" t="s">
        <v>440</v>
      </c>
      <c r="G16" s="25" t="s">
        <v>456</v>
      </c>
      <c r="H16" s="25" t="s">
        <v>478</v>
      </c>
      <c r="I16" s="3" t="s">
        <v>459</v>
      </c>
    </row>
    <row r="17" spans="2:9" x14ac:dyDescent="0.35">
      <c r="B17" s="25" t="s">
        <v>140</v>
      </c>
      <c r="C17" s="25" t="str">
        <f>VLOOKUP($B17,Variables!$B$3:$D$35,2,0)</f>
        <v>Ever Used</v>
      </c>
      <c r="D17" s="25" t="str">
        <f>VLOOKUP($B17,Variables!$B$3:$D$35,3,0)</f>
        <v>Stimulants - ever used</v>
      </c>
      <c r="E17" s="25" t="s">
        <v>445</v>
      </c>
      <c r="F17" s="25" t="s">
        <v>440</v>
      </c>
      <c r="G17" s="25" t="s">
        <v>456</v>
      </c>
      <c r="H17" s="25" t="s">
        <v>479</v>
      </c>
      <c r="I17" s="3" t="s">
        <v>460</v>
      </c>
    </row>
    <row r="18" spans="2:9" x14ac:dyDescent="0.35">
      <c r="B18" s="25" t="s">
        <v>64</v>
      </c>
      <c r="C18" s="25" t="str">
        <f>VLOOKUP($B18,Variables!$B$3:$D$35,2,0)</f>
        <v>Ever Used</v>
      </c>
      <c r="D18" s="25" t="str">
        <f>VLOOKUP($B18,Variables!$B$3:$D$35,3,0)</f>
        <v>Crack - ever used</v>
      </c>
      <c r="E18" s="25" t="s">
        <v>440</v>
      </c>
      <c r="F18" s="25" t="s">
        <v>440</v>
      </c>
      <c r="G18" s="25" t="s">
        <v>456</v>
      </c>
      <c r="H18" s="25" t="s">
        <v>477</v>
      </c>
      <c r="I18" s="3" t="s">
        <v>470</v>
      </c>
    </row>
    <row r="19" spans="2:9" x14ac:dyDescent="0.35">
      <c r="B19" s="25" t="s">
        <v>114</v>
      </c>
      <c r="C19" s="25" t="s">
        <v>409</v>
      </c>
      <c r="D19" s="25" t="s">
        <v>446</v>
      </c>
      <c r="E19" s="25" t="s">
        <v>440</v>
      </c>
      <c r="F19" s="25" t="s">
        <v>445</v>
      </c>
      <c r="G19" s="25" t="s">
        <v>456</v>
      </c>
      <c r="H19" s="25" t="s">
        <v>477</v>
      </c>
      <c r="I19" s="3" t="s">
        <v>462</v>
      </c>
    </row>
    <row r="20" spans="2:9" x14ac:dyDescent="0.35">
      <c r="B20" s="25" t="s">
        <v>117</v>
      </c>
      <c r="C20" s="25" t="str">
        <f>VLOOKUP($B20,Variables!$B$3:$D$35,2,0)</f>
        <v>Ever Used</v>
      </c>
      <c r="D20" s="25" t="str">
        <f>VLOOKUP($B20,Variables!$B$3:$D$35,3,0)</f>
        <v>Ecstasy - ever used</v>
      </c>
      <c r="E20" s="25" t="s">
        <v>445</v>
      </c>
      <c r="F20" s="25" t="s">
        <v>440</v>
      </c>
      <c r="G20" s="25" t="s">
        <v>456</v>
      </c>
      <c r="H20" s="25" t="s">
        <v>479</v>
      </c>
      <c r="I20" s="3" t="s">
        <v>463</v>
      </c>
    </row>
    <row r="21" spans="2:9" x14ac:dyDescent="0.35">
      <c r="B21" s="25" t="s">
        <v>80</v>
      </c>
      <c r="C21" s="25" t="str">
        <f>VLOOKUP($B21,Variables!$B$3:$D$35,2,0)</f>
        <v>Ever Used</v>
      </c>
      <c r="D21" s="25" t="str">
        <f>VLOOKUP($B21,Variables!$B$3:$D$35,3,0)</f>
        <v>Hallucinogens - ever used</v>
      </c>
      <c r="E21" s="25" t="s">
        <v>440</v>
      </c>
      <c r="F21" s="25" t="s">
        <v>440</v>
      </c>
      <c r="G21" s="25" t="s">
        <v>456</v>
      </c>
      <c r="H21" s="25" t="s">
        <v>479</v>
      </c>
      <c r="I21" s="3" t="s">
        <v>460</v>
      </c>
    </row>
    <row r="22" spans="2:9" x14ac:dyDescent="0.35">
      <c r="B22" s="25" t="s">
        <v>78</v>
      </c>
      <c r="C22" s="25" t="str">
        <f>VLOOKUP($B22,Variables!$B$3:$D$35,2,0)</f>
        <v>Ever Used</v>
      </c>
      <c r="D22" s="25" t="str">
        <f>VLOOKUP($B22,Variables!$B$3:$D$35,3,0)</f>
        <v>LSD - ever used</v>
      </c>
      <c r="E22" s="25" t="s">
        <v>440</v>
      </c>
      <c r="F22" s="25" t="s">
        <v>440</v>
      </c>
      <c r="G22" s="25" t="s">
        <v>456</v>
      </c>
      <c r="H22" s="25" t="s">
        <v>479</v>
      </c>
      <c r="I22" s="3" t="s">
        <v>460</v>
      </c>
    </row>
    <row r="23" spans="2:9" x14ac:dyDescent="0.35">
      <c r="B23" s="25" t="s">
        <v>71</v>
      </c>
      <c r="C23" s="25" t="str">
        <f>VLOOKUP($B23,Variables!$B$3:$D$35,2,0)</f>
        <v>Ever Used</v>
      </c>
      <c r="D23" s="25" t="str">
        <f>VLOOKUP($B23,Variables!$B$3:$D$35,3,0)</f>
        <v>Mescaline - ever used</v>
      </c>
      <c r="E23" s="25" t="s">
        <v>445</v>
      </c>
      <c r="F23" s="25" t="s">
        <v>440</v>
      </c>
      <c r="G23" s="25" t="s">
        <v>456</v>
      </c>
      <c r="H23" s="25" t="s">
        <v>479</v>
      </c>
      <c r="I23" s="3" t="s">
        <v>460</v>
      </c>
    </row>
    <row r="24" spans="2:9" x14ac:dyDescent="0.35">
      <c r="B24" s="25" t="s">
        <v>72</v>
      </c>
      <c r="C24" s="25" t="str">
        <f>VLOOKUP($B24,Variables!$B$3:$D$35,2,0)</f>
        <v>Ever Used</v>
      </c>
      <c r="D24" s="25" t="str">
        <f>VLOOKUP($B24,Variables!$B$3:$D$35,3,0)</f>
        <v>Methadone - ever used</v>
      </c>
      <c r="E24" s="25" t="s">
        <v>440</v>
      </c>
      <c r="F24" s="25" t="s">
        <v>440</v>
      </c>
      <c r="G24" s="25" t="s">
        <v>456</v>
      </c>
      <c r="H24" s="25" t="s">
        <v>478</v>
      </c>
      <c r="I24" s="3" t="s">
        <v>465</v>
      </c>
    </row>
    <row r="25" spans="2:9" x14ac:dyDescent="0.35">
      <c r="B25" s="25" t="s">
        <v>77</v>
      </c>
      <c r="C25" s="25" t="str">
        <f>VLOOKUP($B25,Variables!$B$3:$D$35,2,0)</f>
        <v>Ever Used</v>
      </c>
      <c r="D25" s="25" t="str">
        <f>VLOOKUP($B25,Variables!$B$3:$D$35,3,0)</f>
        <v>Morphine - ever used</v>
      </c>
      <c r="E25" s="25" t="s">
        <v>440</v>
      </c>
      <c r="F25" s="25" t="s">
        <v>440</v>
      </c>
      <c r="G25" s="25" t="s">
        <v>456</v>
      </c>
      <c r="H25" s="25" t="s">
        <v>479</v>
      </c>
      <c r="I25" s="3" t="s">
        <v>460</v>
      </c>
    </row>
    <row r="26" spans="2:9" x14ac:dyDescent="0.35">
      <c r="B26" s="25" t="s">
        <v>113</v>
      </c>
      <c r="C26" s="25" t="s">
        <v>409</v>
      </c>
      <c r="D26" s="25" t="s">
        <v>452</v>
      </c>
      <c r="E26" s="25" t="s">
        <v>445</v>
      </c>
      <c r="F26" s="25" t="s">
        <v>440</v>
      </c>
      <c r="G26" s="25" t="s">
        <v>456</v>
      </c>
      <c r="H26" s="25" t="s">
        <v>479</v>
      </c>
      <c r="I26" s="3" t="s">
        <v>460</v>
      </c>
    </row>
    <row r="27" spans="2:9" x14ac:dyDescent="0.35">
      <c r="B27" s="25" t="s">
        <v>443</v>
      </c>
      <c r="C27" s="25" t="s">
        <v>409</v>
      </c>
      <c r="D27" s="25" t="s">
        <v>451</v>
      </c>
      <c r="E27" s="25" t="s">
        <v>440</v>
      </c>
      <c r="F27" s="25" t="s">
        <v>440</v>
      </c>
      <c r="G27" s="25" t="s">
        <v>456</v>
      </c>
      <c r="H27" s="25" t="s">
        <v>478</v>
      </c>
      <c r="I27" s="3" t="s">
        <v>466</v>
      </c>
    </row>
    <row r="28" spans="2:9" ht="14.5" customHeight="1" x14ac:dyDescent="0.35">
      <c r="B28" s="25" t="s">
        <v>120</v>
      </c>
      <c r="C28" s="25" t="s">
        <v>409</v>
      </c>
      <c r="D28" s="25" t="s">
        <v>450</v>
      </c>
      <c r="E28" s="25" t="s">
        <v>440</v>
      </c>
      <c r="F28" s="25" t="s">
        <v>440</v>
      </c>
      <c r="G28" s="25" t="s">
        <v>456</v>
      </c>
      <c r="H28" s="25" t="s">
        <v>480</v>
      </c>
      <c r="I28" s="3" t="s">
        <v>476</v>
      </c>
    </row>
    <row r="29" spans="2:9" x14ac:dyDescent="0.35">
      <c r="B29" s="25" t="s">
        <v>69</v>
      </c>
      <c r="C29" s="25" t="str">
        <f>VLOOKUP($B29,Variables!$B$3:$D$35,2,0)</f>
        <v>Ever Used</v>
      </c>
      <c r="D29" s="25" t="str">
        <f>VLOOKUP($B29,Variables!$B$3:$D$35,3,0)</f>
        <v>PCP - ever used</v>
      </c>
      <c r="E29" s="25" t="s">
        <v>440</v>
      </c>
      <c r="F29" s="25" t="s">
        <v>440</v>
      </c>
      <c r="G29" s="25" t="s">
        <v>456</v>
      </c>
      <c r="H29" s="25" t="s">
        <v>479</v>
      </c>
      <c r="I29" s="3" t="s">
        <v>460</v>
      </c>
    </row>
    <row r="30" spans="2:9" x14ac:dyDescent="0.35">
      <c r="B30" s="25" t="s">
        <v>127</v>
      </c>
      <c r="C30" s="25" t="str">
        <f>VLOOKUP($B30,Variables!$B$3:$D$35,2,0)</f>
        <v>Ever Used</v>
      </c>
      <c r="D30" s="25" t="str">
        <f>VLOOKUP($B30,Variables!$B$3:$D$35,3,0)</f>
        <v>Psilocybin - ever used</v>
      </c>
      <c r="E30" s="25" t="s">
        <v>440</v>
      </c>
      <c r="F30" s="25" t="s">
        <v>440</v>
      </c>
      <c r="G30" s="25" t="s">
        <v>456</v>
      </c>
      <c r="H30" s="25" t="s">
        <v>479</v>
      </c>
      <c r="I30" s="3" t="s">
        <v>460</v>
      </c>
    </row>
    <row r="31" spans="2:9" x14ac:dyDescent="0.35">
      <c r="B31" s="25" t="s">
        <v>122</v>
      </c>
      <c r="C31" s="25" t="str">
        <f>VLOOKUP($B31,Variables!$B$3:$D$35,2,0)</f>
        <v>Ever Used</v>
      </c>
      <c r="D31" s="25" t="str">
        <f>VLOOKUP($B31,Variables!$B$3:$D$35,3,0)</f>
        <v>Tranquilizers - ever used</v>
      </c>
      <c r="E31" s="25" t="s">
        <v>440</v>
      </c>
      <c r="F31" s="25" t="s">
        <v>440</v>
      </c>
      <c r="G31" s="25" t="s">
        <v>456</v>
      </c>
      <c r="H31" s="25" t="s">
        <v>478</v>
      </c>
      <c r="I31" s="3" t="s">
        <v>467</v>
      </c>
    </row>
    <row r="32" spans="2:9" x14ac:dyDescent="0.35">
      <c r="B32" s="25" t="s">
        <v>150</v>
      </c>
      <c r="C32" s="25" t="str">
        <f>VLOOKUP($B32,Variables!$B$3:$D$35,2,0)</f>
        <v>Frequency</v>
      </c>
      <c r="D32" s="25" t="str">
        <f>VLOOKUP($B32,Variables!$B$3:$D$35,3,0)</f>
        <v>Cocaine frequency past year</v>
      </c>
      <c r="E32" s="25" t="s">
        <v>445</v>
      </c>
      <c r="F32" s="25" t="s">
        <v>440</v>
      </c>
      <c r="G32" s="25" t="s">
        <v>457</v>
      </c>
      <c r="H32" s="25" t="s">
        <v>479</v>
      </c>
      <c r="I32" s="3" t="s">
        <v>460</v>
      </c>
    </row>
    <row r="33" spans="2:9" x14ac:dyDescent="0.35">
      <c r="B33" s="25" t="s">
        <v>262</v>
      </c>
      <c r="C33" s="25" t="s">
        <v>14</v>
      </c>
      <c r="D33" s="40" t="s">
        <v>400</v>
      </c>
      <c r="E33" s="25"/>
      <c r="F33" s="25" t="s">
        <v>440</v>
      </c>
      <c r="G33" s="25" t="s">
        <v>457</v>
      </c>
      <c r="H33" s="25" t="s">
        <v>479</v>
      </c>
      <c r="I33" s="3" t="s">
        <v>460</v>
      </c>
    </row>
    <row r="34" spans="2:9" x14ac:dyDescent="0.35">
      <c r="B34" s="25" t="s">
        <v>288</v>
      </c>
      <c r="C34" s="25" t="str">
        <f>VLOOKUP($B34,Variables!$B$3:$D$35,2,0)</f>
        <v>Frequency</v>
      </c>
      <c r="D34" s="25" t="str">
        <f>VLOOKUP($B34,Variables!$B$3:$D$35,3,0)</f>
        <v>Methamphetamine frequency past year</v>
      </c>
      <c r="E34" s="25" t="s">
        <v>445</v>
      </c>
      <c r="F34" s="25" t="s">
        <v>440</v>
      </c>
      <c r="G34" s="25" t="s">
        <v>457</v>
      </c>
      <c r="H34" s="25" t="s">
        <v>479</v>
      </c>
      <c r="I34" s="3" t="s">
        <v>460</v>
      </c>
    </row>
    <row r="35" spans="2:9" x14ac:dyDescent="0.35">
      <c r="B35" s="25" t="s">
        <v>67</v>
      </c>
      <c r="C35" s="25" t="str">
        <f>VLOOKUP($B35,Variables!$B$3:$D$35,2,0)</f>
        <v>Needle Use</v>
      </c>
      <c r="D35" s="25" t="str">
        <f>VLOOKUP($B35,Variables!$B$3:$D$35,3,0)</f>
        <v>Ever used needle to inject cocaine</v>
      </c>
      <c r="E35" s="25" t="s">
        <v>440</v>
      </c>
      <c r="F35" s="25" t="s">
        <v>445</v>
      </c>
      <c r="G35" s="25" t="s">
        <v>456</v>
      </c>
      <c r="H35" s="25" t="s">
        <v>480</v>
      </c>
      <c r="I35" s="3" t="s">
        <v>468</v>
      </c>
    </row>
    <row r="36" spans="2:9" x14ac:dyDescent="0.35">
      <c r="B36" s="25" t="s">
        <v>135</v>
      </c>
      <c r="C36" s="25" t="str">
        <f>VLOOKUP($B36,Variables!$B$3:$D$35,2,0)</f>
        <v>Needle Use</v>
      </c>
      <c r="D36" s="25" t="str">
        <f>VLOOKUP($B36,Variables!$B$3:$D$35,3,0)</f>
        <v>Methamphetamine - ever used needle to inject</v>
      </c>
      <c r="E36" s="25" t="s">
        <v>445</v>
      </c>
      <c r="F36" s="25" t="s">
        <v>440</v>
      </c>
      <c r="G36" s="25" t="s">
        <v>456</v>
      </c>
      <c r="H36" s="25" t="s">
        <v>479</v>
      </c>
      <c r="I36" s="3" t="s">
        <v>460</v>
      </c>
    </row>
    <row r="37" spans="2:9" x14ac:dyDescent="0.35">
      <c r="B37" s="25" t="s">
        <v>75</v>
      </c>
      <c r="C37" s="25" t="str">
        <f>VLOOKUP($B37,Variables!$B$3:$D$35,2,0)</f>
        <v>Needle Use</v>
      </c>
      <c r="D37" s="25" t="str">
        <f>VLOOKUP($B37,Variables!$B$3:$D$35,3,0)</f>
        <v>Ever used needle to inject any other drug</v>
      </c>
      <c r="E37" s="25" t="s">
        <v>440</v>
      </c>
      <c r="F37" s="25" t="s">
        <v>445</v>
      </c>
      <c r="G37" s="25" t="s">
        <v>456</v>
      </c>
      <c r="H37" s="25" t="s">
        <v>480</v>
      </c>
      <c r="I37" s="3" t="s">
        <v>469</v>
      </c>
    </row>
    <row r="38" spans="2:9" x14ac:dyDescent="0.35">
      <c r="B38" s="25" t="s">
        <v>159</v>
      </c>
      <c r="C38" s="25" t="str">
        <f>VLOOKUP($B38,Variables!$B$3:$D$35,2,0)</f>
        <v>Perceived Risk</v>
      </c>
      <c r="D38" s="25" t="str">
        <f>VLOOKUP($B38,Variables!$B$3:$D$35,3,0)</f>
        <v>Great risk - use heroin 1-2 times per week</v>
      </c>
      <c r="E38" s="25" t="s">
        <v>445</v>
      </c>
      <c r="F38" s="25" t="s">
        <v>440</v>
      </c>
      <c r="G38" s="25" t="s">
        <v>456</v>
      </c>
      <c r="H38" s="25" t="s">
        <v>479</v>
      </c>
      <c r="I38" s="3" t="s">
        <v>506</v>
      </c>
    </row>
    <row r="39" spans="2:9" x14ac:dyDescent="0.35">
      <c r="B39" s="25" t="s">
        <v>134</v>
      </c>
      <c r="C39" s="25" t="str">
        <f>VLOOKUP($B39,Variables!$B$3:$D$35,2,0)</f>
        <v>Perceived Risk</v>
      </c>
      <c r="D39" s="25" t="str">
        <f>VLOOKUP($B39,Variables!$B$3:$D$35,3,0)</f>
        <v>Great risk - trying heroin once or twice</v>
      </c>
      <c r="E39" s="25" t="s">
        <v>445</v>
      </c>
      <c r="F39" s="25" t="s">
        <v>440</v>
      </c>
      <c r="G39" s="25" t="s">
        <v>456</v>
      </c>
      <c r="H39" s="25" t="s">
        <v>479</v>
      </c>
      <c r="I39" s="3" t="s">
        <v>506</v>
      </c>
    </row>
    <row r="40" spans="2:9" x14ac:dyDescent="0.35">
      <c r="B40" s="25" t="s">
        <v>74</v>
      </c>
      <c r="C40" s="25" t="str">
        <f>VLOOKUP($B40,Variables!$B$3:$D$35,2,0)</f>
        <v>Treatment</v>
      </c>
      <c r="D40" s="25" t="str">
        <f>VLOOKUP($B40,Variables!$B$3:$D$35,3,0)</f>
        <v>Received treatment for drug or alcohol use in lifetime</v>
      </c>
      <c r="E40" s="25" t="s">
        <v>440</v>
      </c>
      <c r="F40" s="25" t="s">
        <v>445</v>
      </c>
      <c r="G40" s="25" t="s">
        <v>456</v>
      </c>
      <c r="H40" s="25" t="s">
        <v>479</v>
      </c>
      <c r="I40" s="3" t="s">
        <v>460</v>
      </c>
    </row>
    <row r="41" spans="2:9" x14ac:dyDescent="0.35">
      <c r="B41" s="25" t="s">
        <v>473</v>
      </c>
      <c r="C41" s="25" t="s">
        <v>409</v>
      </c>
      <c r="D41" s="25" t="s">
        <v>474</v>
      </c>
      <c r="E41" s="25" t="s">
        <v>49</v>
      </c>
      <c r="F41" s="25" t="s">
        <v>49</v>
      </c>
      <c r="G41" s="25" t="s">
        <v>456</v>
      </c>
      <c r="H41" s="25" t="s">
        <v>477</v>
      </c>
      <c r="I41" s="3" t="s">
        <v>475</v>
      </c>
    </row>
  </sheetData>
  <sheetProtection algorithmName="SHA-512" hashValue="4DDdgkw7wcF53uiixaag+RRJ/jUarpzqzwZzZAZ3V/mJtyHk2g1NxWH/Dp01jSJSLueyhVPjsjhTaSqizd8TKg==" saltValue="ZXLDr+0Zk2f8FfzXsr9COQ==" spinCount="100000" sheet="1" objects="1" scenarios="1"/>
  <sortState xmlns:xlrd2="http://schemas.microsoft.com/office/spreadsheetml/2017/richdata2" ref="B2:F40">
    <sortCondition ref="C2:C40"/>
    <sortCondition ref="B2:B40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F3AB-5807-426B-9604-43ECEC30F8CF}">
  <dimension ref="B3:J23"/>
  <sheetViews>
    <sheetView topLeftCell="A3" zoomScaleNormal="100" workbookViewId="0">
      <pane xSplit="2" ySplit="1" topLeftCell="C7" activePane="bottomRight" state="frozen"/>
      <selection activeCell="A3" sqref="A3"/>
      <selection pane="topRight" activeCell="C3" sqref="C3"/>
      <selection pane="bottomLeft" activeCell="A4" sqref="A4"/>
      <selection pane="bottomRight" activeCell="B3" sqref="B3"/>
    </sheetView>
  </sheetViews>
  <sheetFormatPr defaultRowHeight="14.5" x14ac:dyDescent="0.35"/>
  <cols>
    <col min="2" max="2" width="20.1796875" customWidth="1"/>
    <col min="3" max="7" width="14.54296875" customWidth="1"/>
  </cols>
  <sheetData>
    <row r="3" spans="2:10" ht="51" customHeight="1" x14ac:dyDescent="0.35">
      <c r="B3" s="2" t="s">
        <v>414</v>
      </c>
      <c r="C3" s="2" t="s">
        <v>431</v>
      </c>
      <c r="D3" s="2" t="s">
        <v>432</v>
      </c>
      <c r="E3" s="2" t="s">
        <v>433</v>
      </c>
      <c r="F3" s="8" t="s">
        <v>434</v>
      </c>
      <c r="G3" s="8" t="s">
        <v>435</v>
      </c>
      <c r="I3" s="39" t="s">
        <v>438</v>
      </c>
      <c r="J3" s="39" t="s">
        <v>439</v>
      </c>
    </row>
    <row r="4" spans="2:10" x14ac:dyDescent="0.35">
      <c r="B4" s="5" t="s">
        <v>425</v>
      </c>
      <c r="C4" s="6">
        <v>4927</v>
      </c>
      <c r="D4" s="6">
        <v>2566</v>
      </c>
      <c r="E4" s="6">
        <v>6710</v>
      </c>
      <c r="F4" s="38">
        <f t="shared" ref="F4:F23" si="0">D4/(D4+E4)</f>
        <v>0.27662785683484259</v>
      </c>
      <c r="G4" s="38">
        <f t="shared" ref="G4:G23" si="1">D4/C4</f>
        <v>0.52080373452405115</v>
      </c>
    </row>
    <row r="5" spans="2:10" x14ac:dyDescent="0.35">
      <c r="B5" s="5" t="s">
        <v>436</v>
      </c>
      <c r="C5" s="6">
        <f>4628+3875</f>
        <v>8503</v>
      </c>
      <c r="D5" s="6">
        <v>3875</v>
      </c>
      <c r="E5" s="6">
        <f>773+4628</f>
        <v>5401</v>
      </c>
      <c r="F5" s="38">
        <f t="shared" si="0"/>
        <v>0.41774471755066839</v>
      </c>
      <c r="G5" s="38">
        <f t="shared" si="1"/>
        <v>0.45572151005527461</v>
      </c>
      <c r="J5" t="s">
        <v>121</v>
      </c>
    </row>
    <row r="6" spans="2:10" x14ac:dyDescent="0.35">
      <c r="B6" s="5" t="s">
        <v>420</v>
      </c>
      <c r="C6" s="6">
        <v>13897</v>
      </c>
      <c r="D6" s="6">
        <v>5739</v>
      </c>
      <c r="E6" s="6">
        <v>3537</v>
      </c>
      <c r="F6" s="38">
        <f t="shared" si="0"/>
        <v>0.61869340232858994</v>
      </c>
      <c r="G6" s="38">
        <f t="shared" si="1"/>
        <v>0.41296682737281426</v>
      </c>
      <c r="J6" t="s">
        <v>63</v>
      </c>
    </row>
    <row r="7" spans="2:10" x14ac:dyDescent="0.35">
      <c r="B7" s="5" t="s">
        <v>426</v>
      </c>
      <c r="C7" s="6">
        <v>7778</v>
      </c>
      <c r="D7" s="6">
        <v>3168</v>
      </c>
      <c r="E7" s="37">
        <v>6108</v>
      </c>
      <c r="F7" s="38">
        <f t="shared" si="0"/>
        <v>0.34152652005174644</v>
      </c>
      <c r="G7" s="38">
        <f t="shared" si="1"/>
        <v>0.40730264849575726</v>
      </c>
    </row>
    <row r="8" spans="2:10" x14ac:dyDescent="0.35">
      <c r="B8" s="5" t="s">
        <v>428</v>
      </c>
      <c r="C8" s="6">
        <v>9304</v>
      </c>
      <c r="D8" s="6">
        <v>3080</v>
      </c>
      <c r="E8" s="37">
        <v>6196</v>
      </c>
      <c r="F8" s="38">
        <f t="shared" si="0"/>
        <v>0.33203967227253128</v>
      </c>
      <c r="G8" s="38">
        <f t="shared" si="1"/>
        <v>0.33104041272570939</v>
      </c>
      <c r="J8" t="s">
        <v>70</v>
      </c>
    </row>
    <row r="9" spans="2:10" x14ac:dyDescent="0.35">
      <c r="B9" s="5" t="s">
        <v>424</v>
      </c>
      <c r="C9" s="6">
        <v>10252</v>
      </c>
      <c r="D9" s="6">
        <v>2740</v>
      </c>
      <c r="E9" s="6">
        <v>6536</v>
      </c>
      <c r="F9" s="38">
        <f t="shared" si="0"/>
        <v>0.29538594221647263</v>
      </c>
      <c r="G9" s="38">
        <f t="shared" si="1"/>
        <v>0.26726492391728446</v>
      </c>
    </row>
    <row r="10" spans="2:10" x14ac:dyDescent="0.35">
      <c r="B10" s="5" t="s">
        <v>441</v>
      </c>
      <c r="C10" s="6">
        <v>19366</v>
      </c>
      <c r="D10" s="6">
        <v>3681</v>
      </c>
      <c r="E10" s="6">
        <v>5595</v>
      </c>
      <c r="F10" s="38">
        <f t="shared" si="0"/>
        <v>0.39683053040103494</v>
      </c>
      <c r="G10" s="38">
        <f t="shared" si="1"/>
        <v>0.19007538985851491</v>
      </c>
    </row>
    <row r="11" spans="2:10" x14ac:dyDescent="0.35">
      <c r="B11" s="5" t="s">
        <v>417</v>
      </c>
      <c r="C11" s="6">
        <v>18940</v>
      </c>
      <c r="D11" s="6">
        <v>3559</v>
      </c>
      <c r="E11" s="6">
        <v>5717</v>
      </c>
      <c r="F11" s="38">
        <f t="shared" si="0"/>
        <v>0.38367830961621391</v>
      </c>
      <c r="G11" s="38">
        <f t="shared" si="1"/>
        <v>0.18790918690601902</v>
      </c>
    </row>
    <row r="12" spans="2:10" x14ac:dyDescent="0.35">
      <c r="B12" s="5" t="s">
        <v>418</v>
      </c>
      <c r="C12" s="6">
        <v>25150</v>
      </c>
      <c r="D12" s="6">
        <v>4397</v>
      </c>
      <c r="E12" s="6">
        <v>4879</v>
      </c>
      <c r="F12" s="38">
        <f t="shared" si="0"/>
        <v>0.47401897369555845</v>
      </c>
      <c r="G12" s="38">
        <f t="shared" si="1"/>
        <v>0.17483101391650099</v>
      </c>
      <c r="I12" t="s">
        <v>135</v>
      </c>
      <c r="J12" t="s">
        <v>136</v>
      </c>
    </row>
    <row r="13" spans="2:10" x14ac:dyDescent="0.35">
      <c r="B13" s="5" t="s">
        <v>427</v>
      </c>
      <c r="C13" s="6">
        <v>36374</v>
      </c>
      <c r="D13" s="6">
        <v>5383</v>
      </c>
      <c r="E13" s="6">
        <v>3120</v>
      </c>
      <c r="F13" s="38">
        <f t="shared" si="0"/>
        <v>0.63307068093614016</v>
      </c>
      <c r="G13" s="38">
        <f t="shared" si="1"/>
        <v>0.14799032275801396</v>
      </c>
    </row>
    <row r="14" spans="2:10" x14ac:dyDescent="0.35">
      <c r="B14" s="5" t="s">
        <v>423</v>
      </c>
      <c r="C14" s="6">
        <v>43702</v>
      </c>
      <c r="D14" s="6">
        <v>6406</v>
      </c>
      <c r="E14" s="6">
        <v>2870</v>
      </c>
      <c r="F14" s="38">
        <f t="shared" si="0"/>
        <v>0.69059939629150491</v>
      </c>
      <c r="G14" s="38">
        <f t="shared" si="1"/>
        <v>0.14658368038076061</v>
      </c>
    </row>
    <row r="15" spans="2:10" x14ac:dyDescent="0.35">
      <c r="B15" s="5" t="s">
        <v>421</v>
      </c>
      <c r="C15" s="6">
        <v>40876</v>
      </c>
      <c r="D15" s="6">
        <v>5359</v>
      </c>
      <c r="E15" s="37">
        <v>3917</v>
      </c>
      <c r="F15" s="38">
        <f t="shared" si="0"/>
        <v>0.57772746873652436</v>
      </c>
      <c r="G15" s="38">
        <f t="shared" si="1"/>
        <v>0.13110382620608671</v>
      </c>
      <c r="J15" t="s">
        <v>115</v>
      </c>
    </row>
    <row r="16" spans="2:10" x14ac:dyDescent="0.35">
      <c r="B16" s="5" t="s">
        <v>415</v>
      </c>
      <c r="C16" s="6">
        <v>46881</v>
      </c>
      <c r="D16" s="6">
        <v>6006</v>
      </c>
      <c r="E16" s="6">
        <v>3270</v>
      </c>
      <c r="F16" s="38">
        <f t="shared" si="0"/>
        <v>0.64747736093143593</v>
      </c>
      <c r="G16" s="38">
        <f t="shared" si="1"/>
        <v>0.12811160171498048</v>
      </c>
    </row>
    <row r="17" spans="2:10" x14ac:dyDescent="0.35">
      <c r="B17" s="5" t="s">
        <v>429</v>
      </c>
      <c r="C17" s="6">
        <v>47162</v>
      </c>
      <c r="D17" s="6">
        <v>6008</v>
      </c>
      <c r="E17" s="6">
        <v>3268</v>
      </c>
      <c r="F17" s="38">
        <f t="shared" si="0"/>
        <v>0.64769297110823632</v>
      </c>
      <c r="G17" s="38">
        <f t="shared" si="1"/>
        <v>0.1273906958992409</v>
      </c>
    </row>
    <row r="18" spans="2:10" x14ac:dyDescent="0.35">
      <c r="B18" s="5" t="s">
        <v>416</v>
      </c>
      <c r="C18" s="6">
        <v>69124</v>
      </c>
      <c r="D18" s="6">
        <v>8521</v>
      </c>
      <c r="E18" s="6">
        <v>755</v>
      </c>
      <c r="F18" s="38">
        <f t="shared" si="0"/>
        <v>0.91860715825786976</v>
      </c>
      <c r="G18" s="38">
        <f t="shared" si="1"/>
        <v>0.12327122273016608</v>
      </c>
      <c r="I18" t="s">
        <v>67</v>
      </c>
      <c r="J18" t="s">
        <v>66</v>
      </c>
    </row>
    <row r="19" spans="2:10" x14ac:dyDescent="0.35">
      <c r="B19" s="5" t="s">
        <v>430</v>
      </c>
      <c r="C19" s="6">
        <v>50362</v>
      </c>
      <c r="D19" s="6">
        <v>6125</v>
      </c>
      <c r="E19" s="6">
        <v>3151</v>
      </c>
      <c r="F19" s="38">
        <f t="shared" si="0"/>
        <v>0.66030616645105644</v>
      </c>
      <c r="G19" s="38">
        <f t="shared" si="1"/>
        <v>0.12161947500099281</v>
      </c>
      <c r="J19" t="s">
        <v>79</v>
      </c>
    </row>
    <row r="20" spans="2:10" x14ac:dyDescent="0.35">
      <c r="B20" s="5" t="s">
        <v>419</v>
      </c>
      <c r="C20" s="6">
        <v>48706</v>
      </c>
      <c r="D20" s="6">
        <v>5739</v>
      </c>
      <c r="E20" s="37">
        <v>3537</v>
      </c>
      <c r="F20" s="38">
        <f t="shared" si="0"/>
        <v>0.61869340232858994</v>
      </c>
      <c r="G20" s="38">
        <f t="shared" si="1"/>
        <v>0.11782942553278856</v>
      </c>
      <c r="I20" t="s">
        <v>125</v>
      </c>
      <c r="J20" t="s">
        <v>141</v>
      </c>
    </row>
    <row r="21" spans="2:10" x14ac:dyDescent="0.35">
      <c r="B21" s="5" t="s">
        <v>422</v>
      </c>
      <c r="C21" s="6">
        <v>84361</v>
      </c>
      <c r="D21" s="6">
        <v>8082</v>
      </c>
      <c r="E21" s="6">
        <v>1194</v>
      </c>
      <c r="F21" s="38">
        <f t="shared" si="0"/>
        <v>0.871280724450194</v>
      </c>
      <c r="G21" s="38">
        <f t="shared" si="1"/>
        <v>9.5802562795604604E-2</v>
      </c>
      <c r="J21" t="s">
        <v>112</v>
      </c>
    </row>
    <row r="22" spans="2:10" x14ac:dyDescent="0.35">
      <c r="B22" s="5" t="s">
        <v>437</v>
      </c>
      <c r="C22" s="6">
        <v>21080</v>
      </c>
      <c r="D22" s="6">
        <v>1508</v>
      </c>
      <c r="E22" s="6">
        <v>7768</v>
      </c>
      <c r="F22" s="38">
        <f t="shared" si="0"/>
        <v>0.16257007330746012</v>
      </c>
      <c r="G22" s="38">
        <f t="shared" si="1"/>
        <v>7.1537001897533203E-2</v>
      </c>
    </row>
    <row r="23" spans="2:10" x14ac:dyDescent="0.35">
      <c r="B23" s="5" t="s">
        <v>442</v>
      </c>
      <c r="C23" s="6">
        <v>21080</v>
      </c>
      <c r="D23" s="6">
        <v>1508</v>
      </c>
      <c r="E23" s="6">
        <v>7768</v>
      </c>
      <c r="F23" s="38">
        <f t="shared" si="0"/>
        <v>0.16257007330746012</v>
      </c>
      <c r="G23" s="38">
        <f t="shared" si="1"/>
        <v>7.1537001897533203E-2</v>
      </c>
      <c r="I23" t="s">
        <v>75</v>
      </c>
    </row>
  </sheetData>
  <sheetProtection algorithmName="SHA-512" hashValue="QXNoZJRyCKXT7r4rueo6P3cPdDlpthEi7CXcbN3qGOiTshkuMXGFcj3eu6Y0ApRE6gOD9jyZcqkfyXe667ONRw==" saltValue="MdOqMlCRAA1bpD/loEeJBQ==" spinCount="100000" sheet="1" objects="1" scenarios="1"/>
  <sortState xmlns:xlrd2="http://schemas.microsoft.com/office/spreadsheetml/2017/richdata2" ref="B4:H22">
    <sortCondition descending="1" ref="G4:G22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5B58-6630-4958-9FE4-39762A7E5F3B}">
  <dimension ref="B2:E9"/>
  <sheetViews>
    <sheetView showGridLines="0" tabSelected="1" workbookViewId="0">
      <selection activeCell="B2" sqref="B2:E9"/>
    </sheetView>
  </sheetViews>
  <sheetFormatPr defaultRowHeight="14.5" x14ac:dyDescent="0.35"/>
  <cols>
    <col min="2" max="5" width="10.6328125" customWidth="1"/>
  </cols>
  <sheetData>
    <row r="2" spans="2:5" ht="16" customHeight="1" x14ac:dyDescent="0.35">
      <c r="B2" s="123" t="s">
        <v>594</v>
      </c>
      <c r="C2" s="124"/>
      <c r="D2" s="124"/>
      <c r="E2" s="125"/>
    </row>
    <row r="3" spans="2:5" ht="16" customHeight="1" x14ac:dyDescent="0.35">
      <c r="B3" s="126" t="s">
        <v>595</v>
      </c>
      <c r="C3" s="127"/>
      <c r="D3" s="127"/>
      <c r="E3" s="128"/>
    </row>
    <row r="4" spans="2:5" ht="16" customHeight="1" x14ac:dyDescent="0.35">
      <c r="B4" s="126" t="s">
        <v>558</v>
      </c>
      <c r="C4" s="127"/>
      <c r="D4" s="127"/>
      <c r="E4" s="128"/>
    </row>
    <row r="5" spans="2:5" ht="16" customHeight="1" x14ac:dyDescent="0.35">
      <c r="B5" s="126" t="s">
        <v>596</v>
      </c>
      <c r="C5" s="127"/>
      <c r="D5" s="127"/>
      <c r="E5" s="128"/>
    </row>
    <row r="6" spans="2:5" ht="16" customHeight="1" x14ac:dyDescent="0.35">
      <c r="B6" s="126" t="s">
        <v>597</v>
      </c>
      <c r="C6" s="127"/>
      <c r="D6" s="127"/>
      <c r="E6" s="128"/>
    </row>
    <row r="7" spans="2:5" ht="16" customHeight="1" x14ac:dyDescent="0.35">
      <c r="B7" s="126" t="s">
        <v>410</v>
      </c>
      <c r="C7" s="127"/>
      <c r="D7" s="127"/>
      <c r="E7" s="128"/>
    </row>
    <row r="8" spans="2:5" ht="16" customHeight="1" x14ac:dyDescent="0.35">
      <c r="B8" s="126" t="s">
        <v>598</v>
      </c>
      <c r="C8" s="127"/>
      <c r="D8" s="127"/>
      <c r="E8" s="128"/>
    </row>
    <row r="9" spans="2:5" ht="16" customHeight="1" x14ac:dyDescent="0.35">
      <c r="B9" s="129" t="s">
        <v>599</v>
      </c>
      <c r="C9" s="130"/>
      <c r="D9" s="130"/>
      <c r="E9" s="131"/>
    </row>
  </sheetData>
  <mergeCells count="8">
    <mergeCell ref="B8:E8"/>
    <mergeCell ref="B9:E9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249E-CDF1-4DCF-85E4-C9F231C3061D}">
  <dimension ref="B1:G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defaultRowHeight="14.5" x14ac:dyDescent="0.35"/>
  <cols>
    <col min="2" max="2" width="12.1796875" style="35" customWidth="1"/>
    <col min="3" max="3" width="37.26953125" style="19" customWidth="1"/>
    <col min="4" max="5" width="12.54296875" style="35" customWidth="1"/>
    <col min="6" max="6" width="16.26953125" style="19" customWidth="1"/>
    <col min="7" max="7" width="22.453125" style="24" customWidth="1"/>
  </cols>
  <sheetData>
    <row r="1" spans="2:7" ht="30.65" customHeight="1" x14ac:dyDescent="0.35">
      <c r="B1" s="2" t="s">
        <v>61</v>
      </c>
      <c r="C1" s="2" t="s">
        <v>62</v>
      </c>
      <c r="D1" s="2" t="s">
        <v>486</v>
      </c>
      <c r="E1" s="2" t="s">
        <v>496</v>
      </c>
      <c r="F1" s="2" t="s">
        <v>502</v>
      </c>
      <c r="G1" s="2" t="s">
        <v>501</v>
      </c>
    </row>
    <row r="2" spans="2:7" ht="16" customHeight="1" x14ac:dyDescent="0.35">
      <c r="B2" s="25" t="s">
        <v>65</v>
      </c>
      <c r="C2" s="3" t="str">
        <f>VLOOKUP($B2,Variables!$B$3:$D$35,3,0)</f>
        <v>Heroin fairly or very easy to obtain</v>
      </c>
      <c r="D2" s="25" t="s">
        <v>487</v>
      </c>
      <c r="E2" s="25" t="s">
        <v>497</v>
      </c>
      <c r="F2" s="3" t="s">
        <v>503</v>
      </c>
      <c r="G2" s="3" t="s">
        <v>499</v>
      </c>
    </row>
    <row r="3" spans="2:7" ht="31" customHeight="1" x14ac:dyDescent="0.35">
      <c r="B3" s="25" t="s">
        <v>481</v>
      </c>
      <c r="C3" s="3" t="s">
        <v>482</v>
      </c>
      <c r="D3" s="25" t="s">
        <v>488</v>
      </c>
      <c r="E3" s="25" t="s">
        <v>440</v>
      </c>
      <c r="F3" s="3" t="s">
        <v>504</v>
      </c>
      <c r="G3" s="3" t="s">
        <v>498</v>
      </c>
    </row>
    <row r="4" spans="2:7" ht="16" customHeight="1" x14ac:dyDescent="0.35">
      <c r="B4" s="25" t="s">
        <v>68</v>
      </c>
      <c r="C4" s="3" t="str">
        <f>VLOOKUP($B4,Variables!$B$3:$D$35,3,0)</f>
        <v>Cocaine - ever used</v>
      </c>
      <c r="D4" s="25" t="s">
        <v>492</v>
      </c>
      <c r="E4" s="25" t="s">
        <v>497</v>
      </c>
      <c r="F4" s="3" t="s">
        <v>503</v>
      </c>
      <c r="G4" s="3" t="s">
        <v>499</v>
      </c>
    </row>
    <row r="5" spans="2:7" ht="16" customHeight="1" x14ac:dyDescent="0.35">
      <c r="B5" s="25" t="s">
        <v>64</v>
      </c>
      <c r="C5" s="3" t="str">
        <f>VLOOKUP($B5,Variables!$B$3:$D$35,3,0)</f>
        <v>Crack - ever used</v>
      </c>
      <c r="D5" s="25" t="s">
        <v>493</v>
      </c>
      <c r="E5" s="25" t="s">
        <v>497</v>
      </c>
      <c r="F5" s="3" t="s">
        <v>503</v>
      </c>
      <c r="G5" s="3" t="s">
        <v>499</v>
      </c>
    </row>
    <row r="6" spans="2:7" ht="16" customHeight="1" x14ac:dyDescent="0.35">
      <c r="B6" s="25" t="s">
        <v>114</v>
      </c>
      <c r="C6" s="3" t="s">
        <v>446</v>
      </c>
      <c r="D6" s="25" t="s">
        <v>494</v>
      </c>
      <c r="E6" s="25" t="s">
        <v>497</v>
      </c>
      <c r="F6" s="3" t="s">
        <v>503</v>
      </c>
      <c r="G6" s="3" t="s">
        <v>499</v>
      </c>
    </row>
    <row r="7" spans="2:7" ht="31" customHeight="1" x14ac:dyDescent="0.35">
      <c r="B7" s="25" t="s">
        <v>120</v>
      </c>
      <c r="C7" s="3" t="s">
        <v>560</v>
      </c>
      <c r="D7" s="25" t="s">
        <v>495</v>
      </c>
      <c r="E7" s="25" t="s">
        <v>497</v>
      </c>
      <c r="F7" s="3" t="s">
        <v>505</v>
      </c>
      <c r="G7" s="3" t="s">
        <v>500</v>
      </c>
    </row>
    <row r="8" spans="2:7" ht="31" customHeight="1" x14ac:dyDescent="0.35">
      <c r="B8" s="25" t="s">
        <v>443</v>
      </c>
      <c r="C8" s="3" t="s">
        <v>559</v>
      </c>
      <c r="D8" s="25" t="s">
        <v>547</v>
      </c>
      <c r="E8" s="25" t="s">
        <v>497</v>
      </c>
      <c r="F8" s="3" t="s">
        <v>561</v>
      </c>
      <c r="G8" s="3" t="s">
        <v>499</v>
      </c>
    </row>
    <row r="9" spans="2:7" ht="31" customHeight="1" x14ac:dyDescent="0.35">
      <c r="B9" s="25" t="s">
        <v>483</v>
      </c>
      <c r="C9" s="3" t="s">
        <v>484</v>
      </c>
      <c r="D9" s="25" t="s">
        <v>489</v>
      </c>
      <c r="E9" s="25" t="s">
        <v>497</v>
      </c>
      <c r="F9" s="3" t="s">
        <v>505</v>
      </c>
      <c r="G9" s="3" t="s">
        <v>500</v>
      </c>
    </row>
    <row r="10" spans="2:7" ht="31" customHeight="1" x14ac:dyDescent="0.35">
      <c r="B10" s="25" t="s">
        <v>473</v>
      </c>
      <c r="C10" s="3" t="s">
        <v>485</v>
      </c>
      <c r="D10" s="25" t="s">
        <v>491</v>
      </c>
      <c r="E10" s="25" t="s">
        <v>440</v>
      </c>
      <c r="F10" s="3" t="s">
        <v>503</v>
      </c>
      <c r="G10" s="3" t="s">
        <v>499</v>
      </c>
    </row>
  </sheetData>
  <sheetProtection algorithmName="SHA-512" hashValue="CdNosL13neJRFoHgFM7ZUKbu6Ee0T2zT+MMBIpNuWqMFuqZLA/QgGnHp1rHLo2pJT41csfveBD1XciwvEC9hIA==" saltValue="RQYkSrjtLM2EV3mnDZSr7w==" spinCount="100000" sheet="1" objects="1" scenarios="1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2EC9-69DA-4B5B-A07C-EEA57C0ED636}">
  <dimension ref="B1:D8"/>
  <sheetViews>
    <sheetView showGridLines="0" workbookViewId="0">
      <selection activeCell="C12" sqref="C12"/>
    </sheetView>
  </sheetViews>
  <sheetFormatPr defaultRowHeight="14.5" x14ac:dyDescent="0.35"/>
  <cols>
    <col min="2" max="2" width="43" customWidth="1"/>
  </cols>
  <sheetData>
    <row r="1" spans="2:4" ht="20.149999999999999" customHeight="1" x14ac:dyDescent="0.35">
      <c r="C1" s="108" t="s">
        <v>507</v>
      </c>
      <c r="D1" s="109"/>
    </row>
    <row r="2" spans="2:4" ht="20.149999999999999" customHeight="1" x14ac:dyDescent="0.35">
      <c r="B2" s="2" t="s">
        <v>62</v>
      </c>
      <c r="C2" s="2" t="s">
        <v>508</v>
      </c>
      <c r="D2" s="2" t="s">
        <v>509</v>
      </c>
    </row>
    <row r="3" spans="2:4" ht="20.149999999999999" customHeight="1" x14ac:dyDescent="0.35">
      <c r="B3" s="3" t="s">
        <v>510</v>
      </c>
      <c r="C3" s="25">
        <v>2</v>
      </c>
      <c r="D3" s="25">
        <v>4</v>
      </c>
    </row>
    <row r="4" spans="2:4" ht="20.149999999999999" customHeight="1" x14ac:dyDescent="0.35">
      <c r="B4" s="3" t="s">
        <v>484</v>
      </c>
      <c r="C4" s="25" t="s">
        <v>497</v>
      </c>
      <c r="D4" s="25" t="s">
        <v>440</v>
      </c>
    </row>
    <row r="5" spans="2:4" ht="20.149999999999999" customHeight="1" x14ac:dyDescent="0.35">
      <c r="B5" s="3" t="s">
        <v>515</v>
      </c>
      <c r="C5" s="25">
        <v>18</v>
      </c>
      <c r="D5" s="25">
        <v>16</v>
      </c>
    </row>
    <row r="6" spans="2:4" ht="20.149999999999999" customHeight="1" x14ac:dyDescent="0.35">
      <c r="B6" s="3" t="s">
        <v>511</v>
      </c>
      <c r="C6" s="25" t="s">
        <v>497</v>
      </c>
      <c r="D6" s="25" t="s">
        <v>440</v>
      </c>
    </row>
    <row r="7" spans="2:4" ht="20.149999999999999" customHeight="1" x14ac:dyDescent="0.35">
      <c r="B7" s="3" t="s">
        <v>512</v>
      </c>
      <c r="C7" s="25" t="s">
        <v>514</v>
      </c>
      <c r="D7" s="25" t="s">
        <v>514</v>
      </c>
    </row>
    <row r="8" spans="2:4" ht="20.149999999999999" customHeight="1" x14ac:dyDescent="0.35">
      <c r="B8" s="3" t="s">
        <v>513</v>
      </c>
      <c r="C8" s="25" t="s">
        <v>440</v>
      </c>
      <c r="D8" s="25" t="s">
        <v>440</v>
      </c>
    </row>
  </sheetData>
  <sheetProtection algorithmName="SHA-512" hashValue="eqPsXkM/DX5RoGrLAQe1EpEi5EkTHrzBeP0bTC2LAqHzD+saWMhSm8RhomWmO8IvQjeK9pskH61bJfSDJZAEMw==" saltValue="uVmF3cPJzy1vopP25ETMoQ==" spinCount="100000" sheet="1" objects="1" scenarios="1"/>
  <mergeCells count="1">
    <mergeCell ref="C1:D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4B8C-B66A-4F9B-BD9A-7D31F86107C3}">
  <dimension ref="A2:AU138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23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31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564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565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46"/>
      <c r="Y2" s="110" t="s">
        <v>566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46"/>
      <c r="AK2" s="110" t="s">
        <v>567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41" t="s">
        <v>517</v>
      </c>
      <c r="D3" s="41" t="s">
        <v>518</v>
      </c>
      <c r="E3" s="49">
        <v>2.5000000000000001E-2</v>
      </c>
      <c r="F3" s="49">
        <v>0.97499999999999998</v>
      </c>
      <c r="G3" s="41" t="s">
        <v>519</v>
      </c>
      <c r="H3" s="41" t="s">
        <v>520</v>
      </c>
      <c r="I3" s="42" t="s">
        <v>552</v>
      </c>
      <c r="J3" s="41" t="s">
        <v>531</v>
      </c>
      <c r="K3" s="41" t="s">
        <v>521</v>
      </c>
      <c r="M3" s="48" t="s">
        <v>414</v>
      </c>
      <c r="N3" s="48"/>
      <c r="O3" s="41" t="s">
        <v>517</v>
      </c>
      <c r="P3" s="41" t="s">
        <v>518</v>
      </c>
      <c r="Q3" s="49">
        <v>2.5000000000000001E-2</v>
      </c>
      <c r="R3" s="49">
        <v>0.97499999999999998</v>
      </c>
      <c r="S3" s="41" t="s">
        <v>519</v>
      </c>
      <c r="T3" s="41" t="s">
        <v>520</v>
      </c>
      <c r="U3" s="42" t="s">
        <v>552</v>
      </c>
      <c r="V3" s="41" t="s">
        <v>531</v>
      </c>
      <c r="W3" s="41" t="s">
        <v>521</v>
      </c>
      <c r="X3" s="31"/>
      <c r="Y3" s="48" t="s">
        <v>414</v>
      </c>
      <c r="Z3" s="48"/>
      <c r="AA3" s="41" t="s">
        <v>517</v>
      </c>
      <c r="AB3" s="41" t="s">
        <v>518</v>
      </c>
      <c r="AC3" s="49">
        <v>2.5000000000000001E-2</v>
      </c>
      <c r="AD3" s="49">
        <v>0.97499999999999998</v>
      </c>
      <c r="AE3" s="41" t="s">
        <v>519</v>
      </c>
      <c r="AF3" s="41" t="s">
        <v>520</v>
      </c>
      <c r="AG3" s="42" t="s">
        <v>552</v>
      </c>
      <c r="AH3" s="41" t="s">
        <v>531</v>
      </c>
      <c r="AI3" s="41" t="s">
        <v>521</v>
      </c>
      <c r="AJ3" s="31"/>
      <c r="AK3" s="48" t="s">
        <v>414</v>
      </c>
      <c r="AL3" s="48"/>
      <c r="AM3" s="41" t="s">
        <v>517</v>
      </c>
      <c r="AN3" s="41" t="s">
        <v>518</v>
      </c>
      <c r="AO3" s="49">
        <v>2.5000000000000001E-2</v>
      </c>
      <c r="AP3" s="49">
        <v>0.97499999999999998</v>
      </c>
      <c r="AQ3" s="41" t="s">
        <v>519</v>
      </c>
      <c r="AR3" s="41" t="s">
        <v>520</v>
      </c>
      <c r="AS3" s="42" t="s">
        <v>552</v>
      </c>
      <c r="AT3" s="41" t="s">
        <v>531</v>
      </c>
      <c r="AU3" s="41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-7.0471700000000004</v>
      </c>
      <c r="D4" s="52">
        <v>0.1744</v>
      </c>
      <c r="E4" s="52">
        <v>-7.4052699999999998</v>
      </c>
      <c r="F4" s="52">
        <v>-6.7183999999999999</v>
      </c>
      <c r="G4" s="65" t="s">
        <v>497</v>
      </c>
      <c r="H4" s="52">
        <v>7.0471700000000004</v>
      </c>
      <c r="I4" s="52"/>
      <c r="J4" s="54"/>
      <c r="K4" s="52">
        <v>1</v>
      </c>
      <c r="M4" s="51" t="s">
        <v>524</v>
      </c>
      <c r="N4" s="51" t="s">
        <v>541</v>
      </c>
      <c r="O4" s="52">
        <v>-6.7543220000000002</v>
      </c>
      <c r="P4" s="52">
        <v>0.12881999999999999</v>
      </c>
      <c r="Q4" s="52">
        <v>-7.0146199999999999</v>
      </c>
      <c r="R4" s="52">
        <v>-6.5113000000000003</v>
      </c>
      <c r="S4" s="53" t="s">
        <v>497</v>
      </c>
      <c r="T4" s="52">
        <v>6.7543220000000002</v>
      </c>
      <c r="U4" s="52"/>
      <c r="V4" s="54"/>
      <c r="W4" s="52">
        <v>1</v>
      </c>
      <c r="Y4" s="51" t="s">
        <v>524</v>
      </c>
      <c r="Z4" s="51" t="s">
        <v>541</v>
      </c>
      <c r="AA4" s="52">
        <v>-6.7366700000000002</v>
      </c>
      <c r="AB4" s="52">
        <v>0.12293999999999999</v>
      </c>
      <c r="AC4" s="52">
        <v>-6.9820000000000002</v>
      </c>
      <c r="AD4" s="52">
        <v>-6.5021000000000004</v>
      </c>
      <c r="AE4" s="53" t="s">
        <v>497</v>
      </c>
      <c r="AF4" s="52">
        <v>6.7366700000000002</v>
      </c>
      <c r="AG4" s="52"/>
      <c r="AH4" s="54"/>
      <c r="AI4" s="52">
        <v>1</v>
      </c>
      <c r="AK4" s="51" t="s">
        <v>524</v>
      </c>
      <c r="AL4" s="51" t="s">
        <v>541</v>
      </c>
      <c r="AM4" s="52">
        <v>-6.4758500000000003</v>
      </c>
      <c r="AN4" s="52">
        <v>0.10541</v>
      </c>
      <c r="AO4" s="52">
        <v>-6.68574</v>
      </c>
      <c r="AP4" s="52">
        <v>-6.2740200000000002</v>
      </c>
      <c r="AQ4" s="53" t="s">
        <v>497</v>
      </c>
      <c r="AR4" s="52">
        <v>6.4758500000000003</v>
      </c>
      <c r="AS4" s="52"/>
      <c r="AT4" s="54"/>
      <c r="AU4" s="52">
        <v>1</v>
      </c>
    </row>
    <row r="5" spans="1:47" s="61" customFormat="1" x14ac:dyDescent="0.35">
      <c r="A5" s="51" t="s">
        <v>416</v>
      </c>
      <c r="B5" s="51" t="s">
        <v>533</v>
      </c>
      <c r="C5" s="52">
        <v>2.7465999999999999</v>
      </c>
      <c r="D5" s="52">
        <v>0.20480000000000001</v>
      </c>
      <c r="E5" s="52">
        <v>2.3549500000000001</v>
      </c>
      <c r="F5" s="52">
        <v>3.1583000000000001</v>
      </c>
      <c r="G5" s="65" t="s">
        <v>497</v>
      </c>
      <c r="H5" s="52">
        <v>2.7465999999999999</v>
      </c>
      <c r="I5" s="54">
        <v>1</v>
      </c>
      <c r="J5" s="54">
        <v>1</v>
      </c>
      <c r="K5" s="52">
        <v>15.589537247811593</v>
      </c>
      <c r="M5" s="51" t="s">
        <v>416</v>
      </c>
      <c r="N5" s="51" t="s">
        <v>533</v>
      </c>
      <c r="O5" s="52">
        <v>2.4733900000000002</v>
      </c>
      <c r="P5" s="52">
        <v>0.15604000000000001</v>
      </c>
      <c r="Q5" s="52">
        <v>2.1760700000000002</v>
      </c>
      <c r="R5" s="52">
        <v>2.7862</v>
      </c>
      <c r="S5" s="53" t="s">
        <v>497</v>
      </c>
      <c r="T5" s="52">
        <v>2.4733900000000002</v>
      </c>
      <c r="U5" s="54">
        <v>1</v>
      </c>
      <c r="V5" s="54">
        <v>1</v>
      </c>
      <c r="W5" s="52">
        <v>11.862592955672856</v>
      </c>
      <c r="Y5" s="51" t="s">
        <v>416</v>
      </c>
      <c r="Z5" s="51" t="s">
        <v>533</v>
      </c>
      <c r="AA5" s="52">
        <v>2.6649799999999999</v>
      </c>
      <c r="AB5" s="52">
        <v>0.14676</v>
      </c>
      <c r="AC5" s="52">
        <v>2.38198</v>
      </c>
      <c r="AD5" s="52">
        <v>2.9538000000000002</v>
      </c>
      <c r="AE5" s="53" t="s">
        <v>497</v>
      </c>
      <c r="AF5" s="52">
        <v>2.6649799999999999</v>
      </c>
      <c r="AG5" s="54">
        <v>1</v>
      </c>
      <c r="AH5" s="54">
        <v>1</v>
      </c>
      <c r="AI5" s="52">
        <v>14.3676621898794</v>
      </c>
      <c r="AK5" s="51" t="s">
        <v>416</v>
      </c>
      <c r="AL5" s="51" t="s">
        <v>533</v>
      </c>
      <c r="AM5" s="52">
        <v>2.4325100000000002</v>
      </c>
      <c r="AN5" s="52">
        <v>0.13039999999999999</v>
      </c>
      <c r="AO5" s="52">
        <v>2.1803300000000001</v>
      </c>
      <c r="AP5" s="52">
        <v>2.69015</v>
      </c>
      <c r="AQ5" s="53" t="s">
        <v>497</v>
      </c>
      <c r="AR5" s="52">
        <v>2.4325100000000002</v>
      </c>
      <c r="AS5" s="54">
        <v>1</v>
      </c>
      <c r="AT5" s="54">
        <v>1</v>
      </c>
      <c r="AU5" s="52">
        <v>11.387428685024362</v>
      </c>
    </row>
    <row r="6" spans="1:47" s="61" customFormat="1" x14ac:dyDescent="0.35">
      <c r="A6" s="51" t="s">
        <v>420</v>
      </c>
      <c r="B6" s="51" t="s">
        <v>540</v>
      </c>
      <c r="C6" s="52">
        <v>1.5520799999999999</v>
      </c>
      <c r="D6" s="52">
        <v>0.1004</v>
      </c>
      <c r="E6" s="52">
        <v>1.3563799999999999</v>
      </c>
      <c r="F6" s="52">
        <v>1.7495000000000001</v>
      </c>
      <c r="G6" s="65" t="s">
        <v>497</v>
      </c>
      <c r="H6" s="52">
        <v>1.5520799999999999</v>
      </c>
      <c r="I6" s="54">
        <v>2</v>
      </c>
      <c r="J6" s="54">
        <v>2</v>
      </c>
      <c r="K6" s="52">
        <v>4.7212802394928559</v>
      </c>
      <c r="M6" s="51" t="s">
        <v>420</v>
      </c>
      <c r="N6" s="51" t="s">
        <v>540</v>
      </c>
      <c r="O6" s="52">
        <v>1.461411</v>
      </c>
      <c r="P6" s="52">
        <v>8.2930000000000004E-2</v>
      </c>
      <c r="Q6" s="52">
        <v>1.2996799999999999</v>
      </c>
      <c r="R6" s="52">
        <v>1.6246</v>
      </c>
      <c r="S6" s="53" t="s">
        <v>497</v>
      </c>
      <c r="T6" s="52">
        <v>1.461411</v>
      </c>
      <c r="U6" s="54">
        <v>2</v>
      </c>
      <c r="V6" s="54">
        <v>2</v>
      </c>
      <c r="W6" s="52">
        <v>4.3120395256690802</v>
      </c>
      <c r="Y6" s="51" t="s">
        <v>420</v>
      </c>
      <c r="Z6" s="51" t="s">
        <v>540</v>
      </c>
      <c r="AA6" s="52">
        <v>1.4696899999999999</v>
      </c>
      <c r="AB6" s="52">
        <v>7.9089999999999994E-2</v>
      </c>
      <c r="AC6" s="52">
        <v>1.31518</v>
      </c>
      <c r="AD6" s="52">
        <v>1.6246</v>
      </c>
      <c r="AE6" s="53" t="s">
        <v>497</v>
      </c>
      <c r="AF6" s="52">
        <v>1.4696899999999999</v>
      </c>
      <c r="AG6" s="54">
        <v>2</v>
      </c>
      <c r="AH6" s="54">
        <v>2</v>
      </c>
      <c r="AI6" s="52">
        <v>4.347887087128167</v>
      </c>
      <c r="AK6" s="51" t="s">
        <v>420</v>
      </c>
      <c r="AL6" s="51" t="s">
        <v>540</v>
      </c>
      <c r="AM6" s="52">
        <v>1.3084800000000001</v>
      </c>
      <c r="AN6" s="52">
        <v>8.0170000000000005E-2</v>
      </c>
      <c r="AO6" s="52">
        <v>1.1525799999999999</v>
      </c>
      <c r="AP6" s="52">
        <v>1.4660200000000001</v>
      </c>
      <c r="AQ6" s="53" t="s">
        <v>497</v>
      </c>
      <c r="AR6" s="52">
        <v>1.3084800000000001</v>
      </c>
      <c r="AS6" s="54">
        <v>2</v>
      </c>
      <c r="AT6" s="54">
        <v>2</v>
      </c>
      <c r="AU6" s="52">
        <v>3.7005446073711075</v>
      </c>
    </row>
    <row r="7" spans="1:47" s="61" customFormat="1" x14ac:dyDescent="0.35">
      <c r="A7" s="51" t="s">
        <v>523</v>
      </c>
      <c r="B7" s="51" t="s">
        <v>535</v>
      </c>
      <c r="C7" s="52">
        <v>0.85750000000000004</v>
      </c>
      <c r="D7" s="52">
        <v>0.21240000000000001</v>
      </c>
      <c r="E7" s="52">
        <v>0.43980000000000002</v>
      </c>
      <c r="F7" s="52">
        <v>1.2725</v>
      </c>
      <c r="G7" s="65" t="s">
        <v>497</v>
      </c>
      <c r="H7" s="52">
        <v>0.85750000000000004</v>
      </c>
      <c r="I7" s="54">
        <v>3</v>
      </c>
      <c r="J7" s="54">
        <v>3</v>
      </c>
      <c r="K7" s="52">
        <v>2.3572601706984786</v>
      </c>
      <c r="M7" s="51" t="s">
        <v>428</v>
      </c>
      <c r="N7" s="51" t="s">
        <v>548</v>
      </c>
      <c r="O7" s="52">
        <v>0.96907799999999999</v>
      </c>
      <c r="P7" s="52">
        <v>9.3590000000000007E-2</v>
      </c>
      <c r="Q7" s="52">
        <v>0.78527999999999998</v>
      </c>
      <c r="R7" s="52">
        <v>1.1520999999999999</v>
      </c>
      <c r="S7" s="53" t="s">
        <v>497</v>
      </c>
      <c r="T7" s="52">
        <v>0.96907799999999999</v>
      </c>
      <c r="U7" s="54">
        <v>5</v>
      </c>
      <c r="V7" s="54">
        <v>3</v>
      </c>
      <c r="W7" s="52">
        <v>2.6355133954553027</v>
      </c>
      <c r="Y7" s="51" t="s">
        <v>428</v>
      </c>
      <c r="Z7" s="51" t="s">
        <v>548</v>
      </c>
      <c r="AA7" s="52">
        <v>0.78739000000000003</v>
      </c>
      <c r="AB7" s="52">
        <v>9.6769999999999995E-2</v>
      </c>
      <c r="AC7" s="52">
        <v>0.59811999999999999</v>
      </c>
      <c r="AD7" s="52">
        <v>0.97689999999999999</v>
      </c>
      <c r="AE7" s="53" t="s">
        <v>497</v>
      </c>
      <c r="AF7" s="52">
        <v>0.78739000000000003</v>
      </c>
      <c r="AG7" s="54">
        <v>5</v>
      </c>
      <c r="AH7" s="54">
        <v>3</v>
      </c>
      <c r="AI7" s="52">
        <v>2.1976530599368203</v>
      </c>
      <c r="AK7" s="51" t="s">
        <v>526</v>
      </c>
      <c r="AL7" s="51" t="s">
        <v>495</v>
      </c>
      <c r="AM7" s="52">
        <v>0.98102</v>
      </c>
      <c r="AN7" s="52">
        <v>0.13564999999999999</v>
      </c>
      <c r="AO7" s="52">
        <v>0.71672000000000002</v>
      </c>
      <c r="AP7" s="52">
        <v>1.24884</v>
      </c>
      <c r="AQ7" s="53" t="s">
        <v>497</v>
      </c>
      <c r="AR7" s="52">
        <v>0.98102</v>
      </c>
      <c r="AS7" s="54">
        <v>12</v>
      </c>
      <c r="AT7" s="54">
        <v>3</v>
      </c>
      <c r="AU7" s="52">
        <v>2.6671753738176993</v>
      </c>
    </row>
    <row r="8" spans="1:47" s="61" customFormat="1" x14ac:dyDescent="0.35">
      <c r="A8" s="51" t="s">
        <v>425</v>
      </c>
      <c r="B8" s="51" t="s">
        <v>544</v>
      </c>
      <c r="C8" s="52">
        <v>0.84697</v>
      </c>
      <c r="D8" s="52">
        <v>0.16389999999999999</v>
      </c>
      <c r="E8" s="52">
        <v>0.52505999999999997</v>
      </c>
      <c r="F8" s="52">
        <v>1.167</v>
      </c>
      <c r="G8" s="65" t="s">
        <v>497</v>
      </c>
      <c r="H8" s="52">
        <v>0.84697</v>
      </c>
      <c r="I8" s="54">
        <v>4</v>
      </c>
      <c r="J8" s="54">
        <v>4</v>
      </c>
      <c r="K8" s="52">
        <v>2.3325684511573264</v>
      </c>
      <c r="M8" s="51" t="s">
        <v>523</v>
      </c>
      <c r="N8" s="51" t="s">
        <v>535</v>
      </c>
      <c r="O8" s="52">
        <v>0.89588000000000001</v>
      </c>
      <c r="P8" s="52">
        <v>0.15720999999999999</v>
      </c>
      <c r="Q8" s="52">
        <v>0.58794999999999997</v>
      </c>
      <c r="R8" s="52">
        <v>1.2041999999999999</v>
      </c>
      <c r="S8" s="53" t="s">
        <v>497</v>
      </c>
      <c r="T8" s="52">
        <v>0.89588000000000001</v>
      </c>
      <c r="U8" s="54">
        <v>3</v>
      </c>
      <c r="V8" s="54">
        <v>4</v>
      </c>
      <c r="W8" s="52">
        <v>2.4494903928434817</v>
      </c>
      <c r="Y8" s="51" t="s">
        <v>425</v>
      </c>
      <c r="Z8" s="51" t="s">
        <v>544</v>
      </c>
      <c r="AA8" s="52">
        <v>0.73456999999999995</v>
      </c>
      <c r="AB8" s="52">
        <v>0.11620999999999999</v>
      </c>
      <c r="AC8" s="52">
        <v>0.50658000000000003</v>
      </c>
      <c r="AD8" s="52">
        <v>0.96350000000000002</v>
      </c>
      <c r="AE8" s="53" t="s">
        <v>497</v>
      </c>
      <c r="AF8" s="52">
        <v>0.73456999999999995</v>
      </c>
      <c r="AG8" s="54">
        <v>4</v>
      </c>
      <c r="AH8" s="54">
        <v>4</v>
      </c>
      <c r="AI8" s="52">
        <v>2.0845854280234288</v>
      </c>
      <c r="AK8" s="51" t="s">
        <v>428</v>
      </c>
      <c r="AL8" s="51" t="s">
        <v>548</v>
      </c>
      <c r="AM8" s="52">
        <v>0.93874999999999997</v>
      </c>
      <c r="AN8" s="52">
        <v>9.7000000000000003E-2</v>
      </c>
      <c r="AO8" s="52">
        <v>0.74887000000000004</v>
      </c>
      <c r="AP8" s="52">
        <v>1.1287199999999999</v>
      </c>
      <c r="AQ8" s="53" t="s">
        <v>497</v>
      </c>
      <c r="AR8" s="52">
        <v>0.93874999999999997</v>
      </c>
      <c r="AS8" s="54">
        <v>5</v>
      </c>
      <c r="AT8" s="54">
        <v>4</v>
      </c>
      <c r="AU8" s="52">
        <v>2.5567834407087759</v>
      </c>
    </row>
    <row r="9" spans="1:47" s="61" customFormat="1" x14ac:dyDescent="0.35">
      <c r="A9" s="51" t="s">
        <v>428</v>
      </c>
      <c r="B9" s="51" t="s">
        <v>548</v>
      </c>
      <c r="C9" s="52">
        <v>0.73165000000000002</v>
      </c>
      <c r="D9" s="52">
        <v>0.1109</v>
      </c>
      <c r="E9" s="52">
        <v>0.51476</v>
      </c>
      <c r="F9" s="52">
        <v>0.94930000000000003</v>
      </c>
      <c r="G9" s="65" t="s">
        <v>497</v>
      </c>
      <c r="H9" s="52">
        <v>0.73165000000000002</v>
      </c>
      <c r="I9" s="54">
        <v>5</v>
      </c>
      <c r="J9" s="54">
        <v>5</v>
      </c>
      <c r="K9" s="52">
        <v>2.0785073169344903</v>
      </c>
      <c r="M9" s="51" t="s">
        <v>423</v>
      </c>
      <c r="N9" s="51" t="s">
        <v>542</v>
      </c>
      <c r="O9" s="52">
        <v>0.62426999999999999</v>
      </c>
      <c r="P9" s="52">
        <v>0.1003</v>
      </c>
      <c r="Q9" s="52">
        <v>0.4274</v>
      </c>
      <c r="R9" s="52">
        <v>0.81910000000000005</v>
      </c>
      <c r="S9" s="53" t="s">
        <v>497</v>
      </c>
      <c r="T9" s="52">
        <v>0.62426999999999999</v>
      </c>
      <c r="U9" s="54">
        <v>8</v>
      </c>
      <c r="V9" s="54">
        <v>5</v>
      </c>
      <c r="W9" s="52">
        <v>1.8668826355563244</v>
      </c>
      <c r="Y9" s="51" t="s">
        <v>523</v>
      </c>
      <c r="Z9" s="51" t="s">
        <v>535</v>
      </c>
      <c r="AA9" s="52">
        <v>0.66418999999999995</v>
      </c>
      <c r="AB9" s="52">
        <v>0.14404</v>
      </c>
      <c r="AC9" s="52">
        <v>3.8212999999999997E-2</v>
      </c>
      <c r="AD9" s="52">
        <v>0.94710000000000005</v>
      </c>
      <c r="AE9" s="53" t="s">
        <v>497</v>
      </c>
      <c r="AF9" s="52">
        <v>0.66418999999999995</v>
      </c>
      <c r="AG9" s="54">
        <v>3</v>
      </c>
      <c r="AH9" s="54">
        <v>5</v>
      </c>
      <c r="AI9" s="52">
        <v>1.9429161217324682</v>
      </c>
      <c r="AK9" s="51" t="s">
        <v>523</v>
      </c>
      <c r="AL9" s="51" t="s">
        <v>535</v>
      </c>
      <c r="AM9" s="52">
        <v>0.78027999999999997</v>
      </c>
      <c r="AN9" s="52">
        <v>0.12762999999999999</v>
      </c>
      <c r="AO9" s="52">
        <v>0.52934999999999999</v>
      </c>
      <c r="AP9" s="52">
        <v>1.03017</v>
      </c>
      <c r="AQ9" s="53" t="s">
        <v>497</v>
      </c>
      <c r="AR9" s="52">
        <v>0.78027999999999997</v>
      </c>
      <c r="AS9" s="54">
        <v>3</v>
      </c>
      <c r="AT9" s="54">
        <v>5</v>
      </c>
      <c r="AU9" s="52">
        <v>2.182083163254235</v>
      </c>
    </row>
    <row r="10" spans="1:47" s="61" customFormat="1" x14ac:dyDescent="0.35">
      <c r="A10" s="51" t="s">
        <v>430</v>
      </c>
      <c r="B10" s="51" t="s">
        <v>550</v>
      </c>
      <c r="C10" s="52">
        <v>0.72853999999999997</v>
      </c>
      <c r="D10" s="52">
        <v>0.29659999999999997</v>
      </c>
      <c r="E10" s="52">
        <v>0.14080000000000001</v>
      </c>
      <c r="F10" s="52">
        <v>1.3035000000000001</v>
      </c>
      <c r="G10" s="65" t="s">
        <v>497</v>
      </c>
      <c r="H10" s="52">
        <v>0.72853999999999997</v>
      </c>
      <c r="I10" s="54">
        <v>6</v>
      </c>
      <c r="J10" s="54">
        <v>6</v>
      </c>
      <c r="K10" s="52">
        <v>2.0720532005319008</v>
      </c>
      <c r="M10" s="51" t="s">
        <v>426</v>
      </c>
      <c r="N10" s="51" t="s">
        <v>545</v>
      </c>
      <c r="O10" s="52">
        <v>0.617919</v>
      </c>
      <c r="P10" s="52">
        <v>0.16802</v>
      </c>
      <c r="Q10" s="52">
        <v>0.2833</v>
      </c>
      <c r="R10" s="52">
        <v>0.94330000000000003</v>
      </c>
      <c r="S10" s="53" t="s">
        <v>497</v>
      </c>
      <c r="T10" s="52">
        <v>0.617919</v>
      </c>
      <c r="U10" s="54">
        <v>9</v>
      </c>
      <c r="V10" s="54">
        <v>6</v>
      </c>
      <c r="W10" s="52">
        <v>1.8550636349012735</v>
      </c>
      <c r="Y10" s="51" t="s">
        <v>526</v>
      </c>
      <c r="Z10" s="51" t="s">
        <v>495</v>
      </c>
      <c r="AA10" s="52">
        <v>0.61724000000000001</v>
      </c>
      <c r="AB10" s="52">
        <v>0.13114000000000001</v>
      </c>
      <c r="AC10" s="52">
        <v>0.36363000000000001</v>
      </c>
      <c r="AD10" s="52">
        <v>0.877</v>
      </c>
      <c r="AE10" s="53" t="s">
        <v>497</v>
      </c>
      <c r="AF10" s="52">
        <v>0.61724000000000001</v>
      </c>
      <c r="AG10" s="54">
        <v>12</v>
      </c>
      <c r="AH10" s="54">
        <v>6</v>
      </c>
      <c r="AI10" s="52">
        <v>1.8538044742266018</v>
      </c>
      <c r="AK10" s="51" t="s">
        <v>426</v>
      </c>
      <c r="AL10" s="51" t="s">
        <v>545</v>
      </c>
      <c r="AM10" s="52">
        <v>0.77029000000000003</v>
      </c>
      <c r="AN10" s="52">
        <v>0.16066</v>
      </c>
      <c r="AO10" s="52">
        <v>0.45385999999999999</v>
      </c>
      <c r="AP10" s="52">
        <v>1.0825400000000001</v>
      </c>
      <c r="AQ10" s="53" t="s">
        <v>497</v>
      </c>
      <c r="AR10" s="52">
        <v>0.77029000000000003</v>
      </c>
      <c r="AS10" s="54">
        <v>9</v>
      </c>
      <c r="AT10" s="54">
        <v>6</v>
      </c>
      <c r="AU10" s="52">
        <v>2.1603926768254635</v>
      </c>
    </row>
    <row r="11" spans="1:47" s="61" customFormat="1" x14ac:dyDescent="0.35">
      <c r="A11" s="51" t="s">
        <v>424</v>
      </c>
      <c r="B11" s="51" t="s">
        <v>543</v>
      </c>
      <c r="C11" s="52">
        <v>0.69967999999999997</v>
      </c>
      <c r="D11" s="52">
        <v>0.11260000000000001</v>
      </c>
      <c r="E11" s="52">
        <v>0.47749000000000003</v>
      </c>
      <c r="F11" s="52">
        <v>0.92010000000000003</v>
      </c>
      <c r="G11" s="65" t="s">
        <v>497</v>
      </c>
      <c r="H11" s="52">
        <v>0.69967999999999997</v>
      </c>
      <c r="I11" s="54">
        <v>7</v>
      </c>
      <c r="J11" s="54">
        <v>7</v>
      </c>
      <c r="K11" s="52">
        <v>2.0131084096972276</v>
      </c>
      <c r="M11" s="51" t="s">
        <v>526</v>
      </c>
      <c r="N11" s="51" t="s">
        <v>495</v>
      </c>
      <c r="O11" s="52">
        <v>0.54947500000000005</v>
      </c>
      <c r="P11" s="52">
        <v>0.13908999999999999</v>
      </c>
      <c r="Q11" s="52">
        <v>0.28133999999999998</v>
      </c>
      <c r="R11" s="52">
        <v>0.82399999999999995</v>
      </c>
      <c r="S11" s="53" t="s">
        <v>497</v>
      </c>
      <c r="T11" s="52">
        <v>0.54947500000000005</v>
      </c>
      <c r="U11" s="54">
        <v>12</v>
      </c>
      <c r="V11" s="54">
        <v>7</v>
      </c>
      <c r="W11" s="52">
        <v>1.7323432988551508</v>
      </c>
      <c r="Y11" s="51" t="s">
        <v>424</v>
      </c>
      <c r="Z11" s="51" t="s">
        <v>543</v>
      </c>
      <c r="AA11" s="52">
        <v>0.59867000000000004</v>
      </c>
      <c r="AB11" s="52">
        <v>9.7739999999999994E-2</v>
      </c>
      <c r="AC11" s="52">
        <v>0.40573999999999999</v>
      </c>
      <c r="AD11" s="52">
        <v>0.79010000000000002</v>
      </c>
      <c r="AE11" s="53" t="s">
        <v>497</v>
      </c>
      <c r="AF11" s="52">
        <v>0.59867000000000004</v>
      </c>
      <c r="AG11" s="54">
        <v>7</v>
      </c>
      <c r="AH11" s="54">
        <v>7</v>
      </c>
      <c r="AI11" s="52">
        <v>1.8196969932447362</v>
      </c>
      <c r="AK11" s="51" t="s">
        <v>425</v>
      </c>
      <c r="AL11" s="51" t="s">
        <v>544</v>
      </c>
      <c r="AM11" s="52">
        <v>0.54752000000000001</v>
      </c>
      <c r="AN11" s="52">
        <v>0.11575000000000001</v>
      </c>
      <c r="AO11" s="52">
        <v>0.31996000000000002</v>
      </c>
      <c r="AP11" s="52">
        <v>0.77537</v>
      </c>
      <c r="AQ11" s="53" t="s">
        <v>497</v>
      </c>
      <c r="AR11" s="52">
        <v>0.54752000000000001</v>
      </c>
      <c r="AS11" s="54">
        <v>4</v>
      </c>
      <c r="AT11" s="54">
        <v>7</v>
      </c>
      <c r="AU11" s="52">
        <v>1.7289598760792795</v>
      </c>
    </row>
    <row r="12" spans="1:47" s="61" customFormat="1" x14ac:dyDescent="0.35">
      <c r="A12" s="51" t="s">
        <v>423</v>
      </c>
      <c r="B12" s="51" t="s">
        <v>542</v>
      </c>
      <c r="C12" s="52">
        <v>0.68308000000000002</v>
      </c>
      <c r="D12" s="52">
        <v>0.1313</v>
      </c>
      <c r="E12" s="52">
        <v>0.42463000000000001</v>
      </c>
      <c r="F12" s="52">
        <v>0.93769999999999998</v>
      </c>
      <c r="G12" s="65" t="s">
        <v>497</v>
      </c>
      <c r="H12" s="52">
        <v>0.68308000000000002</v>
      </c>
      <c r="I12" s="54">
        <v>8</v>
      </c>
      <c r="J12" s="54">
        <v>8</v>
      </c>
      <c r="K12" s="52">
        <v>1.9799666477621463</v>
      </c>
      <c r="M12" s="51" t="s">
        <v>425</v>
      </c>
      <c r="N12" s="51" t="s">
        <v>544</v>
      </c>
      <c r="O12" s="52">
        <v>0.49175000000000002</v>
      </c>
      <c r="P12" s="52">
        <v>0.13059000000000001</v>
      </c>
      <c r="Q12" s="52">
        <v>0.23544000000000001</v>
      </c>
      <c r="R12" s="52">
        <v>0.74609999999999999</v>
      </c>
      <c r="S12" s="53" t="s">
        <v>497</v>
      </c>
      <c r="T12" s="52">
        <v>0.49175000000000002</v>
      </c>
      <c r="U12" s="54">
        <v>4</v>
      </c>
      <c r="V12" s="54">
        <v>8</v>
      </c>
      <c r="W12" s="52">
        <v>1.6351752742831833</v>
      </c>
      <c r="Y12" s="51" t="s">
        <v>421</v>
      </c>
      <c r="Z12" s="51" t="s">
        <v>539</v>
      </c>
      <c r="AA12" s="52">
        <v>0.54744999999999999</v>
      </c>
      <c r="AB12" s="52">
        <v>8.3479999999999999E-2</v>
      </c>
      <c r="AC12" s="52">
        <v>0.38524000000000003</v>
      </c>
      <c r="AD12" s="52">
        <v>0.71260000000000001</v>
      </c>
      <c r="AE12" s="53" t="s">
        <v>497</v>
      </c>
      <c r="AF12" s="52">
        <v>0.54744999999999999</v>
      </c>
      <c r="AG12" s="54">
        <v>11</v>
      </c>
      <c r="AH12" s="54">
        <v>8</v>
      </c>
      <c r="AI12" s="52">
        <v>1.7288388531238068</v>
      </c>
      <c r="AK12" s="51" t="s">
        <v>525</v>
      </c>
      <c r="AL12" s="51" t="s">
        <v>547</v>
      </c>
      <c r="AM12" s="52">
        <v>0.53915999999999997</v>
      </c>
      <c r="AN12" s="52">
        <v>0.11823</v>
      </c>
      <c r="AO12" s="52">
        <v>0.30554999999999999</v>
      </c>
      <c r="AP12" s="52">
        <v>0.7702</v>
      </c>
      <c r="AQ12" s="53" t="s">
        <v>497</v>
      </c>
      <c r="AR12" s="52">
        <v>0.53915999999999997</v>
      </c>
      <c r="AS12" s="54">
        <v>10</v>
      </c>
      <c r="AT12" s="54">
        <v>8</v>
      </c>
      <c r="AU12" s="52">
        <v>1.7145660216583656</v>
      </c>
    </row>
    <row r="13" spans="1:47" s="61" customFormat="1" x14ac:dyDescent="0.35">
      <c r="A13" s="51" t="s">
        <v>426</v>
      </c>
      <c r="B13" s="51" t="s">
        <v>545</v>
      </c>
      <c r="C13" s="52">
        <v>0.60226000000000002</v>
      </c>
      <c r="D13" s="52">
        <v>0.2064</v>
      </c>
      <c r="E13" s="52">
        <v>0.19592000000000001</v>
      </c>
      <c r="F13" s="52">
        <v>1.0044999999999999</v>
      </c>
      <c r="G13" s="65" t="s">
        <v>497</v>
      </c>
      <c r="H13" s="52">
        <v>0.60226000000000002</v>
      </c>
      <c r="I13" s="54">
        <v>9</v>
      </c>
      <c r="J13" s="54">
        <v>9</v>
      </c>
      <c r="K13" s="52">
        <v>1.8262414457138718</v>
      </c>
      <c r="M13" s="51" t="s">
        <v>424</v>
      </c>
      <c r="N13" s="51" t="s">
        <v>543</v>
      </c>
      <c r="O13" s="52">
        <v>0.442907</v>
      </c>
      <c r="P13" s="52">
        <v>0.10017</v>
      </c>
      <c r="Q13" s="52">
        <v>0.24651000000000001</v>
      </c>
      <c r="R13" s="52">
        <v>0.63970000000000005</v>
      </c>
      <c r="S13" s="53" t="s">
        <v>497</v>
      </c>
      <c r="T13" s="52">
        <v>0.442907</v>
      </c>
      <c r="U13" s="54">
        <v>7</v>
      </c>
      <c r="V13" s="54">
        <v>9</v>
      </c>
      <c r="W13" s="52">
        <v>1.5572275054493334</v>
      </c>
      <c r="Y13" s="51" t="s">
        <v>426</v>
      </c>
      <c r="Z13" s="51" t="s">
        <v>545</v>
      </c>
      <c r="AA13" s="52">
        <v>0.53815000000000002</v>
      </c>
      <c r="AB13" s="52">
        <v>0.16372</v>
      </c>
      <c r="AC13" s="52">
        <v>0.21224999999999999</v>
      </c>
      <c r="AD13" s="52">
        <v>0.85419999999999996</v>
      </c>
      <c r="AE13" s="53" t="s">
        <v>497</v>
      </c>
      <c r="AF13" s="52">
        <v>0.53815000000000002</v>
      </c>
      <c r="AG13" s="54">
        <v>9</v>
      </c>
      <c r="AH13" s="54">
        <v>9</v>
      </c>
      <c r="AI13" s="52">
        <v>1.7128351841965446</v>
      </c>
      <c r="AK13" s="114" t="s">
        <v>522</v>
      </c>
      <c r="AL13" s="114" t="s">
        <v>532</v>
      </c>
      <c r="AM13" s="115">
        <v>0.52271000000000001</v>
      </c>
      <c r="AN13" s="115">
        <v>0.36658000000000002</v>
      </c>
      <c r="AO13" s="115">
        <v>-1.7049999999999999E-2</v>
      </c>
      <c r="AP13" s="115">
        <v>1.27233</v>
      </c>
      <c r="AQ13" s="118" t="s">
        <v>440</v>
      </c>
      <c r="AR13" s="115">
        <v>0.52271000000000001</v>
      </c>
      <c r="AS13" s="117">
        <v>18</v>
      </c>
      <c r="AT13" s="117">
        <v>9</v>
      </c>
      <c r="AU13" s="115">
        <v>1.6865921267024124</v>
      </c>
    </row>
    <row r="14" spans="1:47" s="61" customFormat="1" x14ac:dyDescent="0.35">
      <c r="A14" s="114" t="s">
        <v>525</v>
      </c>
      <c r="B14" s="114" t="s">
        <v>547</v>
      </c>
      <c r="C14" s="115">
        <v>0.30532999999999999</v>
      </c>
      <c r="D14" s="115">
        <v>0.13750000000000001</v>
      </c>
      <c r="E14" s="115">
        <v>-3.5970000000000002E-2</v>
      </c>
      <c r="F14" s="115">
        <v>0.5756</v>
      </c>
      <c r="G14" s="116" t="s">
        <v>440</v>
      </c>
      <c r="H14" s="115">
        <v>0.30532999999999999</v>
      </c>
      <c r="I14" s="117">
        <v>10</v>
      </c>
      <c r="J14" s="117">
        <v>10</v>
      </c>
      <c r="K14" s="115">
        <v>1.3570727631335737</v>
      </c>
      <c r="M14" s="114" t="s">
        <v>569</v>
      </c>
      <c r="N14" s="114" t="s">
        <v>536</v>
      </c>
      <c r="O14" s="115">
        <v>0.417076</v>
      </c>
      <c r="P14" s="115">
        <v>0.47876000000000002</v>
      </c>
      <c r="Q14" s="115">
        <v>-0.59926000000000001</v>
      </c>
      <c r="R14" s="115">
        <v>1.2805</v>
      </c>
      <c r="S14" s="118" t="s">
        <v>440</v>
      </c>
      <c r="T14" s="115">
        <v>0.417076</v>
      </c>
      <c r="U14" s="117">
        <v>17</v>
      </c>
      <c r="V14" s="117">
        <v>10</v>
      </c>
      <c r="W14" s="115">
        <v>1.5175178399084372</v>
      </c>
      <c r="Y14" s="51" t="s">
        <v>423</v>
      </c>
      <c r="Z14" s="51" t="s">
        <v>542</v>
      </c>
      <c r="AA14" s="52">
        <v>0.39298</v>
      </c>
      <c r="AB14" s="52">
        <v>8.9800000000000005E-2</v>
      </c>
      <c r="AC14" s="52">
        <v>0.21714</v>
      </c>
      <c r="AD14" s="52">
        <v>0.56989999999999996</v>
      </c>
      <c r="AE14" s="53" t="s">
        <v>497</v>
      </c>
      <c r="AF14" s="52">
        <v>0.39298</v>
      </c>
      <c r="AG14" s="54">
        <v>8</v>
      </c>
      <c r="AH14" s="54">
        <v>10</v>
      </c>
      <c r="AI14" s="52">
        <v>1.4813887612577594</v>
      </c>
      <c r="AK14" s="51" t="s">
        <v>421</v>
      </c>
      <c r="AL14" s="51" t="s">
        <v>539</v>
      </c>
      <c r="AM14" s="52">
        <v>0.45915</v>
      </c>
      <c r="AN14" s="52">
        <v>8.4820000000000007E-2</v>
      </c>
      <c r="AO14" s="52">
        <v>0.2923</v>
      </c>
      <c r="AP14" s="52">
        <v>6.2609999999999999E-2</v>
      </c>
      <c r="AQ14" s="53" t="s">
        <v>497</v>
      </c>
      <c r="AR14" s="52">
        <v>0.45915</v>
      </c>
      <c r="AS14" s="54">
        <v>11</v>
      </c>
      <c r="AT14" s="54">
        <v>10</v>
      </c>
      <c r="AU14" s="52">
        <v>1.5827280941918613</v>
      </c>
    </row>
    <row r="15" spans="1:47" s="61" customFormat="1" x14ac:dyDescent="0.35">
      <c r="A15" s="51" t="s">
        <v>421</v>
      </c>
      <c r="B15" s="51" t="s">
        <v>539</v>
      </c>
      <c r="C15" s="52">
        <v>0.29971999999999999</v>
      </c>
      <c r="D15" s="52">
        <v>0.10730000000000001</v>
      </c>
      <c r="E15" s="52">
        <v>8.9120000000000005E-2</v>
      </c>
      <c r="F15" s="52">
        <v>0.50900000000000001</v>
      </c>
      <c r="G15" s="65" t="s">
        <v>497</v>
      </c>
      <c r="H15" s="52">
        <v>0.29971999999999999</v>
      </c>
      <c r="I15" s="54">
        <v>11</v>
      </c>
      <c r="J15" s="54">
        <v>11</v>
      </c>
      <c r="K15" s="52">
        <v>1.3494809000194088</v>
      </c>
      <c r="M15" s="51" t="s">
        <v>421</v>
      </c>
      <c r="N15" s="51" t="s">
        <v>539</v>
      </c>
      <c r="O15" s="52">
        <v>0.34686699999999998</v>
      </c>
      <c r="P15" s="52">
        <v>8.9709999999999998E-2</v>
      </c>
      <c r="Q15" s="52">
        <v>0.17046</v>
      </c>
      <c r="R15" s="52">
        <v>0.52100000000000002</v>
      </c>
      <c r="S15" s="53" t="s">
        <v>497</v>
      </c>
      <c r="T15" s="52">
        <v>0.34686699999999998</v>
      </c>
      <c r="U15" s="54">
        <v>11</v>
      </c>
      <c r="V15" s="54">
        <v>11</v>
      </c>
      <c r="W15" s="52">
        <v>1.4146285672587462</v>
      </c>
      <c r="Y15" s="114" t="s">
        <v>430</v>
      </c>
      <c r="Z15" s="114" t="s">
        <v>550</v>
      </c>
      <c r="AA15" s="115">
        <v>0.29160000000000003</v>
      </c>
      <c r="AB15" s="115">
        <v>0.29393999999999998</v>
      </c>
      <c r="AC15" s="115">
        <v>-0.30982999999999999</v>
      </c>
      <c r="AD15" s="115">
        <v>0.85360000000000003</v>
      </c>
      <c r="AE15" s="118" t="s">
        <v>440</v>
      </c>
      <c r="AF15" s="115">
        <v>0.29160000000000003</v>
      </c>
      <c r="AG15" s="117">
        <v>6</v>
      </c>
      <c r="AH15" s="117">
        <v>11</v>
      </c>
      <c r="AI15" s="115">
        <v>1.3385674835461971</v>
      </c>
      <c r="AK15" s="51" t="s">
        <v>424</v>
      </c>
      <c r="AL15" s="51" t="s">
        <v>543</v>
      </c>
      <c r="AM15" s="52">
        <v>0.42625999999999997</v>
      </c>
      <c r="AN15" s="52">
        <v>0.10292</v>
      </c>
      <c r="AO15" s="52">
        <v>0.22373000000000001</v>
      </c>
      <c r="AP15" s="52">
        <v>0.62639999999999996</v>
      </c>
      <c r="AQ15" s="53" t="s">
        <v>497</v>
      </c>
      <c r="AR15" s="52">
        <v>0.42625999999999997</v>
      </c>
      <c r="AS15" s="54">
        <v>7</v>
      </c>
      <c r="AT15" s="54">
        <v>11</v>
      </c>
      <c r="AU15" s="52">
        <v>1.5315189182911497</v>
      </c>
    </row>
    <row r="16" spans="1:47" s="61" customFormat="1" x14ac:dyDescent="0.35">
      <c r="A16" s="114" t="s">
        <v>526</v>
      </c>
      <c r="B16" s="114" t="s">
        <v>495</v>
      </c>
      <c r="C16" s="115">
        <v>0.28564000000000001</v>
      </c>
      <c r="D16" s="115">
        <v>0.16400000000000001</v>
      </c>
      <c r="E16" s="115">
        <v>-3.4930000000000003E-2</v>
      </c>
      <c r="F16" s="115">
        <v>0.60580000000000001</v>
      </c>
      <c r="G16" s="116" t="s">
        <v>440</v>
      </c>
      <c r="H16" s="115">
        <v>0.28564000000000001</v>
      </c>
      <c r="I16" s="117">
        <v>12</v>
      </c>
      <c r="J16" s="117">
        <v>12</v>
      </c>
      <c r="K16" s="115">
        <v>1.3306133482128424</v>
      </c>
      <c r="M16" s="51" t="s">
        <v>525</v>
      </c>
      <c r="N16" s="51" t="s">
        <v>547</v>
      </c>
      <c r="O16" s="52">
        <v>0.29136699999999999</v>
      </c>
      <c r="P16" s="52">
        <v>0.12089999999999999</v>
      </c>
      <c r="Q16" s="52">
        <v>5.4190000000000002E-2</v>
      </c>
      <c r="R16" s="52">
        <v>0.52829999999999999</v>
      </c>
      <c r="S16" s="53" t="s">
        <v>497</v>
      </c>
      <c r="T16" s="52">
        <v>0.29136699999999999</v>
      </c>
      <c r="U16" s="54">
        <v>10</v>
      </c>
      <c r="V16" s="54">
        <v>12</v>
      </c>
      <c r="W16" s="52">
        <v>1.338255633654454</v>
      </c>
      <c r="Y16" s="51" t="s">
        <v>568</v>
      </c>
      <c r="Z16" s="51" t="s">
        <v>537</v>
      </c>
      <c r="AA16" s="52">
        <v>0.22875999999999999</v>
      </c>
      <c r="AB16" s="52">
        <v>0.10942</v>
      </c>
      <c r="AC16" s="52">
        <v>1.349E-2</v>
      </c>
      <c r="AD16" s="52">
        <v>0.44190000000000002</v>
      </c>
      <c r="AE16" s="53" t="s">
        <v>497</v>
      </c>
      <c r="AF16" s="52">
        <v>0.22875999999999999</v>
      </c>
      <c r="AG16" s="54">
        <v>16</v>
      </c>
      <c r="AH16" s="54">
        <v>12</v>
      </c>
      <c r="AI16" s="52">
        <v>1.2570403131290306</v>
      </c>
      <c r="AK16" s="51" t="s">
        <v>423</v>
      </c>
      <c r="AL16" s="51" t="s">
        <v>542</v>
      </c>
      <c r="AM16" s="52">
        <v>0.3594</v>
      </c>
      <c r="AN16" s="52">
        <v>9.0139999999999998E-2</v>
      </c>
      <c r="AO16" s="52">
        <v>0.18337999999999999</v>
      </c>
      <c r="AP16" s="52">
        <v>0.53710999999999998</v>
      </c>
      <c r="AQ16" s="53" t="s">
        <v>497</v>
      </c>
      <c r="AR16" s="52">
        <v>0.3594</v>
      </c>
      <c r="AS16" s="54">
        <v>8</v>
      </c>
      <c r="AT16" s="54">
        <v>12</v>
      </c>
      <c r="AU16" s="52">
        <v>1.4324696748593067</v>
      </c>
    </row>
    <row r="17" spans="1:47" s="61" customFormat="1" x14ac:dyDescent="0.35">
      <c r="A17" s="114" t="s">
        <v>570</v>
      </c>
      <c r="B17" s="114" t="s">
        <v>546</v>
      </c>
      <c r="C17" s="115">
        <v>0.25702000000000003</v>
      </c>
      <c r="D17" s="115">
        <v>0.14680000000000001</v>
      </c>
      <c r="E17" s="115">
        <v>-3.4849999999999999E-2</v>
      </c>
      <c r="F17" s="115">
        <v>0.54249999999999998</v>
      </c>
      <c r="G17" s="116" t="s">
        <v>440</v>
      </c>
      <c r="H17" s="115">
        <v>0.25702000000000003</v>
      </c>
      <c r="I17" s="117">
        <v>13</v>
      </c>
      <c r="J17" s="117">
        <v>13</v>
      </c>
      <c r="K17" s="115">
        <v>1.2930709879204996</v>
      </c>
      <c r="M17" s="114" t="s">
        <v>522</v>
      </c>
      <c r="N17" s="114" t="s">
        <v>532</v>
      </c>
      <c r="O17" s="115">
        <v>0.29009230000000003</v>
      </c>
      <c r="P17" s="115">
        <v>0.31012000000000001</v>
      </c>
      <c r="Q17" s="115">
        <v>-0.28502</v>
      </c>
      <c r="R17" s="115">
        <v>0.94279999999999997</v>
      </c>
      <c r="S17" s="118" t="s">
        <v>440</v>
      </c>
      <c r="T17" s="115">
        <v>0.29009230000000003</v>
      </c>
      <c r="U17" s="117">
        <v>18</v>
      </c>
      <c r="V17" s="117">
        <v>13</v>
      </c>
      <c r="W17" s="115">
        <v>1.3365508459754987</v>
      </c>
      <c r="Y17" s="114" t="s">
        <v>418</v>
      </c>
      <c r="Z17" s="114" t="s">
        <v>538</v>
      </c>
      <c r="AA17" s="115">
        <v>9.9659999999999999E-2</v>
      </c>
      <c r="AB17" s="115">
        <v>8.9330000000000007E-2</v>
      </c>
      <c r="AC17" s="115">
        <v>-7.6399999999999996E-2</v>
      </c>
      <c r="AD17" s="115">
        <v>0.27410000000000001</v>
      </c>
      <c r="AE17" s="118" t="s">
        <v>440</v>
      </c>
      <c r="AF17" s="115">
        <v>9.9659999999999999E-2</v>
      </c>
      <c r="AG17" s="117">
        <v>19</v>
      </c>
      <c r="AH17" s="117">
        <v>13</v>
      </c>
      <c r="AI17" s="115">
        <v>1.1047952238351419</v>
      </c>
      <c r="AK17" s="51" t="s">
        <v>418</v>
      </c>
      <c r="AL17" s="51" t="s">
        <v>538</v>
      </c>
      <c r="AM17" s="52">
        <v>0.26397999999999999</v>
      </c>
      <c r="AN17" s="52">
        <v>8.8599999999999998E-2</v>
      </c>
      <c r="AO17" s="52">
        <v>9.0959999999999999E-2</v>
      </c>
      <c r="AP17" s="52">
        <v>0.43762000000000001</v>
      </c>
      <c r="AQ17" s="53" t="s">
        <v>497</v>
      </c>
      <c r="AR17" s="52">
        <v>0.26397999999999999</v>
      </c>
      <c r="AS17" s="54">
        <v>19</v>
      </c>
      <c r="AT17" s="54">
        <v>13</v>
      </c>
      <c r="AU17" s="52">
        <v>1.302102153997392</v>
      </c>
    </row>
    <row r="18" spans="1:47" s="61" customFormat="1" x14ac:dyDescent="0.35">
      <c r="A18" s="114" t="s">
        <v>417</v>
      </c>
      <c r="B18" s="114" t="s">
        <v>534</v>
      </c>
      <c r="C18" s="115">
        <v>1.1990000000000001E-2</v>
      </c>
      <c r="D18" s="115">
        <v>0.1356</v>
      </c>
      <c r="E18" s="115">
        <v>-0.25431999999999999</v>
      </c>
      <c r="F18" s="115">
        <v>0.27839999999999998</v>
      </c>
      <c r="G18" s="116" t="s">
        <v>440</v>
      </c>
      <c r="H18" s="115">
        <v>1.1990000000000001E-2</v>
      </c>
      <c r="I18" s="117">
        <v>14</v>
      </c>
      <c r="J18" s="117">
        <v>14</v>
      </c>
      <c r="K18" s="115">
        <v>1.0120621681937925</v>
      </c>
      <c r="M18" s="114" t="s">
        <v>570</v>
      </c>
      <c r="N18" s="114" t="s">
        <v>546</v>
      </c>
      <c r="O18" s="115">
        <v>9.2649999999999996E-2</v>
      </c>
      <c r="P18" s="115">
        <v>0.12695999999999999</v>
      </c>
      <c r="Q18" s="115">
        <v>-0.15870000000000001</v>
      </c>
      <c r="R18" s="115">
        <v>0.3382</v>
      </c>
      <c r="S18" s="118" t="s">
        <v>440</v>
      </c>
      <c r="T18" s="115">
        <v>9.2649999999999996E-2</v>
      </c>
      <c r="U18" s="117">
        <v>13</v>
      </c>
      <c r="V18" s="117">
        <v>14</v>
      </c>
      <c r="W18" s="115">
        <v>1.0970776908724278</v>
      </c>
      <c r="Y18" s="114" t="s">
        <v>525</v>
      </c>
      <c r="Z18" s="114" t="s">
        <v>547</v>
      </c>
      <c r="AA18" s="115">
        <v>8.3089999999999997E-2</v>
      </c>
      <c r="AB18" s="115">
        <v>0.11913</v>
      </c>
      <c r="AC18" s="115">
        <v>-0.14971000000000001</v>
      </c>
      <c r="AD18" s="115">
        <v>0.31850000000000001</v>
      </c>
      <c r="AE18" s="118" t="s">
        <v>440</v>
      </c>
      <c r="AF18" s="115">
        <v>8.3089999999999997E-2</v>
      </c>
      <c r="AG18" s="117">
        <v>10</v>
      </c>
      <c r="AH18" s="117">
        <v>14</v>
      </c>
      <c r="AI18" s="115">
        <v>1.0866396017116338</v>
      </c>
      <c r="AK18" s="114" t="s">
        <v>570</v>
      </c>
      <c r="AL18" s="114" t="s">
        <v>546</v>
      </c>
      <c r="AM18" s="115">
        <v>7.9030000000000003E-2</v>
      </c>
      <c r="AN18" s="115">
        <v>0.12472</v>
      </c>
      <c r="AO18" s="115">
        <v>-0.16653999999999999</v>
      </c>
      <c r="AP18" s="115">
        <v>0.32001000000000002</v>
      </c>
      <c r="AQ18" s="118" t="s">
        <v>440</v>
      </c>
      <c r="AR18" s="115">
        <v>7.9030000000000003E-2</v>
      </c>
      <c r="AS18" s="117">
        <v>13</v>
      </c>
      <c r="AT18" s="117">
        <v>14</v>
      </c>
      <c r="AU18" s="115">
        <v>1.0822367886869737</v>
      </c>
    </row>
    <row r="19" spans="1:47" s="61" customFormat="1" x14ac:dyDescent="0.35">
      <c r="A19" s="114" t="s">
        <v>429</v>
      </c>
      <c r="B19" s="114" t="s">
        <v>549</v>
      </c>
      <c r="C19" s="115">
        <v>-4.1300000000000003E-2</v>
      </c>
      <c r="D19" s="115">
        <v>0.11890000000000001</v>
      </c>
      <c r="E19" s="115">
        <v>-0.27379999999999999</v>
      </c>
      <c r="F19" s="115">
        <v>0.19170000000000001</v>
      </c>
      <c r="G19" s="116" t="s">
        <v>440</v>
      </c>
      <c r="H19" s="115">
        <v>4.1300000000000003E-2</v>
      </c>
      <c r="I19" s="117">
        <v>15</v>
      </c>
      <c r="J19" s="117">
        <v>15</v>
      </c>
      <c r="K19" s="115">
        <v>0.95954122439680656</v>
      </c>
      <c r="M19" s="114" t="s">
        <v>418</v>
      </c>
      <c r="N19" s="114" t="s">
        <v>538</v>
      </c>
      <c r="O19" s="115">
        <v>3.6026000000000002E-2</v>
      </c>
      <c r="P19" s="115">
        <v>9.3009999999999995E-2</v>
      </c>
      <c r="Q19" s="115">
        <v>-0.14668999999999999</v>
      </c>
      <c r="R19" s="115">
        <v>0.21779999999999999</v>
      </c>
      <c r="S19" s="118" t="s">
        <v>440</v>
      </c>
      <c r="T19" s="115">
        <v>3.6026000000000002E-2</v>
      </c>
      <c r="U19" s="117">
        <v>19</v>
      </c>
      <c r="V19" s="117">
        <v>15</v>
      </c>
      <c r="W19" s="115">
        <v>1.0366827998933252</v>
      </c>
      <c r="Y19" s="114" t="s">
        <v>570</v>
      </c>
      <c r="Z19" s="114" t="s">
        <v>546</v>
      </c>
      <c r="AA19" s="115">
        <v>7.8799999999999995E-2</v>
      </c>
      <c r="AB19" s="115">
        <v>0.12352</v>
      </c>
      <c r="AC19" s="115">
        <v>-0.16864000000000001</v>
      </c>
      <c r="AD19" s="115">
        <v>0.31819999999999998</v>
      </c>
      <c r="AE19" s="118" t="s">
        <v>440</v>
      </c>
      <c r="AF19" s="115">
        <v>7.8799999999999995E-2</v>
      </c>
      <c r="AG19" s="117">
        <v>13</v>
      </c>
      <c r="AH19" s="117">
        <v>15</v>
      </c>
      <c r="AI19" s="115">
        <v>1.0819879028485442</v>
      </c>
      <c r="AK19" s="114" t="s">
        <v>430</v>
      </c>
      <c r="AL19" s="114" t="s">
        <v>550</v>
      </c>
      <c r="AM19" s="115">
        <v>-8.7650000000000006E-2</v>
      </c>
      <c r="AN19" s="115">
        <v>0.36921999999999999</v>
      </c>
      <c r="AO19" s="115">
        <v>-0.84214999999999995</v>
      </c>
      <c r="AP19" s="115">
        <v>0.61477000000000004</v>
      </c>
      <c r="AQ19" s="118" t="s">
        <v>440</v>
      </c>
      <c r="AR19" s="115">
        <v>8.7650000000000006E-2</v>
      </c>
      <c r="AS19" s="117">
        <v>6</v>
      </c>
      <c r="AT19" s="117">
        <v>15</v>
      </c>
      <c r="AU19" s="115">
        <v>0.9160814491270769</v>
      </c>
    </row>
    <row r="20" spans="1:47" s="61" customFormat="1" x14ac:dyDescent="0.35">
      <c r="A20" s="114" t="s">
        <v>568</v>
      </c>
      <c r="B20" s="114" t="s">
        <v>537</v>
      </c>
      <c r="C20" s="115">
        <v>-7.0480000000000001E-2</v>
      </c>
      <c r="D20" s="115">
        <v>0.154</v>
      </c>
      <c r="E20" s="115">
        <v>-0.37545000000000001</v>
      </c>
      <c r="F20" s="115">
        <v>0.22639999999999999</v>
      </c>
      <c r="G20" s="116" t="s">
        <v>440</v>
      </c>
      <c r="H20" s="115">
        <v>7.0480000000000001E-2</v>
      </c>
      <c r="I20" s="117">
        <v>16</v>
      </c>
      <c r="J20" s="117">
        <v>16</v>
      </c>
      <c r="K20" s="115">
        <v>0.93194637826697757</v>
      </c>
      <c r="M20" s="114" t="s">
        <v>429</v>
      </c>
      <c r="N20" s="114" t="s">
        <v>549</v>
      </c>
      <c r="O20" s="115">
        <v>2.4268000000000001E-2</v>
      </c>
      <c r="P20" s="115">
        <v>9.6100000000000005E-2</v>
      </c>
      <c r="Q20" s="115">
        <v>-0.16400000000000001</v>
      </c>
      <c r="R20" s="115">
        <v>0.21190000000000001</v>
      </c>
      <c r="S20" s="118" t="s">
        <v>440</v>
      </c>
      <c r="T20" s="115">
        <v>2.4268000000000001E-2</v>
      </c>
      <c r="U20" s="117">
        <v>15</v>
      </c>
      <c r="V20" s="117">
        <v>16</v>
      </c>
      <c r="W20" s="115">
        <v>1.0245648644834164</v>
      </c>
      <c r="Y20" s="114" t="s">
        <v>569</v>
      </c>
      <c r="Z20" s="114" t="s">
        <v>536</v>
      </c>
      <c r="AA20" s="115">
        <v>6.6320000000000004E-2</v>
      </c>
      <c r="AB20" s="115">
        <v>0.47014</v>
      </c>
      <c r="AC20" s="115">
        <v>-0.91951000000000005</v>
      </c>
      <c r="AD20" s="115">
        <v>0.91820000000000002</v>
      </c>
      <c r="AE20" s="118" t="s">
        <v>440</v>
      </c>
      <c r="AF20" s="115">
        <v>6.6320000000000004E-2</v>
      </c>
      <c r="AG20" s="117">
        <v>17</v>
      </c>
      <c r="AH20" s="117">
        <v>16</v>
      </c>
      <c r="AI20" s="115">
        <v>1.0685686044145288</v>
      </c>
      <c r="AK20" s="114" t="s">
        <v>429</v>
      </c>
      <c r="AL20" s="114" t="s">
        <v>549</v>
      </c>
      <c r="AM20" s="115">
        <v>-0.10965</v>
      </c>
      <c r="AN20" s="115">
        <v>9.1090000000000004E-2</v>
      </c>
      <c r="AO20" s="115">
        <v>-0.28897</v>
      </c>
      <c r="AP20" s="115">
        <v>6.7669999999999994E-2</v>
      </c>
      <c r="AQ20" s="118" t="s">
        <v>440</v>
      </c>
      <c r="AR20" s="115">
        <v>0.10965</v>
      </c>
      <c r="AS20" s="117">
        <v>15</v>
      </c>
      <c r="AT20" s="117">
        <v>16</v>
      </c>
      <c r="AU20" s="115">
        <v>0.89614773212012488</v>
      </c>
    </row>
    <row r="21" spans="1:47" s="61" customFormat="1" x14ac:dyDescent="0.35">
      <c r="A21" s="114" t="s">
        <v>569</v>
      </c>
      <c r="B21" s="114" t="s">
        <v>536</v>
      </c>
      <c r="C21" s="115">
        <v>-0.19963</v>
      </c>
      <c r="D21" s="115">
        <v>0.69159999999999999</v>
      </c>
      <c r="E21" s="115">
        <v>-1.66551</v>
      </c>
      <c r="F21" s="115">
        <v>1.0316000000000001</v>
      </c>
      <c r="G21" s="116" t="s">
        <v>440</v>
      </c>
      <c r="H21" s="115">
        <v>0.19963</v>
      </c>
      <c r="I21" s="117">
        <v>17</v>
      </c>
      <c r="J21" s="117">
        <v>17</v>
      </c>
      <c r="K21" s="115">
        <v>0.81903373950565328</v>
      </c>
      <c r="M21" s="114" t="s">
        <v>568</v>
      </c>
      <c r="N21" s="114" t="s">
        <v>537</v>
      </c>
      <c r="O21" s="115">
        <v>-5.0949999999999997E-3</v>
      </c>
      <c r="P21" s="115">
        <v>0.13044</v>
      </c>
      <c r="Q21" s="115">
        <v>-0.26277</v>
      </c>
      <c r="R21" s="115">
        <v>0.24859999999999999</v>
      </c>
      <c r="S21" s="118" t="s">
        <v>440</v>
      </c>
      <c r="T21" s="115">
        <v>5.0949999999999997E-3</v>
      </c>
      <c r="U21" s="117">
        <v>16</v>
      </c>
      <c r="V21" s="117">
        <v>17</v>
      </c>
      <c r="W21" s="115">
        <v>0.99491795749701062</v>
      </c>
      <c r="Y21" s="114" t="s">
        <v>417</v>
      </c>
      <c r="Z21" s="114" t="s">
        <v>534</v>
      </c>
      <c r="AA21" s="115">
        <v>4.1860000000000001E-2</v>
      </c>
      <c r="AB21" s="115">
        <v>0.1018</v>
      </c>
      <c r="AC21" s="115">
        <v>-0.24055000000000001</v>
      </c>
      <c r="AD21" s="115">
        <v>0.15720000000000001</v>
      </c>
      <c r="AE21" s="118" t="s">
        <v>440</v>
      </c>
      <c r="AF21" s="115">
        <v>4.1860000000000001E-2</v>
      </c>
      <c r="AG21" s="117">
        <v>14</v>
      </c>
      <c r="AH21" s="117">
        <v>17</v>
      </c>
      <c r="AI21" s="115">
        <v>1.0427484837436272</v>
      </c>
      <c r="AK21" s="114" t="s">
        <v>568</v>
      </c>
      <c r="AL21" s="114" t="s">
        <v>537</v>
      </c>
      <c r="AM21" s="115">
        <v>-0.14513999999999999</v>
      </c>
      <c r="AN21" s="115">
        <v>0.11591</v>
      </c>
      <c r="AO21" s="115">
        <v>-0.37536000000000003</v>
      </c>
      <c r="AP21" s="115">
        <v>8.0130000000000007E-2</v>
      </c>
      <c r="AQ21" s="118" t="s">
        <v>440</v>
      </c>
      <c r="AR21" s="115">
        <v>0.14513999999999999</v>
      </c>
      <c r="AS21" s="117">
        <v>16</v>
      </c>
      <c r="AT21" s="117">
        <v>17</v>
      </c>
      <c r="AU21" s="115">
        <v>0.86490119846652869</v>
      </c>
    </row>
    <row r="22" spans="1:47" s="61" customFormat="1" x14ac:dyDescent="0.35">
      <c r="A22" s="114" t="s">
        <v>522</v>
      </c>
      <c r="B22" s="114" t="s">
        <v>532</v>
      </c>
      <c r="C22" s="115">
        <v>-0.26594000000000001</v>
      </c>
      <c r="D22" s="115">
        <v>0.29299999999999998</v>
      </c>
      <c r="E22" s="115">
        <v>-0.83109</v>
      </c>
      <c r="F22" s="115">
        <v>0.317</v>
      </c>
      <c r="G22" s="116" t="s">
        <v>440</v>
      </c>
      <c r="H22" s="115">
        <v>0.26594000000000001</v>
      </c>
      <c r="I22" s="117">
        <v>18</v>
      </c>
      <c r="J22" s="117">
        <v>18</v>
      </c>
      <c r="K22" s="115">
        <v>0.76648511522828722</v>
      </c>
      <c r="M22" s="114" t="s">
        <v>430</v>
      </c>
      <c r="N22" s="114" t="s">
        <v>550</v>
      </c>
      <c r="O22" s="115">
        <v>-3.4963000000000001E-2</v>
      </c>
      <c r="P22" s="115">
        <v>0.31380999999999998</v>
      </c>
      <c r="Q22" s="115">
        <v>-0.68937999999999999</v>
      </c>
      <c r="R22" s="115">
        <v>0.54849999999999999</v>
      </c>
      <c r="S22" s="118" t="s">
        <v>440</v>
      </c>
      <c r="T22" s="115">
        <v>3.4963000000000001E-2</v>
      </c>
      <c r="U22" s="117">
        <v>6</v>
      </c>
      <c r="V22" s="117">
        <v>18</v>
      </c>
      <c r="W22" s="115">
        <v>0.96564114431893311</v>
      </c>
      <c r="Y22" s="114" t="s">
        <v>522</v>
      </c>
      <c r="Z22" s="114" t="s">
        <v>532</v>
      </c>
      <c r="AA22" s="115">
        <v>1.2880000000000001E-2</v>
      </c>
      <c r="AB22" s="115">
        <v>0.29047000000000001</v>
      </c>
      <c r="AC22" s="115">
        <v>-0.53741000000000005</v>
      </c>
      <c r="AD22" s="115">
        <v>0.60750000000000004</v>
      </c>
      <c r="AE22" s="118" t="s">
        <v>440</v>
      </c>
      <c r="AF22" s="115">
        <v>1.2880000000000001E-2</v>
      </c>
      <c r="AG22" s="117">
        <v>18</v>
      </c>
      <c r="AH22" s="117">
        <v>18</v>
      </c>
      <c r="AI22" s="115">
        <v>1.0129633044696453</v>
      </c>
      <c r="AK22" s="51" t="s">
        <v>417</v>
      </c>
      <c r="AL22" s="51" t="s">
        <v>534</v>
      </c>
      <c r="AM22" s="52">
        <v>-0.25289</v>
      </c>
      <c r="AN22" s="52">
        <v>0.10287</v>
      </c>
      <c r="AO22" s="52">
        <v>-0.45434000000000002</v>
      </c>
      <c r="AP22" s="52">
        <v>-5.1639999999999998E-2</v>
      </c>
      <c r="AQ22" s="53" t="s">
        <v>497</v>
      </c>
      <c r="AR22" s="52">
        <v>0.25289</v>
      </c>
      <c r="AS22" s="54">
        <v>14</v>
      </c>
      <c r="AT22" s="54">
        <v>18</v>
      </c>
      <c r="AU22" s="52">
        <v>0.77655329798854134</v>
      </c>
    </row>
    <row r="23" spans="1:47" s="61" customFormat="1" x14ac:dyDescent="0.35">
      <c r="A23" s="51" t="s">
        <v>418</v>
      </c>
      <c r="B23" s="51" t="s">
        <v>538</v>
      </c>
      <c r="C23" s="52">
        <v>-0.33705000000000002</v>
      </c>
      <c r="D23" s="52">
        <v>0.1153</v>
      </c>
      <c r="E23" s="52">
        <v>-0.56384000000000001</v>
      </c>
      <c r="F23" s="52">
        <v>-0.112</v>
      </c>
      <c r="G23" s="65" t="s">
        <v>497</v>
      </c>
      <c r="H23" s="52">
        <v>0.33705000000000002</v>
      </c>
      <c r="I23" s="54">
        <v>19</v>
      </c>
      <c r="J23" s="54">
        <v>19</v>
      </c>
      <c r="K23" s="52">
        <v>0.71387314535309609</v>
      </c>
      <c r="M23" s="114" t="s">
        <v>417</v>
      </c>
      <c r="N23" s="114" t="s">
        <v>534</v>
      </c>
      <c r="O23" s="115">
        <v>-4.6165999999999999E-2</v>
      </c>
      <c r="P23" s="115">
        <v>0.11105</v>
      </c>
      <c r="Q23" s="115">
        <v>-0.26373999999999997</v>
      </c>
      <c r="R23" s="115">
        <v>0.17150000000000001</v>
      </c>
      <c r="S23" s="118" t="s">
        <v>440</v>
      </c>
      <c r="T23" s="115">
        <v>4.6165999999999999E-2</v>
      </c>
      <c r="U23" s="117">
        <v>14</v>
      </c>
      <c r="V23" s="117">
        <v>19</v>
      </c>
      <c r="W23" s="115">
        <v>0.95488343838283107</v>
      </c>
      <c r="Y23" s="114" t="s">
        <v>429</v>
      </c>
      <c r="Z23" s="114" t="s">
        <v>549</v>
      </c>
      <c r="AA23" s="115">
        <v>-6.5869999999999998E-2</v>
      </c>
      <c r="AB23" s="115">
        <v>9.1200000000000003E-2</v>
      </c>
      <c r="AC23" s="115">
        <v>-0.24537</v>
      </c>
      <c r="AD23" s="115">
        <v>0.11210000000000001</v>
      </c>
      <c r="AE23" s="118" t="s">
        <v>440</v>
      </c>
      <c r="AF23" s="115">
        <v>6.5869999999999998E-2</v>
      </c>
      <c r="AG23" s="117">
        <v>15</v>
      </c>
      <c r="AH23" s="117">
        <v>19</v>
      </c>
      <c r="AI23" s="115">
        <v>0.9362525692146253</v>
      </c>
      <c r="AK23" s="114" t="s">
        <v>569</v>
      </c>
      <c r="AL23" s="114" t="s">
        <v>536</v>
      </c>
      <c r="AM23" s="115">
        <v>-0.84450999999999998</v>
      </c>
      <c r="AN23" s="115">
        <v>0.65503</v>
      </c>
      <c r="AO23" s="115">
        <v>-2.2389199999999998</v>
      </c>
      <c r="AP23" s="115">
        <v>0.32494000000000001</v>
      </c>
      <c r="AQ23" s="118" t="s">
        <v>440</v>
      </c>
      <c r="AR23" s="115">
        <v>0.84450999999999998</v>
      </c>
      <c r="AS23" s="117">
        <v>17</v>
      </c>
      <c r="AT23" s="117">
        <v>19</v>
      </c>
      <c r="AU23" s="115">
        <v>0.42976789289304712</v>
      </c>
    </row>
    <row r="24" spans="1:47" s="61" customFormat="1" x14ac:dyDescent="0.35">
      <c r="G24" s="71"/>
      <c r="S24" s="71"/>
      <c r="AE24" s="71"/>
      <c r="AQ24" s="71"/>
    </row>
    <row r="25" spans="1:47" s="61" customFormat="1" x14ac:dyDescent="0.35">
      <c r="A25" s="61" t="s">
        <v>527</v>
      </c>
      <c r="C25" s="61">
        <v>6.4592169999999998</v>
      </c>
      <c r="G25" s="71"/>
      <c r="M25" s="61" t="s">
        <v>527</v>
      </c>
      <c r="O25" s="61">
        <v>12.14005</v>
      </c>
      <c r="S25" s="71"/>
      <c r="Y25" s="61" t="s">
        <v>527</v>
      </c>
      <c r="AA25" s="61">
        <v>10.42027</v>
      </c>
      <c r="AE25" s="71"/>
      <c r="AK25" s="61" t="s">
        <v>527</v>
      </c>
      <c r="AM25" s="61">
        <v>8.9398669999999996</v>
      </c>
      <c r="AQ25" s="71"/>
    </row>
    <row r="27" spans="1:47" x14ac:dyDescent="0.35">
      <c r="G27" s="44"/>
    </row>
    <row r="28" spans="1:47" x14ac:dyDescent="0.35">
      <c r="G28" s="44"/>
    </row>
    <row r="29" spans="1:47" x14ac:dyDescent="0.35">
      <c r="G29" s="44"/>
    </row>
    <row r="30" spans="1:47" ht="15.5" x14ac:dyDescent="0.35">
      <c r="A30" s="43" t="s">
        <v>551</v>
      </c>
      <c r="G30" s="44"/>
    </row>
    <row r="31" spans="1:47" x14ac:dyDescent="0.35">
      <c r="C31" s="111" t="s">
        <v>516</v>
      </c>
      <c r="D31" s="111"/>
      <c r="E31" s="111"/>
      <c r="F31" s="111"/>
      <c r="G31" s="111"/>
      <c r="H31" s="111"/>
      <c r="I31" s="44"/>
      <c r="J31" s="44"/>
    </row>
    <row r="32" spans="1:47" x14ac:dyDescent="0.35">
      <c r="A32" t="s">
        <v>414</v>
      </c>
      <c r="C32" s="44" t="s">
        <v>517</v>
      </c>
      <c r="D32" s="44" t="s">
        <v>518</v>
      </c>
      <c r="E32" s="45">
        <v>2.5000000000000001E-2</v>
      </c>
      <c r="F32" s="45">
        <v>0.97499999999999998</v>
      </c>
      <c r="G32" s="44" t="s">
        <v>519</v>
      </c>
      <c r="H32" s="44" t="s">
        <v>520</v>
      </c>
      <c r="I32" s="44"/>
      <c r="J32" s="44" t="s">
        <v>531</v>
      </c>
      <c r="K32" s="44" t="s">
        <v>521</v>
      </c>
    </row>
    <row r="33" spans="1:11" x14ac:dyDescent="0.35">
      <c r="A33" t="s">
        <v>524</v>
      </c>
      <c r="B33" t="s">
        <v>541</v>
      </c>
      <c r="C33">
        <v>-7.0471700000000004</v>
      </c>
      <c r="D33">
        <v>0.1744</v>
      </c>
      <c r="E33">
        <v>-7.4052699999999998</v>
      </c>
      <c r="F33">
        <v>-6.7183999999999999</v>
      </c>
      <c r="G33" s="44" t="str">
        <f>IF(E33*F33&lt;0,"Y","N")</f>
        <v>N</v>
      </c>
      <c r="H33">
        <f t="shared" ref="H33:H52" si="0">ABS(C33)</f>
        <v>7.0471700000000004</v>
      </c>
      <c r="K33">
        <v>1</v>
      </c>
    </row>
    <row r="34" spans="1:11" x14ac:dyDescent="0.35">
      <c r="A34" t="s">
        <v>522</v>
      </c>
      <c r="B34" t="s">
        <v>532</v>
      </c>
      <c r="C34">
        <v>-0.26594000000000001</v>
      </c>
      <c r="D34">
        <v>0.29299999999999998</v>
      </c>
      <c r="E34">
        <v>-0.83109</v>
      </c>
      <c r="F34">
        <v>0.317</v>
      </c>
      <c r="G34" s="44" t="str">
        <f t="shared" ref="G34:G52" si="1">IF(E34*F34&lt;0,"Y","N")</f>
        <v>Y</v>
      </c>
      <c r="H34">
        <f t="shared" si="0"/>
        <v>0.26594000000000001</v>
      </c>
      <c r="K34">
        <f t="shared" ref="K34:K52" si="2">EXP(C34)</f>
        <v>0.76648511522828722</v>
      </c>
    </row>
    <row r="35" spans="1:11" x14ac:dyDescent="0.35">
      <c r="A35" t="s">
        <v>416</v>
      </c>
      <c r="B35" t="s">
        <v>533</v>
      </c>
      <c r="C35">
        <v>2.7465999999999999</v>
      </c>
      <c r="D35">
        <v>0.20480000000000001</v>
      </c>
      <c r="E35">
        <v>2.3549500000000001</v>
      </c>
      <c r="F35">
        <v>3.1583000000000001</v>
      </c>
      <c r="G35" s="44" t="str">
        <f t="shared" si="1"/>
        <v>N</v>
      </c>
      <c r="H35">
        <f t="shared" si="0"/>
        <v>2.7465999999999999</v>
      </c>
      <c r="K35">
        <f t="shared" si="2"/>
        <v>15.589537247811593</v>
      </c>
    </row>
    <row r="36" spans="1:11" x14ac:dyDescent="0.35">
      <c r="A36" t="s">
        <v>417</v>
      </c>
      <c r="B36" t="s">
        <v>534</v>
      </c>
      <c r="C36">
        <v>1.1990000000000001E-2</v>
      </c>
      <c r="D36">
        <v>0.1356</v>
      </c>
      <c r="E36">
        <v>-0.25431999999999999</v>
      </c>
      <c r="F36">
        <v>0.27839999999999998</v>
      </c>
      <c r="G36" s="44" t="str">
        <f t="shared" si="1"/>
        <v>Y</v>
      </c>
      <c r="H36">
        <f t="shared" si="0"/>
        <v>1.1990000000000001E-2</v>
      </c>
      <c r="K36">
        <f t="shared" si="2"/>
        <v>1.0120621681937925</v>
      </c>
    </row>
    <row r="37" spans="1:11" x14ac:dyDescent="0.35">
      <c r="A37" t="s">
        <v>418</v>
      </c>
      <c r="B37" t="s">
        <v>538</v>
      </c>
      <c r="C37">
        <v>-0.33705000000000002</v>
      </c>
      <c r="D37">
        <v>0.1153</v>
      </c>
      <c r="E37">
        <v>-0.56384000000000001</v>
      </c>
      <c r="F37">
        <v>-0.112</v>
      </c>
      <c r="G37" s="44" t="str">
        <f t="shared" si="1"/>
        <v>N</v>
      </c>
      <c r="H37">
        <f t="shared" si="0"/>
        <v>0.33705000000000002</v>
      </c>
      <c r="K37">
        <f t="shared" si="2"/>
        <v>0.71387314535309609</v>
      </c>
    </row>
    <row r="38" spans="1:11" x14ac:dyDescent="0.35">
      <c r="A38" t="s">
        <v>568</v>
      </c>
      <c r="B38" t="s">
        <v>537</v>
      </c>
      <c r="C38">
        <v>-7.0480000000000001E-2</v>
      </c>
      <c r="D38">
        <v>0.154</v>
      </c>
      <c r="E38">
        <v>-0.37545000000000001</v>
      </c>
      <c r="F38">
        <v>0.22639999999999999</v>
      </c>
      <c r="G38" s="44" t="str">
        <f t="shared" si="1"/>
        <v>Y</v>
      </c>
      <c r="H38">
        <f t="shared" si="0"/>
        <v>7.0480000000000001E-2</v>
      </c>
      <c r="K38">
        <f t="shared" si="2"/>
        <v>0.93194637826697757</v>
      </c>
    </row>
    <row r="39" spans="1:11" x14ac:dyDescent="0.35">
      <c r="A39" t="s">
        <v>420</v>
      </c>
      <c r="B39" t="s">
        <v>540</v>
      </c>
      <c r="C39">
        <v>1.5520799999999999</v>
      </c>
      <c r="D39">
        <v>0.1004</v>
      </c>
      <c r="E39">
        <v>1.3563799999999999</v>
      </c>
      <c r="F39">
        <v>1.7495000000000001</v>
      </c>
      <c r="G39" s="44" t="str">
        <f t="shared" si="1"/>
        <v>N</v>
      </c>
      <c r="H39">
        <f t="shared" si="0"/>
        <v>1.5520799999999999</v>
      </c>
      <c r="K39">
        <f t="shared" si="2"/>
        <v>4.7212802394928559</v>
      </c>
    </row>
    <row r="40" spans="1:11" x14ac:dyDescent="0.35">
      <c r="A40" t="s">
        <v>523</v>
      </c>
      <c r="B40" t="s">
        <v>535</v>
      </c>
      <c r="C40">
        <v>0.85750000000000004</v>
      </c>
      <c r="D40">
        <v>0.21240000000000001</v>
      </c>
      <c r="E40">
        <v>0.43980000000000002</v>
      </c>
      <c r="F40">
        <v>1.2725</v>
      </c>
      <c r="G40" s="44" t="str">
        <f t="shared" si="1"/>
        <v>N</v>
      </c>
      <c r="H40">
        <f t="shared" si="0"/>
        <v>0.85750000000000004</v>
      </c>
      <c r="K40">
        <f t="shared" si="2"/>
        <v>2.3572601706984786</v>
      </c>
    </row>
    <row r="41" spans="1:11" x14ac:dyDescent="0.35">
      <c r="A41" t="s">
        <v>421</v>
      </c>
      <c r="B41" t="s">
        <v>539</v>
      </c>
      <c r="C41">
        <v>0.29971999999999999</v>
      </c>
      <c r="D41">
        <v>0.10730000000000001</v>
      </c>
      <c r="E41">
        <v>8.9120000000000005E-2</v>
      </c>
      <c r="F41">
        <v>0.50900000000000001</v>
      </c>
      <c r="G41" s="44" t="str">
        <f t="shared" si="1"/>
        <v>N</v>
      </c>
      <c r="H41">
        <f t="shared" si="0"/>
        <v>0.29971999999999999</v>
      </c>
      <c r="K41">
        <f t="shared" si="2"/>
        <v>1.3494809000194088</v>
      </c>
    </row>
    <row r="42" spans="1:11" x14ac:dyDescent="0.35">
      <c r="A42" t="s">
        <v>569</v>
      </c>
      <c r="B42" t="s">
        <v>536</v>
      </c>
      <c r="C42">
        <v>-0.19963</v>
      </c>
      <c r="D42">
        <v>0.69159999999999999</v>
      </c>
      <c r="E42">
        <v>-1.66551</v>
      </c>
      <c r="F42">
        <v>1.0316000000000001</v>
      </c>
      <c r="G42" s="44" t="str">
        <f t="shared" si="1"/>
        <v>Y</v>
      </c>
      <c r="H42">
        <f t="shared" si="0"/>
        <v>0.19963</v>
      </c>
      <c r="K42">
        <f t="shared" si="2"/>
        <v>0.81903373950565328</v>
      </c>
    </row>
    <row r="43" spans="1:11" x14ac:dyDescent="0.35">
      <c r="A43" t="s">
        <v>423</v>
      </c>
      <c r="B43" t="s">
        <v>542</v>
      </c>
      <c r="C43">
        <v>0.68308000000000002</v>
      </c>
      <c r="D43">
        <v>0.1313</v>
      </c>
      <c r="E43">
        <v>0.42463000000000001</v>
      </c>
      <c r="F43">
        <v>0.93769999999999998</v>
      </c>
      <c r="G43" s="44" t="str">
        <f t="shared" si="1"/>
        <v>N</v>
      </c>
      <c r="H43">
        <f t="shared" si="0"/>
        <v>0.68308000000000002</v>
      </c>
      <c r="K43">
        <f t="shared" si="2"/>
        <v>1.9799666477621463</v>
      </c>
    </row>
    <row r="44" spans="1:11" x14ac:dyDescent="0.35">
      <c r="A44" t="s">
        <v>424</v>
      </c>
      <c r="B44" t="s">
        <v>543</v>
      </c>
      <c r="C44">
        <v>0.69967999999999997</v>
      </c>
      <c r="D44">
        <v>0.11260000000000001</v>
      </c>
      <c r="E44">
        <v>0.47749000000000003</v>
      </c>
      <c r="F44">
        <v>0.92010000000000003</v>
      </c>
      <c r="G44" s="44" t="str">
        <f t="shared" si="1"/>
        <v>N</v>
      </c>
      <c r="H44">
        <f t="shared" si="0"/>
        <v>0.69967999999999997</v>
      </c>
      <c r="K44">
        <f t="shared" si="2"/>
        <v>2.0131084096972276</v>
      </c>
    </row>
    <row r="45" spans="1:11" x14ac:dyDescent="0.35">
      <c r="A45" t="s">
        <v>425</v>
      </c>
      <c r="B45" t="s">
        <v>544</v>
      </c>
      <c r="C45">
        <v>0.84697</v>
      </c>
      <c r="D45">
        <v>0.16389999999999999</v>
      </c>
      <c r="E45">
        <v>0.52505999999999997</v>
      </c>
      <c r="F45">
        <v>1.167</v>
      </c>
      <c r="G45" s="44" t="str">
        <f t="shared" si="1"/>
        <v>N</v>
      </c>
      <c r="H45">
        <f t="shared" si="0"/>
        <v>0.84697</v>
      </c>
      <c r="K45">
        <f t="shared" si="2"/>
        <v>2.3325684511573264</v>
      </c>
    </row>
    <row r="46" spans="1:11" x14ac:dyDescent="0.35">
      <c r="A46" t="s">
        <v>426</v>
      </c>
      <c r="B46" t="s">
        <v>545</v>
      </c>
      <c r="C46">
        <v>0.60226000000000002</v>
      </c>
      <c r="D46">
        <v>0.2064</v>
      </c>
      <c r="E46">
        <v>0.19592000000000001</v>
      </c>
      <c r="F46">
        <v>1.0044999999999999</v>
      </c>
      <c r="G46" s="44" t="str">
        <f t="shared" si="1"/>
        <v>N</v>
      </c>
      <c r="H46">
        <f t="shared" si="0"/>
        <v>0.60226000000000002</v>
      </c>
      <c r="K46">
        <f t="shared" si="2"/>
        <v>1.8262414457138718</v>
      </c>
    </row>
    <row r="47" spans="1:11" x14ac:dyDescent="0.35">
      <c r="A47" t="s">
        <v>570</v>
      </c>
      <c r="B47" t="s">
        <v>546</v>
      </c>
      <c r="C47">
        <v>0.25702000000000003</v>
      </c>
      <c r="D47">
        <v>0.14680000000000001</v>
      </c>
      <c r="E47">
        <v>-3.4849999999999999E-2</v>
      </c>
      <c r="F47">
        <v>0.54249999999999998</v>
      </c>
      <c r="G47" s="44" t="str">
        <f t="shared" si="1"/>
        <v>Y</v>
      </c>
      <c r="H47">
        <f t="shared" si="0"/>
        <v>0.25702000000000003</v>
      </c>
      <c r="K47">
        <f t="shared" si="2"/>
        <v>1.2930709879204996</v>
      </c>
    </row>
    <row r="48" spans="1:11" x14ac:dyDescent="0.35">
      <c r="A48" t="s">
        <v>525</v>
      </c>
      <c r="B48" t="s">
        <v>547</v>
      </c>
      <c r="C48">
        <v>0.30532999999999999</v>
      </c>
      <c r="D48">
        <v>0.13750000000000001</v>
      </c>
      <c r="E48">
        <v>-3.5970000000000002E-2</v>
      </c>
      <c r="F48">
        <v>0.5756</v>
      </c>
      <c r="G48" s="44" t="str">
        <f t="shared" si="1"/>
        <v>Y</v>
      </c>
      <c r="H48">
        <f t="shared" si="0"/>
        <v>0.30532999999999999</v>
      </c>
      <c r="K48">
        <f t="shared" si="2"/>
        <v>1.3570727631335737</v>
      </c>
    </row>
    <row r="49" spans="1:11" x14ac:dyDescent="0.35">
      <c r="A49" t="s">
        <v>526</v>
      </c>
      <c r="B49" t="s">
        <v>495</v>
      </c>
      <c r="C49">
        <v>0.28564000000000001</v>
      </c>
      <c r="D49">
        <v>0.16400000000000001</v>
      </c>
      <c r="E49">
        <v>-3.4930000000000003E-2</v>
      </c>
      <c r="F49">
        <v>0.60580000000000001</v>
      </c>
      <c r="G49" s="44" t="str">
        <f t="shared" si="1"/>
        <v>Y</v>
      </c>
      <c r="H49">
        <f t="shared" si="0"/>
        <v>0.28564000000000001</v>
      </c>
      <c r="K49">
        <f t="shared" si="2"/>
        <v>1.3306133482128424</v>
      </c>
    </row>
    <row r="50" spans="1:11" x14ac:dyDescent="0.35">
      <c r="A50" t="s">
        <v>428</v>
      </c>
      <c r="B50" t="s">
        <v>548</v>
      </c>
      <c r="C50">
        <v>0.73165000000000002</v>
      </c>
      <c r="D50">
        <v>0.1109</v>
      </c>
      <c r="E50">
        <v>0.51476</v>
      </c>
      <c r="F50">
        <v>0.94930000000000003</v>
      </c>
      <c r="G50" s="44" t="str">
        <f t="shared" si="1"/>
        <v>N</v>
      </c>
      <c r="H50">
        <f t="shared" si="0"/>
        <v>0.73165000000000002</v>
      </c>
      <c r="K50">
        <f t="shared" si="2"/>
        <v>2.0785073169344903</v>
      </c>
    </row>
    <row r="51" spans="1:11" x14ac:dyDescent="0.35">
      <c r="A51" t="s">
        <v>429</v>
      </c>
      <c r="B51" t="s">
        <v>549</v>
      </c>
      <c r="C51">
        <v>-4.1300000000000003E-2</v>
      </c>
      <c r="D51">
        <v>0.11890000000000001</v>
      </c>
      <c r="E51">
        <v>-0.27379999999999999</v>
      </c>
      <c r="F51">
        <v>0.19170000000000001</v>
      </c>
      <c r="G51" s="44" t="str">
        <f t="shared" si="1"/>
        <v>Y</v>
      </c>
      <c r="H51">
        <f t="shared" si="0"/>
        <v>4.1300000000000003E-2</v>
      </c>
      <c r="K51">
        <f t="shared" si="2"/>
        <v>0.95954122439680656</v>
      </c>
    </row>
    <row r="52" spans="1:11" x14ac:dyDescent="0.35">
      <c r="A52" t="s">
        <v>430</v>
      </c>
      <c r="B52" t="s">
        <v>550</v>
      </c>
      <c r="C52">
        <v>0.72853999999999997</v>
      </c>
      <c r="D52">
        <v>0.29659999999999997</v>
      </c>
      <c r="E52">
        <v>0.14080000000000001</v>
      </c>
      <c r="F52">
        <v>1.3035000000000001</v>
      </c>
      <c r="G52" s="44" t="str">
        <f t="shared" si="1"/>
        <v>N</v>
      </c>
      <c r="H52">
        <f t="shared" si="0"/>
        <v>0.72853999999999997</v>
      </c>
      <c r="K52">
        <f t="shared" si="2"/>
        <v>2.0720532005319008</v>
      </c>
    </row>
    <row r="53" spans="1:11" x14ac:dyDescent="0.35">
      <c r="G53" s="44"/>
    </row>
    <row r="54" spans="1:11" x14ac:dyDescent="0.35">
      <c r="A54" t="s">
        <v>527</v>
      </c>
      <c r="C54">
        <v>6.4592169999999998</v>
      </c>
      <c r="G54" s="44"/>
    </row>
    <row r="55" spans="1:11" x14ac:dyDescent="0.35">
      <c r="G55" s="44"/>
    </row>
    <row r="56" spans="1:11" x14ac:dyDescent="0.35">
      <c r="G56" s="44"/>
    </row>
    <row r="57" spans="1:11" x14ac:dyDescent="0.35">
      <c r="G57" s="44"/>
    </row>
    <row r="58" spans="1:11" ht="15.5" x14ac:dyDescent="0.35">
      <c r="A58" s="43" t="s">
        <v>528</v>
      </c>
      <c r="B58" s="43"/>
    </row>
    <row r="59" spans="1:11" x14ac:dyDescent="0.35">
      <c r="C59" s="111" t="s">
        <v>516</v>
      </c>
      <c r="D59" s="111"/>
      <c r="E59" s="111"/>
      <c r="F59" s="111"/>
      <c r="G59" s="111"/>
      <c r="H59" s="111"/>
      <c r="I59" s="44"/>
      <c r="J59" s="44"/>
    </row>
    <row r="60" spans="1:11" x14ac:dyDescent="0.35">
      <c r="A60" t="s">
        <v>414</v>
      </c>
      <c r="C60" s="44" t="s">
        <v>517</v>
      </c>
      <c r="D60" s="44" t="s">
        <v>518</v>
      </c>
      <c r="E60" s="45">
        <v>2.5000000000000001E-2</v>
      </c>
      <c r="F60" s="45">
        <v>0.97499999999999998</v>
      </c>
      <c r="G60" s="44" t="s">
        <v>519</v>
      </c>
      <c r="H60" s="44" t="s">
        <v>520</v>
      </c>
      <c r="I60" s="44"/>
      <c r="J60" s="44"/>
      <c r="K60" s="44" t="s">
        <v>521</v>
      </c>
    </row>
    <row r="61" spans="1:11" x14ac:dyDescent="0.35">
      <c r="A61" t="s">
        <v>524</v>
      </c>
      <c r="B61" t="s">
        <v>541</v>
      </c>
      <c r="C61">
        <v>-6.7543220000000002</v>
      </c>
      <c r="D61">
        <v>0.12881999999999999</v>
      </c>
      <c r="E61">
        <v>-7.0146199999999999</v>
      </c>
      <c r="F61">
        <v>-6.5113000000000003</v>
      </c>
      <c r="G61" s="44" t="str">
        <f>IF(E61*F61&lt;0,"Y","N")</f>
        <v>N</v>
      </c>
      <c r="H61">
        <f t="shared" ref="H61:H80" si="3">ABS(C61)</f>
        <v>6.7543220000000002</v>
      </c>
      <c r="K61">
        <v>1</v>
      </c>
    </row>
    <row r="62" spans="1:11" x14ac:dyDescent="0.35">
      <c r="A62" t="s">
        <v>522</v>
      </c>
      <c r="B62" t="s">
        <v>532</v>
      </c>
      <c r="C62">
        <v>0.29009230000000003</v>
      </c>
      <c r="D62">
        <v>0.31012000000000001</v>
      </c>
      <c r="E62">
        <v>-0.28502</v>
      </c>
      <c r="F62">
        <v>0.94279999999999997</v>
      </c>
      <c r="G62" s="44" t="str">
        <f t="shared" ref="G62:G80" si="4">IF(E62*F62&lt;0,"Y","N")</f>
        <v>Y</v>
      </c>
      <c r="H62">
        <f t="shared" si="3"/>
        <v>0.29009230000000003</v>
      </c>
      <c r="K62">
        <f t="shared" ref="K62:K80" si="5">EXP(C62)</f>
        <v>1.3365508459754987</v>
      </c>
    </row>
    <row r="63" spans="1:11" x14ac:dyDescent="0.35">
      <c r="A63" t="s">
        <v>416</v>
      </c>
      <c r="B63" t="s">
        <v>533</v>
      </c>
      <c r="C63">
        <v>2.4733900000000002</v>
      </c>
      <c r="D63">
        <v>0.15604000000000001</v>
      </c>
      <c r="E63">
        <v>2.1760700000000002</v>
      </c>
      <c r="F63">
        <v>2.7862</v>
      </c>
      <c r="G63" s="44" t="str">
        <f t="shared" si="4"/>
        <v>N</v>
      </c>
      <c r="H63">
        <f t="shared" si="3"/>
        <v>2.4733900000000002</v>
      </c>
      <c r="K63">
        <f t="shared" si="5"/>
        <v>11.862592955672856</v>
      </c>
    </row>
    <row r="64" spans="1:11" x14ac:dyDescent="0.35">
      <c r="A64" t="s">
        <v>417</v>
      </c>
      <c r="B64" t="s">
        <v>534</v>
      </c>
      <c r="C64">
        <v>-4.6165999999999999E-2</v>
      </c>
      <c r="D64">
        <v>0.11105</v>
      </c>
      <c r="E64">
        <v>-0.26373999999999997</v>
      </c>
      <c r="F64">
        <v>0.17150000000000001</v>
      </c>
      <c r="G64" s="44" t="str">
        <f t="shared" si="4"/>
        <v>Y</v>
      </c>
      <c r="H64">
        <f t="shared" si="3"/>
        <v>4.6165999999999999E-2</v>
      </c>
      <c r="K64">
        <f t="shared" si="5"/>
        <v>0.95488343838283107</v>
      </c>
    </row>
    <row r="65" spans="1:11" x14ac:dyDescent="0.35">
      <c r="A65" t="s">
        <v>418</v>
      </c>
      <c r="B65" t="s">
        <v>538</v>
      </c>
      <c r="C65">
        <v>3.6026000000000002E-2</v>
      </c>
      <c r="D65">
        <v>9.3009999999999995E-2</v>
      </c>
      <c r="E65">
        <v>-0.14668999999999999</v>
      </c>
      <c r="F65">
        <v>0.21779999999999999</v>
      </c>
      <c r="G65" s="44" t="str">
        <f t="shared" si="4"/>
        <v>Y</v>
      </c>
      <c r="H65">
        <f t="shared" si="3"/>
        <v>3.6026000000000002E-2</v>
      </c>
      <c r="K65">
        <f t="shared" si="5"/>
        <v>1.0366827998933252</v>
      </c>
    </row>
    <row r="66" spans="1:11" x14ac:dyDescent="0.35">
      <c r="A66" t="s">
        <v>568</v>
      </c>
      <c r="B66" t="s">
        <v>537</v>
      </c>
      <c r="C66">
        <v>-5.0949999999999997E-3</v>
      </c>
      <c r="D66">
        <v>0.13044</v>
      </c>
      <c r="E66">
        <v>-0.26277</v>
      </c>
      <c r="F66">
        <v>0.24859999999999999</v>
      </c>
      <c r="G66" s="44" t="str">
        <f t="shared" si="4"/>
        <v>Y</v>
      </c>
      <c r="H66">
        <f t="shared" si="3"/>
        <v>5.0949999999999997E-3</v>
      </c>
      <c r="K66">
        <f t="shared" si="5"/>
        <v>0.99491795749701062</v>
      </c>
    </row>
    <row r="67" spans="1:11" x14ac:dyDescent="0.35">
      <c r="A67" t="s">
        <v>420</v>
      </c>
      <c r="B67" t="s">
        <v>540</v>
      </c>
      <c r="C67">
        <v>1.461411</v>
      </c>
      <c r="D67">
        <v>8.2930000000000004E-2</v>
      </c>
      <c r="E67">
        <v>1.2996799999999999</v>
      </c>
      <c r="F67">
        <v>1.6246</v>
      </c>
      <c r="G67" s="44" t="str">
        <f t="shared" si="4"/>
        <v>N</v>
      </c>
      <c r="H67">
        <f t="shared" si="3"/>
        <v>1.461411</v>
      </c>
      <c r="K67">
        <f t="shared" si="5"/>
        <v>4.3120395256690802</v>
      </c>
    </row>
    <row r="68" spans="1:11" x14ac:dyDescent="0.35">
      <c r="A68" t="s">
        <v>523</v>
      </c>
      <c r="B68" t="s">
        <v>535</v>
      </c>
      <c r="C68">
        <v>0.89588000000000001</v>
      </c>
      <c r="D68">
        <v>0.15720999999999999</v>
      </c>
      <c r="E68">
        <v>0.58794999999999997</v>
      </c>
      <c r="F68">
        <v>1.2041999999999999</v>
      </c>
      <c r="G68" s="44" t="str">
        <f t="shared" si="4"/>
        <v>N</v>
      </c>
      <c r="H68">
        <f t="shared" si="3"/>
        <v>0.89588000000000001</v>
      </c>
      <c r="K68">
        <f t="shared" si="5"/>
        <v>2.4494903928434817</v>
      </c>
    </row>
    <row r="69" spans="1:11" x14ac:dyDescent="0.35">
      <c r="A69" t="s">
        <v>421</v>
      </c>
      <c r="B69" t="s">
        <v>539</v>
      </c>
      <c r="C69">
        <v>0.34686699999999998</v>
      </c>
      <c r="D69">
        <v>8.9709999999999998E-2</v>
      </c>
      <c r="E69">
        <v>0.17046</v>
      </c>
      <c r="F69">
        <v>0.52100000000000002</v>
      </c>
      <c r="G69" s="44" t="str">
        <f t="shared" si="4"/>
        <v>N</v>
      </c>
      <c r="H69">
        <f t="shared" si="3"/>
        <v>0.34686699999999998</v>
      </c>
      <c r="K69">
        <f t="shared" si="5"/>
        <v>1.4146285672587462</v>
      </c>
    </row>
    <row r="70" spans="1:11" x14ac:dyDescent="0.35">
      <c r="A70" t="s">
        <v>569</v>
      </c>
      <c r="B70" t="s">
        <v>536</v>
      </c>
      <c r="C70">
        <v>0.417076</v>
      </c>
      <c r="D70">
        <v>0.47876000000000002</v>
      </c>
      <c r="E70">
        <v>-0.59926000000000001</v>
      </c>
      <c r="F70">
        <v>1.2805</v>
      </c>
      <c r="G70" s="44" t="str">
        <f t="shared" si="4"/>
        <v>Y</v>
      </c>
      <c r="H70">
        <f t="shared" si="3"/>
        <v>0.417076</v>
      </c>
      <c r="K70">
        <f t="shared" si="5"/>
        <v>1.5175178399084372</v>
      </c>
    </row>
    <row r="71" spans="1:11" x14ac:dyDescent="0.35">
      <c r="A71" t="s">
        <v>423</v>
      </c>
      <c r="B71" t="s">
        <v>542</v>
      </c>
      <c r="C71">
        <v>0.62426999999999999</v>
      </c>
      <c r="D71">
        <v>0.1003</v>
      </c>
      <c r="E71">
        <v>0.4274</v>
      </c>
      <c r="F71">
        <v>0.81910000000000005</v>
      </c>
      <c r="G71" s="44" t="str">
        <f t="shared" si="4"/>
        <v>N</v>
      </c>
      <c r="H71">
        <f t="shared" si="3"/>
        <v>0.62426999999999999</v>
      </c>
      <c r="K71">
        <f t="shared" si="5"/>
        <v>1.8668826355563244</v>
      </c>
    </row>
    <row r="72" spans="1:11" x14ac:dyDescent="0.35">
      <c r="A72" t="s">
        <v>424</v>
      </c>
      <c r="B72" t="s">
        <v>543</v>
      </c>
      <c r="C72">
        <v>0.442907</v>
      </c>
      <c r="D72">
        <v>0.10017</v>
      </c>
      <c r="E72">
        <v>0.24651000000000001</v>
      </c>
      <c r="F72">
        <v>0.63970000000000005</v>
      </c>
      <c r="G72" s="44" t="str">
        <f t="shared" si="4"/>
        <v>N</v>
      </c>
      <c r="H72">
        <f t="shared" si="3"/>
        <v>0.442907</v>
      </c>
      <c r="K72">
        <f t="shared" si="5"/>
        <v>1.5572275054493334</v>
      </c>
    </row>
    <row r="73" spans="1:11" x14ac:dyDescent="0.35">
      <c r="A73" t="s">
        <v>425</v>
      </c>
      <c r="B73" t="s">
        <v>544</v>
      </c>
      <c r="C73">
        <v>0.49175000000000002</v>
      </c>
      <c r="D73">
        <v>0.13059000000000001</v>
      </c>
      <c r="E73">
        <v>0.23544000000000001</v>
      </c>
      <c r="F73">
        <v>0.74609999999999999</v>
      </c>
      <c r="G73" s="44" t="str">
        <f t="shared" si="4"/>
        <v>N</v>
      </c>
      <c r="H73">
        <f t="shared" si="3"/>
        <v>0.49175000000000002</v>
      </c>
      <c r="K73">
        <f t="shared" si="5"/>
        <v>1.6351752742831833</v>
      </c>
    </row>
    <row r="74" spans="1:11" x14ac:dyDescent="0.35">
      <c r="A74" t="s">
        <v>426</v>
      </c>
      <c r="B74" t="s">
        <v>545</v>
      </c>
      <c r="C74">
        <v>0.617919</v>
      </c>
      <c r="D74">
        <v>0.16802</v>
      </c>
      <c r="E74">
        <v>0.2833</v>
      </c>
      <c r="F74">
        <v>0.94330000000000003</v>
      </c>
      <c r="G74" s="44" t="str">
        <f t="shared" si="4"/>
        <v>N</v>
      </c>
      <c r="H74">
        <f t="shared" si="3"/>
        <v>0.617919</v>
      </c>
      <c r="K74">
        <f t="shared" si="5"/>
        <v>1.8550636349012735</v>
      </c>
    </row>
    <row r="75" spans="1:11" x14ac:dyDescent="0.35">
      <c r="A75" t="s">
        <v>570</v>
      </c>
      <c r="B75" t="s">
        <v>546</v>
      </c>
      <c r="C75">
        <v>9.2649999999999996E-2</v>
      </c>
      <c r="D75">
        <v>0.12695999999999999</v>
      </c>
      <c r="E75">
        <v>-0.15870000000000001</v>
      </c>
      <c r="F75">
        <v>0.3382</v>
      </c>
      <c r="G75" s="44" t="str">
        <f t="shared" si="4"/>
        <v>Y</v>
      </c>
      <c r="H75">
        <f t="shared" si="3"/>
        <v>9.2649999999999996E-2</v>
      </c>
      <c r="K75">
        <f t="shared" si="5"/>
        <v>1.0970776908724278</v>
      </c>
    </row>
    <row r="76" spans="1:11" x14ac:dyDescent="0.35">
      <c r="A76" t="s">
        <v>525</v>
      </c>
      <c r="B76" t="s">
        <v>547</v>
      </c>
      <c r="C76">
        <v>0.29136699999999999</v>
      </c>
      <c r="D76">
        <v>0.12089999999999999</v>
      </c>
      <c r="E76">
        <v>5.4190000000000002E-2</v>
      </c>
      <c r="F76">
        <v>0.52829999999999999</v>
      </c>
      <c r="G76" s="44" t="str">
        <f t="shared" si="4"/>
        <v>N</v>
      </c>
      <c r="H76">
        <f t="shared" si="3"/>
        <v>0.29136699999999999</v>
      </c>
      <c r="K76">
        <f t="shared" si="5"/>
        <v>1.338255633654454</v>
      </c>
    </row>
    <row r="77" spans="1:11" x14ac:dyDescent="0.35">
      <c r="A77" t="s">
        <v>526</v>
      </c>
      <c r="B77" t="s">
        <v>495</v>
      </c>
      <c r="C77">
        <v>0.54947500000000005</v>
      </c>
      <c r="D77">
        <v>0.13908999999999999</v>
      </c>
      <c r="E77">
        <v>0.28133999999999998</v>
      </c>
      <c r="F77">
        <v>0.82399999999999995</v>
      </c>
      <c r="G77" s="44" t="str">
        <f t="shared" si="4"/>
        <v>N</v>
      </c>
      <c r="H77">
        <f t="shared" si="3"/>
        <v>0.54947500000000005</v>
      </c>
      <c r="K77">
        <f t="shared" si="5"/>
        <v>1.7323432988551508</v>
      </c>
    </row>
    <row r="78" spans="1:11" x14ac:dyDescent="0.35">
      <c r="A78" t="s">
        <v>428</v>
      </c>
      <c r="B78" t="s">
        <v>548</v>
      </c>
      <c r="C78">
        <v>0.96907799999999999</v>
      </c>
      <c r="D78">
        <v>9.3590000000000007E-2</v>
      </c>
      <c r="E78">
        <v>0.78527999999999998</v>
      </c>
      <c r="F78">
        <v>1.1520999999999999</v>
      </c>
      <c r="G78" s="44" t="str">
        <f t="shared" si="4"/>
        <v>N</v>
      </c>
      <c r="H78">
        <f t="shared" si="3"/>
        <v>0.96907799999999999</v>
      </c>
      <c r="K78">
        <f t="shared" si="5"/>
        <v>2.6355133954553027</v>
      </c>
    </row>
    <row r="79" spans="1:11" x14ac:dyDescent="0.35">
      <c r="A79" t="s">
        <v>429</v>
      </c>
      <c r="B79" t="s">
        <v>549</v>
      </c>
      <c r="C79">
        <v>2.4268000000000001E-2</v>
      </c>
      <c r="D79">
        <v>9.6100000000000005E-2</v>
      </c>
      <c r="E79">
        <v>-0.16400000000000001</v>
      </c>
      <c r="F79">
        <v>0.21190000000000001</v>
      </c>
      <c r="G79" s="44" t="str">
        <f t="shared" si="4"/>
        <v>Y</v>
      </c>
      <c r="H79">
        <f t="shared" si="3"/>
        <v>2.4268000000000001E-2</v>
      </c>
      <c r="K79">
        <f t="shared" si="5"/>
        <v>1.0245648644834164</v>
      </c>
    </row>
    <row r="80" spans="1:11" x14ac:dyDescent="0.35">
      <c r="A80" t="s">
        <v>430</v>
      </c>
      <c r="B80" t="s">
        <v>550</v>
      </c>
      <c r="C80">
        <v>-3.4963000000000001E-2</v>
      </c>
      <c r="D80">
        <v>0.31380999999999998</v>
      </c>
      <c r="E80">
        <v>-0.68937999999999999</v>
      </c>
      <c r="F80">
        <v>0.54849999999999999</v>
      </c>
      <c r="G80" s="44" t="str">
        <f t="shared" si="4"/>
        <v>Y</v>
      </c>
      <c r="H80">
        <f t="shared" si="3"/>
        <v>3.4963000000000001E-2</v>
      </c>
      <c r="K80">
        <f t="shared" si="5"/>
        <v>0.96564114431893311</v>
      </c>
    </row>
    <row r="82" spans="1:11" x14ac:dyDescent="0.35">
      <c r="A82" t="s">
        <v>527</v>
      </c>
      <c r="C82">
        <v>12.14005</v>
      </c>
    </row>
    <row r="86" spans="1:11" ht="15.5" x14ac:dyDescent="0.35">
      <c r="A86" s="43" t="s">
        <v>529</v>
      </c>
      <c r="B86" s="43"/>
    </row>
    <row r="87" spans="1:11" x14ac:dyDescent="0.35">
      <c r="C87" s="111" t="s">
        <v>516</v>
      </c>
      <c r="D87" s="111"/>
      <c r="E87" s="111"/>
      <c r="F87" s="111"/>
      <c r="G87" s="111"/>
      <c r="H87" s="111"/>
      <c r="I87" s="44"/>
      <c r="J87" s="31"/>
    </row>
    <row r="88" spans="1:11" x14ac:dyDescent="0.35">
      <c r="A88" t="s">
        <v>414</v>
      </c>
      <c r="C88" s="31" t="s">
        <v>517</v>
      </c>
      <c r="D88" s="31" t="s">
        <v>518</v>
      </c>
      <c r="E88" s="45">
        <v>2.5000000000000001E-2</v>
      </c>
      <c r="F88" s="45">
        <v>0.97499999999999998</v>
      </c>
      <c r="G88" s="31" t="s">
        <v>519</v>
      </c>
      <c r="H88" s="31" t="s">
        <v>520</v>
      </c>
      <c r="I88" s="44"/>
      <c r="J88" s="31"/>
      <c r="K88" s="31" t="s">
        <v>521</v>
      </c>
    </row>
    <row r="89" spans="1:11" x14ac:dyDescent="0.35">
      <c r="A89" t="s">
        <v>524</v>
      </c>
      <c r="B89" t="s">
        <v>541</v>
      </c>
      <c r="C89">
        <v>-6.7366700000000002</v>
      </c>
      <c r="D89">
        <v>0.12293999999999999</v>
      </c>
      <c r="E89">
        <v>-6.9820000000000002</v>
      </c>
      <c r="F89">
        <v>-6.5021000000000004</v>
      </c>
      <c r="G89" s="44" t="str">
        <f>IF(E89*F89&lt;0,"Y","N")</f>
        <v>N</v>
      </c>
      <c r="H89">
        <f t="shared" ref="H89:H108" si="6">ABS(C89)</f>
        <v>6.7366700000000002</v>
      </c>
      <c r="K89">
        <v>1</v>
      </c>
    </row>
    <row r="90" spans="1:11" x14ac:dyDescent="0.35">
      <c r="A90" t="s">
        <v>522</v>
      </c>
      <c r="B90" t="s">
        <v>532</v>
      </c>
      <c r="C90">
        <v>1.2880000000000001E-2</v>
      </c>
      <c r="D90">
        <v>0.29047000000000001</v>
      </c>
      <c r="E90">
        <v>-0.53741000000000005</v>
      </c>
      <c r="F90">
        <v>0.60750000000000004</v>
      </c>
      <c r="G90" s="44" t="str">
        <f t="shared" ref="G90:G108" si="7">IF(E90*F90&lt;0,"Y","N")</f>
        <v>Y</v>
      </c>
      <c r="H90">
        <f t="shared" si="6"/>
        <v>1.2880000000000001E-2</v>
      </c>
      <c r="K90">
        <f t="shared" ref="K90:K108" si="8">EXP(C90)</f>
        <v>1.0129633044696453</v>
      </c>
    </row>
    <row r="91" spans="1:11" x14ac:dyDescent="0.35">
      <c r="A91" t="s">
        <v>416</v>
      </c>
      <c r="B91" t="s">
        <v>533</v>
      </c>
      <c r="C91">
        <v>2.6649799999999999</v>
      </c>
      <c r="D91">
        <v>0.14676</v>
      </c>
      <c r="E91">
        <v>2.38198</v>
      </c>
      <c r="F91">
        <v>2.9538000000000002</v>
      </c>
      <c r="G91" s="44" t="str">
        <f t="shared" si="7"/>
        <v>N</v>
      </c>
      <c r="H91">
        <f t="shared" si="6"/>
        <v>2.6649799999999999</v>
      </c>
      <c r="K91">
        <f t="shared" si="8"/>
        <v>14.3676621898794</v>
      </c>
    </row>
    <row r="92" spans="1:11" x14ac:dyDescent="0.35">
      <c r="A92" t="s">
        <v>417</v>
      </c>
      <c r="B92" t="s">
        <v>534</v>
      </c>
      <c r="C92">
        <v>4.1860000000000001E-2</v>
      </c>
      <c r="D92">
        <v>0.1018</v>
      </c>
      <c r="E92">
        <v>-0.24055000000000001</v>
      </c>
      <c r="F92">
        <v>0.15720000000000001</v>
      </c>
      <c r="G92" s="44" t="str">
        <f t="shared" si="7"/>
        <v>Y</v>
      </c>
      <c r="H92">
        <f t="shared" si="6"/>
        <v>4.1860000000000001E-2</v>
      </c>
      <c r="K92">
        <f t="shared" si="8"/>
        <v>1.0427484837436272</v>
      </c>
    </row>
    <row r="93" spans="1:11" x14ac:dyDescent="0.35">
      <c r="A93" t="s">
        <v>418</v>
      </c>
      <c r="B93" t="s">
        <v>538</v>
      </c>
      <c r="C93">
        <v>9.9659999999999999E-2</v>
      </c>
      <c r="D93">
        <v>8.9330000000000007E-2</v>
      </c>
      <c r="E93">
        <v>-7.6399999999999996E-2</v>
      </c>
      <c r="F93">
        <v>0.27410000000000001</v>
      </c>
      <c r="G93" s="44" t="str">
        <f t="shared" si="7"/>
        <v>Y</v>
      </c>
      <c r="H93">
        <f t="shared" si="6"/>
        <v>9.9659999999999999E-2</v>
      </c>
      <c r="K93">
        <f t="shared" si="8"/>
        <v>1.1047952238351419</v>
      </c>
    </row>
    <row r="94" spans="1:11" x14ac:dyDescent="0.35">
      <c r="A94" t="s">
        <v>568</v>
      </c>
      <c r="B94" t="s">
        <v>537</v>
      </c>
      <c r="C94">
        <v>0.22875999999999999</v>
      </c>
      <c r="D94">
        <v>0.10942</v>
      </c>
      <c r="E94">
        <v>1.349E-2</v>
      </c>
      <c r="F94">
        <v>0.44190000000000002</v>
      </c>
      <c r="G94" s="44" t="str">
        <f t="shared" si="7"/>
        <v>N</v>
      </c>
      <c r="H94">
        <f t="shared" si="6"/>
        <v>0.22875999999999999</v>
      </c>
      <c r="K94">
        <f t="shared" si="8"/>
        <v>1.2570403131290306</v>
      </c>
    </row>
    <row r="95" spans="1:11" x14ac:dyDescent="0.35">
      <c r="A95" t="s">
        <v>420</v>
      </c>
      <c r="B95" t="s">
        <v>540</v>
      </c>
      <c r="C95">
        <v>1.4696899999999999</v>
      </c>
      <c r="D95">
        <v>7.9089999999999994E-2</v>
      </c>
      <c r="E95">
        <v>1.31518</v>
      </c>
      <c r="F95">
        <v>1.6246</v>
      </c>
      <c r="G95" s="44" t="str">
        <f t="shared" si="7"/>
        <v>N</v>
      </c>
      <c r="H95">
        <f t="shared" si="6"/>
        <v>1.4696899999999999</v>
      </c>
      <c r="K95">
        <f t="shared" si="8"/>
        <v>4.347887087128167</v>
      </c>
    </row>
    <row r="96" spans="1:11" x14ac:dyDescent="0.35">
      <c r="A96" t="s">
        <v>523</v>
      </c>
      <c r="B96" t="s">
        <v>535</v>
      </c>
      <c r="C96">
        <v>0.66418999999999995</v>
      </c>
      <c r="D96">
        <v>0.14404</v>
      </c>
      <c r="E96">
        <v>3.8212999999999997E-2</v>
      </c>
      <c r="F96">
        <v>0.94710000000000005</v>
      </c>
      <c r="G96" s="44" t="str">
        <f t="shared" si="7"/>
        <v>N</v>
      </c>
      <c r="H96">
        <f t="shared" si="6"/>
        <v>0.66418999999999995</v>
      </c>
      <c r="K96">
        <f t="shared" si="8"/>
        <v>1.9429161217324682</v>
      </c>
    </row>
    <row r="97" spans="1:11" x14ac:dyDescent="0.35">
      <c r="A97" t="s">
        <v>421</v>
      </c>
      <c r="B97" t="s">
        <v>539</v>
      </c>
      <c r="C97">
        <v>0.54744999999999999</v>
      </c>
      <c r="D97">
        <v>8.3479999999999999E-2</v>
      </c>
      <c r="E97">
        <v>0.38524000000000003</v>
      </c>
      <c r="F97">
        <v>0.71260000000000001</v>
      </c>
      <c r="G97" s="44" t="str">
        <f t="shared" si="7"/>
        <v>N</v>
      </c>
      <c r="H97">
        <f t="shared" si="6"/>
        <v>0.54744999999999999</v>
      </c>
      <c r="K97">
        <f t="shared" si="8"/>
        <v>1.7288388531238068</v>
      </c>
    </row>
    <row r="98" spans="1:11" x14ac:dyDescent="0.35">
      <c r="A98" t="s">
        <v>569</v>
      </c>
      <c r="B98" t="s">
        <v>536</v>
      </c>
      <c r="C98">
        <v>6.6320000000000004E-2</v>
      </c>
      <c r="D98">
        <v>0.47014</v>
      </c>
      <c r="E98">
        <v>-0.91951000000000005</v>
      </c>
      <c r="F98">
        <v>0.91820000000000002</v>
      </c>
      <c r="G98" s="44" t="str">
        <f t="shared" si="7"/>
        <v>Y</v>
      </c>
      <c r="H98">
        <f t="shared" si="6"/>
        <v>6.6320000000000004E-2</v>
      </c>
      <c r="K98">
        <f t="shared" si="8"/>
        <v>1.0685686044145288</v>
      </c>
    </row>
    <row r="99" spans="1:11" x14ac:dyDescent="0.35">
      <c r="A99" t="s">
        <v>423</v>
      </c>
      <c r="B99" t="s">
        <v>542</v>
      </c>
      <c r="C99">
        <v>0.39298</v>
      </c>
      <c r="D99">
        <v>8.9800000000000005E-2</v>
      </c>
      <c r="E99">
        <v>0.21714</v>
      </c>
      <c r="F99">
        <v>0.56989999999999996</v>
      </c>
      <c r="G99" s="44" t="str">
        <f t="shared" si="7"/>
        <v>N</v>
      </c>
      <c r="H99">
        <f t="shared" si="6"/>
        <v>0.39298</v>
      </c>
      <c r="K99">
        <f t="shared" si="8"/>
        <v>1.4813887612577594</v>
      </c>
    </row>
    <row r="100" spans="1:11" x14ac:dyDescent="0.35">
      <c r="A100" t="s">
        <v>424</v>
      </c>
      <c r="B100" t="s">
        <v>543</v>
      </c>
      <c r="C100">
        <v>0.59867000000000004</v>
      </c>
      <c r="D100">
        <v>9.7739999999999994E-2</v>
      </c>
      <c r="E100">
        <v>0.40573999999999999</v>
      </c>
      <c r="F100">
        <v>0.79010000000000002</v>
      </c>
      <c r="G100" s="44" t="str">
        <f t="shared" si="7"/>
        <v>N</v>
      </c>
      <c r="H100">
        <f t="shared" si="6"/>
        <v>0.59867000000000004</v>
      </c>
      <c r="K100">
        <f t="shared" si="8"/>
        <v>1.8196969932447362</v>
      </c>
    </row>
    <row r="101" spans="1:11" x14ac:dyDescent="0.35">
      <c r="A101" t="s">
        <v>425</v>
      </c>
      <c r="B101" t="s">
        <v>544</v>
      </c>
      <c r="C101">
        <v>0.73456999999999995</v>
      </c>
      <c r="D101">
        <v>0.11620999999999999</v>
      </c>
      <c r="E101">
        <v>0.50658000000000003</v>
      </c>
      <c r="F101">
        <v>0.96350000000000002</v>
      </c>
      <c r="G101" s="44" t="str">
        <f t="shared" si="7"/>
        <v>N</v>
      </c>
      <c r="H101">
        <f t="shared" si="6"/>
        <v>0.73456999999999995</v>
      </c>
      <c r="K101">
        <f t="shared" si="8"/>
        <v>2.0845854280234288</v>
      </c>
    </row>
    <row r="102" spans="1:11" x14ac:dyDescent="0.35">
      <c r="A102" t="s">
        <v>426</v>
      </c>
      <c r="B102" t="s">
        <v>545</v>
      </c>
      <c r="C102">
        <v>0.53815000000000002</v>
      </c>
      <c r="D102">
        <v>0.16372</v>
      </c>
      <c r="E102">
        <v>0.21224999999999999</v>
      </c>
      <c r="F102">
        <v>0.85419999999999996</v>
      </c>
      <c r="G102" s="44" t="str">
        <f t="shared" si="7"/>
        <v>N</v>
      </c>
      <c r="H102">
        <f t="shared" si="6"/>
        <v>0.53815000000000002</v>
      </c>
      <c r="K102">
        <f t="shared" si="8"/>
        <v>1.7128351841965446</v>
      </c>
    </row>
    <row r="103" spans="1:11" x14ac:dyDescent="0.35">
      <c r="A103" t="s">
        <v>570</v>
      </c>
      <c r="B103" t="s">
        <v>546</v>
      </c>
      <c r="C103">
        <v>7.8799999999999995E-2</v>
      </c>
      <c r="D103">
        <v>0.12352</v>
      </c>
      <c r="E103">
        <v>-0.16864000000000001</v>
      </c>
      <c r="F103">
        <v>0.31819999999999998</v>
      </c>
      <c r="G103" s="81" t="str">
        <f t="shared" si="7"/>
        <v>Y</v>
      </c>
      <c r="H103">
        <f t="shared" si="6"/>
        <v>7.8799999999999995E-2</v>
      </c>
      <c r="K103">
        <f t="shared" si="8"/>
        <v>1.0819879028485442</v>
      </c>
    </row>
    <row r="104" spans="1:11" x14ac:dyDescent="0.35">
      <c r="A104" t="s">
        <v>525</v>
      </c>
      <c r="B104" t="s">
        <v>547</v>
      </c>
      <c r="C104">
        <v>8.3089999999999997E-2</v>
      </c>
      <c r="D104">
        <v>0.11913</v>
      </c>
      <c r="E104">
        <v>-0.14971000000000001</v>
      </c>
      <c r="F104">
        <v>0.31850000000000001</v>
      </c>
      <c r="G104" s="81" t="str">
        <f t="shared" si="7"/>
        <v>Y</v>
      </c>
      <c r="H104">
        <f t="shared" si="6"/>
        <v>8.3089999999999997E-2</v>
      </c>
      <c r="K104">
        <f t="shared" si="8"/>
        <v>1.0866396017116338</v>
      </c>
    </row>
    <row r="105" spans="1:11" x14ac:dyDescent="0.35">
      <c r="A105" t="s">
        <v>526</v>
      </c>
      <c r="B105" t="s">
        <v>495</v>
      </c>
      <c r="C105">
        <v>0.61724000000000001</v>
      </c>
      <c r="D105">
        <v>0.13114000000000001</v>
      </c>
      <c r="E105">
        <v>0.36363000000000001</v>
      </c>
      <c r="F105">
        <v>0.877</v>
      </c>
      <c r="G105" s="81" t="str">
        <f t="shared" si="7"/>
        <v>N</v>
      </c>
      <c r="H105">
        <f t="shared" si="6"/>
        <v>0.61724000000000001</v>
      </c>
      <c r="K105">
        <f t="shared" si="8"/>
        <v>1.8538044742266018</v>
      </c>
    </row>
    <row r="106" spans="1:11" x14ac:dyDescent="0.35">
      <c r="A106" t="s">
        <v>428</v>
      </c>
      <c r="B106" t="s">
        <v>548</v>
      </c>
      <c r="C106">
        <v>0.78739000000000003</v>
      </c>
      <c r="D106">
        <v>9.6769999999999995E-2</v>
      </c>
      <c r="E106">
        <v>0.59811999999999999</v>
      </c>
      <c r="F106">
        <v>0.97689999999999999</v>
      </c>
      <c r="G106" s="81" t="str">
        <f t="shared" si="7"/>
        <v>N</v>
      </c>
      <c r="H106">
        <f t="shared" si="6"/>
        <v>0.78739000000000003</v>
      </c>
      <c r="K106">
        <f t="shared" si="8"/>
        <v>2.1976530599368203</v>
      </c>
    </row>
    <row r="107" spans="1:11" x14ac:dyDescent="0.35">
      <c r="A107" t="s">
        <v>429</v>
      </c>
      <c r="B107" t="s">
        <v>549</v>
      </c>
      <c r="C107">
        <v>-6.5869999999999998E-2</v>
      </c>
      <c r="D107">
        <v>9.1200000000000003E-2</v>
      </c>
      <c r="E107">
        <v>-0.24537</v>
      </c>
      <c r="F107">
        <v>0.11210000000000001</v>
      </c>
      <c r="G107" s="81" t="str">
        <f t="shared" si="7"/>
        <v>Y</v>
      </c>
      <c r="H107">
        <f t="shared" si="6"/>
        <v>6.5869999999999998E-2</v>
      </c>
      <c r="K107">
        <f t="shared" si="8"/>
        <v>0.9362525692146253</v>
      </c>
    </row>
    <row r="108" spans="1:11" x14ac:dyDescent="0.35">
      <c r="A108" t="s">
        <v>430</v>
      </c>
      <c r="B108" t="s">
        <v>550</v>
      </c>
      <c r="C108">
        <v>0.29160000000000003</v>
      </c>
      <c r="D108">
        <v>0.29393999999999998</v>
      </c>
      <c r="E108">
        <v>-0.30982999999999999</v>
      </c>
      <c r="F108">
        <v>0.85360000000000003</v>
      </c>
      <c r="G108" s="81" t="str">
        <f t="shared" si="7"/>
        <v>Y</v>
      </c>
      <c r="H108">
        <f t="shared" si="6"/>
        <v>0.29160000000000003</v>
      </c>
      <c r="K108">
        <f t="shared" si="8"/>
        <v>1.3385674835461971</v>
      </c>
    </row>
    <row r="110" spans="1:11" x14ac:dyDescent="0.35">
      <c r="A110" t="s">
        <v>527</v>
      </c>
      <c r="C110">
        <v>10.42027</v>
      </c>
    </row>
    <row r="114" spans="1:11" ht="15.5" x14ac:dyDescent="0.35">
      <c r="A114" s="43" t="s">
        <v>530</v>
      </c>
      <c r="B114" s="43"/>
    </row>
    <row r="115" spans="1:11" x14ac:dyDescent="0.35">
      <c r="C115" s="111" t="s">
        <v>516</v>
      </c>
      <c r="D115" s="111"/>
      <c r="E115" s="111"/>
      <c r="F115" s="111"/>
      <c r="G115" s="111"/>
      <c r="H115" s="111"/>
      <c r="I115" s="44"/>
      <c r="J115" s="31"/>
    </row>
    <row r="116" spans="1:11" x14ac:dyDescent="0.35">
      <c r="A116" t="s">
        <v>414</v>
      </c>
      <c r="C116" s="31" t="s">
        <v>517</v>
      </c>
      <c r="D116" s="31" t="s">
        <v>518</v>
      </c>
      <c r="E116" s="45">
        <v>2.5000000000000001E-2</v>
      </c>
      <c r="F116" s="45">
        <v>0.97499999999999998</v>
      </c>
      <c r="G116" s="31" t="s">
        <v>519</v>
      </c>
      <c r="H116" s="31" t="s">
        <v>520</v>
      </c>
      <c r="I116" s="44"/>
      <c r="J116" s="31"/>
      <c r="K116" s="31" t="s">
        <v>521</v>
      </c>
    </row>
    <row r="117" spans="1:11" x14ac:dyDescent="0.35">
      <c r="A117" t="s">
        <v>524</v>
      </c>
      <c r="B117" t="s">
        <v>541</v>
      </c>
      <c r="C117">
        <v>-6.4758500000000003</v>
      </c>
      <c r="D117">
        <v>0.10541</v>
      </c>
      <c r="E117">
        <v>-6.68574</v>
      </c>
      <c r="F117">
        <v>-6.2740200000000002</v>
      </c>
      <c r="G117" s="44" t="str">
        <f>IF(E117*F117&lt;0,"Y","N")</f>
        <v>N</v>
      </c>
      <c r="H117">
        <f t="shared" ref="H117:H136" si="9">ABS(C117)</f>
        <v>6.4758500000000003</v>
      </c>
      <c r="K117">
        <v>1</v>
      </c>
    </row>
    <row r="118" spans="1:11" x14ac:dyDescent="0.35">
      <c r="A118" t="s">
        <v>522</v>
      </c>
      <c r="B118" t="s">
        <v>532</v>
      </c>
      <c r="C118">
        <v>0.52271000000000001</v>
      </c>
      <c r="D118">
        <v>0.36658000000000002</v>
      </c>
      <c r="E118">
        <v>-1.7049999999999999E-2</v>
      </c>
      <c r="F118">
        <v>1.27233</v>
      </c>
      <c r="G118" s="44" t="str">
        <f t="shared" ref="G118:G136" si="10">IF(E118*F118&lt;0,"Y","N")</f>
        <v>Y</v>
      </c>
      <c r="H118">
        <f t="shared" si="9"/>
        <v>0.52271000000000001</v>
      </c>
      <c r="K118">
        <f t="shared" ref="K118:K136" si="11">EXP(C118)</f>
        <v>1.6865921267024124</v>
      </c>
    </row>
    <row r="119" spans="1:11" x14ac:dyDescent="0.35">
      <c r="A119" t="s">
        <v>416</v>
      </c>
      <c r="B119" t="s">
        <v>533</v>
      </c>
      <c r="C119">
        <v>2.4325100000000002</v>
      </c>
      <c r="D119">
        <v>0.13039999999999999</v>
      </c>
      <c r="E119">
        <v>2.1803300000000001</v>
      </c>
      <c r="F119">
        <v>2.69015</v>
      </c>
      <c r="G119" s="44" t="str">
        <f t="shared" si="10"/>
        <v>N</v>
      </c>
      <c r="H119">
        <f t="shared" si="9"/>
        <v>2.4325100000000002</v>
      </c>
      <c r="K119">
        <f t="shared" si="11"/>
        <v>11.387428685024362</v>
      </c>
    </row>
    <row r="120" spans="1:11" x14ac:dyDescent="0.35">
      <c r="A120" t="s">
        <v>417</v>
      </c>
      <c r="B120" t="s">
        <v>534</v>
      </c>
      <c r="C120">
        <v>-0.25289</v>
      </c>
      <c r="D120">
        <v>0.10287</v>
      </c>
      <c r="E120">
        <v>-0.45434000000000002</v>
      </c>
      <c r="F120">
        <v>-5.1639999999999998E-2</v>
      </c>
      <c r="G120" s="44" t="str">
        <f t="shared" si="10"/>
        <v>N</v>
      </c>
      <c r="H120">
        <f t="shared" si="9"/>
        <v>0.25289</v>
      </c>
      <c r="K120">
        <f t="shared" si="11"/>
        <v>0.77655329798854134</v>
      </c>
    </row>
    <row r="121" spans="1:11" x14ac:dyDescent="0.35">
      <c r="A121" t="s">
        <v>418</v>
      </c>
      <c r="B121" t="s">
        <v>538</v>
      </c>
      <c r="C121">
        <v>0.26397999999999999</v>
      </c>
      <c r="D121">
        <v>8.8599999999999998E-2</v>
      </c>
      <c r="E121">
        <v>9.0959999999999999E-2</v>
      </c>
      <c r="F121">
        <v>0.43762000000000001</v>
      </c>
      <c r="G121" s="44" t="str">
        <f t="shared" si="10"/>
        <v>N</v>
      </c>
      <c r="H121">
        <f t="shared" si="9"/>
        <v>0.26397999999999999</v>
      </c>
      <c r="K121">
        <f t="shared" si="11"/>
        <v>1.302102153997392</v>
      </c>
    </row>
    <row r="122" spans="1:11" x14ac:dyDescent="0.35">
      <c r="A122" t="s">
        <v>568</v>
      </c>
      <c r="B122" t="s">
        <v>537</v>
      </c>
      <c r="C122">
        <v>-0.14513999999999999</v>
      </c>
      <c r="D122">
        <v>0.11591</v>
      </c>
      <c r="E122">
        <v>-0.37536000000000003</v>
      </c>
      <c r="F122">
        <v>8.0130000000000007E-2</v>
      </c>
      <c r="G122" s="44" t="str">
        <f t="shared" si="10"/>
        <v>Y</v>
      </c>
      <c r="H122">
        <f t="shared" si="9"/>
        <v>0.14513999999999999</v>
      </c>
      <c r="K122">
        <f t="shared" si="11"/>
        <v>0.86490119846652869</v>
      </c>
    </row>
    <row r="123" spans="1:11" x14ac:dyDescent="0.35">
      <c r="A123" t="s">
        <v>420</v>
      </c>
      <c r="B123" t="s">
        <v>540</v>
      </c>
      <c r="C123">
        <v>1.3084800000000001</v>
      </c>
      <c r="D123">
        <v>8.0170000000000005E-2</v>
      </c>
      <c r="E123">
        <v>1.1525799999999999</v>
      </c>
      <c r="F123">
        <v>1.4660200000000001</v>
      </c>
      <c r="G123" s="44" t="str">
        <f t="shared" si="10"/>
        <v>N</v>
      </c>
      <c r="H123">
        <f t="shared" si="9"/>
        <v>1.3084800000000001</v>
      </c>
      <c r="K123">
        <f t="shared" si="11"/>
        <v>3.7005446073711075</v>
      </c>
    </row>
    <row r="124" spans="1:11" x14ac:dyDescent="0.35">
      <c r="A124" t="s">
        <v>523</v>
      </c>
      <c r="B124" t="s">
        <v>535</v>
      </c>
      <c r="C124">
        <v>0.78027999999999997</v>
      </c>
      <c r="D124">
        <v>0.12762999999999999</v>
      </c>
      <c r="E124">
        <v>0.52934999999999999</v>
      </c>
      <c r="F124">
        <v>1.03017</v>
      </c>
      <c r="G124" s="44" t="str">
        <f t="shared" si="10"/>
        <v>N</v>
      </c>
      <c r="H124">
        <f t="shared" si="9"/>
        <v>0.78027999999999997</v>
      </c>
      <c r="K124">
        <f t="shared" si="11"/>
        <v>2.182083163254235</v>
      </c>
    </row>
    <row r="125" spans="1:11" x14ac:dyDescent="0.35">
      <c r="A125" t="s">
        <v>421</v>
      </c>
      <c r="B125" t="s">
        <v>539</v>
      </c>
      <c r="C125">
        <v>0.45915</v>
      </c>
      <c r="D125">
        <v>8.4820000000000007E-2</v>
      </c>
      <c r="E125">
        <v>0.2923</v>
      </c>
      <c r="F125">
        <v>6.2609999999999999E-2</v>
      </c>
      <c r="G125" s="44" t="str">
        <f t="shared" si="10"/>
        <v>N</v>
      </c>
      <c r="H125">
        <f t="shared" si="9"/>
        <v>0.45915</v>
      </c>
      <c r="K125">
        <f t="shared" si="11"/>
        <v>1.5827280941918613</v>
      </c>
    </row>
    <row r="126" spans="1:11" x14ac:dyDescent="0.35">
      <c r="A126" t="s">
        <v>569</v>
      </c>
      <c r="B126" t="s">
        <v>536</v>
      </c>
      <c r="C126">
        <v>-0.84450999999999998</v>
      </c>
      <c r="D126">
        <v>0.65503</v>
      </c>
      <c r="E126">
        <v>-2.2389199999999998</v>
      </c>
      <c r="F126">
        <v>0.32494000000000001</v>
      </c>
      <c r="G126" s="44" t="str">
        <f t="shared" si="10"/>
        <v>Y</v>
      </c>
      <c r="H126">
        <f t="shared" si="9"/>
        <v>0.84450999999999998</v>
      </c>
      <c r="K126">
        <f t="shared" si="11"/>
        <v>0.42976789289304712</v>
      </c>
    </row>
    <row r="127" spans="1:11" x14ac:dyDescent="0.35">
      <c r="A127" t="s">
        <v>423</v>
      </c>
      <c r="B127" t="s">
        <v>542</v>
      </c>
      <c r="C127">
        <v>0.3594</v>
      </c>
      <c r="D127">
        <v>9.0139999999999998E-2</v>
      </c>
      <c r="E127">
        <v>0.18337999999999999</v>
      </c>
      <c r="F127">
        <v>0.53710999999999998</v>
      </c>
      <c r="G127" s="44" t="str">
        <f t="shared" si="10"/>
        <v>N</v>
      </c>
      <c r="H127">
        <f t="shared" si="9"/>
        <v>0.3594</v>
      </c>
      <c r="K127">
        <f t="shared" si="11"/>
        <v>1.4324696748593067</v>
      </c>
    </row>
    <row r="128" spans="1:11" x14ac:dyDescent="0.35">
      <c r="A128" t="s">
        <v>424</v>
      </c>
      <c r="B128" t="s">
        <v>543</v>
      </c>
      <c r="C128">
        <v>0.42625999999999997</v>
      </c>
      <c r="D128">
        <v>0.10292</v>
      </c>
      <c r="E128">
        <v>0.22373000000000001</v>
      </c>
      <c r="F128">
        <v>0.62639999999999996</v>
      </c>
      <c r="G128" s="44" t="str">
        <f t="shared" si="10"/>
        <v>N</v>
      </c>
      <c r="H128">
        <f t="shared" si="9"/>
        <v>0.42625999999999997</v>
      </c>
      <c r="K128">
        <f t="shared" si="11"/>
        <v>1.5315189182911497</v>
      </c>
    </row>
    <row r="129" spans="1:11" x14ac:dyDescent="0.35">
      <c r="A129" t="s">
        <v>425</v>
      </c>
      <c r="B129" t="s">
        <v>544</v>
      </c>
      <c r="C129">
        <v>0.54752000000000001</v>
      </c>
      <c r="D129">
        <v>0.11575000000000001</v>
      </c>
      <c r="E129">
        <v>0.31996000000000002</v>
      </c>
      <c r="F129">
        <v>0.77537</v>
      </c>
      <c r="G129" s="44" t="str">
        <f t="shared" si="10"/>
        <v>N</v>
      </c>
      <c r="H129">
        <f t="shared" si="9"/>
        <v>0.54752000000000001</v>
      </c>
      <c r="K129">
        <f t="shared" si="11"/>
        <v>1.7289598760792795</v>
      </c>
    </row>
    <row r="130" spans="1:11" x14ac:dyDescent="0.35">
      <c r="A130" t="s">
        <v>426</v>
      </c>
      <c r="B130" t="s">
        <v>545</v>
      </c>
      <c r="C130">
        <v>0.77029000000000003</v>
      </c>
      <c r="D130">
        <v>0.16066</v>
      </c>
      <c r="E130">
        <v>0.45385999999999999</v>
      </c>
      <c r="F130">
        <v>1.0825400000000001</v>
      </c>
      <c r="G130" s="44" t="str">
        <f t="shared" si="10"/>
        <v>N</v>
      </c>
      <c r="H130">
        <f t="shared" si="9"/>
        <v>0.77029000000000003</v>
      </c>
      <c r="K130">
        <f t="shared" si="11"/>
        <v>2.1603926768254635</v>
      </c>
    </row>
    <row r="131" spans="1:11" x14ac:dyDescent="0.35">
      <c r="A131" t="s">
        <v>570</v>
      </c>
      <c r="B131" t="s">
        <v>546</v>
      </c>
      <c r="C131">
        <v>7.9030000000000003E-2</v>
      </c>
      <c r="D131">
        <v>0.12472</v>
      </c>
      <c r="E131">
        <v>-0.16653999999999999</v>
      </c>
      <c r="F131">
        <v>0.32001000000000002</v>
      </c>
      <c r="G131" s="44" t="str">
        <f t="shared" si="10"/>
        <v>Y</v>
      </c>
      <c r="H131">
        <f t="shared" si="9"/>
        <v>7.9030000000000003E-2</v>
      </c>
      <c r="K131">
        <f t="shared" si="11"/>
        <v>1.0822367886869737</v>
      </c>
    </row>
    <row r="132" spans="1:11" x14ac:dyDescent="0.35">
      <c r="A132" t="s">
        <v>525</v>
      </c>
      <c r="B132" t="s">
        <v>547</v>
      </c>
      <c r="C132">
        <v>0.53915999999999997</v>
      </c>
      <c r="D132">
        <v>0.11823</v>
      </c>
      <c r="E132">
        <v>0.30554999999999999</v>
      </c>
      <c r="F132">
        <v>0.7702</v>
      </c>
      <c r="G132" s="44" t="str">
        <f t="shared" si="10"/>
        <v>N</v>
      </c>
      <c r="H132">
        <f t="shared" si="9"/>
        <v>0.53915999999999997</v>
      </c>
      <c r="K132">
        <f t="shared" si="11"/>
        <v>1.7145660216583656</v>
      </c>
    </row>
    <row r="133" spans="1:11" x14ac:dyDescent="0.35">
      <c r="A133" t="s">
        <v>526</v>
      </c>
      <c r="B133" t="s">
        <v>495</v>
      </c>
      <c r="C133">
        <v>0.98102</v>
      </c>
      <c r="D133">
        <v>0.13564999999999999</v>
      </c>
      <c r="E133">
        <v>0.71672000000000002</v>
      </c>
      <c r="F133">
        <v>1.24884</v>
      </c>
      <c r="G133" s="44" t="str">
        <f t="shared" si="10"/>
        <v>N</v>
      </c>
      <c r="H133">
        <f t="shared" si="9"/>
        <v>0.98102</v>
      </c>
      <c r="K133">
        <f t="shared" si="11"/>
        <v>2.6671753738176993</v>
      </c>
    </row>
    <row r="134" spans="1:11" x14ac:dyDescent="0.35">
      <c r="A134" t="s">
        <v>428</v>
      </c>
      <c r="B134" t="s">
        <v>548</v>
      </c>
      <c r="C134">
        <v>0.93874999999999997</v>
      </c>
      <c r="D134">
        <v>9.7000000000000003E-2</v>
      </c>
      <c r="E134">
        <v>0.74887000000000004</v>
      </c>
      <c r="F134">
        <v>1.1287199999999999</v>
      </c>
      <c r="G134" s="44" t="str">
        <f t="shared" si="10"/>
        <v>N</v>
      </c>
      <c r="H134">
        <f t="shared" si="9"/>
        <v>0.93874999999999997</v>
      </c>
      <c r="K134">
        <f t="shared" si="11"/>
        <v>2.5567834407087759</v>
      </c>
    </row>
    <row r="135" spans="1:11" x14ac:dyDescent="0.35">
      <c r="A135" t="s">
        <v>429</v>
      </c>
      <c r="B135" t="s">
        <v>549</v>
      </c>
      <c r="C135">
        <v>-0.10965</v>
      </c>
      <c r="D135">
        <v>9.1090000000000004E-2</v>
      </c>
      <c r="E135">
        <v>-0.28897</v>
      </c>
      <c r="F135">
        <v>6.7669999999999994E-2</v>
      </c>
      <c r="G135" s="44" t="str">
        <f t="shared" si="10"/>
        <v>Y</v>
      </c>
      <c r="H135">
        <f t="shared" si="9"/>
        <v>0.10965</v>
      </c>
      <c r="K135">
        <f t="shared" si="11"/>
        <v>0.89614773212012488</v>
      </c>
    </row>
    <row r="136" spans="1:11" x14ac:dyDescent="0.35">
      <c r="A136" t="s">
        <v>430</v>
      </c>
      <c r="B136" t="s">
        <v>550</v>
      </c>
      <c r="C136">
        <v>-8.7650000000000006E-2</v>
      </c>
      <c r="D136">
        <v>0.36921999999999999</v>
      </c>
      <c r="E136">
        <v>-0.84214999999999995</v>
      </c>
      <c r="F136">
        <v>0.61477000000000004</v>
      </c>
      <c r="G136" s="44" t="str">
        <f t="shared" si="10"/>
        <v>Y</v>
      </c>
      <c r="H136">
        <f t="shared" si="9"/>
        <v>8.7650000000000006E-2</v>
      </c>
      <c r="K136">
        <f t="shared" si="11"/>
        <v>0.9160814491270769</v>
      </c>
    </row>
    <row r="138" spans="1:11" x14ac:dyDescent="0.35">
      <c r="A138" t="s">
        <v>527</v>
      </c>
      <c r="C138">
        <v>8.9398669999999996</v>
      </c>
    </row>
  </sheetData>
  <sheetProtection algorithmName="SHA-512" hashValue="ycFntHbkohHSkKTyY5fIJF0UDcUK8kSO2ItPuPGlaDd2jApKrmUZ6vosN3XJoNlbbeGmou1y21aajpKLHe5qXA==" saltValue="xhzgO2Mp0w2KDdMufYYZYQ==" spinCount="100000" sheet="1" objects="1" scenarios="1"/>
  <sortState xmlns:xlrd2="http://schemas.microsoft.com/office/spreadsheetml/2017/richdata2" ref="M5:W23">
    <sortCondition ref="V5:V23"/>
  </sortState>
  <mergeCells count="8">
    <mergeCell ref="Y2:AI2"/>
    <mergeCell ref="AK2:AU2"/>
    <mergeCell ref="C31:H31"/>
    <mergeCell ref="C87:H87"/>
    <mergeCell ref="C115:H115"/>
    <mergeCell ref="C59:H59"/>
    <mergeCell ref="A2:K2"/>
    <mergeCell ref="M2:W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1602-E2E1-4A91-864B-0CFB28099CE9}">
  <dimension ref="A1:M22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22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588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x14ac:dyDescent="0.35">
      <c r="A3" s="62" t="s">
        <v>414</v>
      </c>
      <c r="B3" s="63" t="s">
        <v>531</v>
      </c>
      <c r="C3" s="63" t="s">
        <v>521</v>
      </c>
      <c r="E3" s="63" t="s">
        <v>531</v>
      </c>
      <c r="F3" s="63" t="s">
        <v>521</v>
      </c>
      <c r="H3" s="63" t="s">
        <v>531</v>
      </c>
      <c r="I3" s="63" t="s">
        <v>521</v>
      </c>
      <c r="K3" s="63" t="s">
        <v>531</v>
      </c>
      <c r="L3" s="63" t="s">
        <v>521</v>
      </c>
    </row>
    <row r="4" spans="1:13" s="80" customFormat="1" x14ac:dyDescent="0.35">
      <c r="A4" s="79" t="s">
        <v>416</v>
      </c>
      <c r="B4" s="54">
        <v>1</v>
      </c>
      <c r="C4" s="52">
        <v>15.589537247811593</v>
      </c>
      <c r="E4" s="54">
        <v>1</v>
      </c>
      <c r="F4" s="52">
        <v>11.862592955672856</v>
      </c>
      <c r="H4" s="54">
        <v>1</v>
      </c>
      <c r="I4" s="52">
        <v>14.3676621898794</v>
      </c>
      <c r="K4" s="54">
        <v>1</v>
      </c>
      <c r="L4" s="52">
        <v>11.387428685024362</v>
      </c>
      <c r="M4" s="83"/>
    </row>
    <row r="5" spans="1:13" s="80" customFormat="1" x14ac:dyDescent="0.35">
      <c r="A5" s="79" t="s">
        <v>420</v>
      </c>
      <c r="B5" s="54">
        <v>2</v>
      </c>
      <c r="C5" s="52">
        <v>4.7212802394928559</v>
      </c>
      <c r="E5" s="54">
        <v>2</v>
      </c>
      <c r="F5" s="52">
        <v>4.3120395256690802</v>
      </c>
      <c r="H5" s="54">
        <v>2</v>
      </c>
      <c r="I5" s="52">
        <v>4.347887087128167</v>
      </c>
      <c r="K5" s="54">
        <v>2</v>
      </c>
      <c r="L5" s="52">
        <v>3.7005446073711075</v>
      </c>
      <c r="M5" s="83"/>
    </row>
    <row r="6" spans="1:13" s="80" customFormat="1" x14ac:dyDescent="0.35">
      <c r="A6" s="79" t="s">
        <v>523</v>
      </c>
      <c r="B6" s="54">
        <v>3</v>
      </c>
      <c r="C6" s="52">
        <v>2.3572601706984786</v>
      </c>
      <c r="E6" s="54">
        <v>4</v>
      </c>
      <c r="F6" s="52">
        <v>2.4494903928434817</v>
      </c>
      <c r="H6" s="54">
        <v>5</v>
      </c>
      <c r="I6" s="52">
        <v>1.9429161217324682</v>
      </c>
      <c r="K6" s="54">
        <v>5</v>
      </c>
      <c r="L6" s="52">
        <v>2.182083163254235</v>
      </c>
      <c r="M6" s="83"/>
    </row>
    <row r="7" spans="1:13" s="80" customFormat="1" x14ac:dyDescent="0.35">
      <c r="A7" s="79" t="s">
        <v>425</v>
      </c>
      <c r="B7" s="54">
        <v>4</v>
      </c>
      <c r="C7" s="52">
        <v>2.3325684511573264</v>
      </c>
      <c r="E7" s="54">
        <v>8</v>
      </c>
      <c r="F7" s="52">
        <v>1.6351752742831833</v>
      </c>
      <c r="H7" s="54">
        <v>4</v>
      </c>
      <c r="I7" s="52">
        <v>2.0845854280234288</v>
      </c>
      <c r="K7" s="54">
        <v>7</v>
      </c>
      <c r="L7" s="52">
        <v>1.7289598760792795</v>
      </c>
      <c r="M7" s="83"/>
    </row>
    <row r="8" spans="1:13" s="80" customFormat="1" x14ac:dyDescent="0.35">
      <c r="A8" s="79" t="s">
        <v>428</v>
      </c>
      <c r="B8" s="54">
        <v>5</v>
      </c>
      <c r="C8" s="52">
        <v>2.0785073169344903</v>
      </c>
      <c r="E8" s="54">
        <v>3</v>
      </c>
      <c r="F8" s="52">
        <v>2.6355133954553027</v>
      </c>
      <c r="H8" s="54">
        <v>3</v>
      </c>
      <c r="I8" s="52">
        <v>2.1976530599368203</v>
      </c>
      <c r="K8" s="54">
        <v>4</v>
      </c>
      <c r="L8" s="52">
        <v>2.5567834407087759</v>
      </c>
      <c r="M8" s="83"/>
    </row>
    <row r="9" spans="1:13" s="80" customFormat="1" x14ac:dyDescent="0.35">
      <c r="A9" s="79" t="s">
        <v>430</v>
      </c>
      <c r="B9" s="54">
        <v>6</v>
      </c>
      <c r="C9" s="52">
        <v>2.0720532005319008</v>
      </c>
      <c r="E9" s="117">
        <v>18</v>
      </c>
      <c r="F9" s="115">
        <v>0.96564114431893311</v>
      </c>
      <c r="G9" s="119"/>
      <c r="H9" s="117">
        <v>11</v>
      </c>
      <c r="I9" s="115">
        <v>1.3385674835461971</v>
      </c>
      <c r="J9" s="119"/>
      <c r="K9" s="117">
        <v>15</v>
      </c>
      <c r="L9" s="115">
        <v>0.9160814491270769</v>
      </c>
      <c r="M9" s="83"/>
    </row>
    <row r="10" spans="1:13" s="80" customFormat="1" x14ac:dyDescent="0.35">
      <c r="A10" s="79" t="s">
        <v>424</v>
      </c>
      <c r="B10" s="54">
        <v>7</v>
      </c>
      <c r="C10" s="52">
        <v>2.0131084096972276</v>
      </c>
      <c r="E10" s="54">
        <v>9</v>
      </c>
      <c r="F10" s="52">
        <v>1.5572275054493334</v>
      </c>
      <c r="H10" s="54">
        <v>7</v>
      </c>
      <c r="I10" s="52">
        <v>1.8196969932447362</v>
      </c>
      <c r="K10" s="54">
        <v>11</v>
      </c>
      <c r="L10" s="52">
        <v>1.5315189182911497</v>
      </c>
      <c r="M10" s="83"/>
    </row>
    <row r="11" spans="1:13" s="80" customFormat="1" x14ac:dyDescent="0.35">
      <c r="A11" s="79" t="s">
        <v>423</v>
      </c>
      <c r="B11" s="54">
        <v>8</v>
      </c>
      <c r="C11" s="52">
        <v>1.9799666477621463</v>
      </c>
      <c r="E11" s="54">
        <v>5</v>
      </c>
      <c r="F11" s="52">
        <v>1.8668826355563244</v>
      </c>
      <c r="H11" s="54">
        <v>10</v>
      </c>
      <c r="I11" s="52">
        <v>1.4813887612577594</v>
      </c>
      <c r="K11" s="54">
        <v>12</v>
      </c>
      <c r="L11" s="52">
        <v>1.4324696748593067</v>
      </c>
      <c r="M11" s="83"/>
    </row>
    <row r="12" spans="1:13" s="80" customFormat="1" x14ac:dyDescent="0.35">
      <c r="A12" s="79" t="s">
        <v>426</v>
      </c>
      <c r="B12" s="54">
        <v>9</v>
      </c>
      <c r="C12" s="52">
        <v>1.8262414457138718</v>
      </c>
      <c r="E12" s="54">
        <v>6</v>
      </c>
      <c r="F12" s="52">
        <v>1.8550636349012735</v>
      </c>
      <c r="H12" s="54">
        <v>9</v>
      </c>
      <c r="I12" s="52">
        <v>1.7128351841965446</v>
      </c>
      <c r="K12" s="54">
        <v>6</v>
      </c>
      <c r="L12" s="52">
        <v>2.1603926768254635</v>
      </c>
      <c r="M12" s="83"/>
    </row>
    <row r="13" spans="1:13" s="80" customFormat="1" x14ac:dyDescent="0.35">
      <c r="A13" s="79" t="s">
        <v>525</v>
      </c>
      <c r="B13" s="117">
        <v>10</v>
      </c>
      <c r="C13" s="115">
        <v>1.3570727631335737</v>
      </c>
      <c r="E13" s="54">
        <v>12</v>
      </c>
      <c r="F13" s="52">
        <v>1.338255633654454</v>
      </c>
      <c r="H13" s="117">
        <v>14</v>
      </c>
      <c r="I13" s="115">
        <v>1.0866396017116338</v>
      </c>
      <c r="K13" s="54">
        <v>8</v>
      </c>
      <c r="L13" s="52">
        <v>1.7145660216583656</v>
      </c>
      <c r="M13" s="83"/>
    </row>
    <row r="14" spans="1:13" s="80" customFormat="1" x14ac:dyDescent="0.35">
      <c r="A14" s="79" t="s">
        <v>421</v>
      </c>
      <c r="B14" s="54">
        <v>11</v>
      </c>
      <c r="C14" s="52">
        <v>1.3494809000194088</v>
      </c>
      <c r="E14" s="54">
        <v>11</v>
      </c>
      <c r="F14" s="52">
        <v>1.4146285672587462</v>
      </c>
      <c r="H14" s="54">
        <v>8</v>
      </c>
      <c r="I14" s="52">
        <v>1.7288388531238068</v>
      </c>
      <c r="K14" s="54">
        <v>10</v>
      </c>
      <c r="L14" s="52">
        <v>1.5827280941918613</v>
      </c>
      <c r="M14" s="83"/>
    </row>
    <row r="15" spans="1:13" s="84" customFormat="1" x14ac:dyDescent="0.35">
      <c r="A15" s="55" t="s">
        <v>526</v>
      </c>
      <c r="B15" s="120">
        <v>12</v>
      </c>
      <c r="C15" s="121">
        <v>1.3306133482128424</v>
      </c>
      <c r="D15" s="80"/>
      <c r="E15" s="64">
        <v>7</v>
      </c>
      <c r="F15" s="56">
        <v>1.7323432988551508</v>
      </c>
      <c r="G15" s="80"/>
      <c r="H15" s="64">
        <v>6</v>
      </c>
      <c r="I15" s="56">
        <v>1.8538044742266018</v>
      </c>
      <c r="J15" s="80"/>
      <c r="K15" s="64">
        <v>3</v>
      </c>
      <c r="L15" s="56">
        <v>2.6671753738176993</v>
      </c>
      <c r="M15" s="85"/>
    </row>
    <row r="16" spans="1:13" s="80" customFormat="1" x14ac:dyDescent="0.35">
      <c r="A16" s="79" t="s">
        <v>570</v>
      </c>
      <c r="B16" s="117">
        <v>13</v>
      </c>
      <c r="C16" s="115">
        <v>1.2930709879204996</v>
      </c>
      <c r="E16" s="117">
        <v>14</v>
      </c>
      <c r="F16" s="115">
        <v>1.0970776908724278</v>
      </c>
      <c r="H16" s="117">
        <v>15</v>
      </c>
      <c r="I16" s="115">
        <v>1.0819879028485442</v>
      </c>
      <c r="K16" s="117">
        <v>14</v>
      </c>
      <c r="L16" s="115">
        <v>1.0822367886869737</v>
      </c>
      <c r="M16" s="83"/>
    </row>
    <row r="17" spans="1:13" s="80" customFormat="1" x14ac:dyDescent="0.35">
      <c r="A17" s="79" t="s">
        <v>417</v>
      </c>
      <c r="B17" s="117">
        <v>14</v>
      </c>
      <c r="C17" s="115">
        <v>1.0120621681937925</v>
      </c>
      <c r="E17" s="117">
        <v>19</v>
      </c>
      <c r="F17" s="115">
        <v>0.95488343838283107</v>
      </c>
      <c r="H17" s="117">
        <v>17</v>
      </c>
      <c r="I17" s="115">
        <v>1.0427484837436272</v>
      </c>
      <c r="K17" s="54">
        <v>18</v>
      </c>
      <c r="L17" s="52">
        <v>0.77655329798854134</v>
      </c>
      <c r="M17" s="83"/>
    </row>
    <row r="18" spans="1:13" s="80" customFormat="1" x14ac:dyDescent="0.35">
      <c r="A18" s="79" t="s">
        <v>429</v>
      </c>
      <c r="B18" s="117">
        <v>15</v>
      </c>
      <c r="C18" s="115">
        <v>0.95954122439680656</v>
      </c>
      <c r="E18" s="117">
        <v>16</v>
      </c>
      <c r="F18" s="115">
        <v>1.0245648644834164</v>
      </c>
      <c r="H18" s="117">
        <v>19</v>
      </c>
      <c r="I18" s="115">
        <v>0.9362525692146253</v>
      </c>
      <c r="K18" s="117">
        <v>16</v>
      </c>
      <c r="L18" s="115">
        <v>0.89614773212012488</v>
      </c>
      <c r="M18" s="83"/>
    </row>
    <row r="19" spans="1:13" s="80" customFormat="1" x14ac:dyDescent="0.35">
      <c r="A19" s="79" t="s">
        <v>568</v>
      </c>
      <c r="B19" s="117">
        <v>16</v>
      </c>
      <c r="C19" s="115">
        <v>0.93194637826697757</v>
      </c>
      <c r="E19" s="117">
        <v>17</v>
      </c>
      <c r="F19" s="115">
        <v>0.99491795749701062</v>
      </c>
      <c r="H19" s="54">
        <v>12</v>
      </c>
      <c r="I19" s="52">
        <v>1.2570403131290306</v>
      </c>
      <c r="K19" s="117">
        <v>17</v>
      </c>
      <c r="L19" s="115">
        <v>0.86490119846652869</v>
      </c>
      <c r="M19" s="83"/>
    </row>
    <row r="20" spans="1:13" s="80" customFormat="1" x14ac:dyDescent="0.35">
      <c r="A20" s="79" t="s">
        <v>569</v>
      </c>
      <c r="B20" s="117">
        <v>17</v>
      </c>
      <c r="C20" s="115">
        <v>0.81903373950565328</v>
      </c>
      <c r="E20" s="117">
        <v>10</v>
      </c>
      <c r="F20" s="115">
        <v>1.5175178399084372</v>
      </c>
      <c r="H20" s="117">
        <v>16</v>
      </c>
      <c r="I20" s="115">
        <v>1.0685686044145288</v>
      </c>
      <c r="K20" s="117">
        <v>19</v>
      </c>
      <c r="L20" s="115">
        <v>0.42976789289304712</v>
      </c>
      <c r="M20" s="83"/>
    </row>
    <row r="21" spans="1:13" s="80" customFormat="1" x14ac:dyDescent="0.35">
      <c r="A21" s="79" t="s">
        <v>522</v>
      </c>
      <c r="B21" s="117">
        <v>18</v>
      </c>
      <c r="C21" s="115">
        <v>0.76648511522828722</v>
      </c>
      <c r="E21" s="117">
        <v>13</v>
      </c>
      <c r="F21" s="115">
        <v>1.3365508459754987</v>
      </c>
      <c r="H21" s="117">
        <v>18</v>
      </c>
      <c r="I21" s="115">
        <v>1.0129633044696453</v>
      </c>
      <c r="K21" s="117">
        <v>9</v>
      </c>
      <c r="L21" s="115">
        <v>1.6865921267024124</v>
      </c>
      <c r="M21" s="83"/>
    </row>
    <row r="22" spans="1:13" s="80" customFormat="1" x14ac:dyDescent="0.35">
      <c r="A22" s="79" t="s">
        <v>418</v>
      </c>
      <c r="B22" s="54">
        <v>19</v>
      </c>
      <c r="C22" s="52">
        <v>0.71387314535309609</v>
      </c>
      <c r="E22" s="117">
        <v>15</v>
      </c>
      <c r="F22" s="115">
        <v>1.0366827998933252</v>
      </c>
      <c r="H22" s="117">
        <v>13</v>
      </c>
      <c r="I22" s="115">
        <v>1.1047952238351419</v>
      </c>
      <c r="K22" s="54">
        <v>13</v>
      </c>
      <c r="L22" s="52">
        <v>1.302102153997392</v>
      </c>
      <c r="M22" s="83"/>
    </row>
  </sheetData>
  <sheetProtection algorithmName="SHA-512" hashValue="aVQUncy1fhOAkgy3C1YEy22WNU8qPMWjNBfn4MpTNM8U2wrJIu+BWd8b0t+jESe2hu62U1lxw8O/GfQm0JeLdQ==" saltValue="ZbejVS4ugp3/gCx8V9rLYg==" spinCount="100000" sheet="1" objects="1" scenarios="1"/>
  <sortState xmlns:xlrd2="http://schemas.microsoft.com/office/spreadsheetml/2017/richdata2" ref="A4:L22">
    <sortCondition ref="B4:B22"/>
  </sortState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C9E5-7EF2-4AB3-89B9-F4A8896B0700}">
  <dimension ref="A2:AU138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23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59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572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60"/>
      <c r="Y2" s="110" t="s">
        <v>573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60"/>
      <c r="AK2" s="110" t="s">
        <v>574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58" t="s">
        <v>517</v>
      </c>
      <c r="D3" s="58" t="s">
        <v>518</v>
      </c>
      <c r="E3" s="49">
        <v>2.5000000000000001E-2</v>
      </c>
      <c r="F3" s="49">
        <v>0.97499999999999998</v>
      </c>
      <c r="G3" s="58" t="s">
        <v>519</v>
      </c>
      <c r="H3" s="58" t="s">
        <v>520</v>
      </c>
      <c r="I3" s="58" t="s">
        <v>552</v>
      </c>
      <c r="J3" s="58" t="s">
        <v>531</v>
      </c>
      <c r="K3" s="58" t="s">
        <v>521</v>
      </c>
      <c r="M3" s="48" t="s">
        <v>414</v>
      </c>
      <c r="N3" s="48"/>
      <c r="O3" s="58" t="s">
        <v>517</v>
      </c>
      <c r="P3" s="58" t="s">
        <v>518</v>
      </c>
      <c r="Q3" s="49">
        <v>2.5000000000000001E-2</v>
      </c>
      <c r="R3" s="49">
        <v>0.97499999999999998</v>
      </c>
      <c r="S3" s="58" t="s">
        <v>519</v>
      </c>
      <c r="T3" s="58" t="s">
        <v>520</v>
      </c>
      <c r="U3" s="58" t="s">
        <v>552</v>
      </c>
      <c r="V3" s="58" t="s">
        <v>531</v>
      </c>
      <c r="W3" s="58" t="s">
        <v>521</v>
      </c>
      <c r="X3" s="59"/>
      <c r="Y3" s="48" t="s">
        <v>414</v>
      </c>
      <c r="Z3" s="48"/>
      <c r="AA3" s="58" t="s">
        <v>517</v>
      </c>
      <c r="AB3" s="58" t="s">
        <v>518</v>
      </c>
      <c r="AC3" s="49">
        <v>2.5000000000000001E-2</v>
      </c>
      <c r="AD3" s="49">
        <v>0.97499999999999998</v>
      </c>
      <c r="AE3" s="58" t="s">
        <v>519</v>
      </c>
      <c r="AF3" s="58" t="s">
        <v>520</v>
      </c>
      <c r="AG3" s="58" t="s">
        <v>552</v>
      </c>
      <c r="AH3" s="58" t="s">
        <v>531</v>
      </c>
      <c r="AI3" s="58" t="s">
        <v>521</v>
      </c>
      <c r="AJ3" s="59"/>
      <c r="AK3" s="48" t="s">
        <v>414</v>
      </c>
      <c r="AL3" s="48"/>
      <c r="AM3" s="58" t="s">
        <v>517</v>
      </c>
      <c r="AN3" s="58" t="s">
        <v>518</v>
      </c>
      <c r="AO3" s="49">
        <v>2.5000000000000001E-2</v>
      </c>
      <c r="AP3" s="49">
        <v>0.97499999999999998</v>
      </c>
      <c r="AQ3" s="58" t="s">
        <v>519</v>
      </c>
      <c r="AR3" s="58" t="s">
        <v>520</v>
      </c>
      <c r="AS3" s="58" t="s">
        <v>552</v>
      </c>
      <c r="AT3" s="58" t="s">
        <v>531</v>
      </c>
      <c r="AU3" s="58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-7.1958000000000002</v>
      </c>
      <c r="D4" s="52">
        <v>0.2175</v>
      </c>
      <c r="E4" s="52">
        <v>-7.6401000000000003</v>
      </c>
      <c r="F4" s="52">
        <v>-6.7916999999999996</v>
      </c>
      <c r="G4" s="65" t="s">
        <v>497</v>
      </c>
      <c r="H4" s="52">
        <v>7.1958000000000002</v>
      </c>
      <c r="I4" s="52"/>
      <c r="J4" s="54"/>
      <c r="K4" s="52">
        <v>1</v>
      </c>
      <c r="M4" s="51" t="s">
        <v>524</v>
      </c>
      <c r="N4" s="51" t="s">
        <v>541</v>
      </c>
      <c r="O4" s="52">
        <v>-7.6003819999999997</v>
      </c>
      <c r="P4" s="52">
        <v>0.21809999999999999</v>
      </c>
      <c r="Q4" s="52">
        <v>-8.0452600000000007</v>
      </c>
      <c r="R4" s="52">
        <v>-7.1921999999999997</v>
      </c>
      <c r="S4" s="53" t="s">
        <v>497</v>
      </c>
      <c r="T4" s="52">
        <v>7.6003819999999997</v>
      </c>
      <c r="U4" s="52"/>
      <c r="V4" s="54"/>
      <c r="W4" s="52">
        <v>1</v>
      </c>
      <c r="Y4" s="51" t="s">
        <v>524</v>
      </c>
      <c r="Z4" s="51" t="s">
        <v>541</v>
      </c>
      <c r="AA4" s="52">
        <v>-7.0499000000000001</v>
      </c>
      <c r="AB4" s="52">
        <v>0.1653</v>
      </c>
      <c r="AC4" s="52">
        <v>-7.38368</v>
      </c>
      <c r="AD4" s="52">
        <v>-6.7361000000000004</v>
      </c>
      <c r="AE4" s="53" t="s">
        <v>497</v>
      </c>
      <c r="AF4" s="52">
        <v>7.0499000000000001</v>
      </c>
      <c r="AG4" s="52"/>
      <c r="AH4" s="54"/>
      <c r="AI4" s="52">
        <v>1</v>
      </c>
      <c r="AK4" s="51" t="s">
        <v>524</v>
      </c>
      <c r="AL4" s="51" t="s">
        <v>541</v>
      </c>
      <c r="AM4" s="52">
        <v>-7.1975699999999998</v>
      </c>
      <c r="AN4" s="52">
        <v>0.1913</v>
      </c>
      <c r="AO4" s="52">
        <v>-7.5878300000000003</v>
      </c>
      <c r="AP4" s="52">
        <v>-6.8376999999999999</v>
      </c>
      <c r="AQ4" s="53" t="s">
        <v>497</v>
      </c>
      <c r="AR4" s="52">
        <v>7.1975699999999998</v>
      </c>
      <c r="AS4" s="52"/>
      <c r="AT4" s="54"/>
      <c r="AU4" s="52">
        <v>1</v>
      </c>
    </row>
    <row r="5" spans="1:47" s="61" customFormat="1" x14ac:dyDescent="0.35">
      <c r="A5" s="51" t="s">
        <v>416</v>
      </c>
      <c r="B5" s="51" t="s">
        <v>533</v>
      </c>
      <c r="C5" s="52">
        <v>2.9516800000000001</v>
      </c>
      <c r="D5" s="52">
        <v>0.37069999999999997</v>
      </c>
      <c r="E5" s="52">
        <v>2.2216999999999998</v>
      </c>
      <c r="F5" s="52">
        <v>3.6808999999999998</v>
      </c>
      <c r="G5" s="65" t="s">
        <v>497</v>
      </c>
      <c r="H5" s="52">
        <v>2.9516800000000001</v>
      </c>
      <c r="I5" s="54">
        <v>1</v>
      </c>
      <c r="J5" s="54">
        <v>1</v>
      </c>
      <c r="K5" s="52">
        <v>19.138078707922222</v>
      </c>
      <c r="M5" s="51" t="s">
        <v>416</v>
      </c>
      <c r="N5" s="51" t="s">
        <v>533</v>
      </c>
      <c r="O5" s="52">
        <v>2.6988470000000002</v>
      </c>
      <c r="P5" s="52">
        <v>0.36599999999999999</v>
      </c>
      <c r="Q5" s="52">
        <v>1.9800489999999999</v>
      </c>
      <c r="R5" s="52">
        <v>3.4134000000000002</v>
      </c>
      <c r="S5" s="53" t="s">
        <v>497</v>
      </c>
      <c r="T5" s="52">
        <v>2.6988470000000002</v>
      </c>
      <c r="U5" s="54">
        <v>1</v>
      </c>
      <c r="V5" s="54">
        <v>1</v>
      </c>
      <c r="W5" s="52">
        <v>14.862585281018495</v>
      </c>
      <c r="Y5" s="51" t="s">
        <v>416</v>
      </c>
      <c r="Z5" s="51" t="s">
        <v>533</v>
      </c>
      <c r="AA5" s="52">
        <v>1.6497999999999999</v>
      </c>
      <c r="AB5" s="52">
        <v>0.3196</v>
      </c>
      <c r="AC5" s="52">
        <v>1.02447</v>
      </c>
      <c r="AD5" s="52">
        <v>2.2768999999999999</v>
      </c>
      <c r="AE5" s="53" t="s">
        <v>497</v>
      </c>
      <c r="AF5" s="52">
        <v>1.6497999999999999</v>
      </c>
      <c r="AG5" s="54">
        <v>1</v>
      </c>
      <c r="AH5" s="54">
        <v>1</v>
      </c>
      <c r="AI5" s="52">
        <v>5.2059385353470669</v>
      </c>
      <c r="AK5" s="51" t="s">
        <v>416</v>
      </c>
      <c r="AL5" s="51" t="s">
        <v>533</v>
      </c>
      <c r="AM5" s="52">
        <v>2.4354499999999999</v>
      </c>
      <c r="AN5" s="52">
        <v>0.44290000000000002</v>
      </c>
      <c r="AO5" s="52">
        <v>1.57178</v>
      </c>
      <c r="AP5" s="52">
        <v>3.3065000000000002</v>
      </c>
      <c r="AQ5" s="53" t="s">
        <v>497</v>
      </c>
      <c r="AR5" s="52">
        <v>2.4354499999999999</v>
      </c>
      <c r="AS5" s="54">
        <v>1</v>
      </c>
      <c r="AT5" s="54">
        <v>1</v>
      </c>
      <c r="AU5" s="52">
        <v>11.420956987812996</v>
      </c>
    </row>
    <row r="6" spans="1:47" s="61" customFormat="1" x14ac:dyDescent="0.35">
      <c r="A6" s="51" t="s">
        <v>428</v>
      </c>
      <c r="B6" s="51" t="s">
        <v>548</v>
      </c>
      <c r="C6" s="52">
        <v>1.3125899999999999</v>
      </c>
      <c r="D6" s="52">
        <v>0.3548</v>
      </c>
      <c r="E6" s="52">
        <v>0.61499999999999999</v>
      </c>
      <c r="F6" s="52">
        <v>2.0047999999999999</v>
      </c>
      <c r="G6" s="65" t="s">
        <v>497</v>
      </c>
      <c r="H6" s="52">
        <v>1.3125899999999999</v>
      </c>
      <c r="I6" s="54">
        <v>2</v>
      </c>
      <c r="J6" s="54">
        <v>2</v>
      </c>
      <c r="K6" s="52">
        <v>3.7157851435555456</v>
      </c>
      <c r="M6" s="51" t="s">
        <v>420</v>
      </c>
      <c r="N6" s="51" t="s">
        <v>540</v>
      </c>
      <c r="O6" s="52">
        <v>1.205357</v>
      </c>
      <c r="P6" s="52">
        <v>0.31309999999999999</v>
      </c>
      <c r="Q6" s="52">
        <v>0.59303740000000005</v>
      </c>
      <c r="R6" s="52">
        <v>1.825</v>
      </c>
      <c r="S6" s="53" t="s">
        <v>497</v>
      </c>
      <c r="T6" s="52">
        <v>1.205357</v>
      </c>
      <c r="U6" s="54">
        <v>12</v>
      </c>
      <c r="V6" s="54">
        <v>2</v>
      </c>
      <c r="W6" s="52">
        <v>3.3379505137168946</v>
      </c>
      <c r="Y6" s="51" t="s">
        <v>426</v>
      </c>
      <c r="Z6" s="51" t="s">
        <v>545</v>
      </c>
      <c r="AA6" s="52">
        <v>1.5074000000000001</v>
      </c>
      <c r="AB6" s="52">
        <v>0.43869999999999998</v>
      </c>
      <c r="AC6" s="52">
        <v>0.63714000000000004</v>
      </c>
      <c r="AD6" s="52">
        <v>2.3565</v>
      </c>
      <c r="AE6" s="53" t="s">
        <v>497</v>
      </c>
      <c r="AF6" s="52">
        <v>1.5074000000000001</v>
      </c>
      <c r="AG6" s="54">
        <v>5</v>
      </c>
      <c r="AH6" s="54">
        <v>2</v>
      </c>
      <c r="AI6" s="52">
        <v>4.5149765813474314</v>
      </c>
      <c r="AK6" s="51" t="s">
        <v>420</v>
      </c>
      <c r="AL6" s="51" t="s">
        <v>540</v>
      </c>
      <c r="AM6" s="52">
        <v>1.32721</v>
      </c>
      <c r="AN6" s="52">
        <v>0.4587</v>
      </c>
      <c r="AO6" s="52">
        <v>0.42414400000000002</v>
      </c>
      <c r="AP6" s="52">
        <v>2.2191999999999998</v>
      </c>
      <c r="AQ6" s="53" t="s">
        <v>497</v>
      </c>
      <c r="AR6" s="52">
        <v>1.32721</v>
      </c>
      <c r="AS6" s="54">
        <v>12</v>
      </c>
      <c r="AT6" s="54">
        <v>2</v>
      </c>
      <c r="AU6" s="52">
        <v>3.7705089788510318</v>
      </c>
    </row>
    <row r="7" spans="1:47" s="61" customFormat="1" x14ac:dyDescent="0.35">
      <c r="A7" s="51" t="s">
        <v>418</v>
      </c>
      <c r="B7" s="51" t="s">
        <v>538</v>
      </c>
      <c r="C7" s="52">
        <v>1.1352100000000001</v>
      </c>
      <c r="D7" s="52">
        <v>0.34889999999999999</v>
      </c>
      <c r="E7" s="52">
        <v>0.45279999999999998</v>
      </c>
      <c r="F7" s="52">
        <v>1.8229</v>
      </c>
      <c r="G7" s="65" t="s">
        <v>497</v>
      </c>
      <c r="H7" s="52">
        <v>1.1352100000000001</v>
      </c>
      <c r="I7" s="54">
        <v>3</v>
      </c>
      <c r="J7" s="54">
        <v>3</v>
      </c>
      <c r="K7" s="52">
        <v>3.1118269579553162</v>
      </c>
      <c r="M7" s="51" t="s">
        <v>421</v>
      </c>
      <c r="N7" s="51" t="s">
        <v>539</v>
      </c>
      <c r="O7" s="52">
        <v>0.98539299999999996</v>
      </c>
      <c r="P7" s="52">
        <v>0.32490000000000002</v>
      </c>
      <c r="Q7" s="52">
        <v>0.35518919999999998</v>
      </c>
      <c r="R7" s="52">
        <v>1.6228</v>
      </c>
      <c r="S7" s="53" t="s">
        <v>497</v>
      </c>
      <c r="T7" s="52">
        <v>0.98539299999999996</v>
      </c>
      <c r="U7" s="54">
        <v>6</v>
      </c>
      <c r="V7" s="54">
        <v>3</v>
      </c>
      <c r="W7" s="52">
        <v>2.6788644713114036</v>
      </c>
      <c r="Y7" s="51" t="s">
        <v>430</v>
      </c>
      <c r="Z7" s="51" t="s">
        <v>550</v>
      </c>
      <c r="AA7" s="52">
        <v>1.3093999999999999</v>
      </c>
      <c r="AB7" s="52">
        <v>0.62319999999999998</v>
      </c>
      <c r="AC7" s="52">
        <v>1.4760000000000001E-2</v>
      </c>
      <c r="AD7" s="52">
        <v>2.4472</v>
      </c>
      <c r="AE7" s="53" t="s">
        <v>497</v>
      </c>
      <c r="AF7" s="52">
        <v>1.3093999999999999</v>
      </c>
      <c r="AG7" s="54">
        <v>16</v>
      </c>
      <c r="AH7" s="54">
        <v>3</v>
      </c>
      <c r="AI7" s="52">
        <v>3.7039506749607383</v>
      </c>
      <c r="AK7" s="51" t="s">
        <v>525</v>
      </c>
      <c r="AL7" s="51" t="s">
        <v>547</v>
      </c>
      <c r="AM7" s="52">
        <v>1.19794</v>
      </c>
      <c r="AN7" s="52">
        <v>0.50090000000000001</v>
      </c>
      <c r="AO7" s="52">
        <v>0.17781</v>
      </c>
      <c r="AP7" s="52">
        <v>2.1505999999999998</v>
      </c>
      <c r="AQ7" s="53" t="s">
        <v>497</v>
      </c>
      <c r="AR7" s="52">
        <v>1.19794</v>
      </c>
      <c r="AS7" s="54">
        <v>9</v>
      </c>
      <c r="AT7" s="54">
        <v>3</v>
      </c>
      <c r="AU7" s="52">
        <v>3.3132845216649787</v>
      </c>
    </row>
    <row r="8" spans="1:47" s="61" customFormat="1" x14ac:dyDescent="0.35">
      <c r="A8" s="51" t="s">
        <v>526</v>
      </c>
      <c r="B8" s="51" t="s">
        <v>495</v>
      </c>
      <c r="C8" s="52">
        <v>1.11656</v>
      </c>
      <c r="D8" s="52">
        <v>0.4224</v>
      </c>
      <c r="E8" s="52">
        <v>0.30549999999999999</v>
      </c>
      <c r="F8" s="52">
        <v>1.9593</v>
      </c>
      <c r="G8" s="65" t="s">
        <v>497</v>
      </c>
      <c r="H8" s="52">
        <v>1.11656</v>
      </c>
      <c r="I8" s="54">
        <v>4</v>
      </c>
      <c r="J8" s="54">
        <v>4</v>
      </c>
      <c r="K8" s="52">
        <v>3.0543292181870929</v>
      </c>
      <c r="M8" s="51" t="s">
        <v>423</v>
      </c>
      <c r="N8" s="51" t="s">
        <v>542</v>
      </c>
      <c r="O8" s="52">
        <v>0.98339600000000005</v>
      </c>
      <c r="P8" s="52">
        <v>0.32840000000000003</v>
      </c>
      <c r="Q8" s="52">
        <v>0.33870250000000002</v>
      </c>
      <c r="R8" s="52">
        <v>1.6269</v>
      </c>
      <c r="S8" s="53" t="s">
        <v>497</v>
      </c>
      <c r="T8" s="52">
        <v>0.98339600000000005</v>
      </c>
      <c r="U8" s="54">
        <v>14</v>
      </c>
      <c r="V8" s="54">
        <v>4</v>
      </c>
      <c r="W8" s="52">
        <v>2.6735201170760097</v>
      </c>
      <c r="Y8" s="51" t="s">
        <v>421</v>
      </c>
      <c r="Z8" s="51" t="s">
        <v>539</v>
      </c>
      <c r="AA8" s="52">
        <v>1.1508</v>
      </c>
      <c r="AB8" s="52">
        <v>0.31819999999999998</v>
      </c>
      <c r="AC8" s="52">
        <v>0.53244999999999998</v>
      </c>
      <c r="AD8" s="52">
        <v>1.7746999999999999</v>
      </c>
      <c r="AE8" s="53" t="s">
        <v>497</v>
      </c>
      <c r="AF8" s="52">
        <v>1.1508</v>
      </c>
      <c r="AG8" s="54">
        <v>6</v>
      </c>
      <c r="AH8" s="54">
        <v>4</v>
      </c>
      <c r="AI8" s="52">
        <v>3.1607204749088038</v>
      </c>
      <c r="AK8" s="51" t="s">
        <v>421</v>
      </c>
      <c r="AL8" s="51" t="s">
        <v>539</v>
      </c>
      <c r="AM8" s="52">
        <v>1.1354299999999999</v>
      </c>
      <c r="AN8" s="52">
        <v>0.45829999999999999</v>
      </c>
      <c r="AO8" s="52">
        <v>0.2356</v>
      </c>
      <c r="AP8" s="52">
        <v>2.0289000000000001</v>
      </c>
      <c r="AQ8" s="53" t="s">
        <v>497</v>
      </c>
      <c r="AR8" s="52">
        <v>1.1354299999999999</v>
      </c>
      <c r="AS8" s="54">
        <v>6</v>
      </c>
      <c r="AT8" s="54">
        <v>4</v>
      </c>
      <c r="AU8" s="52">
        <v>3.1125116351978011</v>
      </c>
    </row>
    <row r="9" spans="1:47" s="61" customFormat="1" x14ac:dyDescent="0.35">
      <c r="A9" s="114" t="s">
        <v>426</v>
      </c>
      <c r="B9" s="114" t="s">
        <v>545</v>
      </c>
      <c r="C9" s="115">
        <v>0.89768000000000003</v>
      </c>
      <c r="D9" s="115">
        <v>0.50280000000000002</v>
      </c>
      <c r="E9" s="115">
        <v>-0.11119999999999999</v>
      </c>
      <c r="F9" s="115">
        <v>1.8628</v>
      </c>
      <c r="G9" s="116" t="s">
        <v>440</v>
      </c>
      <c r="H9" s="115">
        <v>0.89768000000000003</v>
      </c>
      <c r="I9" s="117">
        <v>5</v>
      </c>
      <c r="J9" s="117">
        <v>5</v>
      </c>
      <c r="K9" s="115">
        <v>2.4539034461070131</v>
      </c>
      <c r="M9" s="51" t="s">
        <v>570</v>
      </c>
      <c r="N9" s="51" t="s">
        <v>546</v>
      </c>
      <c r="O9" s="52">
        <v>0.85333999999999999</v>
      </c>
      <c r="P9" s="52">
        <v>0.37330000000000002</v>
      </c>
      <c r="Q9" s="52">
        <v>0.1097622</v>
      </c>
      <c r="R9" s="52">
        <v>1.5728</v>
      </c>
      <c r="S9" s="53" t="s">
        <v>497</v>
      </c>
      <c r="T9" s="52">
        <v>0.85333999999999999</v>
      </c>
      <c r="U9" s="54">
        <v>11</v>
      </c>
      <c r="V9" s="54">
        <v>5</v>
      </c>
      <c r="W9" s="52">
        <v>2.3474743370348659</v>
      </c>
      <c r="Y9" s="51" t="s">
        <v>570</v>
      </c>
      <c r="Z9" s="51" t="s">
        <v>546</v>
      </c>
      <c r="AA9" s="52">
        <v>1.0165999999999999</v>
      </c>
      <c r="AB9" s="52">
        <v>0.3448</v>
      </c>
      <c r="AC9" s="52">
        <v>0.32673999999999997</v>
      </c>
      <c r="AD9" s="52">
        <v>1.6766000000000001</v>
      </c>
      <c r="AE9" s="53" t="s">
        <v>497</v>
      </c>
      <c r="AF9" s="52">
        <v>1.0165999999999999</v>
      </c>
      <c r="AG9" s="54">
        <v>11</v>
      </c>
      <c r="AH9" s="54">
        <v>5</v>
      </c>
      <c r="AI9" s="52">
        <v>2.7637819126817114</v>
      </c>
      <c r="AK9" s="51" t="s">
        <v>526</v>
      </c>
      <c r="AL9" s="51" t="s">
        <v>495</v>
      </c>
      <c r="AM9" s="52">
        <v>1.05437</v>
      </c>
      <c r="AN9" s="52">
        <v>0.504</v>
      </c>
      <c r="AO9" s="52">
        <v>6.7890000000000006E-2</v>
      </c>
      <c r="AP9" s="52">
        <v>2.0474000000000001</v>
      </c>
      <c r="AQ9" s="53" t="s">
        <v>497</v>
      </c>
      <c r="AR9" s="52">
        <v>1.05437</v>
      </c>
      <c r="AS9" s="54">
        <v>4</v>
      </c>
      <c r="AT9" s="54">
        <v>5</v>
      </c>
      <c r="AU9" s="52">
        <v>2.8701663793781886</v>
      </c>
    </row>
    <row r="10" spans="1:47" s="61" customFormat="1" x14ac:dyDescent="0.35">
      <c r="A10" s="51" t="s">
        <v>421</v>
      </c>
      <c r="B10" s="51" t="s">
        <v>539</v>
      </c>
      <c r="C10" s="52">
        <v>0.79710999999999999</v>
      </c>
      <c r="D10" s="52">
        <v>0.32479999999999998</v>
      </c>
      <c r="E10" s="52">
        <v>0.1603</v>
      </c>
      <c r="F10" s="52">
        <v>1.4342999999999999</v>
      </c>
      <c r="G10" s="65" t="s">
        <v>497</v>
      </c>
      <c r="H10" s="52">
        <v>0.79710999999999999</v>
      </c>
      <c r="I10" s="54">
        <v>6</v>
      </c>
      <c r="J10" s="54">
        <v>6</v>
      </c>
      <c r="K10" s="52">
        <v>2.2191184002325923</v>
      </c>
      <c r="M10" s="114" t="s">
        <v>569</v>
      </c>
      <c r="N10" s="114" t="s">
        <v>536</v>
      </c>
      <c r="O10" s="115">
        <v>0.83538299999999999</v>
      </c>
      <c r="P10" s="115">
        <v>0.65669999999999995</v>
      </c>
      <c r="Q10" s="115">
        <v>-0.54390799999999995</v>
      </c>
      <c r="R10" s="115">
        <v>2.0223</v>
      </c>
      <c r="S10" s="118" t="s">
        <v>440</v>
      </c>
      <c r="T10" s="115">
        <v>0.83538299999999999</v>
      </c>
      <c r="U10" s="117">
        <v>13</v>
      </c>
      <c r="V10" s="117">
        <v>6</v>
      </c>
      <c r="W10" s="115">
        <v>2.3056969611345237</v>
      </c>
      <c r="Y10" s="51" t="s">
        <v>418</v>
      </c>
      <c r="Z10" s="51" t="s">
        <v>538</v>
      </c>
      <c r="AA10" s="52">
        <v>0.94430000000000003</v>
      </c>
      <c r="AB10" s="52">
        <v>0.32800000000000001</v>
      </c>
      <c r="AC10" s="52">
        <v>0.29720999999999997</v>
      </c>
      <c r="AD10" s="52">
        <v>1.5804</v>
      </c>
      <c r="AE10" s="53" t="s">
        <v>497</v>
      </c>
      <c r="AF10" s="52">
        <v>0.94430000000000003</v>
      </c>
      <c r="AG10" s="54">
        <v>3</v>
      </c>
      <c r="AH10" s="54">
        <v>6</v>
      </c>
      <c r="AI10" s="52">
        <v>2.5710130394155386</v>
      </c>
      <c r="AK10" s="114" t="s">
        <v>424</v>
      </c>
      <c r="AL10" s="114" t="s">
        <v>543</v>
      </c>
      <c r="AM10" s="115">
        <v>1.05084</v>
      </c>
      <c r="AN10" s="115">
        <v>0.57730000000000004</v>
      </c>
      <c r="AO10" s="115">
        <v>-0.10553</v>
      </c>
      <c r="AP10" s="115">
        <v>2.1583000000000001</v>
      </c>
      <c r="AQ10" s="118" t="s">
        <v>440</v>
      </c>
      <c r="AR10" s="115">
        <v>1.05084</v>
      </c>
      <c r="AS10" s="117">
        <v>8</v>
      </c>
      <c r="AT10" s="117">
        <v>6</v>
      </c>
      <c r="AU10" s="115">
        <v>2.8600525534640009</v>
      </c>
    </row>
    <row r="11" spans="1:47" s="61" customFormat="1" x14ac:dyDescent="0.35">
      <c r="A11" s="114" t="s">
        <v>568</v>
      </c>
      <c r="B11" s="114" t="s">
        <v>537</v>
      </c>
      <c r="C11" s="115">
        <v>0.33012999999999998</v>
      </c>
      <c r="D11" s="115">
        <v>0.41830000000000001</v>
      </c>
      <c r="E11" s="115">
        <v>-0.51119999999999999</v>
      </c>
      <c r="F11" s="115">
        <v>1.1344000000000001</v>
      </c>
      <c r="G11" s="116" t="s">
        <v>440</v>
      </c>
      <c r="H11" s="115">
        <v>0.33012999999999998</v>
      </c>
      <c r="I11" s="117">
        <v>7</v>
      </c>
      <c r="J11" s="117">
        <v>7</v>
      </c>
      <c r="K11" s="115">
        <v>1.3911489660746705</v>
      </c>
      <c r="M11" s="114" t="s">
        <v>424</v>
      </c>
      <c r="N11" s="114" t="s">
        <v>543</v>
      </c>
      <c r="O11" s="115">
        <v>0.82181499999999996</v>
      </c>
      <c r="P11" s="115">
        <v>0.41739999999999999</v>
      </c>
      <c r="Q11" s="115">
        <v>-4.6589999999999999E-4</v>
      </c>
      <c r="R11" s="115">
        <v>1.6364000000000001</v>
      </c>
      <c r="S11" s="118" t="s">
        <v>440</v>
      </c>
      <c r="T11" s="115">
        <v>0.82181499999999996</v>
      </c>
      <c r="U11" s="117">
        <v>8</v>
      </c>
      <c r="V11" s="117">
        <v>7</v>
      </c>
      <c r="W11" s="115">
        <v>2.2746245367697777</v>
      </c>
      <c r="Y11" s="51" t="s">
        <v>429</v>
      </c>
      <c r="Z11" s="51" t="s">
        <v>549</v>
      </c>
      <c r="AA11" s="52">
        <v>0.83340000000000003</v>
      </c>
      <c r="AB11" s="52">
        <v>0.30730000000000002</v>
      </c>
      <c r="AC11" s="52">
        <v>0.22771</v>
      </c>
      <c r="AD11" s="52">
        <v>1.4383999999999999</v>
      </c>
      <c r="AE11" s="53" t="s">
        <v>497</v>
      </c>
      <c r="AF11" s="52">
        <v>0.83340000000000003</v>
      </c>
      <c r="AG11" s="54">
        <v>10</v>
      </c>
      <c r="AH11" s="54">
        <v>7</v>
      </c>
      <c r="AI11" s="52">
        <v>2.3011292943989448</v>
      </c>
      <c r="AK11" s="114" t="s">
        <v>569</v>
      </c>
      <c r="AL11" s="114" t="s">
        <v>536</v>
      </c>
      <c r="AM11" s="115">
        <v>0.74377000000000004</v>
      </c>
      <c r="AN11" s="115">
        <v>0.80900000000000005</v>
      </c>
      <c r="AO11" s="115">
        <v>-0.95025000000000004</v>
      </c>
      <c r="AP11" s="115">
        <v>2.2084999999999999</v>
      </c>
      <c r="AQ11" s="118" t="s">
        <v>440</v>
      </c>
      <c r="AR11" s="115">
        <v>0.74377000000000004</v>
      </c>
      <c r="AS11" s="117">
        <v>13</v>
      </c>
      <c r="AT11" s="117">
        <v>7</v>
      </c>
      <c r="AU11" s="115">
        <v>2.1038521047802239</v>
      </c>
    </row>
    <row r="12" spans="1:47" s="61" customFormat="1" x14ac:dyDescent="0.35">
      <c r="A12" s="114" t="s">
        <v>424</v>
      </c>
      <c r="B12" s="114" t="s">
        <v>543</v>
      </c>
      <c r="C12" s="115">
        <v>0.29276999999999997</v>
      </c>
      <c r="D12" s="115">
        <v>0.46650000000000003</v>
      </c>
      <c r="E12" s="115">
        <v>-0.63119999999999998</v>
      </c>
      <c r="F12" s="115">
        <v>1.1979</v>
      </c>
      <c r="G12" s="116" t="s">
        <v>440</v>
      </c>
      <c r="H12" s="115">
        <v>0.29276999999999997</v>
      </c>
      <c r="I12" s="117">
        <v>8</v>
      </c>
      <c r="J12" s="117">
        <v>8</v>
      </c>
      <c r="K12" s="115">
        <v>1.3401345240418758</v>
      </c>
      <c r="M12" s="51" t="s">
        <v>428</v>
      </c>
      <c r="N12" s="51" t="s">
        <v>548</v>
      </c>
      <c r="O12" s="52">
        <v>0.778501</v>
      </c>
      <c r="P12" s="52">
        <v>0.34810000000000002</v>
      </c>
      <c r="Q12" s="52">
        <v>9.1952900000000004E-2</v>
      </c>
      <c r="R12" s="52">
        <v>1.4578</v>
      </c>
      <c r="S12" s="53" t="s">
        <v>497</v>
      </c>
      <c r="T12" s="52">
        <v>0.778501</v>
      </c>
      <c r="U12" s="54">
        <v>2</v>
      </c>
      <c r="V12" s="54">
        <v>8</v>
      </c>
      <c r="W12" s="52">
        <v>2.1782046882332335</v>
      </c>
      <c r="Y12" s="51" t="s">
        <v>425</v>
      </c>
      <c r="Z12" s="51" t="s">
        <v>544</v>
      </c>
      <c r="AA12" s="52">
        <v>0.748</v>
      </c>
      <c r="AB12" s="52">
        <v>0.32040000000000002</v>
      </c>
      <c r="AC12" s="52">
        <v>0.11429</v>
      </c>
      <c r="AD12" s="52">
        <v>1.3714</v>
      </c>
      <c r="AE12" s="53" t="s">
        <v>497</v>
      </c>
      <c r="AF12" s="52">
        <v>0.748</v>
      </c>
      <c r="AG12" s="54">
        <v>15</v>
      </c>
      <c r="AH12" s="54">
        <v>8</v>
      </c>
      <c r="AI12" s="52">
        <v>2.1127702477582266</v>
      </c>
      <c r="AK12" s="114" t="s">
        <v>426</v>
      </c>
      <c r="AL12" s="114" t="s">
        <v>545</v>
      </c>
      <c r="AM12" s="115">
        <v>0.58201999999999998</v>
      </c>
      <c r="AN12" s="115">
        <v>0.55610000000000004</v>
      </c>
      <c r="AO12" s="115">
        <v>-0.52836000000000005</v>
      </c>
      <c r="AP12" s="115">
        <v>1.649</v>
      </c>
      <c r="AQ12" s="118" t="s">
        <v>440</v>
      </c>
      <c r="AR12" s="115">
        <v>0.58201999999999998</v>
      </c>
      <c r="AS12" s="117">
        <v>5</v>
      </c>
      <c r="AT12" s="117">
        <v>8</v>
      </c>
      <c r="AU12" s="115">
        <v>1.7896498747105773</v>
      </c>
    </row>
    <row r="13" spans="1:47" s="61" customFormat="1" x14ac:dyDescent="0.35">
      <c r="A13" s="114" t="s">
        <v>525</v>
      </c>
      <c r="B13" s="114" t="s">
        <v>547</v>
      </c>
      <c r="C13" s="115">
        <v>0.27161999999999997</v>
      </c>
      <c r="D13" s="115">
        <v>0.4662</v>
      </c>
      <c r="E13" s="115">
        <v>-0.66100000000000003</v>
      </c>
      <c r="F13" s="115">
        <v>1.1680999999999999</v>
      </c>
      <c r="G13" s="116" t="s">
        <v>440</v>
      </c>
      <c r="H13" s="115">
        <v>0.27161999999999997</v>
      </c>
      <c r="I13" s="117">
        <v>9</v>
      </c>
      <c r="J13" s="117">
        <v>9</v>
      </c>
      <c r="K13" s="115">
        <v>1.3120883130073886</v>
      </c>
      <c r="M13" s="114" t="s">
        <v>426</v>
      </c>
      <c r="N13" s="114" t="s">
        <v>545</v>
      </c>
      <c r="O13" s="115">
        <v>0.73387000000000002</v>
      </c>
      <c r="P13" s="115">
        <v>0.48659999999999998</v>
      </c>
      <c r="Q13" s="115">
        <v>-0.2343556</v>
      </c>
      <c r="R13" s="115">
        <v>1.6796</v>
      </c>
      <c r="S13" s="118" t="s">
        <v>440</v>
      </c>
      <c r="T13" s="115">
        <v>0.73387000000000002</v>
      </c>
      <c r="U13" s="117">
        <v>5</v>
      </c>
      <c r="V13" s="117">
        <v>9</v>
      </c>
      <c r="W13" s="115">
        <v>2.0831267288280944</v>
      </c>
      <c r="Y13" s="51" t="s">
        <v>420</v>
      </c>
      <c r="Z13" s="51" t="s">
        <v>540</v>
      </c>
      <c r="AA13" s="52">
        <v>0.68799999999999994</v>
      </c>
      <c r="AB13" s="52">
        <v>0.3392</v>
      </c>
      <c r="AC13" s="52">
        <v>2.0109999999999999E-2</v>
      </c>
      <c r="AD13" s="52">
        <v>1.3472999999999999</v>
      </c>
      <c r="AE13" s="53" t="s">
        <v>497</v>
      </c>
      <c r="AF13" s="52">
        <v>0.68799999999999994</v>
      </c>
      <c r="AG13" s="54">
        <v>12</v>
      </c>
      <c r="AH13" s="54">
        <v>9</v>
      </c>
      <c r="AI13" s="52">
        <v>1.9897320869507038</v>
      </c>
      <c r="AK13" s="114" t="s">
        <v>430</v>
      </c>
      <c r="AL13" s="114" t="s">
        <v>550</v>
      </c>
      <c r="AM13" s="115">
        <v>0.44796999999999998</v>
      </c>
      <c r="AN13" s="115">
        <v>0.85289999999999999</v>
      </c>
      <c r="AO13" s="115">
        <v>-1.2882899999999999</v>
      </c>
      <c r="AP13" s="115">
        <v>2.0428000000000002</v>
      </c>
      <c r="AQ13" s="118" t="s">
        <v>440</v>
      </c>
      <c r="AR13" s="115">
        <v>0.44796999999999998</v>
      </c>
      <c r="AS13" s="117">
        <v>16</v>
      </c>
      <c r="AT13" s="117">
        <v>9</v>
      </c>
      <c r="AU13" s="115">
        <v>1.5651317409969754</v>
      </c>
    </row>
    <row r="14" spans="1:47" s="61" customFormat="1" x14ac:dyDescent="0.35">
      <c r="A14" s="114" t="s">
        <v>429</v>
      </c>
      <c r="B14" s="114" t="s">
        <v>549</v>
      </c>
      <c r="C14" s="115">
        <v>0.23585</v>
      </c>
      <c r="D14" s="115">
        <v>0.34799999999999998</v>
      </c>
      <c r="E14" s="115">
        <v>-0.4526</v>
      </c>
      <c r="F14" s="115">
        <v>0.91759999999999997</v>
      </c>
      <c r="G14" s="116" t="s">
        <v>440</v>
      </c>
      <c r="H14" s="115">
        <v>0.23585</v>
      </c>
      <c r="I14" s="117">
        <v>10</v>
      </c>
      <c r="J14" s="117">
        <v>10</v>
      </c>
      <c r="K14" s="115">
        <v>1.2659843982641037</v>
      </c>
      <c r="M14" s="114" t="s">
        <v>522</v>
      </c>
      <c r="N14" s="114" t="s">
        <v>532</v>
      </c>
      <c r="O14" s="115">
        <v>0.68096299999999998</v>
      </c>
      <c r="P14" s="115">
        <v>0.71540000000000004</v>
      </c>
      <c r="Q14" s="115">
        <v>-0.63659500000000002</v>
      </c>
      <c r="R14" s="115">
        <v>2.1694</v>
      </c>
      <c r="S14" s="118" t="s">
        <v>440</v>
      </c>
      <c r="T14" s="115">
        <v>0.68096299999999998</v>
      </c>
      <c r="U14" s="117">
        <v>17</v>
      </c>
      <c r="V14" s="117">
        <v>10</v>
      </c>
      <c r="W14" s="115">
        <v>1.9757794920369629</v>
      </c>
      <c r="Y14" s="114" t="s">
        <v>428</v>
      </c>
      <c r="Z14" s="114" t="s">
        <v>548</v>
      </c>
      <c r="AA14" s="115">
        <v>0.61009999999999998</v>
      </c>
      <c r="AB14" s="115">
        <v>0.33700000000000002</v>
      </c>
      <c r="AC14" s="115">
        <v>-5.7540000000000001E-2</v>
      </c>
      <c r="AD14" s="115">
        <v>1.2608999999999999</v>
      </c>
      <c r="AE14" s="118" t="s">
        <v>440</v>
      </c>
      <c r="AF14" s="115">
        <v>0.61009999999999998</v>
      </c>
      <c r="AG14" s="117">
        <v>2</v>
      </c>
      <c r="AH14" s="117">
        <v>10</v>
      </c>
      <c r="AI14" s="115">
        <v>1.8406154511239794</v>
      </c>
      <c r="AK14" s="114" t="s">
        <v>418</v>
      </c>
      <c r="AL14" s="114" t="s">
        <v>538</v>
      </c>
      <c r="AM14" s="115">
        <v>0.33382000000000001</v>
      </c>
      <c r="AN14" s="115">
        <v>0.44090000000000001</v>
      </c>
      <c r="AO14" s="115">
        <v>-0.54483999999999999</v>
      </c>
      <c r="AP14" s="115">
        <v>1.1858</v>
      </c>
      <c r="AQ14" s="118" t="s">
        <v>440</v>
      </c>
      <c r="AR14" s="115">
        <v>0.33382000000000001</v>
      </c>
      <c r="AS14" s="117">
        <v>3</v>
      </c>
      <c r="AT14" s="117">
        <v>10</v>
      </c>
      <c r="AU14" s="115">
        <v>1.3962917884313035</v>
      </c>
    </row>
    <row r="15" spans="1:47" s="61" customFormat="1" x14ac:dyDescent="0.35">
      <c r="A15" s="114" t="s">
        <v>570</v>
      </c>
      <c r="B15" s="114" t="s">
        <v>546</v>
      </c>
      <c r="C15" s="115">
        <v>0.22561999999999999</v>
      </c>
      <c r="D15" s="115">
        <v>0.41710000000000003</v>
      </c>
      <c r="E15" s="115">
        <v>-0.60970000000000002</v>
      </c>
      <c r="F15" s="115">
        <v>1.0289999999999999</v>
      </c>
      <c r="G15" s="116" t="s">
        <v>440</v>
      </c>
      <c r="H15" s="115">
        <v>0.22561999999999999</v>
      </c>
      <c r="I15" s="117">
        <v>11</v>
      </c>
      <c r="J15" s="117">
        <v>11</v>
      </c>
      <c r="K15" s="115">
        <v>1.253099397022081</v>
      </c>
      <c r="M15" s="114" t="s">
        <v>418</v>
      </c>
      <c r="N15" s="114" t="s">
        <v>538</v>
      </c>
      <c r="O15" s="115">
        <v>0.487423</v>
      </c>
      <c r="P15" s="115">
        <v>0.3286</v>
      </c>
      <c r="Q15" s="115">
        <v>-0.16322687</v>
      </c>
      <c r="R15" s="115">
        <v>1.1272</v>
      </c>
      <c r="S15" s="118" t="s">
        <v>440</v>
      </c>
      <c r="T15" s="115">
        <v>0.487423</v>
      </c>
      <c r="U15" s="117">
        <v>3</v>
      </c>
      <c r="V15" s="117">
        <v>11</v>
      </c>
      <c r="W15" s="115">
        <v>1.6281151564517917</v>
      </c>
      <c r="Y15" s="114" t="s">
        <v>569</v>
      </c>
      <c r="Z15" s="114" t="s">
        <v>536</v>
      </c>
      <c r="AA15" s="115">
        <v>0.54220000000000002</v>
      </c>
      <c r="AB15" s="115">
        <v>0.74909999999999999</v>
      </c>
      <c r="AC15" s="115">
        <v>-1.05898</v>
      </c>
      <c r="AD15" s="115">
        <v>1.8749</v>
      </c>
      <c r="AE15" s="118" t="s">
        <v>440</v>
      </c>
      <c r="AF15" s="115">
        <v>0.54220000000000002</v>
      </c>
      <c r="AG15" s="117">
        <v>13</v>
      </c>
      <c r="AH15" s="117">
        <v>11</v>
      </c>
      <c r="AI15" s="115">
        <v>1.7197862330652876</v>
      </c>
      <c r="AK15" s="114" t="s">
        <v>417</v>
      </c>
      <c r="AL15" s="114" t="s">
        <v>534</v>
      </c>
      <c r="AM15" s="115">
        <v>0.30165999999999998</v>
      </c>
      <c r="AN15" s="115">
        <v>0.44130000000000003</v>
      </c>
      <c r="AO15" s="115">
        <v>-0.55279</v>
      </c>
      <c r="AP15" s="115">
        <v>1.1709000000000001</v>
      </c>
      <c r="AQ15" s="118" t="s">
        <v>440</v>
      </c>
      <c r="AR15" s="115">
        <v>0.30165999999999998</v>
      </c>
      <c r="AS15" s="117">
        <v>18</v>
      </c>
      <c r="AT15" s="117">
        <v>11</v>
      </c>
      <c r="AU15" s="115">
        <v>1.3521014340615805</v>
      </c>
    </row>
    <row r="16" spans="1:47" s="61" customFormat="1" x14ac:dyDescent="0.35">
      <c r="A16" s="114" t="s">
        <v>420</v>
      </c>
      <c r="B16" s="114" t="s">
        <v>540</v>
      </c>
      <c r="C16" s="115">
        <v>0.17499000000000001</v>
      </c>
      <c r="D16" s="115">
        <v>0.36220000000000002</v>
      </c>
      <c r="E16" s="115">
        <v>-0.54290000000000005</v>
      </c>
      <c r="F16" s="115">
        <v>0.87570000000000003</v>
      </c>
      <c r="G16" s="116" t="s">
        <v>440</v>
      </c>
      <c r="H16" s="115">
        <v>0.17499000000000001</v>
      </c>
      <c r="I16" s="117">
        <v>12</v>
      </c>
      <c r="J16" s="117">
        <v>12</v>
      </c>
      <c r="K16" s="115">
        <v>1.1912343042097542</v>
      </c>
      <c r="M16" s="114" t="s">
        <v>525</v>
      </c>
      <c r="N16" s="114" t="s">
        <v>547</v>
      </c>
      <c r="O16" s="115">
        <v>0.31630999999999998</v>
      </c>
      <c r="P16" s="115">
        <v>0.43530000000000002</v>
      </c>
      <c r="Q16" s="115">
        <v>-0.56360189999999999</v>
      </c>
      <c r="R16" s="115">
        <v>1.1484000000000001</v>
      </c>
      <c r="S16" s="118" t="s">
        <v>440</v>
      </c>
      <c r="T16" s="115">
        <v>0.31630999999999998</v>
      </c>
      <c r="U16" s="117">
        <v>9</v>
      </c>
      <c r="V16" s="117">
        <v>12</v>
      </c>
      <c r="W16" s="115">
        <v>1.3720555269189314</v>
      </c>
      <c r="Y16" s="114" t="s">
        <v>423</v>
      </c>
      <c r="Z16" s="114" t="s">
        <v>542</v>
      </c>
      <c r="AA16" s="115">
        <v>0.48039999999999999</v>
      </c>
      <c r="AB16" s="115">
        <v>0.30659999999999998</v>
      </c>
      <c r="AC16" s="115">
        <v>-0.12372</v>
      </c>
      <c r="AD16" s="115">
        <v>1.0777000000000001</v>
      </c>
      <c r="AE16" s="118" t="s">
        <v>440</v>
      </c>
      <c r="AF16" s="115">
        <v>0.48039999999999999</v>
      </c>
      <c r="AG16" s="117">
        <v>14</v>
      </c>
      <c r="AH16" s="117">
        <v>12</v>
      </c>
      <c r="AI16" s="115">
        <v>1.6167209612569626</v>
      </c>
      <c r="AK16" s="114" t="s">
        <v>428</v>
      </c>
      <c r="AL16" s="114" t="s">
        <v>548</v>
      </c>
      <c r="AM16" s="115">
        <v>0.25591000000000003</v>
      </c>
      <c r="AN16" s="115">
        <v>0.4577</v>
      </c>
      <c r="AO16" s="115">
        <v>-0.65498999999999996</v>
      </c>
      <c r="AP16" s="115">
        <v>1.1478999999999999</v>
      </c>
      <c r="AQ16" s="118" t="s">
        <v>440</v>
      </c>
      <c r="AR16" s="115">
        <v>0.25591000000000003</v>
      </c>
      <c r="AS16" s="117">
        <v>2</v>
      </c>
      <c r="AT16" s="117">
        <v>12</v>
      </c>
      <c r="AU16" s="115">
        <v>1.2916364754256311</v>
      </c>
    </row>
    <row r="17" spans="1:47" s="61" customFormat="1" x14ac:dyDescent="0.35">
      <c r="A17" s="114" t="s">
        <v>569</v>
      </c>
      <c r="B17" s="114" t="s">
        <v>536</v>
      </c>
      <c r="C17" s="115">
        <v>0.10841000000000001</v>
      </c>
      <c r="D17" s="115">
        <v>0.91020000000000001</v>
      </c>
      <c r="E17" s="115">
        <v>-1.8566</v>
      </c>
      <c r="F17" s="115">
        <v>1.7172000000000001</v>
      </c>
      <c r="G17" s="116" t="s">
        <v>440</v>
      </c>
      <c r="H17" s="115">
        <v>0.10841000000000001</v>
      </c>
      <c r="I17" s="117">
        <v>13</v>
      </c>
      <c r="J17" s="117">
        <v>13</v>
      </c>
      <c r="K17" s="115">
        <v>1.1145045986105873</v>
      </c>
      <c r="M17" s="114" t="s">
        <v>526</v>
      </c>
      <c r="N17" s="114" t="s">
        <v>495</v>
      </c>
      <c r="O17" s="115">
        <v>0.31393100000000002</v>
      </c>
      <c r="P17" s="115">
        <v>0.38590000000000002</v>
      </c>
      <c r="Q17" s="115">
        <v>-0.43378529999999998</v>
      </c>
      <c r="R17" s="115">
        <v>1.0743</v>
      </c>
      <c r="S17" s="118" t="s">
        <v>440</v>
      </c>
      <c r="T17" s="115">
        <v>0.31393100000000002</v>
      </c>
      <c r="U17" s="117">
        <v>4</v>
      </c>
      <c r="V17" s="117">
        <v>13</v>
      </c>
      <c r="W17" s="115">
        <v>1.3687952864141208</v>
      </c>
      <c r="Y17" s="114" t="s">
        <v>424</v>
      </c>
      <c r="Z17" s="114" t="s">
        <v>543</v>
      </c>
      <c r="AA17" s="115">
        <v>0.1865</v>
      </c>
      <c r="AB17" s="115">
        <v>0.42099999999999999</v>
      </c>
      <c r="AC17" s="115">
        <v>-0.64270000000000005</v>
      </c>
      <c r="AD17" s="115">
        <v>1.0028999999999999</v>
      </c>
      <c r="AE17" s="118" t="s">
        <v>440</v>
      </c>
      <c r="AF17" s="115">
        <v>0.1865</v>
      </c>
      <c r="AG17" s="117">
        <v>8</v>
      </c>
      <c r="AH17" s="117">
        <v>13</v>
      </c>
      <c r="AI17" s="115">
        <v>1.2050246220856964</v>
      </c>
      <c r="AK17" s="114" t="s">
        <v>423</v>
      </c>
      <c r="AL17" s="114" t="s">
        <v>542</v>
      </c>
      <c r="AM17" s="115">
        <v>0.20119000000000001</v>
      </c>
      <c r="AN17" s="115">
        <v>0.45490000000000003</v>
      </c>
      <c r="AO17" s="115">
        <v>-0.67893999999999999</v>
      </c>
      <c r="AP17" s="115">
        <v>1.0975999999999999</v>
      </c>
      <c r="AQ17" s="118" t="s">
        <v>440</v>
      </c>
      <c r="AR17" s="115">
        <v>0.20119000000000001</v>
      </c>
      <c r="AS17" s="117">
        <v>14</v>
      </c>
      <c r="AT17" s="117">
        <v>13</v>
      </c>
      <c r="AU17" s="115">
        <v>1.2228570925997484</v>
      </c>
    </row>
    <row r="18" spans="1:47" s="61" customFormat="1" x14ac:dyDescent="0.35">
      <c r="A18" s="114" t="s">
        <v>423</v>
      </c>
      <c r="B18" s="114" t="s">
        <v>542</v>
      </c>
      <c r="C18" s="115">
        <v>6.4930000000000002E-2</v>
      </c>
      <c r="D18" s="115">
        <v>0.36659999999999998</v>
      </c>
      <c r="E18" s="115">
        <v>-0.66059999999999997</v>
      </c>
      <c r="F18" s="115">
        <v>0.77939999999999998</v>
      </c>
      <c r="G18" s="116" t="s">
        <v>440</v>
      </c>
      <c r="H18" s="115">
        <v>6.4930000000000002E-2</v>
      </c>
      <c r="I18" s="117">
        <v>14</v>
      </c>
      <c r="J18" s="117">
        <v>14</v>
      </c>
      <c r="K18" s="115">
        <v>1.0670843258669644</v>
      </c>
      <c r="M18" s="114" t="s">
        <v>417</v>
      </c>
      <c r="N18" s="114" t="s">
        <v>534</v>
      </c>
      <c r="O18" s="115">
        <v>8.6979999999999991E-3</v>
      </c>
      <c r="P18" s="115">
        <v>0.33029999999999998</v>
      </c>
      <c r="Q18" s="115">
        <v>-0.64129829999999999</v>
      </c>
      <c r="R18" s="115">
        <v>0.65280000000000005</v>
      </c>
      <c r="S18" s="118" t="s">
        <v>440</v>
      </c>
      <c r="T18" s="115">
        <v>8.6979999999999991E-3</v>
      </c>
      <c r="U18" s="117">
        <v>18</v>
      </c>
      <c r="V18" s="117">
        <v>14</v>
      </c>
      <c r="W18" s="115">
        <v>1.0087359375157308</v>
      </c>
      <c r="Y18" s="114" t="s">
        <v>523</v>
      </c>
      <c r="Z18" s="114" t="s">
        <v>535</v>
      </c>
      <c r="AA18" s="115">
        <v>2.5600000000000001E-2</v>
      </c>
      <c r="AB18" s="115">
        <v>0.66920000000000002</v>
      </c>
      <c r="AC18" s="115">
        <v>-1.3288</v>
      </c>
      <c r="AD18" s="115">
        <v>1.3152999999999999</v>
      </c>
      <c r="AE18" s="118" t="s">
        <v>440</v>
      </c>
      <c r="AF18" s="115">
        <v>2.5600000000000001E-2</v>
      </c>
      <c r="AG18" s="117">
        <v>19</v>
      </c>
      <c r="AH18" s="117">
        <v>14</v>
      </c>
      <c r="AI18" s="115">
        <v>1.0259304941903822</v>
      </c>
      <c r="AK18" s="114" t="s">
        <v>568</v>
      </c>
      <c r="AL18" s="114" t="s">
        <v>537</v>
      </c>
      <c r="AM18" s="115">
        <v>4.7940000000000003E-2</v>
      </c>
      <c r="AN18" s="115">
        <v>0.48370000000000002</v>
      </c>
      <c r="AO18" s="115">
        <v>-0.92286000000000001</v>
      </c>
      <c r="AP18" s="115">
        <v>0.97750000000000004</v>
      </c>
      <c r="AQ18" s="118" t="s">
        <v>440</v>
      </c>
      <c r="AR18" s="115">
        <v>4.7940000000000003E-2</v>
      </c>
      <c r="AS18" s="117">
        <v>7</v>
      </c>
      <c r="AT18" s="117">
        <v>14</v>
      </c>
      <c r="AU18" s="115">
        <v>1.0491077069736205</v>
      </c>
    </row>
    <row r="19" spans="1:47" s="61" customFormat="1" x14ac:dyDescent="0.35">
      <c r="A19" s="114" t="s">
        <v>425</v>
      </c>
      <c r="B19" s="114" t="s">
        <v>544</v>
      </c>
      <c r="C19" s="115">
        <v>2.0500000000000001E-2</v>
      </c>
      <c r="D19" s="115">
        <v>0.42249999999999999</v>
      </c>
      <c r="E19" s="115">
        <v>-0.82399999999999995</v>
      </c>
      <c r="F19" s="115">
        <v>0.83169999999999999</v>
      </c>
      <c r="G19" s="116" t="s">
        <v>440</v>
      </c>
      <c r="H19" s="115">
        <v>2.0500000000000001E-2</v>
      </c>
      <c r="I19" s="117">
        <v>15</v>
      </c>
      <c r="J19" s="117">
        <v>15</v>
      </c>
      <c r="K19" s="115">
        <v>1.0207115682431935</v>
      </c>
      <c r="M19" s="114" t="s">
        <v>429</v>
      </c>
      <c r="N19" s="114" t="s">
        <v>549</v>
      </c>
      <c r="O19" s="115">
        <v>-1.0685E-2</v>
      </c>
      <c r="P19" s="115">
        <v>0.34139999999999998</v>
      </c>
      <c r="Q19" s="115">
        <v>-0.68201149999999999</v>
      </c>
      <c r="R19" s="115">
        <v>0.66249999999999998</v>
      </c>
      <c r="S19" s="118" t="s">
        <v>440</v>
      </c>
      <c r="T19" s="115">
        <v>1.0685E-2</v>
      </c>
      <c r="U19" s="117">
        <v>10</v>
      </c>
      <c r="V19" s="117">
        <v>15</v>
      </c>
      <c r="W19" s="115">
        <v>0.98937188183808877</v>
      </c>
      <c r="Y19" s="114" t="s">
        <v>568</v>
      </c>
      <c r="Z19" s="114" t="s">
        <v>537</v>
      </c>
      <c r="AA19" s="115">
        <v>-2.7300000000000001E-2</v>
      </c>
      <c r="AB19" s="115">
        <v>0.36230000000000001</v>
      </c>
      <c r="AC19" s="115">
        <v>-0.75488</v>
      </c>
      <c r="AD19" s="115">
        <v>0.66710000000000003</v>
      </c>
      <c r="AE19" s="118" t="s">
        <v>440</v>
      </c>
      <c r="AF19" s="115">
        <v>2.7300000000000001E-2</v>
      </c>
      <c r="AG19" s="117">
        <v>7</v>
      </c>
      <c r="AH19" s="117">
        <v>15</v>
      </c>
      <c r="AI19" s="115">
        <v>0.97306927694875556</v>
      </c>
      <c r="AK19" s="114" t="s">
        <v>429</v>
      </c>
      <c r="AL19" s="114" t="s">
        <v>549</v>
      </c>
      <c r="AM19" s="115">
        <v>-4.8680000000000001E-2</v>
      </c>
      <c r="AN19" s="115">
        <v>0.41670000000000001</v>
      </c>
      <c r="AO19" s="115">
        <v>-0.87555000000000005</v>
      </c>
      <c r="AP19" s="115">
        <v>0.76200000000000001</v>
      </c>
      <c r="AQ19" s="118" t="s">
        <v>440</v>
      </c>
      <c r="AR19" s="115">
        <v>4.8680000000000001E-2</v>
      </c>
      <c r="AS19" s="117">
        <v>10</v>
      </c>
      <c r="AT19" s="117">
        <v>15</v>
      </c>
      <c r="AU19" s="115">
        <v>0.95248587641688276</v>
      </c>
    </row>
    <row r="20" spans="1:47" s="61" customFormat="1" x14ac:dyDescent="0.35">
      <c r="A20" s="114" t="s">
        <v>430</v>
      </c>
      <c r="B20" s="114" t="s">
        <v>550</v>
      </c>
      <c r="C20" s="115">
        <v>-0.29458000000000001</v>
      </c>
      <c r="D20" s="115">
        <v>0.76539999999999997</v>
      </c>
      <c r="E20" s="115">
        <v>-1.8808</v>
      </c>
      <c r="F20" s="115">
        <v>1.1178999999999999</v>
      </c>
      <c r="G20" s="116" t="s">
        <v>440</v>
      </c>
      <c r="H20" s="115">
        <v>0.29458000000000001</v>
      </c>
      <c r="I20" s="117">
        <v>16</v>
      </c>
      <c r="J20" s="117">
        <v>16</v>
      </c>
      <c r="K20" s="115">
        <v>0.74484435640952551</v>
      </c>
      <c r="M20" s="114" t="s">
        <v>568</v>
      </c>
      <c r="N20" s="114" t="s">
        <v>537</v>
      </c>
      <c r="O20" s="115">
        <v>-0.15612000000000001</v>
      </c>
      <c r="P20" s="115">
        <v>0.38219999999999998</v>
      </c>
      <c r="Q20" s="115">
        <v>-0.93014660000000005</v>
      </c>
      <c r="R20" s="115">
        <v>0.57010000000000005</v>
      </c>
      <c r="S20" s="118" t="s">
        <v>440</v>
      </c>
      <c r="T20" s="115">
        <v>0.15612000000000001</v>
      </c>
      <c r="U20" s="117">
        <v>7</v>
      </c>
      <c r="V20" s="117">
        <v>16</v>
      </c>
      <c r="W20" s="115">
        <v>0.85545652942795369</v>
      </c>
      <c r="Y20" s="114" t="s">
        <v>417</v>
      </c>
      <c r="Z20" s="114" t="s">
        <v>534</v>
      </c>
      <c r="AA20" s="115">
        <v>-0.2034</v>
      </c>
      <c r="AB20" s="115">
        <v>0.30890000000000001</v>
      </c>
      <c r="AC20" s="115">
        <v>-0.81194</v>
      </c>
      <c r="AD20" s="115">
        <v>0.39839999999999998</v>
      </c>
      <c r="AE20" s="118" t="s">
        <v>440</v>
      </c>
      <c r="AF20" s="115">
        <v>0.2034</v>
      </c>
      <c r="AG20" s="117">
        <v>18</v>
      </c>
      <c r="AH20" s="117">
        <v>16</v>
      </c>
      <c r="AI20" s="115">
        <v>0.81595179542259288</v>
      </c>
      <c r="AK20" s="114" t="s">
        <v>570</v>
      </c>
      <c r="AL20" s="114" t="s">
        <v>546</v>
      </c>
      <c r="AM20" s="115">
        <v>-0.15056</v>
      </c>
      <c r="AN20" s="115">
        <v>0.50119999999999998</v>
      </c>
      <c r="AO20" s="115">
        <v>-1.1640900000000001</v>
      </c>
      <c r="AP20" s="115">
        <v>0.80300000000000005</v>
      </c>
      <c r="AQ20" s="118" t="s">
        <v>440</v>
      </c>
      <c r="AR20" s="115">
        <v>0.15056</v>
      </c>
      <c r="AS20" s="117">
        <v>11</v>
      </c>
      <c r="AT20" s="117">
        <v>16</v>
      </c>
      <c r="AU20" s="115">
        <v>0.86022611489208167</v>
      </c>
    </row>
    <row r="21" spans="1:47" s="61" customFormat="1" x14ac:dyDescent="0.35">
      <c r="A21" s="114" t="s">
        <v>522</v>
      </c>
      <c r="B21" s="114" t="s">
        <v>532</v>
      </c>
      <c r="C21" s="115">
        <v>-0.30270000000000002</v>
      </c>
      <c r="D21" s="115">
        <v>0.77170000000000005</v>
      </c>
      <c r="E21" s="115">
        <v>-1.7337</v>
      </c>
      <c r="F21" s="115">
        <v>1.2857000000000001</v>
      </c>
      <c r="G21" s="116" t="s">
        <v>440</v>
      </c>
      <c r="H21" s="115">
        <v>0.30270000000000002</v>
      </c>
      <c r="I21" s="117">
        <v>17</v>
      </c>
      <c r="J21" s="117">
        <v>17</v>
      </c>
      <c r="K21" s="115">
        <v>0.73882070933967692</v>
      </c>
      <c r="M21" s="114" t="s">
        <v>425</v>
      </c>
      <c r="N21" s="114" t="s">
        <v>544</v>
      </c>
      <c r="O21" s="115">
        <v>-0.44030599999999998</v>
      </c>
      <c r="P21" s="115">
        <v>0.38740000000000002</v>
      </c>
      <c r="Q21" s="115">
        <v>-1.211822</v>
      </c>
      <c r="R21" s="115">
        <v>0.308</v>
      </c>
      <c r="S21" s="118" t="s">
        <v>440</v>
      </c>
      <c r="T21" s="115">
        <v>0.44030599999999998</v>
      </c>
      <c r="U21" s="117">
        <v>15</v>
      </c>
      <c r="V21" s="117">
        <v>17</v>
      </c>
      <c r="W21" s="115">
        <v>0.6438393760877118</v>
      </c>
      <c r="Y21" s="114" t="s">
        <v>526</v>
      </c>
      <c r="Z21" s="114" t="s">
        <v>495</v>
      </c>
      <c r="AA21" s="115">
        <v>-0.29149999999999998</v>
      </c>
      <c r="AB21" s="115">
        <v>0.36670000000000003</v>
      </c>
      <c r="AC21" s="115">
        <v>-1.0054799999999999</v>
      </c>
      <c r="AD21" s="115">
        <v>0.43109999999999998</v>
      </c>
      <c r="AE21" s="118" t="s">
        <v>440</v>
      </c>
      <c r="AF21" s="115">
        <v>0.29149999999999998</v>
      </c>
      <c r="AG21" s="117">
        <v>4</v>
      </c>
      <c r="AH21" s="117">
        <v>17</v>
      </c>
      <c r="AI21" s="115">
        <v>0.74714201360297039</v>
      </c>
      <c r="AK21" s="114" t="s">
        <v>522</v>
      </c>
      <c r="AL21" s="114" t="s">
        <v>532</v>
      </c>
      <c r="AM21" s="115">
        <v>-0.19664999999999999</v>
      </c>
      <c r="AN21" s="115">
        <v>0.85460000000000003</v>
      </c>
      <c r="AO21" s="115">
        <v>-1.80132</v>
      </c>
      <c r="AP21" s="115">
        <v>1.5441</v>
      </c>
      <c r="AQ21" s="118" t="s">
        <v>440</v>
      </c>
      <c r="AR21" s="115">
        <v>0.19664999999999999</v>
      </c>
      <c r="AS21" s="117">
        <v>17</v>
      </c>
      <c r="AT21" s="117">
        <v>17</v>
      </c>
      <c r="AU21" s="115">
        <v>0.8214781003381123</v>
      </c>
    </row>
    <row r="22" spans="1:47" s="61" customFormat="1" x14ac:dyDescent="0.35">
      <c r="A22" s="114" t="s">
        <v>417</v>
      </c>
      <c r="B22" s="114" t="s">
        <v>534</v>
      </c>
      <c r="C22" s="115">
        <v>-0.3049</v>
      </c>
      <c r="D22" s="115">
        <v>0.36870000000000003</v>
      </c>
      <c r="E22" s="115">
        <v>-1.0286</v>
      </c>
      <c r="F22" s="115">
        <v>0.41260000000000002</v>
      </c>
      <c r="G22" s="116" t="s">
        <v>440</v>
      </c>
      <c r="H22" s="115">
        <v>0.3049</v>
      </c>
      <c r="I22" s="117">
        <v>18</v>
      </c>
      <c r="J22" s="117">
        <v>18</v>
      </c>
      <c r="K22" s="115">
        <v>0.73719709041480663</v>
      </c>
      <c r="M22" s="114" t="s">
        <v>430</v>
      </c>
      <c r="N22" s="114" t="s">
        <v>550</v>
      </c>
      <c r="O22" s="115">
        <v>-0.46191599999999999</v>
      </c>
      <c r="P22" s="115">
        <v>0.72409999999999997</v>
      </c>
      <c r="Q22" s="115">
        <v>-1.9613510000000001</v>
      </c>
      <c r="R22" s="115">
        <v>0.87949999999999995</v>
      </c>
      <c r="S22" s="118" t="s">
        <v>440</v>
      </c>
      <c r="T22" s="115">
        <v>0.46191599999999999</v>
      </c>
      <c r="U22" s="117">
        <v>16</v>
      </c>
      <c r="V22" s="117">
        <v>18</v>
      </c>
      <c r="W22" s="115">
        <v>0.63007526404124847</v>
      </c>
      <c r="Y22" s="114" t="s">
        <v>525</v>
      </c>
      <c r="Z22" s="114" t="s">
        <v>547</v>
      </c>
      <c r="AA22" s="115">
        <v>-0.44469999999999998</v>
      </c>
      <c r="AB22" s="115">
        <v>0.44769999999999999</v>
      </c>
      <c r="AC22" s="115">
        <v>-1.3513299999999999</v>
      </c>
      <c r="AD22" s="115">
        <v>0.4037</v>
      </c>
      <c r="AE22" s="118" t="s">
        <v>440</v>
      </c>
      <c r="AF22" s="115">
        <v>0.44469999999999998</v>
      </c>
      <c r="AG22" s="117">
        <v>9</v>
      </c>
      <c r="AH22" s="117">
        <v>18</v>
      </c>
      <c r="AI22" s="115">
        <v>0.64101655215510478</v>
      </c>
      <c r="AK22" s="114" t="s">
        <v>425</v>
      </c>
      <c r="AL22" s="114" t="s">
        <v>544</v>
      </c>
      <c r="AM22" s="115">
        <v>-0.21676999999999999</v>
      </c>
      <c r="AN22" s="115">
        <v>0.49280000000000002</v>
      </c>
      <c r="AO22" s="115">
        <v>-1.1921999999999999</v>
      </c>
      <c r="AP22" s="115">
        <v>0.74019999999999997</v>
      </c>
      <c r="AQ22" s="118" t="s">
        <v>440</v>
      </c>
      <c r="AR22" s="115">
        <v>0.21676999999999999</v>
      </c>
      <c r="AS22" s="117">
        <v>15</v>
      </c>
      <c r="AT22" s="117">
        <v>18</v>
      </c>
      <c r="AU22" s="115">
        <v>0.80511512448997169</v>
      </c>
    </row>
    <row r="23" spans="1:47" s="61" customFormat="1" x14ac:dyDescent="0.35">
      <c r="A23" s="114" t="s">
        <v>523</v>
      </c>
      <c r="B23" s="114" t="s">
        <v>535</v>
      </c>
      <c r="C23" s="115">
        <v>-0.43282999999999999</v>
      </c>
      <c r="D23" s="115">
        <v>0.84499999999999997</v>
      </c>
      <c r="E23" s="115">
        <v>-2.1814</v>
      </c>
      <c r="F23" s="115">
        <v>1.1406000000000001</v>
      </c>
      <c r="G23" s="116" t="s">
        <v>440</v>
      </c>
      <c r="H23" s="115">
        <v>0.43282999999999999</v>
      </c>
      <c r="I23" s="117">
        <v>19</v>
      </c>
      <c r="J23" s="117">
        <v>19</v>
      </c>
      <c r="K23" s="115">
        <v>0.64867075646081307</v>
      </c>
      <c r="M23" s="114" t="s">
        <v>523</v>
      </c>
      <c r="N23" s="114" t="s">
        <v>535</v>
      </c>
      <c r="O23" s="115">
        <v>-0.79450200000000004</v>
      </c>
      <c r="P23" s="115">
        <v>0.72219999999999995</v>
      </c>
      <c r="Q23" s="115">
        <v>-2.2809029999999999</v>
      </c>
      <c r="R23" s="115">
        <v>0.55179999999999996</v>
      </c>
      <c r="S23" s="118" t="s">
        <v>440</v>
      </c>
      <c r="T23" s="115">
        <v>0.79450200000000004</v>
      </c>
      <c r="U23" s="117">
        <v>19</v>
      </c>
      <c r="V23" s="117">
        <v>19</v>
      </c>
      <c r="W23" s="115">
        <v>0.45180617838385662</v>
      </c>
      <c r="Y23" s="114" t="s">
        <v>522</v>
      </c>
      <c r="Z23" s="114" t="s">
        <v>532</v>
      </c>
      <c r="AA23" s="115">
        <v>-0.75760000000000005</v>
      </c>
      <c r="AB23" s="115">
        <v>0.62270000000000003</v>
      </c>
      <c r="AC23" s="115">
        <v>-1.9016900000000001</v>
      </c>
      <c r="AD23" s="115">
        <v>0.52439999999999998</v>
      </c>
      <c r="AE23" s="118" t="s">
        <v>440</v>
      </c>
      <c r="AF23" s="115">
        <v>0.75760000000000005</v>
      </c>
      <c r="AG23" s="117">
        <v>17</v>
      </c>
      <c r="AH23" s="117">
        <v>19</v>
      </c>
      <c r="AI23" s="115">
        <v>0.46879017439219306</v>
      </c>
      <c r="AK23" s="114" t="s">
        <v>523</v>
      </c>
      <c r="AL23" s="114" t="s">
        <v>535</v>
      </c>
      <c r="AM23" s="115">
        <v>-0.48072999999999999</v>
      </c>
      <c r="AN23" s="115">
        <v>0.86319999999999997</v>
      </c>
      <c r="AO23" s="115">
        <v>-2.26342</v>
      </c>
      <c r="AP23" s="115">
        <v>1.1256999999999999</v>
      </c>
      <c r="AQ23" s="118" t="s">
        <v>440</v>
      </c>
      <c r="AR23" s="115">
        <v>0.48072999999999999</v>
      </c>
      <c r="AS23" s="117">
        <v>19</v>
      </c>
      <c r="AT23" s="117">
        <v>19</v>
      </c>
      <c r="AU23" s="115">
        <v>0.61833184476484493</v>
      </c>
    </row>
    <row r="24" spans="1:47" x14ac:dyDescent="0.35">
      <c r="S24" s="59"/>
      <c r="AE24" s="59"/>
      <c r="AQ24" s="59"/>
    </row>
    <row r="25" spans="1:47" x14ac:dyDescent="0.35">
      <c r="A25" t="s">
        <v>527</v>
      </c>
      <c r="C25">
        <v>2.939082</v>
      </c>
      <c r="M25" t="s">
        <v>527</v>
      </c>
      <c r="O25">
        <v>4.389634</v>
      </c>
      <c r="S25" s="59"/>
      <c r="Y25" t="s">
        <v>527</v>
      </c>
      <c r="AA25">
        <v>4.783747</v>
      </c>
      <c r="AE25" s="59"/>
      <c r="AK25" t="s">
        <v>527</v>
      </c>
      <c r="AM25">
        <v>2.6550750000000001</v>
      </c>
      <c r="AQ25" s="59"/>
    </row>
    <row r="30" spans="1:47" ht="15.5" x14ac:dyDescent="0.35">
      <c r="A30" s="43" t="s">
        <v>551</v>
      </c>
    </row>
    <row r="31" spans="1:47" x14ac:dyDescent="0.35">
      <c r="C31" s="111" t="s">
        <v>516</v>
      </c>
      <c r="D31" s="111"/>
      <c r="E31" s="111"/>
      <c r="F31" s="111"/>
      <c r="G31" s="111"/>
      <c r="H31" s="111"/>
      <c r="I31" s="59"/>
      <c r="J31" s="59"/>
    </row>
    <row r="32" spans="1:47" x14ac:dyDescent="0.35">
      <c r="A32" t="s">
        <v>414</v>
      </c>
      <c r="C32" s="59" t="s">
        <v>517</v>
      </c>
      <c r="D32" s="59" t="s">
        <v>518</v>
      </c>
      <c r="E32" s="45">
        <v>2.5000000000000001E-2</v>
      </c>
      <c r="F32" s="45">
        <v>0.97499999999999998</v>
      </c>
      <c r="G32" s="59" t="s">
        <v>519</v>
      </c>
      <c r="H32" s="59" t="s">
        <v>520</v>
      </c>
      <c r="I32" s="59"/>
      <c r="J32" s="59" t="s">
        <v>531</v>
      </c>
      <c r="K32" s="59" t="s">
        <v>521</v>
      </c>
    </row>
    <row r="33" spans="1:11" x14ac:dyDescent="0.35">
      <c r="A33" t="s">
        <v>524</v>
      </c>
      <c r="B33" t="s">
        <v>541</v>
      </c>
      <c r="C33">
        <v>-7.1958000000000002</v>
      </c>
      <c r="D33">
        <v>0.2175</v>
      </c>
      <c r="E33">
        <v>-7.6401000000000003</v>
      </c>
      <c r="F33">
        <v>-6.7916999999999996</v>
      </c>
      <c r="G33" s="59" t="str">
        <f>IF(E33*F33&lt;0,"Y","N")</f>
        <v>N</v>
      </c>
      <c r="H33">
        <f t="shared" ref="H33:H52" si="0">ABS(C33)</f>
        <v>7.1958000000000002</v>
      </c>
      <c r="K33">
        <v>1</v>
      </c>
    </row>
    <row r="34" spans="1:11" x14ac:dyDescent="0.35">
      <c r="A34" t="s">
        <v>522</v>
      </c>
      <c r="B34" t="s">
        <v>532</v>
      </c>
      <c r="C34">
        <v>-0.30270000000000002</v>
      </c>
      <c r="D34">
        <v>0.77170000000000005</v>
      </c>
      <c r="E34">
        <v>-1.7337</v>
      </c>
      <c r="F34">
        <v>1.2857000000000001</v>
      </c>
      <c r="G34" s="59" t="str">
        <f t="shared" ref="G34:G52" si="1">IF(E34*F34&lt;0,"Y","N")</f>
        <v>Y</v>
      </c>
      <c r="H34">
        <f t="shared" si="0"/>
        <v>0.30270000000000002</v>
      </c>
      <c r="K34">
        <f t="shared" ref="K34:K52" si="2">EXP(C34)</f>
        <v>0.73882070933967692</v>
      </c>
    </row>
    <row r="35" spans="1:11" x14ac:dyDescent="0.35">
      <c r="A35" t="s">
        <v>416</v>
      </c>
      <c r="B35" t="s">
        <v>533</v>
      </c>
      <c r="C35">
        <v>2.9516800000000001</v>
      </c>
      <c r="D35">
        <v>0.37069999999999997</v>
      </c>
      <c r="E35">
        <v>2.2216999999999998</v>
      </c>
      <c r="F35">
        <v>3.6808999999999998</v>
      </c>
      <c r="G35" s="59" t="str">
        <f t="shared" si="1"/>
        <v>N</v>
      </c>
      <c r="H35">
        <f t="shared" si="0"/>
        <v>2.9516800000000001</v>
      </c>
      <c r="K35">
        <f t="shared" si="2"/>
        <v>19.138078707922222</v>
      </c>
    </row>
    <row r="36" spans="1:11" x14ac:dyDescent="0.35">
      <c r="A36" t="s">
        <v>417</v>
      </c>
      <c r="B36" t="s">
        <v>534</v>
      </c>
      <c r="C36">
        <v>-0.3049</v>
      </c>
      <c r="D36">
        <v>0.36870000000000003</v>
      </c>
      <c r="E36">
        <v>-1.0286</v>
      </c>
      <c r="F36">
        <v>0.41260000000000002</v>
      </c>
      <c r="G36" s="59" t="str">
        <f t="shared" si="1"/>
        <v>Y</v>
      </c>
      <c r="H36">
        <f t="shared" si="0"/>
        <v>0.3049</v>
      </c>
      <c r="K36">
        <f t="shared" si="2"/>
        <v>0.73719709041480663</v>
      </c>
    </row>
    <row r="37" spans="1:11" x14ac:dyDescent="0.35">
      <c r="A37" t="s">
        <v>418</v>
      </c>
      <c r="B37" t="s">
        <v>538</v>
      </c>
      <c r="C37">
        <v>1.1352100000000001</v>
      </c>
      <c r="D37">
        <v>0.34889999999999999</v>
      </c>
      <c r="E37">
        <v>0.45279999999999998</v>
      </c>
      <c r="F37">
        <v>1.8229</v>
      </c>
      <c r="G37" s="59" t="str">
        <f t="shared" si="1"/>
        <v>N</v>
      </c>
      <c r="H37">
        <f t="shared" si="0"/>
        <v>1.1352100000000001</v>
      </c>
      <c r="K37">
        <f t="shared" si="2"/>
        <v>3.1118269579553162</v>
      </c>
    </row>
    <row r="38" spans="1:11" x14ac:dyDescent="0.35">
      <c r="A38" t="s">
        <v>568</v>
      </c>
      <c r="B38" t="s">
        <v>537</v>
      </c>
      <c r="C38">
        <v>0.33012999999999998</v>
      </c>
      <c r="D38">
        <v>0.41830000000000001</v>
      </c>
      <c r="E38">
        <v>-0.51119999999999999</v>
      </c>
      <c r="F38">
        <v>1.1344000000000001</v>
      </c>
      <c r="G38" s="59" t="str">
        <f t="shared" si="1"/>
        <v>Y</v>
      </c>
      <c r="H38">
        <f t="shared" si="0"/>
        <v>0.33012999999999998</v>
      </c>
      <c r="K38">
        <f t="shared" si="2"/>
        <v>1.3911489660746705</v>
      </c>
    </row>
    <row r="39" spans="1:11" x14ac:dyDescent="0.35">
      <c r="A39" t="s">
        <v>420</v>
      </c>
      <c r="B39" t="s">
        <v>540</v>
      </c>
      <c r="C39">
        <v>0.17499000000000001</v>
      </c>
      <c r="D39">
        <v>0.36220000000000002</v>
      </c>
      <c r="E39">
        <v>-0.54290000000000005</v>
      </c>
      <c r="F39">
        <v>0.87570000000000003</v>
      </c>
      <c r="G39" s="59" t="str">
        <f t="shared" si="1"/>
        <v>Y</v>
      </c>
      <c r="H39">
        <f t="shared" si="0"/>
        <v>0.17499000000000001</v>
      </c>
      <c r="K39">
        <f t="shared" si="2"/>
        <v>1.1912343042097542</v>
      </c>
    </row>
    <row r="40" spans="1:11" x14ac:dyDescent="0.35">
      <c r="A40" t="s">
        <v>523</v>
      </c>
      <c r="B40" t="s">
        <v>535</v>
      </c>
      <c r="C40">
        <v>-0.43282999999999999</v>
      </c>
      <c r="D40">
        <v>0.84499999999999997</v>
      </c>
      <c r="E40">
        <v>-2.1814</v>
      </c>
      <c r="F40">
        <v>1.1406000000000001</v>
      </c>
      <c r="G40" s="59" t="str">
        <f t="shared" si="1"/>
        <v>Y</v>
      </c>
      <c r="H40">
        <f t="shared" si="0"/>
        <v>0.43282999999999999</v>
      </c>
      <c r="K40">
        <f t="shared" si="2"/>
        <v>0.64867075646081307</v>
      </c>
    </row>
    <row r="41" spans="1:11" x14ac:dyDescent="0.35">
      <c r="A41" t="s">
        <v>421</v>
      </c>
      <c r="B41" t="s">
        <v>539</v>
      </c>
      <c r="C41">
        <v>0.79710999999999999</v>
      </c>
      <c r="D41">
        <v>0.32479999999999998</v>
      </c>
      <c r="E41">
        <v>0.1603</v>
      </c>
      <c r="F41">
        <v>1.4342999999999999</v>
      </c>
      <c r="G41" s="59" t="str">
        <f t="shared" si="1"/>
        <v>N</v>
      </c>
      <c r="H41">
        <f t="shared" si="0"/>
        <v>0.79710999999999999</v>
      </c>
      <c r="K41">
        <f t="shared" si="2"/>
        <v>2.2191184002325923</v>
      </c>
    </row>
    <row r="42" spans="1:11" x14ac:dyDescent="0.35">
      <c r="A42" t="s">
        <v>569</v>
      </c>
      <c r="B42" t="s">
        <v>536</v>
      </c>
      <c r="C42">
        <v>0.10841000000000001</v>
      </c>
      <c r="D42">
        <v>0.91020000000000001</v>
      </c>
      <c r="E42">
        <v>-1.8566</v>
      </c>
      <c r="F42">
        <v>1.7172000000000001</v>
      </c>
      <c r="G42" s="59" t="str">
        <f t="shared" si="1"/>
        <v>Y</v>
      </c>
      <c r="H42">
        <f t="shared" si="0"/>
        <v>0.10841000000000001</v>
      </c>
      <c r="K42">
        <f t="shared" si="2"/>
        <v>1.1145045986105873</v>
      </c>
    </row>
    <row r="43" spans="1:11" x14ac:dyDescent="0.35">
      <c r="A43" t="s">
        <v>423</v>
      </c>
      <c r="B43" t="s">
        <v>542</v>
      </c>
      <c r="C43">
        <v>6.4930000000000002E-2</v>
      </c>
      <c r="D43">
        <v>0.36659999999999998</v>
      </c>
      <c r="E43">
        <v>-0.66059999999999997</v>
      </c>
      <c r="F43">
        <v>0.77939999999999998</v>
      </c>
      <c r="G43" s="59" t="str">
        <f t="shared" si="1"/>
        <v>Y</v>
      </c>
      <c r="H43">
        <f t="shared" si="0"/>
        <v>6.4930000000000002E-2</v>
      </c>
      <c r="K43">
        <f t="shared" si="2"/>
        <v>1.0670843258669644</v>
      </c>
    </row>
    <row r="44" spans="1:11" x14ac:dyDescent="0.35">
      <c r="A44" t="s">
        <v>424</v>
      </c>
      <c r="B44" t="s">
        <v>543</v>
      </c>
      <c r="C44">
        <v>0.29276999999999997</v>
      </c>
      <c r="D44">
        <v>0.46650000000000003</v>
      </c>
      <c r="E44">
        <v>-0.63119999999999998</v>
      </c>
      <c r="F44">
        <v>1.1979</v>
      </c>
      <c r="G44" s="59" t="str">
        <f t="shared" si="1"/>
        <v>Y</v>
      </c>
      <c r="H44">
        <f t="shared" si="0"/>
        <v>0.29276999999999997</v>
      </c>
      <c r="K44">
        <f t="shared" si="2"/>
        <v>1.3401345240418758</v>
      </c>
    </row>
    <row r="45" spans="1:11" x14ac:dyDescent="0.35">
      <c r="A45" t="s">
        <v>425</v>
      </c>
      <c r="B45" t="s">
        <v>544</v>
      </c>
      <c r="C45">
        <v>2.0500000000000001E-2</v>
      </c>
      <c r="D45">
        <v>0.42249999999999999</v>
      </c>
      <c r="E45">
        <v>-0.82399999999999995</v>
      </c>
      <c r="F45">
        <v>0.83169999999999999</v>
      </c>
      <c r="G45" s="59" t="str">
        <f t="shared" si="1"/>
        <v>Y</v>
      </c>
      <c r="H45">
        <f t="shared" si="0"/>
        <v>2.0500000000000001E-2</v>
      </c>
      <c r="K45">
        <f t="shared" si="2"/>
        <v>1.0207115682431935</v>
      </c>
    </row>
    <row r="46" spans="1:11" x14ac:dyDescent="0.35">
      <c r="A46" t="s">
        <v>426</v>
      </c>
      <c r="B46" t="s">
        <v>545</v>
      </c>
      <c r="C46">
        <v>0.89768000000000003</v>
      </c>
      <c r="D46">
        <v>0.50280000000000002</v>
      </c>
      <c r="E46">
        <v>-0.11119999999999999</v>
      </c>
      <c r="F46">
        <v>1.8628</v>
      </c>
      <c r="G46" s="59" t="str">
        <f t="shared" si="1"/>
        <v>Y</v>
      </c>
      <c r="H46">
        <f t="shared" si="0"/>
        <v>0.89768000000000003</v>
      </c>
      <c r="K46">
        <f t="shared" si="2"/>
        <v>2.4539034461070131</v>
      </c>
    </row>
    <row r="47" spans="1:11" x14ac:dyDescent="0.35">
      <c r="A47" t="s">
        <v>570</v>
      </c>
      <c r="B47" t="s">
        <v>546</v>
      </c>
      <c r="C47">
        <v>0.22561999999999999</v>
      </c>
      <c r="D47">
        <v>0.41710000000000003</v>
      </c>
      <c r="E47">
        <v>-0.60970000000000002</v>
      </c>
      <c r="F47">
        <v>1.0289999999999999</v>
      </c>
      <c r="G47" s="59" t="str">
        <f t="shared" si="1"/>
        <v>Y</v>
      </c>
      <c r="H47">
        <f t="shared" si="0"/>
        <v>0.22561999999999999</v>
      </c>
      <c r="K47">
        <f t="shared" si="2"/>
        <v>1.253099397022081</v>
      </c>
    </row>
    <row r="48" spans="1:11" x14ac:dyDescent="0.35">
      <c r="A48" t="s">
        <v>525</v>
      </c>
      <c r="B48" t="s">
        <v>547</v>
      </c>
      <c r="C48">
        <v>0.27161999999999997</v>
      </c>
      <c r="D48">
        <v>0.4662</v>
      </c>
      <c r="E48">
        <v>-0.66100000000000003</v>
      </c>
      <c r="F48">
        <v>1.1680999999999999</v>
      </c>
      <c r="G48" s="59" t="str">
        <f t="shared" si="1"/>
        <v>Y</v>
      </c>
      <c r="H48">
        <f t="shared" si="0"/>
        <v>0.27161999999999997</v>
      </c>
      <c r="K48">
        <f t="shared" si="2"/>
        <v>1.3120883130073886</v>
      </c>
    </row>
    <row r="49" spans="1:11" x14ac:dyDescent="0.35">
      <c r="A49" t="s">
        <v>526</v>
      </c>
      <c r="B49" t="s">
        <v>495</v>
      </c>
      <c r="C49">
        <v>1.11656</v>
      </c>
      <c r="D49">
        <v>0.4224</v>
      </c>
      <c r="E49">
        <v>0.30549999999999999</v>
      </c>
      <c r="F49">
        <v>1.9593</v>
      </c>
      <c r="G49" s="59" t="str">
        <f t="shared" si="1"/>
        <v>N</v>
      </c>
      <c r="H49">
        <f t="shared" si="0"/>
        <v>1.11656</v>
      </c>
      <c r="K49">
        <f t="shared" si="2"/>
        <v>3.0543292181870929</v>
      </c>
    </row>
    <row r="50" spans="1:11" x14ac:dyDescent="0.35">
      <c r="A50" t="s">
        <v>428</v>
      </c>
      <c r="B50" t="s">
        <v>548</v>
      </c>
      <c r="C50">
        <v>1.3125899999999999</v>
      </c>
      <c r="D50">
        <v>0.3548</v>
      </c>
      <c r="E50">
        <v>0.61499999999999999</v>
      </c>
      <c r="F50">
        <v>2.0047999999999999</v>
      </c>
      <c r="G50" s="59" t="str">
        <f t="shared" si="1"/>
        <v>N</v>
      </c>
      <c r="H50">
        <f t="shared" si="0"/>
        <v>1.3125899999999999</v>
      </c>
      <c r="K50">
        <f t="shared" si="2"/>
        <v>3.7157851435555456</v>
      </c>
    </row>
    <row r="51" spans="1:11" x14ac:dyDescent="0.35">
      <c r="A51" t="s">
        <v>429</v>
      </c>
      <c r="B51" t="s">
        <v>549</v>
      </c>
      <c r="C51">
        <v>0.23585</v>
      </c>
      <c r="D51">
        <v>0.34799999999999998</v>
      </c>
      <c r="E51">
        <v>-0.4526</v>
      </c>
      <c r="F51">
        <v>0.91759999999999997</v>
      </c>
      <c r="G51" s="59" t="str">
        <f t="shared" si="1"/>
        <v>Y</v>
      </c>
      <c r="H51">
        <f t="shared" si="0"/>
        <v>0.23585</v>
      </c>
      <c r="K51">
        <f t="shared" si="2"/>
        <v>1.2659843982641037</v>
      </c>
    </row>
    <row r="52" spans="1:11" x14ac:dyDescent="0.35">
      <c r="A52" t="s">
        <v>430</v>
      </c>
      <c r="B52" t="s">
        <v>550</v>
      </c>
      <c r="C52">
        <v>-0.29458000000000001</v>
      </c>
      <c r="D52">
        <v>0.76539999999999997</v>
      </c>
      <c r="E52">
        <v>-1.8808</v>
      </c>
      <c r="F52">
        <v>1.1178999999999999</v>
      </c>
      <c r="G52" s="59" t="str">
        <f t="shared" si="1"/>
        <v>Y</v>
      </c>
      <c r="H52">
        <f t="shared" si="0"/>
        <v>0.29458000000000001</v>
      </c>
      <c r="K52">
        <f t="shared" si="2"/>
        <v>0.74484435640952551</v>
      </c>
    </row>
    <row r="54" spans="1:11" x14ac:dyDescent="0.35">
      <c r="A54" t="s">
        <v>527</v>
      </c>
      <c r="C54">
        <v>2.939082</v>
      </c>
    </row>
    <row r="58" spans="1:11" ht="15.5" x14ac:dyDescent="0.35">
      <c r="A58" s="43" t="s">
        <v>528</v>
      </c>
      <c r="B58" s="43"/>
    </row>
    <row r="59" spans="1:11" x14ac:dyDescent="0.35">
      <c r="C59" s="111" t="s">
        <v>516</v>
      </c>
      <c r="D59" s="111"/>
      <c r="E59" s="111"/>
      <c r="F59" s="111"/>
      <c r="G59" s="111"/>
      <c r="H59" s="111"/>
      <c r="I59" s="59"/>
      <c r="J59" s="59"/>
    </row>
    <row r="60" spans="1:11" x14ac:dyDescent="0.35">
      <c r="A60" t="s">
        <v>414</v>
      </c>
      <c r="C60" s="59" t="s">
        <v>517</v>
      </c>
      <c r="D60" s="59" t="s">
        <v>518</v>
      </c>
      <c r="E60" s="45">
        <v>2.5000000000000001E-2</v>
      </c>
      <c r="F60" s="45">
        <v>0.97499999999999998</v>
      </c>
      <c r="G60" s="59" t="s">
        <v>519</v>
      </c>
      <c r="H60" s="59" t="s">
        <v>520</v>
      </c>
      <c r="I60" s="59"/>
      <c r="J60" s="59"/>
      <c r="K60" s="59" t="s">
        <v>521</v>
      </c>
    </row>
    <row r="61" spans="1:11" x14ac:dyDescent="0.35">
      <c r="A61" t="s">
        <v>524</v>
      </c>
      <c r="B61" t="s">
        <v>541</v>
      </c>
      <c r="C61">
        <v>-7.6003819999999997</v>
      </c>
      <c r="D61">
        <v>0.21809999999999999</v>
      </c>
      <c r="E61">
        <v>-8.0452600000000007</v>
      </c>
      <c r="F61">
        <v>-7.1921999999999997</v>
      </c>
      <c r="G61" s="59" t="str">
        <f>IF(E61*F61&lt;0,"Y","N")</f>
        <v>N</v>
      </c>
      <c r="H61">
        <f t="shared" ref="H61:H80" si="3">ABS(C61)</f>
        <v>7.6003819999999997</v>
      </c>
      <c r="K61">
        <v>1</v>
      </c>
    </row>
    <row r="62" spans="1:11" x14ac:dyDescent="0.35">
      <c r="A62" t="s">
        <v>522</v>
      </c>
      <c r="B62" t="s">
        <v>532</v>
      </c>
      <c r="C62">
        <v>0.68096299999999998</v>
      </c>
      <c r="D62">
        <v>0.71540000000000004</v>
      </c>
      <c r="E62">
        <v>-0.63659500000000002</v>
      </c>
      <c r="F62">
        <v>2.1694</v>
      </c>
      <c r="G62" s="59" t="str">
        <f t="shared" ref="G62:G80" si="4">IF(E62*F62&lt;0,"Y","N")</f>
        <v>Y</v>
      </c>
      <c r="H62">
        <f t="shared" si="3"/>
        <v>0.68096299999999998</v>
      </c>
      <c r="K62">
        <f t="shared" ref="K62:K80" si="5">EXP(C62)</f>
        <v>1.9757794920369629</v>
      </c>
    </row>
    <row r="63" spans="1:11" x14ac:dyDescent="0.35">
      <c r="A63" t="s">
        <v>416</v>
      </c>
      <c r="B63" t="s">
        <v>533</v>
      </c>
      <c r="C63">
        <v>2.6988470000000002</v>
      </c>
      <c r="D63">
        <v>0.36599999999999999</v>
      </c>
      <c r="E63">
        <v>1.9800489999999999</v>
      </c>
      <c r="F63">
        <v>3.4134000000000002</v>
      </c>
      <c r="G63" s="59" t="str">
        <f t="shared" si="4"/>
        <v>N</v>
      </c>
      <c r="H63">
        <f t="shared" si="3"/>
        <v>2.6988470000000002</v>
      </c>
      <c r="K63">
        <f t="shared" si="5"/>
        <v>14.862585281018495</v>
      </c>
    </row>
    <row r="64" spans="1:11" x14ac:dyDescent="0.35">
      <c r="A64" t="s">
        <v>417</v>
      </c>
      <c r="B64" t="s">
        <v>534</v>
      </c>
      <c r="C64">
        <v>8.6979999999999991E-3</v>
      </c>
      <c r="D64">
        <v>0.33029999999999998</v>
      </c>
      <c r="E64">
        <v>-0.64129829999999999</v>
      </c>
      <c r="F64">
        <v>0.65280000000000005</v>
      </c>
      <c r="G64" s="59" t="str">
        <f t="shared" si="4"/>
        <v>Y</v>
      </c>
      <c r="H64">
        <f t="shared" si="3"/>
        <v>8.6979999999999991E-3</v>
      </c>
      <c r="K64">
        <f t="shared" si="5"/>
        <v>1.0087359375157308</v>
      </c>
    </row>
    <row r="65" spans="1:11" x14ac:dyDescent="0.35">
      <c r="A65" t="s">
        <v>418</v>
      </c>
      <c r="B65" t="s">
        <v>538</v>
      </c>
      <c r="C65">
        <v>0.487423</v>
      </c>
      <c r="D65">
        <v>0.3286</v>
      </c>
      <c r="E65">
        <v>-0.16322687</v>
      </c>
      <c r="F65">
        <v>1.1272</v>
      </c>
      <c r="G65" s="59" t="str">
        <f t="shared" si="4"/>
        <v>Y</v>
      </c>
      <c r="H65">
        <f t="shared" si="3"/>
        <v>0.487423</v>
      </c>
      <c r="K65">
        <f t="shared" si="5"/>
        <v>1.6281151564517917</v>
      </c>
    </row>
    <row r="66" spans="1:11" x14ac:dyDescent="0.35">
      <c r="A66" t="s">
        <v>568</v>
      </c>
      <c r="B66" t="s">
        <v>537</v>
      </c>
      <c r="C66">
        <v>-0.15612000000000001</v>
      </c>
      <c r="D66">
        <v>0.38219999999999998</v>
      </c>
      <c r="E66">
        <v>-0.93014660000000005</v>
      </c>
      <c r="F66">
        <v>0.57010000000000005</v>
      </c>
      <c r="G66" s="59" t="str">
        <f t="shared" si="4"/>
        <v>Y</v>
      </c>
      <c r="H66">
        <f t="shared" si="3"/>
        <v>0.15612000000000001</v>
      </c>
      <c r="K66">
        <f t="shared" si="5"/>
        <v>0.85545652942795369</v>
      </c>
    </row>
    <row r="67" spans="1:11" x14ac:dyDescent="0.35">
      <c r="A67" t="s">
        <v>420</v>
      </c>
      <c r="B67" t="s">
        <v>540</v>
      </c>
      <c r="C67">
        <v>1.205357</v>
      </c>
      <c r="D67">
        <v>0.31309999999999999</v>
      </c>
      <c r="E67">
        <v>0.59303740000000005</v>
      </c>
      <c r="F67">
        <v>1.825</v>
      </c>
      <c r="G67" s="59" t="str">
        <f t="shared" si="4"/>
        <v>N</v>
      </c>
      <c r="H67">
        <f t="shared" si="3"/>
        <v>1.205357</v>
      </c>
      <c r="K67">
        <f t="shared" si="5"/>
        <v>3.3379505137168946</v>
      </c>
    </row>
    <row r="68" spans="1:11" x14ac:dyDescent="0.35">
      <c r="A68" t="s">
        <v>523</v>
      </c>
      <c r="B68" t="s">
        <v>535</v>
      </c>
      <c r="C68">
        <v>-0.79450200000000004</v>
      </c>
      <c r="D68">
        <v>0.72219999999999995</v>
      </c>
      <c r="E68">
        <v>-2.2809029999999999</v>
      </c>
      <c r="F68">
        <v>0.55179999999999996</v>
      </c>
      <c r="G68" s="59" t="str">
        <f t="shared" si="4"/>
        <v>Y</v>
      </c>
      <c r="H68">
        <f t="shared" si="3"/>
        <v>0.79450200000000004</v>
      </c>
      <c r="K68">
        <f t="shared" si="5"/>
        <v>0.45180617838385662</v>
      </c>
    </row>
    <row r="69" spans="1:11" x14ac:dyDescent="0.35">
      <c r="A69" t="s">
        <v>421</v>
      </c>
      <c r="B69" t="s">
        <v>539</v>
      </c>
      <c r="C69">
        <v>0.98539299999999996</v>
      </c>
      <c r="D69">
        <v>0.32490000000000002</v>
      </c>
      <c r="E69">
        <v>0.35518919999999998</v>
      </c>
      <c r="F69">
        <v>1.6228</v>
      </c>
      <c r="G69" s="59" t="str">
        <f t="shared" si="4"/>
        <v>N</v>
      </c>
      <c r="H69">
        <f t="shared" si="3"/>
        <v>0.98539299999999996</v>
      </c>
      <c r="K69">
        <f t="shared" si="5"/>
        <v>2.6788644713114036</v>
      </c>
    </row>
    <row r="70" spans="1:11" x14ac:dyDescent="0.35">
      <c r="A70" t="s">
        <v>569</v>
      </c>
      <c r="B70" t="s">
        <v>536</v>
      </c>
      <c r="C70">
        <v>0.83538299999999999</v>
      </c>
      <c r="D70">
        <v>0.65669999999999995</v>
      </c>
      <c r="E70">
        <v>-0.54390799999999995</v>
      </c>
      <c r="F70">
        <v>2.0223</v>
      </c>
      <c r="G70" s="59" t="str">
        <f t="shared" si="4"/>
        <v>Y</v>
      </c>
      <c r="H70">
        <f t="shared" si="3"/>
        <v>0.83538299999999999</v>
      </c>
      <c r="K70">
        <f t="shared" si="5"/>
        <v>2.3056969611345237</v>
      </c>
    </row>
    <row r="71" spans="1:11" x14ac:dyDescent="0.35">
      <c r="A71" t="s">
        <v>423</v>
      </c>
      <c r="B71" t="s">
        <v>542</v>
      </c>
      <c r="C71">
        <v>0.98339600000000005</v>
      </c>
      <c r="D71">
        <v>0.32840000000000003</v>
      </c>
      <c r="E71">
        <v>0.33870250000000002</v>
      </c>
      <c r="F71">
        <v>1.6269</v>
      </c>
      <c r="G71" s="59" t="str">
        <f t="shared" si="4"/>
        <v>N</v>
      </c>
      <c r="H71">
        <f t="shared" si="3"/>
        <v>0.98339600000000005</v>
      </c>
      <c r="K71">
        <f t="shared" si="5"/>
        <v>2.6735201170760097</v>
      </c>
    </row>
    <row r="72" spans="1:11" x14ac:dyDescent="0.35">
      <c r="A72" t="s">
        <v>424</v>
      </c>
      <c r="B72" t="s">
        <v>543</v>
      </c>
      <c r="C72">
        <v>0.82181499999999996</v>
      </c>
      <c r="D72">
        <v>0.41739999999999999</v>
      </c>
      <c r="E72">
        <v>-4.6589999999999999E-4</v>
      </c>
      <c r="F72">
        <v>1.6364000000000001</v>
      </c>
      <c r="G72" s="59" t="str">
        <f t="shared" si="4"/>
        <v>Y</v>
      </c>
      <c r="H72">
        <f t="shared" si="3"/>
        <v>0.82181499999999996</v>
      </c>
      <c r="K72">
        <f t="shared" si="5"/>
        <v>2.2746245367697777</v>
      </c>
    </row>
    <row r="73" spans="1:11" x14ac:dyDescent="0.35">
      <c r="A73" t="s">
        <v>425</v>
      </c>
      <c r="B73" t="s">
        <v>544</v>
      </c>
      <c r="C73">
        <v>-0.44030599999999998</v>
      </c>
      <c r="D73">
        <v>0.38740000000000002</v>
      </c>
      <c r="E73">
        <v>-1.211822</v>
      </c>
      <c r="F73">
        <v>0.308</v>
      </c>
      <c r="G73" s="59" t="str">
        <f t="shared" si="4"/>
        <v>Y</v>
      </c>
      <c r="H73">
        <f t="shared" si="3"/>
        <v>0.44030599999999998</v>
      </c>
      <c r="K73">
        <f t="shared" si="5"/>
        <v>0.6438393760877118</v>
      </c>
    </row>
    <row r="74" spans="1:11" x14ac:dyDescent="0.35">
      <c r="A74" t="s">
        <v>426</v>
      </c>
      <c r="B74" t="s">
        <v>545</v>
      </c>
      <c r="C74">
        <v>0.73387000000000002</v>
      </c>
      <c r="D74">
        <v>0.48659999999999998</v>
      </c>
      <c r="E74">
        <v>-0.2343556</v>
      </c>
      <c r="F74">
        <v>1.6796</v>
      </c>
      <c r="G74" s="59" t="str">
        <f t="shared" si="4"/>
        <v>Y</v>
      </c>
      <c r="H74">
        <f t="shared" si="3"/>
        <v>0.73387000000000002</v>
      </c>
      <c r="K74">
        <f t="shared" si="5"/>
        <v>2.0831267288280944</v>
      </c>
    </row>
    <row r="75" spans="1:11" x14ac:dyDescent="0.35">
      <c r="A75" t="s">
        <v>570</v>
      </c>
      <c r="B75" t="s">
        <v>546</v>
      </c>
      <c r="C75">
        <v>0.85333999999999999</v>
      </c>
      <c r="D75">
        <v>0.37330000000000002</v>
      </c>
      <c r="E75">
        <v>0.1097622</v>
      </c>
      <c r="F75">
        <v>1.5728</v>
      </c>
      <c r="G75" s="59" t="str">
        <f t="shared" si="4"/>
        <v>N</v>
      </c>
      <c r="H75">
        <f t="shared" si="3"/>
        <v>0.85333999999999999</v>
      </c>
      <c r="K75">
        <f t="shared" si="5"/>
        <v>2.3474743370348659</v>
      </c>
    </row>
    <row r="76" spans="1:11" x14ac:dyDescent="0.35">
      <c r="A76" t="s">
        <v>525</v>
      </c>
      <c r="B76" t="s">
        <v>547</v>
      </c>
      <c r="C76">
        <v>0.31630999999999998</v>
      </c>
      <c r="D76">
        <v>0.43530000000000002</v>
      </c>
      <c r="E76">
        <v>-0.56360189999999999</v>
      </c>
      <c r="F76">
        <v>1.1484000000000001</v>
      </c>
      <c r="G76" s="59" t="str">
        <f t="shared" si="4"/>
        <v>Y</v>
      </c>
      <c r="H76">
        <f t="shared" si="3"/>
        <v>0.31630999999999998</v>
      </c>
      <c r="K76">
        <f t="shared" si="5"/>
        <v>1.3720555269189314</v>
      </c>
    </row>
    <row r="77" spans="1:11" x14ac:dyDescent="0.35">
      <c r="A77" t="s">
        <v>526</v>
      </c>
      <c r="B77" t="s">
        <v>495</v>
      </c>
      <c r="C77">
        <v>0.31393100000000002</v>
      </c>
      <c r="D77">
        <v>0.38590000000000002</v>
      </c>
      <c r="E77">
        <v>-0.43378529999999998</v>
      </c>
      <c r="F77">
        <v>1.0743</v>
      </c>
      <c r="G77" s="59" t="str">
        <f t="shared" si="4"/>
        <v>Y</v>
      </c>
      <c r="H77">
        <f t="shared" si="3"/>
        <v>0.31393100000000002</v>
      </c>
      <c r="K77">
        <f t="shared" si="5"/>
        <v>1.3687952864141208</v>
      </c>
    </row>
    <row r="78" spans="1:11" x14ac:dyDescent="0.35">
      <c r="A78" t="s">
        <v>428</v>
      </c>
      <c r="B78" t="s">
        <v>548</v>
      </c>
      <c r="C78">
        <v>0.778501</v>
      </c>
      <c r="D78">
        <v>0.34810000000000002</v>
      </c>
      <c r="E78">
        <v>9.1952900000000004E-2</v>
      </c>
      <c r="F78">
        <v>1.4578</v>
      </c>
      <c r="G78" s="59" t="str">
        <f t="shared" si="4"/>
        <v>N</v>
      </c>
      <c r="H78">
        <f t="shared" si="3"/>
        <v>0.778501</v>
      </c>
      <c r="K78">
        <f t="shared" si="5"/>
        <v>2.1782046882332335</v>
      </c>
    </row>
    <row r="79" spans="1:11" x14ac:dyDescent="0.35">
      <c r="A79" t="s">
        <v>429</v>
      </c>
      <c r="B79" t="s">
        <v>549</v>
      </c>
      <c r="C79">
        <v>-1.0685E-2</v>
      </c>
      <c r="D79">
        <v>0.34139999999999998</v>
      </c>
      <c r="E79">
        <v>-0.68201149999999999</v>
      </c>
      <c r="F79">
        <v>0.66249999999999998</v>
      </c>
      <c r="G79" s="59" t="str">
        <f t="shared" si="4"/>
        <v>Y</v>
      </c>
      <c r="H79">
        <f t="shared" si="3"/>
        <v>1.0685E-2</v>
      </c>
      <c r="K79">
        <f t="shared" si="5"/>
        <v>0.98937188183808877</v>
      </c>
    </row>
    <row r="80" spans="1:11" x14ac:dyDescent="0.35">
      <c r="A80" t="s">
        <v>430</v>
      </c>
      <c r="B80" t="s">
        <v>550</v>
      </c>
      <c r="C80">
        <v>-0.46191599999999999</v>
      </c>
      <c r="D80">
        <v>0.72409999999999997</v>
      </c>
      <c r="E80">
        <v>-1.9613510000000001</v>
      </c>
      <c r="F80">
        <v>0.87949999999999995</v>
      </c>
      <c r="G80" s="59" t="str">
        <f t="shared" si="4"/>
        <v>Y</v>
      </c>
      <c r="H80">
        <f t="shared" si="3"/>
        <v>0.46191599999999999</v>
      </c>
      <c r="K80">
        <f t="shared" si="5"/>
        <v>0.63007526404124847</v>
      </c>
    </row>
    <row r="82" spans="1:11" x14ac:dyDescent="0.35">
      <c r="A82" t="s">
        <v>527</v>
      </c>
      <c r="C82">
        <v>4.389634</v>
      </c>
    </row>
    <row r="86" spans="1:11" ht="15.5" x14ac:dyDescent="0.35">
      <c r="A86" s="43" t="s">
        <v>529</v>
      </c>
      <c r="B86" s="43"/>
    </row>
    <row r="87" spans="1:11" x14ac:dyDescent="0.35">
      <c r="C87" s="111" t="s">
        <v>516</v>
      </c>
      <c r="D87" s="111"/>
      <c r="E87" s="111"/>
      <c r="F87" s="111"/>
      <c r="G87" s="111"/>
      <c r="H87" s="111"/>
      <c r="I87" s="59"/>
      <c r="J87" s="59"/>
    </row>
    <row r="88" spans="1:11" x14ac:dyDescent="0.35">
      <c r="A88" t="s">
        <v>414</v>
      </c>
      <c r="C88" s="59" t="s">
        <v>517</v>
      </c>
      <c r="D88" s="59" t="s">
        <v>518</v>
      </c>
      <c r="E88" s="45">
        <v>2.5000000000000001E-2</v>
      </c>
      <c r="F88" s="45">
        <v>0.97499999999999998</v>
      </c>
      <c r="G88" s="59" t="s">
        <v>519</v>
      </c>
      <c r="H88" s="59" t="s">
        <v>520</v>
      </c>
      <c r="I88" s="59"/>
      <c r="J88" s="59"/>
      <c r="K88" s="59" t="s">
        <v>521</v>
      </c>
    </row>
    <row r="89" spans="1:11" x14ac:dyDescent="0.35">
      <c r="A89" t="s">
        <v>524</v>
      </c>
      <c r="B89" t="s">
        <v>541</v>
      </c>
      <c r="C89">
        <v>-7.0499000000000001</v>
      </c>
      <c r="D89">
        <v>0.1653</v>
      </c>
      <c r="E89">
        <v>-7.38368</v>
      </c>
      <c r="F89">
        <v>-6.7361000000000004</v>
      </c>
      <c r="G89" s="59" t="str">
        <f>IF(E89*F89&lt;0,"Y","N")</f>
        <v>N</v>
      </c>
      <c r="H89">
        <f t="shared" ref="H89:H108" si="6">ABS(C89)</f>
        <v>7.0499000000000001</v>
      </c>
      <c r="K89">
        <v>1</v>
      </c>
    </row>
    <row r="90" spans="1:11" x14ac:dyDescent="0.35">
      <c r="A90" t="s">
        <v>522</v>
      </c>
      <c r="B90" t="s">
        <v>532</v>
      </c>
      <c r="C90">
        <v>-0.75760000000000005</v>
      </c>
      <c r="D90">
        <v>0.62270000000000003</v>
      </c>
      <c r="E90">
        <v>-1.9016900000000001</v>
      </c>
      <c r="F90">
        <v>0.52439999999999998</v>
      </c>
      <c r="G90" s="59" t="str">
        <f t="shared" ref="G90:G108" si="7">IF(E90*F90&lt;0,"Y","N")</f>
        <v>Y</v>
      </c>
      <c r="H90">
        <f t="shared" si="6"/>
        <v>0.75760000000000005</v>
      </c>
      <c r="K90">
        <f t="shared" ref="K90:K108" si="8">EXP(C90)</f>
        <v>0.46879017439219306</v>
      </c>
    </row>
    <row r="91" spans="1:11" x14ac:dyDescent="0.35">
      <c r="A91" t="s">
        <v>416</v>
      </c>
      <c r="B91" t="s">
        <v>533</v>
      </c>
      <c r="C91">
        <v>1.6497999999999999</v>
      </c>
      <c r="D91">
        <v>0.3196</v>
      </c>
      <c r="E91">
        <v>1.02447</v>
      </c>
      <c r="F91">
        <v>2.2768999999999999</v>
      </c>
      <c r="G91" s="59" t="str">
        <f t="shared" si="7"/>
        <v>N</v>
      </c>
      <c r="H91">
        <f t="shared" si="6"/>
        <v>1.6497999999999999</v>
      </c>
      <c r="K91">
        <f t="shared" si="8"/>
        <v>5.2059385353470669</v>
      </c>
    </row>
    <row r="92" spans="1:11" x14ac:dyDescent="0.35">
      <c r="A92" t="s">
        <v>417</v>
      </c>
      <c r="B92" t="s">
        <v>534</v>
      </c>
      <c r="C92">
        <v>-0.2034</v>
      </c>
      <c r="D92">
        <v>0.30890000000000001</v>
      </c>
      <c r="E92">
        <v>-0.81194</v>
      </c>
      <c r="F92">
        <v>0.39839999999999998</v>
      </c>
      <c r="G92" s="59" t="str">
        <f t="shared" si="7"/>
        <v>Y</v>
      </c>
      <c r="H92">
        <f t="shared" si="6"/>
        <v>0.2034</v>
      </c>
      <c r="K92">
        <f t="shared" si="8"/>
        <v>0.81595179542259288</v>
      </c>
    </row>
    <row r="93" spans="1:11" x14ac:dyDescent="0.35">
      <c r="A93" t="s">
        <v>418</v>
      </c>
      <c r="B93" t="s">
        <v>538</v>
      </c>
      <c r="C93">
        <v>0.94430000000000003</v>
      </c>
      <c r="D93">
        <v>0.32800000000000001</v>
      </c>
      <c r="E93">
        <v>0.29720999999999997</v>
      </c>
      <c r="F93">
        <v>1.5804</v>
      </c>
      <c r="G93" s="59" t="str">
        <f t="shared" si="7"/>
        <v>N</v>
      </c>
      <c r="H93">
        <f t="shared" si="6"/>
        <v>0.94430000000000003</v>
      </c>
      <c r="K93">
        <f t="shared" si="8"/>
        <v>2.5710130394155386</v>
      </c>
    </row>
    <row r="94" spans="1:11" x14ac:dyDescent="0.35">
      <c r="A94" t="s">
        <v>568</v>
      </c>
      <c r="B94" t="s">
        <v>537</v>
      </c>
      <c r="C94">
        <v>-2.7300000000000001E-2</v>
      </c>
      <c r="D94">
        <v>0.36230000000000001</v>
      </c>
      <c r="E94">
        <v>-0.75488</v>
      </c>
      <c r="F94">
        <v>0.66710000000000003</v>
      </c>
      <c r="G94" s="59" t="str">
        <f t="shared" si="7"/>
        <v>Y</v>
      </c>
      <c r="H94">
        <f t="shared" si="6"/>
        <v>2.7300000000000001E-2</v>
      </c>
      <c r="K94">
        <f t="shared" si="8"/>
        <v>0.97306927694875556</v>
      </c>
    </row>
    <row r="95" spans="1:11" x14ac:dyDescent="0.35">
      <c r="A95" t="s">
        <v>420</v>
      </c>
      <c r="B95" t="s">
        <v>540</v>
      </c>
      <c r="C95">
        <v>0.68799999999999994</v>
      </c>
      <c r="D95">
        <v>0.3392</v>
      </c>
      <c r="E95">
        <v>2.0109999999999999E-2</v>
      </c>
      <c r="F95">
        <v>1.3472999999999999</v>
      </c>
      <c r="G95" s="59" t="str">
        <f t="shared" si="7"/>
        <v>N</v>
      </c>
      <c r="H95">
        <f t="shared" si="6"/>
        <v>0.68799999999999994</v>
      </c>
      <c r="K95">
        <f t="shared" si="8"/>
        <v>1.9897320869507038</v>
      </c>
    </row>
    <row r="96" spans="1:11" x14ac:dyDescent="0.35">
      <c r="A96" t="s">
        <v>523</v>
      </c>
      <c r="B96" t="s">
        <v>535</v>
      </c>
      <c r="C96">
        <v>2.5600000000000001E-2</v>
      </c>
      <c r="D96">
        <v>0.66920000000000002</v>
      </c>
      <c r="E96">
        <v>-1.3288</v>
      </c>
      <c r="F96">
        <v>1.3152999999999999</v>
      </c>
      <c r="G96" s="59" t="str">
        <f t="shared" si="7"/>
        <v>Y</v>
      </c>
      <c r="H96">
        <f t="shared" si="6"/>
        <v>2.5600000000000001E-2</v>
      </c>
      <c r="K96">
        <f t="shared" si="8"/>
        <v>1.0259304941903822</v>
      </c>
    </row>
    <row r="97" spans="1:11" x14ac:dyDescent="0.35">
      <c r="A97" t="s">
        <v>421</v>
      </c>
      <c r="B97" t="s">
        <v>539</v>
      </c>
      <c r="C97">
        <v>1.1508</v>
      </c>
      <c r="D97">
        <v>0.31819999999999998</v>
      </c>
      <c r="E97">
        <v>0.53244999999999998</v>
      </c>
      <c r="F97">
        <v>1.7746999999999999</v>
      </c>
      <c r="G97" s="59" t="str">
        <f t="shared" si="7"/>
        <v>N</v>
      </c>
      <c r="H97">
        <f t="shared" si="6"/>
        <v>1.1508</v>
      </c>
      <c r="K97">
        <f t="shared" si="8"/>
        <v>3.1607204749088038</v>
      </c>
    </row>
    <row r="98" spans="1:11" x14ac:dyDescent="0.35">
      <c r="A98" t="s">
        <v>569</v>
      </c>
      <c r="B98" t="s">
        <v>536</v>
      </c>
      <c r="C98">
        <v>0.54220000000000002</v>
      </c>
      <c r="D98">
        <v>0.74909999999999999</v>
      </c>
      <c r="E98">
        <v>-1.05898</v>
      </c>
      <c r="F98">
        <v>1.8749</v>
      </c>
      <c r="G98" s="59" t="str">
        <f t="shared" si="7"/>
        <v>Y</v>
      </c>
      <c r="H98">
        <f t="shared" si="6"/>
        <v>0.54220000000000002</v>
      </c>
      <c r="K98">
        <f t="shared" si="8"/>
        <v>1.7197862330652876</v>
      </c>
    </row>
    <row r="99" spans="1:11" x14ac:dyDescent="0.35">
      <c r="A99" t="s">
        <v>423</v>
      </c>
      <c r="B99" t="s">
        <v>542</v>
      </c>
      <c r="C99">
        <v>0.48039999999999999</v>
      </c>
      <c r="D99">
        <v>0.30659999999999998</v>
      </c>
      <c r="E99">
        <v>-0.12372</v>
      </c>
      <c r="F99">
        <v>1.0777000000000001</v>
      </c>
      <c r="G99" s="59" t="str">
        <f t="shared" si="7"/>
        <v>Y</v>
      </c>
      <c r="H99">
        <f t="shared" si="6"/>
        <v>0.48039999999999999</v>
      </c>
      <c r="K99">
        <f t="shared" si="8"/>
        <v>1.6167209612569626</v>
      </c>
    </row>
    <row r="100" spans="1:11" x14ac:dyDescent="0.35">
      <c r="A100" t="s">
        <v>424</v>
      </c>
      <c r="B100" t="s">
        <v>543</v>
      </c>
      <c r="C100">
        <v>0.1865</v>
      </c>
      <c r="D100">
        <v>0.42099999999999999</v>
      </c>
      <c r="E100">
        <v>-0.64270000000000005</v>
      </c>
      <c r="F100">
        <v>1.0028999999999999</v>
      </c>
      <c r="G100" s="59" t="str">
        <f t="shared" si="7"/>
        <v>Y</v>
      </c>
      <c r="H100">
        <f t="shared" si="6"/>
        <v>0.1865</v>
      </c>
      <c r="K100">
        <f t="shared" si="8"/>
        <v>1.2050246220856964</v>
      </c>
    </row>
    <row r="101" spans="1:11" x14ac:dyDescent="0.35">
      <c r="A101" t="s">
        <v>425</v>
      </c>
      <c r="B101" t="s">
        <v>544</v>
      </c>
      <c r="C101">
        <v>0.748</v>
      </c>
      <c r="D101">
        <v>0.32040000000000002</v>
      </c>
      <c r="E101">
        <v>0.11429</v>
      </c>
      <c r="F101">
        <v>1.3714</v>
      </c>
      <c r="G101" s="59" t="str">
        <f t="shared" si="7"/>
        <v>N</v>
      </c>
      <c r="H101">
        <f t="shared" si="6"/>
        <v>0.748</v>
      </c>
      <c r="K101">
        <f t="shared" si="8"/>
        <v>2.1127702477582266</v>
      </c>
    </row>
    <row r="102" spans="1:11" x14ac:dyDescent="0.35">
      <c r="A102" t="s">
        <v>426</v>
      </c>
      <c r="B102" t="s">
        <v>545</v>
      </c>
      <c r="C102">
        <v>1.5074000000000001</v>
      </c>
      <c r="D102">
        <v>0.43869999999999998</v>
      </c>
      <c r="E102">
        <v>0.63714000000000004</v>
      </c>
      <c r="F102">
        <v>2.3565</v>
      </c>
      <c r="G102" s="59" t="str">
        <f t="shared" si="7"/>
        <v>N</v>
      </c>
      <c r="H102">
        <f t="shared" si="6"/>
        <v>1.5074000000000001</v>
      </c>
      <c r="K102">
        <f t="shared" si="8"/>
        <v>4.5149765813474314</v>
      </c>
    </row>
    <row r="103" spans="1:11" x14ac:dyDescent="0.35">
      <c r="A103" t="s">
        <v>570</v>
      </c>
      <c r="B103" t="s">
        <v>546</v>
      </c>
      <c r="C103">
        <v>1.0165999999999999</v>
      </c>
      <c r="D103">
        <v>0.3448</v>
      </c>
      <c r="E103">
        <v>0.32673999999999997</v>
      </c>
      <c r="F103">
        <v>1.6766000000000001</v>
      </c>
      <c r="G103" s="59" t="str">
        <f t="shared" si="7"/>
        <v>N</v>
      </c>
      <c r="H103">
        <f t="shared" si="6"/>
        <v>1.0165999999999999</v>
      </c>
      <c r="K103">
        <f t="shared" si="8"/>
        <v>2.7637819126817114</v>
      </c>
    </row>
    <row r="104" spans="1:11" x14ac:dyDescent="0.35">
      <c r="A104" t="s">
        <v>525</v>
      </c>
      <c r="B104" t="s">
        <v>547</v>
      </c>
      <c r="C104">
        <v>-0.44469999999999998</v>
      </c>
      <c r="D104">
        <v>0.44769999999999999</v>
      </c>
      <c r="E104">
        <v>-1.3513299999999999</v>
      </c>
      <c r="F104">
        <v>0.4037</v>
      </c>
      <c r="G104" s="59" t="str">
        <f t="shared" si="7"/>
        <v>Y</v>
      </c>
      <c r="H104">
        <f t="shared" si="6"/>
        <v>0.44469999999999998</v>
      </c>
      <c r="K104">
        <f t="shared" si="8"/>
        <v>0.64101655215510478</v>
      </c>
    </row>
    <row r="105" spans="1:11" x14ac:dyDescent="0.35">
      <c r="A105" t="s">
        <v>526</v>
      </c>
      <c r="B105" t="s">
        <v>495</v>
      </c>
      <c r="C105">
        <v>-0.29149999999999998</v>
      </c>
      <c r="D105">
        <v>0.36670000000000003</v>
      </c>
      <c r="E105">
        <v>-1.0054799999999999</v>
      </c>
      <c r="F105">
        <v>0.43109999999999998</v>
      </c>
      <c r="G105" s="59" t="str">
        <f t="shared" si="7"/>
        <v>Y</v>
      </c>
      <c r="H105">
        <f t="shared" si="6"/>
        <v>0.29149999999999998</v>
      </c>
      <c r="K105">
        <f t="shared" si="8"/>
        <v>0.74714201360297039</v>
      </c>
    </row>
    <row r="106" spans="1:11" x14ac:dyDescent="0.35">
      <c r="A106" t="s">
        <v>428</v>
      </c>
      <c r="B106" t="s">
        <v>548</v>
      </c>
      <c r="C106">
        <v>0.61009999999999998</v>
      </c>
      <c r="D106">
        <v>0.33700000000000002</v>
      </c>
      <c r="E106">
        <v>-5.7540000000000001E-2</v>
      </c>
      <c r="F106">
        <v>1.2608999999999999</v>
      </c>
      <c r="G106" s="59" t="str">
        <f t="shared" si="7"/>
        <v>Y</v>
      </c>
      <c r="H106">
        <f t="shared" si="6"/>
        <v>0.61009999999999998</v>
      </c>
      <c r="K106">
        <f t="shared" si="8"/>
        <v>1.8406154511239794</v>
      </c>
    </row>
    <row r="107" spans="1:11" x14ac:dyDescent="0.35">
      <c r="A107" t="s">
        <v>429</v>
      </c>
      <c r="B107" t="s">
        <v>549</v>
      </c>
      <c r="C107">
        <v>0.83340000000000003</v>
      </c>
      <c r="D107">
        <v>0.30730000000000002</v>
      </c>
      <c r="E107">
        <v>0.22771</v>
      </c>
      <c r="F107">
        <v>1.4383999999999999</v>
      </c>
      <c r="G107" s="59" t="str">
        <f t="shared" si="7"/>
        <v>N</v>
      </c>
      <c r="H107">
        <f t="shared" si="6"/>
        <v>0.83340000000000003</v>
      </c>
      <c r="K107">
        <f t="shared" si="8"/>
        <v>2.3011292943989448</v>
      </c>
    </row>
    <row r="108" spans="1:11" x14ac:dyDescent="0.35">
      <c r="A108" t="s">
        <v>430</v>
      </c>
      <c r="B108" t="s">
        <v>550</v>
      </c>
      <c r="C108">
        <v>1.3093999999999999</v>
      </c>
      <c r="D108">
        <v>0.62319999999999998</v>
      </c>
      <c r="E108">
        <v>1.4760000000000001E-2</v>
      </c>
      <c r="F108">
        <v>2.4472</v>
      </c>
      <c r="G108" s="59" t="str">
        <f t="shared" si="7"/>
        <v>N</v>
      </c>
      <c r="H108">
        <f t="shared" si="6"/>
        <v>1.3093999999999999</v>
      </c>
      <c r="K108">
        <f t="shared" si="8"/>
        <v>3.7039506749607383</v>
      </c>
    </row>
    <row r="110" spans="1:11" x14ac:dyDescent="0.35">
      <c r="A110" t="s">
        <v>527</v>
      </c>
      <c r="C110">
        <v>4.783747</v>
      </c>
    </row>
    <row r="114" spans="1:11" ht="15.5" x14ac:dyDescent="0.35">
      <c r="A114" s="43" t="s">
        <v>530</v>
      </c>
      <c r="B114" s="43"/>
    </row>
    <row r="115" spans="1:11" x14ac:dyDescent="0.35">
      <c r="C115" s="111" t="s">
        <v>516</v>
      </c>
      <c r="D115" s="111"/>
      <c r="E115" s="111"/>
      <c r="F115" s="111"/>
      <c r="G115" s="111"/>
      <c r="H115" s="111"/>
      <c r="I115" s="59"/>
      <c r="J115" s="59"/>
    </row>
    <row r="116" spans="1:11" x14ac:dyDescent="0.35">
      <c r="A116" t="s">
        <v>414</v>
      </c>
      <c r="C116" s="59" t="s">
        <v>517</v>
      </c>
      <c r="D116" s="59" t="s">
        <v>518</v>
      </c>
      <c r="E116" s="45">
        <v>2.5000000000000001E-2</v>
      </c>
      <c r="F116" s="45">
        <v>0.97499999999999998</v>
      </c>
      <c r="G116" s="59" t="s">
        <v>519</v>
      </c>
      <c r="H116" s="59" t="s">
        <v>520</v>
      </c>
      <c r="I116" s="59"/>
      <c r="J116" s="59"/>
      <c r="K116" s="59" t="s">
        <v>521</v>
      </c>
    </row>
    <row r="117" spans="1:11" x14ac:dyDescent="0.35">
      <c r="A117" t="s">
        <v>524</v>
      </c>
      <c r="B117" t="s">
        <v>541</v>
      </c>
      <c r="C117">
        <v>-7.1975699999999998</v>
      </c>
      <c r="D117">
        <v>0.1913</v>
      </c>
      <c r="E117">
        <v>-7.5878300000000003</v>
      </c>
      <c r="F117">
        <v>-6.8376999999999999</v>
      </c>
      <c r="G117" s="59" t="str">
        <f>IF(E117*F117&lt;0,"Y","N")</f>
        <v>N</v>
      </c>
      <c r="H117">
        <f t="shared" ref="H117:H136" si="9">ABS(C117)</f>
        <v>7.1975699999999998</v>
      </c>
      <c r="K117">
        <v>1</v>
      </c>
    </row>
    <row r="118" spans="1:11" x14ac:dyDescent="0.35">
      <c r="A118" t="s">
        <v>522</v>
      </c>
      <c r="B118" t="s">
        <v>532</v>
      </c>
      <c r="C118">
        <v>-0.19664999999999999</v>
      </c>
      <c r="D118">
        <v>0.85460000000000003</v>
      </c>
      <c r="E118">
        <v>-1.80132</v>
      </c>
      <c r="F118">
        <v>1.5441</v>
      </c>
      <c r="G118" s="59" t="str">
        <f t="shared" ref="G118:G136" si="10">IF(E118*F118&lt;0,"Y","N")</f>
        <v>Y</v>
      </c>
      <c r="H118">
        <f t="shared" si="9"/>
        <v>0.19664999999999999</v>
      </c>
      <c r="K118">
        <f t="shared" ref="K118:K136" si="11">EXP(C118)</f>
        <v>0.8214781003381123</v>
      </c>
    </row>
    <row r="119" spans="1:11" x14ac:dyDescent="0.35">
      <c r="A119" t="s">
        <v>416</v>
      </c>
      <c r="B119" t="s">
        <v>533</v>
      </c>
      <c r="C119">
        <v>2.4354499999999999</v>
      </c>
      <c r="D119">
        <v>0.44290000000000002</v>
      </c>
      <c r="E119">
        <v>1.57178</v>
      </c>
      <c r="F119">
        <v>3.3065000000000002</v>
      </c>
      <c r="G119" s="59" t="str">
        <f t="shared" si="10"/>
        <v>N</v>
      </c>
      <c r="H119">
        <f t="shared" si="9"/>
        <v>2.4354499999999999</v>
      </c>
      <c r="K119">
        <f t="shared" si="11"/>
        <v>11.420956987812996</v>
      </c>
    </row>
    <row r="120" spans="1:11" x14ac:dyDescent="0.35">
      <c r="A120" t="s">
        <v>417</v>
      </c>
      <c r="B120" t="s">
        <v>534</v>
      </c>
      <c r="C120">
        <v>0.30165999999999998</v>
      </c>
      <c r="D120">
        <v>0.44130000000000003</v>
      </c>
      <c r="E120">
        <v>-0.55279</v>
      </c>
      <c r="F120">
        <v>1.1709000000000001</v>
      </c>
      <c r="G120" s="59" t="str">
        <f t="shared" si="10"/>
        <v>Y</v>
      </c>
      <c r="H120">
        <f t="shared" si="9"/>
        <v>0.30165999999999998</v>
      </c>
      <c r="K120">
        <f t="shared" si="11"/>
        <v>1.3521014340615805</v>
      </c>
    </row>
    <row r="121" spans="1:11" x14ac:dyDescent="0.35">
      <c r="A121" t="s">
        <v>418</v>
      </c>
      <c r="B121" t="s">
        <v>538</v>
      </c>
      <c r="C121">
        <v>0.33382000000000001</v>
      </c>
      <c r="D121">
        <v>0.44090000000000001</v>
      </c>
      <c r="E121">
        <v>-0.54483999999999999</v>
      </c>
      <c r="F121">
        <v>1.1858</v>
      </c>
      <c r="G121" s="59" t="str">
        <f t="shared" si="10"/>
        <v>Y</v>
      </c>
      <c r="H121">
        <f t="shared" si="9"/>
        <v>0.33382000000000001</v>
      </c>
      <c r="K121">
        <f t="shared" si="11"/>
        <v>1.3962917884313035</v>
      </c>
    </row>
    <row r="122" spans="1:11" x14ac:dyDescent="0.35">
      <c r="A122" t="s">
        <v>568</v>
      </c>
      <c r="B122" t="s">
        <v>537</v>
      </c>
      <c r="C122">
        <v>4.7940000000000003E-2</v>
      </c>
      <c r="D122">
        <v>0.48370000000000002</v>
      </c>
      <c r="E122">
        <v>-0.92286000000000001</v>
      </c>
      <c r="F122">
        <v>0.97750000000000004</v>
      </c>
      <c r="G122" s="59" t="str">
        <f t="shared" si="10"/>
        <v>Y</v>
      </c>
      <c r="H122">
        <f t="shared" si="9"/>
        <v>4.7940000000000003E-2</v>
      </c>
      <c r="K122">
        <f t="shared" si="11"/>
        <v>1.0491077069736205</v>
      </c>
    </row>
    <row r="123" spans="1:11" x14ac:dyDescent="0.35">
      <c r="A123" t="s">
        <v>420</v>
      </c>
      <c r="B123" t="s">
        <v>540</v>
      </c>
      <c r="C123">
        <v>1.32721</v>
      </c>
      <c r="D123">
        <v>0.4587</v>
      </c>
      <c r="E123">
        <v>0.42414400000000002</v>
      </c>
      <c r="F123">
        <v>2.2191999999999998</v>
      </c>
      <c r="G123" s="59" t="str">
        <f t="shared" si="10"/>
        <v>N</v>
      </c>
      <c r="H123">
        <f t="shared" si="9"/>
        <v>1.32721</v>
      </c>
      <c r="K123">
        <f t="shared" si="11"/>
        <v>3.7705089788510318</v>
      </c>
    </row>
    <row r="124" spans="1:11" x14ac:dyDescent="0.35">
      <c r="A124" t="s">
        <v>523</v>
      </c>
      <c r="B124" t="s">
        <v>535</v>
      </c>
      <c r="C124">
        <v>-0.48072999999999999</v>
      </c>
      <c r="D124">
        <v>0.86319999999999997</v>
      </c>
      <c r="E124">
        <v>-2.26342</v>
      </c>
      <c r="F124">
        <v>1.1256999999999999</v>
      </c>
      <c r="G124" s="59" t="str">
        <f t="shared" si="10"/>
        <v>Y</v>
      </c>
      <c r="H124">
        <f t="shared" si="9"/>
        <v>0.48072999999999999</v>
      </c>
      <c r="K124">
        <f t="shared" si="11"/>
        <v>0.61833184476484493</v>
      </c>
    </row>
    <row r="125" spans="1:11" x14ac:dyDescent="0.35">
      <c r="A125" t="s">
        <v>421</v>
      </c>
      <c r="B125" t="s">
        <v>539</v>
      </c>
      <c r="C125">
        <v>1.1354299999999999</v>
      </c>
      <c r="D125">
        <v>0.45829999999999999</v>
      </c>
      <c r="E125">
        <v>0.2356</v>
      </c>
      <c r="F125">
        <v>2.0289000000000001</v>
      </c>
      <c r="G125" s="59" t="str">
        <f t="shared" si="10"/>
        <v>N</v>
      </c>
      <c r="H125">
        <f t="shared" si="9"/>
        <v>1.1354299999999999</v>
      </c>
      <c r="K125">
        <f t="shared" si="11"/>
        <v>3.1125116351978011</v>
      </c>
    </row>
    <row r="126" spans="1:11" x14ac:dyDescent="0.35">
      <c r="A126" t="s">
        <v>569</v>
      </c>
      <c r="B126" t="s">
        <v>536</v>
      </c>
      <c r="C126">
        <v>0.74377000000000004</v>
      </c>
      <c r="D126">
        <v>0.80900000000000005</v>
      </c>
      <c r="E126">
        <v>-0.95025000000000004</v>
      </c>
      <c r="F126">
        <v>2.2084999999999999</v>
      </c>
      <c r="G126" s="59" t="str">
        <f t="shared" si="10"/>
        <v>Y</v>
      </c>
      <c r="H126">
        <f t="shared" si="9"/>
        <v>0.74377000000000004</v>
      </c>
      <c r="K126">
        <f t="shared" si="11"/>
        <v>2.1038521047802239</v>
      </c>
    </row>
    <row r="127" spans="1:11" x14ac:dyDescent="0.35">
      <c r="A127" t="s">
        <v>423</v>
      </c>
      <c r="B127" t="s">
        <v>542</v>
      </c>
      <c r="C127">
        <v>0.20119000000000001</v>
      </c>
      <c r="D127">
        <v>0.45490000000000003</v>
      </c>
      <c r="E127">
        <v>-0.67893999999999999</v>
      </c>
      <c r="F127">
        <v>1.0975999999999999</v>
      </c>
      <c r="G127" s="59" t="str">
        <f t="shared" si="10"/>
        <v>Y</v>
      </c>
      <c r="H127">
        <f t="shared" si="9"/>
        <v>0.20119000000000001</v>
      </c>
      <c r="K127">
        <f t="shared" si="11"/>
        <v>1.2228570925997484</v>
      </c>
    </row>
    <row r="128" spans="1:11" x14ac:dyDescent="0.35">
      <c r="A128" t="s">
        <v>424</v>
      </c>
      <c r="B128" t="s">
        <v>543</v>
      </c>
      <c r="C128">
        <v>1.05084</v>
      </c>
      <c r="D128">
        <v>0.57730000000000004</v>
      </c>
      <c r="E128">
        <v>-0.10553</v>
      </c>
      <c r="F128">
        <v>2.1583000000000001</v>
      </c>
      <c r="G128" s="59" t="str">
        <f t="shared" si="10"/>
        <v>Y</v>
      </c>
      <c r="H128">
        <f t="shared" si="9"/>
        <v>1.05084</v>
      </c>
      <c r="K128">
        <f t="shared" si="11"/>
        <v>2.8600525534640009</v>
      </c>
    </row>
    <row r="129" spans="1:11" x14ac:dyDescent="0.35">
      <c r="A129" t="s">
        <v>425</v>
      </c>
      <c r="B129" t="s">
        <v>544</v>
      </c>
      <c r="C129">
        <v>-0.21676999999999999</v>
      </c>
      <c r="D129">
        <v>0.49280000000000002</v>
      </c>
      <c r="E129">
        <v>-1.1921999999999999</v>
      </c>
      <c r="F129">
        <v>0.74019999999999997</v>
      </c>
      <c r="G129" s="59" t="str">
        <f t="shared" si="10"/>
        <v>Y</v>
      </c>
      <c r="H129">
        <f t="shared" si="9"/>
        <v>0.21676999999999999</v>
      </c>
      <c r="K129">
        <f t="shared" si="11"/>
        <v>0.80511512448997169</v>
      </c>
    </row>
    <row r="130" spans="1:11" x14ac:dyDescent="0.35">
      <c r="A130" t="s">
        <v>426</v>
      </c>
      <c r="B130" t="s">
        <v>545</v>
      </c>
      <c r="C130">
        <v>0.58201999999999998</v>
      </c>
      <c r="D130">
        <v>0.55610000000000004</v>
      </c>
      <c r="E130">
        <v>-0.52836000000000005</v>
      </c>
      <c r="F130">
        <v>1.649</v>
      </c>
      <c r="G130" s="59" t="str">
        <f t="shared" si="10"/>
        <v>Y</v>
      </c>
      <c r="H130">
        <f t="shared" si="9"/>
        <v>0.58201999999999998</v>
      </c>
      <c r="K130">
        <f t="shared" si="11"/>
        <v>1.7896498747105773</v>
      </c>
    </row>
    <row r="131" spans="1:11" x14ac:dyDescent="0.35">
      <c r="A131" t="s">
        <v>570</v>
      </c>
      <c r="B131" t="s">
        <v>546</v>
      </c>
      <c r="C131">
        <v>-0.15056</v>
      </c>
      <c r="D131">
        <v>0.50119999999999998</v>
      </c>
      <c r="E131">
        <v>-1.1640900000000001</v>
      </c>
      <c r="F131">
        <v>0.80300000000000005</v>
      </c>
      <c r="G131" s="59" t="str">
        <f t="shared" si="10"/>
        <v>Y</v>
      </c>
      <c r="H131">
        <f t="shared" si="9"/>
        <v>0.15056</v>
      </c>
      <c r="K131">
        <f t="shared" si="11"/>
        <v>0.86022611489208167</v>
      </c>
    </row>
    <row r="132" spans="1:11" x14ac:dyDescent="0.35">
      <c r="A132" t="s">
        <v>525</v>
      </c>
      <c r="B132" t="s">
        <v>547</v>
      </c>
      <c r="C132">
        <v>1.19794</v>
      </c>
      <c r="D132">
        <v>0.50090000000000001</v>
      </c>
      <c r="E132">
        <v>0.17781</v>
      </c>
      <c r="F132">
        <v>2.1505999999999998</v>
      </c>
      <c r="G132" s="59" t="str">
        <f t="shared" si="10"/>
        <v>N</v>
      </c>
      <c r="H132">
        <f t="shared" si="9"/>
        <v>1.19794</v>
      </c>
      <c r="K132">
        <f t="shared" si="11"/>
        <v>3.3132845216649787</v>
      </c>
    </row>
    <row r="133" spans="1:11" x14ac:dyDescent="0.35">
      <c r="A133" t="s">
        <v>526</v>
      </c>
      <c r="B133" t="s">
        <v>495</v>
      </c>
      <c r="C133">
        <v>1.05437</v>
      </c>
      <c r="D133">
        <v>0.504</v>
      </c>
      <c r="E133">
        <v>6.7890000000000006E-2</v>
      </c>
      <c r="F133">
        <v>2.0474000000000001</v>
      </c>
      <c r="G133" s="59" t="str">
        <f t="shared" si="10"/>
        <v>N</v>
      </c>
      <c r="H133">
        <f t="shared" si="9"/>
        <v>1.05437</v>
      </c>
      <c r="K133">
        <f t="shared" si="11"/>
        <v>2.8701663793781886</v>
      </c>
    </row>
    <row r="134" spans="1:11" x14ac:dyDescent="0.35">
      <c r="A134" t="s">
        <v>428</v>
      </c>
      <c r="B134" t="s">
        <v>548</v>
      </c>
      <c r="C134">
        <v>0.25591000000000003</v>
      </c>
      <c r="D134">
        <v>0.4577</v>
      </c>
      <c r="E134">
        <v>-0.65498999999999996</v>
      </c>
      <c r="F134">
        <v>1.1478999999999999</v>
      </c>
      <c r="G134" s="59" t="str">
        <f t="shared" si="10"/>
        <v>Y</v>
      </c>
      <c r="H134">
        <f t="shared" si="9"/>
        <v>0.25591000000000003</v>
      </c>
      <c r="K134">
        <f t="shared" si="11"/>
        <v>1.2916364754256311</v>
      </c>
    </row>
    <row r="135" spans="1:11" x14ac:dyDescent="0.35">
      <c r="A135" t="s">
        <v>429</v>
      </c>
      <c r="B135" t="s">
        <v>549</v>
      </c>
      <c r="C135">
        <v>-4.8680000000000001E-2</v>
      </c>
      <c r="D135">
        <v>0.41670000000000001</v>
      </c>
      <c r="E135">
        <v>-0.87555000000000005</v>
      </c>
      <c r="F135">
        <v>0.76200000000000001</v>
      </c>
      <c r="G135" s="59" t="str">
        <f t="shared" si="10"/>
        <v>Y</v>
      </c>
      <c r="H135">
        <f t="shared" si="9"/>
        <v>4.8680000000000001E-2</v>
      </c>
      <c r="K135">
        <f t="shared" si="11"/>
        <v>0.95248587641688276</v>
      </c>
    </row>
    <row r="136" spans="1:11" x14ac:dyDescent="0.35">
      <c r="A136" t="s">
        <v>430</v>
      </c>
      <c r="B136" t="s">
        <v>550</v>
      </c>
      <c r="C136">
        <v>0.44796999999999998</v>
      </c>
      <c r="D136">
        <v>0.85289999999999999</v>
      </c>
      <c r="E136">
        <v>-1.2882899999999999</v>
      </c>
      <c r="F136">
        <v>2.0428000000000002</v>
      </c>
      <c r="G136" s="59" t="str">
        <f t="shared" si="10"/>
        <v>Y</v>
      </c>
      <c r="H136">
        <f t="shared" si="9"/>
        <v>0.44796999999999998</v>
      </c>
      <c r="K136">
        <f t="shared" si="11"/>
        <v>1.5651317409969754</v>
      </c>
    </row>
    <row r="138" spans="1:11" x14ac:dyDescent="0.35">
      <c r="A138" t="s">
        <v>527</v>
      </c>
      <c r="C138">
        <v>2.6550750000000001</v>
      </c>
    </row>
  </sheetData>
  <sheetProtection algorithmName="SHA-512" hashValue="GYvo5c24sel0NJRMS1JQedm43TGcGfiLykw6CcuSJ1gBV16cSn8KSl2t3pZsXl+aD9zaq9O9HhHj/V7mQC0qGQ==" saltValue="acOp5xt0YD9tfNp0M4ey9Q==" spinCount="100000" sheet="1" objects="1" scenarios="1"/>
  <sortState xmlns:xlrd2="http://schemas.microsoft.com/office/spreadsheetml/2017/richdata2" ref="M5:W23">
    <sortCondition ref="V5:V23"/>
  </sortState>
  <mergeCells count="8">
    <mergeCell ref="AK2:AU2"/>
    <mergeCell ref="C31:H31"/>
    <mergeCell ref="C59:H59"/>
    <mergeCell ref="C87:H87"/>
    <mergeCell ref="C115:H115"/>
    <mergeCell ref="A2:K2"/>
    <mergeCell ref="M2:W2"/>
    <mergeCell ref="Y2:A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0445-D377-4B02-AE9B-63B9448D5035}">
  <dimension ref="C3:E8"/>
  <sheetViews>
    <sheetView workbookViewId="0">
      <selection activeCell="D8" sqref="D8"/>
    </sheetView>
  </sheetViews>
  <sheetFormatPr defaultRowHeight="14.5" x14ac:dyDescent="0.35"/>
  <cols>
    <col min="3" max="3" width="17.54296875" customWidth="1"/>
    <col min="4" max="4" width="29.54296875" customWidth="1"/>
    <col min="5" max="5" width="11.81640625" customWidth="1"/>
  </cols>
  <sheetData>
    <row r="3" spans="3:5" x14ac:dyDescent="0.35">
      <c r="C3" s="97" t="s">
        <v>7</v>
      </c>
      <c r="D3" s="97"/>
      <c r="E3" s="97"/>
    </row>
    <row r="4" spans="3:5" x14ac:dyDescent="0.35">
      <c r="C4" s="7" t="s">
        <v>8</v>
      </c>
      <c r="D4" s="7" t="s">
        <v>10</v>
      </c>
      <c r="E4" s="7" t="s">
        <v>14</v>
      </c>
    </row>
    <row r="5" spans="3:5" x14ac:dyDescent="0.35">
      <c r="C5" s="5" t="s">
        <v>9</v>
      </c>
      <c r="D5" s="5" t="s">
        <v>11</v>
      </c>
      <c r="E5" s="6">
        <v>433507</v>
      </c>
    </row>
    <row r="6" spans="3:5" x14ac:dyDescent="0.35">
      <c r="C6" s="5">
        <v>994</v>
      </c>
      <c r="D6" s="5" t="s">
        <v>12</v>
      </c>
      <c r="E6" s="6">
        <v>2977</v>
      </c>
    </row>
    <row r="7" spans="3:5" x14ac:dyDescent="0.35">
      <c r="C7" s="5">
        <v>997</v>
      </c>
      <c r="D7" s="5" t="s">
        <v>13</v>
      </c>
      <c r="E7" s="6">
        <v>756</v>
      </c>
    </row>
    <row r="8" spans="3:5" x14ac:dyDescent="0.35">
      <c r="C8" s="5">
        <v>998</v>
      </c>
      <c r="D8" s="5" t="s">
        <v>15</v>
      </c>
      <c r="E8" s="6">
        <v>285413</v>
      </c>
    </row>
  </sheetData>
  <sheetProtection algorithmName="SHA-512" hashValue="/fWKqK/ENYdx/Xsico77nvjHbj2S3UQlxi+e142MuVKbnrtNU5ctUQfBhCcuVzkTlMwqVu/bDBESdoI/F2LkuA==" saltValue="96PcfI+Y8BiQnllAJE7rLw==" spinCount="100000" sheet="1" objects="1" scenarios="1"/>
  <mergeCells count="1">
    <mergeCell ref="C3:E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6810-8539-4E81-B80B-51B079A1B369}">
  <dimension ref="A1:M22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22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589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x14ac:dyDescent="0.35">
      <c r="A3" s="62" t="s">
        <v>414</v>
      </c>
      <c r="B3" s="63" t="s">
        <v>531</v>
      </c>
      <c r="C3" s="63" t="s">
        <v>521</v>
      </c>
      <c r="E3" s="63" t="s">
        <v>531</v>
      </c>
      <c r="F3" s="63" t="s">
        <v>521</v>
      </c>
      <c r="H3" s="63" t="s">
        <v>531</v>
      </c>
      <c r="I3" s="63" t="s">
        <v>521</v>
      </c>
      <c r="K3" s="63" t="s">
        <v>531</v>
      </c>
      <c r="L3" s="63" t="s">
        <v>521</v>
      </c>
    </row>
    <row r="4" spans="1:13" s="80" customFormat="1" x14ac:dyDescent="0.35">
      <c r="A4" s="79" t="s">
        <v>416</v>
      </c>
      <c r="B4" s="54">
        <v>1</v>
      </c>
      <c r="C4" s="52">
        <v>19.138078707922222</v>
      </c>
      <c r="E4" s="54">
        <v>1</v>
      </c>
      <c r="F4" s="52">
        <v>14.862585281018495</v>
      </c>
      <c r="H4" s="54">
        <v>1</v>
      </c>
      <c r="I4" s="52">
        <v>5.2059385353470669</v>
      </c>
      <c r="K4" s="54">
        <v>1</v>
      </c>
      <c r="L4" s="52">
        <v>11.420956987812996</v>
      </c>
      <c r="M4" s="83"/>
    </row>
    <row r="5" spans="1:13" s="80" customFormat="1" x14ac:dyDescent="0.35">
      <c r="A5" s="79" t="s">
        <v>428</v>
      </c>
      <c r="B5" s="54">
        <v>2</v>
      </c>
      <c r="C5" s="52">
        <v>3.7157851435555456</v>
      </c>
      <c r="E5" s="54">
        <v>8</v>
      </c>
      <c r="F5" s="52">
        <v>2.1782046882332335</v>
      </c>
      <c r="H5" s="117">
        <v>10</v>
      </c>
      <c r="I5" s="115">
        <v>1.8406154511239794</v>
      </c>
      <c r="K5" s="117">
        <v>12</v>
      </c>
      <c r="L5" s="115">
        <v>1.2916364754256311</v>
      </c>
      <c r="M5" s="83"/>
    </row>
    <row r="6" spans="1:13" s="80" customFormat="1" x14ac:dyDescent="0.35">
      <c r="A6" s="79" t="s">
        <v>418</v>
      </c>
      <c r="B6" s="54">
        <v>3</v>
      </c>
      <c r="C6" s="52">
        <v>3.1118269579553162</v>
      </c>
      <c r="E6" s="117">
        <v>11</v>
      </c>
      <c r="F6" s="115">
        <v>1.6281151564517917</v>
      </c>
      <c r="H6" s="54">
        <v>6</v>
      </c>
      <c r="I6" s="52">
        <v>2.5710130394155386</v>
      </c>
      <c r="K6" s="117">
        <v>10</v>
      </c>
      <c r="L6" s="115">
        <v>1.3962917884313035</v>
      </c>
      <c r="M6" s="83"/>
    </row>
    <row r="7" spans="1:13" s="84" customFormat="1" x14ac:dyDescent="0.35">
      <c r="A7" s="55" t="s">
        <v>526</v>
      </c>
      <c r="B7" s="64">
        <v>4</v>
      </c>
      <c r="C7" s="56">
        <v>3.0543292181870929</v>
      </c>
      <c r="D7" s="80"/>
      <c r="E7" s="120">
        <v>13</v>
      </c>
      <c r="F7" s="121">
        <v>1.3687952864141208</v>
      </c>
      <c r="G7" s="119"/>
      <c r="H7" s="120">
        <v>17</v>
      </c>
      <c r="I7" s="121">
        <v>0.74714201360297039</v>
      </c>
      <c r="J7" s="80"/>
      <c r="K7" s="64">
        <v>5</v>
      </c>
      <c r="L7" s="56">
        <v>2.8701663793781886</v>
      </c>
      <c r="M7" s="85"/>
    </row>
    <row r="8" spans="1:13" s="80" customFormat="1" x14ac:dyDescent="0.35">
      <c r="A8" s="79" t="s">
        <v>426</v>
      </c>
      <c r="B8" s="117">
        <v>5</v>
      </c>
      <c r="C8" s="115">
        <v>2.4539034461070131</v>
      </c>
      <c r="D8" s="119"/>
      <c r="E8" s="117">
        <v>9</v>
      </c>
      <c r="F8" s="115">
        <v>2.0831267288280944</v>
      </c>
      <c r="H8" s="54">
        <v>2</v>
      </c>
      <c r="I8" s="52">
        <v>4.5149765813474314</v>
      </c>
      <c r="K8" s="117">
        <v>8</v>
      </c>
      <c r="L8" s="115">
        <v>1.7896498747105773</v>
      </c>
      <c r="M8" s="83"/>
    </row>
    <row r="9" spans="1:13" s="80" customFormat="1" x14ac:dyDescent="0.35">
      <c r="A9" s="79" t="s">
        <v>421</v>
      </c>
      <c r="B9" s="54">
        <v>6</v>
      </c>
      <c r="C9" s="52">
        <v>2.2191184002325923</v>
      </c>
      <c r="E9" s="54">
        <v>3</v>
      </c>
      <c r="F9" s="52">
        <v>2.6788644713114036</v>
      </c>
      <c r="H9" s="54">
        <v>4</v>
      </c>
      <c r="I9" s="52">
        <v>3.1607204749088038</v>
      </c>
      <c r="K9" s="54">
        <v>4</v>
      </c>
      <c r="L9" s="52">
        <v>3.1125116351978011</v>
      </c>
      <c r="M9" s="83"/>
    </row>
    <row r="10" spans="1:13" s="80" customFormat="1" x14ac:dyDescent="0.35">
      <c r="A10" s="79" t="s">
        <v>568</v>
      </c>
      <c r="B10" s="117">
        <v>7</v>
      </c>
      <c r="C10" s="115">
        <v>1.3911489660746705</v>
      </c>
      <c r="E10" s="117">
        <v>16</v>
      </c>
      <c r="F10" s="115">
        <v>0.85545652942795369</v>
      </c>
      <c r="H10" s="117">
        <v>15</v>
      </c>
      <c r="I10" s="115">
        <v>0.97306927694875556</v>
      </c>
      <c r="K10" s="117">
        <v>14</v>
      </c>
      <c r="L10" s="115">
        <v>1.0491077069736205</v>
      </c>
      <c r="M10" s="83"/>
    </row>
    <row r="11" spans="1:13" s="80" customFormat="1" x14ac:dyDescent="0.35">
      <c r="A11" s="79" t="s">
        <v>424</v>
      </c>
      <c r="B11" s="117">
        <v>8</v>
      </c>
      <c r="C11" s="115">
        <v>1.3401345240418758</v>
      </c>
      <c r="E11" s="117">
        <v>7</v>
      </c>
      <c r="F11" s="115">
        <v>2.2746245367697777</v>
      </c>
      <c r="H11" s="117">
        <v>13</v>
      </c>
      <c r="I11" s="115">
        <v>1.2050246220856964</v>
      </c>
      <c r="K11" s="117">
        <v>6</v>
      </c>
      <c r="L11" s="115">
        <v>2.8600525534640009</v>
      </c>
      <c r="M11" s="83"/>
    </row>
    <row r="12" spans="1:13" s="84" customFormat="1" x14ac:dyDescent="0.35">
      <c r="A12" s="55" t="s">
        <v>525</v>
      </c>
      <c r="B12" s="120">
        <v>9</v>
      </c>
      <c r="C12" s="121">
        <v>1.3120883130073886</v>
      </c>
      <c r="D12" s="80"/>
      <c r="E12" s="120">
        <v>12</v>
      </c>
      <c r="F12" s="121">
        <v>1.3720555269189314</v>
      </c>
      <c r="G12" s="80"/>
      <c r="H12" s="120">
        <v>18</v>
      </c>
      <c r="I12" s="121">
        <v>0.64101655215510478</v>
      </c>
      <c r="J12" s="80"/>
      <c r="K12" s="64">
        <v>3</v>
      </c>
      <c r="L12" s="56">
        <v>3.3132845216649787</v>
      </c>
      <c r="M12" s="85"/>
    </row>
    <row r="13" spans="1:13" s="80" customFormat="1" x14ac:dyDescent="0.35">
      <c r="A13" s="79" t="s">
        <v>429</v>
      </c>
      <c r="B13" s="117">
        <v>10</v>
      </c>
      <c r="C13" s="115">
        <v>1.2659843982641037</v>
      </c>
      <c r="E13" s="117">
        <v>15</v>
      </c>
      <c r="F13" s="115">
        <v>0.98937188183808877</v>
      </c>
      <c r="H13" s="54">
        <v>7</v>
      </c>
      <c r="I13" s="52">
        <v>2.3011292943989448</v>
      </c>
      <c r="K13" s="117">
        <v>15</v>
      </c>
      <c r="L13" s="115">
        <v>0.95248587641688276</v>
      </c>
      <c r="M13" s="83"/>
    </row>
    <row r="14" spans="1:13" s="80" customFormat="1" x14ac:dyDescent="0.35">
      <c r="A14" s="79" t="s">
        <v>570</v>
      </c>
      <c r="B14" s="117">
        <v>11</v>
      </c>
      <c r="C14" s="115">
        <v>1.253099397022081</v>
      </c>
      <c r="E14" s="54">
        <v>5</v>
      </c>
      <c r="F14" s="52">
        <v>2.3474743370348659</v>
      </c>
      <c r="H14" s="54">
        <v>5</v>
      </c>
      <c r="I14" s="52">
        <v>2.7637819126817114</v>
      </c>
      <c r="K14" s="117">
        <v>16</v>
      </c>
      <c r="L14" s="115">
        <v>0.86022611489208167</v>
      </c>
      <c r="M14" s="83"/>
    </row>
    <row r="15" spans="1:13" s="84" customFormat="1" x14ac:dyDescent="0.35">
      <c r="A15" s="55" t="s">
        <v>420</v>
      </c>
      <c r="B15" s="120">
        <v>12</v>
      </c>
      <c r="C15" s="121">
        <v>1.1912343042097542</v>
      </c>
      <c r="D15" s="80"/>
      <c r="E15" s="64">
        <v>2</v>
      </c>
      <c r="F15" s="56">
        <v>3.3379505137168946</v>
      </c>
      <c r="G15" s="80"/>
      <c r="H15" s="64">
        <v>9</v>
      </c>
      <c r="I15" s="56">
        <v>1.9897320869507038</v>
      </c>
      <c r="J15" s="80"/>
      <c r="K15" s="64">
        <v>2</v>
      </c>
      <c r="L15" s="56">
        <v>3.7705089788510318</v>
      </c>
      <c r="M15" s="85"/>
    </row>
    <row r="16" spans="1:13" s="80" customFormat="1" x14ac:dyDescent="0.35">
      <c r="A16" s="79" t="s">
        <v>569</v>
      </c>
      <c r="B16" s="117">
        <v>13</v>
      </c>
      <c r="C16" s="115">
        <v>1.1145045986105873</v>
      </c>
      <c r="E16" s="117">
        <v>6</v>
      </c>
      <c r="F16" s="115">
        <v>2.3056969611345237</v>
      </c>
      <c r="H16" s="117">
        <v>11</v>
      </c>
      <c r="I16" s="115">
        <v>1.7197862330652876</v>
      </c>
      <c r="K16" s="117">
        <v>7</v>
      </c>
      <c r="L16" s="115">
        <v>2.1038521047802239</v>
      </c>
      <c r="M16" s="83"/>
    </row>
    <row r="17" spans="1:13" s="80" customFormat="1" x14ac:dyDescent="0.35">
      <c r="A17" s="79" t="s">
        <v>423</v>
      </c>
      <c r="B17" s="117">
        <v>14</v>
      </c>
      <c r="C17" s="115">
        <v>1.0670843258669644</v>
      </c>
      <c r="E17" s="54">
        <v>4</v>
      </c>
      <c r="F17" s="52">
        <v>2.6735201170760097</v>
      </c>
      <c r="H17" s="117">
        <v>12</v>
      </c>
      <c r="I17" s="115">
        <v>1.6167209612569626</v>
      </c>
      <c r="K17" s="117">
        <v>13</v>
      </c>
      <c r="L17" s="115">
        <v>1.2228570925997484</v>
      </c>
      <c r="M17" s="83"/>
    </row>
    <row r="18" spans="1:13" s="80" customFormat="1" x14ac:dyDescent="0.35">
      <c r="A18" s="79" t="s">
        <v>425</v>
      </c>
      <c r="B18" s="117">
        <v>15</v>
      </c>
      <c r="C18" s="115">
        <v>1.0207115682431935</v>
      </c>
      <c r="E18" s="117">
        <v>17</v>
      </c>
      <c r="F18" s="115">
        <v>0.6438393760877118</v>
      </c>
      <c r="H18" s="54">
        <v>8</v>
      </c>
      <c r="I18" s="52">
        <v>2.1127702477582266</v>
      </c>
      <c r="K18" s="117">
        <v>18</v>
      </c>
      <c r="L18" s="115">
        <v>0.80511512448997169</v>
      </c>
      <c r="M18" s="83"/>
    </row>
    <row r="19" spans="1:13" s="80" customFormat="1" x14ac:dyDescent="0.35">
      <c r="A19" s="79" t="s">
        <v>430</v>
      </c>
      <c r="B19" s="117">
        <v>16</v>
      </c>
      <c r="C19" s="115">
        <v>0.74484435640952551</v>
      </c>
      <c r="E19" s="117">
        <v>18</v>
      </c>
      <c r="F19" s="115">
        <v>0.63007526404124847</v>
      </c>
      <c r="H19" s="54">
        <v>3</v>
      </c>
      <c r="I19" s="52">
        <v>3.7039506749607383</v>
      </c>
      <c r="K19" s="117">
        <v>9</v>
      </c>
      <c r="L19" s="115">
        <v>1.5651317409969754</v>
      </c>
      <c r="M19" s="83"/>
    </row>
    <row r="20" spans="1:13" s="80" customFormat="1" x14ac:dyDescent="0.35">
      <c r="A20" s="79" t="s">
        <v>522</v>
      </c>
      <c r="B20" s="117">
        <v>17</v>
      </c>
      <c r="C20" s="115">
        <v>0.73882070933967692</v>
      </c>
      <c r="E20" s="117">
        <v>10</v>
      </c>
      <c r="F20" s="115">
        <v>1.9757794920369629</v>
      </c>
      <c r="H20" s="117">
        <v>19</v>
      </c>
      <c r="I20" s="115">
        <v>0.46879017439219306</v>
      </c>
      <c r="K20" s="117">
        <v>17</v>
      </c>
      <c r="L20" s="115">
        <v>0.8214781003381123</v>
      </c>
      <c r="M20" s="83"/>
    </row>
    <row r="21" spans="1:13" s="80" customFormat="1" x14ac:dyDescent="0.35">
      <c r="A21" s="79" t="s">
        <v>417</v>
      </c>
      <c r="B21" s="117">
        <v>18</v>
      </c>
      <c r="C21" s="115">
        <v>0.73719709041480663</v>
      </c>
      <c r="E21" s="117">
        <v>14</v>
      </c>
      <c r="F21" s="115">
        <v>1.0087359375157308</v>
      </c>
      <c r="H21" s="117">
        <v>16</v>
      </c>
      <c r="I21" s="115">
        <v>0.81595179542259288</v>
      </c>
      <c r="K21" s="117">
        <v>11</v>
      </c>
      <c r="L21" s="115">
        <v>1.3521014340615805</v>
      </c>
      <c r="M21" s="83"/>
    </row>
    <row r="22" spans="1:13" s="80" customFormat="1" x14ac:dyDescent="0.35">
      <c r="A22" s="79" t="s">
        <v>523</v>
      </c>
      <c r="B22" s="117">
        <v>19</v>
      </c>
      <c r="C22" s="115">
        <v>0.64867075646081307</v>
      </c>
      <c r="E22" s="117">
        <v>19</v>
      </c>
      <c r="F22" s="115">
        <v>0.45180617838385662</v>
      </c>
      <c r="H22" s="117">
        <v>14</v>
      </c>
      <c r="I22" s="115">
        <v>1.0259304941903822</v>
      </c>
      <c r="K22" s="117">
        <v>19</v>
      </c>
      <c r="L22" s="115">
        <v>0.61833184476484493</v>
      </c>
      <c r="M22" s="83"/>
    </row>
  </sheetData>
  <sheetProtection algorithmName="SHA-512" hashValue="H+sef5ETknWq6mZ56J+hoXUqRsGTWs1gBeKYWhbv+SivMAdc4LC1gJPSdm/ublsZ/09/9cET+tVPOMQIus/wlQ==" saltValue="eYS7yjrjeY8iF7x2xBRE3w==" spinCount="100000" sheet="1" objects="1" scenarios="1"/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2831-4C82-408F-85AA-B6B6E40AF785}">
  <dimension ref="A2:AU73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10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59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564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565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60"/>
      <c r="Y2" s="110" t="s">
        <v>566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60"/>
      <c r="AK2" s="110" t="s">
        <v>567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58" t="s">
        <v>517</v>
      </c>
      <c r="D3" s="58" t="s">
        <v>518</v>
      </c>
      <c r="E3" s="49">
        <v>2.5000000000000001E-2</v>
      </c>
      <c r="F3" s="49">
        <v>0.97499999999999998</v>
      </c>
      <c r="G3" s="58" t="s">
        <v>519</v>
      </c>
      <c r="H3" s="58" t="s">
        <v>520</v>
      </c>
      <c r="I3" s="58" t="s">
        <v>552</v>
      </c>
      <c r="J3" s="58" t="s">
        <v>531</v>
      </c>
      <c r="K3" s="58" t="s">
        <v>521</v>
      </c>
      <c r="M3" s="48" t="s">
        <v>414</v>
      </c>
      <c r="N3" s="48"/>
      <c r="O3" s="58" t="s">
        <v>517</v>
      </c>
      <c r="P3" s="58" t="s">
        <v>518</v>
      </c>
      <c r="Q3" s="49">
        <v>2.5000000000000001E-2</v>
      </c>
      <c r="R3" s="49">
        <v>0.97499999999999998</v>
      </c>
      <c r="S3" s="58" t="s">
        <v>519</v>
      </c>
      <c r="T3" s="58" t="s">
        <v>520</v>
      </c>
      <c r="U3" s="58" t="s">
        <v>552</v>
      </c>
      <c r="V3" s="58" t="s">
        <v>531</v>
      </c>
      <c r="W3" s="58" t="s">
        <v>521</v>
      </c>
      <c r="X3" s="59"/>
      <c r="Y3" s="48" t="s">
        <v>414</v>
      </c>
      <c r="Z3" s="48"/>
      <c r="AA3" s="58" t="s">
        <v>517</v>
      </c>
      <c r="AB3" s="58" t="s">
        <v>518</v>
      </c>
      <c r="AC3" s="49">
        <v>2.5000000000000001E-2</v>
      </c>
      <c r="AD3" s="49">
        <v>0.97499999999999998</v>
      </c>
      <c r="AE3" s="58" t="s">
        <v>519</v>
      </c>
      <c r="AF3" s="58" t="s">
        <v>520</v>
      </c>
      <c r="AG3" s="58" t="s">
        <v>552</v>
      </c>
      <c r="AH3" s="58" t="s">
        <v>531</v>
      </c>
      <c r="AI3" s="58" t="s">
        <v>521</v>
      </c>
      <c r="AJ3" s="59"/>
      <c r="AK3" s="48" t="s">
        <v>414</v>
      </c>
      <c r="AL3" s="48"/>
      <c r="AM3" s="58" t="s">
        <v>517</v>
      </c>
      <c r="AN3" s="58" t="s">
        <v>518</v>
      </c>
      <c r="AO3" s="49">
        <v>2.5000000000000001E-2</v>
      </c>
      <c r="AP3" s="49">
        <v>0.97499999999999998</v>
      </c>
      <c r="AQ3" s="58" t="s">
        <v>519</v>
      </c>
      <c r="AR3" s="58" t="s">
        <v>520</v>
      </c>
      <c r="AS3" s="58" t="s">
        <v>552</v>
      </c>
      <c r="AT3" s="58" t="s">
        <v>531</v>
      </c>
      <c r="AU3" s="58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-5.5830799999999998</v>
      </c>
      <c r="D4" s="52">
        <v>0.24978</v>
      </c>
      <c r="E4" s="52">
        <v>-6.0730500000000003</v>
      </c>
      <c r="F4" s="52">
        <v>-5.0935300000000003</v>
      </c>
      <c r="G4" s="65" t="s">
        <v>497</v>
      </c>
      <c r="H4" s="52">
        <v>5.5830799999999998</v>
      </c>
      <c r="I4" s="54"/>
      <c r="J4" s="54"/>
      <c r="K4" s="52">
        <v>1</v>
      </c>
      <c r="M4" s="51" t="s">
        <v>524</v>
      </c>
      <c r="N4" s="51" t="s">
        <v>541</v>
      </c>
      <c r="O4" s="52">
        <v>-5.6274183999999998</v>
      </c>
      <c r="P4" s="52">
        <v>0.25240000000000001</v>
      </c>
      <c r="Q4" s="52">
        <v>-6.1223299999999998</v>
      </c>
      <c r="R4" s="52">
        <v>-5.1328699999999996</v>
      </c>
      <c r="S4" s="53" t="s">
        <v>497</v>
      </c>
      <c r="T4" s="52">
        <v>5.6274183999999998</v>
      </c>
      <c r="U4" s="54"/>
      <c r="V4" s="54"/>
      <c r="W4" s="52">
        <v>1</v>
      </c>
      <c r="Y4" s="51" t="s">
        <v>524</v>
      </c>
      <c r="Z4" s="51" t="s">
        <v>541</v>
      </c>
      <c r="AA4" s="52">
        <v>-4.8827400000000001</v>
      </c>
      <c r="AB4" s="52">
        <v>0.24887000000000001</v>
      </c>
      <c r="AC4" s="52">
        <v>-5.3716900000000001</v>
      </c>
      <c r="AD4" s="52">
        <v>-4.3986700000000001</v>
      </c>
      <c r="AE4" s="53" t="s">
        <v>497</v>
      </c>
      <c r="AF4" s="52">
        <v>4.8827400000000001</v>
      </c>
      <c r="AG4" s="54"/>
      <c r="AH4" s="54"/>
      <c r="AI4" s="52">
        <v>1</v>
      </c>
      <c r="AK4" s="51" t="s">
        <v>524</v>
      </c>
      <c r="AL4" s="51" t="s">
        <v>541</v>
      </c>
      <c r="AM4" s="52">
        <v>-4.8568600000000002</v>
      </c>
      <c r="AN4" s="52">
        <v>0.23315</v>
      </c>
      <c r="AO4" s="52">
        <v>-5.3136400000000004</v>
      </c>
      <c r="AP4" s="52">
        <v>-4.3962700000000003</v>
      </c>
      <c r="AQ4" s="53" t="s">
        <v>497</v>
      </c>
      <c r="AR4" s="52">
        <v>4.8568600000000002</v>
      </c>
      <c r="AS4" s="54"/>
      <c r="AT4" s="54"/>
      <c r="AU4" s="52">
        <v>1</v>
      </c>
    </row>
    <row r="5" spans="1:47" s="61" customFormat="1" x14ac:dyDescent="0.35">
      <c r="A5" s="51" t="s">
        <v>410</v>
      </c>
      <c r="B5" s="51" t="s">
        <v>489</v>
      </c>
      <c r="C5" s="52">
        <v>1.4792940000000001</v>
      </c>
      <c r="D5" s="52">
        <v>0.10305</v>
      </c>
      <c r="E5" s="52">
        <v>1.27755</v>
      </c>
      <c r="F5" s="52">
        <v>1.6818500000000001</v>
      </c>
      <c r="G5" s="65" t="s">
        <v>497</v>
      </c>
      <c r="H5" s="52">
        <v>1.4792940000000001</v>
      </c>
      <c r="I5" s="54">
        <v>1</v>
      </c>
      <c r="J5" s="54">
        <v>1</v>
      </c>
      <c r="K5" s="52">
        <v>4.3898453558115671</v>
      </c>
      <c r="M5" s="51" t="s">
        <v>410</v>
      </c>
      <c r="N5" s="51" t="s">
        <v>489</v>
      </c>
      <c r="O5" s="52">
        <v>1.785496</v>
      </c>
      <c r="P5" s="52">
        <v>0.1071</v>
      </c>
      <c r="Q5" s="52">
        <v>1.5744499999999999</v>
      </c>
      <c r="R5" s="52">
        <v>1.99333</v>
      </c>
      <c r="S5" s="53" t="s">
        <v>497</v>
      </c>
      <c r="T5" s="52">
        <v>1.785496</v>
      </c>
      <c r="U5" s="54">
        <v>1</v>
      </c>
      <c r="V5" s="54">
        <v>1</v>
      </c>
      <c r="W5" s="52">
        <v>5.9625366324338156</v>
      </c>
      <c r="Y5" s="51" t="s">
        <v>410</v>
      </c>
      <c r="Z5" s="51" t="s">
        <v>489</v>
      </c>
      <c r="AA5" s="52">
        <v>1.7588600000000001</v>
      </c>
      <c r="AB5" s="52">
        <v>0.10485999999999999</v>
      </c>
      <c r="AC5" s="52">
        <v>1.55385</v>
      </c>
      <c r="AD5" s="52">
        <v>1.9646399999999999</v>
      </c>
      <c r="AE5" s="53" t="s">
        <v>497</v>
      </c>
      <c r="AF5" s="52">
        <v>1.7588600000000001</v>
      </c>
      <c r="AG5" s="54">
        <v>1</v>
      </c>
      <c r="AH5" s="54">
        <v>1</v>
      </c>
      <c r="AI5" s="52">
        <v>5.8058149912599681</v>
      </c>
      <c r="AK5" s="51" t="s">
        <v>410</v>
      </c>
      <c r="AL5" s="51" t="s">
        <v>489</v>
      </c>
      <c r="AM5" s="52">
        <v>1.5757699999999999</v>
      </c>
      <c r="AN5" s="52">
        <v>0.10234</v>
      </c>
      <c r="AO5" s="52">
        <v>1.3764400000000001</v>
      </c>
      <c r="AP5" s="52">
        <v>1.77606</v>
      </c>
      <c r="AQ5" s="53" t="s">
        <v>497</v>
      </c>
      <c r="AR5" s="52">
        <v>1.5757699999999999</v>
      </c>
      <c r="AS5" s="54">
        <v>1</v>
      </c>
      <c r="AT5" s="54">
        <v>1</v>
      </c>
      <c r="AU5" s="52">
        <v>4.8344627215972125</v>
      </c>
    </row>
    <row r="6" spans="1:47" s="61" customFormat="1" x14ac:dyDescent="0.35">
      <c r="A6" s="51" t="s">
        <v>558</v>
      </c>
      <c r="B6" s="51" t="s">
        <v>487</v>
      </c>
      <c r="C6" s="52">
        <v>1.308327</v>
      </c>
      <c r="D6" s="52">
        <v>8.1559999999999994E-2</v>
      </c>
      <c r="E6" s="52">
        <v>1.1487400000000001</v>
      </c>
      <c r="F6" s="52">
        <v>1.4675800000000001</v>
      </c>
      <c r="G6" s="65" t="s">
        <v>497</v>
      </c>
      <c r="H6" s="52">
        <v>1.308327</v>
      </c>
      <c r="I6" s="54">
        <v>2</v>
      </c>
      <c r="J6" s="54">
        <v>2</v>
      </c>
      <c r="K6" s="52">
        <v>3.6999784673569951</v>
      </c>
      <c r="M6" s="51" t="s">
        <v>558</v>
      </c>
      <c r="N6" s="51" t="s">
        <v>487</v>
      </c>
      <c r="O6" s="52">
        <v>1.0854412</v>
      </c>
      <c r="P6" s="52">
        <v>8.6800000000000002E-2</v>
      </c>
      <c r="Q6" s="52">
        <v>0.91479999999999995</v>
      </c>
      <c r="R6" s="52">
        <v>1.2553700000000001</v>
      </c>
      <c r="S6" s="53" t="s">
        <v>497</v>
      </c>
      <c r="T6" s="52">
        <v>1.0854412</v>
      </c>
      <c r="U6" s="54">
        <v>2</v>
      </c>
      <c r="V6" s="54">
        <v>2</v>
      </c>
      <c r="W6" s="52">
        <v>2.9607458116683745</v>
      </c>
      <c r="Y6" s="51" t="s">
        <v>558</v>
      </c>
      <c r="Z6" s="51" t="s">
        <v>487</v>
      </c>
      <c r="AA6" s="52">
        <v>1.0603800000000001</v>
      </c>
      <c r="AB6" s="52">
        <v>8.1360000000000002E-2</v>
      </c>
      <c r="AC6" s="52">
        <v>0.90130999999999994</v>
      </c>
      <c r="AD6" s="52">
        <v>1.2195499999999999</v>
      </c>
      <c r="AE6" s="53" t="s">
        <v>497</v>
      </c>
      <c r="AF6" s="52">
        <v>1.0603800000000001</v>
      </c>
      <c r="AG6" s="54">
        <v>2</v>
      </c>
      <c r="AH6" s="54">
        <v>2</v>
      </c>
      <c r="AI6" s="52">
        <v>2.8874680186662651</v>
      </c>
      <c r="AK6" s="51" t="s">
        <v>558</v>
      </c>
      <c r="AL6" s="51" t="s">
        <v>487</v>
      </c>
      <c r="AM6" s="52">
        <v>1.22018</v>
      </c>
      <c r="AN6" s="52">
        <v>7.8609999999999999E-2</v>
      </c>
      <c r="AO6" s="52">
        <v>1.0668299999999999</v>
      </c>
      <c r="AP6" s="52">
        <v>1.37459</v>
      </c>
      <c r="AQ6" s="53" t="s">
        <v>497</v>
      </c>
      <c r="AR6" s="52">
        <v>1.22018</v>
      </c>
      <c r="AS6" s="54">
        <v>2</v>
      </c>
      <c r="AT6" s="54">
        <v>2</v>
      </c>
      <c r="AU6" s="52">
        <v>3.3877974822891206</v>
      </c>
    </row>
    <row r="7" spans="1:47" s="61" customFormat="1" x14ac:dyDescent="0.35">
      <c r="A7" s="51" t="s">
        <v>556</v>
      </c>
      <c r="B7" s="51" t="s">
        <v>490</v>
      </c>
      <c r="C7" s="52">
        <v>0.67818699999999998</v>
      </c>
      <c r="D7" s="52">
        <v>8.2650000000000001E-2</v>
      </c>
      <c r="E7" s="52">
        <v>0.51673000000000002</v>
      </c>
      <c r="F7" s="52">
        <v>0.83994000000000002</v>
      </c>
      <c r="G7" s="65" t="s">
        <v>497</v>
      </c>
      <c r="H7" s="52">
        <v>0.67818699999999998</v>
      </c>
      <c r="I7" s="54">
        <v>3</v>
      </c>
      <c r="J7" s="54">
        <v>3</v>
      </c>
      <c r="K7" s="52">
        <v>1.9703023339797798</v>
      </c>
      <c r="M7" s="51" t="s">
        <v>556</v>
      </c>
      <c r="N7" s="51" t="s">
        <v>490</v>
      </c>
      <c r="O7" s="52">
        <v>0.70114489999999996</v>
      </c>
      <c r="P7" s="52">
        <v>8.6970000000000006E-2</v>
      </c>
      <c r="Q7" s="52">
        <v>0.52949000000000002</v>
      </c>
      <c r="R7" s="52">
        <v>0.86950000000000005</v>
      </c>
      <c r="S7" s="53" t="s">
        <v>497</v>
      </c>
      <c r="T7" s="52">
        <v>0.70114489999999996</v>
      </c>
      <c r="U7" s="54">
        <v>3</v>
      </c>
      <c r="V7" s="54">
        <v>3</v>
      </c>
      <c r="W7" s="52">
        <v>2.0160595732585938</v>
      </c>
      <c r="Y7" s="51" t="s">
        <v>412</v>
      </c>
      <c r="Z7" s="51" t="s">
        <v>557</v>
      </c>
      <c r="AA7" s="52">
        <v>0.63788</v>
      </c>
      <c r="AB7" s="52">
        <v>5.5449999999999999E-2</v>
      </c>
      <c r="AC7" s="52">
        <v>0.52859999999999996</v>
      </c>
      <c r="AD7" s="52">
        <v>0.74621000000000004</v>
      </c>
      <c r="AE7" s="53" t="s">
        <v>497</v>
      </c>
      <c r="AF7" s="52">
        <v>0.63788</v>
      </c>
      <c r="AG7" s="54">
        <v>4</v>
      </c>
      <c r="AH7" s="54">
        <v>4</v>
      </c>
      <c r="AI7" s="52">
        <v>1.8924645986026003</v>
      </c>
      <c r="AK7" s="51" t="s">
        <v>556</v>
      </c>
      <c r="AL7" s="51" t="s">
        <v>490</v>
      </c>
      <c r="AM7" s="52">
        <v>0.82571000000000006</v>
      </c>
      <c r="AN7" s="52">
        <v>7.9839999999999994E-2</v>
      </c>
      <c r="AO7" s="52">
        <v>0.66905000000000003</v>
      </c>
      <c r="AP7" s="52">
        <v>0.98082000000000003</v>
      </c>
      <c r="AQ7" s="53" t="s">
        <v>497</v>
      </c>
      <c r="AR7" s="52">
        <v>0.82571000000000006</v>
      </c>
      <c r="AS7" s="54">
        <v>3</v>
      </c>
      <c r="AT7" s="54">
        <v>3</v>
      </c>
      <c r="AU7" s="52">
        <v>2.2835014759568772</v>
      </c>
    </row>
    <row r="8" spans="1:47" s="61" customFormat="1" x14ac:dyDescent="0.35">
      <c r="A8" s="51" t="s">
        <v>412</v>
      </c>
      <c r="B8" s="51" t="s">
        <v>557</v>
      </c>
      <c r="C8" s="52">
        <v>0.61215799999999998</v>
      </c>
      <c r="D8" s="52">
        <v>5.7549999999999997E-2</v>
      </c>
      <c r="E8" s="52">
        <v>0.49901000000000001</v>
      </c>
      <c r="F8" s="52">
        <v>0.72514999999999996</v>
      </c>
      <c r="G8" s="65" t="s">
        <v>497</v>
      </c>
      <c r="H8" s="52">
        <v>0.61215799999999998</v>
      </c>
      <c r="I8" s="54">
        <v>4</v>
      </c>
      <c r="J8" s="54">
        <v>4</v>
      </c>
      <c r="K8" s="52">
        <v>1.8444073382358956</v>
      </c>
      <c r="M8" s="51" t="s">
        <v>412</v>
      </c>
      <c r="N8" s="51" t="s">
        <v>557</v>
      </c>
      <c r="O8" s="52">
        <v>0.6608771</v>
      </c>
      <c r="P8" s="52">
        <v>6.0630000000000003E-2</v>
      </c>
      <c r="Q8" s="52">
        <v>0.54205000000000003</v>
      </c>
      <c r="R8" s="52">
        <v>0.77956999999999999</v>
      </c>
      <c r="S8" s="53" t="s">
        <v>497</v>
      </c>
      <c r="T8" s="52">
        <v>0.6608771</v>
      </c>
      <c r="U8" s="54">
        <v>4</v>
      </c>
      <c r="V8" s="54">
        <v>4</v>
      </c>
      <c r="W8" s="52">
        <v>1.9364900851983067</v>
      </c>
      <c r="Y8" s="51" t="s">
        <v>556</v>
      </c>
      <c r="Z8" s="51" t="s">
        <v>490</v>
      </c>
      <c r="AA8" s="52">
        <v>0.58652000000000004</v>
      </c>
      <c r="AB8" s="52">
        <v>8.115E-2</v>
      </c>
      <c r="AC8" s="52">
        <v>0.42679</v>
      </c>
      <c r="AD8" s="52">
        <v>0.74548999999999999</v>
      </c>
      <c r="AE8" s="53" t="s">
        <v>497</v>
      </c>
      <c r="AF8" s="52">
        <v>0.58652000000000004</v>
      </c>
      <c r="AG8" s="54">
        <v>3</v>
      </c>
      <c r="AH8" s="54">
        <v>3</v>
      </c>
      <c r="AI8" s="52">
        <v>1.7977214465626694</v>
      </c>
      <c r="AK8" s="51" t="s">
        <v>412</v>
      </c>
      <c r="AL8" s="51" t="s">
        <v>557</v>
      </c>
      <c r="AM8" s="52">
        <v>0.67757000000000001</v>
      </c>
      <c r="AN8" s="52">
        <v>5.5550000000000002E-2</v>
      </c>
      <c r="AO8" s="52">
        <v>0.56896000000000002</v>
      </c>
      <c r="AP8" s="52">
        <v>0.78663000000000005</v>
      </c>
      <c r="AQ8" s="53" t="s">
        <v>497</v>
      </c>
      <c r="AR8" s="52">
        <v>0.67757000000000001</v>
      </c>
      <c r="AS8" s="54">
        <v>4</v>
      </c>
      <c r="AT8" s="54">
        <v>4</v>
      </c>
      <c r="AU8" s="52">
        <v>1.9690870323988066</v>
      </c>
    </row>
    <row r="9" spans="1:47" s="61" customFormat="1" x14ac:dyDescent="0.35">
      <c r="A9" s="51" t="s">
        <v>553</v>
      </c>
      <c r="B9" s="51" t="s">
        <v>554</v>
      </c>
      <c r="C9" s="52">
        <v>0.51050899999999999</v>
      </c>
      <c r="D9" s="52">
        <v>2.069E-2</v>
      </c>
      <c r="E9" s="52">
        <v>0.47014</v>
      </c>
      <c r="F9" s="52">
        <v>0.55135000000000001</v>
      </c>
      <c r="G9" s="65" t="s">
        <v>497</v>
      </c>
      <c r="H9" s="52">
        <v>0.51050899999999999</v>
      </c>
      <c r="I9" s="54">
        <v>5</v>
      </c>
      <c r="J9" s="54">
        <v>5</v>
      </c>
      <c r="K9" s="52">
        <v>1.6661390439233734</v>
      </c>
      <c r="M9" s="51" t="s">
        <v>553</v>
      </c>
      <c r="N9" s="51" t="s">
        <v>554</v>
      </c>
      <c r="O9" s="52">
        <v>0.58414089999999996</v>
      </c>
      <c r="P9" s="52">
        <v>2.3099999999999999E-2</v>
      </c>
      <c r="Q9" s="52">
        <v>0.53925000000000001</v>
      </c>
      <c r="R9" s="52">
        <v>0.62975999999999999</v>
      </c>
      <c r="S9" s="53" t="s">
        <v>497</v>
      </c>
      <c r="T9" s="52">
        <v>0.58414089999999996</v>
      </c>
      <c r="U9" s="54">
        <v>5</v>
      </c>
      <c r="V9" s="54">
        <v>5</v>
      </c>
      <c r="W9" s="52">
        <v>1.793449571093559</v>
      </c>
      <c r="Y9" s="51" t="s">
        <v>553</v>
      </c>
      <c r="Z9" s="51" t="s">
        <v>554</v>
      </c>
      <c r="AA9" s="52">
        <v>0.57118000000000002</v>
      </c>
      <c r="AB9" s="52">
        <v>2.1250000000000002E-2</v>
      </c>
      <c r="AC9" s="52">
        <v>0.52978999999999998</v>
      </c>
      <c r="AD9" s="52">
        <v>0.61304000000000003</v>
      </c>
      <c r="AE9" s="53" t="s">
        <v>497</v>
      </c>
      <c r="AF9" s="52">
        <v>0.57118000000000002</v>
      </c>
      <c r="AG9" s="54">
        <v>5</v>
      </c>
      <c r="AH9" s="54">
        <v>5</v>
      </c>
      <c r="AI9" s="52">
        <v>1.770354838106311</v>
      </c>
      <c r="AK9" s="51" t="s">
        <v>553</v>
      </c>
      <c r="AL9" s="51" t="s">
        <v>554</v>
      </c>
      <c r="AM9" s="52">
        <v>0.48070000000000002</v>
      </c>
      <c r="AN9" s="52">
        <v>1.7749999999999998E-2</v>
      </c>
      <c r="AO9" s="52">
        <v>0.44631999999999999</v>
      </c>
      <c r="AP9" s="52">
        <v>0.51580000000000004</v>
      </c>
      <c r="AQ9" s="53" t="s">
        <v>497</v>
      </c>
      <c r="AR9" s="52">
        <v>0.48070000000000002</v>
      </c>
      <c r="AS9" s="54">
        <v>5</v>
      </c>
      <c r="AT9" s="54">
        <v>5</v>
      </c>
      <c r="AU9" s="52">
        <v>1.6172060503050587</v>
      </c>
    </row>
    <row r="10" spans="1:47" s="61" customFormat="1" x14ac:dyDescent="0.35">
      <c r="A10" s="114" t="s">
        <v>408</v>
      </c>
      <c r="B10" s="114" t="s">
        <v>555</v>
      </c>
      <c r="C10" s="115">
        <v>-3.7360000000000002E-3</v>
      </c>
      <c r="D10" s="115">
        <v>1.129E-2</v>
      </c>
      <c r="E10" s="115">
        <v>-2.6110000000000001E-2</v>
      </c>
      <c r="F10" s="115">
        <v>1.7979999999999999E-2</v>
      </c>
      <c r="G10" s="116" t="s">
        <v>440</v>
      </c>
      <c r="H10" s="115">
        <v>3.7360000000000002E-3</v>
      </c>
      <c r="I10" s="117">
        <v>6</v>
      </c>
      <c r="J10" s="117">
        <v>6</v>
      </c>
      <c r="K10" s="115">
        <v>0.99627097016511923</v>
      </c>
      <c r="M10" s="114" t="s">
        <v>408</v>
      </c>
      <c r="N10" s="114" t="s">
        <v>555</v>
      </c>
      <c r="O10" s="115">
        <v>1.236E-4</v>
      </c>
      <c r="P10" s="115">
        <v>1.1440000000000001E-2</v>
      </c>
      <c r="Q10" s="115">
        <v>-2.282E-2</v>
      </c>
      <c r="R10" s="115">
        <v>2.2249999999999999E-2</v>
      </c>
      <c r="S10" s="118" t="s">
        <v>440</v>
      </c>
      <c r="T10" s="115">
        <v>1.236E-4</v>
      </c>
      <c r="U10" s="117">
        <v>6</v>
      </c>
      <c r="V10" s="117">
        <v>6</v>
      </c>
      <c r="W10" s="115">
        <v>1.0001236076387947</v>
      </c>
      <c r="Y10" s="51" t="s">
        <v>408</v>
      </c>
      <c r="Z10" s="51" t="s">
        <v>555</v>
      </c>
      <c r="AA10" s="52">
        <v>-2.7529999999999999E-2</v>
      </c>
      <c r="AB10" s="52">
        <v>1.1950000000000001E-2</v>
      </c>
      <c r="AC10" s="52">
        <v>-5.1180000000000003E-2</v>
      </c>
      <c r="AD10" s="52">
        <v>-4.3400000000000001E-3</v>
      </c>
      <c r="AE10" s="53" t="s">
        <v>497</v>
      </c>
      <c r="AF10" s="52">
        <v>2.7529999999999999E-2</v>
      </c>
      <c r="AG10" s="54">
        <v>6</v>
      </c>
      <c r="AH10" s="54">
        <v>6</v>
      </c>
      <c r="AI10" s="52">
        <v>0.97284549675076659</v>
      </c>
      <c r="AK10" s="51" t="s">
        <v>408</v>
      </c>
      <c r="AL10" s="51" t="s">
        <v>555</v>
      </c>
      <c r="AM10" s="52">
        <v>-3.058E-2</v>
      </c>
      <c r="AN10" s="52">
        <v>1.09E-2</v>
      </c>
      <c r="AO10" s="52">
        <v>-5.219E-2</v>
      </c>
      <c r="AP10" s="52">
        <v>-9.4800000000000006E-3</v>
      </c>
      <c r="AQ10" s="53" t="s">
        <v>497</v>
      </c>
      <c r="AR10" s="52">
        <v>3.058E-2</v>
      </c>
      <c r="AS10" s="54">
        <v>6</v>
      </c>
      <c r="AT10" s="54">
        <v>6</v>
      </c>
      <c r="AU10" s="52">
        <v>0.96988283833643574</v>
      </c>
    </row>
    <row r="11" spans="1:47" s="61" customFormat="1" x14ac:dyDescent="0.35">
      <c r="G11" s="71"/>
      <c r="S11" s="71"/>
      <c r="AE11" s="71"/>
      <c r="AQ11" s="71"/>
    </row>
    <row r="12" spans="1:47" s="61" customFormat="1" x14ac:dyDescent="0.35">
      <c r="A12" s="61" t="s">
        <v>527</v>
      </c>
      <c r="C12" s="61">
        <v>1.0677099999999999</v>
      </c>
      <c r="G12" s="71"/>
      <c r="M12" s="61" t="s">
        <v>527</v>
      </c>
      <c r="O12" s="61">
        <v>1.2620629999999999</v>
      </c>
      <c r="S12" s="71"/>
      <c r="Y12" s="61" t="s">
        <v>527</v>
      </c>
      <c r="AA12" s="61">
        <v>1.013547</v>
      </c>
      <c r="AE12" s="71"/>
      <c r="AK12" s="61" t="s">
        <v>527</v>
      </c>
      <c r="AM12" s="61">
        <v>0.6333333333333333</v>
      </c>
      <c r="AQ12" s="71"/>
    </row>
    <row r="17" spans="1:11" ht="15.5" x14ac:dyDescent="0.35">
      <c r="A17" s="43" t="s">
        <v>551</v>
      </c>
    </row>
    <row r="18" spans="1:11" x14ac:dyDescent="0.35">
      <c r="C18" s="111" t="s">
        <v>516</v>
      </c>
      <c r="D18" s="111"/>
      <c r="E18" s="111"/>
      <c r="F18" s="111"/>
      <c r="G18" s="111"/>
      <c r="H18" s="111"/>
      <c r="I18" s="59"/>
      <c r="J18" s="59"/>
    </row>
    <row r="19" spans="1:11" x14ac:dyDescent="0.35">
      <c r="A19" t="s">
        <v>414</v>
      </c>
      <c r="C19" s="59" t="s">
        <v>517</v>
      </c>
      <c r="D19" s="59" t="s">
        <v>518</v>
      </c>
      <c r="E19" s="45">
        <v>2.5000000000000001E-2</v>
      </c>
      <c r="F19" s="45">
        <v>0.97499999999999998</v>
      </c>
      <c r="G19" s="59" t="s">
        <v>519</v>
      </c>
      <c r="H19" s="59" t="s">
        <v>520</v>
      </c>
      <c r="I19" s="59"/>
      <c r="J19" s="59" t="s">
        <v>531</v>
      </c>
      <c r="K19" s="59" t="s">
        <v>521</v>
      </c>
    </row>
    <row r="20" spans="1:11" x14ac:dyDescent="0.35">
      <c r="A20" t="s">
        <v>524</v>
      </c>
      <c r="B20" t="s">
        <v>541</v>
      </c>
      <c r="C20">
        <v>-5.5830799999999998</v>
      </c>
      <c r="D20">
        <v>0.24978</v>
      </c>
      <c r="E20">
        <v>-6.0730500000000003</v>
      </c>
      <c r="F20">
        <v>-5.0935300000000003</v>
      </c>
      <c r="G20" s="59" t="str">
        <f>IF(E20*F20&lt;0,"Y","N")</f>
        <v>N</v>
      </c>
      <c r="H20">
        <f t="shared" ref="H20:H26" si="0">ABS(C20)</f>
        <v>5.5830799999999998</v>
      </c>
      <c r="K20">
        <v>1</v>
      </c>
    </row>
    <row r="21" spans="1:11" x14ac:dyDescent="0.35">
      <c r="A21" t="s">
        <v>553</v>
      </c>
      <c r="B21" t="s">
        <v>554</v>
      </c>
      <c r="C21">
        <v>0.51050899999999999</v>
      </c>
      <c r="D21">
        <v>2.069E-2</v>
      </c>
      <c r="E21">
        <v>0.47014</v>
      </c>
      <c r="F21">
        <v>0.55135000000000001</v>
      </c>
      <c r="G21" s="59" t="str">
        <f t="shared" ref="G21:G26" si="1">IF(E21*F21&lt;0,"Y","N")</f>
        <v>N</v>
      </c>
      <c r="H21">
        <f t="shared" si="0"/>
        <v>0.51050899999999999</v>
      </c>
      <c r="K21">
        <f t="shared" ref="K21:K26" si="2">EXP(C21)</f>
        <v>1.6661390439233734</v>
      </c>
    </row>
    <row r="22" spans="1:11" x14ac:dyDescent="0.35">
      <c r="A22" t="s">
        <v>410</v>
      </c>
      <c r="B22" t="s">
        <v>489</v>
      </c>
      <c r="C22">
        <v>1.4792940000000001</v>
      </c>
      <c r="D22">
        <v>0.10305</v>
      </c>
      <c r="E22">
        <v>1.27755</v>
      </c>
      <c r="F22">
        <v>1.6818500000000001</v>
      </c>
      <c r="G22" s="59" t="str">
        <f t="shared" si="1"/>
        <v>N</v>
      </c>
      <c r="H22">
        <f t="shared" si="0"/>
        <v>1.4792940000000001</v>
      </c>
      <c r="K22">
        <f t="shared" si="2"/>
        <v>4.3898453558115671</v>
      </c>
    </row>
    <row r="23" spans="1:11" x14ac:dyDescent="0.35">
      <c r="A23" t="s">
        <v>408</v>
      </c>
      <c r="B23" t="s">
        <v>555</v>
      </c>
      <c r="C23">
        <v>-3.7360000000000002E-3</v>
      </c>
      <c r="D23">
        <v>1.129E-2</v>
      </c>
      <c r="E23">
        <v>-2.6110000000000001E-2</v>
      </c>
      <c r="F23">
        <v>1.7979999999999999E-2</v>
      </c>
      <c r="G23" s="59" t="str">
        <f t="shared" si="1"/>
        <v>Y</v>
      </c>
      <c r="H23">
        <f t="shared" si="0"/>
        <v>3.7360000000000002E-3</v>
      </c>
      <c r="K23">
        <f t="shared" si="2"/>
        <v>0.99627097016511923</v>
      </c>
    </row>
    <row r="24" spans="1:11" x14ac:dyDescent="0.35">
      <c r="A24" t="s">
        <v>556</v>
      </c>
      <c r="B24" t="s">
        <v>490</v>
      </c>
      <c r="C24">
        <v>0.67818699999999998</v>
      </c>
      <c r="D24">
        <v>8.2650000000000001E-2</v>
      </c>
      <c r="E24">
        <v>0.51673000000000002</v>
      </c>
      <c r="F24">
        <v>0.83994000000000002</v>
      </c>
      <c r="G24" s="59" t="str">
        <f t="shared" si="1"/>
        <v>N</v>
      </c>
      <c r="H24">
        <f t="shared" si="0"/>
        <v>0.67818699999999998</v>
      </c>
      <c r="K24">
        <f t="shared" si="2"/>
        <v>1.9703023339797798</v>
      </c>
    </row>
    <row r="25" spans="1:11" x14ac:dyDescent="0.35">
      <c r="A25" t="s">
        <v>412</v>
      </c>
      <c r="B25" t="s">
        <v>557</v>
      </c>
      <c r="C25">
        <v>0.61215799999999998</v>
      </c>
      <c r="D25">
        <v>5.7549999999999997E-2</v>
      </c>
      <c r="E25">
        <v>0.49901000000000001</v>
      </c>
      <c r="F25">
        <v>0.72514999999999996</v>
      </c>
      <c r="G25" s="59" t="str">
        <f t="shared" si="1"/>
        <v>N</v>
      </c>
      <c r="H25">
        <f t="shared" si="0"/>
        <v>0.61215799999999998</v>
      </c>
      <c r="K25">
        <f t="shared" si="2"/>
        <v>1.8444073382358956</v>
      </c>
    </row>
    <row r="26" spans="1:11" x14ac:dyDescent="0.35">
      <c r="A26" t="s">
        <v>558</v>
      </c>
      <c r="B26" t="s">
        <v>487</v>
      </c>
      <c r="C26">
        <v>1.308327</v>
      </c>
      <c r="D26">
        <v>8.1559999999999994E-2</v>
      </c>
      <c r="E26">
        <v>1.1487400000000001</v>
      </c>
      <c r="F26">
        <v>1.4675800000000001</v>
      </c>
      <c r="G26" s="59" t="str">
        <f t="shared" si="1"/>
        <v>N</v>
      </c>
      <c r="H26">
        <f t="shared" si="0"/>
        <v>1.308327</v>
      </c>
      <c r="K26">
        <f t="shared" si="2"/>
        <v>3.6999784673569951</v>
      </c>
    </row>
    <row r="28" spans="1:11" x14ac:dyDescent="0.35">
      <c r="A28" t="s">
        <v>527</v>
      </c>
      <c r="C28">
        <v>1.0677099999999999</v>
      </c>
    </row>
    <row r="32" spans="1:11" ht="15.5" x14ac:dyDescent="0.35">
      <c r="A32" s="43" t="s">
        <v>528</v>
      </c>
      <c r="B32" s="43"/>
    </row>
    <row r="33" spans="1:11" x14ac:dyDescent="0.35">
      <c r="C33" s="111" t="s">
        <v>516</v>
      </c>
      <c r="D33" s="111"/>
      <c r="E33" s="111"/>
      <c r="F33" s="111"/>
      <c r="G33" s="111"/>
      <c r="H33" s="111"/>
      <c r="I33" s="59"/>
      <c r="J33" s="59"/>
    </row>
    <row r="34" spans="1:11" x14ac:dyDescent="0.35">
      <c r="A34" t="s">
        <v>414</v>
      </c>
      <c r="C34" s="59" t="s">
        <v>517</v>
      </c>
      <c r="D34" s="59" t="s">
        <v>518</v>
      </c>
      <c r="E34" s="45">
        <v>2.5000000000000001E-2</v>
      </c>
      <c r="F34" s="45">
        <v>0.97499999999999998</v>
      </c>
      <c r="G34" s="59" t="s">
        <v>519</v>
      </c>
      <c r="H34" s="59" t="s">
        <v>520</v>
      </c>
      <c r="I34" s="59"/>
      <c r="J34" s="59"/>
      <c r="K34" s="59" t="s">
        <v>521</v>
      </c>
    </row>
    <row r="35" spans="1:11" x14ac:dyDescent="0.35">
      <c r="A35" t="s">
        <v>524</v>
      </c>
      <c r="B35" t="s">
        <v>541</v>
      </c>
      <c r="C35">
        <v>-5.6274183999999998</v>
      </c>
      <c r="D35">
        <v>0.25240000000000001</v>
      </c>
      <c r="E35">
        <v>-6.1223299999999998</v>
      </c>
      <c r="F35">
        <v>-5.1328699999999996</v>
      </c>
      <c r="G35" s="59" t="str">
        <f>IF(E35*F35&lt;0,"Y","N")</f>
        <v>N</v>
      </c>
      <c r="H35">
        <f t="shared" ref="H35:H41" si="3">ABS(C35)</f>
        <v>5.6274183999999998</v>
      </c>
      <c r="K35">
        <v>1</v>
      </c>
    </row>
    <row r="36" spans="1:11" x14ac:dyDescent="0.35">
      <c r="A36" t="s">
        <v>553</v>
      </c>
      <c r="B36" t="s">
        <v>554</v>
      </c>
      <c r="C36">
        <v>0.58414089999999996</v>
      </c>
      <c r="D36">
        <v>2.3099999999999999E-2</v>
      </c>
      <c r="E36">
        <v>0.53925000000000001</v>
      </c>
      <c r="F36">
        <v>0.62975999999999999</v>
      </c>
      <c r="G36" s="59" t="str">
        <f t="shared" ref="G36:G41" si="4">IF(E36*F36&lt;0,"Y","N")</f>
        <v>N</v>
      </c>
      <c r="H36">
        <f t="shared" si="3"/>
        <v>0.58414089999999996</v>
      </c>
      <c r="K36">
        <f t="shared" ref="K36:K41" si="5">EXP(C36)</f>
        <v>1.793449571093559</v>
      </c>
    </row>
    <row r="37" spans="1:11" x14ac:dyDescent="0.35">
      <c r="A37" t="s">
        <v>410</v>
      </c>
      <c r="B37" t="s">
        <v>489</v>
      </c>
      <c r="C37">
        <v>1.785496</v>
      </c>
      <c r="D37">
        <v>0.1071</v>
      </c>
      <c r="E37">
        <v>1.5744499999999999</v>
      </c>
      <c r="F37">
        <v>1.99333</v>
      </c>
      <c r="G37" s="59" t="str">
        <f t="shared" si="4"/>
        <v>N</v>
      </c>
      <c r="H37">
        <f t="shared" si="3"/>
        <v>1.785496</v>
      </c>
      <c r="K37">
        <f t="shared" si="5"/>
        <v>5.9625366324338156</v>
      </c>
    </row>
    <row r="38" spans="1:11" x14ac:dyDescent="0.35">
      <c r="A38" t="s">
        <v>408</v>
      </c>
      <c r="B38" t="s">
        <v>555</v>
      </c>
      <c r="C38">
        <v>1.236E-4</v>
      </c>
      <c r="D38">
        <v>1.1440000000000001E-2</v>
      </c>
      <c r="E38">
        <v>-2.282E-2</v>
      </c>
      <c r="F38">
        <v>2.2249999999999999E-2</v>
      </c>
      <c r="G38" s="59" t="str">
        <f t="shared" si="4"/>
        <v>Y</v>
      </c>
      <c r="H38">
        <f t="shared" si="3"/>
        <v>1.236E-4</v>
      </c>
      <c r="K38">
        <f t="shared" si="5"/>
        <v>1.0001236076387947</v>
      </c>
    </row>
    <row r="39" spans="1:11" x14ac:dyDescent="0.35">
      <c r="A39" t="s">
        <v>556</v>
      </c>
      <c r="B39" t="s">
        <v>490</v>
      </c>
      <c r="C39">
        <v>0.70114489999999996</v>
      </c>
      <c r="D39">
        <v>8.6970000000000006E-2</v>
      </c>
      <c r="E39">
        <v>0.52949000000000002</v>
      </c>
      <c r="F39">
        <v>0.86950000000000005</v>
      </c>
      <c r="G39" s="59" t="str">
        <f t="shared" si="4"/>
        <v>N</v>
      </c>
      <c r="H39">
        <f t="shared" si="3"/>
        <v>0.70114489999999996</v>
      </c>
      <c r="K39">
        <f t="shared" si="5"/>
        <v>2.0160595732585938</v>
      </c>
    </row>
    <row r="40" spans="1:11" x14ac:dyDescent="0.35">
      <c r="A40" t="s">
        <v>412</v>
      </c>
      <c r="B40" t="s">
        <v>557</v>
      </c>
      <c r="C40">
        <v>0.6608771</v>
      </c>
      <c r="D40">
        <v>6.0630000000000003E-2</v>
      </c>
      <c r="E40">
        <v>0.54205000000000003</v>
      </c>
      <c r="F40">
        <v>0.77956999999999999</v>
      </c>
      <c r="G40" s="59" t="str">
        <f t="shared" si="4"/>
        <v>N</v>
      </c>
      <c r="H40">
        <f t="shared" si="3"/>
        <v>0.6608771</v>
      </c>
      <c r="K40">
        <f t="shared" si="5"/>
        <v>1.9364900851983067</v>
      </c>
    </row>
    <row r="41" spans="1:11" x14ac:dyDescent="0.35">
      <c r="A41" t="s">
        <v>558</v>
      </c>
      <c r="B41" t="s">
        <v>487</v>
      </c>
      <c r="C41">
        <v>1.0854412</v>
      </c>
      <c r="D41">
        <v>8.6800000000000002E-2</v>
      </c>
      <c r="E41">
        <v>0.91479999999999995</v>
      </c>
      <c r="F41">
        <v>1.2553700000000001</v>
      </c>
      <c r="G41" s="59" t="str">
        <f t="shared" si="4"/>
        <v>N</v>
      </c>
      <c r="H41">
        <f t="shared" si="3"/>
        <v>1.0854412</v>
      </c>
      <c r="K41">
        <f t="shared" si="5"/>
        <v>2.9607458116683745</v>
      </c>
    </row>
    <row r="43" spans="1:11" x14ac:dyDescent="0.35">
      <c r="A43" t="s">
        <v>527</v>
      </c>
      <c r="C43">
        <v>1.2620629999999999</v>
      </c>
    </row>
    <row r="47" spans="1:11" ht="15.5" x14ac:dyDescent="0.35">
      <c r="A47" s="43" t="s">
        <v>529</v>
      </c>
      <c r="B47" s="43"/>
    </row>
    <row r="48" spans="1:11" x14ac:dyDescent="0.35">
      <c r="C48" s="111" t="s">
        <v>516</v>
      </c>
      <c r="D48" s="111"/>
      <c r="E48" s="111"/>
      <c r="F48" s="111"/>
      <c r="G48" s="111"/>
      <c r="H48" s="111"/>
      <c r="I48" s="59"/>
      <c r="J48" s="59"/>
    </row>
    <row r="49" spans="1:11" x14ac:dyDescent="0.35">
      <c r="A49" t="s">
        <v>414</v>
      </c>
      <c r="C49" s="59" t="s">
        <v>517</v>
      </c>
      <c r="D49" s="59" t="s">
        <v>518</v>
      </c>
      <c r="E49" s="45">
        <v>2.5000000000000001E-2</v>
      </c>
      <c r="F49" s="45">
        <v>0.97499999999999998</v>
      </c>
      <c r="G49" s="59" t="s">
        <v>519</v>
      </c>
      <c r="H49" s="59" t="s">
        <v>520</v>
      </c>
      <c r="I49" s="59"/>
      <c r="J49" s="59"/>
      <c r="K49" s="59" t="s">
        <v>521</v>
      </c>
    </row>
    <row r="50" spans="1:11" x14ac:dyDescent="0.35">
      <c r="A50" t="s">
        <v>524</v>
      </c>
      <c r="B50" t="s">
        <v>541</v>
      </c>
      <c r="C50">
        <v>-4.8827400000000001</v>
      </c>
      <c r="D50">
        <v>0.24887000000000001</v>
      </c>
      <c r="E50">
        <v>-5.3716900000000001</v>
      </c>
      <c r="F50">
        <v>-4.3986700000000001</v>
      </c>
      <c r="G50" s="59" t="str">
        <f>IF(E50*F50&lt;0,"Y","N")</f>
        <v>N</v>
      </c>
      <c r="H50">
        <f t="shared" ref="H50:H56" si="6">ABS(C50)</f>
        <v>4.8827400000000001</v>
      </c>
      <c r="K50">
        <v>1</v>
      </c>
    </row>
    <row r="51" spans="1:11" x14ac:dyDescent="0.35">
      <c r="A51" t="s">
        <v>553</v>
      </c>
      <c r="B51" t="s">
        <v>554</v>
      </c>
      <c r="C51">
        <v>0.57118000000000002</v>
      </c>
      <c r="D51">
        <v>2.1250000000000002E-2</v>
      </c>
      <c r="E51">
        <v>0.52978999999999998</v>
      </c>
      <c r="F51">
        <v>0.61304000000000003</v>
      </c>
      <c r="G51" s="59" t="str">
        <f t="shared" ref="G51:G56" si="7">IF(E51*F51&lt;0,"Y","N")</f>
        <v>N</v>
      </c>
      <c r="H51">
        <f t="shared" si="6"/>
        <v>0.57118000000000002</v>
      </c>
      <c r="K51">
        <f t="shared" ref="K51:K56" si="8">EXP(C51)</f>
        <v>1.770354838106311</v>
      </c>
    </row>
    <row r="52" spans="1:11" x14ac:dyDescent="0.35">
      <c r="A52" t="s">
        <v>410</v>
      </c>
      <c r="B52" t="s">
        <v>489</v>
      </c>
      <c r="C52">
        <v>1.7588600000000001</v>
      </c>
      <c r="D52">
        <v>0.10485999999999999</v>
      </c>
      <c r="E52">
        <v>1.55385</v>
      </c>
      <c r="F52">
        <v>1.9646399999999999</v>
      </c>
      <c r="G52" s="59" t="str">
        <f t="shared" si="7"/>
        <v>N</v>
      </c>
      <c r="H52">
        <f t="shared" si="6"/>
        <v>1.7588600000000001</v>
      </c>
      <c r="K52">
        <f t="shared" si="8"/>
        <v>5.8058149912599681</v>
      </c>
    </row>
    <row r="53" spans="1:11" x14ac:dyDescent="0.35">
      <c r="A53" t="s">
        <v>408</v>
      </c>
      <c r="B53" t="s">
        <v>555</v>
      </c>
      <c r="C53">
        <v>-2.7529999999999999E-2</v>
      </c>
      <c r="D53">
        <v>1.1950000000000001E-2</v>
      </c>
      <c r="E53">
        <v>-5.1180000000000003E-2</v>
      </c>
      <c r="F53">
        <v>-4.3400000000000001E-3</v>
      </c>
      <c r="G53" s="59" t="str">
        <f t="shared" si="7"/>
        <v>N</v>
      </c>
      <c r="H53">
        <f t="shared" si="6"/>
        <v>2.7529999999999999E-2</v>
      </c>
      <c r="K53">
        <f t="shared" si="8"/>
        <v>0.97284549675076659</v>
      </c>
    </row>
    <row r="54" spans="1:11" x14ac:dyDescent="0.35">
      <c r="A54" t="s">
        <v>556</v>
      </c>
      <c r="B54" t="s">
        <v>490</v>
      </c>
      <c r="C54">
        <v>0.58652000000000004</v>
      </c>
      <c r="D54">
        <v>8.115E-2</v>
      </c>
      <c r="E54">
        <v>0.42679</v>
      </c>
      <c r="F54">
        <v>0.74548999999999999</v>
      </c>
      <c r="G54" s="59" t="str">
        <f t="shared" si="7"/>
        <v>N</v>
      </c>
      <c r="H54">
        <f t="shared" si="6"/>
        <v>0.58652000000000004</v>
      </c>
      <c r="K54">
        <f t="shared" si="8"/>
        <v>1.7977214465626694</v>
      </c>
    </row>
    <row r="55" spans="1:11" x14ac:dyDescent="0.35">
      <c r="A55" t="s">
        <v>412</v>
      </c>
      <c r="B55" t="s">
        <v>557</v>
      </c>
      <c r="C55">
        <v>0.63788</v>
      </c>
      <c r="D55">
        <v>5.5449999999999999E-2</v>
      </c>
      <c r="E55">
        <v>0.52859999999999996</v>
      </c>
      <c r="F55">
        <v>0.74621000000000004</v>
      </c>
      <c r="G55" s="59" t="str">
        <f t="shared" si="7"/>
        <v>N</v>
      </c>
      <c r="H55">
        <f t="shared" si="6"/>
        <v>0.63788</v>
      </c>
      <c r="K55">
        <f t="shared" si="8"/>
        <v>1.8924645986026003</v>
      </c>
    </row>
    <row r="56" spans="1:11" x14ac:dyDescent="0.35">
      <c r="A56" t="s">
        <v>558</v>
      </c>
      <c r="B56" t="s">
        <v>487</v>
      </c>
      <c r="C56">
        <v>1.0603800000000001</v>
      </c>
      <c r="D56">
        <v>8.1360000000000002E-2</v>
      </c>
      <c r="E56">
        <v>0.90130999999999994</v>
      </c>
      <c r="F56">
        <v>1.2195499999999999</v>
      </c>
      <c r="G56" s="59" t="str">
        <f t="shared" si="7"/>
        <v>N</v>
      </c>
      <c r="H56">
        <f t="shared" si="6"/>
        <v>1.0603800000000001</v>
      </c>
      <c r="K56">
        <f t="shared" si="8"/>
        <v>2.8874680186662651</v>
      </c>
    </row>
    <row r="58" spans="1:11" x14ac:dyDescent="0.35">
      <c r="A58" t="s">
        <v>527</v>
      </c>
      <c r="C58">
        <v>1.013547</v>
      </c>
    </row>
    <row r="62" spans="1:11" ht="15.5" x14ac:dyDescent="0.35">
      <c r="A62" s="43" t="s">
        <v>530</v>
      </c>
      <c r="B62" s="43"/>
    </row>
    <row r="63" spans="1:11" x14ac:dyDescent="0.35">
      <c r="C63" s="111" t="s">
        <v>516</v>
      </c>
      <c r="D63" s="111"/>
      <c r="E63" s="111"/>
      <c r="F63" s="111"/>
      <c r="G63" s="111"/>
      <c r="H63" s="111"/>
      <c r="I63" s="59"/>
      <c r="J63" s="59"/>
    </row>
    <row r="64" spans="1:11" x14ac:dyDescent="0.35">
      <c r="A64" t="s">
        <v>414</v>
      </c>
      <c r="C64" s="59" t="s">
        <v>517</v>
      </c>
      <c r="D64" s="59" t="s">
        <v>518</v>
      </c>
      <c r="E64" s="45">
        <v>2.5000000000000001E-2</v>
      </c>
      <c r="F64" s="45">
        <v>0.97499999999999998</v>
      </c>
      <c r="G64" s="59" t="s">
        <v>519</v>
      </c>
      <c r="H64" s="59" t="s">
        <v>520</v>
      </c>
      <c r="I64" s="59"/>
      <c r="J64" s="59"/>
      <c r="K64" s="59" t="s">
        <v>521</v>
      </c>
    </row>
    <row r="65" spans="1:11" x14ac:dyDescent="0.35">
      <c r="A65" t="s">
        <v>524</v>
      </c>
      <c r="B65" t="s">
        <v>541</v>
      </c>
      <c r="C65">
        <v>-4.8568600000000002</v>
      </c>
      <c r="D65">
        <v>0.23315</v>
      </c>
      <c r="E65">
        <v>-5.3136400000000004</v>
      </c>
      <c r="F65">
        <v>-4.3962700000000003</v>
      </c>
      <c r="G65" s="59" t="str">
        <f>IF(E65*F65&lt;0,"Y","N")</f>
        <v>N</v>
      </c>
      <c r="H65">
        <f t="shared" ref="H65:H71" si="9">ABS(C65)</f>
        <v>4.8568600000000002</v>
      </c>
      <c r="K65">
        <v>1</v>
      </c>
    </row>
    <row r="66" spans="1:11" x14ac:dyDescent="0.35">
      <c r="A66" t="s">
        <v>553</v>
      </c>
      <c r="B66" t="s">
        <v>554</v>
      </c>
      <c r="C66">
        <v>0.48070000000000002</v>
      </c>
      <c r="D66">
        <v>1.7749999999999998E-2</v>
      </c>
      <c r="E66">
        <v>0.44631999999999999</v>
      </c>
      <c r="F66">
        <v>0.51580000000000004</v>
      </c>
      <c r="G66" s="59" t="str">
        <f t="shared" ref="G66:G71" si="10">IF(E66*F66&lt;0,"Y","N")</f>
        <v>N</v>
      </c>
      <c r="H66">
        <f t="shared" si="9"/>
        <v>0.48070000000000002</v>
      </c>
      <c r="K66">
        <f t="shared" ref="K66:K71" si="11">EXP(C66)</f>
        <v>1.6172060503050587</v>
      </c>
    </row>
    <row r="67" spans="1:11" x14ac:dyDescent="0.35">
      <c r="A67" t="s">
        <v>410</v>
      </c>
      <c r="B67" t="s">
        <v>489</v>
      </c>
      <c r="C67">
        <v>1.5757699999999999</v>
      </c>
      <c r="D67">
        <v>0.10234</v>
      </c>
      <c r="E67">
        <v>1.3764400000000001</v>
      </c>
      <c r="F67">
        <v>1.77606</v>
      </c>
      <c r="G67" s="59" t="str">
        <f t="shared" si="10"/>
        <v>N</v>
      </c>
      <c r="H67">
        <f t="shared" si="9"/>
        <v>1.5757699999999999</v>
      </c>
      <c r="K67">
        <f t="shared" si="11"/>
        <v>4.8344627215972125</v>
      </c>
    </row>
    <row r="68" spans="1:11" x14ac:dyDescent="0.35">
      <c r="A68" t="s">
        <v>408</v>
      </c>
      <c r="B68" t="s">
        <v>555</v>
      </c>
      <c r="C68">
        <v>-3.058E-2</v>
      </c>
      <c r="D68">
        <v>1.09E-2</v>
      </c>
      <c r="E68">
        <v>-5.219E-2</v>
      </c>
      <c r="F68">
        <v>-9.4800000000000006E-3</v>
      </c>
      <c r="G68" s="59" t="str">
        <f t="shared" si="10"/>
        <v>N</v>
      </c>
      <c r="H68">
        <f t="shared" si="9"/>
        <v>3.058E-2</v>
      </c>
      <c r="K68">
        <f t="shared" si="11"/>
        <v>0.96988283833643574</v>
      </c>
    </row>
    <row r="69" spans="1:11" x14ac:dyDescent="0.35">
      <c r="A69" t="s">
        <v>556</v>
      </c>
      <c r="B69" t="s">
        <v>490</v>
      </c>
      <c r="C69">
        <v>0.82571000000000006</v>
      </c>
      <c r="D69">
        <v>7.9839999999999994E-2</v>
      </c>
      <c r="E69">
        <v>0.66905000000000003</v>
      </c>
      <c r="F69">
        <v>0.98082000000000003</v>
      </c>
      <c r="G69" s="59" t="str">
        <f t="shared" si="10"/>
        <v>N</v>
      </c>
      <c r="H69">
        <f t="shared" si="9"/>
        <v>0.82571000000000006</v>
      </c>
      <c r="K69">
        <f t="shared" si="11"/>
        <v>2.2835014759568772</v>
      </c>
    </row>
    <row r="70" spans="1:11" x14ac:dyDescent="0.35">
      <c r="A70" t="s">
        <v>412</v>
      </c>
      <c r="B70" t="s">
        <v>557</v>
      </c>
      <c r="C70">
        <v>0.67757000000000001</v>
      </c>
      <c r="D70">
        <v>5.5550000000000002E-2</v>
      </c>
      <c r="E70">
        <v>0.56896000000000002</v>
      </c>
      <c r="F70">
        <v>0.78663000000000005</v>
      </c>
      <c r="G70" s="59" t="str">
        <f t="shared" si="10"/>
        <v>N</v>
      </c>
      <c r="H70">
        <f t="shared" si="9"/>
        <v>0.67757000000000001</v>
      </c>
      <c r="K70">
        <f t="shared" si="11"/>
        <v>1.9690870323988066</v>
      </c>
    </row>
    <row r="71" spans="1:11" x14ac:dyDescent="0.35">
      <c r="A71" t="s">
        <v>558</v>
      </c>
      <c r="B71" t="s">
        <v>487</v>
      </c>
      <c r="C71">
        <v>1.22018</v>
      </c>
      <c r="D71">
        <v>7.8609999999999999E-2</v>
      </c>
      <c r="E71">
        <v>1.0668299999999999</v>
      </c>
      <c r="F71">
        <v>1.37459</v>
      </c>
      <c r="G71" s="59" t="str">
        <f t="shared" si="10"/>
        <v>N</v>
      </c>
      <c r="H71">
        <f t="shared" si="9"/>
        <v>1.22018</v>
      </c>
      <c r="K71">
        <f t="shared" si="11"/>
        <v>3.3877974822891206</v>
      </c>
    </row>
    <row r="73" spans="1:11" x14ac:dyDescent="0.35">
      <c r="A73" t="s">
        <v>527</v>
      </c>
      <c r="C73">
        <f>38/60</f>
        <v>0.6333333333333333</v>
      </c>
    </row>
  </sheetData>
  <sheetProtection algorithmName="SHA-512" hashValue="FD5tHKw53BPd+esLBkzuhCySHK9lc+ReColsqlwxyeAf+2jl7Bl4ar0ZY82v2jpsojIx14JHz+3iigj2uirKCw==" saltValue="Uc1Uy7++drLyUwVC3sAzJQ==" spinCount="100000" sheet="1" objects="1" scenarios="1"/>
  <sortState xmlns:xlrd2="http://schemas.microsoft.com/office/spreadsheetml/2017/richdata2" ref="AK5:AU10">
    <sortCondition descending="1" ref="AU5:AU10"/>
  </sortState>
  <mergeCells count="8">
    <mergeCell ref="AK2:AU2"/>
    <mergeCell ref="C18:H18"/>
    <mergeCell ref="C33:H33"/>
    <mergeCell ref="C48:H48"/>
    <mergeCell ref="C63:H63"/>
    <mergeCell ref="A2:K2"/>
    <mergeCell ref="M2:W2"/>
    <mergeCell ref="Y2:AI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04B-BAE6-46C8-9488-7C58DA70610D}">
  <dimension ref="A1:M9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9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590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x14ac:dyDescent="0.35">
      <c r="A3" s="62" t="s">
        <v>414</v>
      </c>
      <c r="B3" s="63" t="s">
        <v>531</v>
      </c>
      <c r="C3" s="63" t="s">
        <v>521</v>
      </c>
      <c r="E3" s="63" t="s">
        <v>531</v>
      </c>
      <c r="F3" s="63" t="s">
        <v>521</v>
      </c>
      <c r="H3" s="63" t="s">
        <v>531</v>
      </c>
      <c r="I3" s="63" t="s">
        <v>521</v>
      </c>
      <c r="K3" s="63" t="s">
        <v>531</v>
      </c>
      <c r="L3" s="63" t="s">
        <v>521</v>
      </c>
    </row>
    <row r="4" spans="1:13" s="61" customFormat="1" x14ac:dyDescent="0.35">
      <c r="A4" s="51" t="s">
        <v>410</v>
      </c>
      <c r="B4" s="54">
        <v>1</v>
      </c>
      <c r="C4" s="52">
        <v>4.3898453558115671</v>
      </c>
      <c r="D4" s="80"/>
      <c r="E4" s="54">
        <v>1</v>
      </c>
      <c r="F4" s="52">
        <v>5.9625366324338156</v>
      </c>
      <c r="G4" s="80"/>
      <c r="H4" s="54">
        <v>1</v>
      </c>
      <c r="I4" s="52">
        <v>5.8058149912599681</v>
      </c>
      <c r="J4" s="80"/>
      <c r="K4" s="54">
        <v>1</v>
      </c>
      <c r="L4" s="52">
        <v>4.8344627215972125</v>
      </c>
      <c r="M4" s="82"/>
    </row>
    <row r="5" spans="1:13" s="61" customFormat="1" x14ac:dyDescent="0.35">
      <c r="A5" s="51" t="s">
        <v>558</v>
      </c>
      <c r="B5" s="54">
        <v>2</v>
      </c>
      <c r="C5" s="52">
        <v>3.6999784673569951</v>
      </c>
      <c r="D5" s="80"/>
      <c r="E5" s="54">
        <v>2</v>
      </c>
      <c r="F5" s="52">
        <v>2.9607458116683745</v>
      </c>
      <c r="G5" s="80"/>
      <c r="H5" s="54">
        <v>2</v>
      </c>
      <c r="I5" s="52">
        <v>2.8874680186662651</v>
      </c>
      <c r="J5" s="80"/>
      <c r="K5" s="54">
        <v>2</v>
      </c>
      <c r="L5" s="52">
        <v>3.3877974822891206</v>
      </c>
      <c r="M5" s="82"/>
    </row>
    <row r="6" spans="1:13" s="61" customFormat="1" x14ac:dyDescent="0.35">
      <c r="A6" s="51" t="s">
        <v>556</v>
      </c>
      <c r="B6" s="54">
        <v>3</v>
      </c>
      <c r="C6" s="52">
        <v>1.9703023339797798</v>
      </c>
      <c r="D6" s="80"/>
      <c r="E6" s="54">
        <v>3</v>
      </c>
      <c r="F6" s="52">
        <v>2.0160595732585938</v>
      </c>
      <c r="G6" s="80"/>
      <c r="H6" s="54">
        <v>4</v>
      </c>
      <c r="I6" s="52">
        <v>1.8924645986026003</v>
      </c>
      <c r="J6" s="80"/>
      <c r="K6" s="54">
        <v>3</v>
      </c>
      <c r="L6" s="52">
        <v>2.2835014759568772</v>
      </c>
      <c r="M6" s="82"/>
    </row>
    <row r="7" spans="1:13" s="61" customFormat="1" x14ac:dyDescent="0.35">
      <c r="A7" s="51" t="s">
        <v>412</v>
      </c>
      <c r="B7" s="54">
        <v>4</v>
      </c>
      <c r="C7" s="52">
        <v>1.8444073382358956</v>
      </c>
      <c r="D7" s="80"/>
      <c r="E7" s="54">
        <v>4</v>
      </c>
      <c r="F7" s="52">
        <v>1.9364900851983067</v>
      </c>
      <c r="G7" s="80"/>
      <c r="H7" s="54">
        <v>3</v>
      </c>
      <c r="I7" s="52">
        <v>1.7977214465626694</v>
      </c>
      <c r="J7" s="80"/>
      <c r="K7" s="54">
        <v>4</v>
      </c>
      <c r="L7" s="52">
        <v>1.9690870323988066</v>
      </c>
      <c r="M7" s="82"/>
    </row>
    <row r="8" spans="1:13" s="61" customFormat="1" x14ac:dyDescent="0.35">
      <c r="A8" s="51" t="s">
        <v>553</v>
      </c>
      <c r="B8" s="54">
        <v>5</v>
      </c>
      <c r="C8" s="52">
        <v>1.6661390439233734</v>
      </c>
      <c r="D8" s="80"/>
      <c r="E8" s="54">
        <v>5</v>
      </c>
      <c r="F8" s="52">
        <v>1.793449571093559</v>
      </c>
      <c r="G8" s="80"/>
      <c r="H8" s="54">
        <v>5</v>
      </c>
      <c r="I8" s="52">
        <v>1.770354838106311</v>
      </c>
      <c r="J8" s="80"/>
      <c r="K8" s="54">
        <v>5</v>
      </c>
      <c r="L8" s="52">
        <v>1.6172060503050587</v>
      </c>
      <c r="M8" s="82"/>
    </row>
    <row r="9" spans="1:13" s="84" customFormat="1" x14ac:dyDescent="0.35">
      <c r="A9" s="122" t="s">
        <v>408</v>
      </c>
      <c r="B9" s="120">
        <v>6</v>
      </c>
      <c r="C9" s="121">
        <v>0.99627097016511923</v>
      </c>
      <c r="D9" s="119"/>
      <c r="E9" s="120">
        <v>6</v>
      </c>
      <c r="F9" s="121">
        <v>1.0001236076387947</v>
      </c>
      <c r="G9" s="80"/>
      <c r="H9" s="64">
        <v>6</v>
      </c>
      <c r="I9" s="56">
        <v>0.97284549675076659</v>
      </c>
      <c r="J9" s="80"/>
      <c r="K9" s="64">
        <v>6</v>
      </c>
      <c r="L9" s="56">
        <v>0.96988283833643574</v>
      </c>
      <c r="M9" s="85"/>
    </row>
  </sheetData>
  <sheetProtection algorithmName="SHA-512" hashValue="s5g+B+R3HjCdYGEOQS9uWmuv+Rx0PEn8IEMfr60fl44t73cu4jjdlP2hMu1o/lDqeHDA2knZbf+so3b85Gyo8A==" saltValue="9CHaSamoRAQD4xGrVfuoOg==" spinCount="100000" sheet="1" objects="1" scenarios="1"/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6E787-5044-4998-808F-8965022FDAB0}">
  <dimension ref="A2:AU69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9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67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584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585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68"/>
      <c r="Y2" s="110" t="s">
        <v>586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68"/>
      <c r="AK2" s="110" t="s">
        <v>587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66" t="s">
        <v>517</v>
      </c>
      <c r="D3" s="66" t="s">
        <v>518</v>
      </c>
      <c r="E3" s="49">
        <v>2.5000000000000001E-2</v>
      </c>
      <c r="F3" s="49">
        <v>0.97499999999999998</v>
      </c>
      <c r="G3" s="66" t="s">
        <v>519</v>
      </c>
      <c r="H3" s="66" t="s">
        <v>520</v>
      </c>
      <c r="I3" s="66" t="s">
        <v>552</v>
      </c>
      <c r="J3" s="66" t="s">
        <v>531</v>
      </c>
      <c r="K3" s="66" t="s">
        <v>521</v>
      </c>
      <c r="M3" s="48" t="s">
        <v>414</v>
      </c>
      <c r="N3" s="48"/>
      <c r="O3" s="66" t="s">
        <v>517</v>
      </c>
      <c r="P3" s="66" t="s">
        <v>518</v>
      </c>
      <c r="Q3" s="49">
        <v>2.5000000000000001E-2</v>
      </c>
      <c r="R3" s="49">
        <v>0.97499999999999998</v>
      </c>
      <c r="S3" s="66" t="s">
        <v>519</v>
      </c>
      <c r="T3" s="66" t="s">
        <v>520</v>
      </c>
      <c r="U3" s="66" t="s">
        <v>552</v>
      </c>
      <c r="V3" s="66" t="s">
        <v>531</v>
      </c>
      <c r="W3" s="66" t="s">
        <v>521</v>
      </c>
      <c r="X3" s="67"/>
      <c r="Y3" s="48" t="s">
        <v>414</v>
      </c>
      <c r="Z3" s="48"/>
      <c r="AA3" s="66" t="s">
        <v>517</v>
      </c>
      <c r="AB3" s="66" t="s">
        <v>518</v>
      </c>
      <c r="AC3" s="49">
        <v>2.5000000000000001E-2</v>
      </c>
      <c r="AD3" s="49">
        <v>0.97499999999999998</v>
      </c>
      <c r="AE3" s="66" t="s">
        <v>519</v>
      </c>
      <c r="AF3" s="66" t="s">
        <v>520</v>
      </c>
      <c r="AG3" s="66" t="s">
        <v>552</v>
      </c>
      <c r="AH3" s="66" t="s">
        <v>531</v>
      </c>
      <c r="AI3" s="66" t="s">
        <v>521</v>
      </c>
      <c r="AJ3" s="67"/>
      <c r="AK3" s="48" t="s">
        <v>414</v>
      </c>
      <c r="AL3" s="48"/>
      <c r="AM3" s="66" t="s">
        <v>517</v>
      </c>
      <c r="AN3" s="66" t="s">
        <v>518</v>
      </c>
      <c r="AO3" s="49">
        <v>2.5000000000000001E-2</v>
      </c>
      <c r="AP3" s="49">
        <v>0.97499999999999998</v>
      </c>
      <c r="AQ3" s="66" t="s">
        <v>519</v>
      </c>
      <c r="AR3" s="66" t="s">
        <v>520</v>
      </c>
      <c r="AS3" s="66" t="s">
        <v>552</v>
      </c>
      <c r="AT3" s="66" t="s">
        <v>531</v>
      </c>
      <c r="AU3" s="66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-6.6272000000000002</v>
      </c>
      <c r="D4" s="52">
        <v>0.90810000000000002</v>
      </c>
      <c r="E4" s="52">
        <v>-6.8090000000000002</v>
      </c>
      <c r="F4" s="52">
        <v>-6.4523999999999999</v>
      </c>
      <c r="G4" s="65" t="s">
        <v>497</v>
      </c>
      <c r="H4" s="52">
        <v>6.6272000000000002</v>
      </c>
      <c r="I4" s="54"/>
      <c r="J4" s="54"/>
      <c r="K4" s="52">
        <v>1</v>
      </c>
      <c r="M4" s="51" t="s">
        <v>524</v>
      </c>
      <c r="N4" s="51" t="s">
        <v>541</v>
      </c>
      <c r="O4" s="52">
        <v>-6.5278</v>
      </c>
      <c r="P4" s="52">
        <v>8.9440000000000006E-2</v>
      </c>
      <c r="Q4" s="52">
        <v>-6.7058999999999997</v>
      </c>
      <c r="R4" s="52">
        <v>-6.3541999999999996</v>
      </c>
      <c r="S4" s="53" t="s">
        <v>497</v>
      </c>
      <c r="T4" s="52">
        <v>6.5278</v>
      </c>
      <c r="U4" s="54"/>
      <c r="V4" s="54"/>
      <c r="W4" s="52">
        <v>1</v>
      </c>
      <c r="Y4" s="51" t="s">
        <v>524</v>
      </c>
      <c r="Z4" s="51" t="s">
        <v>541</v>
      </c>
      <c r="AA4" s="52">
        <v>-6.3795999999999999</v>
      </c>
      <c r="AB4" s="52">
        <v>8.3349999999999994E-2</v>
      </c>
      <c r="AC4" s="52">
        <v>-6.5452000000000004</v>
      </c>
      <c r="AD4" s="52">
        <v>-6.2176999999999998</v>
      </c>
      <c r="AE4" s="53" t="s">
        <v>497</v>
      </c>
      <c r="AF4" s="52">
        <v>6.3795999999999999</v>
      </c>
      <c r="AG4" s="54"/>
      <c r="AH4" s="54"/>
      <c r="AI4" s="52">
        <v>1</v>
      </c>
      <c r="AK4" s="51" t="s">
        <v>524</v>
      </c>
      <c r="AL4" s="51" t="s">
        <v>541</v>
      </c>
      <c r="AM4" s="52">
        <v>-6.4847000000000001</v>
      </c>
      <c r="AN4" s="52">
        <v>8.516E-2</v>
      </c>
      <c r="AO4" s="52">
        <v>-6.6551</v>
      </c>
      <c r="AP4" s="52">
        <v>-6.32</v>
      </c>
      <c r="AQ4" s="53" t="s">
        <v>497</v>
      </c>
      <c r="AR4" s="52">
        <v>6.4847000000000001</v>
      </c>
      <c r="AS4" s="54"/>
      <c r="AT4" s="54"/>
      <c r="AU4" s="52">
        <v>1</v>
      </c>
    </row>
    <row r="5" spans="1:47" s="61" customFormat="1" x14ac:dyDescent="0.35">
      <c r="A5" s="51" t="s">
        <v>410</v>
      </c>
      <c r="B5" s="51" t="s">
        <v>489</v>
      </c>
      <c r="C5" s="52">
        <v>1.5487</v>
      </c>
      <c r="D5" s="52">
        <v>0.11043</v>
      </c>
      <c r="E5" s="52">
        <v>1.3301000000000001</v>
      </c>
      <c r="F5" s="52">
        <v>1.7633000000000001</v>
      </c>
      <c r="G5" s="65" t="s">
        <v>497</v>
      </c>
      <c r="H5" s="52">
        <v>1.5487</v>
      </c>
      <c r="I5" s="54">
        <v>1</v>
      </c>
      <c r="J5" s="54">
        <v>1</v>
      </c>
      <c r="K5" s="52">
        <v>4.7053492508210546</v>
      </c>
      <c r="M5" s="51" t="s">
        <v>410</v>
      </c>
      <c r="N5" s="51" t="s">
        <v>489</v>
      </c>
      <c r="O5" s="52">
        <v>1.8819999999999999</v>
      </c>
      <c r="P5" s="52">
        <v>0.11028</v>
      </c>
      <c r="Q5" s="52">
        <v>1.6652</v>
      </c>
      <c r="R5" s="52">
        <v>2.0964</v>
      </c>
      <c r="S5" s="53" t="s">
        <v>497</v>
      </c>
      <c r="T5" s="52">
        <v>1.8819999999999999</v>
      </c>
      <c r="U5" s="54">
        <v>1</v>
      </c>
      <c r="V5" s="54">
        <v>1</v>
      </c>
      <c r="W5" s="52">
        <v>6.5666249876676321</v>
      </c>
      <c r="Y5" s="51" t="s">
        <v>410</v>
      </c>
      <c r="Z5" s="51" t="s">
        <v>489</v>
      </c>
      <c r="AA5" s="52">
        <v>1.7114</v>
      </c>
      <c r="AB5" s="52">
        <v>0.11230999999999999</v>
      </c>
      <c r="AC5" s="52">
        <v>1.4923999999999999</v>
      </c>
      <c r="AD5" s="52">
        <v>1.9311</v>
      </c>
      <c r="AE5" s="53" t="s">
        <v>497</v>
      </c>
      <c r="AF5" s="52">
        <v>1.7114</v>
      </c>
      <c r="AG5" s="54">
        <v>1</v>
      </c>
      <c r="AH5" s="54">
        <v>1</v>
      </c>
      <c r="AI5" s="52">
        <v>5.5367074446043896</v>
      </c>
      <c r="AK5" s="51" t="s">
        <v>410</v>
      </c>
      <c r="AL5" s="51" t="s">
        <v>489</v>
      </c>
      <c r="AM5" s="52">
        <v>1.7237</v>
      </c>
      <c r="AN5" s="52">
        <v>0.10965</v>
      </c>
      <c r="AO5" s="52">
        <v>1.5088999999999999</v>
      </c>
      <c r="AP5" s="52">
        <v>1.9377</v>
      </c>
      <c r="AQ5" s="53" t="s">
        <v>497</v>
      </c>
      <c r="AR5" s="52">
        <v>1.7237</v>
      </c>
      <c r="AS5" s="54">
        <v>1</v>
      </c>
      <c r="AT5" s="54">
        <v>1</v>
      </c>
      <c r="AU5" s="52">
        <v>5.6052294928803752</v>
      </c>
    </row>
    <row r="6" spans="1:47" s="61" customFormat="1" x14ac:dyDescent="0.35">
      <c r="A6" s="51" t="s">
        <v>558</v>
      </c>
      <c r="B6" s="51" t="s">
        <v>487</v>
      </c>
      <c r="C6" s="52">
        <v>1.2778</v>
      </c>
      <c r="D6" s="52">
        <v>8.1530000000000005E-2</v>
      </c>
      <c r="E6" s="52">
        <v>1.1181000000000001</v>
      </c>
      <c r="F6" s="52">
        <v>1.4374</v>
      </c>
      <c r="G6" s="65" t="s">
        <v>497</v>
      </c>
      <c r="H6" s="52">
        <v>1.2778</v>
      </c>
      <c r="I6" s="54">
        <v>2</v>
      </c>
      <c r="J6" s="54">
        <v>2</v>
      </c>
      <c r="K6" s="52">
        <v>3.5887358156618374</v>
      </c>
      <c r="M6" s="51" t="s">
        <v>558</v>
      </c>
      <c r="N6" s="51" t="s">
        <v>487</v>
      </c>
      <c r="O6" s="52">
        <v>1.0955999999999999</v>
      </c>
      <c r="P6" s="52">
        <v>8.6120000000000002E-2</v>
      </c>
      <c r="Q6" s="52">
        <v>0.92530000000000001</v>
      </c>
      <c r="R6" s="52">
        <v>1.2634000000000001</v>
      </c>
      <c r="S6" s="53" t="s">
        <v>497</v>
      </c>
      <c r="T6" s="52">
        <v>1.0955999999999999</v>
      </c>
      <c r="U6" s="54">
        <v>2</v>
      </c>
      <c r="V6" s="54">
        <v>2</v>
      </c>
      <c r="W6" s="52">
        <v>2.9909767311639088</v>
      </c>
      <c r="Y6" s="51" t="s">
        <v>558</v>
      </c>
      <c r="Z6" s="51" t="s">
        <v>487</v>
      </c>
      <c r="AA6" s="52">
        <v>1.1184000000000001</v>
      </c>
      <c r="AB6" s="52">
        <v>8.054E-2</v>
      </c>
      <c r="AC6" s="52">
        <v>0.95989999999999998</v>
      </c>
      <c r="AD6" s="52">
        <v>1.2767999999999999</v>
      </c>
      <c r="AE6" s="53" t="s">
        <v>497</v>
      </c>
      <c r="AF6" s="52">
        <v>1.1184000000000001</v>
      </c>
      <c r="AG6" s="54">
        <v>2</v>
      </c>
      <c r="AH6" s="54">
        <v>2</v>
      </c>
      <c r="AI6" s="52">
        <v>3.0599543574896764</v>
      </c>
      <c r="AK6" s="51" t="s">
        <v>558</v>
      </c>
      <c r="AL6" s="51" t="s">
        <v>487</v>
      </c>
      <c r="AM6" s="52">
        <v>1.3691</v>
      </c>
      <c r="AN6" s="52">
        <v>7.9060000000000005E-2</v>
      </c>
      <c r="AO6" s="52">
        <v>1.214</v>
      </c>
      <c r="AP6" s="52">
        <v>1.5242</v>
      </c>
      <c r="AQ6" s="53" t="s">
        <v>497</v>
      </c>
      <c r="AR6" s="52">
        <v>1.3691</v>
      </c>
      <c r="AS6" s="54">
        <v>2</v>
      </c>
      <c r="AT6" s="54">
        <v>2</v>
      </c>
      <c r="AU6" s="52">
        <v>3.9318104731835435</v>
      </c>
    </row>
    <row r="7" spans="1:47" s="61" customFormat="1" x14ac:dyDescent="0.35">
      <c r="A7" s="51" t="s">
        <v>556</v>
      </c>
      <c r="B7" s="51" t="s">
        <v>490</v>
      </c>
      <c r="C7" s="52">
        <v>0.83799999999999997</v>
      </c>
      <c r="D7" s="52">
        <v>8.6870000000000003E-2</v>
      </c>
      <c r="E7" s="52">
        <v>0.66700000000000004</v>
      </c>
      <c r="F7" s="52">
        <v>1.0077</v>
      </c>
      <c r="G7" s="65" t="s">
        <v>497</v>
      </c>
      <c r="H7" s="52">
        <v>0.83799999999999997</v>
      </c>
      <c r="I7" s="54">
        <v>3</v>
      </c>
      <c r="J7" s="54">
        <v>3</v>
      </c>
      <c r="K7" s="52">
        <v>2.3117388724745376</v>
      </c>
      <c r="M7" s="51" t="s">
        <v>556</v>
      </c>
      <c r="N7" s="51" t="s">
        <v>490</v>
      </c>
      <c r="O7" s="52">
        <v>0.79430000000000001</v>
      </c>
      <c r="P7" s="52">
        <v>9.1340000000000005E-2</v>
      </c>
      <c r="Q7" s="52">
        <v>0.61509999999999998</v>
      </c>
      <c r="R7" s="52">
        <v>0.97199999999999998</v>
      </c>
      <c r="S7" s="53" t="s">
        <v>497</v>
      </c>
      <c r="T7" s="52">
        <v>0.79430000000000001</v>
      </c>
      <c r="U7" s="54">
        <v>3</v>
      </c>
      <c r="V7" s="54">
        <v>3</v>
      </c>
      <c r="W7" s="52">
        <v>2.2128914305177858</v>
      </c>
      <c r="Y7" s="51" t="s">
        <v>553</v>
      </c>
      <c r="Z7" s="51" t="s">
        <v>554</v>
      </c>
      <c r="AA7" s="52">
        <v>0.76880000000000004</v>
      </c>
      <c r="AB7" s="52">
        <v>1.7350000000000001E-2</v>
      </c>
      <c r="AC7" s="52">
        <v>0.73499999999999999</v>
      </c>
      <c r="AD7" s="52">
        <v>0.80320000000000003</v>
      </c>
      <c r="AE7" s="53" t="s">
        <v>497</v>
      </c>
      <c r="AF7" s="52">
        <v>0.76880000000000004</v>
      </c>
      <c r="AG7" s="54">
        <v>4</v>
      </c>
      <c r="AH7" s="54">
        <v>3</v>
      </c>
      <c r="AI7" s="52">
        <v>2.15717608869025</v>
      </c>
      <c r="AK7" s="51" t="s">
        <v>556</v>
      </c>
      <c r="AL7" s="51" t="s">
        <v>490</v>
      </c>
      <c r="AM7" s="52">
        <v>0.99239999999999995</v>
      </c>
      <c r="AN7" s="52">
        <v>8.5599999999999996E-2</v>
      </c>
      <c r="AO7" s="52">
        <v>0.82299999999999995</v>
      </c>
      <c r="AP7" s="52">
        <v>1.1579999999999999</v>
      </c>
      <c r="AQ7" s="53" t="s">
        <v>497</v>
      </c>
      <c r="AR7" s="52">
        <v>0.99239999999999995</v>
      </c>
      <c r="AS7" s="54">
        <v>3</v>
      </c>
      <c r="AT7" s="54">
        <v>3</v>
      </c>
      <c r="AU7" s="52">
        <v>2.6977011920425071</v>
      </c>
    </row>
    <row r="8" spans="1:47" s="61" customFormat="1" x14ac:dyDescent="0.35">
      <c r="A8" s="51" t="s">
        <v>553</v>
      </c>
      <c r="B8" s="51" t="s">
        <v>554</v>
      </c>
      <c r="C8" s="52">
        <v>0.68300000000000005</v>
      </c>
      <c r="D8" s="52">
        <v>1.66E-2</v>
      </c>
      <c r="E8" s="52">
        <v>0.65080000000000005</v>
      </c>
      <c r="F8" s="52">
        <v>0.71599999999999997</v>
      </c>
      <c r="G8" s="65" t="s">
        <v>497</v>
      </c>
      <c r="H8" s="52">
        <v>0.68300000000000005</v>
      </c>
      <c r="I8" s="54">
        <v>4</v>
      </c>
      <c r="J8" s="54">
        <v>4</v>
      </c>
      <c r="K8" s="52">
        <v>1.9798082567660498</v>
      </c>
      <c r="M8" s="51" t="s">
        <v>553</v>
      </c>
      <c r="N8" s="51" t="s">
        <v>554</v>
      </c>
      <c r="O8" s="52">
        <v>0.75539999999999996</v>
      </c>
      <c r="P8" s="52">
        <v>1.8509999999999999E-2</v>
      </c>
      <c r="Q8" s="52">
        <v>0.71930000000000005</v>
      </c>
      <c r="R8" s="52">
        <v>0.79169999999999996</v>
      </c>
      <c r="S8" s="53" t="s">
        <v>497</v>
      </c>
      <c r="T8" s="52">
        <v>0.75539999999999996</v>
      </c>
      <c r="U8" s="54">
        <v>4</v>
      </c>
      <c r="V8" s="54">
        <v>4</v>
      </c>
      <c r="W8" s="52">
        <v>2.1284627381962586</v>
      </c>
      <c r="Y8" s="51" t="s">
        <v>556</v>
      </c>
      <c r="Z8" s="51" t="s">
        <v>490</v>
      </c>
      <c r="AA8" s="52">
        <v>0.76160000000000005</v>
      </c>
      <c r="AB8" s="52">
        <v>8.4769999999999998E-2</v>
      </c>
      <c r="AC8" s="52">
        <v>0.59570000000000001</v>
      </c>
      <c r="AD8" s="52">
        <v>0.92730000000000001</v>
      </c>
      <c r="AE8" s="53" t="s">
        <v>497</v>
      </c>
      <c r="AF8" s="52">
        <v>0.76160000000000005</v>
      </c>
      <c r="AG8" s="54">
        <v>3</v>
      </c>
      <c r="AH8" s="54">
        <v>4</v>
      </c>
      <c r="AI8" s="52">
        <v>2.14170020090349</v>
      </c>
      <c r="AK8" s="51" t="s">
        <v>412</v>
      </c>
      <c r="AL8" s="51" t="s">
        <v>557</v>
      </c>
      <c r="AM8" s="52">
        <v>0.72050000000000003</v>
      </c>
      <c r="AN8" s="52">
        <v>5.4019999999999999E-2</v>
      </c>
      <c r="AO8" s="52">
        <v>0.61450000000000005</v>
      </c>
      <c r="AP8" s="52">
        <v>0.82650000000000001</v>
      </c>
      <c r="AQ8" s="53" t="s">
        <v>497</v>
      </c>
      <c r="AR8" s="52">
        <v>0.72050000000000003</v>
      </c>
      <c r="AS8" s="54">
        <v>5</v>
      </c>
      <c r="AT8" s="54">
        <v>4</v>
      </c>
      <c r="AU8" s="52">
        <v>2.0554606840961673</v>
      </c>
    </row>
    <row r="9" spans="1:47" s="61" customFormat="1" x14ac:dyDescent="0.35">
      <c r="A9" s="51" t="s">
        <v>412</v>
      </c>
      <c r="B9" s="51" t="s">
        <v>557</v>
      </c>
      <c r="C9" s="52">
        <v>0.62609999999999999</v>
      </c>
      <c r="D9" s="52">
        <v>5.858E-2</v>
      </c>
      <c r="E9" s="52">
        <v>0.51039999999999996</v>
      </c>
      <c r="F9" s="52">
        <v>0.74050000000000005</v>
      </c>
      <c r="G9" s="65" t="s">
        <v>497</v>
      </c>
      <c r="H9" s="52">
        <v>0.62609999999999999</v>
      </c>
      <c r="I9" s="54">
        <v>5</v>
      </c>
      <c r="J9" s="54">
        <v>5</v>
      </c>
      <c r="K9" s="52">
        <v>1.8703021586887554</v>
      </c>
      <c r="M9" s="51" t="s">
        <v>412</v>
      </c>
      <c r="N9" s="51" t="s">
        <v>557</v>
      </c>
      <c r="O9" s="52">
        <v>0.58320000000000005</v>
      </c>
      <c r="P9" s="52">
        <v>5.9990000000000002E-2</v>
      </c>
      <c r="Q9" s="52">
        <v>0.46550000000000002</v>
      </c>
      <c r="R9" s="52">
        <v>0.70009999999999994</v>
      </c>
      <c r="S9" s="53" t="s">
        <v>497</v>
      </c>
      <c r="T9" s="52">
        <v>0.58320000000000005</v>
      </c>
      <c r="U9" s="54">
        <v>5</v>
      </c>
      <c r="V9" s="54">
        <v>5</v>
      </c>
      <c r="W9" s="52">
        <v>1.7917629080071986</v>
      </c>
      <c r="Y9" s="51" t="s">
        <v>412</v>
      </c>
      <c r="Z9" s="51" t="s">
        <v>557</v>
      </c>
      <c r="AA9" s="52">
        <v>0.56089999999999995</v>
      </c>
      <c r="AB9" s="52">
        <v>5.5309999999999998E-2</v>
      </c>
      <c r="AC9" s="52">
        <v>0.45290000000000002</v>
      </c>
      <c r="AD9" s="52">
        <v>0.66859999999999997</v>
      </c>
      <c r="AE9" s="53" t="s">
        <v>497</v>
      </c>
      <c r="AF9" s="52">
        <v>0.56089999999999995</v>
      </c>
      <c r="AG9" s="54">
        <v>5</v>
      </c>
      <c r="AH9" s="54">
        <v>5</v>
      </c>
      <c r="AI9" s="52">
        <v>1.7522488147814848</v>
      </c>
      <c r="AK9" s="51" t="s">
        <v>553</v>
      </c>
      <c r="AL9" s="51" t="s">
        <v>554</v>
      </c>
      <c r="AM9" s="52">
        <v>0.62590000000000001</v>
      </c>
      <c r="AN9" s="52">
        <v>1.5129999999999999E-2</v>
      </c>
      <c r="AO9" s="52">
        <v>0.59670000000000001</v>
      </c>
      <c r="AP9" s="52">
        <v>0.65580000000000005</v>
      </c>
      <c r="AQ9" s="53" t="s">
        <v>497</v>
      </c>
      <c r="AR9" s="52">
        <v>0.62590000000000001</v>
      </c>
      <c r="AS9" s="54">
        <v>4</v>
      </c>
      <c r="AT9" s="54">
        <v>5</v>
      </c>
      <c r="AU9" s="52">
        <v>1.8699281356605673</v>
      </c>
    </row>
    <row r="10" spans="1:47" s="61" customFormat="1" x14ac:dyDescent="0.35">
      <c r="A10" s="88"/>
      <c r="B10" s="88"/>
      <c r="C10" s="89"/>
      <c r="D10" s="89"/>
      <c r="E10" s="89"/>
      <c r="F10" s="89"/>
      <c r="G10" s="90"/>
      <c r="H10" s="89"/>
      <c r="I10" s="91"/>
      <c r="J10" s="91"/>
      <c r="K10" s="89"/>
      <c r="M10" s="88"/>
      <c r="N10" s="88"/>
      <c r="O10" s="89"/>
      <c r="P10" s="89"/>
      <c r="Q10" s="89"/>
      <c r="R10" s="89"/>
      <c r="S10" s="92"/>
      <c r="T10" s="89"/>
      <c r="U10" s="91"/>
      <c r="V10" s="91"/>
      <c r="W10" s="89"/>
      <c r="Y10" s="88"/>
      <c r="Z10" s="88"/>
      <c r="AA10" s="89"/>
      <c r="AB10" s="89"/>
      <c r="AC10" s="89"/>
      <c r="AD10" s="89"/>
      <c r="AE10" s="92"/>
      <c r="AF10" s="89"/>
      <c r="AG10" s="91"/>
      <c r="AH10" s="91"/>
      <c r="AI10" s="89"/>
      <c r="AK10" s="88"/>
      <c r="AL10" s="88"/>
      <c r="AM10" s="89"/>
      <c r="AN10" s="89"/>
      <c r="AO10" s="89"/>
      <c r="AP10" s="89"/>
      <c r="AQ10" s="92"/>
      <c r="AR10" s="89"/>
      <c r="AS10" s="91"/>
      <c r="AT10" s="91"/>
      <c r="AU10" s="89"/>
    </row>
    <row r="11" spans="1:47" x14ac:dyDescent="0.35">
      <c r="A11" s="61" t="s">
        <v>527</v>
      </c>
      <c r="B11" s="61"/>
      <c r="C11" s="61">
        <v>3.7066020000000002</v>
      </c>
      <c r="D11" s="61"/>
      <c r="E11" s="61"/>
      <c r="F11" s="61"/>
      <c r="G11" s="71"/>
      <c r="H11" s="61"/>
      <c r="I11" s="61"/>
      <c r="J11" s="61"/>
      <c r="K11" s="61"/>
      <c r="L11" s="61"/>
      <c r="M11" s="61" t="s">
        <v>527</v>
      </c>
      <c r="N11" s="61"/>
      <c r="O11" s="61">
        <v>3.5303770000000001</v>
      </c>
      <c r="P11" s="61"/>
      <c r="Q11" s="61"/>
      <c r="R11" s="61"/>
      <c r="S11" s="71"/>
      <c r="T11" s="61"/>
      <c r="U11" s="61"/>
      <c r="V11" s="61"/>
      <c r="W11" s="61"/>
      <c r="X11" s="61"/>
      <c r="Y11" s="61" t="s">
        <v>527</v>
      </c>
      <c r="Z11" s="61"/>
      <c r="AA11" s="61">
        <v>3.0781390000000002</v>
      </c>
      <c r="AB11" s="61"/>
      <c r="AC11" s="61"/>
      <c r="AD11" s="61"/>
      <c r="AE11" s="71"/>
      <c r="AF11" s="61"/>
      <c r="AG11" s="61"/>
      <c r="AH11" s="61"/>
      <c r="AI11" s="61"/>
      <c r="AJ11" s="61"/>
      <c r="AK11" s="61" t="s">
        <v>527</v>
      </c>
      <c r="AL11" s="61"/>
      <c r="AM11" s="61">
        <v>3.2838669999999999</v>
      </c>
      <c r="AN11" s="61"/>
      <c r="AO11" s="61"/>
      <c r="AP11" s="61"/>
      <c r="AQ11" s="71"/>
      <c r="AR11" s="61"/>
      <c r="AS11" s="61"/>
      <c r="AT11" s="61"/>
      <c r="AU11" s="61"/>
    </row>
    <row r="12" spans="1:47" x14ac:dyDescent="0.35">
      <c r="A12" s="61"/>
      <c r="B12" s="61"/>
      <c r="C12" s="61"/>
      <c r="D12" s="61"/>
      <c r="E12" s="61"/>
      <c r="F12" s="61"/>
      <c r="G12" s="7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7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7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71"/>
      <c r="AR12" s="61"/>
      <c r="AS12" s="61"/>
      <c r="AT12" s="61"/>
      <c r="AU12" s="61"/>
    </row>
    <row r="17" spans="1:11" ht="15.5" x14ac:dyDescent="0.35">
      <c r="A17" s="43" t="s">
        <v>551</v>
      </c>
    </row>
    <row r="18" spans="1:11" x14ac:dyDescent="0.35">
      <c r="C18" s="111" t="s">
        <v>516</v>
      </c>
      <c r="D18" s="111"/>
      <c r="E18" s="111"/>
      <c r="F18" s="111"/>
      <c r="G18" s="111"/>
      <c r="H18" s="111"/>
      <c r="I18" s="67"/>
      <c r="J18" s="67"/>
    </row>
    <row r="19" spans="1:11" x14ac:dyDescent="0.35">
      <c r="A19" t="s">
        <v>414</v>
      </c>
      <c r="C19" s="67" t="s">
        <v>517</v>
      </c>
      <c r="D19" s="67" t="s">
        <v>518</v>
      </c>
      <c r="E19" s="45">
        <v>2.5000000000000001E-2</v>
      </c>
      <c r="F19" s="45">
        <v>0.97499999999999998</v>
      </c>
      <c r="G19" s="67" t="s">
        <v>519</v>
      </c>
      <c r="H19" s="67" t="s">
        <v>520</v>
      </c>
      <c r="I19" s="67"/>
      <c r="J19" s="67" t="s">
        <v>531</v>
      </c>
      <c r="K19" s="67" t="s">
        <v>521</v>
      </c>
    </row>
    <row r="20" spans="1:11" x14ac:dyDescent="0.35">
      <c r="A20" t="s">
        <v>524</v>
      </c>
      <c r="B20" t="s">
        <v>541</v>
      </c>
      <c r="C20">
        <v>-6.6272000000000002</v>
      </c>
      <c r="D20">
        <v>0.90810000000000002</v>
      </c>
      <c r="E20">
        <v>-6.8090000000000002</v>
      </c>
      <c r="F20">
        <v>-6.4523999999999999</v>
      </c>
      <c r="G20" s="67" t="str">
        <f t="shared" ref="G20:G25" si="0">IF(E20*F20&lt;0,"Y","N")</f>
        <v>N</v>
      </c>
      <c r="H20">
        <f t="shared" ref="H20:H25" si="1">ABS(C20)</f>
        <v>6.6272000000000002</v>
      </c>
      <c r="K20">
        <v>1</v>
      </c>
    </row>
    <row r="21" spans="1:11" x14ac:dyDescent="0.35">
      <c r="A21" t="s">
        <v>553</v>
      </c>
      <c r="B21" t="s">
        <v>554</v>
      </c>
      <c r="C21">
        <v>0.68300000000000005</v>
      </c>
      <c r="D21">
        <v>1.66E-2</v>
      </c>
      <c r="E21">
        <v>0.65080000000000005</v>
      </c>
      <c r="F21">
        <v>0.71599999999999997</v>
      </c>
      <c r="G21" s="67" t="str">
        <f t="shared" si="0"/>
        <v>N</v>
      </c>
      <c r="H21">
        <f t="shared" si="1"/>
        <v>0.68300000000000005</v>
      </c>
      <c r="K21">
        <f>EXP(C21)</f>
        <v>1.9798082567660498</v>
      </c>
    </row>
    <row r="22" spans="1:11" x14ac:dyDescent="0.35">
      <c r="A22" t="s">
        <v>410</v>
      </c>
      <c r="B22" t="s">
        <v>489</v>
      </c>
      <c r="C22">
        <v>1.5487</v>
      </c>
      <c r="D22">
        <v>0.11043</v>
      </c>
      <c r="E22">
        <v>1.3301000000000001</v>
      </c>
      <c r="F22">
        <v>1.7633000000000001</v>
      </c>
      <c r="G22" s="67" t="str">
        <f t="shared" si="0"/>
        <v>N</v>
      </c>
      <c r="H22">
        <f t="shared" si="1"/>
        <v>1.5487</v>
      </c>
      <c r="K22">
        <f>EXP(C22)</f>
        <v>4.7053492508210546</v>
      </c>
    </row>
    <row r="23" spans="1:11" x14ac:dyDescent="0.35">
      <c r="A23" t="s">
        <v>556</v>
      </c>
      <c r="B23" t="s">
        <v>490</v>
      </c>
      <c r="C23">
        <v>0.83799999999999997</v>
      </c>
      <c r="D23">
        <v>8.6870000000000003E-2</v>
      </c>
      <c r="E23">
        <v>0.66700000000000004</v>
      </c>
      <c r="F23">
        <v>1.0077</v>
      </c>
      <c r="G23" s="67" t="str">
        <f t="shared" si="0"/>
        <v>N</v>
      </c>
      <c r="H23">
        <f t="shared" si="1"/>
        <v>0.83799999999999997</v>
      </c>
      <c r="K23">
        <f>EXP(C23)</f>
        <v>2.3117388724745376</v>
      </c>
    </row>
    <row r="24" spans="1:11" x14ac:dyDescent="0.35">
      <c r="A24" t="s">
        <v>412</v>
      </c>
      <c r="B24" t="s">
        <v>557</v>
      </c>
      <c r="C24">
        <v>0.62609999999999999</v>
      </c>
      <c r="D24">
        <v>5.858E-2</v>
      </c>
      <c r="E24">
        <v>0.51039999999999996</v>
      </c>
      <c r="F24">
        <v>0.74050000000000005</v>
      </c>
      <c r="G24" s="67" t="str">
        <f t="shared" si="0"/>
        <v>N</v>
      </c>
      <c r="H24">
        <f t="shared" si="1"/>
        <v>0.62609999999999999</v>
      </c>
      <c r="K24">
        <f>EXP(C24)</f>
        <v>1.8703021586887554</v>
      </c>
    </row>
    <row r="25" spans="1:11" x14ac:dyDescent="0.35">
      <c r="A25" t="s">
        <v>558</v>
      </c>
      <c r="B25" t="s">
        <v>487</v>
      </c>
      <c r="C25">
        <v>1.2778</v>
      </c>
      <c r="D25">
        <v>8.1530000000000005E-2</v>
      </c>
      <c r="E25">
        <v>1.1181000000000001</v>
      </c>
      <c r="F25">
        <v>1.4374</v>
      </c>
      <c r="G25" s="67" t="str">
        <f t="shared" si="0"/>
        <v>N</v>
      </c>
      <c r="H25">
        <f t="shared" si="1"/>
        <v>1.2778</v>
      </c>
      <c r="K25">
        <f>EXP(C25)</f>
        <v>3.5887358156618374</v>
      </c>
    </row>
    <row r="27" spans="1:11" x14ac:dyDescent="0.35">
      <c r="A27" t="s">
        <v>527</v>
      </c>
      <c r="C27">
        <v>3.7066020000000002</v>
      </c>
    </row>
    <row r="31" spans="1:11" ht="15.5" x14ac:dyDescent="0.35">
      <c r="A31" s="43" t="s">
        <v>528</v>
      </c>
      <c r="B31" s="43"/>
    </row>
    <row r="32" spans="1:11" x14ac:dyDescent="0.35">
      <c r="C32" s="111" t="s">
        <v>516</v>
      </c>
      <c r="D32" s="111"/>
      <c r="E32" s="111"/>
      <c r="F32" s="111"/>
      <c r="G32" s="111"/>
      <c r="H32" s="111"/>
      <c r="I32" s="67"/>
      <c r="J32" s="67"/>
    </row>
    <row r="33" spans="1:11" x14ac:dyDescent="0.35">
      <c r="A33" t="s">
        <v>414</v>
      </c>
      <c r="C33" s="67" t="s">
        <v>517</v>
      </c>
      <c r="D33" s="67" t="s">
        <v>518</v>
      </c>
      <c r="E33" s="45">
        <v>2.5000000000000001E-2</v>
      </c>
      <c r="F33" s="45">
        <v>0.97499999999999998</v>
      </c>
      <c r="G33" s="67" t="s">
        <v>519</v>
      </c>
      <c r="H33" s="67" t="s">
        <v>520</v>
      </c>
      <c r="I33" s="67"/>
      <c r="J33" s="67"/>
      <c r="K33" s="67" t="s">
        <v>521</v>
      </c>
    </row>
    <row r="34" spans="1:11" x14ac:dyDescent="0.35">
      <c r="A34" t="s">
        <v>524</v>
      </c>
      <c r="B34" t="s">
        <v>541</v>
      </c>
      <c r="C34">
        <v>-6.5278</v>
      </c>
      <c r="D34">
        <v>8.9440000000000006E-2</v>
      </c>
      <c r="E34">
        <v>-6.7058999999999997</v>
      </c>
      <c r="F34">
        <v>-6.3541999999999996</v>
      </c>
      <c r="G34" s="67" t="str">
        <f t="shared" ref="G34:G39" si="2">IF(E34*F34&lt;0,"Y","N")</f>
        <v>N</v>
      </c>
      <c r="H34">
        <f t="shared" ref="H34:H39" si="3">ABS(C34)</f>
        <v>6.5278</v>
      </c>
      <c r="K34">
        <v>1</v>
      </c>
    </row>
    <row r="35" spans="1:11" x14ac:dyDescent="0.35">
      <c r="A35" t="s">
        <v>553</v>
      </c>
      <c r="B35" t="s">
        <v>554</v>
      </c>
      <c r="C35">
        <v>0.75539999999999996</v>
      </c>
      <c r="D35">
        <v>1.8509999999999999E-2</v>
      </c>
      <c r="E35">
        <v>0.71930000000000005</v>
      </c>
      <c r="F35">
        <v>0.79169999999999996</v>
      </c>
      <c r="G35" s="67" t="str">
        <f t="shared" si="2"/>
        <v>N</v>
      </c>
      <c r="H35">
        <f t="shared" si="3"/>
        <v>0.75539999999999996</v>
      </c>
      <c r="K35">
        <f>EXP(C35)</f>
        <v>2.1284627381962586</v>
      </c>
    </row>
    <row r="36" spans="1:11" x14ac:dyDescent="0.35">
      <c r="A36" t="s">
        <v>410</v>
      </c>
      <c r="B36" t="s">
        <v>489</v>
      </c>
      <c r="C36">
        <v>1.8819999999999999</v>
      </c>
      <c r="D36">
        <v>0.11028</v>
      </c>
      <c r="E36">
        <v>1.6652</v>
      </c>
      <c r="F36">
        <v>2.0964</v>
      </c>
      <c r="G36" s="67" t="str">
        <f t="shared" si="2"/>
        <v>N</v>
      </c>
      <c r="H36">
        <f t="shared" si="3"/>
        <v>1.8819999999999999</v>
      </c>
      <c r="K36">
        <f>EXP(C36)</f>
        <v>6.5666249876676321</v>
      </c>
    </row>
    <row r="37" spans="1:11" x14ac:dyDescent="0.35">
      <c r="A37" t="s">
        <v>556</v>
      </c>
      <c r="B37" t="s">
        <v>490</v>
      </c>
      <c r="C37">
        <v>0.79430000000000001</v>
      </c>
      <c r="D37">
        <v>9.1340000000000005E-2</v>
      </c>
      <c r="E37">
        <v>0.61509999999999998</v>
      </c>
      <c r="F37">
        <v>0.97199999999999998</v>
      </c>
      <c r="G37" s="67" t="str">
        <f t="shared" si="2"/>
        <v>N</v>
      </c>
      <c r="H37">
        <f t="shared" si="3"/>
        <v>0.79430000000000001</v>
      </c>
      <c r="K37">
        <f>EXP(C37)</f>
        <v>2.2128914305177858</v>
      </c>
    </row>
    <row r="38" spans="1:11" x14ac:dyDescent="0.35">
      <c r="A38" t="s">
        <v>412</v>
      </c>
      <c r="B38" t="s">
        <v>557</v>
      </c>
      <c r="C38">
        <v>0.58320000000000005</v>
      </c>
      <c r="D38">
        <v>5.9990000000000002E-2</v>
      </c>
      <c r="E38">
        <v>0.46550000000000002</v>
      </c>
      <c r="F38">
        <v>0.70009999999999994</v>
      </c>
      <c r="G38" s="67" t="str">
        <f t="shared" si="2"/>
        <v>N</v>
      </c>
      <c r="H38">
        <f t="shared" si="3"/>
        <v>0.58320000000000005</v>
      </c>
      <c r="K38">
        <f>EXP(C38)</f>
        <v>1.7917629080071986</v>
      </c>
    </row>
    <row r="39" spans="1:11" x14ac:dyDescent="0.35">
      <c r="A39" t="s">
        <v>558</v>
      </c>
      <c r="B39" t="s">
        <v>487</v>
      </c>
      <c r="C39">
        <v>1.0955999999999999</v>
      </c>
      <c r="D39">
        <v>8.6120000000000002E-2</v>
      </c>
      <c r="E39">
        <v>0.92530000000000001</v>
      </c>
      <c r="F39">
        <v>1.2634000000000001</v>
      </c>
      <c r="G39" s="67" t="str">
        <f t="shared" si="2"/>
        <v>N</v>
      </c>
      <c r="H39">
        <f t="shared" si="3"/>
        <v>1.0955999999999999</v>
      </c>
      <c r="K39">
        <f>EXP(C39)</f>
        <v>2.9909767311639088</v>
      </c>
    </row>
    <row r="41" spans="1:11" x14ac:dyDescent="0.35">
      <c r="A41" t="s">
        <v>527</v>
      </c>
      <c r="C41">
        <v>3.5303770000000001</v>
      </c>
    </row>
    <row r="45" spans="1:11" ht="15.5" x14ac:dyDescent="0.35">
      <c r="A45" s="43" t="s">
        <v>529</v>
      </c>
      <c r="B45" s="43"/>
    </row>
    <row r="46" spans="1:11" x14ac:dyDescent="0.35">
      <c r="C46" s="111" t="s">
        <v>516</v>
      </c>
      <c r="D46" s="111"/>
      <c r="E46" s="111"/>
      <c r="F46" s="111"/>
      <c r="G46" s="111"/>
      <c r="H46" s="111"/>
      <c r="I46" s="67"/>
      <c r="J46" s="67"/>
    </row>
    <row r="47" spans="1:11" x14ac:dyDescent="0.35">
      <c r="A47" t="s">
        <v>414</v>
      </c>
      <c r="C47" s="67" t="s">
        <v>517</v>
      </c>
      <c r="D47" s="67" t="s">
        <v>518</v>
      </c>
      <c r="E47" s="45">
        <v>2.5000000000000001E-2</v>
      </c>
      <c r="F47" s="45">
        <v>0.97499999999999998</v>
      </c>
      <c r="G47" s="67" t="s">
        <v>519</v>
      </c>
      <c r="H47" s="67" t="s">
        <v>520</v>
      </c>
      <c r="I47" s="67"/>
      <c r="J47" s="67"/>
      <c r="K47" s="67" t="s">
        <v>521</v>
      </c>
    </row>
    <row r="48" spans="1:11" x14ac:dyDescent="0.35">
      <c r="A48" t="s">
        <v>524</v>
      </c>
      <c r="B48" t="s">
        <v>541</v>
      </c>
      <c r="C48">
        <v>-6.3795999999999999</v>
      </c>
      <c r="D48">
        <v>8.3349999999999994E-2</v>
      </c>
      <c r="E48">
        <v>-6.5452000000000004</v>
      </c>
      <c r="F48">
        <v>-6.2176999999999998</v>
      </c>
      <c r="G48" s="67" t="str">
        <f t="shared" ref="G48:G53" si="4">IF(E48*F48&lt;0,"Y","N")</f>
        <v>N</v>
      </c>
      <c r="H48">
        <f t="shared" ref="H48:H53" si="5">ABS(C48)</f>
        <v>6.3795999999999999</v>
      </c>
      <c r="K48">
        <v>1</v>
      </c>
    </row>
    <row r="49" spans="1:11" x14ac:dyDescent="0.35">
      <c r="A49" t="s">
        <v>553</v>
      </c>
      <c r="B49" t="s">
        <v>554</v>
      </c>
      <c r="C49">
        <v>0.76880000000000004</v>
      </c>
      <c r="D49">
        <v>1.7350000000000001E-2</v>
      </c>
      <c r="E49">
        <v>0.73499999999999999</v>
      </c>
      <c r="F49">
        <v>0.80320000000000003</v>
      </c>
      <c r="G49" s="67" t="str">
        <f t="shared" si="4"/>
        <v>N</v>
      </c>
      <c r="H49">
        <f t="shared" si="5"/>
        <v>0.76880000000000004</v>
      </c>
      <c r="K49">
        <f>EXP(C49)</f>
        <v>2.15717608869025</v>
      </c>
    </row>
    <row r="50" spans="1:11" x14ac:dyDescent="0.35">
      <c r="A50" t="s">
        <v>410</v>
      </c>
      <c r="B50" t="s">
        <v>489</v>
      </c>
      <c r="C50">
        <v>1.7114</v>
      </c>
      <c r="D50">
        <v>0.11230999999999999</v>
      </c>
      <c r="E50">
        <v>1.4923999999999999</v>
      </c>
      <c r="F50">
        <v>1.9311</v>
      </c>
      <c r="G50" s="67" t="str">
        <f t="shared" si="4"/>
        <v>N</v>
      </c>
      <c r="H50">
        <f t="shared" si="5"/>
        <v>1.7114</v>
      </c>
      <c r="K50">
        <f>EXP(C50)</f>
        <v>5.5367074446043896</v>
      </c>
    </row>
    <row r="51" spans="1:11" x14ac:dyDescent="0.35">
      <c r="A51" t="s">
        <v>556</v>
      </c>
      <c r="B51" t="s">
        <v>490</v>
      </c>
      <c r="C51">
        <v>0.76160000000000005</v>
      </c>
      <c r="D51">
        <v>8.4769999999999998E-2</v>
      </c>
      <c r="E51">
        <v>0.59570000000000001</v>
      </c>
      <c r="F51">
        <v>0.92730000000000001</v>
      </c>
      <c r="G51" s="67" t="str">
        <f t="shared" si="4"/>
        <v>N</v>
      </c>
      <c r="H51">
        <f t="shared" si="5"/>
        <v>0.76160000000000005</v>
      </c>
      <c r="K51">
        <f>EXP(C51)</f>
        <v>2.14170020090349</v>
      </c>
    </row>
    <row r="52" spans="1:11" x14ac:dyDescent="0.35">
      <c r="A52" t="s">
        <v>412</v>
      </c>
      <c r="B52" t="s">
        <v>557</v>
      </c>
      <c r="C52">
        <v>0.56089999999999995</v>
      </c>
      <c r="D52">
        <v>5.5309999999999998E-2</v>
      </c>
      <c r="E52">
        <v>0.45290000000000002</v>
      </c>
      <c r="F52">
        <v>0.66859999999999997</v>
      </c>
      <c r="G52" s="67" t="str">
        <f t="shared" si="4"/>
        <v>N</v>
      </c>
      <c r="H52">
        <f t="shared" si="5"/>
        <v>0.56089999999999995</v>
      </c>
      <c r="K52">
        <f>EXP(C52)</f>
        <v>1.7522488147814848</v>
      </c>
    </row>
    <row r="53" spans="1:11" x14ac:dyDescent="0.35">
      <c r="A53" t="s">
        <v>558</v>
      </c>
      <c r="B53" t="s">
        <v>487</v>
      </c>
      <c r="C53">
        <v>1.1184000000000001</v>
      </c>
      <c r="D53">
        <v>8.054E-2</v>
      </c>
      <c r="E53">
        <v>0.95989999999999998</v>
      </c>
      <c r="F53">
        <v>1.2767999999999999</v>
      </c>
      <c r="G53" s="67" t="str">
        <f t="shared" si="4"/>
        <v>N</v>
      </c>
      <c r="H53">
        <f t="shared" si="5"/>
        <v>1.1184000000000001</v>
      </c>
      <c r="K53">
        <f>EXP(C53)</f>
        <v>3.0599543574896764</v>
      </c>
    </row>
    <row r="55" spans="1:11" x14ac:dyDescent="0.35">
      <c r="A55" t="s">
        <v>527</v>
      </c>
      <c r="C55">
        <v>3.0781390000000002</v>
      </c>
    </row>
    <row r="59" spans="1:11" ht="15.5" x14ac:dyDescent="0.35">
      <c r="A59" s="43" t="s">
        <v>530</v>
      </c>
      <c r="B59" s="43"/>
    </row>
    <row r="60" spans="1:11" x14ac:dyDescent="0.35">
      <c r="C60" s="111" t="s">
        <v>516</v>
      </c>
      <c r="D60" s="111"/>
      <c r="E60" s="111"/>
      <c r="F60" s="111"/>
      <c r="G60" s="111"/>
      <c r="H60" s="111"/>
      <c r="I60" s="67"/>
      <c r="J60" s="67"/>
    </row>
    <row r="61" spans="1:11" x14ac:dyDescent="0.35">
      <c r="A61" t="s">
        <v>414</v>
      </c>
      <c r="C61" s="67" t="s">
        <v>517</v>
      </c>
      <c r="D61" s="67" t="s">
        <v>518</v>
      </c>
      <c r="E61" s="45">
        <v>2.5000000000000001E-2</v>
      </c>
      <c r="F61" s="45">
        <v>0.97499999999999998</v>
      </c>
      <c r="G61" s="67" t="s">
        <v>519</v>
      </c>
      <c r="H61" s="67" t="s">
        <v>520</v>
      </c>
      <c r="I61" s="67"/>
      <c r="J61" s="67"/>
      <c r="K61" s="67" t="s">
        <v>521</v>
      </c>
    </row>
    <row r="62" spans="1:11" x14ac:dyDescent="0.35">
      <c r="A62" t="s">
        <v>524</v>
      </c>
      <c r="B62" t="s">
        <v>541</v>
      </c>
      <c r="C62">
        <v>-6.4847000000000001</v>
      </c>
      <c r="D62">
        <v>8.516E-2</v>
      </c>
      <c r="E62">
        <v>-6.6551</v>
      </c>
      <c r="F62">
        <v>-6.32</v>
      </c>
      <c r="G62" s="67" t="str">
        <f t="shared" ref="G62:G67" si="6">IF(E62*F62&lt;0,"Y","N")</f>
        <v>N</v>
      </c>
      <c r="H62">
        <f t="shared" ref="H62:H67" si="7">ABS(C62)</f>
        <v>6.4847000000000001</v>
      </c>
      <c r="K62">
        <v>1</v>
      </c>
    </row>
    <row r="63" spans="1:11" x14ac:dyDescent="0.35">
      <c r="A63" t="s">
        <v>553</v>
      </c>
      <c r="B63" t="s">
        <v>554</v>
      </c>
      <c r="C63">
        <v>0.62590000000000001</v>
      </c>
      <c r="D63">
        <v>1.5129999999999999E-2</v>
      </c>
      <c r="E63">
        <v>0.59670000000000001</v>
      </c>
      <c r="F63">
        <v>0.65580000000000005</v>
      </c>
      <c r="G63" s="67" t="str">
        <f t="shared" si="6"/>
        <v>N</v>
      </c>
      <c r="H63">
        <f t="shared" si="7"/>
        <v>0.62590000000000001</v>
      </c>
      <c r="K63">
        <f>EXP(C63)</f>
        <v>1.8699281356605673</v>
      </c>
    </row>
    <row r="64" spans="1:11" x14ac:dyDescent="0.35">
      <c r="A64" t="s">
        <v>410</v>
      </c>
      <c r="B64" t="s">
        <v>489</v>
      </c>
      <c r="C64">
        <v>1.7237</v>
      </c>
      <c r="D64">
        <v>0.10965</v>
      </c>
      <c r="E64">
        <v>1.5088999999999999</v>
      </c>
      <c r="F64">
        <v>1.9377</v>
      </c>
      <c r="G64" s="67" t="str">
        <f t="shared" si="6"/>
        <v>N</v>
      </c>
      <c r="H64">
        <f t="shared" si="7"/>
        <v>1.7237</v>
      </c>
      <c r="K64">
        <f>EXP(C64)</f>
        <v>5.6052294928803752</v>
      </c>
    </row>
    <row r="65" spans="1:11" x14ac:dyDescent="0.35">
      <c r="A65" t="s">
        <v>556</v>
      </c>
      <c r="B65" t="s">
        <v>490</v>
      </c>
      <c r="C65">
        <v>0.99239999999999995</v>
      </c>
      <c r="D65">
        <v>8.5599999999999996E-2</v>
      </c>
      <c r="E65">
        <v>0.82299999999999995</v>
      </c>
      <c r="F65">
        <v>1.1579999999999999</v>
      </c>
      <c r="G65" s="67" t="str">
        <f t="shared" si="6"/>
        <v>N</v>
      </c>
      <c r="H65">
        <f t="shared" si="7"/>
        <v>0.99239999999999995</v>
      </c>
      <c r="K65">
        <f>EXP(C65)</f>
        <v>2.6977011920425071</v>
      </c>
    </row>
    <row r="66" spans="1:11" x14ac:dyDescent="0.35">
      <c r="A66" t="s">
        <v>412</v>
      </c>
      <c r="B66" t="s">
        <v>557</v>
      </c>
      <c r="C66">
        <v>0.72050000000000003</v>
      </c>
      <c r="D66">
        <v>5.4019999999999999E-2</v>
      </c>
      <c r="E66">
        <v>0.61450000000000005</v>
      </c>
      <c r="F66">
        <v>0.82650000000000001</v>
      </c>
      <c r="G66" s="67" t="str">
        <f t="shared" si="6"/>
        <v>N</v>
      </c>
      <c r="H66">
        <f t="shared" si="7"/>
        <v>0.72050000000000003</v>
      </c>
      <c r="K66">
        <f>EXP(C66)</f>
        <v>2.0554606840961673</v>
      </c>
    </row>
    <row r="67" spans="1:11" x14ac:dyDescent="0.35">
      <c r="A67" t="s">
        <v>558</v>
      </c>
      <c r="B67" t="s">
        <v>487</v>
      </c>
      <c r="C67">
        <v>1.3691</v>
      </c>
      <c r="D67">
        <v>7.9060000000000005E-2</v>
      </c>
      <c r="E67">
        <v>1.214</v>
      </c>
      <c r="F67">
        <v>1.5242</v>
      </c>
      <c r="G67" s="67" t="str">
        <f t="shared" si="6"/>
        <v>N</v>
      </c>
      <c r="H67">
        <f t="shared" si="7"/>
        <v>1.3691</v>
      </c>
      <c r="K67">
        <f>EXP(C67)</f>
        <v>3.9318104731835435</v>
      </c>
    </row>
    <row r="69" spans="1:11" x14ac:dyDescent="0.35">
      <c r="A69" t="s">
        <v>527</v>
      </c>
      <c r="C69">
        <v>3.2838669999999999</v>
      </c>
    </row>
  </sheetData>
  <sheetProtection algorithmName="SHA-512" hashValue="gBfiaMdzYlf/L2vws6NfvPKOfRUiizoOaLfROol+E70vd/FEmIZXb9dUX0f4hzcKW+Oda3FF5aZS8ntzrFy+gg==" saltValue="PFp2vum3CHi3s5vGeWugag==" spinCount="100000" sheet="1" objects="1" scenarios="1"/>
  <sortState xmlns:xlrd2="http://schemas.microsoft.com/office/spreadsheetml/2017/richdata2" ref="AK5:AU9">
    <sortCondition descending="1" ref="AU5:AU9"/>
  </sortState>
  <mergeCells count="8">
    <mergeCell ref="AK2:AU2"/>
    <mergeCell ref="C18:H18"/>
    <mergeCell ref="C32:H32"/>
    <mergeCell ref="C46:H46"/>
    <mergeCell ref="C60:H60"/>
    <mergeCell ref="A2:K2"/>
    <mergeCell ref="M2:W2"/>
    <mergeCell ref="Y2:AI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B7048-3337-4FB8-8634-010E04C483BF}">
  <dimension ref="A1:M8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8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x14ac:dyDescent="0.35">
      <c r="A3" s="62" t="s">
        <v>414</v>
      </c>
      <c r="B3" s="63" t="s">
        <v>531</v>
      </c>
      <c r="C3" s="63" t="s">
        <v>521</v>
      </c>
      <c r="E3" s="63" t="s">
        <v>531</v>
      </c>
      <c r="F3" s="63" t="s">
        <v>521</v>
      </c>
      <c r="H3" s="63" t="s">
        <v>531</v>
      </c>
      <c r="I3" s="63" t="s">
        <v>521</v>
      </c>
      <c r="K3" s="63" t="s">
        <v>531</v>
      </c>
      <c r="L3" s="63" t="s">
        <v>521</v>
      </c>
    </row>
    <row r="4" spans="1:13" x14ac:dyDescent="0.35">
      <c r="A4" s="51" t="s">
        <v>410</v>
      </c>
      <c r="B4" s="54">
        <v>1</v>
      </c>
      <c r="C4" s="52">
        <v>4.7053492508210546</v>
      </c>
      <c r="E4" s="54">
        <v>1</v>
      </c>
      <c r="F4" s="52">
        <v>6.5666249876676321</v>
      </c>
      <c r="H4" s="54">
        <v>1</v>
      </c>
      <c r="I4" s="52">
        <v>5.5367074446043896</v>
      </c>
      <c r="K4" s="54">
        <v>1</v>
      </c>
      <c r="L4" s="52">
        <v>5.6062000000000003</v>
      </c>
      <c r="M4" s="47"/>
    </row>
    <row r="5" spans="1:13" x14ac:dyDescent="0.35">
      <c r="A5" s="51" t="s">
        <v>558</v>
      </c>
      <c r="B5" s="54">
        <v>2</v>
      </c>
      <c r="C5" s="52">
        <v>3.5887358156618374</v>
      </c>
      <c r="E5" s="54">
        <v>2</v>
      </c>
      <c r="F5" s="52">
        <v>2.9909767311639088</v>
      </c>
      <c r="H5" s="54">
        <v>2</v>
      </c>
      <c r="I5" s="52">
        <v>3.0599543574896764</v>
      </c>
      <c r="K5" s="54">
        <v>2</v>
      </c>
      <c r="L5" s="52">
        <v>3.9318</v>
      </c>
      <c r="M5" s="47"/>
    </row>
    <row r="6" spans="1:13" x14ac:dyDescent="0.35">
      <c r="A6" s="51" t="s">
        <v>556</v>
      </c>
      <c r="B6" s="54">
        <v>3</v>
      </c>
      <c r="C6" s="52">
        <v>2.3117388724745376</v>
      </c>
      <c r="E6" s="54">
        <v>3</v>
      </c>
      <c r="F6" s="52">
        <v>2.2128914305177858</v>
      </c>
      <c r="H6" s="54">
        <v>4</v>
      </c>
      <c r="I6" s="52">
        <v>2.14170020090349</v>
      </c>
      <c r="K6" s="54">
        <v>3</v>
      </c>
      <c r="L6" s="52">
        <v>2.6977000000000002</v>
      </c>
      <c r="M6" s="47"/>
    </row>
    <row r="7" spans="1:13" s="57" customFormat="1" x14ac:dyDescent="0.35">
      <c r="A7" s="51" t="s">
        <v>553</v>
      </c>
      <c r="B7" s="54">
        <v>4</v>
      </c>
      <c r="C7" s="52">
        <v>1.9798082567660498</v>
      </c>
      <c r="E7" s="54">
        <v>4</v>
      </c>
      <c r="F7" s="52">
        <v>2.1284627381962586</v>
      </c>
      <c r="H7" s="54">
        <v>3</v>
      </c>
      <c r="I7" s="52">
        <v>2.15717608869025</v>
      </c>
      <c r="K7" s="54">
        <v>5</v>
      </c>
      <c r="L7" s="52">
        <v>1.8698999999999999</v>
      </c>
      <c r="M7" s="69"/>
    </row>
    <row r="8" spans="1:13" x14ac:dyDescent="0.35">
      <c r="A8" s="51" t="s">
        <v>412</v>
      </c>
      <c r="B8" s="54">
        <v>5</v>
      </c>
      <c r="C8" s="52">
        <v>1.8703021586887554</v>
      </c>
      <c r="E8" s="54">
        <v>5</v>
      </c>
      <c r="F8" s="52">
        <v>1.7917629080071986</v>
      </c>
      <c r="H8" s="54">
        <v>5</v>
      </c>
      <c r="I8" s="52">
        <v>1.7522488147814848</v>
      </c>
      <c r="K8" s="54">
        <v>4</v>
      </c>
      <c r="L8" s="52">
        <v>2.0554999999999999</v>
      </c>
      <c r="M8" s="47"/>
    </row>
  </sheetData>
  <sheetProtection algorithmName="SHA-512" hashValue="KRle4kJJ7ELc3DaUnbyRPpophpkV5PgHomLGy8DbqT196Xae5ai4xHskl4dIFlNCxZyTZDFFxaAkXXQCj/3Rww==" saltValue="SE6TI8jai8d09HCCwNd9hg==" spinCount="100000" sheet="1" objects="1" scenarios="1"/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F14F-96F3-4D4C-B9A0-E83E8026B021}">
  <dimension ref="A2:AU78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11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73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571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572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74"/>
      <c r="Y2" s="110" t="s">
        <v>573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74"/>
      <c r="AK2" s="110" t="s">
        <v>574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72" t="s">
        <v>517</v>
      </c>
      <c r="D3" s="72" t="s">
        <v>518</v>
      </c>
      <c r="E3" s="49">
        <v>2.5000000000000001E-2</v>
      </c>
      <c r="F3" s="49">
        <v>0.97499999999999998</v>
      </c>
      <c r="G3" s="72" t="s">
        <v>519</v>
      </c>
      <c r="H3" s="72" t="s">
        <v>520</v>
      </c>
      <c r="I3" s="72" t="s">
        <v>552</v>
      </c>
      <c r="J3" s="72" t="s">
        <v>531</v>
      </c>
      <c r="K3" s="72" t="s">
        <v>521</v>
      </c>
      <c r="M3" s="48" t="s">
        <v>414</v>
      </c>
      <c r="N3" s="48"/>
      <c r="O3" s="72" t="s">
        <v>517</v>
      </c>
      <c r="P3" s="72" t="s">
        <v>518</v>
      </c>
      <c r="Q3" s="49">
        <v>2.5000000000000001E-2</v>
      </c>
      <c r="R3" s="49">
        <v>0.97499999999999998</v>
      </c>
      <c r="S3" s="72" t="s">
        <v>519</v>
      </c>
      <c r="T3" s="72" t="s">
        <v>520</v>
      </c>
      <c r="U3" s="72" t="s">
        <v>552</v>
      </c>
      <c r="V3" s="72" t="s">
        <v>531</v>
      </c>
      <c r="W3" s="72" t="s">
        <v>521</v>
      </c>
      <c r="X3" s="73"/>
      <c r="Y3" s="48" t="s">
        <v>414</v>
      </c>
      <c r="Z3" s="48"/>
      <c r="AA3" s="72" t="s">
        <v>517</v>
      </c>
      <c r="AB3" s="72" t="s">
        <v>518</v>
      </c>
      <c r="AC3" s="49">
        <v>2.5000000000000001E-2</v>
      </c>
      <c r="AD3" s="49">
        <v>0.97499999999999998</v>
      </c>
      <c r="AE3" s="72" t="s">
        <v>519</v>
      </c>
      <c r="AF3" s="72" t="s">
        <v>520</v>
      </c>
      <c r="AG3" s="72" t="s">
        <v>552</v>
      </c>
      <c r="AH3" s="72" t="s">
        <v>531</v>
      </c>
      <c r="AI3" s="72" t="s">
        <v>521</v>
      </c>
      <c r="AJ3" s="73"/>
      <c r="AK3" s="48" t="s">
        <v>414</v>
      </c>
      <c r="AL3" s="48"/>
      <c r="AM3" s="72" t="s">
        <v>517</v>
      </c>
      <c r="AN3" s="72" t="s">
        <v>518</v>
      </c>
      <c r="AO3" s="49">
        <v>2.5000000000000001E-2</v>
      </c>
      <c r="AP3" s="49">
        <v>0.97499999999999998</v>
      </c>
      <c r="AQ3" s="72" t="s">
        <v>519</v>
      </c>
      <c r="AR3" s="72" t="s">
        <v>520</v>
      </c>
      <c r="AS3" s="72" t="s">
        <v>552</v>
      </c>
      <c r="AT3" s="72" t="s">
        <v>531</v>
      </c>
      <c r="AU3" s="72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-4.3374290000000002</v>
      </c>
      <c r="D4" s="52">
        <v>1.0488759999999999</v>
      </c>
      <c r="E4" s="52">
        <v>-6.4709399999999997</v>
      </c>
      <c r="F4" s="52">
        <v>-2.3591009999999999</v>
      </c>
      <c r="G4" s="65" t="s">
        <v>497</v>
      </c>
      <c r="H4" s="52">
        <v>4.3374290000000002</v>
      </c>
      <c r="I4" s="54"/>
      <c r="J4" s="54"/>
      <c r="K4" s="52">
        <v>1</v>
      </c>
      <c r="M4" s="51" t="s">
        <v>524</v>
      </c>
      <c r="N4" s="51" t="s">
        <v>541</v>
      </c>
      <c r="O4" s="52">
        <v>-6.8527940000000003</v>
      </c>
      <c r="P4" s="52">
        <v>0.93376199999999998</v>
      </c>
      <c r="Q4" s="52">
        <v>-8.7801130000000001</v>
      </c>
      <c r="R4" s="52">
        <v>-5.1098039999999996</v>
      </c>
      <c r="S4" s="53" t="s">
        <v>497</v>
      </c>
      <c r="T4" s="52">
        <v>6.8527940000000003</v>
      </c>
      <c r="U4" s="54"/>
      <c r="V4" s="54"/>
      <c r="W4" s="52">
        <v>1</v>
      </c>
      <c r="Y4" s="51" t="s">
        <v>524</v>
      </c>
      <c r="Z4" s="51" t="s">
        <v>541</v>
      </c>
      <c r="AA4" s="52">
        <v>-5.5754234</v>
      </c>
      <c r="AB4" s="52">
        <v>0.72432700000000005</v>
      </c>
      <c r="AC4" s="52">
        <v>-7.0463800000000001</v>
      </c>
      <c r="AD4" s="52">
        <v>-4.2106750000000002</v>
      </c>
      <c r="AE4" s="53" t="s">
        <v>497</v>
      </c>
      <c r="AF4" s="52">
        <v>5.5754234</v>
      </c>
      <c r="AG4" s="54"/>
      <c r="AH4" s="54"/>
      <c r="AI4" s="52">
        <v>1</v>
      </c>
      <c r="AK4" s="51" t="s">
        <v>524</v>
      </c>
      <c r="AL4" s="51" t="s">
        <v>541</v>
      </c>
      <c r="AM4" s="52">
        <v>-7.0220039999999999</v>
      </c>
      <c r="AN4" s="52">
        <v>1.5457479999999999</v>
      </c>
      <c r="AO4" s="52">
        <v>-10.135681999999999</v>
      </c>
      <c r="AP4" s="52">
        <v>-4.1106999999999996</v>
      </c>
      <c r="AQ4" s="53" t="s">
        <v>497</v>
      </c>
      <c r="AR4" s="52">
        <v>7.0220039999999999</v>
      </c>
      <c r="AS4" s="54"/>
      <c r="AT4" s="54"/>
      <c r="AU4" s="52">
        <v>1</v>
      </c>
    </row>
    <row r="5" spans="1:47" s="61" customFormat="1" x14ac:dyDescent="0.35">
      <c r="A5" s="51" t="s">
        <v>558</v>
      </c>
      <c r="B5" s="51" t="s">
        <v>487</v>
      </c>
      <c r="C5" s="52">
        <v>1.017218</v>
      </c>
      <c r="D5" s="52">
        <v>0.27749800000000002</v>
      </c>
      <c r="E5" s="52">
        <v>0.47799000000000003</v>
      </c>
      <c r="F5" s="52">
        <v>1.5611299999999999</v>
      </c>
      <c r="G5" s="65" t="s">
        <v>497</v>
      </c>
      <c r="H5" s="52">
        <v>1.017218</v>
      </c>
      <c r="I5" s="54">
        <v>1</v>
      </c>
      <c r="J5" s="54">
        <v>1</v>
      </c>
      <c r="K5" s="52">
        <v>2.765490457789809</v>
      </c>
      <c r="M5" s="51" t="s">
        <v>410</v>
      </c>
      <c r="N5" s="51" t="s">
        <v>489</v>
      </c>
      <c r="O5" s="52">
        <v>2.5028828999999999</v>
      </c>
      <c r="P5" s="52">
        <v>0.35443799999999998</v>
      </c>
      <c r="Q5" s="52">
        <v>1.8073889999999999</v>
      </c>
      <c r="R5" s="52">
        <v>3.1953459999999998</v>
      </c>
      <c r="S5" s="53" t="s">
        <v>497</v>
      </c>
      <c r="T5" s="52">
        <v>2.5028828999999999</v>
      </c>
      <c r="U5" s="54">
        <v>2</v>
      </c>
      <c r="V5" s="54">
        <v>1</v>
      </c>
      <c r="W5" s="52">
        <v>12.217665546265213</v>
      </c>
      <c r="Y5" s="51" t="s">
        <v>410</v>
      </c>
      <c r="Z5" s="51" t="s">
        <v>489</v>
      </c>
      <c r="AA5" s="52">
        <v>1.6948133999999999</v>
      </c>
      <c r="AB5" s="52">
        <v>0.376411</v>
      </c>
      <c r="AC5" s="52">
        <v>0.95638999999999996</v>
      </c>
      <c r="AD5" s="52">
        <v>2.4302549999999998</v>
      </c>
      <c r="AE5" s="53" t="s">
        <v>497</v>
      </c>
      <c r="AF5" s="52">
        <v>1.6948133999999999</v>
      </c>
      <c r="AG5" s="54">
        <v>2</v>
      </c>
      <c r="AH5" s="54">
        <v>1</v>
      </c>
      <c r="AI5" s="52">
        <v>5.4456297158946994</v>
      </c>
      <c r="AK5" s="51" t="s">
        <v>410</v>
      </c>
      <c r="AL5" s="51" t="s">
        <v>489</v>
      </c>
      <c r="AM5" s="52">
        <v>1.987258</v>
      </c>
      <c r="AN5" s="52">
        <v>0.4365</v>
      </c>
      <c r="AO5" s="52">
        <v>1.1301110000000001</v>
      </c>
      <c r="AP5" s="52">
        <v>2.8448000000000002</v>
      </c>
      <c r="AQ5" s="53" t="s">
        <v>497</v>
      </c>
      <c r="AR5" s="52">
        <v>1.987258</v>
      </c>
      <c r="AS5" s="54">
        <v>2</v>
      </c>
      <c r="AT5" s="54">
        <v>1</v>
      </c>
      <c r="AU5" s="52">
        <v>7.295502044768873</v>
      </c>
    </row>
    <row r="6" spans="1:47" s="61" customFormat="1" x14ac:dyDescent="0.35">
      <c r="A6" s="51" t="s">
        <v>410</v>
      </c>
      <c r="B6" s="51" t="s">
        <v>489</v>
      </c>
      <c r="C6" s="52">
        <v>0.98968</v>
      </c>
      <c r="D6" s="52">
        <v>0.41581600000000002</v>
      </c>
      <c r="E6" s="52">
        <v>0.16608000000000001</v>
      </c>
      <c r="F6" s="52">
        <v>1.79474</v>
      </c>
      <c r="G6" s="65" t="s">
        <v>497</v>
      </c>
      <c r="H6" s="52">
        <v>0.98968</v>
      </c>
      <c r="I6" s="54">
        <v>2</v>
      </c>
      <c r="J6" s="54">
        <v>2</v>
      </c>
      <c r="K6" s="52">
        <v>2.6903734150946188</v>
      </c>
      <c r="M6" s="51" t="s">
        <v>558</v>
      </c>
      <c r="N6" s="51" t="s">
        <v>487</v>
      </c>
      <c r="O6" s="52">
        <v>1.2744237</v>
      </c>
      <c r="P6" s="52">
        <v>0.26050600000000002</v>
      </c>
      <c r="Q6" s="52">
        <v>0.76410900000000004</v>
      </c>
      <c r="R6" s="52">
        <v>1.786716</v>
      </c>
      <c r="S6" s="53" t="s">
        <v>497</v>
      </c>
      <c r="T6" s="52">
        <v>1.2744237</v>
      </c>
      <c r="U6" s="54">
        <v>1</v>
      </c>
      <c r="V6" s="54">
        <v>2</v>
      </c>
      <c r="W6" s="52">
        <v>3.576639598646973</v>
      </c>
      <c r="Y6" s="51" t="s">
        <v>558</v>
      </c>
      <c r="Z6" s="51" t="s">
        <v>487</v>
      </c>
      <c r="AA6" s="52">
        <v>1.5490497000000001</v>
      </c>
      <c r="AB6" s="52">
        <v>0.241503</v>
      </c>
      <c r="AC6" s="52">
        <v>1.0785</v>
      </c>
      <c r="AD6" s="52">
        <v>2.0260259999999999</v>
      </c>
      <c r="AE6" s="53" t="s">
        <v>497</v>
      </c>
      <c r="AF6" s="52">
        <v>1.5490497000000001</v>
      </c>
      <c r="AG6" s="54">
        <v>1</v>
      </c>
      <c r="AH6" s="54">
        <v>2</v>
      </c>
      <c r="AI6" s="52">
        <v>4.7069949991963993</v>
      </c>
      <c r="AK6" s="51" t="s">
        <v>558</v>
      </c>
      <c r="AL6" s="51" t="s">
        <v>487</v>
      </c>
      <c r="AM6" s="52">
        <v>1.3788020000000001</v>
      </c>
      <c r="AN6" s="52">
        <v>0.326795</v>
      </c>
      <c r="AO6" s="52">
        <v>0.743004</v>
      </c>
      <c r="AP6" s="52">
        <v>2.0219</v>
      </c>
      <c r="AQ6" s="53" t="s">
        <v>497</v>
      </c>
      <c r="AR6" s="52">
        <v>1.3788020000000001</v>
      </c>
      <c r="AS6" s="54">
        <v>1</v>
      </c>
      <c r="AT6" s="54">
        <v>2</v>
      </c>
      <c r="AU6" s="52">
        <v>3.9701425466036513</v>
      </c>
    </row>
    <row r="7" spans="1:47" s="61" customFormat="1" x14ac:dyDescent="0.35">
      <c r="A7" s="51" t="s">
        <v>553</v>
      </c>
      <c r="B7" s="51" t="s">
        <v>554</v>
      </c>
      <c r="C7" s="52">
        <v>0.90634300000000001</v>
      </c>
      <c r="D7" s="52">
        <v>0.12348000000000001</v>
      </c>
      <c r="E7" s="52">
        <v>0.66573000000000004</v>
      </c>
      <c r="F7" s="52">
        <v>1.150431</v>
      </c>
      <c r="G7" s="65" t="s">
        <v>497</v>
      </c>
      <c r="H7" s="52">
        <v>0.90634300000000001</v>
      </c>
      <c r="I7" s="54">
        <v>3</v>
      </c>
      <c r="J7" s="54">
        <v>3</v>
      </c>
      <c r="K7" s="52">
        <v>2.4752539578772037</v>
      </c>
      <c r="M7" s="51" t="s">
        <v>553</v>
      </c>
      <c r="N7" s="51" t="s">
        <v>554</v>
      </c>
      <c r="O7" s="52">
        <v>0.85574150000000004</v>
      </c>
      <c r="P7" s="52">
        <v>9.3519000000000005E-2</v>
      </c>
      <c r="Q7" s="52">
        <v>0.67504299999999995</v>
      </c>
      <c r="R7" s="52">
        <v>1.04128</v>
      </c>
      <c r="S7" s="53" t="s">
        <v>497</v>
      </c>
      <c r="T7" s="52">
        <v>0.85574150000000004</v>
      </c>
      <c r="U7" s="54">
        <v>3</v>
      </c>
      <c r="V7" s="54">
        <v>3</v>
      </c>
      <c r="W7" s="52">
        <v>2.3531185712568776</v>
      </c>
      <c r="Y7" s="51" t="s">
        <v>553</v>
      </c>
      <c r="Z7" s="51" t="s">
        <v>554</v>
      </c>
      <c r="AA7" s="52">
        <v>0.63645439999999998</v>
      </c>
      <c r="AB7" s="52">
        <v>6.9793999999999995E-2</v>
      </c>
      <c r="AC7" s="52">
        <v>0.50083</v>
      </c>
      <c r="AD7" s="52">
        <v>0.77515400000000001</v>
      </c>
      <c r="AE7" s="53" t="s">
        <v>497</v>
      </c>
      <c r="AF7" s="52">
        <v>0.63645439999999998</v>
      </c>
      <c r="AG7" s="54">
        <v>3</v>
      </c>
      <c r="AH7" s="54">
        <v>3</v>
      </c>
      <c r="AI7" s="52">
        <v>1.8897686232186799</v>
      </c>
      <c r="AK7" s="51" t="s">
        <v>553</v>
      </c>
      <c r="AL7" s="51" t="s">
        <v>554</v>
      </c>
      <c r="AM7" s="52">
        <v>0.78733799999999998</v>
      </c>
      <c r="AN7" s="52">
        <v>0.17105799999999999</v>
      </c>
      <c r="AO7" s="52">
        <v>0.45391799999999999</v>
      </c>
      <c r="AP7" s="52">
        <v>1.1257999999999999</v>
      </c>
      <c r="AQ7" s="53" t="s">
        <v>497</v>
      </c>
      <c r="AR7" s="52">
        <v>0.78733799999999998</v>
      </c>
      <c r="AS7" s="54">
        <v>3</v>
      </c>
      <c r="AT7" s="54">
        <v>3</v>
      </c>
      <c r="AU7" s="52">
        <v>2.197538784948879</v>
      </c>
    </row>
    <row r="8" spans="1:47" s="61" customFormat="1" x14ac:dyDescent="0.35">
      <c r="A8" s="51" t="s">
        <v>412</v>
      </c>
      <c r="B8" s="51" t="s">
        <v>557</v>
      </c>
      <c r="C8" s="52">
        <v>0.61577700000000002</v>
      </c>
      <c r="D8" s="52">
        <v>0.16217100000000001</v>
      </c>
      <c r="E8" s="52">
        <v>0.29769000000000001</v>
      </c>
      <c r="F8" s="52">
        <v>0.93764899999999995</v>
      </c>
      <c r="G8" s="65" t="s">
        <v>497</v>
      </c>
      <c r="H8" s="52">
        <v>0.61577700000000002</v>
      </c>
      <c r="I8" s="54">
        <v>4</v>
      </c>
      <c r="J8" s="54">
        <v>4</v>
      </c>
      <c r="K8" s="52">
        <v>1.8510943412264882</v>
      </c>
      <c r="M8" s="51" t="s">
        <v>556</v>
      </c>
      <c r="N8" s="51" t="s">
        <v>490</v>
      </c>
      <c r="O8" s="52">
        <v>0.57206820000000003</v>
      </c>
      <c r="P8" s="52">
        <v>0.28216400000000003</v>
      </c>
      <c r="Q8" s="52">
        <v>9.6489999999999996E-3</v>
      </c>
      <c r="R8" s="52">
        <v>1.11277</v>
      </c>
      <c r="S8" s="53" t="s">
        <v>497</v>
      </c>
      <c r="T8" s="52">
        <v>0.57206820000000003</v>
      </c>
      <c r="U8" s="50">
        <v>5</v>
      </c>
      <c r="V8" s="54">
        <v>4</v>
      </c>
      <c r="W8" s="52">
        <v>1.771927965796104</v>
      </c>
      <c r="Y8" s="51" t="s">
        <v>412</v>
      </c>
      <c r="Z8" s="51" t="s">
        <v>557</v>
      </c>
      <c r="AA8" s="52">
        <v>0.44496799999999997</v>
      </c>
      <c r="AB8" s="52">
        <v>0.14635100000000001</v>
      </c>
      <c r="AC8" s="52">
        <v>0.15493000000000001</v>
      </c>
      <c r="AD8" s="52">
        <v>0.729522</v>
      </c>
      <c r="AE8" s="53" t="s">
        <v>497</v>
      </c>
      <c r="AF8" s="52">
        <v>0.44496799999999997</v>
      </c>
      <c r="AG8" s="54">
        <v>4</v>
      </c>
      <c r="AH8" s="54">
        <v>4</v>
      </c>
      <c r="AI8" s="52">
        <v>1.5604402609453625</v>
      </c>
      <c r="AK8" s="51" t="s">
        <v>556</v>
      </c>
      <c r="AL8" s="51" t="s">
        <v>490</v>
      </c>
      <c r="AM8" s="52">
        <v>0.72944900000000001</v>
      </c>
      <c r="AN8" s="52">
        <v>0.33762700000000001</v>
      </c>
      <c r="AO8" s="52">
        <v>5.6320000000000002E-2</v>
      </c>
      <c r="AP8" s="52">
        <v>1.3812</v>
      </c>
      <c r="AQ8" s="53" t="s">
        <v>497</v>
      </c>
      <c r="AR8" s="52">
        <v>0.72944900000000001</v>
      </c>
      <c r="AS8" s="50">
        <v>5</v>
      </c>
      <c r="AT8" s="54">
        <v>4</v>
      </c>
      <c r="AU8" s="52">
        <v>2.0739375531997215</v>
      </c>
    </row>
    <row r="9" spans="1:47" s="61" customFormat="1" x14ac:dyDescent="0.35">
      <c r="A9" s="114" t="s">
        <v>556</v>
      </c>
      <c r="B9" s="114" t="s">
        <v>490</v>
      </c>
      <c r="C9" s="115">
        <v>9.1037000000000007E-2</v>
      </c>
      <c r="D9" s="115">
        <v>0.30486600000000003</v>
      </c>
      <c r="E9" s="115">
        <v>-0.51646000000000003</v>
      </c>
      <c r="F9" s="115">
        <v>0.67630400000000002</v>
      </c>
      <c r="G9" s="116" t="s">
        <v>440</v>
      </c>
      <c r="H9" s="115">
        <v>9.1037000000000007E-2</v>
      </c>
      <c r="I9" s="117">
        <v>5</v>
      </c>
      <c r="J9" s="117">
        <v>5</v>
      </c>
      <c r="K9" s="115">
        <v>1.095309530961381</v>
      </c>
      <c r="M9" s="51" t="s">
        <v>412</v>
      </c>
      <c r="N9" s="51" t="s">
        <v>557</v>
      </c>
      <c r="O9" s="52">
        <v>0.45523920000000001</v>
      </c>
      <c r="P9" s="52">
        <v>0.15434400000000001</v>
      </c>
      <c r="Q9" s="52">
        <v>0.150084</v>
      </c>
      <c r="R9" s="52">
        <v>0.75539000000000001</v>
      </c>
      <c r="S9" s="53" t="s">
        <v>497</v>
      </c>
      <c r="T9" s="52">
        <v>0.45523920000000001</v>
      </c>
      <c r="U9" s="54">
        <v>4</v>
      </c>
      <c r="V9" s="54">
        <v>5</v>
      </c>
      <c r="W9" s="52">
        <v>1.5765504488024809</v>
      </c>
      <c r="Y9" s="114" t="s">
        <v>556</v>
      </c>
      <c r="Z9" s="114" t="s">
        <v>490</v>
      </c>
      <c r="AA9" s="115">
        <v>0.33679330000000002</v>
      </c>
      <c r="AB9" s="115">
        <v>0.28645100000000001</v>
      </c>
      <c r="AC9" s="115">
        <v>-0.23147999999999999</v>
      </c>
      <c r="AD9" s="115">
        <v>0.88592400000000004</v>
      </c>
      <c r="AE9" s="118" t="s">
        <v>440</v>
      </c>
      <c r="AF9" s="115">
        <v>0.33679330000000002</v>
      </c>
      <c r="AG9" s="117">
        <v>5</v>
      </c>
      <c r="AH9" s="117">
        <v>5</v>
      </c>
      <c r="AI9" s="115">
        <v>1.4004495608952101</v>
      </c>
      <c r="AK9" s="51" t="s">
        <v>412</v>
      </c>
      <c r="AL9" s="51" t="s">
        <v>557</v>
      </c>
      <c r="AM9" s="52">
        <v>0.60114599999999996</v>
      </c>
      <c r="AN9" s="52">
        <v>0.20165</v>
      </c>
      <c r="AO9" s="52">
        <v>0.205619</v>
      </c>
      <c r="AP9" s="52">
        <v>0.99780000000000002</v>
      </c>
      <c r="AQ9" s="53" t="s">
        <v>497</v>
      </c>
      <c r="AR9" s="52">
        <v>0.60114599999999996</v>
      </c>
      <c r="AS9" s="54">
        <v>4</v>
      </c>
      <c r="AT9" s="54">
        <v>5</v>
      </c>
      <c r="AU9" s="52">
        <v>1.8242081455018411</v>
      </c>
    </row>
    <row r="10" spans="1:47" s="61" customFormat="1" x14ac:dyDescent="0.35">
      <c r="A10" s="114" t="s">
        <v>562</v>
      </c>
      <c r="B10" s="114" t="s">
        <v>563</v>
      </c>
      <c r="C10" s="115">
        <v>1.836E-3</v>
      </c>
      <c r="D10" s="115">
        <v>1.7149999999999999E-3</v>
      </c>
      <c r="E10" s="115">
        <v>-1.6100000000000001E-3</v>
      </c>
      <c r="F10" s="115">
        <v>5.1180000000000002E-3</v>
      </c>
      <c r="G10" s="116" t="s">
        <v>440</v>
      </c>
      <c r="H10" s="115">
        <v>1.836E-3</v>
      </c>
      <c r="I10" s="117">
        <v>6</v>
      </c>
      <c r="J10" s="117">
        <v>6</v>
      </c>
      <c r="K10" s="115">
        <v>1.0018376864799678</v>
      </c>
      <c r="M10" s="114" t="s">
        <v>408</v>
      </c>
      <c r="N10" s="114" t="s">
        <v>555</v>
      </c>
      <c r="O10" s="115">
        <v>3.4407600000000003E-2</v>
      </c>
      <c r="P10" s="115">
        <v>6.0874999999999999E-2</v>
      </c>
      <c r="Q10" s="115">
        <v>-8.1153000000000003E-2</v>
      </c>
      <c r="R10" s="115">
        <v>0.15770700000000001</v>
      </c>
      <c r="S10" s="118" t="s">
        <v>440</v>
      </c>
      <c r="T10" s="115">
        <v>3.4407600000000003E-2</v>
      </c>
      <c r="U10" s="117">
        <v>7</v>
      </c>
      <c r="V10" s="117">
        <v>6</v>
      </c>
      <c r="W10" s="115">
        <v>1.0350063893672827</v>
      </c>
      <c r="Y10" s="114" t="s">
        <v>562</v>
      </c>
      <c r="Z10" s="114" t="s">
        <v>563</v>
      </c>
      <c r="AA10" s="115">
        <v>6.8530000000000002E-4</v>
      </c>
      <c r="AB10" s="115">
        <v>1.4400000000000001E-3</v>
      </c>
      <c r="AC10" s="115">
        <v>-2.2100000000000002E-3</v>
      </c>
      <c r="AD10" s="115">
        <v>3.4559999999999999E-3</v>
      </c>
      <c r="AE10" s="118" t="s">
        <v>440</v>
      </c>
      <c r="AF10" s="115">
        <v>6.8530000000000002E-4</v>
      </c>
      <c r="AG10" s="117">
        <v>6</v>
      </c>
      <c r="AH10" s="117">
        <v>6</v>
      </c>
      <c r="AI10" s="115">
        <v>1.0006855348716945</v>
      </c>
      <c r="AK10" s="114" t="s">
        <v>408</v>
      </c>
      <c r="AL10" s="114" t="s">
        <v>555</v>
      </c>
      <c r="AM10" s="115">
        <v>5.8812000000000003E-2</v>
      </c>
      <c r="AN10" s="115">
        <v>9.7320000000000004E-2</v>
      </c>
      <c r="AO10" s="115">
        <v>-0.12733</v>
      </c>
      <c r="AP10" s="115">
        <v>0.2545</v>
      </c>
      <c r="AQ10" s="118" t="s">
        <v>440</v>
      </c>
      <c r="AR10" s="115">
        <v>5.8812000000000003E-2</v>
      </c>
      <c r="AS10" s="117">
        <v>7</v>
      </c>
      <c r="AT10" s="117">
        <v>6</v>
      </c>
      <c r="AU10" s="115">
        <v>1.0605758337397453</v>
      </c>
    </row>
    <row r="11" spans="1:47" s="61" customFormat="1" x14ac:dyDescent="0.35">
      <c r="A11" s="114" t="s">
        <v>408</v>
      </c>
      <c r="B11" s="114" t="s">
        <v>555</v>
      </c>
      <c r="C11" s="115">
        <v>-0.10457900000000001</v>
      </c>
      <c r="D11" s="115">
        <v>6.7777000000000004E-2</v>
      </c>
      <c r="E11" s="115">
        <v>-0.23391999999999999</v>
      </c>
      <c r="F11" s="115">
        <v>3.0984999999999999E-2</v>
      </c>
      <c r="G11" s="116" t="s">
        <v>440</v>
      </c>
      <c r="H11" s="115">
        <v>0.10457900000000001</v>
      </c>
      <c r="I11" s="117">
        <v>7</v>
      </c>
      <c r="J11" s="117">
        <v>7</v>
      </c>
      <c r="K11" s="115">
        <v>0.90070363900868178</v>
      </c>
      <c r="M11" s="114" t="s">
        <v>562</v>
      </c>
      <c r="N11" s="114" t="s">
        <v>563</v>
      </c>
      <c r="O11" s="115">
        <v>2.5940000000000002E-4</v>
      </c>
      <c r="P11" s="115">
        <v>1.6789999999999999E-3</v>
      </c>
      <c r="Q11" s="115">
        <v>-3.1220000000000002E-3</v>
      </c>
      <c r="R11" s="115">
        <v>3.4550000000000002E-3</v>
      </c>
      <c r="S11" s="118" t="s">
        <v>440</v>
      </c>
      <c r="T11" s="115">
        <v>2.5940000000000002E-4</v>
      </c>
      <c r="U11" s="117">
        <v>6</v>
      </c>
      <c r="V11" s="117">
        <v>7</v>
      </c>
      <c r="W11" s="115">
        <v>1.0002594336470894</v>
      </c>
      <c r="Y11" s="114" t="s">
        <v>408</v>
      </c>
      <c r="Z11" s="114" t="s">
        <v>555</v>
      </c>
      <c r="AA11" s="115">
        <v>-6.5210199999999996E-2</v>
      </c>
      <c r="AB11" s="115">
        <v>4.7370000000000002E-2</v>
      </c>
      <c r="AC11" s="115">
        <v>-0.15465999999999999</v>
      </c>
      <c r="AD11" s="115">
        <v>3.0380000000000001E-2</v>
      </c>
      <c r="AE11" s="118" t="s">
        <v>440</v>
      </c>
      <c r="AF11" s="115">
        <v>6.5210199999999996E-2</v>
      </c>
      <c r="AG11" s="117">
        <v>7</v>
      </c>
      <c r="AH11" s="117">
        <v>7</v>
      </c>
      <c r="AI11" s="115">
        <v>0.93687051249686426</v>
      </c>
      <c r="AK11" s="51" t="s">
        <v>562</v>
      </c>
      <c r="AL11" s="51" t="s">
        <v>563</v>
      </c>
      <c r="AM11" s="52">
        <v>7.038E-3</v>
      </c>
      <c r="AN11" s="52">
        <v>2.183E-3</v>
      </c>
      <c r="AO11" s="52">
        <v>2.7060000000000001E-3</v>
      </c>
      <c r="AP11" s="52">
        <v>1.1299999999999999E-2</v>
      </c>
      <c r="AQ11" s="53" t="s">
        <v>497</v>
      </c>
      <c r="AR11" s="52">
        <v>7.038E-3</v>
      </c>
      <c r="AS11" s="50">
        <v>6</v>
      </c>
      <c r="AT11" s="54">
        <v>7</v>
      </c>
      <c r="AU11" s="52">
        <v>1.0070628249271056</v>
      </c>
    </row>
    <row r="12" spans="1:47" s="61" customFormat="1" x14ac:dyDescent="0.35">
      <c r="G12" s="71"/>
      <c r="S12" s="71"/>
      <c r="AE12" s="71"/>
      <c r="AQ12" s="71"/>
    </row>
    <row r="13" spans="1:47" s="61" customFormat="1" x14ac:dyDescent="0.35">
      <c r="A13" s="61" t="s">
        <v>527</v>
      </c>
      <c r="C13" s="61">
        <v>9.1333714999999996E-2</v>
      </c>
      <c r="G13" s="71"/>
      <c r="M13" s="61" t="s">
        <v>527</v>
      </c>
      <c r="O13" s="61">
        <v>0.20174366666666668</v>
      </c>
      <c r="S13" s="71"/>
      <c r="Y13" s="61" t="s">
        <v>527</v>
      </c>
      <c r="AA13" s="61">
        <v>0.23984316666666666</v>
      </c>
      <c r="AE13" s="71"/>
      <c r="AK13" s="61" t="s">
        <v>527</v>
      </c>
      <c r="AM13" s="61">
        <v>8.2172583333333327E-2</v>
      </c>
      <c r="AQ13" s="71"/>
    </row>
    <row r="18" spans="1:11" ht="15.5" x14ac:dyDescent="0.35">
      <c r="A18" s="43" t="s">
        <v>551</v>
      </c>
    </row>
    <row r="19" spans="1:11" x14ac:dyDescent="0.35">
      <c r="C19" s="111" t="s">
        <v>516</v>
      </c>
      <c r="D19" s="111"/>
      <c r="E19" s="111"/>
      <c r="F19" s="111"/>
      <c r="G19" s="111"/>
      <c r="H19" s="111"/>
      <c r="I19" s="73"/>
      <c r="J19" s="73"/>
    </row>
    <row r="20" spans="1:11" x14ac:dyDescent="0.35">
      <c r="A20" t="s">
        <v>414</v>
      </c>
      <c r="C20" s="73" t="s">
        <v>517</v>
      </c>
      <c r="D20" s="73" t="s">
        <v>518</v>
      </c>
      <c r="E20" s="45">
        <v>2.5000000000000001E-2</v>
      </c>
      <c r="F20" s="45">
        <v>0.97499999999999998</v>
      </c>
      <c r="G20" s="73" t="s">
        <v>519</v>
      </c>
      <c r="H20" s="73" t="s">
        <v>520</v>
      </c>
      <c r="I20" s="73"/>
      <c r="J20" s="73" t="s">
        <v>531</v>
      </c>
      <c r="K20" s="73" t="s">
        <v>521</v>
      </c>
    </row>
    <row r="21" spans="1:11" x14ac:dyDescent="0.35">
      <c r="A21" t="s">
        <v>524</v>
      </c>
      <c r="B21" t="s">
        <v>541</v>
      </c>
      <c r="C21">
        <v>-4.3374290000000002</v>
      </c>
      <c r="D21">
        <v>1.0488759999999999</v>
      </c>
      <c r="E21">
        <v>-6.4709399999999997</v>
      </c>
      <c r="F21">
        <v>-2.3591009999999999</v>
      </c>
      <c r="G21" s="73" t="str">
        <f>IF(E21*F21&lt;0,"Y","N")</f>
        <v>N</v>
      </c>
      <c r="H21">
        <f t="shared" ref="H21:H28" si="0">ABS(C21)</f>
        <v>4.3374290000000002</v>
      </c>
      <c r="K21">
        <v>1</v>
      </c>
    </row>
    <row r="22" spans="1:11" x14ac:dyDescent="0.35">
      <c r="A22" t="s">
        <v>553</v>
      </c>
      <c r="B22" t="s">
        <v>554</v>
      </c>
      <c r="C22">
        <v>0.90634300000000001</v>
      </c>
      <c r="D22">
        <v>0.12348000000000001</v>
      </c>
      <c r="E22">
        <v>0.66573000000000004</v>
      </c>
      <c r="F22">
        <v>1.150431</v>
      </c>
      <c r="G22" s="86" t="str">
        <f t="shared" ref="G22:G28" si="1">IF(E22*F22&lt;0,"Y","N")</f>
        <v>N</v>
      </c>
      <c r="H22">
        <f t="shared" si="0"/>
        <v>0.90634300000000001</v>
      </c>
      <c r="K22">
        <f t="shared" ref="K22:K28" si="2">EXP(C22)</f>
        <v>2.4752539578772037</v>
      </c>
    </row>
    <row r="23" spans="1:11" x14ac:dyDescent="0.35">
      <c r="A23" t="s">
        <v>410</v>
      </c>
      <c r="B23" t="s">
        <v>489</v>
      </c>
      <c r="C23">
        <v>0.98968</v>
      </c>
      <c r="D23">
        <v>0.41581600000000002</v>
      </c>
      <c r="E23">
        <v>0.16608000000000001</v>
      </c>
      <c r="F23">
        <v>1.79474</v>
      </c>
      <c r="G23" s="86" t="str">
        <f t="shared" si="1"/>
        <v>N</v>
      </c>
      <c r="H23">
        <f t="shared" si="0"/>
        <v>0.98968</v>
      </c>
      <c r="K23">
        <f t="shared" si="2"/>
        <v>2.6903734150946188</v>
      </c>
    </row>
    <row r="24" spans="1:11" x14ac:dyDescent="0.35">
      <c r="A24" t="s">
        <v>408</v>
      </c>
      <c r="B24" t="s">
        <v>555</v>
      </c>
      <c r="C24">
        <v>-0.10457900000000001</v>
      </c>
      <c r="D24">
        <v>6.7777000000000004E-2</v>
      </c>
      <c r="E24">
        <v>-0.23391999999999999</v>
      </c>
      <c r="F24">
        <v>3.0984999999999999E-2</v>
      </c>
      <c r="G24" s="86" t="str">
        <f t="shared" si="1"/>
        <v>Y</v>
      </c>
      <c r="H24">
        <f t="shared" si="0"/>
        <v>0.10457900000000001</v>
      </c>
      <c r="K24">
        <f t="shared" si="2"/>
        <v>0.90070363900868178</v>
      </c>
    </row>
    <row r="25" spans="1:11" x14ac:dyDescent="0.35">
      <c r="A25" t="s">
        <v>556</v>
      </c>
      <c r="B25" t="s">
        <v>490</v>
      </c>
      <c r="C25">
        <v>9.1037000000000007E-2</v>
      </c>
      <c r="D25">
        <v>0.30486600000000003</v>
      </c>
      <c r="E25">
        <v>-0.51646000000000003</v>
      </c>
      <c r="F25">
        <v>0.67630400000000002</v>
      </c>
      <c r="G25" s="86" t="str">
        <f t="shared" si="1"/>
        <v>Y</v>
      </c>
      <c r="H25">
        <f t="shared" si="0"/>
        <v>9.1037000000000007E-2</v>
      </c>
      <c r="K25">
        <f t="shared" si="2"/>
        <v>1.095309530961381</v>
      </c>
    </row>
    <row r="26" spans="1:11" x14ac:dyDescent="0.35">
      <c r="A26" t="s">
        <v>412</v>
      </c>
      <c r="B26" t="s">
        <v>557</v>
      </c>
      <c r="C26">
        <v>0.61577700000000002</v>
      </c>
      <c r="D26">
        <v>0.16217100000000001</v>
      </c>
      <c r="E26">
        <v>0.29769000000000001</v>
      </c>
      <c r="F26">
        <v>0.93764899999999995</v>
      </c>
      <c r="G26" s="86" t="str">
        <f t="shared" si="1"/>
        <v>N</v>
      </c>
      <c r="H26">
        <f t="shared" si="0"/>
        <v>0.61577700000000002</v>
      </c>
      <c r="K26">
        <f t="shared" si="2"/>
        <v>1.8510943412264882</v>
      </c>
    </row>
    <row r="27" spans="1:11" x14ac:dyDescent="0.35">
      <c r="A27" t="s">
        <v>558</v>
      </c>
      <c r="B27" t="s">
        <v>487</v>
      </c>
      <c r="C27">
        <v>1.017218</v>
      </c>
      <c r="D27">
        <v>0.27749800000000002</v>
      </c>
      <c r="E27">
        <v>0.47799000000000003</v>
      </c>
      <c r="F27">
        <v>1.5611299999999999</v>
      </c>
      <c r="G27" s="86" t="str">
        <f t="shared" si="1"/>
        <v>N</v>
      </c>
      <c r="H27">
        <f t="shared" si="0"/>
        <v>1.017218</v>
      </c>
      <c r="K27">
        <f t="shared" si="2"/>
        <v>2.765490457789809</v>
      </c>
    </row>
    <row r="28" spans="1:11" x14ac:dyDescent="0.35">
      <c r="A28" t="s">
        <v>562</v>
      </c>
      <c r="B28" t="s">
        <v>563</v>
      </c>
      <c r="C28">
        <v>1.836E-3</v>
      </c>
      <c r="D28">
        <v>1.7149999999999999E-3</v>
      </c>
      <c r="E28">
        <v>-1.6100000000000001E-3</v>
      </c>
      <c r="F28">
        <v>5.1180000000000002E-3</v>
      </c>
      <c r="G28" s="86" t="str">
        <f t="shared" si="1"/>
        <v>Y</v>
      </c>
      <c r="H28">
        <f t="shared" si="0"/>
        <v>1.836E-3</v>
      </c>
      <c r="K28">
        <f t="shared" si="2"/>
        <v>1.0018376864799678</v>
      </c>
    </row>
    <row r="30" spans="1:11" x14ac:dyDescent="0.35">
      <c r="A30" t="s">
        <v>527</v>
      </c>
      <c r="C30">
        <f>5.4800229/60</f>
        <v>9.1333714999999996E-2</v>
      </c>
    </row>
    <row r="34" spans="1:11" ht="15.5" x14ac:dyDescent="0.35">
      <c r="A34" s="43" t="s">
        <v>528</v>
      </c>
      <c r="B34" s="43"/>
    </row>
    <row r="35" spans="1:11" x14ac:dyDescent="0.35">
      <c r="C35" s="111" t="s">
        <v>516</v>
      </c>
      <c r="D35" s="111"/>
      <c r="E35" s="111"/>
      <c r="F35" s="111"/>
      <c r="G35" s="111"/>
      <c r="H35" s="111"/>
      <c r="I35" s="73"/>
      <c r="J35" s="73"/>
    </row>
    <row r="36" spans="1:11" x14ac:dyDescent="0.35">
      <c r="A36" t="s">
        <v>414</v>
      </c>
      <c r="C36" s="73" t="s">
        <v>517</v>
      </c>
      <c r="D36" s="73" t="s">
        <v>518</v>
      </c>
      <c r="E36" s="45">
        <v>2.5000000000000001E-2</v>
      </c>
      <c r="F36" s="45">
        <v>0.97499999999999998</v>
      </c>
      <c r="G36" s="73" t="s">
        <v>519</v>
      </c>
      <c r="H36" s="73" t="s">
        <v>520</v>
      </c>
      <c r="I36" s="73"/>
      <c r="J36" s="73"/>
      <c r="K36" s="73" t="s">
        <v>521</v>
      </c>
    </row>
    <row r="37" spans="1:11" x14ac:dyDescent="0.35">
      <c r="A37" t="s">
        <v>524</v>
      </c>
      <c r="B37" t="s">
        <v>541</v>
      </c>
      <c r="C37">
        <v>-6.8527940000000003</v>
      </c>
      <c r="D37">
        <v>0.93376199999999998</v>
      </c>
      <c r="E37">
        <v>-8.7801130000000001</v>
      </c>
      <c r="F37">
        <v>-5.1098039999999996</v>
      </c>
      <c r="G37" s="73" t="str">
        <f>IF(E37*F37&lt;0,"Y","N")</f>
        <v>N</v>
      </c>
      <c r="H37">
        <f t="shared" ref="H37:H44" si="3">ABS(C37)</f>
        <v>6.8527940000000003</v>
      </c>
      <c r="K37">
        <v>1</v>
      </c>
    </row>
    <row r="38" spans="1:11" x14ac:dyDescent="0.35">
      <c r="A38" t="s">
        <v>553</v>
      </c>
      <c r="B38" t="s">
        <v>554</v>
      </c>
      <c r="C38">
        <v>0.85574150000000004</v>
      </c>
      <c r="D38">
        <v>9.3519000000000005E-2</v>
      </c>
      <c r="E38">
        <v>0.67504299999999995</v>
      </c>
      <c r="F38">
        <v>1.04128</v>
      </c>
      <c r="G38" s="73" t="str">
        <f t="shared" ref="G38:G44" si="4">IF(E38*F38&lt;0,"Y","N")</f>
        <v>N</v>
      </c>
      <c r="H38">
        <f t="shared" si="3"/>
        <v>0.85574150000000004</v>
      </c>
      <c r="K38">
        <f t="shared" ref="K38:K44" si="5">EXP(C38)</f>
        <v>2.3531185712568776</v>
      </c>
    </row>
    <row r="39" spans="1:11" x14ac:dyDescent="0.35">
      <c r="A39" t="s">
        <v>410</v>
      </c>
      <c r="B39" t="s">
        <v>489</v>
      </c>
      <c r="C39">
        <v>2.5028828999999999</v>
      </c>
      <c r="D39">
        <v>0.35443799999999998</v>
      </c>
      <c r="E39">
        <v>1.8073889999999999</v>
      </c>
      <c r="F39">
        <v>3.1953459999999998</v>
      </c>
      <c r="G39" s="73" t="str">
        <f t="shared" si="4"/>
        <v>N</v>
      </c>
      <c r="H39">
        <f t="shared" si="3"/>
        <v>2.5028828999999999</v>
      </c>
      <c r="K39">
        <f t="shared" si="5"/>
        <v>12.217665546265213</v>
      </c>
    </row>
    <row r="40" spans="1:11" x14ac:dyDescent="0.35">
      <c r="A40" t="s">
        <v>408</v>
      </c>
      <c r="B40" t="s">
        <v>555</v>
      </c>
      <c r="C40">
        <v>3.4407600000000003E-2</v>
      </c>
      <c r="D40">
        <v>6.0874999999999999E-2</v>
      </c>
      <c r="E40">
        <v>-8.1153000000000003E-2</v>
      </c>
      <c r="F40">
        <v>0.15770700000000001</v>
      </c>
      <c r="G40" s="86" t="str">
        <f t="shared" ref="G40" si="6">IF(E40*F40&lt;0,"Y","N")</f>
        <v>Y</v>
      </c>
      <c r="H40">
        <f t="shared" ref="H40" si="7">ABS(C40)</f>
        <v>3.4407600000000003E-2</v>
      </c>
      <c r="K40">
        <f t="shared" ref="K40" si="8">EXP(C40)</f>
        <v>1.0350063893672827</v>
      </c>
    </row>
    <row r="41" spans="1:11" x14ac:dyDescent="0.35">
      <c r="A41" t="s">
        <v>556</v>
      </c>
      <c r="B41" t="s">
        <v>490</v>
      </c>
      <c r="C41">
        <v>0.57206820000000003</v>
      </c>
      <c r="D41">
        <v>0.28216400000000003</v>
      </c>
      <c r="E41">
        <v>9.6489999999999996E-3</v>
      </c>
      <c r="F41">
        <v>1.11277</v>
      </c>
      <c r="G41" s="73" t="str">
        <f t="shared" si="4"/>
        <v>N</v>
      </c>
      <c r="H41">
        <f t="shared" si="3"/>
        <v>0.57206820000000003</v>
      </c>
      <c r="K41">
        <f t="shared" si="5"/>
        <v>1.771927965796104</v>
      </c>
    </row>
    <row r="42" spans="1:11" x14ac:dyDescent="0.35">
      <c r="A42" t="s">
        <v>412</v>
      </c>
      <c r="B42" t="s">
        <v>557</v>
      </c>
      <c r="C42">
        <v>0.45523920000000001</v>
      </c>
      <c r="D42">
        <v>0.15434400000000001</v>
      </c>
      <c r="E42">
        <v>0.150084</v>
      </c>
      <c r="F42">
        <v>0.75539000000000001</v>
      </c>
      <c r="G42" s="73" t="str">
        <f t="shared" si="4"/>
        <v>N</v>
      </c>
      <c r="H42">
        <f t="shared" si="3"/>
        <v>0.45523920000000001</v>
      </c>
      <c r="K42">
        <f t="shared" si="5"/>
        <v>1.5765504488024809</v>
      </c>
    </row>
    <row r="43" spans="1:11" x14ac:dyDescent="0.35">
      <c r="A43" t="s">
        <v>558</v>
      </c>
      <c r="B43" t="s">
        <v>487</v>
      </c>
      <c r="C43">
        <v>1.2744237</v>
      </c>
      <c r="D43">
        <v>0.26050600000000002</v>
      </c>
      <c r="E43">
        <v>0.76410900000000004</v>
      </c>
      <c r="F43">
        <v>1.786716</v>
      </c>
      <c r="G43" s="73" t="str">
        <f t="shared" si="4"/>
        <v>N</v>
      </c>
      <c r="H43">
        <f t="shared" si="3"/>
        <v>1.2744237</v>
      </c>
      <c r="K43">
        <f t="shared" si="5"/>
        <v>3.576639598646973</v>
      </c>
    </row>
    <row r="44" spans="1:11" x14ac:dyDescent="0.35">
      <c r="A44" t="s">
        <v>562</v>
      </c>
      <c r="B44" t="s">
        <v>563</v>
      </c>
      <c r="C44">
        <v>2.5940000000000002E-4</v>
      </c>
      <c r="D44">
        <v>1.6789999999999999E-3</v>
      </c>
      <c r="E44">
        <v>-3.1220000000000002E-3</v>
      </c>
      <c r="F44">
        <v>3.4550000000000002E-3</v>
      </c>
      <c r="G44" s="75" t="str">
        <f t="shared" si="4"/>
        <v>Y</v>
      </c>
      <c r="H44">
        <f t="shared" si="3"/>
        <v>2.5940000000000002E-4</v>
      </c>
      <c r="K44">
        <f t="shared" si="5"/>
        <v>1.0002594336470894</v>
      </c>
    </row>
    <row r="46" spans="1:11" x14ac:dyDescent="0.35">
      <c r="A46" t="s">
        <v>527</v>
      </c>
      <c r="C46">
        <f>12.10462/60</f>
        <v>0.20174366666666668</v>
      </c>
    </row>
    <row r="50" spans="1:11" ht="15.5" x14ac:dyDescent="0.35">
      <c r="A50" s="43" t="s">
        <v>529</v>
      </c>
      <c r="B50" s="43"/>
    </row>
    <row r="51" spans="1:11" x14ac:dyDescent="0.35">
      <c r="C51" s="111" t="s">
        <v>516</v>
      </c>
      <c r="D51" s="111"/>
      <c r="E51" s="111"/>
      <c r="F51" s="111"/>
      <c r="G51" s="111"/>
      <c r="H51" s="111"/>
      <c r="I51" s="73"/>
      <c r="J51" s="73"/>
    </row>
    <row r="52" spans="1:11" x14ac:dyDescent="0.35">
      <c r="A52" t="s">
        <v>414</v>
      </c>
      <c r="C52" s="73" t="s">
        <v>517</v>
      </c>
      <c r="D52" s="73" t="s">
        <v>518</v>
      </c>
      <c r="E52" s="45">
        <v>2.5000000000000001E-2</v>
      </c>
      <c r="F52" s="45">
        <v>0.97499999999999998</v>
      </c>
      <c r="G52" s="73" t="s">
        <v>519</v>
      </c>
      <c r="H52" s="73" t="s">
        <v>520</v>
      </c>
      <c r="I52" s="73"/>
      <c r="J52" s="73"/>
      <c r="K52" s="73" t="s">
        <v>521</v>
      </c>
    </row>
    <row r="53" spans="1:11" x14ac:dyDescent="0.35">
      <c r="A53" t="s">
        <v>524</v>
      </c>
      <c r="B53" t="s">
        <v>541</v>
      </c>
      <c r="C53">
        <v>-5.5754234</v>
      </c>
      <c r="D53">
        <v>0.72432700000000005</v>
      </c>
      <c r="E53">
        <v>-7.0463800000000001</v>
      </c>
      <c r="F53">
        <v>-4.2106750000000002</v>
      </c>
      <c r="G53" s="73" t="str">
        <f>IF(E53*F53&lt;0,"Y","N")</f>
        <v>N</v>
      </c>
      <c r="H53">
        <f t="shared" ref="H53:H60" si="9">ABS(C53)</f>
        <v>5.5754234</v>
      </c>
      <c r="K53">
        <v>1</v>
      </c>
    </row>
    <row r="54" spans="1:11" x14ac:dyDescent="0.35">
      <c r="A54" t="s">
        <v>553</v>
      </c>
      <c r="B54" t="s">
        <v>554</v>
      </c>
      <c r="C54">
        <v>0.63645439999999998</v>
      </c>
      <c r="D54">
        <v>6.9793999999999995E-2</v>
      </c>
      <c r="E54">
        <v>0.50083</v>
      </c>
      <c r="F54">
        <v>0.77515400000000001</v>
      </c>
      <c r="G54" s="73" t="str">
        <f t="shared" ref="G54:G60" si="10">IF(E54*F54&lt;0,"Y","N")</f>
        <v>N</v>
      </c>
      <c r="H54">
        <f t="shared" si="9"/>
        <v>0.63645439999999998</v>
      </c>
      <c r="K54">
        <f t="shared" ref="K54:K60" si="11">EXP(C54)</f>
        <v>1.8897686232186799</v>
      </c>
    </row>
    <row r="55" spans="1:11" x14ac:dyDescent="0.35">
      <c r="A55" t="s">
        <v>410</v>
      </c>
      <c r="B55" t="s">
        <v>489</v>
      </c>
      <c r="C55">
        <v>1.6948133999999999</v>
      </c>
      <c r="D55">
        <v>0.376411</v>
      </c>
      <c r="E55">
        <v>0.95638999999999996</v>
      </c>
      <c r="F55">
        <v>2.4302549999999998</v>
      </c>
      <c r="G55" s="73" t="str">
        <f t="shared" si="10"/>
        <v>N</v>
      </c>
      <c r="H55">
        <f t="shared" si="9"/>
        <v>1.6948133999999999</v>
      </c>
      <c r="K55">
        <f t="shared" si="11"/>
        <v>5.4456297158946994</v>
      </c>
    </row>
    <row r="56" spans="1:11" x14ac:dyDescent="0.35">
      <c r="A56" t="s">
        <v>408</v>
      </c>
      <c r="B56" t="s">
        <v>555</v>
      </c>
      <c r="C56">
        <v>-6.5210199999999996E-2</v>
      </c>
      <c r="D56">
        <v>4.7370000000000002E-2</v>
      </c>
      <c r="E56">
        <v>-0.15465999999999999</v>
      </c>
      <c r="F56">
        <v>3.0380000000000001E-2</v>
      </c>
      <c r="G56" s="86" t="str">
        <f t="shared" si="10"/>
        <v>Y</v>
      </c>
      <c r="H56">
        <f t="shared" si="9"/>
        <v>6.5210199999999996E-2</v>
      </c>
      <c r="K56">
        <f t="shared" si="11"/>
        <v>0.93687051249686426</v>
      </c>
    </row>
    <row r="57" spans="1:11" x14ac:dyDescent="0.35">
      <c r="A57" t="s">
        <v>556</v>
      </c>
      <c r="B57" t="s">
        <v>490</v>
      </c>
      <c r="C57">
        <v>0.33679330000000002</v>
      </c>
      <c r="D57">
        <v>0.28645100000000001</v>
      </c>
      <c r="E57">
        <v>-0.23147999999999999</v>
      </c>
      <c r="F57">
        <v>0.88592400000000004</v>
      </c>
      <c r="G57" s="73" t="str">
        <f t="shared" si="10"/>
        <v>Y</v>
      </c>
      <c r="H57">
        <f t="shared" si="9"/>
        <v>0.33679330000000002</v>
      </c>
      <c r="K57">
        <f t="shared" si="11"/>
        <v>1.4004495608952101</v>
      </c>
    </row>
    <row r="58" spans="1:11" x14ac:dyDescent="0.35">
      <c r="A58" t="s">
        <v>412</v>
      </c>
      <c r="B58" t="s">
        <v>557</v>
      </c>
      <c r="C58">
        <v>0.44496799999999997</v>
      </c>
      <c r="D58">
        <v>0.14635100000000001</v>
      </c>
      <c r="E58">
        <v>0.15493000000000001</v>
      </c>
      <c r="F58">
        <v>0.729522</v>
      </c>
      <c r="G58" s="73" t="str">
        <f t="shared" si="10"/>
        <v>N</v>
      </c>
      <c r="H58">
        <f t="shared" si="9"/>
        <v>0.44496799999999997</v>
      </c>
      <c r="K58">
        <f t="shared" si="11"/>
        <v>1.5604402609453625</v>
      </c>
    </row>
    <row r="59" spans="1:11" x14ac:dyDescent="0.35">
      <c r="A59" t="s">
        <v>558</v>
      </c>
      <c r="B59" t="s">
        <v>487</v>
      </c>
      <c r="C59">
        <v>1.5490497000000001</v>
      </c>
      <c r="D59">
        <v>0.241503</v>
      </c>
      <c r="E59">
        <v>1.0785</v>
      </c>
      <c r="F59">
        <v>2.0260259999999999</v>
      </c>
      <c r="G59" s="73" t="str">
        <f t="shared" si="10"/>
        <v>N</v>
      </c>
      <c r="H59">
        <f t="shared" si="9"/>
        <v>1.5490497000000001</v>
      </c>
      <c r="K59">
        <f t="shared" si="11"/>
        <v>4.7069949991963993</v>
      </c>
    </row>
    <row r="60" spans="1:11" x14ac:dyDescent="0.35">
      <c r="A60" t="s">
        <v>562</v>
      </c>
      <c r="B60" t="s">
        <v>563</v>
      </c>
      <c r="C60">
        <v>6.8530000000000002E-4</v>
      </c>
      <c r="D60">
        <v>1.4400000000000001E-3</v>
      </c>
      <c r="E60">
        <v>-2.2100000000000002E-3</v>
      </c>
      <c r="F60">
        <v>3.4559999999999999E-3</v>
      </c>
      <c r="G60" s="75" t="str">
        <f t="shared" si="10"/>
        <v>Y</v>
      </c>
      <c r="H60">
        <f t="shared" si="9"/>
        <v>6.8530000000000002E-4</v>
      </c>
      <c r="K60">
        <f t="shared" si="11"/>
        <v>1.0006855348716945</v>
      </c>
    </row>
    <row r="62" spans="1:11" x14ac:dyDescent="0.35">
      <c r="A62" t="s">
        <v>527</v>
      </c>
      <c r="C62">
        <f>14.39059/60</f>
        <v>0.23984316666666666</v>
      </c>
    </row>
    <row r="66" spans="1:11" ht="15.5" x14ac:dyDescent="0.35">
      <c r="A66" s="43" t="s">
        <v>530</v>
      </c>
      <c r="B66" s="43"/>
    </row>
    <row r="67" spans="1:11" x14ac:dyDescent="0.35">
      <c r="C67" s="111" t="s">
        <v>516</v>
      </c>
      <c r="D67" s="111"/>
      <c r="E67" s="111"/>
      <c r="F67" s="111"/>
      <c r="G67" s="111"/>
      <c r="H67" s="111"/>
      <c r="I67" s="73"/>
      <c r="J67" s="73"/>
    </row>
    <row r="68" spans="1:11" x14ac:dyDescent="0.35">
      <c r="A68" t="s">
        <v>414</v>
      </c>
      <c r="C68" s="73" t="s">
        <v>517</v>
      </c>
      <c r="D68" s="73" t="s">
        <v>518</v>
      </c>
      <c r="E68" s="45">
        <v>2.5000000000000001E-2</v>
      </c>
      <c r="F68" s="45">
        <v>0.97499999999999998</v>
      </c>
      <c r="G68" s="73" t="s">
        <v>519</v>
      </c>
      <c r="H68" s="73" t="s">
        <v>520</v>
      </c>
      <c r="I68" s="73"/>
      <c r="J68" s="73"/>
      <c r="K68" s="73" t="s">
        <v>521</v>
      </c>
    </row>
    <row r="69" spans="1:11" x14ac:dyDescent="0.35">
      <c r="A69" t="s">
        <v>524</v>
      </c>
      <c r="B69" t="s">
        <v>541</v>
      </c>
      <c r="C69">
        <v>-7.0220039999999999</v>
      </c>
      <c r="D69">
        <v>1.5457479999999999</v>
      </c>
      <c r="E69">
        <v>-10.135681999999999</v>
      </c>
      <c r="F69">
        <v>-4.1106999999999996</v>
      </c>
      <c r="G69" s="73" t="str">
        <f>IF(E69*F69&lt;0,"Y","N")</f>
        <v>N</v>
      </c>
      <c r="H69">
        <f t="shared" ref="H69:H76" si="12">ABS(C69)</f>
        <v>7.0220039999999999</v>
      </c>
      <c r="K69">
        <v>1</v>
      </c>
    </row>
    <row r="70" spans="1:11" x14ac:dyDescent="0.35">
      <c r="A70" t="s">
        <v>553</v>
      </c>
      <c r="B70" t="s">
        <v>554</v>
      </c>
      <c r="C70">
        <v>0.78733799999999998</v>
      </c>
      <c r="D70">
        <v>0.17105799999999999</v>
      </c>
      <c r="E70">
        <v>0.45391799999999999</v>
      </c>
      <c r="F70">
        <v>1.1257999999999999</v>
      </c>
      <c r="G70" s="73" t="str">
        <f t="shared" ref="G70:G76" si="13">IF(E70*F70&lt;0,"Y","N")</f>
        <v>N</v>
      </c>
      <c r="H70">
        <f t="shared" si="12"/>
        <v>0.78733799999999998</v>
      </c>
      <c r="K70">
        <f t="shared" ref="K70:K76" si="14">EXP(C70)</f>
        <v>2.197538784948879</v>
      </c>
    </row>
    <row r="71" spans="1:11" x14ac:dyDescent="0.35">
      <c r="A71" t="s">
        <v>410</v>
      </c>
      <c r="B71" t="s">
        <v>489</v>
      </c>
      <c r="C71">
        <v>1.987258</v>
      </c>
      <c r="D71">
        <v>0.4365</v>
      </c>
      <c r="E71">
        <v>1.1301110000000001</v>
      </c>
      <c r="F71">
        <v>2.8448000000000002</v>
      </c>
      <c r="G71" s="73" t="str">
        <f t="shared" si="13"/>
        <v>N</v>
      </c>
      <c r="H71">
        <f t="shared" si="12"/>
        <v>1.987258</v>
      </c>
      <c r="K71">
        <f t="shared" si="14"/>
        <v>7.295502044768873</v>
      </c>
    </row>
    <row r="72" spans="1:11" x14ac:dyDescent="0.35">
      <c r="A72" t="s">
        <v>408</v>
      </c>
      <c r="B72" t="s">
        <v>555</v>
      </c>
      <c r="C72">
        <v>5.8812000000000003E-2</v>
      </c>
      <c r="D72">
        <v>9.7320000000000004E-2</v>
      </c>
      <c r="E72">
        <v>-0.12733</v>
      </c>
      <c r="F72">
        <v>0.2545</v>
      </c>
      <c r="G72" s="86" t="str">
        <f t="shared" si="13"/>
        <v>Y</v>
      </c>
      <c r="H72">
        <f t="shared" si="12"/>
        <v>5.8812000000000003E-2</v>
      </c>
      <c r="K72">
        <f t="shared" si="14"/>
        <v>1.0605758337397453</v>
      </c>
    </row>
    <row r="73" spans="1:11" x14ac:dyDescent="0.35">
      <c r="A73" t="s">
        <v>556</v>
      </c>
      <c r="B73" t="s">
        <v>490</v>
      </c>
      <c r="C73">
        <v>0.72944900000000001</v>
      </c>
      <c r="D73">
        <v>0.33762700000000001</v>
      </c>
      <c r="E73">
        <v>5.6320000000000002E-2</v>
      </c>
      <c r="F73">
        <v>1.3812</v>
      </c>
      <c r="G73" s="73" t="str">
        <f t="shared" si="13"/>
        <v>N</v>
      </c>
      <c r="H73">
        <f t="shared" si="12"/>
        <v>0.72944900000000001</v>
      </c>
      <c r="K73">
        <f t="shared" si="14"/>
        <v>2.0739375531997215</v>
      </c>
    </row>
    <row r="74" spans="1:11" x14ac:dyDescent="0.35">
      <c r="A74" t="s">
        <v>412</v>
      </c>
      <c r="B74" t="s">
        <v>557</v>
      </c>
      <c r="C74">
        <v>0.60114599999999996</v>
      </c>
      <c r="D74">
        <v>0.20165</v>
      </c>
      <c r="E74">
        <v>0.205619</v>
      </c>
      <c r="F74">
        <v>0.99780000000000002</v>
      </c>
      <c r="G74" s="73" t="str">
        <f t="shared" si="13"/>
        <v>N</v>
      </c>
      <c r="H74">
        <f t="shared" si="12"/>
        <v>0.60114599999999996</v>
      </c>
      <c r="K74">
        <f t="shared" si="14"/>
        <v>1.8242081455018411</v>
      </c>
    </row>
    <row r="75" spans="1:11" x14ac:dyDescent="0.35">
      <c r="A75" t="s">
        <v>558</v>
      </c>
      <c r="B75" t="s">
        <v>487</v>
      </c>
      <c r="C75">
        <v>1.3788020000000001</v>
      </c>
      <c r="D75">
        <v>0.326795</v>
      </c>
      <c r="E75">
        <v>0.743004</v>
      </c>
      <c r="F75">
        <v>2.0219</v>
      </c>
      <c r="G75" s="73" t="str">
        <f t="shared" si="13"/>
        <v>N</v>
      </c>
      <c r="H75">
        <f t="shared" si="12"/>
        <v>1.3788020000000001</v>
      </c>
      <c r="K75">
        <f t="shared" si="14"/>
        <v>3.9701425466036513</v>
      </c>
    </row>
    <row r="76" spans="1:11" x14ac:dyDescent="0.35">
      <c r="A76" t="s">
        <v>562</v>
      </c>
      <c r="B76" t="s">
        <v>563</v>
      </c>
      <c r="C76">
        <v>7.038E-3</v>
      </c>
      <c r="D76">
        <v>2.183E-3</v>
      </c>
      <c r="E76">
        <v>2.7060000000000001E-3</v>
      </c>
      <c r="F76">
        <v>1.1299999999999999E-2</v>
      </c>
      <c r="G76" s="75" t="str">
        <f t="shared" si="13"/>
        <v>N</v>
      </c>
      <c r="H76">
        <f t="shared" si="12"/>
        <v>7.038E-3</v>
      </c>
      <c r="K76">
        <f t="shared" si="14"/>
        <v>1.0070628249271056</v>
      </c>
    </row>
    <row r="78" spans="1:11" x14ac:dyDescent="0.35">
      <c r="A78" t="s">
        <v>527</v>
      </c>
      <c r="C78">
        <f>4.930355/60</f>
        <v>8.2172583333333327E-2</v>
      </c>
    </row>
  </sheetData>
  <sheetProtection algorithmName="SHA-512" hashValue="dsJFoLs+gCXbsvreIx8KxVnqAPlfbNPaYKuw0A5aJWHrIY+cANdx/nW5qK/r7iOZWpT/m+h2dxBN9V6pFf13zQ==" saltValue="PT8Adb0/BjW0AZv35t3jNQ==" spinCount="100000" sheet="1" objects="1" scenarios="1"/>
  <sortState xmlns:xlrd2="http://schemas.microsoft.com/office/spreadsheetml/2017/richdata2" ref="A5:K11">
    <sortCondition descending="1" ref="K5:K11"/>
  </sortState>
  <mergeCells count="8">
    <mergeCell ref="AK2:AU2"/>
    <mergeCell ref="C19:H19"/>
    <mergeCell ref="C35:H35"/>
    <mergeCell ref="C51:H51"/>
    <mergeCell ref="C67:H67"/>
    <mergeCell ref="A2:K2"/>
    <mergeCell ref="M2:W2"/>
    <mergeCell ref="Y2:AI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E6EA-A221-4C63-8FA7-30F3CEAB253E}">
  <dimension ref="A1:M10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10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592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s="70" customFormat="1" x14ac:dyDescent="0.35">
      <c r="A3" s="62" t="s">
        <v>414</v>
      </c>
      <c r="B3" s="63" t="s">
        <v>531</v>
      </c>
      <c r="C3" s="63" t="s">
        <v>521</v>
      </c>
      <c r="D3" s="80"/>
      <c r="E3" s="63" t="s">
        <v>531</v>
      </c>
      <c r="F3" s="63" t="s">
        <v>521</v>
      </c>
      <c r="G3" s="80"/>
      <c r="H3" s="63" t="s">
        <v>531</v>
      </c>
      <c r="I3" s="63" t="s">
        <v>521</v>
      </c>
      <c r="J3" s="80"/>
      <c r="K3" s="63" t="s">
        <v>531</v>
      </c>
      <c r="L3" s="63" t="s">
        <v>521</v>
      </c>
    </row>
    <row r="4" spans="1:13" s="84" customFormat="1" x14ac:dyDescent="0.35">
      <c r="A4" s="55" t="s">
        <v>558</v>
      </c>
      <c r="B4" s="64">
        <v>1</v>
      </c>
      <c r="C4" s="56">
        <v>2.765490457789809</v>
      </c>
      <c r="D4" s="80"/>
      <c r="E4" s="64">
        <v>2</v>
      </c>
      <c r="F4" s="56">
        <v>3.576639598646973</v>
      </c>
      <c r="G4" s="80"/>
      <c r="H4" s="64">
        <v>2</v>
      </c>
      <c r="I4" s="56">
        <v>4.7069949991963993</v>
      </c>
      <c r="J4" s="80"/>
      <c r="K4" s="64">
        <v>2</v>
      </c>
      <c r="L4" s="56">
        <v>3.9701425466036513</v>
      </c>
      <c r="M4" s="85"/>
    </row>
    <row r="5" spans="1:13" s="84" customFormat="1" x14ac:dyDescent="0.35">
      <c r="A5" s="55" t="s">
        <v>410</v>
      </c>
      <c r="B5" s="64">
        <v>2</v>
      </c>
      <c r="C5" s="56">
        <v>2.6903734150946188</v>
      </c>
      <c r="D5" s="80"/>
      <c r="E5" s="64">
        <v>1</v>
      </c>
      <c r="F5" s="56">
        <v>12.217665546265213</v>
      </c>
      <c r="G5" s="80"/>
      <c r="H5" s="64">
        <v>1</v>
      </c>
      <c r="I5" s="56">
        <v>5.4456297158946994</v>
      </c>
      <c r="J5" s="80"/>
      <c r="K5" s="64">
        <v>1</v>
      </c>
      <c r="L5" s="56">
        <v>7.295502044768873</v>
      </c>
      <c r="M5" s="85"/>
    </row>
    <row r="6" spans="1:13" s="61" customFormat="1" x14ac:dyDescent="0.35">
      <c r="A6" s="51" t="s">
        <v>553</v>
      </c>
      <c r="B6" s="54">
        <v>3</v>
      </c>
      <c r="C6" s="52">
        <v>2.4752539578772037</v>
      </c>
      <c r="D6" s="80"/>
      <c r="E6" s="54">
        <v>3</v>
      </c>
      <c r="F6" s="52">
        <v>2.3531185712568776</v>
      </c>
      <c r="G6" s="80"/>
      <c r="H6" s="54">
        <v>3</v>
      </c>
      <c r="I6" s="52">
        <v>1.8897686232186799</v>
      </c>
      <c r="J6" s="80"/>
      <c r="K6" s="54">
        <v>3</v>
      </c>
      <c r="L6" s="52">
        <v>2.197538784948879</v>
      </c>
      <c r="M6" s="82"/>
    </row>
    <row r="7" spans="1:13" s="61" customFormat="1" x14ac:dyDescent="0.35">
      <c r="A7" s="51" t="s">
        <v>412</v>
      </c>
      <c r="B7" s="54">
        <v>4</v>
      </c>
      <c r="C7" s="52">
        <v>1.8510943412264882</v>
      </c>
      <c r="D7" s="80"/>
      <c r="E7" s="54">
        <v>5</v>
      </c>
      <c r="F7" s="52">
        <v>1.5765504488024809</v>
      </c>
      <c r="G7" s="80"/>
      <c r="H7" s="54">
        <v>4</v>
      </c>
      <c r="I7" s="52">
        <v>1.5604402609453625</v>
      </c>
      <c r="J7" s="80"/>
      <c r="K7" s="54">
        <v>5</v>
      </c>
      <c r="L7" s="52">
        <v>1.8242081455018411</v>
      </c>
      <c r="M7" s="82"/>
    </row>
    <row r="8" spans="1:13" s="61" customFormat="1" x14ac:dyDescent="0.35">
      <c r="A8" s="51" t="s">
        <v>556</v>
      </c>
      <c r="B8" s="117">
        <v>5</v>
      </c>
      <c r="C8" s="115">
        <v>1.095309530961381</v>
      </c>
      <c r="D8" s="80"/>
      <c r="E8" s="54">
        <v>4</v>
      </c>
      <c r="F8" s="52">
        <v>1.771927965796104</v>
      </c>
      <c r="G8" s="80"/>
      <c r="H8" s="117">
        <v>5</v>
      </c>
      <c r="I8" s="115">
        <v>1.4004495608952101</v>
      </c>
      <c r="J8" s="80"/>
      <c r="K8" s="54">
        <v>4</v>
      </c>
      <c r="L8" s="52">
        <v>2.0739375531997215</v>
      </c>
      <c r="M8" s="82"/>
    </row>
    <row r="9" spans="1:13" s="61" customFormat="1" x14ac:dyDescent="0.35">
      <c r="A9" s="51" t="s">
        <v>562</v>
      </c>
      <c r="B9" s="117">
        <v>6</v>
      </c>
      <c r="C9" s="115">
        <v>1.0018376864799678</v>
      </c>
      <c r="D9" s="80"/>
      <c r="E9" s="117">
        <v>7</v>
      </c>
      <c r="F9" s="115">
        <v>1.0002594336470894</v>
      </c>
      <c r="G9" s="80"/>
      <c r="H9" s="117">
        <v>6</v>
      </c>
      <c r="I9" s="115">
        <v>1.0006855348716945</v>
      </c>
      <c r="J9" s="80"/>
      <c r="K9" s="54">
        <v>7</v>
      </c>
      <c r="L9" s="52">
        <v>1.0070628249271056</v>
      </c>
      <c r="M9" s="82"/>
    </row>
    <row r="10" spans="1:13" s="80" customFormat="1" x14ac:dyDescent="0.35">
      <c r="A10" s="79" t="s">
        <v>408</v>
      </c>
      <c r="B10" s="117">
        <v>7</v>
      </c>
      <c r="C10" s="115">
        <v>0.90070363900868178</v>
      </c>
      <c r="E10" s="117">
        <v>6</v>
      </c>
      <c r="F10" s="115">
        <v>1.0350063893672827</v>
      </c>
      <c r="H10" s="117">
        <v>7</v>
      </c>
      <c r="I10" s="115">
        <v>0.93687051249686426</v>
      </c>
      <c r="K10" s="117">
        <v>6</v>
      </c>
      <c r="L10" s="115">
        <v>1.0605758337397453</v>
      </c>
      <c r="M10" s="83"/>
    </row>
  </sheetData>
  <sheetProtection algorithmName="SHA-512" hashValue="SVGHathn2X7ptQaasttlQDtWhFheSbd3nwqrep28mP2CWXZDuC9aBG8+uMcCucF/KleVMP4q9/ykMlA0lCwEgg==" saltValue="MvN0hHhD69LBaYmhPKBk7g==" spinCount="100000" sheet="1" objects="1" scenarios="1"/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B01B-9311-4800-8556-6A69B591B72F}">
  <dimension ref="A2:AU68"/>
  <sheetViews>
    <sheetView zoomScaleNormal="100" workbookViewId="0">
      <pane xSplit="1" ySplit="3" topLeftCell="C4" activePane="bottomRight" state="frozen"/>
      <selection pane="topRight" activeCell="D1" sqref="D1"/>
      <selection pane="bottomLeft" activeCell="A3" sqref="A3"/>
      <selection pane="bottomRight" activeCell="A2" sqref="A2:K9"/>
    </sheetView>
  </sheetViews>
  <sheetFormatPr defaultRowHeight="14.5" x14ac:dyDescent="0.35"/>
  <cols>
    <col min="1" max="1" width="24.54296875" customWidth="1"/>
    <col min="2" max="2" width="24.54296875" hidden="1" customWidth="1"/>
    <col min="3" max="6" width="9.54296875" customWidth="1"/>
    <col min="7" max="7" width="9.54296875" style="77" hidden="1" customWidth="1"/>
    <col min="8" max="10" width="9.54296875" hidden="1" customWidth="1"/>
    <col min="11" max="11" width="9.54296875" customWidth="1"/>
    <col min="13" max="13" width="24.54296875" customWidth="1"/>
    <col min="14" max="14" width="24.54296875" hidden="1" customWidth="1"/>
    <col min="15" max="18" width="9.54296875" customWidth="1"/>
    <col min="19" max="22" width="9.54296875" hidden="1" customWidth="1"/>
    <col min="23" max="23" width="9.54296875" customWidth="1"/>
    <col min="25" max="25" width="24.54296875" customWidth="1"/>
    <col min="26" max="26" width="24.54296875" hidden="1" customWidth="1"/>
    <col min="27" max="30" width="9.54296875" customWidth="1"/>
    <col min="31" max="34" width="9.54296875" hidden="1" customWidth="1"/>
    <col min="35" max="35" width="9.54296875" customWidth="1"/>
    <col min="37" max="37" width="24.54296875" customWidth="1"/>
    <col min="38" max="38" width="24.54296875" hidden="1" customWidth="1"/>
    <col min="39" max="42" width="9.54296875" customWidth="1"/>
    <col min="43" max="46" width="9.54296875" hidden="1" customWidth="1"/>
    <col min="47" max="47" width="9.54296875" customWidth="1"/>
  </cols>
  <sheetData>
    <row r="2" spans="1:47" x14ac:dyDescent="0.35">
      <c r="A2" s="110" t="s">
        <v>580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M2" s="112" t="s">
        <v>581</v>
      </c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78"/>
      <c r="Y2" s="110" t="s">
        <v>582</v>
      </c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78"/>
      <c r="AK2" s="110" t="s">
        <v>583</v>
      </c>
      <c r="AL2" s="110"/>
      <c r="AM2" s="110"/>
      <c r="AN2" s="110"/>
      <c r="AO2" s="110"/>
      <c r="AP2" s="110"/>
      <c r="AQ2" s="110"/>
      <c r="AR2" s="110"/>
      <c r="AS2" s="110"/>
      <c r="AT2" s="110"/>
      <c r="AU2" s="110"/>
    </row>
    <row r="3" spans="1:47" x14ac:dyDescent="0.35">
      <c r="A3" s="48" t="s">
        <v>414</v>
      </c>
      <c r="B3" s="48"/>
      <c r="C3" s="76" t="s">
        <v>517</v>
      </c>
      <c r="D3" s="76" t="s">
        <v>518</v>
      </c>
      <c r="E3" s="49">
        <v>2.5000000000000001E-2</v>
      </c>
      <c r="F3" s="49">
        <v>0.97499999999999998</v>
      </c>
      <c r="G3" s="76" t="s">
        <v>519</v>
      </c>
      <c r="H3" s="76" t="s">
        <v>520</v>
      </c>
      <c r="I3" s="76" t="s">
        <v>552</v>
      </c>
      <c r="J3" s="76" t="s">
        <v>531</v>
      </c>
      <c r="K3" s="76" t="s">
        <v>521</v>
      </c>
      <c r="M3" s="48" t="s">
        <v>414</v>
      </c>
      <c r="N3" s="48"/>
      <c r="O3" s="76" t="s">
        <v>517</v>
      </c>
      <c r="P3" s="76" t="s">
        <v>518</v>
      </c>
      <c r="Q3" s="49">
        <v>2.5000000000000001E-2</v>
      </c>
      <c r="R3" s="49">
        <v>0.97499999999999998</v>
      </c>
      <c r="S3" s="76" t="s">
        <v>519</v>
      </c>
      <c r="T3" s="76" t="s">
        <v>520</v>
      </c>
      <c r="U3" s="76" t="s">
        <v>552</v>
      </c>
      <c r="V3" s="76" t="s">
        <v>531</v>
      </c>
      <c r="W3" s="76" t="s">
        <v>521</v>
      </c>
      <c r="X3" s="77"/>
      <c r="Y3" s="48" t="s">
        <v>414</v>
      </c>
      <c r="Z3" s="48"/>
      <c r="AA3" s="76" t="s">
        <v>517</v>
      </c>
      <c r="AB3" s="76" t="s">
        <v>518</v>
      </c>
      <c r="AC3" s="49">
        <v>2.5000000000000001E-2</v>
      </c>
      <c r="AD3" s="49">
        <v>0.97499999999999998</v>
      </c>
      <c r="AE3" s="76" t="s">
        <v>519</v>
      </c>
      <c r="AF3" s="76" t="s">
        <v>520</v>
      </c>
      <c r="AG3" s="76" t="s">
        <v>552</v>
      </c>
      <c r="AH3" s="76" t="s">
        <v>531</v>
      </c>
      <c r="AI3" s="76" t="s">
        <v>521</v>
      </c>
      <c r="AJ3" s="77"/>
      <c r="AK3" s="48" t="s">
        <v>414</v>
      </c>
      <c r="AL3" s="48"/>
      <c r="AM3" s="76" t="s">
        <v>517</v>
      </c>
      <c r="AN3" s="76" t="s">
        <v>518</v>
      </c>
      <c r="AO3" s="49">
        <v>2.5000000000000001E-2</v>
      </c>
      <c r="AP3" s="49">
        <v>0.97499999999999998</v>
      </c>
      <c r="AQ3" s="76" t="s">
        <v>519</v>
      </c>
      <c r="AR3" s="76" t="s">
        <v>520</v>
      </c>
      <c r="AS3" s="76" t="s">
        <v>552</v>
      </c>
      <c r="AT3" s="76" t="s">
        <v>531</v>
      </c>
      <c r="AU3" s="76" t="s">
        <v>521</v>
      </c>
    </row>
    <row r="4" spans="1:47" s="61" customFormat="1" x14ac:dyDescent="0.35">
      <c r="A4" s="51" t="s">
        <v>524</v>
      </c>
      <c r="B4" s="51" t="s">
        <v>541</v>
      </c>
      <c r="C4" s="52">
        <v>-6.7899099999999999</v>
      </c>
      <c r="D4" s="52">
        <v>0.17546999999999999</v>
      </c>
      <c r="E4" s="52">
        <v>-7.1407600000000002</v>
      </c>
      <c r="F4" s="52">
        <v>-6.4542999999999999</v>
      </c>
      <c r="G4" s="65" t="s">
        <v>497</v>
      </c>
      <c r="H4" s="52">
        <v>6.7899099999999999</v>
      </c>
      <c r="I4" s="54"/>
      <c r="J4" s="54"/>
      <c r="K4" s="52">
        <v>1</v>
      </c>
      <c r="M4" s="51" t="s">
        <v>524</v>
      </c>
      <c r="N4" s="51" t="s">
        <v>541</v>
      </c>
      <c r="O4" s="52">
        <v>-8.2730999999999995</v>
      </c>
      <c r="P4" s="52">
        <v>0.27617000000000003</v>
      </c>
      <c r="Q4" s="52">
        <v>-8.8354999999999997</v>
      </c>
      <c r="R4" s="52">
        <v>-7.7560000000000002</v>
      </c>
      <c r="S4" s="53" t="s">
        <v>497</v>
      </c>
      <c r="T4" s="52">
        <v>8.2730999999999995</v>
      </c>
      <c r="U4" s="54"/>
      <c r="V4" s="54"/>
      <c r="W4" s="52">
        <v>1</v>
      </c>
      <c r="Y4" s="51" t="s">
        <v>524</v>
      </c>
      <c r="Z4" s="51" t="s">
        <v>541</v>
      </c>
      <c r="AA4" s="52">
        <v>-7.7508999999999997</v>
      </c>
      <c r="AB4" s="52">
        <v>0.22194</v>
      </c>
      <c r="AC4" s="52">
        <v>-8.2005999999999997</v>
      </c>
      <c r="AD4" s="52">
        <v>-7.3292000000000002</v>
      </c>
      <c r="AE4" s="53" t="s">
        <v>497</v>
      </c>
      <c r="AF4" s="52">
        <v>7.7508999999999997</v>
      </c>
      <c r="AG4" s="54"/>
      <c r="AH4" s="54"/>
      <c r="AI4" s="52">
        <v>1</v>
      </c>
      <c r="AK4" s="51" t="s">
        <v>524</v>
      </c>
      <c r="AL4" s="51" t="s">
        <v>541</v>
      </c>
      <c r="AM4" s="52">
        <v>-8.0889000000000006</v>
      </c>
      <c r="AN4" s="52">
        <v>0.28560000000000002</v>
      </c>
      <c r="AO4" s="52">
        <v>-8.6721299999999992</v>
      </c>
      <c r="AP4" s="52">
        <v>-7.5526</v>
      </c>
      <c r="AQ4" s="53" t="s">
        <v>497</v>
      </c>
      <c r="AR4" s="52">
        <v>8.0889000000000006</v>
      </c>
      <c r="AS4" s="54"/>
      <c r="AT4" s="54"/>
      <c r="AU4" s="52">
        <v>1</v>
      </c>
    </row>
    <row r="5" spans="1:47" s="61" customFormat="1" x14ac:dyDescent="0.35">
      <c r="A5" s="51" t="s">
        <v>410</v>
      </c>
      <c r="B5" s="51" t="s">
        <v>489</v>
      </c>
      <c r="C5" s="52">
        <v>3.67523</v>
      </c>
      <c r="D5" s="52">
        <v>0.30421999999999999</v>
      </c>
      <c r="E5" s="52">
        <v>3.0693999999999999</v>
      </c>
      <c r="F5" s="52">
        <v>4.2628000000000004</v>
      </c>
      <c r="G5" s="65" t="s">
        <v>497</v>
      </c>
      <c r="H5" s="52">
        <v>3.67523</v>
      </c>
      <c r="I5" s="54">
        <v>1</v>
      </c>
      <c r="J5" s="54">
        <v>1</v>
      </c>
      <c r="K5" s="52">
        <v>39.457731091774654</v>
      </c>
      <c r="M5" s="51" t="s">
        <v>410</v>
      </c>
      <c r="N5" s="51" t="s">
        <v>489</v>
      </c>
      <c r="O5" s="52">
        <v>2.5737000000000001</v>
      </c>
      <c r="P5" s="52">
        <v>0.39156000000000002</v>
      </c>
      <c r="Q5" s="52">
        <v>1.7931999999999999</v>
      </c>
      <c r="R5" s="52">
        <v>3.335</v>
      </c>
      <c r="S5" s="53" t="s">
        <v>497</v>
      </c>
      <c r="T5" s="52">
        <v>2.5737000000000001</v>
      </c>
      <c r="U5" s="54">
        <v>1</v>
      </c>
      <c r="V5" s="54">
        <v>1</v>
      </c>
      <c r="W5" s="52">
        <v>13.11425753734029</v>
      </c>
      <c r="Y5" s="51" t="s">
        <v>558</v>
      </c>
      <c r="Z5" s="51" t="s">
        <v>487</v>
      </c>
      <c r="AA5" s="52">
        <v>1.6662999999999999</v>
      </c>
      <c r="AB5" s="52">
        <v>0.21945999999999999</v>
      </c>
      <c r="AC5" s="52">
        <v>1.2354000000000001</v>
      </c>
      <c r="AD5" s="52">
        <v>2.0962000000000001</v>
      </c>
      <c r="AE5" s="53" t="s">
        <v>497</v>
      </c>
      <c r="AF5" s="52">
        <v>1.6662999999999999</v>
      </c>
      <c r="AG5" s="54">
        <v>3</v>
      </c>
      <c r="AH5" s="54">
        <v>1</v>
      </c>
      <c r="AI5" s="52">
        <v>5.2925490933154142</v>
      </c>
      <c r="AK5" s="51" t="s">
        <v>553</v>
      </c>
      <c r="AL5" s="51" t="s">
        <v>554</v>
      </c>
      <c r="AM5" s="52">
        <v>1.6043000000000001</v>
      </c>
      <c r="AN5" s="52">
        <v>0.11799999999999999</v>
      </c>
      <c r="AO5" s="52">
        <v>1.37259</v>
      </c>
      <c r="AP5" s="52">
        <v>1.8347</v>
      </c>
      <c r="AQ5" s="53" t="s">
        <v>497</v>
      </c>
      <c r="AR5" s="52">
        <v>1.6043000000000001</v>
      </c>
      <c r="AS5" s="54">
        <v>5</v>
      </c>
      <c r="AT5" s="54">
        <v>1</v>
      </c>
      <c r="AU5" s="52">
        <v>4.9743763203088527</v>
      </c>
    </row>
    <row r="6" spans="1:47" s="61" customFormat="1" x14ac:dyDescent="0.35">
      <c r="A6" s="51" t="s">
        <v>556</v>
      </c>
      <c r="B6" s="51" t="s">
        <v>490</v>
      </c>
      <c r="C6" s="52">
        <v>2.3401399999999999</v>
      </c>
      <c r="D6" s="52">
        <v>0.21809000000000001</v>
      </c>
      <c r="E6" s="52">
        <v>1.9035599999999999</v>
      </c>
      <c r="F6" s="52">
        <v>2.7585000000000002</v>
      </c>
      <c r="G6" s="65" t="s">
        <v>497</v>
      </c>
      <c r="H6" s="52">
        <v>2.3401399999999999</v>
      </c>
      <c r="I6" s="54">
        <v>2</v>
      </c>
      <c r="J6" s="54">
        <v>2</v>
      </c>
      <c r="K6" s="52">
        <v>10.382690037591493</v>
      </c>
      <c r="M6" s="51" t="s">
        <v>558</v>
      </c>
      <c r="N6" s="51" t="s">
        <v>487</v>
      </c>
      <c r="O6" s="52">
        <v>1.4147000000000001</v>
      </c>
      <c r="P6" s="52">
        <v>0.25751000000000002</v>
      </c>
      <c r="Q6" s="52">
        <v>0.90949999999999998</v>
      </c>
      <c r="R6" s="52">
        <v>1.917</v>
      </c>
      <c r="S6" s="53" t="s">
        <v>497</v>
      </c>
      <c r="T6" s="52">
        <v>1.4147000000000001</v>
      </c>
      <c r="U6" s="54">
        <v>3</v>
      </c>
      <c r="V6" s="54">
        <v>2</v>
      </c>
      <c r="W6" s="52">
        <v>4.1152517052568358</v>
      </c>
      <c r="Y6" s="51" t="s">
        <v>410</v>
      </c>
      <c r="Z6" s="51" t="s">
        <v>489</v>
      </c>
      <c r="AA6" s="52">
        <v>1.5101</v>
      </c>
      <c r="AB6" s="52">
        <v>0.39750999999999997</v>
      </c>
      <c r="AC6" s="52">
        <v>0.7319</v>
      </c>
      <c r="AD6" s="52">
        <v>2.2862</v>
      </c>
      <c r="AE6" s="53" t="s">
        <v>497</v>
      </c>
      <c r="AF6" s="52">
        <v>1.5101</v>
      </c>
      <c r="AG6" s="54">
        <v>1</v>
      </c>
      <c r="AH6" s="54">
        <v>2</v>
      </c>
      <c r="AI6" s="52">
        <v>4.5271834900280918</v>
      </c>
      <c r="AK6" s="51" t="s">
        <v>558</v>
      </c>
      <c r="AL6" s="51" t="s">
        <v>487</v>
      </c>
      <c r="AM6" s="52">
        <v>1.4954000000000001</v>
      </c>
      <c r="AN6" s="52">
        <v>0.2838</v>
      </c>
      <c r="AO6" s="52">
        <v>0.93459000000000003</v>
      </c>
      <c r="AP6" s="52">
        <v>2.0478999999999998</v>
      </c>
      <c r="AQ6" s="53" t="s">
        <v>497</v>
      </c>
      <c r="AR6" s="52">
        <v>1.4954000000000001</v>
      </c>
      <c r="AS6" s="54">
        <v>3</v>
      </c>
      <c r="AT6" s="54">
        <v>2</v>
      </c>
      <c r="AU6" s="52">
        <v>4.4611206442634606</v>
      </c>
    </row>
    <row r="7" spans="1:47" s="61" customFormat="1" x14ac:dyDescent="0.35">
      <c r="A7" s="51" t="s">
        <v>558</v>
      </c>
      <c r="B7" s="51" t="s">
        <v>487</v>
      </c>
      <c r="C7" s="52">
        <v>1.8479300000000001</v>
      </c>
      <c r="D7" s="52">
        <v>0.17824999999999999</v>
      </c>
      <c r="E7" s="52">
        <v>1.4984299999999999</v>
      </c>
      <c r="F7" s="52">
        <v>2.1978</v>
      </c>
      <c r="G7" s="65" t="s">
        <v>497</v>
      </c>
      <c r="H7" s="52">
        <v>1.8479300000000001</v>
      </c>
      <c r="I7" s="54">
        <v>3</v>
      </c>
      <c r="J7" s="54">
        <v>3</v>
      </c>
      <c r="K7" s="52">
        <v>6.3466683123885854</v>
      </c>
      <c r="M7" s="51" t="s">
        <v>556</v>
      </c>
      <c r="N7" s="51" t="s">
        <v>490</v>
      </c>
      <c r="O7" s="52">
        <v>1.3209</v>
      </c>
      <c r="P7" s="52">
        <v>0.29715999999999998</v>
      </c>
      <c r="Q7" s="52">
        <v>0.72970000000000002</v>
      </c>
      <c r="R7" s="52">
        <v>1.897</v>
      </c>
      <c r="S7" s="53" t="s">
        <v>497</v>
      </c>
      <c r="T7" s="52">
        <v>1.3209</v>
      </c>
      <c r="U7" s="54">
        <v>2</v>
      </c>
      <c r="V7" s="54">
        <v>3</v>
      </c>
      <c r="W7" s="52">
        <v>3.7467919730409829</v>
      </c>
      <c r="Y7" s="51" t="s">
        <v>553</v>
      </c>
      <c r="Z7" s="51" t="s">
        <v>554</v>
      </c>
      <c r="AA7" s="52">
        <v>0.91479999999999995</v>
      </c>
      <c r="AB7" s="52">
        <v>4.913E-2</v>
      </c>
      <c r="AC7" s="52">
        <v>0.81830000000000003</v>
      </c>
      <c r="AD7" s="52">
        <v>1.0111000000000001</v>
      </c>
      <c r="AE7" s="53" t="s">
        <v>497</v>
      </c>
      <c r="AF7" s="52">
        <v>0.91479999999999995</v>
      </c>
      <c r="AG7" s="54">
        <v>5</v>
      </c>
      <c r="AH7" s="54">
        <v>3</v>
      </c>
      <c r="AI7" s="52">
        <v>2.4962759467866831</v>
      </c>
      <c r="AK7" s="51" t="s">
        <v>556</v>
      </c>
      <c r="AL7" s="51" t="s">
        <v>490</v>
      </c>
      <c r="AM7" s="52">
        <v>1.2091000000000001</v>
      </c>
      <c r="AN7" s="52">
        <v>0.35809999999999997</v>
      </c>
      <c r="AO7" s="52">
        <v>0.49658999999999998</v>
      </c>
      <c r="AP7" s="52">
        <v>1.9040999999999999</v>
      </c>
      <c r="AQ7" s="53" t="s">
        <v>497</v>
      </c>
      <c r="AR7" s="52">
        <v>1.2091000000000001</v>
      </c>
      <c r="AS7" s="54">
        <v>2</v>
      </c>
      <c r="AT7" s="54">
        <v>3</v>
      </c>
      <c r="AU7" s="52">
        <v>3.3504678741156573</v>
      </c>
    </row>
    <row r="8" spans="1:47" s="61" customFormat="1" x14ac:dyDescent="0.35">
      <c r="A8" s="51" t="s">
        <v>412</v>
      </c>
      <c r="B8" s="51" t="s">
        <v>557</v>
      </c>
      <c r="C8" s="52">
        <v>0.46594999999999998</v>
      </c>
      <c r="D8" s="52">
        <v>0.10595</v>
      </c>
      <c r="E8" s="52">
        <v>0.25766</v>
      </c>
      <c r="F8" s="52">
        <v>0.67330000000000001</v>
      </c>
      <c r="G8" s="65" t="s">
        <v>497</v>
      </c>
      <c r="H8" s="52">
        <v>0.46594999999999998</v>
      </c>
      <c r="I8" s="54">
        <v>4</v>
      </c>
      <c r="J8" s="54">
        <v>4</v>
      </c>
      <c r="K8" s="52">
        <v>1.5935273209904928</v>
      </c>
      <c r="M8" s="51" t="s">
        <v>553</v>
      </c>
      <c r="N8" s="51" t="s">
        <v>554</v>
      </c>
      <c r="O8" s="52">
        <v>1.2847</v>
      </c>
      <c r="P8" s="52">
        <v>7.7729999999999994E-2</v>
      </c>
      <c r="Q8" s="52">
        <v>1.1327</v>
      </c>
      <c r="R8" s="52">
        <v>1.4379999999999999</v>
      </c>
      <c r="S8" s="53" t="s">
        <v>497</v>
      </c>
      <c r="T8" s="52">
        <v>1.2847</v>
      </c>
      <c r="U8" s="54">
        <v>5</v>
      </c>
      <c r="V8" s="54">
        <v>4</v>
      </c>
      <c r="W8" s="52">
        <v>3.6135837194740761</v>
      </c>
      <c r="Y8" s="51" t="s">
        <v>556</v>
      </c>
      <c r="Z8" s="51" t="s">
        <v>490</v>
      </c>
      <c r="AA8" s="52">
        <v>0.72950000000000004</v>
      </c>
      <c r="AB8" s="52">
        <v>0.28023999999999999</v>
      </c>
      <c r="AC8" s="52">
        <v>0.16750000000000001</v>
      </c>
      <c r="AD8" s="52">
        <v>1.2713000000000001</v>
      </c>
      <c r="AE8" s="53" t="s">
        <v>497</v>
      </c>
      <c r="AF8" s="52">
        <v>0.72950000000000004</v>
      </c>
      <c r="AG8" s="54">
        <v>2</v>
      </c>
      <c r="AH8" s="54">
        <v>4</v>
      </c>
      <c r="AI8" s="52">
        <v>2.0740433267121361</v>
      </c>
      <c r="AK8" s="51" t="s">
        <v>410</v>
      </c>
      <c r="AL8" s="51" t="s">
        <v>489</v>
      </c>
      <c r="AM8" s="52">
        <v>1.0587</v>
      </c>
      <c r="AN8" s="52">
        <v>0.5081</v>
      </c>
      <c r="AO8" s="52">
        <v>4.888E-2</v>
      </c>
      <c r="AP8" s="52">
        <v>2.0413000000000001</v>
      </c>
      <c r="AQ8" s="53" t="s">
        <v>497</v>
      </c>
      <c r="AR8" s="52">
        <v>1.0587</v>
      </c>
      <c r="AS8" s="54">
        <v>1</v>
      </c>
      <c r="AT8" s="54">
        <v>4</v>
      </c>
      <c r="AU8" s="52">
        <v>2.8826211449088461</v>
      </c>
    </row>
    <row r="9" spans="1:47" s="61" customFormat="1" x14ac:dyDescent="0.35">
      <c r="A9" s="51" t="s">
        <v>553</v>
      </c>
      <c r="B9" s="51" t="s">
        <v>554</v>
      </c>
      <c r="C9" s="52">
        <v>7.2340000000000002E-2</v>
      </c>
      <c r="D9" s="52">
        <v>2.3359999999999999E-2</v>
      </c>
      <c r="E9" s="52">
        <v>2.793E-2</v>
      </c>
      <c r="F9" s="52">
        <v>0.1193</v>
      </c>
      <c r="G9" s="65" t="s">
        <v>497</v>
      </c>
      <c r="H9" s="52">
        <v>7.2340000000000002E-2</v>
      </c>
      <c r="I9" s="54">
        <v>5</v>
      </c>
      <c r="J9" s="54">
        <v>5</v>
      </c>
      <c r="K9" s="52">
        <v>1.0750207890029144</v>
      </c>
      <c r="M9" s="51" t="s">
        <v>412</v>
      </c>
      <c r="N9" s="51" t="s">
        <v>557</v>
      </c>
      <c r="O9" s="52">
        <v>0.54110000000000003</v>
      </c>
      <c r="P9" s="52">
        <v>0.15817000000000001</v>
      </c>
      <c r="Q9" s="52">
        <v>0.23039999999999999</v>
      </c>
      <c r="R9" s="52">
        <v>0.84899999999999998</v>
      </c>
      <c r="S9" s="53" t="s">
        <v>497</v>
      </c>
      <c r="T9" s="52">
        <v>0.54110000000000003</v>
      </c>
      <c r="U9" s="54">
        <v>4</v>
      </c>
      <c r="V9" s="54">
        <v>5</v>
      </c>
      <c r="W9" s="52">
        <v>1.7178955082981857</v>
      </c>
      <c r="Y9" s="51" t="s">
        <v>412</v>
      </c>
      <c r="Z9" s="51" t="s">
        <v>557</v>
      </c>
      <c r="AA9" s="52">
        <v>0.37790000000000001</v>
      </c>
      <c r="AB9" s="52">
        <v>0.13086</v>
      </c>
      <c r="AC9" s="52">
        <v>0.1215</v>
      </c>
      <c r="AD9" s="52">
        <v>0.63590000000000002</v>
      </c>
      <c r="AE9" s="53" t="s">
        <v>497</v>
      </c>
      <c r="AF9" s="52">
        <v>0.37790000000000001</v>
      </c>
      <c r="AG9" s="54">
        <v>4</v>
      </c>
      <c r="AH9" s="54">
        <v>5</v>
      </c>
      <c r="AI9" s="52">
        <v>1.4592170138780807</v>
      </c>
      <c r="AK9" s="51" t="s">
        <v>412</v>
      </c>
      <c r="AL9" s="51" t="s">
        <v>557</v>
      </c>
      <c r="AM9" s="52">
        <v>0.66890000000000005</v>
      </c>
      <c r="AN9" s="52">
        <v>0.16520000000000001</v>
      </c>
      <c r="AO9" s="52">
        <v>0.34545999999999999</v>
      </c>
      <c r="AP9" s="52">
        <v>0.99409999999999998</v>
      </c>
      <c r="AQ9" s="53" t="s">
        <v>497</v>
      </c>
      <c r="AR9" s="52">
        <v>0.66890000000000005</v>
      </c>
      <c r="AS9" s="54">
        <v>4</v>
      </c>
      <c r="AT9" s="54">
        <v>5</v>
      </c>
      <c r="AU9" s="52">
        <v>1.9520888414634232</v>
      </c>
    </row>
    <row r="10" spans="1:47" s="61" customFormat="1" x14ac:dyDescent="0.35">
      <c r="G10" s="71"/>
      <c r="S10" s="71"/>
      <c r="AE10" s="71"/>
      <c r="AQ10" s="71"/>
    </row>
    <row r="11" spans="1:47" s="61" customFormat="1" x14ac:dyDescent="0.35">
      <c r="A11" s="61" t="s">
        <v>527</v>
      </c>
      <c r="C11" s="61">
        <v>2.7440449999999998</v>
      </c>
      <c r="G11" s="71"/>
      <c r="M11" s="61" t="s">
        <v>527</v>
      </c>
      <c r="O11" s="61">
        <v>1.9731959999999999</v>
      </c>
      <c r="S11" s="71"/>
      <c r="Y11" s="61" t="s">
        <v>527</v>
      </c>
      <c r="AA11" s="61">
        <v>2.2530540000000001</v>
      </c>
      <c r="AE11" s="71"/>
      <c r="AK11" s="61" t="s">
        <v>527</v>
      </c>
      <c r="AM11" s="61">
        <v>6.8732430000000004</v>
      </c>
      <c r="AQ11" s="71"/>
    </row>
    <row r="16" spans="1:47" ht="15.5" x14ac:dyDescent="0.35">
      <c r="A16" s="43" t="s">
        <v>551</v>
      </c>
    </row>
    <row r="17" spans="1:11" x14ac:dyDescent="0.35">
      <c r="C17" s="111" t="s">
        <v>516</v>
      </c>
      <c r="D17" s="111"/>
      <c r="E17" s="111"/>
      <c r="F17" s="111"/>
      <c r="G17" s="111"/>
      <c r="H17" s="111"/>
      <c r="I17" s="77"/>
      <c r="J17" s="77"/>
    </row>
    <row r="18" spans="1:11" x14ac:dyDescent="0.35">
      <c r="A18" t="s">
        <v>414</v>
      </c>
      <c r="C18" s="77" t="s">
        <v>517</v>
      </c>
      <c r="D18" s="77" t="s">
        <v>518</v>
      </c>
      <c r="E18" s="45">
        <v>2.5000000000000001E-2</v>
      </c>
      <c r="F18" s="45">
        <v>0.97499999999999998</v>
      </c>
      <c r="G18" s="77" t="s">
        <v>519</v>
      </c>
      <c r="H18" s="77" t="s">
        <v>520</v>
      </c>
      <c r="I18" s="77"/>
      <c r="J18" s="77" t="s">
        <v>531</v>
      </c>
      <c r="K18" s="77" t="s">
        <v>521</v>
      </c>
    </row>
    <row r="19" spans="1:11" x14ac:dyDescent="0.35">
      <c r="A19" t="s">
        <v>524</v>
      </c>
      <c r="B19" t="s">
        <v>541</v>
      </c>
      <c r="C19">
        <v>-6.7899099999999999</v>
      </c>
      <c r="D19">
        <v>0.17546999999999999</v>
      </c>
      <c r="E19">
        <v>-7.1407600000000002</v>
      </c>
      <c r="F19">
        <v>-6.4542999999999999</v>
      </c>
      <c r="G19" s="77" t="str">
        <f t="shared" ref="G19:G24" si="0">IF(E19*F19&lt;0,"Y","N")</f>
        <v>N</v>
      </c>
      <c r="H19">
        <f t="shared" ref="H19:H24" si="1">ABS(C19)</f>
        <v>6.7899099999999999</v>
      </c>
      <c r="K19">
        <v>1</v>
      </c>
    </row>
    <row r="20" spans="1:11" x14ac:dyDescent="0.35">
      <c r="A20" t="s">
        <v>553</v>
      </c>
      <c r="B20" t="s">
        <v>554</v>
      </c>
      <c r="C20">
        <v>7.2340000000000002E-2</v>
      </c>
      <c r="D20">
        <v>2.3359999999999999E-2</v>
      </c>
      <c r="E20">
        <v>2.793E-2</v>
      </c>
      <c r="F20">
        <v>0.1193</v>
      </c>
      <c r="G20" s="77" t="str">
        <f t="shared" si="0"/>
        <v>N</v>
      </c>
      <c r="H20">
        <f t="shared" si="1"/>
        <v>7.2340000000000002E-2</v>
      </c>
      <c r="K20">
        <f>EXP(C20)</f>
        <v>1.0750207890029144</v>
      </c>
    </row>
    <row r="21" spans="1:11" x14ac:dyDescent="0.35">
      <c r="A21" t="s">
        <v>410</v>
      </c>
      <c r="B21" t="s">
        <v>489</v>
      </c>
      <c r="C21">
        <v>3.67523</v>
      </c>
      <c r="D21">
        <v>0.30421999999999999</v>
      </c>
      <c r="E21">
        <v>3.0693999999999999</v>
      </c>
      <c r="F21">
        <v>4.2628000000000004</v>
      </c>
      <c r="G21" s="77" t="str">
        <f t="shared" si="0"/>
        <v>N</v>
      </c>
      <c r="H21">
        <f t="shared" si="1"/>
        <v>3.67523</v>
      </c>
      <c r="K21">
        <f>EXP(C21)</f>
        <v>39.457731091774654</v>
      </c>
    </row>
    <row r="22" spans="1:11" x14ac:dyDescent="0.35">
      <c r="A22" t="s">
        <v>556</v>
      </c>
      <c r="B22" t="s">
        <v>490</v>
      </c>
      <c r="C22">
        <v>2.3401399999999999</v>
      </c>
      <c r="D22">
        <v>0.21809000000000001</v>
      </c>
      <c r="E22">
        <v>1.9035599999999999</v>
      </c>
      <c r="F22">
        <v>2.7585000000000002</v>
      </c>
      <c r="G22" s="77" t="str">
        <f t="shared" si="0"/>
        <v>N</v>
      </c>
      <c r="H22">
        <f t="shared" si="1"/>
        <v>2.3401399999999999</v>
      </c>
      <c r="K22">
        <f>EXP(C22)</f>
        <v>10.382690037591493</v>
      </c>
    </row>
    <row r="23" spans="1:11" x14ac:dyDescent="0.35">
      <c r="A23" t="s">
        <v>412</v>
      </c>
      <c r="B23" t="s">
        <v>557</v>
      </c>
      <c r="C23">
        <v>0.46594999999999998</v>
      </c>
      <c r="D23">
        <v>0.10595</v>
      </c>
      <c r="E23">
        <v>0.25766</v>
      </c>
      <c r="F23">
        <v>0.67330000000000001</v>
      </c>
      <c r="G23" s="77" t="str">
        <f t="shared" si="0"/>
        <v>N</v>
      </c>
      <c r="H23">
        <f t="shared" si="1"/>
        <v>0.46594999999999998</v>
      </c>
      <c r="K23">
        <f>EXP(C23)</f>
        <v>1.5935273209904928</v>
      </c>
    </row>
    <row r="24" spans="1:11" x14ac:dyDescent="0.35">
      <c r="A24" t="s">
        <v>558</v>
      </c>
      <c r="B24" t="s">
        <v>487</v>
      </c>
      <c r="C24">
        <v>1.8479300000000001</v>
      </c>
      <c r="D24">
        <v>0.17824999999999999</v>
      </c>
      <c r="E24">
        <v>1.4984299999999999</v>
      </c>
      <c r="F24">
        <v>2.1978</v>
      </c>
      <c r="G24" s="77" t="str">
        <f t="shared" si="0"/>
        <v>N</v>
      </c>
      <c r="H24">
        <f t="shared" si="1"/>
        <v>1.8479300000000001</v>
      </c>
      <c r="K24">
        <f>EXP(C24)</f>
        <v>6.3466683123885854</v>
      </c>
    </row>
    <row r="26" spans="1:11" x14ac:dyDescent="0.35">
      <c r="A26" t="s">
        <v>527</v>
      </c>
      <c r="C26">
        <v>2.7440449999999998</v>
      </c>
    </row>
    <row r="30" spans="1:11" ht="15.5" x14ac:dyDescent="0.35">
      <c r="A30" s="43" t="s">
        <v>528</v>
      </c>
      <c r="B30" s="43"/>
    </row>
    <row r="31" spans="1:11" x14ac:dyDescent="0.35">
      <c r="C31" s="111" t="s">
        <v>516</v>
      </c>
      <c r="D31" s="111"/>
      <c r="E31" s="111"/>
      <c r="F31" s="111"/>
      <c r="G31" s="111"/>
      <c r="H31" s="111"/>
      <c r="I31" s="77"/>
      <c r="J31" s="77"/>
    </row>
    <row r="32" spans="1:11" x14ac:dyDescent="0.35">
      <c r="A32" t="s">
        <v>414</v>
      </c>
      <c r="C32" s="77" t="s">
        <v>517</v>
      </c>
      <c r="D32" s="77" t="s">
        <v>518</v>
      </c>
      <c r="E32" s="45">
        <v>2.5000000000000001E-2</v>
      </c>
      <c r="F32" s="45">
        <v>0.97499999999999998</v>
      </c>
      <c r="G32" s="77" t="s">
        <v>519</v>
      </c>
      <c r="H32" s="77" t="s">
        <v>520</v>
      </c>
      <c r="I32" s="77"/>
      <c r="J32" s="77"/>
      <c r="K32" s="77" t="s">
        <v>521</v>
      </c>
    </row>
    <row r="33" spans="1:11" x14ac:dyDescent="0.35">
      <c r="A33" t="s">
        <v>524</v>
      </c>
      <c r="B33" t="s">
        <v>541</v>
      </c>
      <c r="C33">
        <v>-8.2730999999999995</v>
      </c>
      <c r="D33">
        <v>0.27617000000000003</v>
      </c>
      <c r="E33">
        <v>-8.8354999999999997</v>
      </c>
      <c r="F33">
        <v>-7.7560000000000002</v>
      </c>
      <c r="G33" s="77" t="str">
        <f t="shared" ref="G33:G38" si="2">IF(E33*F33&lt;0,"Y","N")</f>
        <v>N</v>
      </c>
      <c r="H33">
        <f t="shared" ref="H33:H38" si="3">ABS(C33)</f>
        <v>8.2730999999999995</v>
      </c>
      <c r="K33">
        <v>1</v>
      </c>
    </row>
    <row r="34" spans="1:11" x14ac:dyDescent="0.35">
      <c r="A34" t="s">
        <v>553</v>
      </c>
      <c r="B34" t="s">
        <v>554</v>
      </c>
      <c r="C34">
        <v>1.2847</v>
      </c>
      <c r="D34">
        <v>7.7729999999999994E-2</v>
      </c>
      <c r="E34">
        <v>1.1327</v>
      </c>
      <c r="F34">
        <v>1.4379999999999999</v>
      </c>
      <c r="G34" s="77" t="str">
        <f t="shared" si="2"/>
        <v>N</v>
      </c>
      <c r="H34">
        <f t="shared" si="3"/>
        <v>1.2847</v>
      </c>
      <c r="K34">
        <f>EXP(C34)</f>
        <v>3.6135837194740761</v>
      </c>
    </row>
    <row r="35" spans="1:11" x14ac:dyDescent="0.35">
      <c r="A35" t="s">
        <v>410</v>
      </c>
      <c r="B35" t="s">
        <v>489</v>
      </c>
      <c r="C35">
        <v>2.5737000000000001</v>
      </c>
      <c r="D35">
        <v>0.39156000000000002</v>
      </c>
      <c r="E35">
        <v>1.7931999999999999</v>
      </c>
      <c r="F35">
        <v>3.335</v>
      </c>
      <c r="G35" s="77" t="str">
        <f t="shared" si="2"/>
        <v>N</v>
      </c>
      <c r="H35">
        <f t="shared" si="3"/>
        <v>2.5737000000000001</v>
      </c>
      <c r="K35">
        <f>EXP(C35)</f>
        <v>13.11425753734029</v>
      </c>
    </row>
    <row r="36" spans="1:11" x14ac:dyDescent="0.35">
      <c r="A36" t="s">
        <v>556</v>
      </c>
      <c r="B36" t="s">
        <v>490</v>
      </c>
      <c r="C36">
        <v>1.3209</v>
      </c>
      <c r="D36">
        <v>0.29715999999999998</v>
      </c>
      <c r="E36">
        <v>0.72970000000000002</v>
      </c>
      <c r="F36">
        <v>1.897</v>
      </c>
      <c r="G36" s="77" t="str">
        <f t="shared" si="2"/>
        <v>N</v>
      </c>
      <c r="H36">
        <f t="shared" si="3"/>
        <v>1.3209</v>
      </c>
      <c r="K36">
        <f>EXP(C36)</f>
        <v>3.7467919730409829</v>
      </c>
    </row>
    <row r="37" spans="1:11" x14ac:dyDescent="0.35">
      <c r="A37" t="s">
        <v>412</v>
      </c>
      <c r="B37" t="s">
        <v>557</v>
      </c>
      <c r="C37">
        <v>0.54110000000000003</v>
      </c>
      <c r="D37">
        <v>0.15817000000000001</v>
      </c>
      <c r="E37">
        <v>0.23039999999999999</v>
      </c>
      <c r="F37">
        <v>0.84899999999999998</v>
      </c>
      <c r="G37" s="77" t="str">
        <f t="shared" si="2"/>
        <v>N</v>
      </c>
      <c r="H37">
        <f t="shared" si="3"/>
        <v>0.54110000000000003</v>
      </c>
      <c r="K37">
        <f>EXP(C37)</f>
        <v>1.7178955082981857</v>
      </c>
    </row>
    <row r="38" spans="1:11" x14ac:dyDescent="0.35">
      <c r="A38" t="s">
        <v>558</v>
      </c>
      <c r="B38" t="s">
        <v>487</v>
      </c>
      <c r="C38">
        <v>1.4147000000000001</v>
      </c>
      <c r="D38">
        <v>0.25751000000000002</v>
      </c>
      <c r="E38">
        <v>0.90949999999999998</v>
      </c>
      <c r="F38">
        <v>1.917</v>
      </c>
      <c r="G38" s="77" t="str">
        <f t="shared" si="2"/>
        <v>N</v>
      </c>
      <c r="H38">
        <f t="shared" si="3"/>
        <v>1.4147000000000001</v>
      </c>
      <c r="K38">
        <f>EXP(C38)</f>
        <v>4.1152517052568358</v>
      </c>
    </row>
    <row r="40" spans="1:11" x14ac:dyDescent="0.35">
      <c r="A40" t="s">
        <v>527</v>
      </c>
      <c r="C40">
        <v>1.9731959999999999</v>
      </c>
    </row>
    <row r="44" spans="1:11" ht="15.5" x14ac:dyDescent="0.35">
      <c r="A44" s="43" t="s">
        <v>529</v>
      </c>
      <c r="B44" s="43"/>
    </row>
    <row r="45" spans="1:11" x14ac:dyDescent="0.35">
      <c r="C45" s="111" t="s">
        <v>516</v>
      </c>
      <c r="D45" s="111"/>
      <c r="E45" s="111"/>
      <c r="F45" s="111"/>
      <c r="G45" s="111"/>
      <c r="H45" s="111"/>
      <c r="I45" s="77"/>
      <c r="J45" s="77"/>
    </row>
    <row r="46" spans="1:11" x14ac:dyDescent="0.35">
      <c r="A46" t="s">
        <v>414</v>
      </c>
      <c r="C46" s="77" t="s">
        <v>517</v>
      </c>
      <c r="D46" s="77" t="s">
        <v>518</v>
      </c>
      <c r="E46" s="45">
        <v>2.5000000000000001E-2</v>
      </c>
      <c r="F46" s="45">
        <v>0.97499999999999998</v>
      </c>
      <c r="G46" s="77" t="s">
        <v>519</v>
      </c>
      <c r="H46" s="77" t="s">
        <v>520</v>
      </c>
      <c r="I46" s="77"/>
      <c r="J46" s="77"/>
      <c r="K46" s="77" t="s">
        <v>521</v>
      </c>
    </row>
    <row r="47" spans="1:11" x14ac:dyDescent="0.35">
      <c r="A47" t="s">
        <v>524</v>
      </c>
      <c r="B47" t="s">
        <v>541</v>
      </c>
      <c r="C47">
        <v>-7.7508999999999997</v>
      </c>
      <c r="D47">
        <v>0.22194</v>
      </c>
      <c r="E47">
        <v>-8.2005999999999997</v>
      </c>
      <c r="F47">
        <v>-7.3292000000000002</v>
      </c>
      <c r="G47" s="77" t="str">
        <f t="shared" ref="G47:G52" si="4">IF(E47*F47&lt;0,"Y","N")</f>
        <v>N</v>
      </c>
      <c r="H47">
        <f t="shared" ref="H47:H52" si="5">ABS(C47)</f>
        <v>7.7508999999999997</v>
      </c>
      <c r="K47">
        <v>1</v>
      </c>
    </row>
    <row r="48" spans="1:11" x14ac:dyDescent="0.35">
      <c r="A48" t="s">
        <v>553</v>
      </c>
      <c r="B48" t="s">
        <v>554</v>
      </c>
      <c r="C48">
        <v>0.91479999999999995</v>
      </c>
      <c r="D48">
        <v>4.913E-2</v>
      </c>
      <c r="E48">
        <v>0.81830000000000003</v>
      </c>
      <c r="F48">
        <v>1.0111000000000001</v>
      </c>
      <c r="G48" s="77" t="str">
        <f t="shared" si="4"/>
        <v>N</v>
      </c>
      <c r="H48">
        <f t="shared" si="5"/>
        <v>0.91479999999999995</v>
      </c>
      <c r="K48">
        <f>EXP(C48)</f>
        <v>2.4962759467866831</v>
      </c>
    </row>
    <row r="49" spans="1:11" x14ac:dyDescent="0.35">
      <c r="A49" t="s">
        <v>410</v>
      </c>
      <c r="B49" t="s">
        <v>489</v>
      </c>
      <c r="C49">
        <v>1.5101</v>
      </c>
      <c r="D49">
        <v>0.39750999999999997</v>
      </c>
      <c r="E49">
        <v>0.7319</v>
      </c>
      <c r="F49">
        <v>2.2862</v>
      </c>
      <c r="G49" s="77" t="str">
        <f t="shared" si="4"/>
        <v>N</v>
      </c>
      <c r="H49">
        <f t="shared" si="5"/>
        <v>1.5101</v>
      </c>
      <c r="K49">
        <f>EXP(C49)</f>
        <v>4.5271834900280918</v>
      </c>
    </row>
    <row r="50" spans="1:11" x14ac:dyDescent="0.35">
      <c r="A50" t="s">
        <v>556</v>
      </c>
      <c r="B50" t="s">
        <v>490</v>
      </c>
      <c r="C50">
        <v>0.72950000000000004</v>
      </c>
      <c r="D50">
        <v>0.28023999999999999</v>
      </c>
      <c r="E50">
        <v>0.16750000000000001</v>
      </c>
      <c r="F50">
        <v>1.2713000000000001</v>
      </c>
      <c r="G50" s="77" t="str">
        <f t="shared" si="4"/>
        <v>N</v>
      </c>
      <c r="H50">
        <f t="shared" si="5"/>
        <v>0.72950000000000004</v>
      </c>
      <c r="K50">
        <f>EXP(C50)</f>
        <v>2.0740433267121361</v>
      </c>
    </row>
    <row r="51" spans="1:11" x14ac:dyDescent="0.35">
      <c r="A51" t="s">
        <v>412</v>
      </c>
      <c r="B51" t="s">
        <v>557</v>
      </c>
      <c r="C51">
        <v>0.37790000000000001</v>
      </c>
      <c r="D51">
        <v>0.13086</v>
      </c>
      <c r="E51">
        <v>0.1215</v>
      </c>
      <c r="F51">
        <v>0.63590000000000002</v>
      </c>
      <c r="G51" s="77" t="str">
        <f t="shared" si="4"/>
        <v>N</v>
      </c>
      <c r="H51">
        <f t="shared" si="5"/>
        <v>0.37790000000000001</v>
      </c>
      <c r="K51">
        <f>EXP(C51)</f>
        <v>1.4592170138780807</v>
      </c>
    </row>
    <row r="52" spans="1:11" x14ac:dyDescent="0.35">
      <c r="A52" t="s">
        <v>558</v>
      </c>
      <c r="B52" t="s">
        <v>487</v>
      </c>
      <c r="C52">
        <v>1.6662999999999999</v>
      </c>
      <c r="D52">
        <v>0.21945999999999999</v>
      </c>
      <c r="E52">
        <v>1.2354000000000001</v>
      </c>
      <c r="F52">
        <v>2.0962000000000001</v>
      </c>
      <c r="G52" s="77" t="str">
        <f t="shared" si="4"/>
        <v>N</v>
      </c>
      <c r="H52">
        <f t="shared" si="5"/>
        <v>1.6662999999999999</v>
      </c>
      <c r="K52">
        <f>EXP(C52)</f>
        <v>5.2925490933154142</v>
      </c>
    </row>
    <row r="54" spans="1:11" x14ac:dyDescent="0.35">
      <c r="A54" t="s">
        <v>527</v>
      </c>
      <c r="C54">
        <v>2.2530540000000001</v>
      </c>
    </row>
    <row r="58" spans="1:11" ht="15.5" x14ac:dyDescent="0.35">
      <c r="A58" s="43" t="s">
        <v>530</v>
      </c>
      <c r="B58" s="43"/>
    </row>
    <row r="59" spans="1:11" x14ac:dyDescent="0.35">
      <c r="C59" s="111" t="s">
        <v>516</v>
      </c>
      <c r="D59" s="111"/>
      <c r="E59" s="111"/>
      <c r="F59" s="111"/>
      <c r="G59" s="111"/>
      <c r="H59" s="111"/>
      <c r="I59" s="77"/>
      <c r="J59" s="77"/>
    </row>
    <row r="60" spans="1:11" x14ac:dyDescent="0.35">
      <c r="A60" t="s">
        <v>414</v>
      </c>
      <c r="C60" s="77" t="s">
        <v>517</v>
      </c>
      <c r="D60" s="77" t="s">
        <v>518</v>
      </c>
      <c r="E60" s="45">
        <v>2.5000000000000001E-2</v>
      </c>
      <c r="F60" s="45">
        <v>0.97499999999999998</v>
      </c>
      <c r="G60" s="77" t="s">
        <v>519</v>
      </c>
      <c r="H60" s="77" t="s">
        <v>520</v>
      </c>
      <c r="I60" s="77"/>
      <c r="J60" s="77"/>
      <c r="K60" s="77" t="s">
        <v>521</v>
      </c>
    </row>
    <row r="61" spans="1:11" x14ac:dyDescent="0.35">
      <c r="A61" t="s">
        <v>524</v>
      </c>
      <c r="B61" t="s">
        <v>541</v>
      </c>
      <c r="C61">
        <v>-8.0889000000000006</v>
      </c>
      <c r="D61">
        <v>0.28560000000000002</v>
      </c>
      <c r="E61">
        <v>-8.6721299999999992</v>
      </c>
      <c r="F61">
        <v>-7.5526</v>
      </c>
      <c r="G61" s="77" t="str">
        <f t="shared" ref="G61:G66" si="6">IF(E61*F61&lt;0,"Y","N")</f>
        <v>N</v>
      </c>
      <c r="H61">
        <f t="shared" ref="H61:H66" si="7">ABS(C61)</f>
        <v>8.0889000000000006</v>
      </c>
      <c r="K61">
        <v>1</v>
      </c>
    </row>
    <row r="62" spans="1:11" x14ac:dyDescent="0.35">
      <c r="A62" t="s">
        <v>553</v>
      </c>
      <c r="B62" t="s">
        <v>554</v>
      </c>
      <c r="C62">
        <v>1.6043000000000001</v>
      </c>
      <c r="D62">
        <v>0.11799999999999999</v>
      </c>
      <c r="E62">
        <v>1.37259</v>
      </c>
      <c r="F62">
        <v>1.8347</v>
      </c>
      <c r="G62" s="77" t="str">
        <f t="shared" si="6"/>
        <v>N</v>
      </c>
      <c r="H62">
        <f t="shared" si="7"/>
        <v>1.6043000000000001</v>
      </c>
      <c r="K62">
        <f>EXP(C62)</f>
        <v>4.9743763203088527</v>
      </c>
    </row>
    <row r="63" spans="1:11" x14ac:dyDescent="0.35">
      <c r="A63" t="s">
        <v>410</v>
      </c>
      <c r="B63" t="s">
        <v>489</v>
      </c>
      <c r="C63">
        <v>1.0587</v>
      </c>
      <c r="D63">
        <v>0.5081</v>
      </c>
      <c r="E63">
        <v>4.888E-2</v>
      </c>
      <c r="F63">
        <v>2.0413000000000001</v>
      </c>
      <c r="G63" s="77" t="str">
        <f t="shared" si="6"/>
        <v>N</v>
      </c>
      <c r="H63">
        <f t="shared" si="7"/>
        <v>1.0587</v>
      </c>
      <c r="K63">
        <f>EXP(C63)</f>
        <v>2.8826211449088461</v>
      </c>
    </row>
    <row r="64" spans="1:11" x14ac:dyDescent="0.35">
      <c r="A64" t="s">
        <v>556</v>
      </c>
      <c r="B64" t="s">
        <v>490</v>
      </c>
      <c r="C64">
        <v>1.2091000000000001</v>
      </c>
      <c r="D64">
        <v>0.35809999999999997</v>
      </c>
      <c r="E64">
        <v>0.49658999999999998</v>
      </c>
      <c r="F64">
        <v>1.9040999999999999</v>
      </c>
      <c r="G64" s="77" t="str">
        <f t="shared" si="6"/>
        <v>N</v>
      </c>
      <c r="H64">
        <f t="shared" si="7"/>
        <v>1.2091000000000001</v>
      </c>
      <c r="K64">
        <f>EXP(C64)</f>
        <v>3.3504678741156573</v>
      </c>
    </row>
    <row r="65" spans="1:11" x14ac:dyDescent="0.35">
      <c r="A65" t="s">
        <v>412</v>
      </c>
      <c r="B65" t="s">
        <v>557</v>
      </c>
      <c r="C65">
        <v>0.66890000000000005</v>
      </c>
      <c r="D65">
        <v>0.16520000000000001</v>
      </c>
      <c r="E65">
        <v>0.34545999999999999</v>
      </c>
      <c r="F65">
        <v>0.99409999999999998</v>
      </c>
      <c r="G65" s="77" t="str">
        <f t="shared" si="6"/>
        <v>N</v>
      </c>
      <c r="H65">
        <f t="shared" si="7"/>
        <v>0.66890000000000005</v>
      </c>
      <c r="K65">
        <f>EXP(C65)</f>
        <v>1.9520888414634232</v>
      </c>
    </row>
    <row r="66" spans="1:11" x14ac:dyDescent="0.35">
      <c r="A66" t="s">
        <v>558</v>
      </c>
      <c r="B66" t="s">
        <v>487</v>
      </c>
      <c r="C66">
        <v>1.4954000000000001</v>
      </c>
      <c r="D66">
        <v>0.2838</v>
      </c>
      <c r="E66">
        <v>0.93459000000000003</v>
      </c>
      <c r="F66">
        <v>2.0478999999999998</v>
      </c>
      <c r="G66" s="77" t="str">
        <f t="shared" si="6"/>
        <v>N</v>
      </c>
      <c r="H66">
        <f t="shared" si="7"/>
        <v>1.4954000000000001</v>
      </c>
      <c r="K66">
        <f>EXP(C66)</f>
        <v>4.4611206442634606</v>
      </c>
    </row>
    <row r="68" spans="1:11" x14ac:dyDescent="0.35">
      <c r="A68" t="s">
        <v>527</v>
      </c>
      <c r="C68">
        <v>6.8732430000000004</v>
      </c>
    </row>
  </sheetData>
  <sheetProtection algorithmName="SHA-512" hashValue="qqP/jph92FPcBvUJYx9Lbi+R0wD/aCmF69/2uWLlha+nXf7dCyqNk21hysHzcwYM3ZvF9ljaLV7+C3hMZpXigA==" saltValue="SLvlBupPMHLAvTrhGH6Gbw==" spinCount="100000" sheet="1" objects="1" scenarios="1"/>
  <sortState xmlns:xlrd2="http://schemas.microsoft.com/office/spreadsheetml/2017/richdata2" ref="AK5:AU9">
    <sortCondition ref="AT5:AT9"/>
  </sortState>
  <mergeCells count="8">
    <mergeCell ref="AK2:AU2"/>
    <mergeCell ref="C17:H17"/>
    <mergeCell ref="C31:H31"/>
    <mergeCell ref="C45:H45"/>
    <mergeCell ref="C59:H59"/>
    <mergeCell ref="A2:K2"/>
    <mergeCell ref="M2:W2"/>
    <mergeCell ref="Y2:AI2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05A7-D457-4836-8676-9FFE3254006E}">
  <dimension ref="A1:M8"/>
  <sheetViews>
    <sheetView showGridLines="0" workbookViewId="0">
      <pane xSplit="1" ySplit="3" topLeftCell="B4" activePane="bottomRight" state="frozen"/>
      <selection pane="topRight" activeCell="D1" sqref="D1"/>
      <selection pane="bottomLeft" activeCell="A3" sqref="A3"/>
      <selection pane="bottomRight" sqref="A1:L8"/>
    </sheetView>
  </sheetViews>
  <sheetFormatPr defaultRowHeight="14.5" x14ac:dyDescent="0.35"/>
  <cols>
    <col min="1" max="1" width="25.81640625" customWidth="1"/>
    <col min="2" max="3" width="9.54296875" customWidth="1"/>
    <col min="4" max="4" width="2.54296875" style="57" customWidth="1"/>
    <col min="5" max="6" width="9.54296875" customWidth="1"/>
    <col min="7" max="7" width="2.54296875" style="57" customWidth="1"/>
    <col min="8" max="9" width="9.54296875" customWidth="1"/>
    <col min="10" max="10" width="2.54296875" style="57" customWidth="1"/>
    <col min="11" max="12" width="9.54296875" customWidth="1"/>
  </cols>
  <sheetData>
    <row r="1" spans="1:13" x14ac:dyDescent="0.35">
      <c r="A1" s="113" t="s">
        <v>593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</row>
    <row r="2" spans="1:13" x14ac:dyDescent="0.35">
      <c r="B2" s="97" t="s">
        <v>3</v>
      </c>
      <c r="C2" s="97"/>
      <c r="E2" s="97" t="s">
        <v>4</v>
      </c>
      <c r="F2" s="97"/>
      <c r="H2" s="97" t="s">
        <v>5</v>
      </c>
      <c r="I2" s="97"/>
      <c r="K2" s="97" t="s">
        <v>6</v>
      </c>
      <c r="L2" s="97"/>
    </row>
    <row r="3" spans="1:13" x14ac:dyDescent="0.35">
      <c r="A3" s="62" t="s">
        <v>414</v>
      </c>
      <c r="B3" s="63" t="s">
        <v>531</v>
      </c>
      <c r="C3" s="63" t="s">
        <v>521</v>
      </c>
      <c r="E3" s="63" t="s">
        <v>531</v>
      </c>
      <c r="F3" s="63" t="s">
        <v>521</v>
      </c>
      <c r="H3" s="63" t="s">
        <v>531</v>
      </c>
      <c r="I3" s="63" t="s">
        <v>521</v>
      </c>
      <c r="K3" s="63" t="s">
        <v>531</v>
      </c>
      <c r="L3" s="63" t="s">
        <v>521</v>
      </c>
    </row>
    <row r="4" spans="1:13" s="70" customFormat="1" x14ac:dyDescent="0.35">
      <c r="A4" s="55" t="s">
        <v>410</v>
      </c>
      <c r="B4" s="64">
        <v>1</v>
      </c>
      <c r="C4" s="56">
        <v>39.457731091774654</v>
      </c>
      <c r="D4" s="80"/>
      <c r="E4" s="64">
        <v>1</v>
      </c>
      <c r="F4" s="56">
        <v>13.11425753734029</v>
      </c>
      <c r="G4" s="80"/>
      <c r="H4" s="64">
        <v>2</v>
      </c>
      <c r="I4" s="56">
        <v>4.5271834900280918</v>
      </c>
      <c r="J4" s="80"/>
      <c r="K4" s="64">
        <v>4</v>
      </c>
      <c r="L4" s="56">
        <v>2.8826211449088461</v>
      </c>
      <c r="M4" s="87"/>
    </row>
    <row r="5" spans="1:13" x14ac:dyDescent="0.35">
      <c r="A5" s="51" t="s">
        <v>556</v>
      </c>
      <c r="B5" s="54">
        <v>2</v>
      </c>
      <c r="C5" s="52">
        <v>10.382690037591493</v>
      </c>
      <c r="D5" s="80"/>
      <c r="E5" s="54">
        <v>3</v>
      </c>
      <c r="F5" s="52">
        <v>3.7467919730409829</v>
      </c>
      <c r="G5" s="80"/>
      <c r="H5" s="54">
        <v>4</v>
      </c>
      <c r="I5" s="52">
        <v>2.0740433267121361</v>
      </c>
      <c r="J5" s="80"/>
      <c r="K5" s="54">
        <v>3</v>
      </c>
      <c r="L5" s="52">
        <v>3.3504678741156573</v>
      </c>
      <c r="M5" s="47"/>
    </row>
    <row r="6" spans="1:13" x14ac:dyDescent="0.35">
      <c r="A6" s="51" t="s">
        <v>558</v>
      </c>
      <c r="B6" s="54">
        <v>3</v>
      </c>
      <c r="C6" s="52">
        <v>6.3466683123885854</v>
      </c>
      <c r="D6" s="80"/>
      <c r="E6" s="54">
        <v>2</v>
      </c>
      <c r="F6" s="52">
        <v>4.1152517052568358</v>
      </c>
      <c r="G6" s="80"/>
      <c r="H6" s="54">
        <v>1</v>
      </c>
      <c r="I6" s="52">
        <v>5.2925490933154142</v>
      </c>
      <c r="J6" s="80"/>
      <c r="K6" s="54">
        <v>2</v>
      </c>
      <c r="L6" s="52">
        <v>4.4611206442634606</v>
      </c>
      <c r="M6" s="47"/>
    </row>
    <row r="7" spans="1:13" x14ac:dyDescent="0.35">
      <c r="A7" s="51" t="s">
        <v>412</v>
      </c>
      <c r="B7" s="54">
        <v>4</v>
      </c>
      <c r="C7" s="52">
        <v>1.5935273209904928</v>
      </c>
      <c r="D7" s="80"/>
      <c r="E7" s="54">
        <v>5</v>
      </c>
      <c r="F7" s="52">
        <v>1.7178955082981857</v>
      </c>
      <c r="G7" s="80"/>
      <c r="H7" s="54">
        <v>5</v>
      </c>
      <c r="I7" s="52">
        <v>1.4592170138780807</v>
      </c>
      <c r="J7" s="80"/>
      <c r="K7" s="54">
        <v>5</v>
      </c>
      <c r="L7" s="52">
        <v>1.9520888414634232</v>
      </c>
      <c r="M7" s="47"/>
    </row>
    <row r="8" spans="1:13" s="84" customFormat="1" x14ac:dyDescent="0.35">
      <c r="A8" s="55" t="s">
        <v>553</v>
      </c>
      <c r="B8" s="64">
        <v>5</v>
      </c>
      <c r="C8" s="56">
        <v>1.0750207890029144</v>
      </c>
      <c r="D8" s="80"/>
      <c r="E8" s="64">
        <v>4</v>
      </c>
      <c r="F8" s="56">
        <v>3.6135837194740761</v>
      </c>
      <c r="G8" s="80"/>
      <c r="H8" s="64">
        <v>3</v>
      </c>
      <c r="I8" s="56">
        <v>2.4962759467866831</v>
      </c>
      <c r="J8" s="80"/>
      <c r="K8" s="64">
        <v>1</v>
      </c>
      <c r="L8" s="56">
        <v>4.9743763203088527</v>
      </c>
      <c r="M8" s="85"/>
    </row>
  </sheetData>
  <sheetProtection algorithmName="SHA-512" hashValue="+wPS9KXx0v9T6aU/kKTBZd09O73XgjlwmB58RnoJ8y4aJBBEAMtqIoc+Ql7UyEiREIg9K20NX20dCbvuXM4a4A==" saltValue="dQ5dkqChttlt0em7rk/JHQ==" spinCount="100000" sheet="1" objects="1" scenarios="1"/>
  <mergeCells count="5">
    <mergeCell ref="A1:L1"/>
    <mergeCell ref="B2:C2"/>
    <mergeCell ref="E2:F2"/>
    <mergeCell ref="H2:I2"/>
    <mergeCell ref="K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9313-E169-4A08-9423-2269776435D1}">
  <dimension ref="A2:F7"/>
  <sheetViews>
    <sheetView workbookViewId="0">
      <selection activeCell="A2" sqref="A2:F7"/>
    </sheetView>
  </sheetViews>
  <sheetFormatPr defaultRowHeight="14.5" x14ac:dyDescent="0.35"/>
  <cols>
    <col min="1" max="1" width="20.453125" customWidth="1"/>
  </cols>
  <sheetData>
    <row r="2" spans="1:6" x14ac:dyDescent="0.35">
      <c r="A2" s="99" t="s">
        <v>26</v>
      </c>
      <c r="B2" s="13" t="s">
        <v>16</v>
      </c>
      <c r="C2" s="98" t="s">
        <v>17</v>
      </c>
      <c r="D2" s="98"/>
      <c r="E2" s="98" t="s">
        <v>18</v>
      </c>
      <c r="F2" s="98"/>
    </row>
    <row r="3" spans="1:6" x14ac:dyDescent="0.35">
      <c r="A3" s="99"/>
      <c r="B3" s="12" t="s">
        <v>23</v>
      </c>
      <c r="C3" s="12" t="s">
        <v>24</v>
      </c>
      <c r="D3" s="12" t="s">
        <v>25</v>
      </c>
      <c r="E3" s="8" t="s">
        <v>24</v>
      </c>
      <c r="F3" s="8" t="s">
        <v>25</v>
      </c>
    </row>
    <row r="4" spans="1:6" ht="29" x14ac:dyDescent="0.35">
      <c r="A4" s="2" t="s">
        <v>19</v>
      </c>
      <c r="B4" s="3">
        <v>18</v>
      </c>
      <c r="C4" s="3">
        <v>30</v>
      </c>
      <c r="D4" s="3">
        <v>29</v>
      </c>
      <c r="E4" s="9">
        <v>33</v>
      </c>
      <c r="F4" s="9">
        <v>37</v>
      </c>
    </row>
    <row r="5" spans="1:6" ht="29" x14ac:dyDescent="0.35">
      <c r="A5" s="2" t="s">
        <v>20</v>
      </c>
      <c r="B5" s="10">
        <v>0.11799999999999999</v>
      </c>
      <c r="C5" s="10">
        <v>0.10199999999999999</v>
      </c>
      <c r="D5" s="10">
        <v>8.8999999999999996E-2</v>
      </c>
      <c r="E5" s="11">
        <v>0.10199999999999999</v>
      </c>
      <c r="F5" s="11">
        <v>8.7999999999999995E-2</v>
      </c>
    </row>
    <row r="6" spans="1:6" ht="29" x14ac:dyDescent="0.35">
      <c r="A6" s="2" t="s">
        <v>21</v>
      </c>
      <c r="B6" s="10">
        <v>9.1999999999999998E-2</v>
      </c>
      <c r="C6" s="10">
        <v>4.5999999999999999E-2</v>
      </c>
      <c r="D6" s="10">
        <v>4.4999999999999998E-2</v>
      </c>
      <c r="E6" s="11">
        <v>3.6999999999999998E-2</v>
      </c>
      <c r="F6" s="11">
        <v>3.5000000000000003E-2</v>
      </c>
    </row>
    <row r="7" spans="1:6" ht="29" x14ac:dyDescent="0.35">
      <c r="A7" s="2" t="s">
        <v>22</v>
      </c>
      <c r="B7" s="10">
        <v>5.8999999999999997E-2</v>
      </c>
      <c r="C7" s="10">
        <v>3.6999999999999998E-2</v>
      </c>
      <c r="D7" s="10">
        <v>4.2000000000000003E-2</v>
      </c>
      <c r="E7" s="11">
        <v>3.5999999999999997E-2</v>
      </c>
      <c r="F7" s="11">
        <v>3.1E-2</v>
      </c>
    </row>
  </sheetData>
  <sheetProtection algorithmName="SHA-512" hashValue="mTrxHysEX9QC+7Rk3tvpJny9MHLWbSQsbU/chyfHAWJSwI3yvq4WWp45+kFZ8w54C8DOjLJaPPV74pMCkqlx8A==" saltValue="WaN/FsDhUlyBt73y7tcXpA==" spinCount="100000" sheet="1" objects="1" scenarios="1"/>
  <mergeCells count="3">
    <mergeCell ref="C2:D2"/>
    <mergeCell ref="E2:F2"/>
    <mergeCell ref="A2:A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31DD0-F0AC-42A0-AFD1-383DE153D363}">
  <dimension ref="B3:G6"/>
  <sheetViews>
    <sheetView workbookViewId="0">
      <selection activeCell="B3" sqref="B3:G6"/>
    </sheetView>
  </sheetViews>
  <sheetFormatPr defaultRowHeight="14.5" x14ac:dyDescent="0.35"/>
  <cols>
    <col min="3" max="3" width="13.54296875" customWidth="1"/>
    <col min="5" max="7" width="20.54296875" customWidth="1"/>
  </cols>
  <sheetData>
    <row r="3" spans="2:7" x14ac:dyDescent="0.35">
      <c r="B3" s="99" t="s">
        <v>27</v>
      </c>
      <c r="C3" s="100" t="s">
        <v>31</v>
      </c>
      <c r="D3" s="102"/>
      <c r="E3" s="100" t="s">
        <v>30</v>
      </c>
      <c r="F3" s="101"/>
      <c r="G3" s="102"/>
    </row>
    <row r="4" spans="2:7" x14ac:dyDescent="0.35">
      <c r="B4" s="99"/>
      <c r="C4" s="12" t="s">
        <v>28</v>
      </c>
      <c r="D4" s="12" t="s">
        <v>29</v>
      </c>
      <c r="E4" s="12" t="s">
        <v>32</v>
      </c>
      <c r="F4" s="8" t="s">
        <v>33</v>
      </c>
      <c r="G4" s="8" t="s">
        <v>34</v>
      </c>
    </row>
    <row r="5" spans="2:7" ht="87" x14ac:dyDescent="0.35">
      <c r="B5" s="2" t="s">
        <v>24</v>
      </c>
      <c r="C5" s="4">
        <v>212558</v>
      </c>
      <c r="D5" s="4">
        <v>296</v>
      </c>
      <c r="E5" s="3" t="s">
        <v>35</v>
      </c>
      <c r="F5" s="9" t="s">
        <v>36</v>
      </c>
      <c r="G5" s="9" t="s">
        <v>37</v>
      </c>
    </row>
    <row r="6" spans="2:7" ht="116" x14ac:dyDescent="0.35">
      <c r="B6" s="2" t="s">
        <v>25</v>
      </c>
      <c r="C6" s="14">
        <v>416016</v>
      </c>
      <c r="D6" s="14">
        <v>301</v>
      </c>
      <c r="E6" s="10" t="s">
        <v>38</v>
      </c>
      <c r="F6" s="11" t="s">
        <v>575</v>
      </c>
      <c r="G6" s="11" t="s">
        <v>576</v>
      </c>
    </row>
  </sheetData>
  <sheetProtection algorithmName="SHA-512" hashValue="3+c2t0z4KVIvtC+xSt8k12p7gKwo82eufWIlq297x/ufr1xsjeUbiTsW/tlkv1cVzyEDDlL0fERfK96RHoduWQ==" saltValue="vjh3fdr0HFrXpzRHPxcC4A==" spinCount="100000" sheet="1" objects="1" scenarios="1"/>
  <mergeCells count="3">
    <mergeCell ref="B3:B4"/>
    <mergeCell ref="E3:G3"/>
    <mergeCell ref="C3:D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E338-4F45-40C0-8505-F7743F468332}">
  <dimension ref="B3:P35"/>
  <sheetViews>
    <sheetView showGridLines="0" topLeftCell="A2" workbookViewId="0">
      <selection activeCell="A4" sqref="A4"/>
    </sheetView>
  </sheetViews>
  <sheetFormatPr defaultRowHeight="14.5" x14ac:dyDescent="0.35"/>
  <cols>
    <col min="3" max="3" width="17.54296875" customWidth="1"/>
    <col min="4" max="4" width="13.54296875" customWidth="1"/>
    <col min="9" max="9" width="10.7265625" customWidth="1"/>
    <col min="10" max="10" width="0" hidden="1" customWidth="1"/>
  </cols>
  <sheetData>
    <row r="3" spans="2:14" ht="14.5" customHeight="1" x14ac:dyDescent="0.35">
      <c r="B3" s="1"/>
      <c r="C3" s="1"/>
      <c r="D3" s="1"/>
      <c r="E3" s="103" t="s">
        <v>39</v>
      </c>
      <c r="F3" s="104"/>
      <c r="G3" s="105"/>
      <c r="H3" s="19"/>
      <c r="I3" s="19"/>
      <c r="J3" s="1"/>
      <c r="K3" s="1"/>
      <c r="L3" s="1"/>
      <c r="M3" s="1"/>
      <c r="N3" s="24"/>
    </row>
    <row r="4" spans="2:14" ht="43.5" x14ac:dyDescent="0.35">
      <c r="B4" s="20" t="s">
        <v>577</v>
      </c>
      <c r="C4" s="20" t="s">
        <v>27</v>
      </c>
      <c r="D4" s="20" t="s">
        <v>28</v>
      </c>
      <c r="E4" s="20" t="s">
        <v>40</v>
      </c>
      <c r="F4" s="20" t="s">
        <v>48</v>
      </c>
      <c r="G4" s="20" t="s">
        <v>47</v>
      </c>
      <c r="H4" s="20" t="s">
        <v>43</v>
      </c>
      <c r="I4" s="20" t="s">
        <v>41</v>
      </c>
      <c r="J4" s="20" t="s">
        <v>44</v>
      </c>
      <c r="K4" s="20" t="s">
        <v>45</v>
      </c>
      <c r="L4" s="20" t="s">
        <v>46</v>
      </c>
      <c r="M4" s="20" t="s">
        <v>42</v>
      </c>
      <c r="N4" s="20" t="s">
        <v>50</v>
      </c>
    </row>
    <row r="5" spans="2:14" x14ac:dyDescent="0.35">
      <c r="B5" s="5">
        <v>1</v>
      </c>
      <c r="C5" s="5" t="s">
        <v>99</v>
      </c>
      <c r="D5" s="6">
        <v>111561</v>
      </c>
      <c r="E5" s="22">
        <v>0.25</v>
      </c>
      <c r="F5" s="6">
        <v>5</v>
      </c>
      <c r="G5" s="6">
        <v>200</v>
      </c>
      <c r="H5" s="21">
        <v>1.87</v>
      </c>
      <c r="I5" s="5">
        <v>0.2</v>
      </c>
      <c r="J5" s="21">
        <v>48.28</v>
      </c>
      <c r="K5" s="23">
        <v>0.5766</v>
      </c>
      <c r="L5" s="23" t="s">
        <v>49</v>
      </c>
      <c r="M5" s="23" t="s">
        <v>49</v>
      </c>
      <c r="N5" s="23" t="s">
        <v>49</v>
      </c>
    </row>
    <row r="6" spans="2:14" x14ac:dyDescent="0.35">
      <c r="B6" s="5">
        <v>2</v>
      </c>
      <c r="C6" s="5" t="s">
        <v>99</v>
      </c>
      <c r="D6" s="6">
        <v>111561</v>
      </c>
      <c r="E6" s="22">
        <v>0.25</v>
      </c>
      <c r="F6" s="6">
        <v>5</v>
      </c>
      <c r="G6" s="6">
        <v>300</v>
      </c>
      <c r="H6" s="21">
        <v>2.78</v>
      </c>
      <c r="I6" s="5">
        <v>0.2</v>
      </c>
      <c r="J6" s="21">
        <v>50.13</v>
      </c>
      <c r="K6" s="23">
        <v>0.58209999999999995</v>
      </c>
      <c r="L6" s="23">
        <v>0.443</v>
      </c>
      <c r="M6" s="23">
        <v>0.9657</v>
      </c>
      <c r="N6" s="23">
        <f>L6*M6</f>
        <v>0.42780509999999999</v>
      </c>
    </row>
    <row r="7" spans="2:14" x14ac:dyDescent="0.35">
      <c r="B7" s="5">
        <v>3</v>
      </c>
      <c r="C7" s="5" t="s">
        <v>99</v>
      </c>
      <c r="D7" s="6">
        <v>111561</v>
      </c>
      <c r="E7" s="22">
        <v>0.25</v>
      </c>
      <c r="F7" s="6">
        <v>10</v>
      </c>
      <c r="G7" s="6">
        <v>200</v>
      </c>
      <c r="H7" s="21">
        <v>2.19</v>
      </c>
      <c r="I7" s="5">
        <v>0.2</v>
      </c>
      <c r="J7" s="21">
        <v>112.06</v>
      </c>
      <c r="K7" s="23">
        <v>0.62570000000000003</v>
      </c>
      <c r="L7" s="23">
        <v>0.46729999999999999</v>
      </c>
      <c r="M7" s="23">
        <v>0.96899999999999997</v>
      </c>
      <c r="N7" s="23">
        <f>L7*M7</f>
        <v>0.45281369999999999</v>
      </c>
    </row>
    <row r="8" spans="2:14" x14ac:dyDescent="0.35">
      <c r="B8" s="5">
        <v>4</v>
      </c>
      <c r="C8" s="5" t="s">
        <v>99</v>
      </c>
      <c r="D8" s="6">
        <v>111561</v>
      </c>
      <c r="E8" s="22">
        <v>0.25</v>
      </c>
      <c r="F8" s="6">
        <v>10</v>
      </c>
      <c r="G8" s="6">
        <v>300</v>
      </c>
      <c r="H8" s="21">
        <v>3.34</v>
      </c>
      <c r="I8" s="5">
        <v>0.2</v>
      </c>
      <c r="J8" s="21">
        <v>112.06</v>
      </c>
      <c r="K8" s="23">
        <v>0.62029999999999996</v>
      </c>
      <c r="L8" s="23">
        <v>0.4723</v>
      </c>
      <c r="M8" s="23">
        <v>0.96870000000000001</v>
      </c>
      <c r="N8" s="23">
        <f>L8*M8</f>
        <v>0.45751701</v>
      </c>
    </row>
    <row r="9" spans="2:14" x14ac:dyDescent="0.35">
      <c r="B9" s="5">
        <v>5</v>
      </c>
      <c r="C9" s="5" t="s">
        <v>99</v>
      </c>
      <c r="D9" s="6">
        <v>111561</v>
      </c>
      <c r="E9" s="22">
        <v>0.35</v>
      </c>
      <c r="F9" s="6">
        <v>5</v>
      </c>
      <c r="G9" s="6">
        <v>200</v>
      </c>
      <c r="H9" s="21">
        <v>3.52</v>
      </c>
      <c r="I9" s="5">
        <v>0.2</v>
      </c>
      <c r="J9" s="21">
        <v>48.28</v>
      </c>
      <c r="K9" s="23" t="s">
        <v>49</v>
      </c>
      <c r="L9" s="23" t="s">
        <v>49</v>
      </c>
      <c r="M9" s="23" t="s">
        <v>49</v>
      </c>
      <c r="N9" s="23" t="s">
        <v>49</v>
      </c>
    </row>
    <row r="10" spans="2:14" x14ac:dyDescent="0.35">
      <c r="B10" s="5">
        <v>6</v>
      </c>
      <c r="C10" s="5" t="s">
        <v>99</v>
      </c>
      <c r="D10" s="6">
        <v>111561</v>
      </c>
      <c r="E10" s="22">
        <v>0.35</v>
      </c>
      <c r="F10" s="6">
        <v>5</v>
      </c>
      <c r="G10" s="6">
        <v>300</v>
      </c>
      <c r="H10" s="21">
        <v>5.23</v>
      </c>
      <c r="I10" s="5">
        <v>0.2</v>
      </c>
      <c r="J10" s="21">
        <v>50.13</v>
      </c>
      <c r="K10" s="23">
        <v>0.56579999999999997</v>
      </c>
      <c r="L10" s="23">
        <v>0.44080000000000003</v>
      </c>
      <c r="M10" s="23">
        <v>0.96909999999999996</v>
      </c>
      <c r="N10" s="23">
        <f>L10*M10</f>
        <v>0.42717927999999999</v>
      </c>
    </row>
    <row r="11" spans="2:14" x14ac:dyDescent="0.35">
      <c r="B11" s="5">
        <v>7</v>
      </c>
      <c r="C11" s="5" t="s">
        <v>99</v>
      </c>
      <c r="D11" s="6">
        <v>111561</v>
      </c>
      <c r="E11" s="22">
        <v>0.35</v>
      </c>
      <c r="F11" s="6">
        <v>10</v>
      </c>
      <c r="G11" s="6">
        <v>200</v>
      </c>
      <c r="H11" s="21">
        <v>4.0872999999999999</v>
      </c>
      <c r="I11" s="5">
        <v>0.2</v>
      </c>
      <c r="J11" s="21">
        <v>112.06</v>
      </c>
      <c r="K11" s="23">
        <v>0.60629999999999995</v>
      </c>
      <c r="L11" s="23" t="s">
        <v>49</v>
      </c>
      <c r="M11" s="23" t="s">
        <v>49</v>
      </c>
      <c r="N11" s="23" t="s">
        <v>49</v>
      </c>
    </row>
    <row r="12" spans="2:14" x14ac:dyDescent="0.35">
      <c r="B12" s="5">
        <v>8</v>
      </c>
      <c r="C12" s="5" t="s">
        <v>99</v>
      </c>
      <c r="D12" s="6">
        <v>111561</v>
      </c>
      <c r="E12" s="22">
        <v>0.35</v>
      </c>
      <c r="F12" s="6">
        <v>10</v>
      </c>
      <c r="G12" s="6">
        <v>300</v>
      </c>
      <c r="H12" s="21">
        <v>6.0351999999999997</v>
      </c>
      <c r="I12" s="5">
        <v>0.2</v>
      </c>
      <c r="J12" s="21">
        <v>112.06</v>
      </c>
      <c r="K12" s="23">
        <v>0.60629999999999995</v>
      </c>
      <c r="L12" s="23">
        <v>0.4884</v>
      </c>
      <c r="M12" s="23">
        <v>0.97070000000000001</v>
      </c>
      <c r="N12" s="23">
        <f>L12*M12</f>
        <v>0.47408988000000002</v>
      </c>
    </row>
    <row r="15" spans="2:14" x14ac:dyDescent="0.35">
      <c r="E15" s="103" t="s">
        <v>39</v>
      </c>
      <c r="F15" s="104"/>
      <c r="G15" s="105"/>
    </row>
    <row r="16" spans="2:14" ht="43.5" x14ac:dyDescent="0.35">
      <c r="B16" s="20" t="s">
        <v>577</v>
      </c>
      <c r="C16" s="20" t="s">
        <v>27</v>
      </c>
      <c r="D16" s="20" t="s">
        <v>28</v>
      </c>
      <c r="E16" s="20" t="s">
        <v>40</v>
      </c>
      <c r="F16" s="20" t="s">
        <v>48</v>
      </c>
      <c r="G16" s="20" t="s">
        <v>47</v>
      </c>
      <c r="H16" s="20" t="s">
        <v>43</v>
      </c>
      <c r="I16" s="20" t="s">
        <v>41</v>
      </c>
      <c r="J16" s="20" t="s">
        <v>44</v>
      </c>
      <c r="K16" s="20" t="s">
        <v>45</v>
      </c>
      <c r="L16" s="20" t="s">
        <v>46</v>
      </c>
      <c r="M16" s="20" t="s">
        <v>42</v>
      </c>
      <c r="N16" s="20" t="s">
        <v>50</v>
      </c>
    </row>
    <row r="17" spans="2:16" x14ac:dyDescent="0.35">
      <c r="B17" s="5">
        <v>8</v>
      </c>
      <c r="C17" s="5" t="s">
        <v>99</v>
      </c>
      <c r="D17" s="6">
        <v>111561</v>
      </c>
      <c r="E17" s="22">
        <v>0.35</v>
      </c>
      <c r="F17" s="6">
        <v>10</v>
      </c>
      <c r="G17" s="6">
        <v>300</v>
      </c>
      <c r="H17" s="21">
        <v>6.0351999999999997</v>
      </c>
      <c r="I17" s="5">
        <v>0.2</v>
      </c>
      <c r="J17" s="21">
        <v>112.06</v>
      </c>
      <c r="K17" s="23">
        <v>0.60629999999999995</v>
      </c>
      <c r="L17" s="23">
        <v>0.4884</v>
      </c>
      <c r="M17" s="23">
        <v>0.97070000000000001</v>
      </c>
      <c r="N17" s="23">
        <f>L17*M17</f>
        <v>0.47408988000000002</v>
      </c>
    </row>
    <row r="18" spans="2:16" x14ac:dyDescent="0.35">
      <c r="B18" s="5">
        <v>9</v>
      </c>
      <c r="C18" s="5" t="s">
        <v>100</v>
      </c>
      <c r="D18" s="6">
        <v>111561</v>
      </c>
      <c r="E18" s="22">
        <v>0.35</v>
      </c>
      <c r="F18" s="6">
        <v>10</v>
      </c>
      <c r="G18" s="6">
        <v>300</v>
      </c>
      <c r="H18" s="21">
        <v>5.89</v>
      </c>
      <c r="I18" s="5">
        <v>0.2</v>
      </c>
      <c r="J18" s="21">
        <v>112.06</v>
      </c>
      <c r="K18" s="23">
        <v>0.60199999999999998</v>
      </c>
      <c r="L18" s="23">
        <v>0.48099999999999998</v>
      </c>
      <c r="M18" s="23">
        <v>0.97184999999999999</v>
      </c>
      <c r="N18" s="23">
        <f>L18*M18</f>
        <v>0.46745984999999995</v>
      </c>
    </row>
    <row r="19" spans="2:16" x14ac:dyDescent="0.35">
      <c r="B19" s="5">
        <v>10</v>
      </c>
      <c r="C19" s="5" t="s">
        <v>101</v>
      </c>
      <c r="D19" s="6">
        <v>111561</v>
      </c>
      <c r="E19" s="22">
        <v>0.35</v>
      </c>
      <c r="F19" s="6">
        <v>10</v>
      </c>
      <c r="G19" s="6">
        <v>300</v>
      </c>
      <c r="H19" s="21">
        <v>6.1</v>
      </c>
      <c r="I19" s="5">
        <v>0.2</v>
      </c>
      <c r="J19" s="21">
        <v>112.06</v>
      </c>
      <c r="K19" s="23">
        <v>0.62309999999999999</v>
      </c>
      <c r="L19" s="23">
        <v>0.45700000000000002</v>
      </c>
      <c r="M19" s="23">
        <v>0.96850000000000003</v>
      </c>
      <c r="N19" s="23">
        <f>L19*M19</f>
        <v>0.44260450000000001</v>
      </c>
    </row>
    <row r="20" spans="2:16" x14ac:dyDescent="0.35">
      <c r="B20" s="5">
        <v>11</v>
      </c>
      <c r="C20" s="5" t="s">
        <v>102</v>
      </c>
      <c r="D20" s="6">
        <v>111561</v>
      </c>
      <c r="E20" s="22">
        <v>0.35</v>
      </c>
      <c r="F20" s="6">
        <v>10</v>
      </c>
      <c r="G20" s="6">
        <v>300</v>
      </c>
      <c r="H20" s="21">
        <v>6.22</v>
      </c>
      <c r="I20" s="5">
        <v>0.2</v>
      </c>
      <c r="J20" s="21">
        <v>112.06</v>
      </c>
      <c r="K20" s="23">
        <v>0.6522</v>
      </c>
      <c r="L20" s="23">
        <v>0.52010000000000001</v>
      </c>
      <c r="M20" s="23">
        <v>0.97394999999999998</v>
      </c>
      <c r="N20" s="23">
        <f>L20*M20</f>
        <v>0.50655139500000002</v>
      </c>
    </row>
    <row r="27" spans="2:16" x14ac:dyDescent="0.35">
      <c r="E27" s="103" t="s">
        <v>39</v>
      </c>
      <c r="F27" s="104"/>
      <c r="G27" s="105"/>
    </row>
    <row r="28" spans="2:16" ht="43.5" x14ac:dyDescent="0.35">
      <c r="B28" s="20" t="s">
        <v>577</v>
      </c>
      <c r="C28" s="20" t="s">
        <v>27</v>
      </c>
      <c r="D28" s="20" t="s">
        <v>28</v>
      </c>
      <c r="E28" s="20" t="s">
        <v>40</v>
      </c>
      <c r="F28" s="20" t="s">
        <v>48</v>
      </c>
      <c r="G28" s="20" t="s">
        <v>47</v>
      </c>
      <c r="H28" s="20" t="s">
        <v>43</v>
      </c>
      <c r="I28" s="20" t="s">
        <v>41</v>
      </c>
      <c r="J28" s="20" t="s">
        <v>44</v>
      </c>
      <c r="K28" s="20" t="s">
        <v>45</v>
      </c>
      <c r="L28" s="20" t="s">
        <v>46</v>
      </c>
      <c r="M28" s="20" t="s">
        <v>42</v>
      </c>
      <c r="N28" s="20" t="s">
        <v>50</v>
      </c>
    </row>
    <row r="29" spans="2:16" x14ac:dyDescent="0.35">
      <c r="B29" s="5">
        <v>12</v>
      </c>
      <c r="C29" s="5" t="s">
        <v>103</v>
      </c>
      <c r="D29" s="6">
        <v>55176</v>
      </c>
      <c r="E29" s="22">
        <v>0.35</v>
      </c>
      <c r="F29" s="6">
        <v>10</v>
      </c>
      <c r="G29" s="6">
        <v>300</v>
      </c>
      <c r="H29" s="21">
        <v>1.1435999999999999</v>
      </c>
      <c r="I29" s="5">
        <v>0.2</v>
      </c>
      <c r="J29" s="21">
        <v>112.06</v>
      </c>
      <c r="K29" s="23">
        <v>4.07E-2</v>
      </c>
      <c r="L29" s="23">
        <v>0</v>
      </c>
      <c r="M29" s="23">
        <v>0.97729999999999995</v>
      </c>
      <c r="N29" s="23">
        <f t="shared" ref="N29:N35" si="0">L29*M29</f>
        <v>0</v>
      </c>
    </row>
    <row r="30" spans="2:16" x14ac:dyDescent="0.35">
      <c r="B30" s="5">
        <v>13</v>
      </c>
      <c r="C30" s="5" t="s">
        <v>104</v>
      </c>
      <c r="D30" s="6">
        <v>55176</v>
      </c>
      <c r="E30" s="22">
        <v>0.35</v>
      </c>
      <c r="F30" s="6">
        <v>10</v>
      </c>
      <c r="G30" s="6">
        <v>300</v>
      </c>
      <c r="H30" s="21">
        <v>59.809730000000002</v>
      </c>
      <c r="I30" s="5">
        <v>0.2</v>
      </c>
      <c r="J30" s="21">
        <v>112.06</v>
      </c>
      <c r="K30" s="23">
        <v>0.2409</v>
      </c>
      <c r="L30" s="23">
        <v>7.2499999999999995E-2</v>
      </c>
      <c r="M30" s="23">
        <v>0.98309999999999997</v>
      </c>
      <c r="N30" s="23">
        <f t="shared" si="0"/>
        <v>7.1274749999999998E-2</v>
      </c>
    </row>
    <row r="31" spans="2:16" x14ac:dyDescent="0.35">
      <c r="B31" s="5">
        <v>14</v>
      </c>
      <c r="C31" s="5" t="s">
        <v>103</v>
      </c>
      <c r="D31" s="6">
        <v>55176</v>
      </c>
      <c r="E31" s="22">
        <v>0.5</v>
      </c>
      <c r="F31" s="6">
        <v>10</v>
      </c>
      <c r="G31" s="6">
        <v>300</v>
      </c>
      <c r="H31" s="21">
        <v>1.1837</v>
      </c>
      <c r="I31" s="5">
        <v>0.2</v>
      </c>
      <c r="J31" s="21">
        <v>112.06</v>
      </c>
      <c r="K31" s="23">
        <v>0.24199999999999999</v>
      </c>
      <c r="L31" s="23">
        <v>0.1328</v>
      </c>
      <c r="M31" s="23">
        <v>0.97440000000000004</v>
      </c>
      <c r="N31" s="23">
        <f t="shared" si="0"/>
        <v>0.12940032000000001</v>
      </c>
      <c r="P31" t="s">
        <v>107</v>
      </c>
    </row>
    <row r="32" spans="2:16" x14ac:dyDescent="0.35">
      <c r="B32" s="5">
        <v>15</v>
      </c>
      <c r="C32" s="5" t="s">
        <v>103</v>
      </c>
      <c r="D32" s="6">
        <v>55176</v>
      </c>
      <c r="E32" s="22">
        <v>1</v>
      </c>
      <c r="F32" s="6">
        <v>20</v>
      </c>
      <c r="G32" s="6">
        <v>300</v>
      </c>
      <c r="H32" s="21">
        <v>1.4020999999999999</v>
      </c>
      <c r="I32" s="5">
        <v>0.2</v>
      </c>
      <c r="J32" s="21">
        <v>112.06</v>
      </c>
      <c r="K32" s="23" t="s">
        <v>49</v>
      </c>
      <c r="L32" s="23">
        <v>0.6079</v>
      </c>
      <c r="M32" s="23">
        <v>0.99170000000000003</v>
      </c>
      <c r="N32" s="23">
        <f t="shared" si="0"/>
        <v>0.60285443000000005</v>
      </c>
      <c r="P32" t="s">
        <v>106</v>
      </c>
    </row>
    <row r="33" spans="2:16" x14ac:dyDescent="0.35">
      <c r="B33" s="5">
        <v>16</v>
      </c>
      <c r="C33" s="5" t="s">
        <v>104</v>
      </c>
      <c r="D33" s="6">
        <v>55176</v>
      </c>
      <c r="E33" s="22">
        <v>1</v>
      </c>
      <c r="F33" s="6">
        <v>20</v>
      </c>
      <c r="G33" s="6">
        <v>300</v>
      </c>
      <c r="H33" s="21">
        <v>1.1720999999999999</v>
      </c>
      <c r="I33" s="5">
        <v>0.2</v>
      </c>
      <c r="J33" s="21">
        <v>112.06</v>
      </c>
      <c r="K33" s="23" t="s">
        <v>49</v>
      </c>
      <c r="L33" s="23">
        <v>0.6341</v>
      </c>
      <c r="M33" s="23">
        <v>0.99377000000000004</v>
      </c>
      <c r="N33" s="23">
        <f t="shared" si="0"/>
        <v>0.63014955699999997</v>
      </c>
      <c r="P33" t="s">
        <v>106</v>
      </c>
    </row>
    <row r="34" spans="2:16" x14ac:dyDescent="0.35">
      <c r="B34" s="5">
        <v>17</v>
      </c>
      <c r="C34" s="5" t="s">
        <v>108</v>
      </c>
      <c r="D34" s="6">
        <v>55176</v>
      </c>
      <c r="E34" s="22">
        <v>1</v>
      </c>
      <c r="F34" s="6">
        <v>20</v>
      </c>
      <c r="G34" s="6">
        <v>300</v>
      </c>
      <c r="H34" s="21">
        <v>1.196</v>
      </c>
      <c r="I34" s="5">
        <v>0.2</v>
      </c>
      <c r="J34" s="21">
        <v>112.06</v>
      </c>
      <c r="K34" s="23" t="s">
        <v>49</v>
      </c>
      <c r="L34" s="23">
        <v>0.59970000000000001</v>
      </c>
      <c r="M34" s="23">
        <v>0.99199999999999999</v>
      </c>
      <c r="N34" s="23">
        <f t="shared" si="0"/>
        <v>0.59490240000000005</v>
      </c>
      <c r="P34" t="s">
        <v>106</v>
      </c>
    </row>
    <row r="35" spans="2:16" x14ac:dyDescent="0.35">
      <c r="B35" s="5">
        <v>18</v>
      </c>
      <c r="C35" s="5" t="s">
        <v>105</v>
      </c>
      <c r="D35" s="6">
        <v>55176</v>
      </c>
      <c r="E35" s="22">
        <v>1</v>
      </c>
      <c r="F35" s="6">
        <v>20</v>
      </c>
      <c r="G35" s="6">
        <v>300</v>
      </c>
      <c r="H35" s="21">
        <v>1.0221</v>
      </c>
      <c r="I35" s="5">
        <v>0.2</v>
      </c>
      <c r="J35" s="21">
        <v>112.06</v>
      </c>
      <c r="K35" s="23" t="s">
        <v>49</v>
      </c>
      <c r="L35" s="23">
        <v>0.44900000000000001</v>
      </c>
      <c r="M35" s="23">
        <v>0.99195</v>
      </c>
      <c r="N35" s="23">
        <f t="shared" si="0"/>
        <v>0.44538555000000002</v>
      </c>
      <c r="P35" t="s">
        <v>106</v>
      </c>
    </row>
  </sheetData>
  <mergeCells count="3">
    <mergeCell ref="E3:G3"/>
    <mergeCell ref="E27:G27"/>
    <mergeCell ref="E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75EA-5E3F-463D-9FC1-D81386086BB3}">
  <dimension ref="B2:G30"/>
  <sheetViews>
    <sheetView workbookViewId="0">
      <selection activeCell="C28" sqref="C28"/>
    </sheetView>
  </sheetViews>
  <sheetFormatPr defaultRowHeight="14.5" x14ac:dyDescent="0.35"/>
  <cols>
    <col min="2" max="2" width="16.453125" customWidth="1"/>
    <col min="5" max="5" width="12.453125" customWidth="1"/>
    <col min="6" max="6" width="13.453125" customWidth="1"/>
    <col min="7" max="7" width="46.453125" customWidth="1"/>
  </cols>
  <sheetData>
    <row r="2" spans="2:7" x14ac:dyDescent="0.35">
      <c r="B2" s="29" t="s">
        <v>578</v>
      </c>
      <c r="C2" s="29" t="s">
        <v>58</v>
      </c>
    </row>
    <row r="3" spans="2:7" x14ac:dyDescent="0.35">
      <c r="B3" s="25" t="s">
        <v>51</v>
      </c>
      <c r="C3" s="26">
        <v>0.81820000000000004</v>
      </c>
    </row>
    <row r="4" spans="2:7" x14ac:dyDescent="0.35">
      <c r="B4" s="25" t="s">
        <v>52</v>
      </c>
      <c r="C4" s="26">
        <v>0.71430000000000005</v>
      </c>
    </row>
    <row r="5" spans="2:7" x14ac:dyDescent="0.35">
      <c r="B5" s="25" t="s">
        <v>53</v>
      </c>
      <c r="C5" s="26">
        <v>0.76470000000000005</v>
      </c>
    </row>
    <row r="6" spans="2:7" x14ac:dyDescent="0.35">
      <c r="B6" s="25" t="s">
        <v>54</v>
      </c>
      <c r="C6" s="26">
        <v>0.71430000000000005</v>
      </c>
    </row>
    <row r="7" spans="2:7" x14ac:dyDescent="0.35">
      <c r="B7" s="25" t="s">
        <v>55</v>
      </c>
      <c r="C7" s="26">
        <v>0.76470000000000005</v>
      </c>
    </row>
    <row r="8" spans="2:7" x14ac:dyDescent="0.35">
      <c r="B8" s="25" t="s">
        <v>56</v>
      </c>
      <c r="C8" s="26">
        <v>0.76470000000000005</v>
      </c>
    </row>
    <row r="9" spans="2:7" x14ac:dyDescent="0.35">
      <c r="B9" s="25" t="s">
        <v>57</v>
      </c>
      <c r="C9" s="26">
        <v>0.875</v>
      </c>
    </row>
    <row r="10" spans="2:7" ht="30" customHeight="1" x14ac:dyDescent="0.35">
      <c r="B10" s="27" t="s">
        <v>59</v>
      </c>
      <c r="C10" s="28">
        <v>0.439</v>
      </c>
    </row>
    <row r="12" spans="2:7" ht="29" x14ac:dyDescent="0.35">
      <c r="E12" s="2" t="s">
        <v>61</v>
      </c>
      <c r="F12" s="2" t="s">
        <v>579</v>
      </c>
      <c r="G12" s="2" t="s">
        <v>62</v>
      </c>
    </row>
    <row r="13" spans="2:7" x14ac:dyDescent="0.35">
      <c r="E13" s="5" t="s">
        <v>64</v>
      </c>
      <c r="F13" s="30">
        <v>3.9920373030682803E-4</v>
      </c>
      <c r="G13" s="5" t="s">
        <v>82</v>
      </c>
    </row>
    <row r="14" spans="2:7" x14ac:dyDescent="0.35">
      <c r="E14" s="5" t="s">
        <v>65</v>
      </c>
      <c r="F14" s="30">
        <v>3.9920373030682803E-4</v>
      </c>
      <c r="G14" s="5" t="s">
        <v>83</v>
      </c>
    </row>
    <row r="15" spans="2:7" x14ac:dyDescent="0.35">
      <c r="E15" s="5" t="s">
        <v>63</v>
      </c>
      <c r="F15" s="30">
        <v>3.6629081165291401E-4</v>
      </c>
      <c r="G15" s="5" t="s">
        <v>81</v>
      </c>
    </row>
    <row r="16" spans="2:7" x14ac:dyDescent="0.35">
      <c r="E16" s="5" t="s">
        <v>67</v>
      </c>
      <c r="F16" s="30">
        <v>2.4732342026791197E-4</v>
      </c>
      <c r="G16" s="5" t="s">
        <v>84</v>
      </c>
    </row>
    <row r="17" spans="5:7" x14ac:dyDescent="0.35">
      <c r="E17" s="5" t="s">
        <v>68</v>
      </c>
      <c r="F17" s="30">
        <v>1.89061525443335E-4</v>
      </c>
      <c r="G17" s="5" t="s">
        <v>85</v>
      </c>
    </row>
    <row r="18" spans="5:7" x14ac:dyDescent="0.35">
      <c r="E18" s="5" t="s">
        <v>66</v>
      </c>
      <c r="F18" s="30">
        <v>1.6074957291837999E-4</v>
      </c>
      <c r="G18" s="5" t="s">
        <v>86</v>
      </c>
    </row>
    <row r="19" spans="5:7" x14ac:dyDescent="0.35">
      <c r="E19" s="5" t="s">
        <v>69</v>
      </c>
      <c r="F19" s="30">
        <v>1.41024406620096E-4</v>
      </c>
      <c r="G19" s="5" t="s">
        <v>87</v>
      </c>
    </row>
    <row r="20" spans="5:7" x14ac:dyDescent="0.35">
      <c r="E20" s="5" t="s">
        <v>70</v>
      </c>
      <c r="F20" s="30">
        <v>1.2465224236491099E-4</v>
      </c>
      <c r="G20" s="5" t="s">
        <v>89</v>
      </c>
    </row>
    <row r="21" spans="5:7" x14ac:dyDescent="0.35">
      <c r="E21" s="5" t="s">
        <v>75</v>
      </c>
      <c r="F21" s="30">
        <v>9.4149960647781994E-5</v>
      </c>
      <c r="G21" s="5" t="s">
        <v>94</v>
      </c>
    </row>
    <row r="22" spans="5:7" x14ac:dyDescent="0.35">
      <c r="E22" s="5" t="s">
        <v>80</v>
      </c>
      <c r="F22" s="30">
        <v>8.0308148582487003E-5</v>
      </c>
      <c r="G22" s="5" t="s">
        <v>98</v>
      </c>
    </row>
    <row r="23" spans="5:7" x14ac:dyDescent="0.35">
      <c r="E23" s="5" t="s">
        <v>74</v>
      </c>
      <c r="F23" s="30">
        <v>7.8313165001372002E-5</v>
      </c>
      <c r="G23" s="5" t="s">
        <v>93</v>
      </c>
    </row>
    <row r="24" spans="5:7" x14ac:dyDescent="0.35">
      <c r="E24" s="5" t="s">
        <v>78</v>
      </c>
      <c r="F24" s="30">
        <v>7.5961597523018897E-5</v>
      </c>
      <c r="G24" s="5" t="s">
        <v>88</v>
      </c>
    </row>
    <row r="25" spans="5:7" x14ac:dyDescent="0.35">
      <c r="E25" s="5" t="s">
        <v>72</v>
      </c>
      <c r="F25" s="30">
        <v>7.3008494751815298E-5</v>
      </c>
      <c r="G25" s="5" t="s">
        <v>91</v>
      </c>
    </row>
    <row r="26" spans="5:7" x14ac:dyDescent="0.35">
      <c r="E26" s="5" t="s">
        <v>77</v>
      </c>
      <c r="F26" s="30">
        <v>7.1139725055561798E-5</v>
      </c>
      <c r="G26" s="5" t="s">
        <v>96</v>
      </c>
    </row>
    <row r="27" spans="5:7" x14ac:dyDescent="0.35">
      <c r="E27" s="5" t="s">
        <v>76</v>
      </c>
      <c r="F27" s="30">
        <v>7.02419105865081E-5</v>
      </c>
      <c r="G27" s="5" t="s">
        <v>95</v>
      </c>
    </row>
    <row r="28" spans="5:7" x14ac:dyDescent="0.35">
      <c r="E28" s="5" t="s">
        <v>73</v>
      </c>
      <c r="F28" s="30">
        <v>6.1731368021078804E-5</v>
      </c>
      <c r="G28" s="5" t="s">
        <v>92</v>
      </c>
    </row>
    <row r="29" spans="5:7" x14ac:dyDescent="0.35">
      <c r="E29" s="5" t="s">
        <v>79</v>
      </c>
      <c r="F29" s="30">
        <v>5.5644222971746099E-5</v>
      </c>
      <c r="G29" s="5" t="s">
        <v>97</v>
      </c>
    </row>
    <row r="30" spans="5:7" x14ac:dyDescent="0.35">
      <c r="E30" s="5" t="s">
        <v>71</v>
      </c>
      <c r="F30" s="30">
        <v>5.2527656519461103E-5</v>
      </c>
      <c r="G30" s="5" t="s">
        <v>90</v>
      </c>
    </row>
  </sheetData>
  <sheetProtection algorithmName="SHA-512" hashValue="2IHPzFHYFMPyJZv1WiklZ9ZCqMm4EagjfYLaiswCYILbbE51gHxv2P8S2kOnzTmFN/gpEnMlPTqwf8Tdel0pmA==" saltValue="xohXpet/prkErv27OaN0Rg==" spinCount="100000" sheet="1" objects="1" scenarios="1"/>
  <sortState xmlns:xlrd2="http://schemas.microsoft.com/office/spreadsheetml/2017/richdata2" ref="E13:G30">
    <sortCondition descending="1" ref="F13:F3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09D9-312F-4838-AF53-2A6501EAE06E}">
  <dimension ref="B2:G25"/>
  <sheetViews>
    <sheetView workbookViewId="0">
      <selection activeCell="F8" sqref="F8"/>
    </sheetView>
  </sheetViews>
  <sheetFormatPr defaultRowHeight="14.5" x14ac:dyDescent="0.35"/>
  <cols>
    <col min="2" max="2" width="16.453125" customWidth="1"/>
    <col min="5" max="5" width="12.453125" customWidth="1"/>
    <col min="6" max="6" width="13.453125" customWidth="1"/>
    <col min="7" max="7" width="46.453125" customWidth="1"/>
  </cols>
  <sheetData>
    <row r="2" spans="2:7" x14ac:dyDescent="0.35">
      <c r="B2" s="29" t="s">
        <v>60</v>
      </c>
      <c r="C2" s="29" t="s">
        <v>58</v>
      </c>
    </row>
    <row r="3" spans="2:7" x14ac:dyDescent="0.35">
      <c r="B3" s="25" t="s">
        <v>109</v>
      </c>
      <c r="C3" s="26">
        <v>0.62161999999999995</v>
      </c>
    </row>
    <row r="4" spans="2:7" x14ac:dyDescent="0.35">
      <c r="B4" s="25" t="s">
        <v>110</v>
      </c>
      <c r="C4" s="26">
        <v>0.71428570000000002</v>
      </c>
    </row>
    <row r="5" spans="2:7" x14ac:dyDescent="0.35">
      <c r="B5" s="25" t="s">
        <v>111</v>
      </c>
      <c r="C5" s="26">
        <v>0.6216216</v>
      </c>
    </row>
    <row r="6" spans="2:7" ht="29" x14ac:dyDescent="0.35">
      <c r="B6" s="27" t="s">
        <v>59</v>
      </c>
      <c r="C6" s="28">
        <v>0.42499999999999999</v>
      </c>
    </row>
    <row r="8" spans="2:7" ht="29" x14ac:dyDescent="0.35">
      <c r="E8" s="2" t="s">
        <v>61</v>
      </c>
      <c r="F8" s="2" t="s">
        <v>118</v>
      </c>
      <c r="G8" s="2" t="s">
        <v>62</v>
      </c>
    </row>
    <row r="9" spans="2:7" x14ac:dyDescent="0.35">
      <c r="E9" s="5" t="s">
        <v>64</v>
      </c>
      <c r="F9" s="30"/>
      <c r="G9" s="5"/>
    </row>
    <row r="10" spans="2:7" x14ac:dyDescent="0.35">
      <c r="E10" s="5" t="s">
        <v>65</v>
      </c>
      <c r="F10" s="30"/>
      <c r="G10" s="5"/>
    </row>
    <row r="11" spans="2:7" x14ac:dyDescent="0.35">
      <c r="E11" s="5" t="s">
        <v>63</v>
      </c>
      <c r="F11" s="30"/>
      <c r="G11" s="5"/>
    </row>
    <row r="12" spans="2:7" x14ac:dyDescent="0.35">
      <c r="E12" s="5" t="s">
        <v>67</v>
      </c>
      <c r="F12" s="30"/>
      <c r="G12" s="5"/>
    </row>
    <row r="13" spans="2:7" x14ac:dyDescent="0.35">
      <c r="E13" s="5" t="s">
        <v>68</v>
      </c>
      <c r="F13" s="30"/>
      <c r="G13" s="5"/>
    </row>
    <row r="14" spans="2:7" x14ac:dyDescent="0.35">
      <c r="E14" s="5" t="s">
        <v>66</v>
      </c>
      <c r="F14" s="30"/>
      <c r="G14" s="5"/>
    </row>
    <row r="15" spans="2:7" x14ac:dyDescent="0.35">
      <c r="E15" s="5" t="s">
        <v>69</v>
      </c>
      <c r="F15" s="30"/>
      <c r="G15" s="5"/>
    </row>
    <row r="16" spans="2:7" x14ac:dyDescent="0.35">
      <c r="E16" s="5" t="s">
        <v>70</v>
      </c>
      <c r="F16" s="30"/>
      <c r="G16" s="5"/>
    </row>
    <row r="17" spans="5:7" x14ac:dyDescent="0.35">
      <c r="E17" s="5" t="s">
        <v>75</v>
      </c>
      <c r="F17" s="30"/>
      <c r="G17" s="5"/>
    </row>
    <row r="18" spans="5:7" x14ac:dyDescent="0.35">
      <c r="E18" s="5" t="s">
        <v>74</v>
      </c>
      <c r="F18" s="30"/>
      <c r="G18" s="5"/>
    </row>
    <row r="19" spans="5:7" x14ac:dyDescent="0.35">
      <c r="E19" s="5" t="s">
        <v>78</v>
      </c>
      <c r="F19" s="30"/>
      <c r="G19" s="5"/>
    </row>
    <row r="20" spans="5:7" x14ac:dyDescent="0.35">
      <c r="E20" s="5" t="s">
        <v>72</v>
      </c>
      <c r="F20" s="30"/>
      <c r="G20" s="5"/>
    </row>
    <row r="21" spans="5:7" x14ac:dyDescent="0.35">
      <c r="E21" s="5" t="s">
        <v>77</v>
      </c>
      <c r="F21" s="30"/>
      <c r="G21" s="5"/>
    </row>
    <row r="22" spans="5:7" x14ac:dyDescent="0.35">
      <c r="E22" s="5" t="s">
        <v>73</v>
      </c>
      <c r="F22" s="30"/>
      <c r="G22" s="5"/>
    </row>
    <row r="23" spans="5:7" x14ac:dyDescent="0.35">
      <c r="E23" s="5" t="s">
        <v>112</v>
      </c>
      <c r="F23" s="30"/>
      <c r="G23" s="5"/>
    </row>
    <row r="24" spans="5:7" x14ac:dyDescent="0.35">
      <c r="E24" s="5" t="s">
        <v>113</v>
      </c>
      <c r="F24" s="30"/>
      <c r="G24" s="5"/>
    </row>
    <row r="25" spans="5:7" x14ac:dyDescent="0.35">
      <c r="E25" s="5" t="s">
        <v>114</v>
      </c>
      <c r="F25" s="30"/>
      <c r="G25" s="5"/>
    </row>
  </sheetData>
  <sheetProtection algorithmName="SHA-512" hashValue="UdG3UGZSxu+wiU12XkM/xJGz/BMw79COb0+QdUpUiLtjK0IfKEpECPQxylLMSiMILAXcKDxxJFFgnSlDEXyyKw==" saltValue="2t76o06DjNa3iE5fbbn5Iw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EF79A-80B0-4933-9187-3278AE5021D2}">
  <dimension ref="B2:G21"/>
  <sheetViews>
    <sheetView workbookViewId="0">
      <selection activeCell="F9" sqref="F9"/>
    </sheetView>
  </sheetViews>
  <sheetFormatPr defaultRowHeight="14.5" x14ac:dyDescent="0.35"/>
  <cols>
    <col min="2" max="2" width="16.453125" customWidth="1"/>
    <col min="5" max="5" width="12.453125" customWidth="1"/>
    <col min="6" max="6" width="13.453125" customWidth="1"/>
    <col min="7" max="7" width="46.453125" customWidth="1"/>
  </cols>
  <sheetData>
    <row r="2" spans="2:7" x14ac:dyDescent="0.35">
      <c r="B2" s="29" t="s">
        <v>60</v>
      </c>
      <c r="C2" s="29" t="s">
        <v>58</v>
      </c>
    </row>
    <row r="3" spans="2:7" x14ac:dyDescent="0.35">
      <c r="B3" s="25" t="s">
        <v>109</v>
      </c>
      <c r="C3" s="26">
        <v>0.53846000000000005</v>
      </c>
    </row>
    <row r="4" spans="2:7" x14ac:dyDescent="0.35">
      <c r="B4" s="25" t="s">
        <v>110</v>
      </c>
      <c r="C4" s="26">
        <v>0.53846000000000005</v>
      </c>
    </row>
    <row r="5" spans="2:7" x14ac:dyDescent="0.35">
      <c r="B5" s="25" t="s">
        <v>111</v>
      </c>
      <c r="C5" s="26">
        <v>0.42857000000000001</v>
      </c>
    </row>
    <row r="6" spans="2:7" ht="29" x14ac:dyDescent="0.35">
      <c r="B6" s="27" t="s">
        <v>59</v>
      </c>
      <c r="C6" s="28">
        <v>0.27659</v>
      </c>
    </row>
    <row r="8" spans="2:7" ht="29" x14ac:dyDescent="0.35">
      <c r="E8" s="2" t="s">
        <v>61</v>
      </c>
      <c r="F8" s="2" t="s">
        <v>118</v>
      </c>
      <c r="G8" s="2" t="s">
        <v>62</v>
      </c>
    </row>
    <row r="9" spans="2:7" x14ac:dyDescent="0.35">
      <c r="E9" s="5" t="s">
        <v>66</v>
      </c>
      <c r="F9" s="30"/>
      <c r="G9" s="5"/>
    </row>
    <row r="10" spans="2:7" x14ac:dyDescent="0.35">
      <c r="E10" s="5" t="s">
        <v>68</v>
      </c>
      <c r="F10" s="30"/>
      <c r="G10" s="5"/>
    </row>
    <row r="11" spans="2:7" x14ac:dyDescent="0.35">
      <c r="E11" s="5" t="s">
        <v>63</v>
      </c>
      <c r="F11" s="30"/>
      <c r="G11" s="5"/>
    </row>
    <row r="12" spans="2:7" x14ac:dyDescent="0.35">
      <c r="E12" s="5" t="s">
        <v>64</v>
      </c>
      <c r="F12" s="30"/>
      <c r="G12" s="5"/>
    </row>
    <row r="13" spans="2:7" x14ac:dyDescent="0.35">
      <c r="E13" s="5" t="s">
        <v>73</v>
      </c>
      <c r="F13" s="30"/>
      <c r="G13" s="5"/>
    </row>
    <row r="14" spans="2:7" x14ac:dyDescent="0.35">
      <c r="E14" s="5" t="s">
        <v>115</v>
      </c>
      <c r="F14" s="30"/>
      <c r="G14" s="5"/>
    </row>
    <row r="15" spans="2:7" x14ac:dyDescent="0.35">
      <c r="E15" s="5" t="s">
        <v>116</v>
      </c>
      <c r="F15" s="30"/>
      <c r="G15" s="5"/>
    </row>
    <row r="16" spans="2:7" x14ac:dyDescent="0.35">
      <c r="E16" s="5" t="s">
        <v>112</v>
      </c>
      <c r="F16" s="30"/>
      <c r="G16" s="5"/>
    </row>
    <row r="17" spans="5:7" x14ac:dyDescent="0.35">
      <c r="E17" s="5" t="s">
        <v>80</v>
      </c>
      <c r="F17" s="30"/>
      <c r="G17" s="5"/>
    </row>
    <row r="18" spans="5:7" x14ac:dyDescent="0.35">
      <c r="E18" s="5" t="s">
        <v>65</v>
      </c>
      <c r="F18" s="30"/>
      <c r="G18" s="5"/>
    </row>
    <row r="19" spans="5:7" x14ac:dyDescent="0.35">
      <c r="E19" s="5" t="s">
        <v>117</v>
      </c>
      <c r="F19" s="30"/>
      <c r="G19" s="5"/>
    </row>
    <row r="20" spans="5:7" x14ac:dyDescent="0.35">
      <c r="E20" s="5" t="s">
        <v>70</v>
      </c>
      <c r="F20" s="30"/>
      <c r="G20" s="5"/>
    </row>
    <row r="21" spans="5:7" x14ac:dyDescent="0.35">
      <c r="E21" s="5" t="s">
        <v>69</v>
      </c>
      <c r="F21" s="30"/>
      <c r="G21" s="5"/>
    </row>
  </sheetData>
  <sheetProtection algorithmName="SHA-512" hashValue="rRluslTqGImr51faDw83WjWRdBOOyoBVe/bXOExwwGJ5U3cYJFaNS98Sr0+ZuIA+k5QBWocUTjyHZVTogjPBFg==" saltValue="yU5uZ7RvuXVM83T00nsJLA==" spinCount="100000" sheet="1" objects="1" scenario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AF020-9B4C-4581-84C3-343590EF77CF}">
  <dimension ref="A3:K25"/>
  <sheetViews>
    <sheetView showGridLines="0" workbookViewId="0">
      <selection activeCell="L24" sqref="L24"/>
    </sheetView>
  </sheetViews>
  <sheetFormatPr defaultRowHeight="14.5" x14ac:dyDescent="0.35"/>
  <cols>
    <col min="1" max="1" width="10.54296875" style="31" customWidth="1"/>
    <col min="2" max="2" width="10.54296875" style="32" customWidth="1"/>
    <col min="3" max="3" width="3.54296875" style="32" customWidth="1"/>
    <col min="4" max="4" width="10.54296875" style="31" customWidth="1"/>
    <col min="5" max="5" width="10.54296875" style="32" customWidth="1"/>
    <col min="6" max="6" width="3.54296875" style="32" customWidth="1"/>
    <col min="7" max="7" width="10.54296875" style="31" customWidth="1"/>
    <col min="8" max="8" width="10.54296875" style="32" customWidth="1"/>
    <col min="9" max="9" width="3.54296875" style="32" customWidth="1"/>
    <col min="10" max="10" width="10.54296875" style="31" customWidth="1"/>
    <col min="11" max="11" width="10.54296875" style="32" customWidth="1"/>
  </cols>
  <sheetData>
    <row r="3" spans="1:11" s="35" customFormat="1" ht="30" customHeight="1" x14ac:dyDescent="0.35">
      <c r="A3" s="107" t="s">
        <v>392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</row>
    <row r="4" spans="1:11" x14ac:dyDescent="0.35">
      <c r="A4" s="106" t="s">
        <v>3</v>
      </c>
      <c r="B4" s="106"/>
      <c r="C4" s="33"/>
      <c r="D4" s="106" t="s">
        <v>4</v>
      </c>
      <c r="E4" s="106"/>
      <c r="F4" s="33"/>
      <c r="G4" s="106" t="s">
        <v>5</v>
      </c>
      <c r="H4" s="106"/>
      <c r="I4" s="33"/>
      <c r="J4" s="106" t="s">
        <v>6</v>
      </c>
      <c r="K4" s="106"/>
    </row>
    <row r="5" spans="1:11" x14ac:dyDescent="0.35">
      <c r="A5" s="20" t="s">
        <v>61</v>
      </c>
      <c r="B5" s="20" t="s">
        <v>369</v>
      </c>
      <c r="C5" s="34"/>
      <c r="D5" s="20" t="s">
        <v>61</v>
      </c>
      <c r="E5" s="20" t="s">
        <v>369</v>
      </c>
      <c r="F5" s="34"/>
      <c r="G5" s="20" t="s">
        <v>61</v>
      </c>
      <c r="H5" s="20" t="s">
        <v>369</v>
      </c>
      <c r="I5" s="34"/>
      <c r="J5" s="20" t="s">
        <v>61</v>
      </c>
      <c r="K5" s="20" t="s">
        <v>369</v>
      </c>
    </row>
    <row r="6" spans="1:11" x14ac:dyDescent="0.35">
      <c r="A6" s="5" t="s">
        <v>64</v>
      </c>
      <c r="B6" s="30">
        <v>3.9920373030682803E-4</v>
      </c>
      <c r="C6" s="34"/>
      <c r="D6" s="5" t="s">
        <v>63</v>
      </c>
      <c r="E6" s="30">
        <v>4.2341746006174802E-4</v>
      </c>
      <c r="F6" s="34"/>
      <c r="G6" s="5" t="s">
        <v>63</v>
      </c>
      <c r="H6" s="30">
        <v>3.7481251155818202E-4</v>
      </c>
      <c r="I6" s="34"/>
      <c r="J6" s="5" t="s">
        <v>63</v>
      </c>
      <c r="K6" s="30">
        <v>4.4634093050457301E-4</v>
      </c>
    </row>
    <row r="7" spans="1:11" x14ac:dyDescent="0.35">
      <c r="A7" s="5" t="s">
        <v>65</v>
      </c>
      <c r="B7" s="30">
        <v>3.9920373030682803E-4</v>
      </c>
      <c r="C7" s="34"/>
      <c r="D7" s="5" t="s">
        <v>67</v>
      </c>
      <c r="E7" s="30">
        <v>3.4574999849425702E-4</v>
      </c>
      <c r="F7" s="34"/>
      <c r="G7" s="5" t="s">
        <v>64</v>
      </c>
      <c r="H7" s="30">
        <v>3.5404957445042901E-4</v>
      </c>
      <c r="I7" s="34"/>
      <c r="J7" s="5" t="s">
        <v>64</v>
      </c>
      <c r="K7" s="30">
        <v>4.3241108954320602E-4</v>
      </c>
    </row>
    <row r="8" spans="1:11" x14ac:dyDescent="0.35">
      <c r="A8" s="5" t="s">
        <v>63</v>
      </c>
      <c r="B8" s="30">
        <v>3.6629081165291401E-4</v>
      </c>
      <c r="C8" s="34"/>
      <c r="D8" s="5" t="s">
        <v>64</v>
      </c>
      <c r="E8" s="30">
        <v>3.23154869093979E-4</v>
      </c>
      <c r="F8" s="34"/>
      <c r="G8" s="5" t="s">
        <v>67</v>
      </c>
      <c r="H8" s="30">
        <v>2.3470455737304699E-4</v>
      </c>
      <c r="I8" s="34"/>
      <c r="J8" s="5" t="s">
        <v>68</v>
      </c>
      <c r="K8" s="30">
        <v>2.9224642273816399E-4</v>
      </c>
    </row>
    <row r="9" spans="1:11" x14ac:dyDescent="0.35">
      <c r="A9" s="5" t="s">
        <v>67</v>
      </c>
      <c r="B9" s="30">
        <v>2.4732342026791197E-4</v>
      </c>
      <c r="C9" s="34"/>
      <c r="D9" s="5" t="s">
        <v>65</v>
      </c>
      <c r="E9" s="30">
        <v>1.7415975636579799E-4</v>
      </c>
      <c r="F9" s="34"/>
      <c r="G9" s="5" t="s">
        <v>68</v>
      </c>
      <c r="H9" s="30">
        <v>2.0006407540032101E-4</v>
      </c>
      <c r="I9" s="34"/>
      <c r="J9" s="5" t="s">
        <v>67</v>
      </c>
      <c r="K9" s="30">
        <v>2.8717557455951501E-4</v>
      </c>
    </row>
    <row r="10" spans="1:11" x14ac:dyDescent="0.35">
      <c r="A10" s="5" t="s">
        <v>68</v>
      </c>
      <c r="B10" s="30">
        <v>1.89061525443335E-4</v>
      </c>
      <c r="C10" s="34"/>
      <c r="D10" s="5" t="s">
        <v>66</v>
      </c>
      <c r="E10" s="30">
        <v>1.6726056479954599E-4</v>
      </c>
      <c r="F10" s="34"/>
      <c r="G10" s="5" t="s">
        <v>72</v>
      </c>
      <c r="H10" s="30">
        <v>1.96941014816311E-4</v>
      </c>
      <c r="I10" s="34"/>
      <c r="J10" s="5" t="s">
        <v>75</v>
      </c>
      <c r="K10" s="30">
        <v>2.7360960786640301E-4</v>
      </c>
    </row>
    <row r="11" spans="1:11" x14ac:dyDescent="0.35">
      <c r="A11" s="5" t="s">
        <v>66</v>
      </c>
      <c r="B11" s="30">
        <v>1.6074957291837999E-4</v>
      </c>
      <c r="C11" s="34"/>
      <c r="D11" s="5" t="s">
        <v>68</v>
      </c>
      <c r="E11" s="30">
        <v>1.5376019655042599E-4</v>
      </c>
      <c r="F11" s="34"/>
      <c r="G11" s="5" t="s">
        <v>66</v>
      </c>
      <c r="H11" s="30">
        <v>1.89151767001812E-4</v>
      </c>
      <c r="I11" s="34"/>
      <c r="J11" s="5" t="s">
        <v>65</v>
      </c>
      <c r="K11" s="30">
        <v>2.6453278535574598E-4</v>
      </c>
    </row>
    <row r="12" spans="1:11" x14ac:dyDescent="0.35">
      <c r="A12" s="5" t="s">
        <v>69</v>
      </c>
      <c r="B12" s="30">
        <v>1.41024406620096E-4</v>
      </c>
      <c r="C12" s="34"/>
      <c r="D12" s="5" t="s">
        <v>77</v>
      </c>
      <c r="E12" s="30">
        <v>1.4022736129177399E-4</v>
      </c>
      <c r="F12" s="34"/>
      <c r="G12" s="5" t="s">
        <v>75</v>
      </c>
      <c r="H12" s="30">
        <v>1.845644138637E-4</v>
      </c>
      <c r="I12" s="34"/>
      <c r="J12" s="5" t="s">
        <v>66</v>
      </c>
      <c r="K12" s="30">
        <v>2.6078366867639399E-4</v>
      </c>
    </row>
    <row r="13" spans="1:11" x14ac:dyDescent="0.35">
      <c r="A13" s="5" t="s">
        <v>70</v>
      </c>
      <c r="B13" s="30">
        <v>1.2465224236491099E-4</v>
      </c>
      <c r="C13" s="34"/>
      <c r="D13" s="5" t="s">
        <v>72</v>
      </c>
      <c r="E13" s="30">
        <v>1.4022204774166599E-4</v>
      </c>
      <c r="F13" s="34"/>
      <c r="G13" s="5" t="s">
        <v>77</v>
      </c>
      <c r="H13" s="30">
        <v>1.40741151470074E-4</v>
      </c>
      <c r="I13" s="34"/>
      <c r="J13" s="5" t="s">
        <v>72</v>
      </c>
      <c r="K13" s="30">
        <v>1.80534995538025E-4</v>
      </c>
    </row>
    <row r="14" spans="1:11" x14ac:dyDescent="0.35">
      <c r="A14" s="5" t="s">
        <v>75</v>
      </c>
      <c r="B14" s="30">
        <v>9.4149960647781994E-5</v>
      </c>
      <c r="C14" s="34"/>
      <c r="D14" s="5" t="s">
        <v>69</v>
      </c>
      <c r="E14" s="30">
        <v>1.2213991354591001E-4</v>
      </c>
      <c r="F14" s="34"/>
      <c r="G14" s="5" t="s">
        <v>73</v>
      </c>
      <c r="H14" s="30">
        <v>1.3643108908626799E-4</v>
      </c>
      <c r="I14" s="34"/>
      <c r="J14" s="5" t="s">
        <v>119</v>
      </c>
      <c r="K14" s="30">
        <v>1.5896165627506299E-4</v>
      </c>
    </row>
    <row r="15" spans="1:11" x14ac:dyDescent="0.35">
      <c r="A15" s="5" t="s">
        <v>80</v>
      </c>
      <c r="B15" s="30">
        <v>8.0308148582487003E-5</v>
      </c>
      <c r="C15" s="34"/>
      <c r="D15" s="5" t="s">
        <v>78</v>
      </c>
      <c r="E15" s="30">
        <v>1.17241044956642E-4</v>
      </c>
      <c r="F15" s="34"/>
      <c r="G15" s="5" t="s">
        <v>120</v>
      </c>
      <c r="H15" s="30">
        <v>1.3466905340275701E-4</v>
      </c>
      <c r="I15" s="34"/>
      <c r="J15" s="5" t="s">
        <v>121</v>
      </c>
      <c r="K15" s="30">
        <v>1.4866184860319099E-4</v>
      </c>
    </row>
    <row r="16" spans="1:11" x14ac:dyDescent="0.35">
      <c r="A16" s="5" t="s">
        <v>74</v>
      </c>
      <c r="B16" s="30">
        <v>7.8313165001372002E-5</v>
      </c>
      <c r="C16" s="34"/>
      <c r="D16" s="5" t="s">
        <v>70</v>
      </c>
      <c r="E16" s="30">
        <v>1.16166290663034E-4</v>
      </c>
      <c r="F16" s="34"/>
      <c r="G16" s="5" t="s">
        <v>78</v>
      </c>
      <c r="H16" s="30">
        <v>1.3109459447795699E-4</v>
      </c>
      <c r="I16" s="34"/>
      <c r="J16" s="5" t="s">
        <v>113</v>
      </c>
      <c r="K16" s="30">
        <v>1.3997739591302099E-4</v>
      </c>
    </row>
    <row r="17" spans="1:11" x14ac:dyDescent="0.35">
      <c r="A17" s="5" t="s">
        <v>78</v>
      </c>
      <c r="B17" s="30">
        <v>7.5961597523018897E-5</v>
      </c>
      <c r="C17" s="34"/>
      <c r="D17" s="5" t="s">
        <v>74</v>
      </c>
      <c r="E17" s="30">
        <v>1.03518983127472E-4</v>
      </c>
      <c r="F17" s="34"/>
      <c r="G17" s="5" t="s">
        <v>65</v>
      </c>
      <c r="H17" s="30">
        <v>1.2446705389915401E-4</v>
      </c>
      <c r="I17" s="34"/>
      <c r="J17" s="5" t="s">
        <v>77</v>
      </c>
      <c r="K17" s="30">
        <v>1.35378482581077E-4</v>
      </c>
    </row>
    <row r="18" spans="1:11" x14ac:dyDescent="0.35">
      <c r="A18" s="5" t="s">
        <v>72</v>
      </c>
      <c r="B18" s="30">
        <v>7.3008494751815298E-5</v>
      </c>
      <c r="C18" s="34"/>
      <c r="D18" s="5" t="s">
        <v>80</v>
      </c>
      <c r="E18" s="30">
        <v>1.02486560585088E-4</v>
      </c>
      <c r="F18" s="34"/>
      <c r="G18" s="5" t="s">
        <v>121</v>
      </c>
      <c r="H18" s="30">
        <v>1.15003268840158E-4</v>
      </c>
      <c r="I18" s="34"/>
      <c r="J18" s="5" t="s">
        <v>74</v>
      </c>
      <c r="K18" s="30">
        <v>1.28367884548995E-4</v>
      </c>
    </row>
    <row r="19" spans="1:11" x14ac:dyDescent="0.35">
      <c r="A19" s="5" t="s">
        <v>77</v>
      </c>
      <c r="B19" s="30">
        <v>7.1139725055561798E-5</v>
      </c>
      <c r="C19" s="34"/>
      <c r="D19" s="5" t="s">
        <v>73</v>
      </c>
      <c r="E19" s="30">
        <v>9.5702393764131598E-5</v>
      </c>
      <c r="F19" s="34"/>
      <c r="G19" s="5" t="s">
        <v>70</v>
      </c>
      <c r="H19" s="30">
        <v>1.11492376643876E-4</v>
      </c>
      <c r="I19" s="34"/>
      <c r="J19" s="5" t="s">
        <v>120</v>
      </c>
      <c r="K19" s="30">
        <v>1.2438813186814999E-4</v>
      </c>
    </row>
    <row r="20" spans="1:11" x14ac:dyDescent="0.35">
      <c r="A20" s="5" t="s">
        <v>76</v>
      </c>
      <c r="B20" s="30">
        <v>7.02419105865081E-5</v>
      </c>
      <c r="C20" s="34"/>
      <c r="D20" s="5" t="s">
        <v>75</v>
      </c>
      <c r="E20" s="30">
        <v>9.3736098573894095E-5</v>
      </c>
      <c r="F20" s="34"/>
      <c r="G20" s="5" t="s">
        <v>112</v>
      </c>
      <c r="H20" s="30">
        <v>1.1072372031504299E-4</v>
      </c>
      <c r="I20" s="34"/>
      <c r="J20" s="5" t="s">
        <v>114</v>
      </c>
      <c r="K20" s="30">
        <v>1.08254528286595E-4</v>
      </c>
    </row>
    <row r="21" spans="1:11" x14ac:dyDescent="0.35">
      <c r="A21" s="5" t="s">
        <v>73</v>
      </c>
      <c r="B21" s="30">
        <v>6.1731368021078804E-5</v>
      </c>
      <c r="C21" s="34"/>
      <c r="D21" s="5" t="s">
        <v>119</v>
      </c>
      <c r="E21" s="30">
        <v>6.9363943116239002E-5</v>
      </c>
      <c r="F21" s="34"/>
      <c r="G21" s="5" t="s">
        <v>74</v>
      </c>
      <c r="H21" s="30">
        <v>9.56833260639037E-5</v>
      </c>
      <c r="I21" s="34"/>
      <c r="J21" s="5" t="s">
        <v>78</v>
      </c>
      <c r="K21" s="30">
        <v>9.0813369774926105E-5</v>
      </c>
    </row>
    <row r="22" spans="1:11" x14ac:dyDescent="0.35">
      <c r="A22" s="5" t="s">
        <v>79</v>
      </c>
      <c r="B22" s="30">
        <v>5.5644222971746099E-5</v>
      </c>
      <c r="C22" s="34"/>
      <c r="D22" s="5" t="s">
        <v>71</v>
      </c>
      <c r="E22" s="30">
        <v>6.6698190081158107E-5</v>
      </c>
      <c r="F22" s="34"/>
      <c r="G22" s="5" t="s">
        <v>80</v>
      </c>
      <c r="H22" s="30">
        <v>8.2845231403853094E-5</v>
      </c>
      <c r="I22" s="34"/>
      <c r="J22" s="5" t="s">
        <v>112</v>
      </c>
      <c r="K22" s="30">
        <v>8.7248519107088006E-5</v>
      </c>
    </row>
    <row r="23" spans="1:11" x14ac:dyDescent="0.35">
      <c r="A23" s="5" t="s">
        <v>122</v>
      </c>
      <c r="B23" s="30">
        <v>5.4114466653259597E-5</v>
      </c>
      <c r="C23" s="34"/>
      <c r="D23" s="5" t="s">
        <v>112</v>
      </c>
      <c r="E23" s="30">
        <v>5.9194791009257203E-5</v>
      </c>
      <c r="F23" s="34"/>
      <c r="G23" s="5" t="s">
        <v>69</v>
      </c>
      <c r="H23" s="30">
        <v>7.5384836427032801E-5</v>
      </c>
      <c r="I23" s="34"/>
      <c r="J23" s="5" t="s">
        <v>73</v>
      </c>
      <c r="K23" s="30">
        <v>8.5647961581675601E-5</v>
      </c>
    </row>
    <row r="24" spans="1:11" x14ac:dyDescent="0.35">
      <c r="A24" s="5" t="s">
        <v>71</v>
      </c>
      <c r="B24" s="30">
        <v>5.2527656519461103E-5</v>
      </c>
      <c r="C24" s="34"/>
      <c r="D24" s="5" t="s">
        <v>121</v>
      </c>
      <c r="E24" s="30">
        <v>5.4701847280797603E-5</v>
      </c>
      <c r="F24" s="34"/>
      <c r="G24" s="5" t="s">
        <v>115</v>
      </c>
      <c r="H24" s="30">
        <v>7.4895917395953604E-5</v>
      </c>
      <c r="I24" s="34"/>
      <c r="J24" s="5" t="s">
        <v>69</v>
      </c>
      <c r="K24" s="30">
        <v>8.5301809409164003E-5</v>
      </c>
    </row>
    <row r="25" spans="1:11" x14ac:dyDescent="0.35">
      <c r="A25" s="5" t="s">
        <v>127</v>
      </c>
      <c r="B25" s="30">
        <v>5.2079040518466201E-5</v>
      </c>
      <c r="C25" s="34"/>
      <c r="D25" s="5" t="s">
        <v>120</v>
      </c>
      <c r="E25" s="30">
        <v>5.3847257013115503E-5</v>
      </c>
      <c r="F25" s="34"/>
      <c r="G25" s="5" t="s">
        <v>127</v>
      </c>
      <c r="H25" s="30">
        <v>6.9446806430859806E-5</v>
      </c>
      <c r="I25" s="34"/>
      <c r="J25" s="5" t="s">
        <v>79</v>
      </c>
      <c r="K25" s="30">
        <v>8.48754740045399E-5</v>
      </c>
    </row>
  </sheetData>
  <sheetProtection algorithmName="SHA-512" hashValue="zIzCCk3iVD5Ef6PyspW1U0yL3QhsxrxkFx4V8HXGPh0k1jwbtiBuKJJKh7PNYp85XynVcBjqqfLNz3VpelDO/w==" saltValue="gk35vVQwSBKdHUrubR4NwQ==" spinCount="100000" sheet="1" objects="1" scenarios="1"/>
  <mergeCells count="5">
    <mergeCell ref="A4:B4"/>
    <mergeCell ref="D4:E4"/>
    <mergeCell ref="G4:H4"/>
    <mergeCell ref="J4:K4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Datasets</vt:lpstr>
      <vt:lpstr>TOTDRINK</vt:lpstr>
      <vt:lpstr>PCA Results</vt:lpstr>
      <vt:lpstr>Final PCA</vt:lpstr>
      <vt:lpstr>RF Tuning</vt:lpstr>
      <vt:lpstr>A03to05 Jaccard</vt:lpstr>
      <vt:lpstr>ADLTJaccard</vt:lpstr>
      <vt:lpstr>YTHJaccard</vt:lpstr>
      <vt:lpstr>ADLT Variables</vt:lpstr>
      <vt:lpstr>YTH Imp Scores</vt:lpstr>
      <vt:lpstr>Variables</vt:lpstr>
      <vt:lpstr>Allvars</vt:lpstr>
      <vt:lpstr>Everused</vt:lpstr>
      <vt:lpstr>Categories</vt:lpstr>
      <vt:lpstr>Priors</vt:lpstr>
      <vt:lpstr>OR Compare</vt:lpstr>
      <vt:lpstr>Drug ORs</vt:lpstr>
      <vt:lpstr>Drug Ranks</vt:lpstr>
      <vt:lpstr>YTH Drug ORs</vt:lpstr>
      <vt:lpstr>YTH Drug Ranks</vt:lpstr>
      <vt:lpstr>Use ORs</vt:lpstr>
      <vt:lpstr>Use Ranks</vt:lpstr>
      <vt:lpstr>Use ORs (Rev)</vt:lpstr>
      <vt:lpstr>Use Ranks (Rev)</vt:lpstr>
      <vt:lpstr>Youth Use ORs</vt:lpstr>
      <vt:lpstr>Youth Use Ranks</vt:lpstr>
      <vt:lpstr>Youth Use ORs (Rev)</vt:lpstr>
      <vt:lpstr>Youth Use Ranks (Rev)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2018-12-03T23:32:03Z</dcterms:modified>
</cp:coreProperties>
</file>