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d509ce3db0a387/GitHub/abuse_sequence/Output3/"/>
    </mc:Choice>
  </mc:AlternateContent>
  <xr:revisionPtr revIDLastSave="221" documentId="13_ncr:1_{7CA092C0-FFD3-45D8-9FAC-3CCD63457F36}" xr6:coauthVersionLast="47" xr6:coauthVersionMax="47" xr10:uidLastSave="{CC3FF749-55C5-470C-9ACE-F1B9E444B425}"/>
  <bookViews>
    <workbookView xWindow="18780" yWindow="3030" windowWidth="18900" windowHeight="11055" firstSheet="6" activeTab="7" xr2:uid="{16F87363-C2F5-4BC1-ACB9-24E0AFDDE7E1}"/>
  </bookViews>
  <sheets>
    <sheet name="Basic KMC" sheetId="1" r:id="rId1"/>
    <sheet name="KMC Folds" sheetId="2" r:id="rId2"/>
    <sheet name="KMC Folds Forest" sheetId="11" r:id="rId3"/>
    <sheet name="tuplestats" sheetId="7" r:id="rId4"/>
    <sheet name="Conn Comps" sheetId="3" r:id="rId5"/>
    <sheet name="Conncompsize" sheetId="6" r:id="rId6"/>
    <sheet name="basic_kmc_clusts_for_latex" sheetId="9" r:id="rId7"/>
    <sheet name="stable_kmc_clusts_for_latex" sheetId="12" r:id="rId8"/>
  </sheets>
  <definedNames>
    <definedName name="ExternalData_1" localSheetId="6" hidden="1">basic_kmc_clusts_for_latex!#REF!</definedName>
    <definedName name="ExternalData_1" localSheetId="7" hidden="1">stable_kmc_clusts_for_latex!#REF!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C15" i="11"/>
  <c r="D15" i="11"/>
  <c r="C16" i="11"/>
  <c r="C17" i="11"/>
  <c r="D17" i="11" s="1"/>
  <c r="C18" i="11"/>
  <c r="D18" i="11"/>
  <c r="C8" i="2"/>
  <c r="C6" i="1"/>
  <c r="C25" i="7"/>
  <c r="F13" i="7" s="1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B21" i="6"/>
  <c r="C7" i="6" s="1"/>
  <c r="D7" i="3"/>
  <c r="D8" i="3"/>
  <c r="E8" i="3" s="1"/>
  <c r="D14" i="3"/>
  <c r="D15" i="3"/>
  <c r="D16" i="3"/>
  <c r="E16" i="3" s="1"/>
  <c r="D22" i="3"/>
  <c r="D23" i="3"/>
  <c r="D24" i="3"/>
  <c r="B6" i="3"/>
  <c r="D6" i="3" s="1"/>
  <c r="B7" i="3"/>
  <c r="B8" i="3"/>
  <c r="B9" i="3"/>
  <c r="D9" i="3" s="1"/>
  <c r="B10" i="3"/>
  <c r="D10" i="3" s="1"/>
  <c r="E10" i="3" s="1"/>
  <c r="B11" i="3"/>
  <c r="D11" i="3" s="1"/>
  <c r="B12" i="3"/>
  <c r="D12" i="3" s="1"/>
  <c r="E12" i="3" s="1"/>
  <c r="B13" i="3"/>
  <c r="B14" i="3"/>
  <c r="B15" i="3"/>
  <c r="B16" i="3"/>
  <c r="B17" i="3"/>
  <c r="D17" i="3" s="1"/>
  <c r="B18" i="3"/>
  <c r="D18" i="3" s="1"/>
  <c r="B19" i="3"/>
  <c r="D19" i="3" s="1"/>
  <c r="B20" i="3"/>
  <c r="D20" i="3" s="1"/>
  <c r="E20" i="3" s="1"/>
  <c r="B21" i="3"/>
  <c r="B22" i="3"/>
  <c r="B23" i="3"/>
  <c r="B24" i="3"/>
  <c r="B5" i="3"/>
  <c r="C18" i="2"/>
  <c r="C17" i="2"/>
  <c r="C16" i="2"/>
  <c r="C15" i="2"/>
  <c r="C14" i="2"/>
  <c r="C13" i="2"/>
  <c r="C12" i="2"/>
  <c r="C11" i="2"/>
  <c r="C10" i="2"/>
  <c r="C9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7" i="1"/>
  <c r="C8" i="1"/>
  <c r="C9" i="1"/>
  <c r="C10" i="1"/>
  <c r="C17" i="6" l="1"/>
  <c r="C16" i="6"/>
  <c r="E15" i="3"/>
  <c r="E23" i="3"/>
  <c r="E24" i="3"/>
  <c r="E18" i="3"/>
  <c r="E19" i="3"/>
  <c r="E11" i="3"/>
  <c r="D13" i="3"/>
  <c r="E13" i="3" s="1"/>
  <c r="E7" i="3"/>
  <c r="D21" i="3"/>
  <c r="E21" i="3" s="1"/>
  <c r="D14" i="11"/>
  <c r="D16" i="11"/>
  <c r="E17" i="3"/>
  <c r="E9" i="3"/>
  <c r="F19" i="7"/>
  <c r="F10" i="7"/>
  <c r="F8" i="7"/>
  <c r="F12" i="7"/>
  <c r="F18" i="7"/>
  <c r="F5" i="7"/>
  <c r="G5" i="7" s="1"/>
  <c r="F24" i="7"/>
  <c r="F23" i="7"/>
  <c r="F15" i="7"/>
  <c r="F7" i="7"/>
  <c r="F17" i="7"/>
  <c r="F16" i="7"/>
  <c r="F22" i="7"/>
  <c r="F14" i="7"/>
  <c r="F6" i="7"/>
  <c r="F20" i="7"/>
  <c r="F11" i="7"/>
  <c r="F9" i="7"/>
  <c r="F21" i="7"/>
  <c r="D13" i="2"/>
  <c r="C10" i="6"/>
  <c r="C6" i="6"/>
  <c r="C5" i="6"/>
  <c r="D5" i="6" s="1"/>
  <c r="C13" i="6"/>
  <c r="C12" i="6"/>
  <c r="C11" i="6"/>
  <c r="C9" i="6"/>
  <c r="C14" i="6"/>
  <c r="C8" i="6"/>
  <c r="C15" i="6"/>
  <c r="D9" i="2"/>
  <c r="D17" i="2"/>
  <c r="D18" i="2"/>
  <c r="D16" i="2"/>
  <c r="D15" i="2"/>
  <c r="D14" i="2"/>
  <c r="D12" i="2"/>
  <c r="D11" i="2"/>
  <c r="D10" i="2"/>
  <c r="D34" i="1"/>
  <c r="D13" i="1"/>
  <c r="D15" i="1"/>
  <c r="D18" i="1"/>
  <c r="D1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4" i="1"/>
  <c r="D10" i="1"/>
  <c r="D8" i="1"/>
  <c r="D11" i="1"/>
  <c r="D7" i="1"/>
  <c r="D9" i="1"/>
  <c r="E22" i="3" l="1"/>
  <c r="E14" i="3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DC2F-60B4-4EFA-87ED-F7A27F512A22}" keepAlive="1" name="Query - basic_kmc_clusts_for_latex" description="Connection to the 'basic_kmc_clusts_for_latex' query in the workbook." type="5" refreshedVersion="0" background="1" saveData="1">
    <dbPr connection="Provider=Microsoft.Mashup.OleDb.1;Data Source=$Workbook$;Location=basic_kmc_clusts_for_latex;Extended Properties=&quot;&quot;" command="SELECT * FROM [basic_kmc_clusts_for_latex]"/>
  </connection>
  <connection id="2" xr16:uid="{9051AEF1-FE6F-49D1-9D10-4FB81E04DCFB}" keepAlive="1" name="Query - conncompstats" description="Connection to the 'conncompstats' query in the workbook." type="5" refreshedVersion="7" background="1" saveData="1">
    <dbPr connection="Provider=Microsoft.Mashup.OleDb.1;Data Source=$Workbook$;Location=conncompstats;Extended Properties=&quot;&quot;" command="SELECT * FROM [conncompstats]"/>
  </connection>
  <connection id="3" xr16:uid="{4CFCFEDC-06F4-42D6-856A-CD474B25E4D8}" keepAlive="1" name="Query - scratchpad" description="Connection to the 'scratchpad' query in the workbook." type="5" refreshedVersion="0" background="1">
    <dbPr connection="Provider=Microsoft.Mashup.OleDb.1;Data Source=$Workbook$;Location=scratchpad;Extended Properties=&quot;&quot;" command="SELECT * FROM [scratchpad]"/>
  </connection>
  <connection id="4" xr16:uid="{EE31C60B-DA29-4A33-85D1-B2259CC80107}" keepAlive="1" name="Query - tuplestats" description="Connection to the 'tuplestats' query in the workbook." type="5" refreshedVersion="0" background="1" saveData="1">
    <dbPr connection="Provider=Microsoft.Mashup.OleDb.1;Data Source=$Workbook$;Location=tuplestats;Extended Properties=&quot;&quot;" command="SELECT * FROM [tuplestats]"/>
  </connection>
</connections>
</file>

<file path=xl/sharedStrings.xml><?xml version="1.0" encoding="utf-8"?>
<sst xmlns="http://schemas.openxmlformats.org/spreadsheetml/2006/main" count="320" uniqueCount="43">
  <si>
    <t>Inertia</t>
  </si>
  <si>
    <t>Clusters</t>
  </si>
  <si>
    <t>Choosing the Number of Clusters</t>
  </si>
  <si>
    <t>dI/dC</t>
  </si>
  <si>
    <t>dI^2/dc</t>
  </si>
  <si>
    <t>Choosing the Number of Connected Components</t>
  </si>
  <si>
    <t>Tuple Count</t>
  </si>
  <si>
    <t>Stability</t>
  </si>
  <si>
    <t>Component Count</t>
  </si>
  <si>
    <t>component</t>
  </si>
  <si>
    <t>size</t>
  </si>
  <si>
    <t>percent</t>
  </si>
  <si>
    <t>cumpct</t>
  </si>
  <si>
    <t>KMC pct</t>
  </si>
  <si>
    <t>KMC cum pct</t>
  </si>
  <si>
    <t>c</t>
  </si>
  <si>
    <t>stability</t>
  </si>
  <si>
    <t>tuplecount</t>
  </si>
  <si>
    <t>TOTAL</t>
  </si>
  <si>
    <t>TOBACCO</t>
  </si>
  <si>
    <t>ALCOHOL</t>
  </si>
  <si>
    <t>MARIJUANA</t>
  </si>
  <si>
    <t>COCAINE</t>
  </si>
  <si>
    <t>PRESCRIPTIONS</t>
  </si>
  <si>
    <t>HALLUCINOGEN</t>
  </si>
  <si>
    <t>INHALANTS</t>
  </si>
  <si>
    <t>HEROIN</t>
  </si>
  <si>
    <t>METHAMPHETAMINE</t>
  </si>
  <si>
    <t>FRACTION</t>
  </si>
  <si>
    <t>&amp;</t>
  </si>
  <si>
    <t>Tuple Stability</t>
  </si>
  <si>
    <t>compcount</t>
  </si>
  <si>
    <t>newlabel</t>
  </si>
  <si>
    <t>Tobacco</t>
  </si>
  <si>
    <t>Alcohol</t>
  </si>
  <si>
    <t>Marijuana</t>
  </si>
  <si>
    <t>Cocaine</t>
  </si>
  <si>
    <t>Prescriptions</t>
  </si>
  <si>
    <t>Hallucinogens</t>
  </si>
  <si>
    <t>Inhalants</t>
  </si>
  <si>
    <t>Heroin</t>
  </si>
  <si>
    <t>Methamphetamine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</si>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</sst>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left" vertical="center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Model Inertia vs.</a:t>
            </a:r>
            <a:r>
              <a:rPr lang="en-US" baseline="0">
                <a:latin typeface="Gill Sans MT" panose="020B0502020104020203" pitchFamily="34" charset="0"/>
              </a:rPr>
              <a:t> Number of Clusters</a:t>
            </a:r>
            <a:endParaRPr lang="en-US">
              <a:latin typeface="Gill Sans MT" panose="020B0502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'Basic KMC'!$A$5:$A$34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'Basic KMC'!$B$5:$B$34</c:f>
              <c:numCache>
                <c:formatCode>General</c:formatCode>
                <c:ptCount val="30"/>
                <c:pt idx="0">
                  <c:v>267904901649815</c:v>
                </c:pt>
                <c:pt idx="1">
                  <c:v>177761663169512</c:v>
                </c:pt>
                <c:pt idx="2">
                  <c:v>137178174980778</c:v>
                </c:pt>
                <c:pt idx="3">
                  <c:v>105571171873931</c:v>
                </c:pt>
                <c:pt idx="4">
                  <c:v>88644703172986.297</c:v>
                </c:pt>
                <c:pt idx="5">
                  <c:v>79578105358096.203</c:v>
                </c:pt>
                <c:pt idx="6">
                  <c:v>70475057703520.297</c:v>
                </c:pt>
                <c:pt idx="7">
                  <c:v>62077958355715.5</c:v>
                </c:pt>
                <c:pt idx="8">
                  <c:v>56033779642613.398</c:v>
                </c:pt>
                <c:pt idx="9">
                  <c:v>50489539266880.102</c:v>
                </c:pt>
                <c:pt idx="10">
                  <c:v>45120796010121.5</c:v>
                </c:pt>
                <c:pt idx="11">
                  <c:v>41618772933378.297</c:v>
                </c:pt>
                <c:pt idx="12">
                  <c:v>39076268152638.102</c:v>
                </c:pt>
                <c:pt idx="13">
                  <c:v>35108400972917.102</c:v>
                </c:pt>
                <c:pt idx="14">
                  <c:v>33156606295144.5</c:v>
                </c:pt>
                <c:pt idx="15">
                  <c:v>31247822766914.301</c:v>
                </c:pt>
                <c:pt idx="16">
                  <c:v>29307220740633.398</c:v>
                </c:pt>
                <c:pt idx="17">
                  <c:v>26943023180788.898</c:v>
                </c:pt>
                <c:pt idx="18">
                  <c:v>25424835478321.699</c:v>
                </c:pt>
                <c:pt idx="19">
                  <c:v>24002239198313.699</c:v>
                </c:pt>
                <c:pt idx="20">
                  <c:v>22410784096909</c:v>
                </c:pt>
                <c:pt idx="21">
                  <c:v>21311098632252</c:v>
                </c:pt>
                <c:pt idx="22">
                  <c:v>20147462092011.102</c:v>
                </c:pt>
                <c:pt idx="23">
                  <c:v>19199268225586.5</c:v>
                </c:pt>
                <c:pt idx="24">
                  <c:v>18241637250775.699</c:v>
                </c:pt>
                <c:pt idx="25">
                  <c:v>17253597090815.9</c:v>
                </c:pt>
                <c:pt idx="26">
                  <c:v>16370758186670.801</c:v>
                </c:pt>
                <c:pt idx="27">
                  <c:v>15394121369323.301</c:v>
                </c:pt>
                <c:pt idx="28">
                  <c:v>14546084273312.9</c:v>
                </c:pt>
                <c:pt idx="29">
                  <c:v>14133097971641.9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E-4F2D-967D-F1DA170C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12592"/>
        <c:axId val="626113872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Number</a:t>
                </a:r>
                <a:r>
                  <a:rPr lang="en-US" baseline="0">
                    <a:latin typeface="Gill Sans MT" panose="020B0502020104020203" pitchFamily="34" charset="0"/>
                  </a:rPr>
                  <a:t> of Clusters</a:t>
                </a:r>
                <a:endParaRPr lang="en-US">
                  <a:latin typeface="Gill Sans MT" panose="020B05020201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2611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Stable</a:t>
            </a:r>
            <a:r>
              <a:rPr lang="en-US" baseline="0">
                <a:latin typeface="Gill Sans MT" panose="020B0502020104020203" pitchFamily="34" charset="0"/>
              </a:rPr>
              <a:t> </a:t>
            </a:r>
            <a:r>
              <a:rPr lang="en-US">
                <a:latin typeface="Gill Sans MT" panose="020B0502020104020203" pitchFamily="34" charset="0"/>
              </a:rPr>
              <a:t>Cluster Size (13 clusters)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Size of Cluster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Conncompsize!$A$5:$A$20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Conncompsize!$B$5:$B$17</c:f>
              <c:numCache>
                <c:formatCode>General</c:formatCode>
                <c:ptCount val="13"/>
                <c:pt idx="0">
                  <c:v>22052310.2273659</c:v>
                </c:pt>
                <c:pt idx="1">
                  <c:v>14701191.705115501</c:v>
                </c:pt>
                <c:pt idx="2">
                  <c:v>12909537.688893801</c:v>
                </c:pt>
                <c:pt idx="3">
                  <c:v>7976612.0467782998</c:v>
                </c:pt>
                <c:pt idx="4">
                  <c:v>3990357.5509879999</c:v>
                </c:pt>
                <c:pt idx="5">
                  <c:v>3518057.9196779998</c:v>
                </c:pt>
                <c:pt idx="6">
                  <c:v>2925195.2305820002</c:v>
                </c:pt>
                <c:pt idx="7">
                  <c:v>2207412.9072592999</c:v>
                </c:pt>
                <c:pt idx="8">
                  <c:v>1958417.747314</c:v>
                </c:pt>
                <c:pt idx="9">
                  <c:v>1873630.255872</c:v>
                </c:pt>
                <c:pt idx="10">
                  <c:v>148454.15180029999</c:v>
                </c:pt>
                <c:pt idx="11">
                  <c:v>49341.303440000003</c:v>
                </c:pt>
                <c:pt idx="12">
                  <c:v>183.39734000000001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2-4E8F-87E4-01F6A0D2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12592"/>
        <c:axId val="626113872"/>
      </c:lineChart>
      <c:lineChart>
        <c:grouping val="standard"/>
        <c:varyColors val="0"/>
        <c:ser>
          <c:idx val="0"/>
          <c:order val="1"/>
          <c:tx>
            <c:v>Percent of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Conncompsize!$A$5:$A$17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Conncompsize!$D$5:$D$17</c:f>
              <c:numCache>
                <c:formatCode>0.00%</c:formatCode>
                <c:ptCount val="13"/>
                <c:pt idx="0">
                  <c:v>0.29675820029350641</c:v>
                </c:pt>
                <c:pt idx="1">
                  <c:v>0.49459231144100846</c:v>
                </c:pt>
                <c:pt idx="2">
                  <c:v>0.6683161132412937</c:v>
                </c:pt>
                <c:pt idx="3">
                  <c:v>0.7756574761658882</c:v>
                </c:pt>
                <c:pt idx="4">
                  <c:v>0.82935576505941655</c:v>
                </c:pt>
                <c:pt idx="5">
                  <c:v>0.87669831221243044</c:v>
                </c:pt>
                <c:pt idx="6">
                  <c:v>0.91606269912629767</c:v>
                </c:pt>
                <c:pt idx="7">
                  <c:v>0.94576788080154994</c:v>
                </c:pt>
                <c:pt idx="8">
                  <c:v>0.97212233165607098</c:v>
                </c:pt>
                <c:pt idx="9">
                  <c:v>0.99733579623258717</c:v>
                </c:pt>
                <c:pt idx="10">
                  <c:v>0.99933354551418785</c:v>
                </c:pt>
                <c:pt idx="11">
                  <c:v>0.99999753201982022</c:v>
                </c:pt>
                <c:pt idx="1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2-4E8F-87E4-01F6A0D2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316280"/>
        <c:axId val="686940496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11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Represented Population</a:t>
                </a:r>
                <a:r>
                  <a:rPr lang="en-US" baseline="0">
                    <a:latin typeface="Gill Sans MT" panose="020B0502020104020203" pitchFamily="34" charset="0"/>
                  </a:rPr>
                  <a:t> per Cluster</a:t>
                </a:r>
                <a:endParaRPr lang="en-US">
                  <a:latin typeface="Gill Sans MT" panose="020B05020201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valAx>
        <c:axId val="68694049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Cuulative</a:t>
                </a:r>
                <a:r>
                  <a:rPr lang="en-US" baseline="0"/>
                  <a:t> Fraction of Total Observations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16280"/>
        <c:crosses val="max"/>
        <c:crossBetween val="between"/>
      </c:valAx>
      <c:catAx>
        <c:axId val="634316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94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Cumulative Stable Cluster Fraction</a:t>
            </a:r>
            <a:r>
              <a:rPr lang="en-US" baseline="0">
                <a:latin typeface="Gill Sans MT" panose="020B0502020104020203" pitchFamily="34" charset="0"/>
              </a:rPr>
              <a:t> of Total Observations (13 clusters)</a:t>
            </a:r>
            <a:endParaRPr lang="en-US">
              <a:latin typeface="Gill Sans MT" panose="020B0502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Stable Clusters Percent of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Conncompsize!$A$5:$A$17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Conncompsize!$D$5:$D$17</c:f>
              <c:numCache>
                <c:formatCode>0.00%</c:formatCode>
                <c:ptCount val="13"/>
                <c:pt idx="0">
                  <c:v>0.29675820029350641</c:v>
                </c:pt>
                <c:pt idx="1">
                  <c:v>0.49459231144100846</c:v>
                </c:pt>
                <c:pt idx="2">
                  <c:v>0.6683161132412937</c:v>
                </c:pt>
                <c:pt idx="3">
                  <c:v>0.7756574761658882</c:v>
                </c:pt>
                <c:pt idx="4">
                  <c:v>0.82935576505941655</c:v>
                </c:pt>
                <c:pt idx="5">
                  <c:v>0.87669831221243044</c:v>
                </c:pt>
                <c:pt idx="6">
                  <c:v>0.91606269912629767</c:v>
                </c:pt>
                <c:pt idx="7">
                  <c:v>0.94576788080154994</c:v>
                </c:pt>
                <c:pt idx="8">
                  <c:v>0.97212233165607098</c:v>
                </c:pt>
                <c:pt idx="9">
                  <c:v>0.99733579623258717</c:v>
                </c:pt>
                <c:pt idx="10">
                  <c:v>0.99933354551418785</c:v>
                </c:pt>
                <c:pt idx="11">
                  <c:v>0.99999753201982022</c:v>
                </c:pt>
                <c:pt idx="1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B-44A8-8C80-6D498B82AF5D}"/>
            </c:ext>
          </c:extLst>
        </c:ser>
        <c:ser>
          <c:idx val="1"/>
          <c:order val="1"/>
          <c:tx>
            <c:v>KMC Percent of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Conncompsize!$A$5:$A$17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Conncompsize!$F$5:$F$17</c:f>
              <c:numCache>
                <c:formatCode>0.00%</c:formatCode>
                <c:ptCount val="13"/>
                <c:pt idx="0">
                  <c:v>0.20499999999999999</c:v>
                </c:pt>
                <c:pt idx="1">
                  <c:v>0.38300000000000001</c:v>
                </c:pt>
                <c:pt idx="2">
                  <c:v>0.55300000000000005</c:v>
                </c:pt>
                <c:pt idx="3">
                  <c:v>0.66400000000000003</c:v>
                </c:pt>
                <c:pt idx="4">
                  <c:v>0.72200000000000009</c:v>
                </c:pt>
                <c:pt idx="5">
                  <c:v>0.78000000000000014</c:v>
                </c:pt>
                <c:pt idx="6">
                  <c:v>0.83200000000000018</c:v>
                </c:pt>
                <c:pt idx="7">
                  <c:v>0.86900000000000022</c:v>
                </c:pt>
                <c:pt idx="8">
                  <c:v>0.90500000000000025</c:v>
                </c:pt>
                <c:pt idx="9">
                  <c:v>0.93900000000000028</c:v>
                </c:pt>
                <c:pt idx="10">
                  <c:v>0.97200000000000031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B-44A8-8C80-6D498B82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12592"/>
        <c:axId val="626113872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1138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Cumulative</a:t>
                </a:r>
                <a:r>
                  <a:rPr lang="en-US" baseline="0">
                    <a:latin typeface="Gill Sans MT" panose="020B0502020104020203" pitchFamily="34" charset="0"/>
                  </a:rPr>
                  <a:t> Fraction of Population</a:t>
                </a:r>
                <a:endParaRPr lang="en-US">
                  <a:latin typeface="Gill Sans MT" panose="020B05020201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Change in Inertia</a:t>
            </a:r>
            <a:r>
              <a:rPr lang="en-US" baseline="0">
                <a:latin typeface="Gill Sans MT" panose="020B0502020104020203" pitchFamily="34" charset="0"/>
              </a:rPr>
              <a:t> </a:t>
            </a:r>
            <a:r>
              <a:rPr lang="en-US">
                <a:latin typeface="Gill Sans MT" panose="020B0502020104020203" pitchFamily="34" charset="0"/>
              </a:rPr>
              <a:t>vs.</a:t>
            </a:r>
            <a:r>
              <a:rPr lang="en-US" baseline="0">
                <a:latin typeface="Gill Sans MT" panose="020B0502020104020203" pitchFamily="34" charset="0"/>
              </a:rPr>
              <a:t> Number of Clusters</a:t>
            </a:r>
            <a:endParaRPr lang="en-US">
              <a:latin typeface="Gill Sans MT" panose="020B0502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'Basic KMC'!$A$6:$A$34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'Basic KMC'!$C$6:$C$34</c:f>
              <c:numCache>
                <c:formatCode>0.000E+00</c:formatCode>
                <c:ptCount val="29"/>
                <c:pt idx="0">
                  <c:v>-90143238480303</c:v>
                </c:pt>
                <c:pt idx="1">
                  <c:v>-40583488188734</c:v>
                </c:pt>
                <c:pt idx="2">
                  <c:v>-31607003106847</c:v>
                </c:pt>
                <c:pt idx="3">
                  <c:v>-16926468700944.703</c:v>
                </c:pt>
                <c:pt idx="4">
                  <c:v>-9066597814890.0938</c:v>
                </c:pt>
                <c:pt idx="5">
                  <c:v>-9103047654575.9063</c:v>
                </c:pt>
                <c:pt idx="6">
                  <c:v>-8397099347804.7969</c:v>
                </c:pt>
                <c:pt idx="7">
                  <c:v>-6044178713102.1016</c:v>
                </c:pt>
                <c:pt idx="8">
                  <c:v>-5544240375733.2969</c:v>
                </c:pt>
                <c:pt idx="9">
                  <c:v>-5368743256758.6016</c:v>
                </c:pt>
                <c:pt idx="10">
                  <c:v>-3502023076743.2031</c:v>
                </c:pt>
                <c:pt idx="11">
                  <c:v>-2542504780740.1953</c:v>
                </c:pt>
                <c:pt idx="12">
                  <c:v>-3967867179721</c:v>
                </c:pt>
                <c:pt idx="13">
                  <c:v>-1951794677772.6016</c:v>
                </c:pt>
                <c:pt idx="14">
                  <c:v>-1908783528230.1992</c:v>
                </c:pt>
                <c:pt idx="15">
                  <c:v>-1940602026280.9023</c:v>
                </c:pt>
                <c:pt idx="16">
                  <c:v>-2364197559844.5</c:v>
                </c:pt>
                <c:pt idx="17">
                  <c:v>-1518187702467.1992</c:v>
                </c:pt>
                <c:pt idx="18">
                  <c:v>-1422596280008</c:v>
                </c:pt>
                <c:pt idx="19">
                  <c:v>-1591455101404.6992</c:v>
                </c:pt>
                <c:pt idx="20">
                  <c:v>-1099685464657</c:v>
                </c:pt>
                <c:pt idx="21">
                  <c:v>-1163636540240.8984</c:v>
                </c:pt>
                <c:pt idx="22">
                  <c:v>-948193866424.60156</c:v>
                </c:pt>
                <c:pt idx="23">
                  <c:v>-957630974810.80078</c:v>
                </c:pt>
                <c:pt idx="24">
                  <c:v>-988040159959.79883</c:v>
                </c:pt>
                <c:pt idx="25">
                  <c:v>-882838904145.09961</c:v>
                </c:pt>
                <c:pt idx="26">
                  <c:v>-976636817347.5</c:v>
                </c:pt>
                <c:pt idx="27">
                  <c:v>-848037096010.40039</c:v>
                </c:pt>
                <c:pt idx="28">
                  <c:v>-412986301671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0-4C60-B940-0E9ACCA3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12592"/>
        <c:axId val="626113872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Number</a:t>
                </a:r>
                <a:r>
                  <a:rPr lang="en-US" baseline="0">
                    <a:latin typeface="Gill Sans MT" panose="020B0502020104020203" pitchFamily="34" charset="0"/>
                  </a:rPr>
                  <a:t> of Clusters</a:t>
                </a:r>
                <a:endParaRPr lang="en-US">
                  <a:latin typeface="Gill Sans MT" panose="020B05020201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2611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Change in 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Model Inertia vs.</a:t>
            </a:r>
            <a:r>
              <a:rPr lang="en-US" baseline="0">
                <a:latin typeface="Gill Sans MT" panose="020B0502020104020203" pitchFamily="34" charset="0"/>
              </a:rPr>
              <a:t> Number of Clusters</a:t>
            </a:r>
            <a:endParaRPr lang="en-US">
              <a:latin typeface="Gill Sans MT" panose="020B0502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'KMC Folds'!$A$7:$A$18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'KMC Folds'!$B$7:$B$18</c:f>
              <c:numCache>
                <c:formatCode>0.000E+00</c:formatCode>
                <c:ptCount val="12"/>
                <c:pt idx="0">
                  <c:v>77776713078.5784</c:v>
                </c:pt>
                <c:pt idx="1">
                  <c:v>71983876157.863403</c:v>
                </c:pt>
                <c:pt idx="2">
                  <c:v>67425896964.046303</c:v>
                </c:pt>
                <c:pt idx="3">
                  <c:v>63700853244.608803</c:v>
                </c:pt>
                <c:pt idx="4">
                  <c:v>60271010224.486603</c:v>
                </c:pt>
                <c:pt idx="5">
                  <c:v>57177498240.679901</c:v>
                </c:pt>
                <c:pt idx="6">
                  <c:v>54391761625.589699</c:v>
                </c:pt>
                <c:pt idx="7">
                  <c:v>51852253692.462402</c:v>
                </c:pt>
                <c:pt idx="8">
                  <c:v>49575710417.594704</c:v>
                </c:pt>
                <c:pt idx="9">
                  <c:v>47516178765.038002</c:v>
                </c:pt>
                <c:pt idx="10">
                  <c:v>45633844503.314697</c:v>
                </c:pt>
                <c:pt idx="11">
                  <c:v>43892525095.690102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9-4F05-BB3B-C8DAEFCF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12592"/>
        <c:axId val="626113872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Number</a:t>
                </a:r>
                <a:r>
                  <a:rPr lang="en-US" baseline="0">
                    <a:latin typeface="Gill Sans MT" panose="020B0502020104020203" pitchFamily="34" charset="0"/>
                  </a:rPr>
                  <a:t> of Clusters</a:t>
                </a:r>
                <a:endParaRPr lang="en-US">
                  <a:latin typeface="Gill Sans MT" panose="020B05020201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113872"/>
        <c:scaling>
          <c:orientation val="minMax"/>
          <c:max val="80000000000"/>
          <c:min val="400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Change in Inertia</a:t>
            </a:r>
            <a:r>
              <a:rPr lang="en-US" baseline="0">
                <a:latin typeface="Gill Sans MT" panose="020B0502020104020203" pitchFamily="34" charset="0"/>
              </a:rPr>
              <a:t> </a:t>
            </a:r>
            <a:r>
              <a:rPr lang="en-US">
                <a:latin typeface="Gill Sans MT" panose="020B0502020104020203" pitchFamily="34" charset="0"/>
              </a:rPr>
              <a:t>vs.</a:t>
            </a:r>
            <a:r>
              <a:rPr lang="en-US" baseline="0">
                <a:latin typeface="Gill Sans MT" panose="020B0502020104020203" pitchFamily="34" charset="0"/>
              </a:rPr>
              <a:t> Number of Clusters</a:t>
            </a:r>
            <a:endParaRPr lang="en-US">
              <a:latin typeface="Gill Sans MT" panose="020B0502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'KMC Folds'!$A$7:$A$18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'KMC Folds'!$C$7:$C$18</c:f>
              <c:numCache>
                <c:formatCode>0.000E+00</c:formatCode>
                <c:ptCount val="12"/>
                <c:pt idx="1">
                  <c:v>-5792836920.7149963</c:v>
                </c:pt>
                <c:pt idx="2">
                  <c:v>-4557979193.8171005</c:v>
                </c:pt>
                <c:pt idx="3">
                  <c:v>-3725043719.4375</c:v>
                </c:pt>
                <c:pt idx="4">
                  <c:v>-3429843020.1222</c:v>
                </c:pt>
                <c:pt idx="5">
                  <c:v>-3093511983.8067017</c:v>
                </c:pt>
                <c:pt idx="6">
                  <c:v>-2785736615.0902023</c:v>
                </c:pt>
                <c:pt idx="7">
                  <c:v>-2539507933.1272964</c:v>
                </c:pt>
                <c:pt idx="8">
                  <c:v>-2276543274.8676987</c:v>
                </c:pt>
                <c:pt idx="9">
                  <c:v>-2059531652.5567017</c:v>
                </c:pt>
                <c:pt idx="10">
                  <c:v>-1882334261.7233047</c:v>
                </c:pt>
                <c:pt idx="11">
                  <c:v>-1741319407.6245956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7-4CE1-8F20-C4F1153E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12592"/>
        <c:axId val="626113872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Number</a:t>
                </a:r>
                <a:r>
                  <a:rPr lang="en-US" baseline="0">
                    <a:latin typeface="Gill Sans MT" panose="020B0502020104020203" pitchFamily="34" charset="0"/>
                  </a:rPr>
                  <a:t> of Clusters</a:t>
                </a:r>
                <a:endParaRPr lang="en-US">
                  <a:latin typeface="Gill Sans MT" panose="020B05020201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113872"/>
        <c:scaling>
          <c:orientation val="minMax"/>
          <c:max val="-2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Change in 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Model Inertia vs.</a:t>
            </a:r>
            <a:r>
              <a:rPr lang="en-US" baseline="0">
                <a:latin typeface="Gill Sans MT" panose="020B0502020104020203" pitchFamily="34" charset="0"/>
              </a:rPr>
              <a:t> Number of Clusters</a:t>
            </a:r>
            <a:endParaRPr lang="en-US">
              <a:latin typeface="Gill Sans MT" panose="020B0502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'KMC Folds Forest'!$A$7:$A$18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'KMC Folds Forest'!$B$7:$B$18</c:f>
              <c:numCache>
                <c:formatCode>0.000E+00</c:formatCode>
                <c:ptCount val="12"/>
                <c:pt idx="0">
                  <c:v>84529130228082.594</c:v>
                </c:pt>
                <c:pt idx="1">
                  <c:v>77778968779613.969</c:v>
                </c:pt>
                <c:pt idx="2">
                  <c:v>72940063232175.703</c:v>
                </c:pt>
                <c:pt idx="3">
                  <c:v>68813265808502.836</c:v>
                </c:pt>
                <c:pt idx="4">
                  <c:v>65136719327164.023</c:v>
                </c:pt>
                <c:pt idx="5">
                  <c:v>61824306976611.805</c:v>
                </c:pt>
                <c:pt idx="6">
                  <c:v>58860332846562.789</c:v>
                </c:pt>
                <c:pt idx="7">
                  <c:v>56170651245876.523</c:v>
                </c:pt>
                <c:pt idx="8">
                  <c:v>53688253100678.313</c:v>
                </c:pt>
                <c:pt idx="9">
                  <c:v>51410317661045.391</c:v>
                </c:pt>
                <c:pt idx="10">
                  <c:v>49344183930294.273</c:v>
                </c:pt>
                <c:pt idx="11">
                  <c:v>47468650150369.773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2-46D3-9AC6-ABDE946FF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12592"/>
        <c:axId val="626113872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Number</a:t>
                </a:r>
                <a:r>
                  <a:rPr lang="en-US" baseline="0">
                    <a:latin typeface="Gill Sans MT" panose="020B0502020104020203" pitchFamily="34" charset="0"/>
                  </a:rPr>
                  <a:t> of Clusters</a:t>
                </a:r>
                <a:endParaRPr lang="en-US">
                  <a:latin typeface="Gill Sans MT" panose="020B05020201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113872"/>
        <c:scaling>
          <c:orientation val="minMax"/>
          <c:min val="450000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Change in Inertia</a:t>
            </a:r>
            <a:r>
              <a:rPr lang="en-US" baseline="0">
                <a:latin typeface="Gill Sans MT" panose="020B0502020104020203" pitchFamily="34" charset="0"/>
              </a:rPr>
              <a:t> </a:t>
            </a:r>
            <a:r>
              <a:rPr lang="en-US">
                <a:latin typeface="Gill Sans MT" panose="020B0502020104020203" pitchFamily="34" charset="0"/>
              </a:rPr>
              <a:t>vs.</a:t>
            </a:r>
            <a:r>
              <a:rPr lang="en-US" baseline="0">
                <a:latin typeface="Gill Sans MT" panose="020B0502020104020203" pitchFamily="34" charset="0"/>
              </a:rPr>
              <a:t> Number of Clusters</a:t>
            </a:r>
            <a:endParaRPr lang="en-US">
              <a:latin typeface="Gill Sans MT" panose="020B0502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'KMC Folds Forest'!$A$7:$A$18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'KMC Folds Forest'!$C$7:$C$18</c:f>
              <c:numCache>
                <c:formatCode>0.000E+00</c:formatCode>
                <c:ptCount val="12"/>
                <c:pt idx="1">
                  <c:v>-6750161448468.625</c:v>
                </c:pt>
                <c:pt idx="2">
                  <c:v>-4838905547438.2656</c:v>
                </c:pt>
                <c:pt idx="3">
                  <c:v>-4126797423672.8672</c:v>
                </c:pt>
                <c:pt idx="4">
                  <c:v>-3676546481338.8125</c:v>
                </c:pt>
                <c:pt idx="5">
                  <c:v>-3312412350552.2188</c:v>
                </c:pt>
                <c:pt idx="6">
                  <c:v>-2963974130049.0156</c:v>
                </c:pt>
                <c:pt idx="7">
                  <c:v>-2689681600686.2656</c:v>
                </c:pt>
                <c:pt idx="8">
                  <c:v>-2482398145198.2109</c:v>
                </c:pt>
                <c:pt idx="9">
                  <c:v>-2277935439632.9219</c:v>
                </c:pt>
                <c:pt idx="10">
                  <c:v>-2066133730751.1172</c:v>
                </c:pt>
                <c:pt idx="11">
                  <c:v>-1875533779924.5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A-467C-A7D1-316A1742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12592"/>
        <c:axId val="626113872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Number</a:t>
                </a:r>
                <a:r>
                  <a:rPr lang="en-US" baseline="0">
                    <a:latin typeface="Gill Sans MT" panose="020B0502020104020203" pitchFamily="34" charset="0"/>
                  </a:rPr>
                  <a:t> of Clusters</a:t>
                </a:r>
                <a:endParaRPr lang="en-US">
                  <a:latin typeface="Gill Sans MT" panose="020B05020201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113872"/>
        <c:scaling>
          <c:orientation val="minMax"/>
          <c:max val="-2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Change in 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Number of Tuples by 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Number of Tuples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tuplestats!$B$5:$B$24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tuplestats!$C$5:$C$24</c:f>
              <c:numCache>
                <c:formatCode>General</c:formatCode>
                <c:ptCount val="20"/>
                <c:pt idx="0">
                  <c:v>17565922</c:v>
                </c:pt>
                <c:pt idx="1">
                  <c:v>3927371</c:v>
                </c:pt>
                <c:pt idx="2">
                  <c:v>7080743</c:v>
                </c:pt>
                <c:pt idx="3">
                  <c:v>1168374</c:v>
                </c:pt>
                <c:pt idx="4">
                  <c:v>11088648</c:v>
                </c:pt>
                <c:pt idx="5">
                  <c:v>2417374</c:v>
                </c:pt>
                <c:pt idx="6">
                  <c:v>8249443</c:v>
                </c:pt>
                <c:pt idx="7">
                  <c:v>955184</c:v>
                </c:pt>
                <c:pt idx="8">
                  <c:v>1733974</c:v>
                </c:pt>
                <c:pt idx="9">
                  <c:v>248735</c:v>
                </c:pt>
                <c:pt idx="10">
                  <c:v>770973</c:v>
                </c:pt>
                <c:pt idx="11">
                  <c:v>3574028</c:v>
                </c:pt>
                <c:pt idx="12">
                  <c:v>757585</c:v>
                </c:pt>
                <c:pt idx="13">
                  <c:v>973276</c:v>
                </c:pt>
                <c:pt idx="14">
                  <c:v>72690</c:v>
                </c:pt>
                <c:pt idx="15">
                  <c:v>318043</c:v>
                </c:pt>
                <c:pt idx="16">
                  <c:v>1894351</c:v>
                </c:pt>
                <c:pt idx="17">
                  <c:v>1362523</c:v>
                </c:pt>
                <c:pt idx="18">
                  <c:v>5494380</c:v>
                </c:pt>
                <c:pt idx="19">
                  <c:v>157484658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E-416D-B40E-6059F16E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12592"/>
        <c:axId val="626113872"/>
      </c:lineChart>
      <c:lineChart>
        <c:grouping val="standard"/>
        <c:varyColors val="0"/>
        <c:ser>
          <c:idx val="0"/>
          <c:order val="1"/>
          <c:tx>
            <c:v>Percent of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tuplestats!$B$5:$B$24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tuplestats!$G$5:$G$24</c:f>
              <c:numCache>
                <c:formatCode>0.00%</c:formatCode>
                <c:ptCount val="20"/>
                <c:pt idx="0">
                  <c:v>7.7335807890589997E-2</c:v>
                </c:pt>
                <c:pt idx="1">
                  <c:v>9.4626469272957189E-2</c:v>
                </c:pt>
                <c:pt idx="2">
                  <c:v>0.12580018052879904</c:v>
                </c:pt>
                <c:pt idx="3">
                  <c:v>0.13094406920189916</c:v>
                </c:pt>
                <c:pt idx="4">
                  <c:v>0.17976300119387628</c:v>
                </c:pt>
                <c:pt idx="5">
                  <c:v>0.19040574293346199</c:v>
                </c:pt>
                <c:pt idx="6">
                  <c:v>0.22672477811148295</c:v>
                </c:pt>
                <c:pt idx="7">
                  <c:v>0.23093007552337885</c:v>
                </c:pt>
                <c:pt idx="8">
                  <c:v>0.2385640773225032</c:v>
                </c:pt>
                <c:pt idx="9">
                  <c:v>0.23965915916196862</c:v>
                </c:pt>
                <c:pt idx="10">
                  <c:v>0.24305344838953274</c:v>
                </c:pt>
                <c:pt idx="11">
                  <c:v>0.25878848027704709</c:v>
                </c:pt>
                <c:pt idx="12">
                  <c:v>0.26212382743507229</c:v>
                </c:pt>
                <c:pt idx="13">
                  <c:v>0.26640877676824831</c:v>
                </c:pt>
                <c:pt idx="14">
                  <c:v>0.26672880209202959</c:v>
                </c:pt>
                <c:pt idx="15">
                  <c:v>0.2681290196467328</c:v>
                </c:pt>
                <c:pt idx="16">
                  <c:v>0.27646909795365837</c:v>
                </c:pt>
                <c:pt idx="17">
                  <c:v>0.28246774789497714</c:v>
                </c:pt>
                <c:pt idx="18">
                  <c:v>0.30665733020997887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E-416D-B40E-6059F16E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316280"/>
        <c:axId val="686940496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2611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Number of Tuples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valAx>
        <c:axId val="68694049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Cuulative</a:t>
                </a:r>
                <a:r>
                  <a:rPr lang="en-US" baseline="0"/>
                  <a:t> Fraction of Total Tuples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16280"/>
        <c:crosses val="max"/>
        <c:crossBetween val="between"/>
      </c:valAx>
      <c:catAx>
        <c:axId val="634316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94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Number of Connected Components vs Edge 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Number of Connected Components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'Conn Comps'!$B$5:$B$24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'Conn Comps'!$C$5:$C$24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13</c:v>
                </c:pt>
                <c:pt idx="12">
                  <c:v>17</c:v>
                </c:pt>
                <c:pt idx="13">
                  <c:v>24</c:v>
                </c:pt>
                <c:pt idx="14">
                  <c:v>29</c:v>
                </c:pt>
                <c:pt idx="15">
                  <c:v>33</c:v>
                </c:pt>
                <c:pt idx="16">
                  <c:v>37</c:v>
                </c:pt>
                <c:pt idx="17">
                  <c:v>48</c:v>
                </c:pt>
                <c:pt idx="18">
                  <c:v>60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5-461D-98A5-20C797F5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12592"/>
        <c:axId val="626113872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Edge 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2611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Number of Connected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ill Sans MT" panose="020B0502020104020203" pitchFamily="34" charset="0"/>
              </a:rPr>
              <a:t>Change in Connected Components</a:t>
            </a:r>
            <a:r>
              <a:rPr lang="en-US" baseline="0">
                <a:latin typeface="Gill Sans MT" panose="020B0502020104020203" pitchFamily="34" charset="0"/>
              </a:rPr>
              <a:t> </a:t>
            </a:r>
            <a:r>
              <a:rPr lang="en-US">
                <a:latin typeface="Gill Sans MT" panose="020B0502020104020203" pitchFamily="34" charset="0"/>
              </a:rPr>
              <a:t>vs.</a:t>
            </a:r>
            <a:r>
              <a:rPr lang="en-US" baseline="0">
                <a:latin typeface="Gill Sans MT" panose="020B0502020104020203" pitchFamily="34" charset="0"/>
              </a:rPr>
              <a:t> Edge Stability</a:t>
            </a:r>
            <a:endParaRPr lang="en-US">
              <a:latin typeface="Gill Sans MT" panose="020B0502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Change in Components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'Conn Comps'!$B$5:$B$24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'Conn Comps'!$D$5:$D$24</c:f>
              <c:numCache>
                <c:formatCode>0</c:formatCode>
                <c:ptCount val="20"/>
                <c:pt idx="1">
                  <c:v>0</c:v>
                </c:pt>
                <c:pt idx="2">
                  <c:v>20.000000000000004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20.000000000000004</c:v>
                </c:pt>
                <c:pt idx="9">
                  <c:v>60.000000000000014</c:v>
                </c:pt>
                <c:pt idx="10">
                  <c:v>19.999999999999982</c:v>
                </c:pt>
                <c:pt idx="11">
                  <c:v>120.00000000000016</c:v>
                </c:pt>
                <c:pt idx="12">
                  <c:v>79.999999999999929</c:v>
                </c:pt>
                <c:pt idx="13">
                  <c:v>140.0000000000002</c:v>
                </c:pt>
                <c:pt idx="14">
                  <c:v>99.999999999999915</c:v>
                </c:pt>
                <c:pt idx="15">
                  <c:v>79.999999999999929</c:v>
                </c:pt>
                <c:pt idx="16">
                  <c:v>80.000000000000114</c:v>
                </c:pt>
                <c:pt idx="17">
                  <c:v>219.9999999999998</c:v>
                </c:pt>
                <c:pt idx="18">
                  <c:v>240.00000000000031</c:v>
                </c:pt>
                <c:pt idx="19">
                  <c:v>639.99999999999943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9-49AD-B96D-46C66E7BB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12592"/>
        <c:axId val="626113872"/>
      </c:lineChart>
      <c:catAx>
        <c:axId val="6261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Edge 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38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2611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ill Sans MT" panose="020B0502020104020203" pitchFamily="34" charset="0"/>
                  </a:rPr>
                  <a:t>Change in Conn Comps/Change in 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7</xdr:row>
      <xdr:rowOff>9525</xdr:rowOff>
    </xdr:from>
    <xdr:to>
      <xdr:col>16</xdr:col>
      <xdr:colOff>180974</xdr:colOff>
      <xdr:row>26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1BACBC-61F1-4946-84BB-7D241C9EDF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16</xdr:col>
      <xdr:colOff>0</xdr:colOff>
      <xdr:row>48</xdr:row>
      <xdr:rowOff>33337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34B87F-EE68-430C-ABC1-2B9D97260E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6</xdr:row>
      <xdr:rowOff>9525</xdr:rowOff>
    </xdr:from>
    <xdr:to>
      <xdr:col>16</xdr:col>
      <xdr:colOff>180974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6B685-DF19-4A05-AF71-0840519270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16</xdr:col>
      <xdr:colOff>0</xdr:colOff>
      <xdr:row>47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04B67-2F25-4F0A-8825-3332A8E2739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6</xdr:row>
      <xdr:rowOff>9525</xdr:rowOff>
    </xdr:from>
    <xdr:to>
      <xdr:col>16</xdr:col>
      <xdr:colOff>180974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34890-2932-4B60-9AC4-CA73685253E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16</xdr:col>
      <xdr:colOff>0</xdr:colOff>
      <xdr:row>47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6A216-E6A5-44E1-B293-802EC61705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6</xdr:row>
      <xdr:rowOff>9525</xdr:rowOff>
    </xdr:from>
    <xdr:to>
      <xdr:col>20</xdr:col>
      <xdr:colOff>180974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60BAC-CA38-4D7A-B3A7-6E2809F0BB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6</xdr:row>
      <xdr:rowOff>9525</xdr:rowOff>
    </xdr:from>
    <xdr:to>
      <xdr:col>17</xdr:col>
      <xdr:colOff>180974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85F46-1233-44BF-92B4-47F80C3076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17</xdr:col>
      <xdr:colOff>0</xdr:colOff>
      <xdr:row>47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88576-73CE-4B9E-87ED-D499F314F3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6</xdr:row>
      <xdr:rowOff>9525</xdr:rowOff>
    </xdr:from>
    <xdr:to>
      <xdr:col>17</xdr:col>
      <xdr:colOff>180974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12E7D-2E5C-40D1-A05F-375211EC85A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17</xdr:col>
      <xdr:colOff>0</xdr:colOff>
      <xdr:row>47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BCE514-0B6A-4A12-A260-73C7A12F6A6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C2A5-51FE-4214-B0EF-2170BDC44D19}">
  <dimension ref="A1:D34"/>
  <sheetViews>
    <sheetView topLeftCell="A7" workbookViewId="0">
      <selection activeCell="A15" sqref="A15:D15"/>
    </sheetView>
  </sheetViews>
  <sheetFormatPr defaultRowHeight="15" x14ac:dyDescent="0.25"/>
  <cols>
    <col min="2" max="2" width="22.42578125" customWidth="1"/>
    <col min="3" max="4" width="10.28515625" bestFit="1" customWidth="1"/>
  </cols>
  <sheetData>
    <row r="1" spans="1:4" x14ac:dyDescent="0.25">
      <c r="A1" t="s">
        <v>2</v>
      </c>
    </row>
    <row r="2" spans="1:4" x14ac:dyDescent="0.25">
      <c r="A2" s="1">
        <v>44596</v>
      </c>
    </row>
    <row r="4" spans="1:4" x14ac:dyDescent="0.25">
      <c r="A4" t="s">
        <v>1</v>
      </c>
      <c r="B4" t="s">
        <v>0</v>
      </c>
      <c r="C4" t="s">
        <v>3</v>
      </c>
      <c r="D4" t="s">
        <v>4</v>
      </c>
    </row>
    <row r="5" spans="1:4" x14ac:dyDescent="0.25">
      <c r="A5">
        <v>1</v>
      </c>
      <c r="B5">
        <v>267904901649815</v>
      </c>
    </row>
    <row r="6" spans="1:4" x14ac:dyDescent="0.25">
      <c r="A6">
        <v>2</v>
      </c>
      <c r="B6">
        <v>177761663169512</v>
      </c>
      <c r="C6" s="2">
        <f t="shared" ref="C6:C10" si="0">(B6-B5)/(A6-A5)</f>
        <v>-90143238480303</v>
      </c>
      <c r="D6" s="2"/>
    </row>
    <row r="7" spans="1:4" x14ac:dyDescent="0.25">
      <c r="A7">
        <v>3</v>
      </c>
      <c r="B7">
        <v>137178174980778</v>
      </c>
      <c r="C7" s="2">
        <f t="shared" si="0"/>
        <v>-40583488188734</v>
      </c>
      <c r="D7" s="2">
        <f>(C7-C6)/(A7-A6)</f>
        <v>49559750291569</v>
      </c>
    </row>
    <row r="8" spans="1:4" x14ac:dyDescent="0.25">
      <c r="A8">
        <v>4</v>
      </c>
      <c r="B8">
        <v>105571171873931</v>
      </c>
      <c r="C8" s="2">
        <f t="shared" si="0"/>
        <v>-31607003106847</v>
      </c>
      <c r="D8" s="2">
        <f t="shared" ref="D8:D10" si="1">(C8-C7)/(A8-A7)</f>
        <v>8976485081887</v>
      </c>
    </row>
    <row r="9" spans="1:4" x14ac:dyDescent="0.25">
      <c r="A9">
        <v>5</v>
      </c>
      <c r="B9">
        <v>88644703172986.297</v>
      </c>
      <c r="C9" s="2">
        <f t="shared" si="0"/>
        <v>-16926468700944.703</v>
      </c>
      <c r="D9" s="2">
        <f t="shared" si="1"/>
        <v>14680534405902.297</v>
      </c>
    </row>
    <row r="10" spans="1:4" x14ac:dyDescent="0.25">
      <c r="A10">
        <v>6</v>
      </c>
      <c r="B10">
        <v>79578105358096.203</v>
      </c>
      <c r="C10" s="2">
        <f t="shared" si="0"/>
        <v>-9066597814890.0938</v>
      </c>
      <c r="D10" s="2">
        <f t="shared" si="1"/>
        <v>7859870886054.6094</v>
      </c>
    </row>
    <row r="11" spans="1:4" x14ac:dyDescent="0.25">
      <c r="A11">
        <v>7</v>
      </c>
      <c r="B11">
        <v>70475057703520.297</v>
      </c>
      <c r="C11" s="2">
        <f t="shared" ref="C11:C34" si="2">(B11-B10)/(A11-A10)</f>
        <v>-9103047654575.9063</v>
      </c>
      <c r="D11" s="2">
        <f t="shared" ref="D11:D34" si="3">(C11-C10)/(A11-A10)</f>
        <v>-36449839685.8125</v>
      </c>
    </row>
    <row r="12" spans="1:4" x14ac:dyDescent="0.25">
      <c r="A12">
        <v>8</v>
      </c>
      <c r="B12">
        <v>62077958355715.5</v>
      </c>
      <c r="C12" s="2">
        <f t="shared" si="2"/>
        <v>-8397099347804.7969</v>
      </c>
      <c r="D12" s="2">
        <f t="shared" si="3"/>
        <v>705948306771.10938</v>
      </c>
    </row>
    <row r="13" spans="1:4" x14ac:dyDescent="0.25">
      <c r="A13">
        <v>9</v>
      </c>
      <c r="B13">
        <v>56033779642613.398</v>
      </c>
      <c r="C13" s="2">
        <f t="shared" si="2"/>
        <v>-6044178713102.1016</v>
      </c>
      <c r="D13" s="2">
        <f t="shared" si="3"/>
        <v>2352920634702.6953</v>
      </c>
    </row>
    <row r="14" spans="1:4" x14ac:dyDescent="0.25">
      <c r="A14">
        <v>10</v>
      </c>
      <c r="B14">
        <v>50489539266880.102</v>
      </c>
      <c r="C14" s="2">
        <f t="shared" si="2"/>
        <v>-5544240375733.2969</v>
      </c>
      <c r="D14" s="2">
        <f t="shared" si="3"/>
        <v>499938337368.80469</v>
      </c>
    </row>
    <row r="15" spans="1:4" x14ac:dyDescent="0.25">
      <c r="A15" s="8">
        <v>11</v>
      </c>
      <c r="B15" s="8">
        <v>45120796010121.5</v>
      </c>
      <c r="C15" s="9">
        <f t="shared" si="2"/>
        <v>-5368743256758.6016</v>
      </c>
      <c r="D15" s="9">
        <f t="shared" si="3"/>
        <v>175497118974.69531</v>
      </c>
    </row>
    <row r="16" spans="1:4" x14ac:dyDescent="0.25">
      <c r="A16">
        <v>12</v>
      </c>
      <c r="B16">
        <v>41618772933378.297</v>
      </c>
      <c r="C16" s="2">
        <f t="shared" si="2"/>
        <v>-3502023076743.2031</v>
      </c>
      <c r="D16" s="2">
        <f t="shared" si="3"/>
        <v>1866720180015.3984</v>
      </c>
    </row>
    <row r="17" spans="1:4" x14ac:dyDescent="0.25">
      <c r="A17">
        <v>13</v>
      </c>
      <c r="B17">
        <v>39076268152638.102</v>
      </c>
      <c r="C17" s="2">
        <f t="shared" si="2"/>
        <v>-2542504780740.1953</v>
      </c>
      <c r="D17" s="2">
        <f t="shared" si="3"/>
        <v>959518296003.00781</v>
      </c>
    </row>
    <row r="18" spans="1:4" x14ac:dyDescent="0.25">
      <c r="A18">
        <v>14</v>
      </c>
      <c r="B18">
        <v>35108400972917.102</v>
      </c>
      <c r="C18" s="2">
        <f t="shared" si="2"/>
        <v>-3967867179721</v>
      </c>
      <c r="D18" s="2">
        <f t="shared" si="3"/>
        <v>-1425362398980.8047</v>
      </c>
    </row>
    <row r="19" spans="1:4" x14ac:dyDescent="0.25">
      <c r="A19">
        <v>15</v>
      </c>
      <c r="B19">
        <v>33156606295144.5</v>
      </c>
      <c r="C19" s="2">
        <f t="shared" si="2"/>
        <v>-1951794677772.6016</v>
      </c>
      <c r="D19" s="2">
        <f t="shared" si="3"/>
        <v>2016072501948.3984</v>
      </c>
    </row>
    <row r="20" spans="1:4" x14ac:dyDescent="0.25">
      <c r="A20">
        <v>16</v>
      </c>
      <c r="B20">
        <v>31247822766914.301</v>
      </c>
      <c r="C20" s="2">
        <f t="shared" si="2"/>
        <v>-1908783528230.1992</v>
      </c>
      <c r="D20" s="2">
        <f t="shared" si="3"/>
        <v>43011149542.402344</v>
      </c>
    </row>
    <row r="21" spans="1:4" x14ac:dyDescent="0.25">
      <c r="A21">
        <v>17</v>
      </c>
      <c r="B21">
        <v>29307220740633.398</v>
      </c>
      <c r="C21" s="2">
        <f t="shared" si="2"/>
        <v>-1940602026280.9023</v>
      </c>
      <c r="D21" s="2">
        <f t="shared" si="3"/>
        <v>-31818498050.703125</v>
      </c>
    </row>
    <row r="22" spans="1:4" x14ac:dyDescent="0.25">
      <c r="A22">
        <v>18</v>
      </c>
      <c r="B22">
        <v>26943023180788.898</v>
      </c>
      <c r="C22" s="2">
        <f t="shared" si="2"/>
        <v>-2364197559844.5</v>
      </c>
      <c r="D22" s="2">
        <f t="shared" si="3"/>
        <v>-423595533563.59766</v>
      </c>
    </row>
    <row r="23" spans="1:4" x14ac:dyDescent="0.25">
      <c r="A23">
        <v>19</v>
      </c>
      <c r="B23">
        <v>25424835478321.699</v>
      </c>
      <c r="C23" s="2">
        <f t="shared" si="2"/>
        <v>-1518187702467.1992</v>
      </c>
      <c r="D23" s="2">
        <f t="shared" si="3"/>
        <v>846009857377.30078</v>
      </c>
    </row>
    <row r="24" spans="1:4" x14ac:dyDescent="0.25">
      <c r="A24">
        <v>20</v>
      </c>
      <c r="B24">
        <v>24002239198313.699</v>
      </c>
      <c r="C24" s="2">
        <f t="shared" si="2"/>
        <v>-1422596280008</v>
      </c>
      <c r="D24" s="2">
        <f t="shared" si="3"/>
        <v>95591422459.199219</v>
      </c>
    </row>
    <row r="25" spans="1:4" x14ac:dyDescent="0.25">
      <c r="A25">
        <v>21</v>
      </c>
      <c r="B25">
        <v>22410784096909</v>
      </c>
      <c r="C25" s="2">
        <f t="shared" si="2"/>
        <v>-1591455101404.6992</v>
      </c>
      <c r="D25" s="2">
        <f t="shared" si="3"/>
        <v>-168858821396.69922</v>
      </c>
    </row>
    <row r="26" spans="1:4" x14ac:dyDescent="0.25">
      <c r="A26">
        <v>22</v>
      </c>
      <c r="B26">
        <v>21311098632252</v>
      </c>
      <c r="C26" s="2">
        <f t="shared" si="2"/>
        <v>-1099685464657</v>
      </c>
      <c r="D26" s="2">
        <f t="shared" si="3"/>
        <v>491769636747.69922</v>
      </c>
    </row>
    <row r="27" spans="1:4" x14ac:dyDescent="0.25">
      <c r="A27">
        <v>23</v>
      </c>
      <c r="B27">
        <v>20147462092011.102</v>
      </c>
      <c r="C27" s="2">
        <f t="shared" si="2"/>
        <v>-1163636540240.8984</v>
      </c>
      <c r="D27" s="2">
        <f t="shared" si="3"/>
        <v>-63951075583.898438</v>
      </c>
    </row>
    <row r="28" spans="1:4" x14ac:dyDescent="0.25">
      <c r="A28">
        <v>24</v>
      </c>
      <c r="B28">
        <v>19199268225586.5</v>
      </c>
      <c r="C28" s="2">
        <f t="shared" si="2"/>
        <v>-948193866424.60156</v>
      </c>
      <c r="D28" s="2">
        <f t="shared" si="3"/>
        <v>215442673816.29688</v>
      </c>
    </row>
    <row r="29" spans="1:4" x14ac:dyDescent="0.25">
      <c r="A29">
        <v>25</v>
      </c>
      <c r="B29">
        <v>18241637250775.699</v>
      </c>
      <c r="C29" s="2">
        <f t="shared" si="2"/>
        <v>-957630974810.80078</v>
      </c>
      <c r="D29" s="2">
        <f t="shared" si="3"/>
        <v>-9437108386.1992188</v>
      </c>
    </row>
    <row r="30" spans="1:4" x14ac:dyDescent="0.25">
      <c r="A30">
        <v>26</v>
      </c>
      <c r="B30">
        <v>17253597090815.9</v>
      </c>
      <c r="C30" s="2">
        <f t="shared" si="2"/>
        <v>-988040159959.79883</v>
      </c>
      <c r="D30" s="2">
        <f t="shared" si="3"/>
        <v>-30409185148.998047</v>
      </c>
    </row>
    <row r="31" spans="1:4" x14ac:dyDescent="0.25">
      <c r="A31">
        <v>27</v>
      </c>
      <c r="B31">
        <v>16370758186670.801</v>
      </c>
      <c r="C31" s="2">
        <f t="shared" si="2"/>
        <v>-882838904145.09961</v>
      </c>
      <c r="D31" s="2">
        <f t="shared" si="3"/>
        <v>105201255814.69922</v>
      </c>
    </row>
    <row r="32" spans="1:4" x14ac:dyDescent="0.25">
      <c r="A32">
        <v>28</v>
      </c>
      <c r="B32">
        <v>15394121369323.301</v>
      </c>
      <c r="C32" s="2">
        <f t="shared" si="2"/>
        <v>-976636817347.5</v>
      </c>
      <c r="D32" s="2">
        <f t="shared" si="3"/>
        <v>-93797913202.400391</v>
      </c>
    </row>
    <row r="33" spans="1:4" x14ac:dyDescent="0.25">
      <c r="A33">
        <v>29</v>
      </c>
      <c r="B33">
        <v>14546084273312.9</v>
      </c>
      <c r="C33" s="2">
        <f t="shared" si="2"/>
        <v>-848037096010.40039</v>
      </c>
      <c r="D33" s="2">
        <f t="shared" si="3"/>
        <v>128599721337.09961</v>
      </c>
    </row>
    <row r="34" spans="1:4" x14ac:dyDescent="0.25">
      <c r="A34">
        <v>30</v>
      </c>
      <c r="B34">
        <v>14133097971641.9</v>
      </c>
      <c r="C34" s="2">
        <f t="shared" si="2"/>
        <v>-412986301671</v>
      </c>
      <c r="D34" s="2">
        <f t="shared" si="3"/>
        <v>435050794339.40039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7587-9202-442B-B303-7C3A7920901B}">
  <dimension ref="A1:H33"/>
  <sheetViews>
    <sheetView workbookViewId="0">
      <selection activeCell="C24" sqref="C24"/>
    </sheetView>
  </sheetViews>
  <sheetFormatPr defaultRowHeight="15" x14ac:dyDescent="0.25"/>
  <cols>
    <col min="2" max="2" width="22.42578125" customWidth="1"/>
    <col min="3" max="4" width="10.28515625" bestFit="1" customWidth="1"/>
  </cols>
  <sheetData>
    <row r="1" spans="1:8" x14ac:dyDescent="0.25">
      <c r="A1" t="s">
        <v>2</v>
      </c>
    </row>
    <row r="2" spans="1:8" ht="15.75" thickBot="1" x14ac:dyDescent="0.3">
      <c r="A2" s="1">
        <v>44596</v>
      </c>
    </row>
    <row r="3" spans="1:8" ht="15.75" thickBot="1" x14ac:dyDescent="0.3">
      <c r="H3" s="7"/>
    </row>
    <row r="4" spans="1:8" x14ac:dyDescent="0.25">
      <c r="A4" t="s">
        <v>1</v>
      </c>
      <c r="B4" t="s">
        <v>0</v>
      </c>
      <c r="C4" t="s">
        <v>3</v>
      </c>
      <c r="D4" t="s">
        <v>4</v>
      </c>
    </row>
    <row r="5" spans="1:8" x14ac:dyDescent="0.25">
      <c r="B5" s="2"/>
      <c r="C5" s="2"/>
      <c r="D5" s="2"/>
    </row>
    <row r="6" spans="1:8" x14ac:dyDescent="0.25">
      <c r="B6" s="2"/>
      <c r="C6" s="2"/>
      <c r="D6" s="2"/>
    </row>
    <row r="7" spans="1:8" x14ac:dyDescent="0.25">
      <c r="A7">
        <v>4</v>
      </c>
      <c r="B7" s="2">
        <v>77776713078.5784</v>
      </c>
      <c r="C7" s="2"/>
      <c r="D7" s="2"/>
    </row>
    <row r="8" spans="1:8" x14ac:dyDescent="0.25">
      <c r="A8">
        <v>5</v>
      </c>
      <c r="B8" s="2">
        <v>71983876157.863403</v>
      </c>
      <c r="C8" s="2">
        <f t="shared" ref="C8:C18" si="0">(B8-B7)/(A8-A7)</f>
        <v>-5792836920.7149963</v>
      </c>
      <c r="D8" s="2"/>
    </row>
    <row r="9" spans="1:8" x14ac:dyDescent="0.25">
      <c r="A9">
        <v>6</v>
      </c>
      <c r="B9" s="2">
        <v>67425896964.046303</v>
      </c>
      <c r="C9" s="2">
        <f t="shared" si="0"/>
        <v>-4557979193.8171005</v>
      </c>
      <c r="D9" s="2">
        <f t="shared" ref="D9:D18" si="1">(C9-C8)/(A9-A8)</f>
        <v>1234857726.8978958</v>
      </c>
    </row>
    <row r="10" spans="1:8" x14ac:dyDescent="0.25">
      <c r="A10">
        <v>7</v>
      </c>
      <c r="B10" s="2">
        <v>63700853244.608803</v>
      </c>
      <c r="C10" s="2">
        <f t="shared" si="0"/>
        <v>-3725043719.4375</v>
      </c>
      <c r="D10" s="2">
        <f t="shared" si="1"/>
        <v>832935474.37960052</v>
      </c>
    </row>
    <row r="11" spans="1:8" x14ac:dyDescent="0.25">
      <c r="A11">
        <v>8</v>
      </c>
      <c r="B11" s="2">
        <v>60271010224.486603</v>
      </c>
      <c r="C11" s="2">
        <f t="shared" si="0"/>
        <v>-3429843020.1222</v>
      </c>
      <c r="D11" s="2">
        <f t="shared" si="1"/>
        <v>295200699.31529999</v>
      </c>
    </row>
    <row r="12" spans="1:8" x14ac:dyDescent="0.25">
      <c r="A12">
        <v>9</v>
      </c>
      <c r="B12" s="2">
        <v>57177498240.679901</v>
      </c>
      <c r="C12" s="2">
        <f t="shared" si="0"/>
        <v>-3093511983.8067017</v>
      </c>
      <c r="D12" s="2">
        <f t="shared" si="1"/>
        <v>336331036.31549835</v>
      </c>
    </row>
    <row r="13" spans="1:8" x14ac:dyDescent="0.25">
      <c r="A13">
        <v>10</v>
      </c>
      <c r="B13" s="2">
        <v>54391761625.589699</v>
      </c>
      <c r="C13" s="2">
        <f t="shared" si="0"/>
        <v>-2785736615.0902023</v>
      </c>
      <c r="D13" s="2">
        <f t="shared" si="1"/>
        <v>307775368.71649933</v>
      </c>
    </row>
    <row r="14" spans="1:8" x14ac:dyDescent="0.25">
      <c r="A14">
        <v>11</v>
      </c>
      <c r="B14" s="2">
        <v>51852253692.462402</v>
      </c>
      <c r="C14" s="2">
        <f t="shared" si="0"/>
        <v>-2539507933.1272964</v>
      </c>
      <c r="D14" s="2">
        <f t="shared" si="1"/>
        <v>246228681.96290588</v>
      </c>
    </row>
    <row r="15" spans="1:8" x14ac:dyDescent="0.25">
      <c r="A15">
        <v>12</v>
      </c>
      <c r="B15" s="2">
        <v>49575710417.594704</v>
      </c>
      <c r="C15" s="2">
        <f t="shared" si="0"/>
        <v>-2276543274.8676987</v>
      </c>
      <c r="D15" s="2">
        <f t="shared" si="1"/>
        <v>262964658.25959778</v>
      </c>
    </row>
    <row r="16" spans="1:8" x14ac:dyDescent="0.25">
      <c r="A16">
        <v>13</v>
      </c>
      <c r="B16" s="2">
        <v>47516178765.038002</v>
      </c>
      <c r="C16" s="2">
        <f t="shared" si="0"/>
        <v>-2059531652.5567017</v>
      </c>
      <c r="D16" s="2">
        <f t="shared" si="1"/>
        <v>217011622.31099701</v>
      </c>
    </row>
    <row r="17" spans="1:4" x14ac:dyDescent="0.25">
      <c r="A17">
        <v>14</v>
      </c>
      <c r="B17" s="2">
        <v>45633844503.314697</v>
      </c>
      <c r="C17" s="2">
        <f t="shared" si="0"/>
        <v>-1882334261.7233047</v>
      </c>
      <c r="D17" s="2">
        <f t="shared" si="1"/>
        <v>177197390.83339691</v>
      </c>
    </row>
    <row r="18" spans="1:4" x14ac:dyDescent="0.25">
      <c r="A18">
        <v>15</v>
      </c>
      <c r="B18" s="2">
        <v>43892525095.690102</v>
      </c>
      <c r="C18" s="2">
        <f t="shared" si="0"/>
        <v>-1741319407.6245956</v>
      </c>
      <c r="D18" s="2">
        <f t="shared" si="1"/>
        <v>141014854.09870911</v>
      </c>
    </row>
    <row r="19" spans="1:4" x14ac:dyDescent="0.25">
      <c r="B19" s="2"/>
      <c r="C19" s="2"/>
      <c r="D19" s="2"/>
    </row>
    <row r="20" spans="1:4" x14ac:dyDescent="0.25">
      <c r="B20" s="2"/>
      <c r="C20" s="2"/>
      <c r="D20" s="2"/>
    </row>
    <row r="21" spans="1:4" x14ac:dyDescent="0.25">
      <c r="B21" s="2"/>
      <c r="C21" s="2"/>
      <c r="D21" s="2"/>
    </row>
    <row r="22" spans="1:4" x14ac:dyDescent="0.25">
      <c r="B22" s="2"/>
      <c r="C22" s="2"/>
      <c r="D22" s="2"/>
    </row>
    <row r="23" spans="1:4" x14ac:dyDescent="0.25">
      <c r="B23" s="2"/>
      <c r="C23" s="2"/>
      <c r="D23" s="2"/>
    </row>
    <row r="24" spans="1:4" x14ac:dyDescent="0.25">
      <c r="B24" s="2"/>
      <c r="C24" s="2"/>
      <c r="D24" s="2"/>
    </row>
    <row r="25" spans="1:4" x14ac:dyDescent="0.25">
      <c r="B25" s="2"/>
      <c r="C25" s="2"/>
      <c r="D25" s="2"/>
    </row>
    <row r="26" spans="1:4" x14ac:dyDescent="0.25">
      <c r="B26" s="2"/>
      <c r="C26" s="2"/>
      <c r="D26" s="2"/>
    </row>
    <row r="27" spans="1:4" x14ac:dyDescent="0.25">
      <c r="B27" s="2"/>
      <c r="C27" s="2"/>
      <c r="D27" s="2"/>
    </row>
    <row r="28" spans="1:4" x14ac:dyDescent="0.25">
      <c r="B28" s="2"/>
      <c r="C28" s="2"/>
      <c r="D28" s="2"/>
    </row>
    <row r="29" spans="1:4" x14ac:dyDescent="0.25">
      <c r="B29" s="2"/>
      <c r="C29" s="2"/>
      <c r="D29" s="2"/>
    </row>
    <row r="30" spans="1:4" x14ac:dyDescent="0.25">
      <c r="B30" s="2"/>
      <c r="C30" s="2"/>
      <c r="D30" s="2"/>
    </row>
    <row r="31" spans="1:4" x14ac:dyDescent="0.25">
      <c r="B31" s="2"/>
      <c r="C31" s="2"/>
      <c r="D31" s="2"/>
    </row>
    <row r="32" spans="1:4" x14ac:dyDescent="0.25">
      <c r="B32" s="2"/>
      <c r="C32" s="2"/>
      <c r="D32" s="2"/>
    </row>
    <row r="33" spans="2:4" x14ac:dyDescent="0.25">
      <c r="B33" s="2"/>
      <c r="C33" s="2"/>
      <c r="D33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A490-3ED1-4239-A884-7ED5343EABB3}">
  <dimension ref="A1:H33"/>
  <sheetViews>
    <sheetView workbookViewId="0">
      <selection activeCell="E15" sqref="E15"/>
    </sheetView>
  </sheetViews>
  <sheetFormatPr defaultRowHeight="15" x14ac:dyDescent="0.25"/>
  <cols>
    <col min="2" max="2" width="22.42578125" customWidth="1"/>
    <col min="3" max="4" width="10.28515625" bestFit="1" customWidth="1"/>
  </cols>
  <sheetData>
    <row r="1" spans="1:8" x14ac:dyDescent="0.25">
      <c r="A1" t="s">
        <v>2</v>
      </c>
    </row>
    <row r="2" spans="1:8" ht="15.75" thickBot="1" x14ac:dyDescent="0.3">
      <c r="A2" s="1">
        <v>44596</v>
      </c>
    </row>
    <row r="3" spans="1:8" ht="15.75" thickBot="1" x14ac:dyDescent="0.3">
      <c r="H3" s="7"/>
    </row>
    <row r="4" spans="1:8" x14ac:dyDescent="0.25">
      <c r="A4" t="s">
        <v>1</v>
      </c>
      <c r="B4" t="s">
        <v>0</v>
      </c>
      <c r="C4" t="s">
        <v>3</v>
      </c>
      <c r="D4" t="s">
        <v>4</v>
      </c>
    </row>
    <row r="5" spans="1:8" x14ac:dyDescent="0.25">
      <c r="B5" s="2"/>
      <c r="C5" s="2"/>
      <c r="D5" s="2"/>
    </row>
    <row r="6" spans="1:8" x14ac:dyDescent="0.25">
      <c r="B6" s="2"/>
      <c r="C6" s="2"/>
      <c r="D6" s="2"/>
    </row>
    <row r="7" spans="1:8" x14ac:dyDescent="0.25">
      <c r="A7">
        <v>4</v>
      </c>
      <c r="B7" s="2">
        <v>84529130228082.594</v>
      </c>
      <c r="C7" s="2"/>
      <c r="D7" s="2"/>
    </row>
    <row r="8" spans="1:8" x14ac:dyDescent="0.25">
      <c r="A8">
        <v>5</v>
      </c>
      <c r="B8" s="2">
        <v>77778968779613.969</v>
      </c>
      <c r="C8" s="2">
        <f t="shared" ref="C8:C18" si="0">(B8-B7)/(A8-A7)</f>
        <v>-6750161448468.625</v>
      </c>
      <c r="D8" s="2"/>
    </row>
    <row r="9" spans="1:8" x14ac:dyDescent="0.25">
      <c r="A9">
        <v>6</v>
      </c>
      <c r="B9" s="2">
        <v>72940063232175.703</v>
      </c>
      <c r="C9" s="2">
        <f t="shared" si="0"/>
        <v>-4838905547438.2656</v>
      </c>
      <c r="D9" s="2">
        <f t="shared" ref="D9:D18" si="1">(C9-C8)/(A9-A8)</f>
        <v>1911255901030.3594</v>
      </c>
    </row>
    <row r="10" spans="1:8" x14ac:dyDescent="0.25">
      <c r="A10">
        <v>7</v>
      </c>
      <c r="B10" s="2">
        <v>68813265808502.836</v>
      </c>
      <c r="C10" s="2">
        <f t="shared" si="0"/>
        <v>-4126797423672.8672</v>
      </c>
      <c r="D10" s="2">
        <f t="shared" si="1"/>
        <v>712108123765.39844</v>
      </c>
    </row>
    <row r="11" spans="1:8" x14ac:dyDescent="0.25">
      <c r="A11">
        <v>8</v>
      </c>
      <c r="B11" s="2">
        <v>65136719327164.023</v>
      </c>
      <c r="C11" s="2">
        <f t="shared" si="0"/>
        <v>-3676546481338.8125</v>
      </c>
      <c r="D11" s="2">
        <f t="shared" si="1"/>
        <v>450250942334.05469</v>
      </c>
    </row>
    <row r="12" spans="1:8" x14ac:dyDescent="0.25">
      <c r="A12">
        <v>9</v>
      </c>
      <c r="B12" s="2">
        <v>61824306976611.805</v>
      </c>
      <c r="C12" s="2">
        <f t="shared" si="0"/>
        <v>-3312412350552.2188</v>
      </c>
      <c r="D12" s="2">
        <f t="shared" si="1"/>
        <v>364134130786.59375</v>
      </c>
    </row>
    <row r="13" spans="1:8" x14ac:dyDescent="0.25">
      <c r="A13">
        <v>10</v>
      </c>
      <c r="B13" s="2">
        <v>58860332846562.789</v>
      </c>
      <c r="C13" s="2">
        <f t="shared" si="0"/>
        <v>-2963974130049.0156</v>
      </c>
      <c r="D13" s="2">
        <f t="shared" si="1"/>
        <v>348438220503.20313</v>
      </c>
    </row>
    <row r="14" spans="1:8" x14ac:dyDescent="0.25">
      <c r="A14">
        <v>11</v>
      </c>
      <c r="B14" s="2">
        <v>56170651245876.523</v>
      </c>
      <c r="C14" s="2">
        <f t="shared" si="0"/>
        <v>-2689681600686.2656</v>
      </c>
      <c r="D14" s="2">
        <f t="shared" si="1"/>
        <v>274292529362.75</v>
      </c>
    </row>
    <row r="15" spans="1:8" x14ac:dyDescent="0.25">
      <c r="A15">
        <v>12</v>
      </c>
      <c r="B15" s="2">
        <v>53688253100678.313</v>
      </c>
      <c r="C15" s="2">
        <f t="shared" si="0"/>
        <v>-2482398145198.2109</v>
      </c>
      <c r="D15" s="2">
        <f t="shared" si="1"/>
        <v>207283455488.05469</v>
      </c>
    </row>
    <row r="16" spans="1:8" x14ac:dyDescent="0.25">
      <c r="A16">
        <v>13</v>
      </c>
      <c r="B16" s="2">
        <v>51410317661045.391</v>
      </c>
      <c r="C16" s="2">
        <f t="shared" si="0"/>
        <v>-2277935439632.9219</v>
      </c>
      <c r="D16" s="2">
        <f t="shared" si="1"/>
        <v>204462705565.28906</v>
      </c>
    </row>
    <row r="17" spans="1:4" x14ac:dyDescent="0.25">
      <c r="A17">
        <v>14</v>
      </c>
      <c r="B17" s="2">
        <v>49344183930294.273</v>
      </c>
      <c r="C17" s="2">
        <f t="shared" si="0"/>
        <v>-2066133730751.1172</v>
      </c>
      <c r="D17" s="2">
        <f t="shared" si="1"/>
        <v>211801708881.80469</v>
      </c>
    </row>
    <row r="18" spans="1:4" x14ac:dyDescent="0.25">
      <c r="A18">
        <v>15</v>
      </c>
      <c r="B18" s="2">
        <v>47468650150369.773</v>
      </c>
      <c r="C18" s="2">
        <f t="shared" si="0"/>
        <v>-1875533779924.5</v>
      </c>
      <c r="D18" s="2">
        <f t="shared" si="1"/>
        <v>190599950826.61719</v>
      </c>
    </row>
    <row r="19" spans="1:4" x14ac:dyDescent="0.25">
      <c r="B19" s="2"/>
      <c r="C19" s="2"/>
      <c r="D19" s="2"/>
    </row>
    <row r="20" spans="1:4" x14ac:dyDescent="0.25">
      <c r="B20" s="2"/>
      <c r="C20" s="2"/>
      <c r="D20" s="2"/>
    </row>
    <row r="21" spans="1:4" x14ac:dyDescent="0.25">
      <c r="B21" s="2"/>
      <c r="C21" s="2"/>
      <c r="D21" s="2"/>
    </row>
    <row r="22" spans="1:4" x14ac:dyDescent="0.25">
      <c r="B22" s="2"/>
      <c r="C22" s="2"/>
      <c r="D22" s="2"/>
    </row>
    <row r="23" spans="1:4" x14ac:dyDescent="0.25">
      <c r="B23" s="2"/>
      <c r="C23" s="2"/>
      <c r="D23" s="2"/>
    </row>
    <row r="24" spans="1:4" x14ac:dyDescent="0.25">
      <c r="B24" s="2"/>
      <c r="C24" s="2"/>
      <c r="D24" s="2"/>
    </row>
    <row r="25" spans="1:4" x14ac:dyDescent="0.25">
      <c r="B25" s="2"/>
      <c r="C25" s="2"/>
      <c r="D25" s="2"/>
    </row>
    <row r="26" spans="1:4" x14ac:dyDescent="0.25">
      <c r="B26" s="2"/>
      <c r="C26" s="2"/>
      <c r="D26" s="2"/>
    </row>
    <row r="27" spans="1:4" x14ac:dyDescent="0.25">
      <c r="B27" s="2"/>
      <c r="C27" s="2"/>
      <c r="D27" s="2"/>
    </row>
    <row r="28" spans="1:4" x14ac:dyDescent="0.25">
      <c r="B28" s="2"/>
      <c r="C28" s="2"/>
      <c r="D28" s="2"/>
    </row>
    <row r="29" spans="1:4" x14ac:dyDescent="0.25">
      <c r="B29" s="2"/>
      <c r="C29" s="2"/>
      <c r="D29" s="2"/>
    </row>
    <row r="30" spans="1:4" x14ac:dyDescent="0.25">
      <c r="B30" s="2"/>
      <c r="C30" s="2"/>
      <c r="D30" s="2"/>
    </row>
    <row r="31" spans="1:4" x14ac:dyDescent="0.25">
      <c r="B31" s="2"/>
      <c r="C31" s="2"/>
      <c r="D31" s="2"/>
    </row>
    <row r="32" spans="1:4" x14ac:dyDescent="0.25">
      <c r="B32" s="2"/>
      <c r="C32" s="2"/>
      <c r="D32" s="2"/>
    </row>
    <row r="33" spans="2:4" x14ac:dyDescent="0.25">
      <c r="B33" s="2"/>
      <c r="C33" s="2"/>
      <c r="D33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B0F0-425B-4E96-BE42-49E8F282A90A}">
  <dimension ref="A1:I27"/>
  <sheetViews>
    <sheetView workbookViewId="0">
      <selection activeCell="C25" sqref="C25"/>
    </sheetView>
  </sheetViews>
  <sheetFormatPr defaultRowHeight="15" x14ac:dyDescent="0.25"/>
  <cols>
    <col min="1" max="1" width="9.7109375" bestFit="1" customWidth="1"/>
    <col min="3" max="3" width="15.28515625" customWidth="1"/>
  </cols>
  <sheetData>
    <row r="1" spans="1:9" x14ac:dyDescent="0.25">
      <c r="A1" t="s">
        <v>30</v>
      </c>
    </row>
    <row r="2" spans="1:9" x14ac:dyDescent="0.25">
      <c r="A2" s="1">
        <v>44606</v>
      </c>
    </row>
    <row r="4" spans="1:9" x14ac:dyDescent="0.25">
      <c r="A4" t="s">
        <v>15</v>
      </c>
      <c r="B4" t="s">
        <v>16</v>
      </c>
      <c r="C4" t="s">
        <v>17</v>
      </c>
      <c r="F4" t="s">
        <v>11</v>
      </c>
      <c r="G4" t="s">
        <v>12</v>
      </c>
      <c r="H4" t="s">
        <v>13</v>
      </c>
      <c r="I4" t="s">
        <v>14</v>
      </c>
    </row>
    <row r="5" spans="1:9" x14ac:dyDescent="0.25">
      <c r="A5">
        <v>1</v>
      </c>
      <c r="B5">
        <v>0.05</v>
      </c>
      <c r="C5">
        <v>17565922</v>
      </c>
      <c r="D5" s="5"/>
      <c r="E5" s="5"/>
      <c r="F5" s="6">
        <f>C5/$C$25</f>
        <v>7.7335807890589997E-2</v>
      </c>
      <c r="G5" s="6">
        <f>F5</f>
        <v>7.7335807890589997E-2</v>
      </c>
      <c r="H5" s="6">
        <v>0.20499999999999999</v>
      </c>
      <c r="I5" s="6">
        <f>H5</f>
        <v>0.20499999999999999</v>
      </c>
    </row>
    <row r="6" spans="1:9" x14ac:dyDescent="0.25">
      <c r="A6">
        <v>2</v>
      </c>
      <c r="B6">
        <v>0.1</v>
      </c>
      <c r="C6">
        <v>3927371</v>
      </c>
      <c r="D6" s="5"/>
      <c r="E6" s="5"/>
      <c r="F6" s="6">
        <f t="shared" ref="F6:F24" si="0">C6/$C$25</f>
        <v>1.7290661382367196E-2</v>
      </c>
      <c r="G6" s="6">
        <f>G5+F6</f>
        <v>9.4626469272957189E-2</v>
      </c>
      <c r="H6" s="6">
        <v>0.17799999999999999</v>
      </c>
      <c r="I6" s="6">
        <f>I5+H6</f>
        <v>0.38300000000000001</v>
      </c>
    </row>
    <row r="7" spans="1:9" x14ac:dyDescent="0.25">
      <c r="A7">
        <v>3</v>
      </c>
      <c r="B7">
        <v>0.15</v>
      </c>
      <c r="C7">
        <v>7080743</v>
      </c>
      <c r="D7" s="5"/>
      <c r="E7" s="5"/>
      <c r="F7" s="6">
        <f t="shared" si="0"/>
        <v>3.1173711255841844E-2</v>
      </c>
      <c r="G7" s="6">
        <f t="shared" ref="G7:G24" si="1">G6+F7</f>
        <v>0.12580018052879904</v>
      </c>
      <c r="H7" s="6">
        <v>0.17</v>
      </c>
      <c r="I7" s="6">
        <f t="shared" ref="I7:I20" si="2">I6+H7</f>
        <v>0.55300000000000005</v>
      </c>
    </row>
    <row r="8" spans="1:9" x14ac:dyDescent="0.25">
      <c r="A8">
        <v>4</v>
      </c>
      <c r="B8">
        <v>0.2</v>
      </c>
      <c r="C8">
        <v>1168374</v>
      </c>
      <c r="D8" s="5"/>
      <c r="E8" s="5"/>
      <c r="F8" s="6">
        <f t="shared" si="0"/>
        <v>5.1438886731001192E-3</v>
      </c>
      <c r="G8" s="6">
        <f t="shared" si="1"/>
        <v>0.13094406920189916</v>
      </c>
      <c r="H8" s="6">
        <v>0.111</v>
      </c>
      <c r="I8" s="6">
        <f t="shared" si="2"/>
        <v>0.66400000000000003</v>
      </c>
    </row>
    <row r="9" spans="1:9" x14ac:dyDescent="0.25">
      <c r="A9">
        <v>5</v>
      </c>
      <c r="B9">
        <v>0.25</v>
      </c>
      <c r="C9">
        <v>11088648</v>
      </c>
      <c r="D9" s="5"/>
      <c r="E9" s="5"/>
      <c r="F9" s="6">
        <f t="shared" si="0"/>
        <v>4.8818931991977135E-2</v>
      </c>
      <c r="G9" s="6">
        <f t="shared" si="1"/>
        <v>0.17976300119387628</v>
      </c>
      <c r="H9" s="6">
        <v>5.8000000000000003E-2</v>
      </c>
      <c r="I9" s="6">
        <f t="shared" si="2"/>
        <v>0.72200000000000009</v>
      </c>
    </row>
    <row r="10" spans="1:9" x14ac:dyDescent="0.25">
      <c r="A10">
        <v>6</v>
      </c>
      <c r="B10">
        <v>0.3</v>
      </c>
      <c r="C10">
        <v>2417374</v>
      </c>
      <c r="D10" s="5"/>
      <c r="E10" s="5"/>
      <c r="F10" s="6">
        <f t="shared" si="0"/>
        <v>1.0642741739585721E-2</v>
      </c>
      <c r="G10" s="6">
        <f t="shared" si="1"/>
        <v>0.19040574293346199</v>
      </c>
      <c r="H10" s="6">
        <v>5.8000000000000003E-2</v>
      </c>
      <c r="I10" s="6">
        <f t="shared" si="2"/>
        <v>0.78000000000000014</v>
      </c>
    </row>
    <row r="11" spans="1:9" x14ac:dyDescent="0.25">
      <c r="A11">
        <v>7</v>
      </c>
      <c r="B11">
        <v>0.35</v>
      </c>
      <c r="C11">
        <v>8249443</v>
      </c>
      <c r="D11" s="5"/>
      <c r="E11" s="5"/>
      <c r="F11" s="6">
        <f t="shared" si="0"/>
        <v>3.6319035178020966E-2</v>
      </c>
      <c r="G11" s="6">
        <f t="shared" si="1"/>
        <v>0.22672477811148295</v>
      </c>
      <c r="H11" s="6">
        <v>5.1999999999999998E-2</v>
      </c>
      <c r="I11" s="6">
        <f t="shared" si="2"/>
        <v>0.83200000000000018</v>
      </c>
    </row>
    <row r="12" spans="1:9" x14ac:dyDescent="0.25">
      <c r="A12">
        <v>8</v>
      </c>
      <c r="B12">
        <v>0.4</v>
      </c>
      <c r="C12">
        <v>955184</v>
      </c>
      <c r="D12" s="5"/>
      <c r="E12" s="5"/>
      <c r="F12" s="6">
        <f t="shared" si="0"/>
        <v>4.2052974118959039E-3</v>
      </c>
      <c r="G12" s="6">
        <f t="shared" si="1"/>
        <v>0.23093007552337885</v>
      </c>
      <c r="H12" s="6">
        <v>3.6999999999999998E-2</v>
      </c>
      <c r="I12" s="6">
        <f t="shared" si="2"/>
        <v>0.86900000000000022</v>
      </c>
    </row>
    <row r="13" spans="1:9" x14ac:dyDescent="0.25">
      <c r="A13">
        <v>9</v>
      </c>
      <c r="B13">
        <v>0.45</v>
      </c>
      <c r="C13">
        <v>1733974</v>
      </c>
      <c r="D13" s="5"/>
      <c r="E13" s="5"/>
      <c r="F13" s="6">
        <f t="shared" si="0"/>
        <v>7.6340017991243436E-3</v>
      </c>
      <c r="G13" s="6">
        <f t="shared" si="1"/>
        <v>0.2385640773225032</v>
      </c>
      <c r="H13" s="6">
        <v>3.5999999999999997E-2</v>
      </c>
      <c r="I13" s="6">
        <f t="shared" si="2"/>
        <v>0.90500000000000025</v>
      </c>
    </row>
    <row r="14" spans="1:9" x14ac:dyDescent="0.25">
      <c r="A14">
        <v>10</v>
      </c>
      <c r="B14">
        <v>0.5</v>
      </c>
      <c r="C14">
        <v>248735</v>
      </c>
      <c r="D14" s="5"/>
      <c r="E14" s="5"/>
      <c r="F14" s="6">
        <f t="shared" si="0"/>
        <v>1.0950818394654094E-3</v>
      </c>
      <c r="G14" s="6">
        <f t="shared" si="1"/>
        <v>0.23965915916196862</v>
      </c>
      <c r="H14" s="6">
        <v>3.4000000000000002E-2</v>
      </c>
      <c r="I14" s="6">
        <f t="shared" si="2"/>
        <v>0.93900000000000028</v>
      </c>
    </row>
    <row r="15" spans="1:9" x14ac:dyDescent="0.25">
      <c r="A15">
        <v>11</v>
      </c>
      <c r="B15">
        <v>0.55000000000000004</v>
      </c>
      <c r="C15">
        <v>770973</v>
      </c>
      <c r="D15" s="5"/>
      <c r="E15" s="5"/>
      <c r="F15" s="6">
        <f t="shared" si="0"/>
        <v>3.3942892275641346E-3</v>
      </c>
      <c r="G15" s="6">
        <f t="shared" si="1"/>
        <v>0.24305344838953274</v>
      </c>
      <c r="H15" s="6">
        <v>3.3000000000000002E-2</v>
      </c>
      <c r="I15" s="6">
        <f t="shared" si="2"/>
        <v>0.97200000000000031</v>
      </c>
    </row>
    <row r="16" spans="1:9" x14ac:dyDescent="0.25">
      <c r="A16">
        <v>12</v>
      </c>
      <c r="B16">
        <v>0.6</v>
      </c>
      <c r="C16">
        <v>3574028</v>
      </c>
      <c r="D16" s="5"/>
      <c r="E16" s="5"/>
      <c r="F16" s="6">
        <f t="shared" si="0"/>
        <v>1.5735031887514333E-2</v>
      </c>
      <c r="G16" s="6">
        <f t="shared" si="1"/>
        <v>0.25878848027704709</v>
      </c>
      <c r="H16" s="6">
        <v>2.7E-2</v>
      </c>
      <c r="I16" s="6">
        <f t="shared" si="2"/>
        <v>0.99900000000000033</v>
      </c>
    </row>
    <row r="17" spans="1:9" x14ac:dyDescent="0.25">
      <c r="A17">
        <v>13</v>
      </c>
      <c r="B17">
        <v>0.65</v>
      </c>
      <c r="C17">
        <v>757585</v>
      </c>
      <c r="D17" s="5"/>
      <c r="E17" s="5"/>
      <c r="F17" s="6">
        <f t="shared" si="0"/>
        <v>3.335347158025216E-3</v>
      </c>
      <c r="G17" s="6">
        <f t="shared" si="1"/>
        <v>0.26212382743507229</v>
      </c>
      <c r="H17" s="4"/>
      <c r="I17" s="6">
        <f t="shared" si="2"/>
        <v>0.99900000000000033</v>
      </c>
    </row>
    <row r="18" spans="1:9" x14ac:dyDescent="0.25">
      <c r="A18">
        <v>14</v>
      </c>
      <c r="B18">
        <v>0.7</v>
      </c>
      <c r="C18">
        <v>973276</v>
      </c>
      <c r="D18" s="5"/>
      <c r="E18" s="5"/>
      <c r="F18" s="6">
        <f t="shared" si="0"/>
        <v>4.2849493331760134E-3</v>
      </c>
      <c r="G18" s="6">
        <f t="shared" si="1"/>
        <v>0.26640877676824831</v>
      </c>
      <c r="H18" s="4"/>
      <c r="I18" s="6">
        <f t="shared" si="2"/>
        <v>0.99900000000000033</v>
      </c>
    </row>
    <row r="19" spans="1:9" x14ac:dyDescent="0.25">
      <c r="A19">
        <v>15</v>
      </c>
      <c r="B19">
        <v>0.75</v>
      </c>
      <c r="C19">
        <v>72690</v>
      </c>
      <c r="D19" s="5"/>
      <c r="E19" s="5"/>
      <c r="F19" s="6">
        <f t="shared" si="0"/>
        <v>3.2002532378129576E-4</v>
      </c>
      <c r="G19" s="6">
        <f t="shared" si="1"/>
        <v>0.26672880209202959</v>
      </c>
      <c r="H19" s="4"/>
      <c r="I19" s="6">
        <f t="shared" si="2"/>
        <v>0.99900000000000033</v>
      </c>
    </row>
    <row r="20" spans="1:9" x14ac:dyDescent="0.25">
      <c r="A20">
        <v>16</v>
      </c>
      <c r="B20">
        <v>0.8</v>
      </c>
      <c r="C20">
        <v>318043</v>
      </c>
      <c r="D20" s="5"/>
      <c r="E20" s="5"/>
      <c r="F20" s="6">
        <f t="shared" si="0"/>
        <v>1.4002175547031869E-3</v>
      </c>
      <c r="G20" s="6">
        <f t="shared" si="1"/>
        <v>0.2681290196467328</v>
      </c>
      <c r="H20" s="4"/>
      <c r="I20" s="6">
        <f t="shared" si="2"/>
        <v>0.99900000000000033</v>
      </c>
    </row>
    <row r="21" spans="1:9" x14ac:dyDescent="0.25">
      <c r="A21">
        <v>17</v>
      </c>
      <c r="B21">
        <v>0.85</v>
      </c>
      <c r="C21">
        <v>1894351</v>
      </c>
      <c r="D21" s="3"/>
      <c r="E21" s="3"/>
      <c r="F21" s="6">
        <f t="shared" si="0"/>
        <v>8.3400783069255933E-3</v>
      </c>
      <c r="G21" s="6">
        <f t="shared" si="1"/>
        <v>0.27646909795365837</v>
      </c>
      <c r="H21" s="4"/>
    </row>
    <row r="22" spans="1:9" x14ac:dyDescent="0.25">
      <c r="A22">
        <v>18</v>
      </c>
      <c r="B22">
        <v>0.9</v>
      </c>
      <c r="C22">
        <v>1362523</v>
      </c>
      <c r="D22" s="3"/>
      <c r="E22" s="3"/>
      <c r="F22" s="6">
        <f t="shared" si="0"/>
        <v>5.9986499413187851E-3</v>
      </c>
      <c r="G22" s="6">
        <f t="shared" si="1"/>
        <v>0.28246774789497714</v>
      </c>
      <c r="H22" s="4"/>
    </row>
    <row r="23" spans="1:9" x14ac:dyDescent="0.25">
      <c r="A23">
        <v>19</v>
      </c>
      <c r="B23">
        <v>0.95</v>
      </c>
      <c r="C23">
        <v>5494380</v>
      </c>
      <c r="D23" s="3"/>
      <c r="E23" s="3"/>
      <c r="F23" s="6">
        <f t="shared" si="0"/>
        <v>2.4189582315001731E-2</v>
      </c>
      <c r="G23" s="6">
        <f t="shared" si="1"/>
        <v>0.30665733020997887</v>
      </c>
      <c r="H23" s="6"/>
    </row>
    <row r="24" spans="1:9" x14ac:dyDescent="0.25">
      <c r="A24">
        <v>20</v>
      </c>
      <c r="B24">
        <v>1</v>
      </c>
      <c r="C24">
        <v>157484658</v>
      </c>
      <c r="D24" s="3"/>
      <c r="E24" s="3"/>
      <c r="F24" s="6">
        <f t="shared" si="0"/>
        <v>0.69334266979002113</v>
      </c>
      <c r="G24" s="6">
        <f t="shared" si="1"/>
        <v>1</v>
      </c>
      <c r="H24" s="6"/>
    </row>
    <row r="25" spans="1:9" x14ac:dyDescent="0.25">
      <c r="A25" t="s">
        <v>18</v>
      </c>
      <c r="C25" s="3">
        <f>SUM(C5:C24)</f>
        <v>227138275</v>
      </c>
      <c r="F25" s="2"/>
      <c r="G25" s="2"/>
      <c r="H25" s="6"/>
    </row>
    <row r="26" spans="1:9" x14ac:dyDescent="0.25">
      <c r="F26" s="2"/>
      <c r="G26" s="2"/>
      <c r="H26" s="6"/>
    </row>
    <row r="27" spans="1:9" x14ac:dyDescent="0.25">
      <c r="F27" s="2"/>
      <c r="G27" s="2"/>
      <c r="H27" s="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57D2-CFA8-45CC-AF0D-4A65A8FC82F9}">
  <dimension ref="A1:E33"/>
  <sheetViews>
    <sheetView topLeftCell="A4" workbookViewId="0">
      <selection activeCell="G28" sqref="G28"/>
    </sheetView>
  </sheetViews>
  <sheetFormatPr defaultRowHeight="15" x14ac:dyDescent="0.25"/>
  <cols>
    <col min="1" max="1" width="9.7109375" bestFit="1" customWidth="1"/>
    <col min="3" max="3" width="22.42578125" customWidth="1"/>
    <col min="4" max="5" width="10.28515625" bestFit="1" customWidth="1"/>
  </cols>
  <sheetData>
    <row r="1" spans="1:5" x14ac:dyDescent="0.25">
      <c r="A1" t="s">
        <v>5</v>
      </c>
    </row>
    <row r="2" spans="1:5" x14ac:dyDescent="0.25">
      <c r="A2" s="1">
        <v>44606</v>
      </c>
      <c r="B2" s="1"/>
    </row>
    <row r="4" spans="1:5" x14ac:dyDescent="0.25">
      <c r="A4" t="s">
        <v>6</v>
      </c>
      <c r="B4" t="s">
        <v>7</v>
      </c>
      <c r="C4" t="s">
        <v>8</v>
      </c>
      <c r="D4" t="s">
        <v>3</v>
      </c>
      <c r="E4" t="s">
        <v>4</v>
      </c>
    </row>
    <row r="5" spans="1:5" x14ac:dyDescent="0.25">
      <c r="A5">
        <v>1</v>
      </c>
      <c r="B5" s="3">
        <f>A5/20</f>
        <v>0.05</v>
      </c>
      <c r="C5">
        <v>1</v>
      </c>
      <c r="D5" s="4"/>
      <c r="E5" s="4"/>
    </row>
    <row r="6" spans="1:5" x14ac:dyDescent="0.25">
      <c r="A6">
        <v>2</v>
      </c>
      <c r="B6" s="3">
        <f t="shared" ref="B6:B24" si="0">A6/20</f>
        <v>0.1</v>
      </c>
      <c r="C6">
        <v>1</v>
      </c>
      <c r="D6" s="4">
        <f>(C6-C5)/(B6-B5)</f>
        <v>0</v>
      </c>
      <c r="E6" s="4"/>
    </row>
    <row r="7" spans="1:5" x14ac:dyDescent="0.25">
      <c r="A7">
        <v>3</v>
      </c>
      <c r="B7" s="3">
        <f t="shared" si="0"/>
        <v>0.15</v>
      </c>
      <c r="C7">
        <v>2</v>
      </c>
      <c r="D7" s="4">
        <f t="shared" ref="D7:D24" si="1">(C7-C6)/(B7-B6)</f>
        <v>20.000000000000004</v>
      </c>
      <c r="E7" s="4">
        <f>(D7-D6)/(B7-B6)</f>
        <v>400.00000000000017</v>
      </c>
    </row>
    <row r="8" spans="1:5" x14ac:dyDescent="0.25">
      <c r="A8">
        <v>4</v>
      </c>
      <c r="B8" s="3">
        <f t="shared" si="0"/>
        <v>0.2</v>
      </c>
      <c r="C8">
        <v>2</v>
      </c>
      <c r="D8" s="4">
        <f t="shared" si="1"/>
        <v>0</v>
      </c>
      <c r="E8" s="4">
        <f t="shared" ref="E8:E24" si="2">(D8-D7)/(B8-B7)</f>
        <v>-399.99999999999994</v>
      </c>
    </row>
    <row r="9" spans="1:5" x14ac:dyDescent="0.25">
      <c r="A9">
        <v>5</v>
      </c>
      <c r="B9" s="3">
        <f t="shared" si="0"/>
        <v>0.25</v>
      </c>
      <c r="C9">
        <v>2</v>
      </c>
      <c r="D9" s="4">
        <f t="shared" si="1"/>
        <v>0</v>
      </c>
      <c r="E9" s="4">
        <f t="shared" si="2"/>
        <v>0</v>
      </c>
    </row>
    <row r="10" spans="1:5" x14ac:dyDescent="0.25">
      <c r="A10">
        <v>6</v>
      </c>
      <c r="B10" s="3">
        <f t="shared" si="0"/>
        <v>0.3</v>
      </c>
      <c r="C10">
        <v>2</v>
      </c>
      <c r="D10" s="4">
        <f t="shared" si="1"/>
        <v>0</v>
      </c>
      <c r="E10" s="4">
        <f t="shared" si="2"/>
        <v>0</v>
      </c>
    </row>
    <row r="11" spans="1:5" x14ac:dyDescent="0.25">
      <c r="A11">
        <v>7</v>
      </c>
      <c r="B11" s="3">
        <f t="shared" si="0"/>
        <v>0.35</v>
      </c>
      <c r="C11">
        <v>2</v>
      </c>
      <c r="D11" s="4">
        <f t="shared" si="1"/>
        <v>0</v>
      </c>
      <c r="E11" s="4">
        <f t="shared" si="2"/>
        <v>0</v>
      </c>
    </row>
    <row r="12" spans="1:5" x14ac:dyDescent="0.25">
      <c r="A12">
        <v>8</v>
      </c>
      <c r="B12" s="3">
        <f t="shared" si="0"/>
        <v>0.4</v>
      </c>
      <c r="C12">
        <v>2</v>
      </c>
      <c r="D12" s="4">
        <f t="shared" si="1"/>
        <v>0</v>
      </c>
      <c r="E12" s="4">
        <f t="shared" si="2"/>
        <v>0</v>
      </c>
    </row>
    <row r="13" spans="1:5" x14ac:dyDescent="0.25">
      <c r="A13">
        <v>9</v>
      </c>
      <c r="B13" s="3">
        <f t="shared" si="0"/>
        <v>0.45</v>
      </c>
      <c r="C13">
        <v>3</v>
      </c>
      <c r="D13" s="4">
        <f t="shared" si="1"/>
        <v>20.000000000000004</v>
      </c>
      <c r="E13" s="4">
        <f t="shared" si="2"/>
        <v>400.00000000000017</v>
      </c>
    </row>
    <row r="14" spans="1:5" x14ac:dyDescent="0.25">
      <c r="A14">
        <v>10</v>
      </c>
      <c r="B14" s="3">
        <f t="shared" si="0"/>
        <v>0.5</v>
      </c>
      <c r="C14">
        <v>6</v>
      </c>
      <c r="D14" s="4">
        <f t="shared" si="1"/>
        <v>60.000000000000014</v>
      </c>
      <c r="E14" s="4">
        <f t="shared" si="2"/>
        <v>800.00000000000045</v>
      </c>
    </row>
    <row r="15" spans="1:5" x14ac:dyDescent="0.25">
      <c r="A15">
        <v>11</v>
      </c>
      <c r="B15" s="3">
        <f t="shared" si="0"/>
        <v>0.55000000000000004</v>
      </c>
      <c r="C15">
        <v>7</v>
      </c>
      <c r="D15" s="4">
        <f t="shared" si="1"/>
        <v>19.999999999999982</v>
      </c>
      <c r="E15" s="4">
        <f t="shared" si="2"/>
        <v>-799.99999999999989</v>
      </c>
    </row>
    <row r="16" spans="1:5" x14ac:dyDescent="0.25">
      <c r="A16">
        <v>12</v>
      </c>
      <c r="B16" s="3">
        <f t="shared" si="0"/>
        <v>0.6</v>
      </c>
      <c r="C16">
        <v>13</v>
      </c>
      <c r="D16" s="4">
        <f t="shared" si="1"/>
        <v>120.00000000000016</v>
      </c>
      <c r="E16" s="4">
        <f t="shared" si="2"/>
        <v>2000.0000000000061</v>
      </c>
    </row>
    <row r="17" spans="1:5" x14ac:dyDescent="0.25">
      <c r="A17">
        <v>13</v>
      </c>
      <c r="B17" s="3">
        <f t="shared" si="0"/>
        <v>0.65</v>
      </c>
      <c r="C17">
        <v>17</v>
      </c>
      <c r="D17" s="4">
        <f t="shared" si="1"/>
        <v>79.999999999999929</v>
      </c>
      <c r="E17" s="4">
        <f t="shared" si="2"/>
        <v>-800.00000000000387</v>
      </c>
    </row>
    <row r="18" spans="1:5" x14ac:dyDescent="0.25">
      <c r="A18">
        <v>14</v>
      </c>
      <c r="B18" s="3">
        <f t="shared" si="0"/>
        <v>0.7</v>
      </c>
      <c r="C18">
        <v>24</v>
      </c>
      <c r="D18" s="4">
        <f t="shared" si="1"/>
        <v>140.0000000000002</v>
      </c>
      <c r="E18" s="4">
        <f t="shared" si="2"/>
        <v>1200.000000000007</v>
      </c>
    </row>
    <row r="19" spans="1:5" x14ac:dyDescent="0.25">
      <c r="A19">
        <v>15</v>
      </c>
      <c r="B19" s="3">
        <f t="shared" si="0"/>
        <v>0.75</v>
      </c>
      <c r="C19">
        <v>29</v>
      </c>
      <c r="D19" s="4">
        <f t="shared" si="1"/>
        <v>99.999999999999915</v>
      </c>
      <c r="E19" s="4">
        <f t="shared" si="2"/>
        <v>-800.000000000005</v>
      </c>
    </row>
    <row r="20" spans="1:5" x14ac:dyDescent="0.25">
      <c r="A20">
        <v>16</v>
      </c>
      <c r="B20" s="3">
        <f t="shared" si="0"/>
        <v>0.8</v>
      </c>
      <c r="C20">
        <v>33</v>
      </c>
      <c r="D20" s="4">
        <f t="shared" si="1"/>
        <v>79.999999999999929</v>
      </c>
      <c r="E20" s="4">
        <f t="shared" si="2"/>
        <v>-399.99999999999937</v>
      </c>
    </row>
    <row r="21" spans="1:5" x14ac:dyDescent="0.25">
      <c r="A21">
        <v>17</v>
      </c>
      <c r="B21" s="3">
        <f t="shared" si="0"/>
        <v>0.85</v>
      </c>
      <c r="C21">
        <v>37</v>
      </c>
      <c r="D21" s="4">
        <f t="shared" si="1"/>
        <v>80.000000000000114</v>
      </c>
      <c r="E21" s="4">
        <f t="shared" si="2"/>
        <v>3.6948222259525258E-12</v>
      </c>
    </row>
    <row r="22" spans="1:5" x14ac:dyDescent="0.25">
      <c r="A22">
        <v>18</v>
      </c>
      <c r="B22" s="3">
        <f t="shared" si="0"/>
        <v>0.9</v>
      </c>
      <c r="C22">
        <v>48</v>
      </c>
      <c r="D22" s="4">
        <f t="shared" si="1"/>
        <v>219.9999999999998</v>
      </c>
      <c r="E22" s="4">
        <f t="shared" si="2"/>
        <v>2799.9999999999914</v>
      </c>
    </row>
    <row r="23" spans="1:5" x14ac:dyDescent="0.25">
      <c r="A23">
        <v>19</v>
      </c>
      <c r="B23" s="3">
        <f t="shared" si="0"/>
        <v>0.95</v>
      </c>
      <c r="C23">
        <v>60</v>
      </c>
      <c r="D23" s="4">
        <f t="shared" si="1"/>
        <v>240.00000000000031</v>
      </c>
      <c r="E23" s="4">
        <f t="shared" si="2"/>
        <v>400.00000000001074</v>
      </c>
    </row>
    <row r="24" spans="1:5" x14ac:dyDescent="0.25">
      <c r="A24">
        <v>20</v>
      </c>
      <c r="B24" s="3">
        <f t="shared" si="0"/>
        <v>1</v>
      </c>
      <c r="C24">
        <v>92</v>
      </c>
      <c r="D24" s="4">
        <f t="shared" si="1"/>
        <v>639.99999999999943</v>
      </c>
      <c r="E24" s="4">
        <f t="shared" si="2"/>
        <v>7999.9999999999745</v>
      </c>
    </row>
    <row r="25" spans="1:5" x14ac:dyDescent="0.25">
      <c r="C25" s="2"/>
      <c r="D25" s="2"/>
      <c r="E25" s="2"/>
    </row>
    <row r="26" spans="1:5" x14ac:dyDescent="0.25">
      <c r="C26" s="2"/>
      <c r="D26" s="2"/>
      <c r="E26" s="2"/>
    </row>
    <row r="27" spans="1:5" x14ac:dyDescent="0.25">
      <c r="C27" s="2"/>
      <c r="D27" s="2"/>
      <c r="E27" s="2"/>
    </row>
    <row r="28" spans="1:5" x14ac:dyDescent="0.25">
      <c r="C28" s="2"/>
      <c r="D28" s="2"/>
      <c r="E28" s="2"/>
    </row>
    <row r="29" spans="1:5" x14ac:dyDescent="0.25">
      <c r="C29" s="2"/>
      <c r="D29" s="2"/>
      <c r="E29" s="2"/>
    </row>
    <row r="30" spans="1:5" x14ac:dyDescent="0.25">
      <c r="C30" s="2"/>
      <c r="D30" s="2"/>
      <c r="E30" s="2"/>
    </row>
    <row r="31" spans="1:5" x14ac:dyDescent="0.25">
      <c r="C31" s="2"/>
      <c r="D31" s="2"/>
      <c r="E31" s="2"/>
    </row>
    <row r="32" spans="1:5" x14ac:dyDescent="0.25">
      <c r="C32" s="2"/>
      <c r="D32" s="2"/>
      <c r="E32" s="2"/>
    </row>
    <row r="33" spans="3:5" x14ac:dyDescent="0.25">
      <c r="C33" s="2"/>
      <c r="D33" s="2"/>
      <c r="E33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9D47-667B-4009-A8CF-EE2BF38347F1}">
  <dimension ref="A1:F41"/>
  <sheetViews>
    <sheetView topLeftCell="A4" workbookViewId="0">
      <selection activeCell="B5" sqref="B5"/>
    </sheetView>
  </sheetViews>
  <sheetFormatPr defaultRowHeight="15" x14ac:dyDescent="0.25"/>
  <cols>
    <col min="1" max="1" width="9.7109375" bestFit="1" customWidth="1"/>
    <col min="2" max="2" width="11.28515625" customWidth="1"/>
    <col min="3" max="3" width="22.42578125" customWidth="1"/>
    <col min="4" max="5" width="10.28515625" bestFit="1" customWidth="1"/>
  </cols>
  <sheetData>
    <row r="1" spans="1:6" x14ac:dyDescent="0.25">
      <c r="A1" t="s">
        <v>5</v>
      </c>
    </row>
    <row r="2" spans="1:6" x14ac:dyDescent="0.25">
      <c r="A2" s="1">
        <v>44606</v>
      </c>
      <c r="B2" s="1"/>
    </row>
    <row r="4" spans="1:6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6" x14ac:dyDescent="0.25">
      <c r="A5">
        <v>0</v>
      </c>
      <c r="B5">
        <v>22052310.2273659</v>
      </c>
      <c r="C5" s="6">
        <f t="shared" ref="C5:C15" si="0">B5/$B$21</f>
        <v>0.29675820029350641</v>
      </c>
      <c r="D5" s="6">
        <f>C5</f>
        <v>0.29675820029350641</v>
      </c>
      <c r="E5" s="6">
        <v>0.20499999999999999</v>
      </c>
      <c r="F5" s="6">
        <f>E5</f>
        <v>0.20499999999999999</v>
      </c>
    </row>
    <row r="6" spans="1:6" x14ac:dyDescent="0.25">
      <c r="A6">
        <v>1</v>
      </c>
      <c r="B6">
        <v>14701191.705115501</v>
      </c>
      <c r="C6" s="6">
        <f t="shared" si="0"/>
        <v>0.19783411114750202</v>
      </c>
      <c r="D6" s="6">
        <f>D5+C6</f>
        <v>0.49459231144100846</v>
      </c>
      <c r="E6" s="6">
        <v>0.17799999999999999</v>
      </c>
      <c r="F6" s="6">
        <f>F5+E6</f>
        <v>0.38300000000000001</v>
      </c>
    </row>
    <row r="7" spans="1:6" x14ac:dyDescent="0.25">
      <c r="A7">
        <v>2</v>
      </c>
      <c r="B7">
        <v>12909537.688893801</v>
      </c>
      <c r="C7" s="6">
        <f t="shared" si="0"/>
        <v>0.17372380180028524</v>
      </c>
      <c r="D7" s="6">
        <f t="shared" ref="D7:D15" si="1">D6+C7</f>
        <v>0.6683161132412937</v>
      </c>
      <c r="E7" s="6">
        <v>0.17</v>
      </c>
      <c r="F7" s="6">
        <f t="shared" ref="F7:F15" si="2">F6+E7</f>
        <v>0.55300000000000005</v>
      </c>
    </row>
    <row r="8" spans="1:6" x14ac:dyDescent="0.25">
      <c r="A8">
        <v>3</v>
      </c>
      <c r="B8">
        <v>7976612.0467782998</v>
      </c>
      <c r="C8" s="6">
        <f t="shared" si="0"/>
        <v>0.10734136292459454</v>
      </c>
      <c r="D8" s="6">
        <f t="shared" si="1"/>
        <v>0.7756574761658882</v>
      </c>
      <c r="E8" s="6">
        <v>0.111</v>
      </c>
      <c r="F8" s="6">
        <f t="shared" si="2"/>
        <v>0.66400000000000003</v>
      </c>
    </row>
    <row r="9" spans="1:6" x14ac:dyDescent="0.25">
      <c r="A9">
        <v>4</v>
      </c>
      <c r="B9">
        <v>3990357.5509879999</v>
      </c>
      <c r="C9" s="6">
        <f t="shared" si="0"/>
        <v>5.369828889352829E-2</v>
      </c>
      <c r="D9" s="6">
        <f t="shared" si="1"/>
        <v>0.82935576505941655</v>
      </c>
      <c r="E9" s="6">
        <v>5.8000000000000003E-2</v>
      </c>
      <c r="F9" s="6">
        <f t="shared" si="2"/>
        <v>0.72200000000000009</v>
      </c>
    </row>
    <row r="10" spans="1:6" x14ac:dyDescent="0.25">
      <c r="A10">
        <v>5</v>
      </c>
      <c r="B10">
        <v>3518057.9196779998</v>
      </c>
      <c r="C10" s="6">
        <f t="shared" si="0"/>
        <v>4.7342547153013885E-2</v>
      </c>
      <c r="D10" s="6">
        <f t="shared" si="1"/>
        <v>0.87669831221243044</v>
      </c>
      <c r="E10" s="6">
        <v>5.8000000000000003E-2</v>
      </c>
      <c r="F10" s="6">
        <f t="shared" si="2"/>
        <v>0.78000000000000014</v>
      </c>
    </row>
    <row r="11" spans="1:6" x14ac:dyDescent="0.25">
      <c r="A11">
        <v>6</v>
      </c>
      <c r="B11">
        <v>2925195.2305820002</v>
      </c>
      <c r="C11" s="6">
        <f t="shared" si="0"/>
        <v>3.936438691386724E-2</v>
      </c>
      <c r="D11" s="6">
        <f t="shared" si="1"/>
        <v>0.91606269912629767</v>
      </c>
      <c r="E11" s="6">
        <v>5.1999999999999998E-2</v>
      </c>
      <c r="F11" s="6">
        <f t="shared" si="2"/>
        <v>0.83200000000000018</v>
      </c>
    </row>
    <row r="12" spans="1:6" x14ac:dyDescent="0.25">
      <c r="A12">
        <v>7</v>
      </c>
      <c r="B12">
        <v>2207412.9072592999</v>
      </c>
      <c r="C12" s="6">
        <f t="shared" si="0"/>
        <v>2.9705181675252219E-2</v>
      </c>
      <c r="D12" s="6">
        <f t="shared" si="1"/>
        <v>0.94576788080154994</v>
      </c>
      <c r="E12" s="6">
        <v>3.6999999999999998E-2</v>
      </c>
      <c r="F12" s="6">
        <f t="shared" si="2"/>
        <v>0.86900000000000022</v>
      </c>
    </row>
    <row r="13" spans="1:6" x14ac:dyDescent="0.25">
      <c r="A13">
        <v>8</v>
      </c>
      <c r="B13">
        <v>1958417.747314</v>
      </c>
      <c r="C13" s="6">
        <f t="shared" si="0"/>
        <v>2.6354450854521011E-2</v>
      </c>
      <c r="D13" s="6">
        <f t="shared" si="1"/>
        <v>0.97212233165607098</v>
      </c>
      <c r="E13" s="6">
        <v>3.5999999999999997E-2</v>
      </c>
      <c r="F13" s="6">
        <f t="shared" si="2"/>
        <v>0.90500000000000025</v>
      </c>
    </row>
    <row r="14" spans="1:6" x14ac:dyDescent="0.25">
      <c r="A14">
        <v>9</v>
      </c>
      <c r="B14">
        <v>1873630.255872</v>
      </c>
      <c r="C14" s="6">
        <f t="shared" si="0"/>
        <v>2.5213464576516229E-2</v>
      </c>
      <c r="D14" s="6">
        <f t="shared" si="1"/>
        <v>0.99733579623258717</v>
      </c>
      <c r="E14" s="6">
        <v>3.4000000000000002E-2</v>
      </c>
      <c r="F14" s="6">
        <f t="shared" si="2"/>
        <v>0.93900000000000028</v>
      </c>
    </row>
    <row r="15" spans="1:6" x14ac:dyDescent="0.25">
      <c r="A15">
        <v>10</v>
      </c>
      <c r="B15">
        <v>148454.15180029999</v>
      </c>
      <c r="C15" s="6">
        <f t="shared" si="0"/>
        <v>1.9977492816007016E-3</v>
      </c>
      <c r="D15" s="6">
        <f t="shared" si="1"/>
        <v>0.99933354551418785</v>
      </c>
      <c r="E15" s="6">
        <v>3.3000000000000002E-2</v>
      </c>
      <c r="F15" s="6">
        <f t="shared" si="2"/>
        <v>0.97200000000000031</v>
      </c>
    </row>
    <row r="16" spans="1:6" x14ac:dyDescent="0.25">
      <c r="A16">
        <v>11</v>
      </c>
      <c r="B16">
        <v>49341.303440000003</v>
      </c>
      <c r="C16" s="6">
        <f t="shared" ref="C16:C17" si="3">B16/$B$21</f>
        <v>6.6398650563239444E-4</v>
      </c>
      <c r="D16" s="6">
        <f t="shared" ref="D16:D17" si="4">D15+C16</f>
        <v>0.99999753201982022</v>
      </c>
      <c r="E16" s="6"/>
      <c r="F16" s="6"/>
    </row>
    <row r="17" spans="1:6" x14ac:dyDescent="0.25">
      <c r="A17">
        <v>12</v>
      </c>
      <c r="B17">
        <v>183.39734000000001</v>
      </c>
      <c r="C17" s="6">
        <f t="shared" si="3"/>
        <v>2.4679801796674257E-6</v>
      </c>
      <c r="D17" s="6">
        <f t="shared" si="4"/>
        <v>0.99999999999999989</v>
      </c>
      <c r="E17" s="6"/>
      <c r="F17" s="6"/>
    </row>
    <row r="18" spans="1:6" x14ac:dyDescent="0.25">
      <c r="B18" s="5"/>
      <c r="C18" s="6"/>
      <c r="D18" s="6"/>
      <c r="E18" s="4"/>
      <c r="F18" s="6"/>
    </row>
    <row r="19" spans="1:6" x14ac:dyDescent="0.25">
      <c r="B19" s="5"/>
      <c r="C19" s="6"/>
      <c r="D19" s="6"/>
      <c r="E19" s="4"/>
      <c r="F19" s="6"/>
    </row>
    <row r="20" spans="1:6" x14ac:dyDescent="0.25">
      <c r="B20" s="5"/>
      <c r="C20" s="6"/>
      <c r="D20" s="6"/>
      <c r="E20" s="4"/>
      <c r="F20" s="6"/>
    </row>
    <row r="21" spans="1:6" x14ac:dyDescent="0.25">
      <c r="B21" s="3">
        <f>SUM(B5:B20)</f>
        <v>74310702.132427111</v>
      </c>
      <c r="C21" s="4"/>
      <c r="D21" s="4"/>
      <c r="E21" s="4"/>
    </row>
    <row r="22" spans="1:6" x14ac:dyDescent="0.25">
      <c r="B22" s="3"/>
      <c r="C22" s="4"/>
      <c r="D22" s="4"/>
      <c r="E22" s="4"/>
    </row>
    <row r="23" spans="1:6" x14ac:dyDescent="0.25">
      <c r="B23" s="3"/>
      <c r="C23" s="4"/>
      <c r="D23" s="4"/>
      <c r="E23" s="6"/>
    </row>
    <row r="24" spans="1:6" x14ac:dyDescent="0.25">
      <c r="B24" s="3"/>
      <c r="C24" s="4"/>
      <c r="D24" s="4"/>
      <c r="E24" s="6"/>
    </row>
    <row r="25" spans="1:6" x14ac:dyDescent="0.25">
      <c r="C25" s="2"/>
      <c r="D25" s="2"/>
      <c r="E25" s="6"/>
    </row>
    <row r="26" spans="1:6" x14ac:dyDescent="0.25">
      <c r="C26" s="2"/>
      <c r="D26" s="2"/>
      <c r="E26" s="6"/>
    </row>
    <row r="27" spans="1:6" x14ac:dyDescent="0.25">
      <c r="C27" s="2"/>
      <c r="D27" s="2"/>
      <c r="E27" s="6"/>
    </row>
    <row r="28" spans="1:6" x14ac:dyDescent="0.25">
      <c r="A28" t="s">
        <v>9</v>
      </c>
      <c r="B28" t="s">
        <v>31</v>
      </c>
      <c r="C28" s="2" t="s">
        <v>32</v>
      </c>
      <c r="D28" s="2"/>
      <c r="E28" s="6"/>
    </row>
    <row r="29" spans="1:6" x14ac:dyDescent="0.25">
      <c r="A29">
        <v>3</v>
      </c>
      <c r="B29">
        <v>22052310.2273659</v>
      </c>
      <c r="C29" s="2">
        <v>0</v>
      </c>
      <c r="D29" s="2"/>
      <c r="E29" s="6"/>
    </row>
    <row r="30" spans="1:6" x14ac:dyDescent="0.25">
      <c r="A30">
        <v>1</v>
      </c>
      <c r="B30">
        <v>14701191.705115501</v>
      </c>
      <c r="C30" s="2">
        <v>1</v>
      </c>
      <c r="D30" s="2"/>
      <c r="E30" s="6"/>
    </row>
    <row r="31" spans="1:6" x14ac:dyDescent="0.25">
      <c r="A31">
        <v>13</v>
      </c>
      <c r="B31">
        <v>12909537.688893801</v>
      </c>
      <c r="C31" s="2">
        <v>2</v>
      </c>
      <c r="D31" s="2"/>
      <c r="E31" s="6"/>
    </row>
    <row r="32" spans="1:6" x14ac:dyDescent="0.25">
      <c r="A32">
        <v>0</v>
      </c>
      <c r="B32">
        <v>7976612.0467782998</v>
      </c>
      <c r="C32" s="2">
        <v>3</v>
      </c>
      <c r="D32" s="2"/>
      <c r="E32" s="6"/>
    </row>
    <row r="33" spans="1:5" x14ac:dyDescent="0.25">
      <c r="A33">
        <v>26</v>
      </c>
      <c r="B33">
        <v>3990357.5509879999</v>
      </c>
      <c r="C33" s="2">
        <v>4</v>
      </c>
      <c r="D33" s="2"/>
      <c r="E33" s="6"/>
    </row>
    <row r="34" spans="1:5" x14ac:dyDescent="0.25">
      <c r="A34">
        <v>17</v>
      </c>
      <c r="B34">
        <v>3518057.9196779998</v>
      </c>
      <c r="C34">
        <v>5</v>
      </c>
      <c r="E34" s="6"/>
    </row>
    <row r="35" spans="1:5" x14ac:dyDescent="0.25">
      <c r="A35">
        <v>40</v>
      </c>
      <c r="B35">
        <v>2925195.2305820002</v>
      </c>
      <c r="C35">
        <v>6</v>
      </c>
      <c r="E35" s="6"/>
    </row>
    <row r="36" spans="1:5" x14ac:dyDescent="0.25">
      <c r="A36">
        <v>5</v>
      </c>
      <c r="B36">
        <v>2207412.9072592999</v>
      </c>
      <c r="C36">
        <v>7</v>
      </c>
      <c r="E36" s="6"/>
    </row>
    <row r="37" spans="1:5" x14ac:dyDescent="0.25">
      <c r="A37">
        <v>2</v>
      </c>
      <c r="B37">
        <v>1958417.747314</v>
      </c>
      <c r="C37">
        <v>8</v>
      </c>
    </row>
    <row r="38" spans="1:5" x14ac:dyDescent="0.25">
      <c r="A38">
        <v>55</v>
      </c>
      <c r="B38">
        <v>1873630.255872</v>
      </c>
      <c r="C38">
        <v>9</v>
      </c>
    </row>
    <row r="39" spans="1:5" x14ac:dyDescent="0.25">
      <c r="A39">
        <v>8589934791</v>
      </c>
      <c r="B39">
        <v>148454.15180029999</v>
      </c>
      <c r="C39">
        <v>10</v>
      </c>
    </row>
    <row r="40" spans="1:5" x14ac:dyDescent="0.25">
      <c r="A40">
        <v>34359738470</v>
      </c>
      <c r="B40">
        <v>49341.303440000003</v>
      </c>
      <c r="C40">
        <v>11</v>
      </c>
    </row>
    <row r="41" spans="1:5" x14ac:dyDescent="0.25">
      <c r="A41">
        <v>1657857376369</v>
      </c>
      <c r="B41">
        <v>183.39734000000001</v>
      </c>
      <c r="C41">
        <v>12</v>
      </c>
    </row>
  </sheetData>
  <sortState xmlns:xlrd2="http://schemas.microsoft.com/office/spreadsheetml/2017/richdata2" ref="A29:B41">
    <sortCondition descending="1" ref="B29:B41"/>
  </sortState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C481-7536-42A6-8FA6-EC1A12D56AF2}">
  <dimension ref="A1:M20"/>
  <sheetViews>
    <sheetView workbookViewId="0">
      <selection activeCell="A11" sqref="A11:XFD11"/>
    </sheetView>
  </sheetViews>
  <sheetFormatPr defaultRowHeight="15" x14ac:dyDescent="0.25"/>
  <cols>
    <col min="1" max="1" width="12" bestFit="1" customWidth="1"/>
    <col min="2" max="2" width="12" customWidth="1"/>
    <col min="3" max="3" width="12" bestFit="1" customWidth="1"/>
    <col min="4" max="4" width="12" customWidth="1"/>
    <col min="5" max="5" width="12" bestFit="1" customWidth="1"/>
    <col min="6" max="6" width="12" customWidth="1"/>
    <col min="7" max="7" width="12" bestFit="1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12" customWidth="1"/>
    <col min="13" max="13" width="12" bestFit="1" customWidth="1"/>
    <col min="14" max="14" width="12" customWidth="1"/>
    <col min="15" max="15" width="12" bestFit="1" customWidth="1"/>
    <col min="16" max="16" width="12" customWidth="1"/>
    <col min="17" max="17" width="12" bestFit="1" customWidth="1"/>
    <col min="18" max="18" width="12" customWidth="1"/>
    <col min="19" max="19" width="12.140625" bestFit="1" customWidth="1"/>
    <col min="20" max="20" width="12.140625" customWidth="1"/>
  </cols>
  <sheetData>
    <row r="1" spans="1:13" x14ac:dyDescent="0.25">
      <c r="A1" t="s">
        <v>19</v>
      </c>
      <c r="B1" t="s">
        <v>29</v>
      </c>
      <c r="C1">
        <v>17.490904159999999</v>
      </c>
      <c r="D1" t="s">
        <v>29</v>
      </c>
      <c r="E1">
        <v>16.389404639999999</v>
      </c>
      <c r="F1" t="s">
        <v>29</v>
      </c>
      <c r="G1">
        <v>991</v>
      </c>
      <c r="H1" t="s">
        <v>29</v>
      </c>
      <c r="I1">
        <v>991</v>
      </c>
      <c r="J1" t="s">
        <v>29</v>
      </c>
      <c r="K1">
        <v>58.52295711</v>
      </c>
      <c r="L1" t="s">
        <v>29</v>
      </c>
      <c r="M1">
        <v>33.338109289999998</v>
      </c>
    </row>
    <row r="2" spans="1:13" x14ac:dyDescent="0.25">
      <c r="A2" t="s">
        <v>20</v>
      </c>
      <c r="B2" t="s">
        <v>29</v>
      </c>
      <c r="C2">
        <v>18.367142909999998</v>
      </c>
      <c r="D2" t="s">
        <v>29</v>
      </c>
      <c r="E2">
        <v>16.657616749999999</v>
      </c>
      <c r="F2" t="s">
        <v>29</v>
      </c>
      <c r="G2">
        <v>20.214290999999999</v>
      </c>
      <c r="H2" t="s">
        <v>29</v>
      </c>
      <c r="I2">
        <v>991</v>
      </c>
      <c r="J2" t="s">
        <v>29</v>
      </c>
      <c r="K2">
        <v>22.852788960000002</v>
      </c>
      <c r="L2" t="s">
        <v>29</v>
      </c>
      <c r="M2">
        <v>17.30731089</v>
      </c>
    </row>
    <row r="3" spans="1:13" x14ac:dyDescent="0.25">
      <c r="A3" t="s">
        <v>21</v>
      </c>
      <c r="B3" t="s">
        <v>29</v>
      </c>
      <c r="C3">
        <v>991</v>
      </c>
      <c r="D3" t="s">
        <v>29</v>
      </c>
      <c r="E3">
        <v>19.731180590000001</v>
      </c>
      <c r="F3" t="s">
        <v>29</v>
      </c>
      <c r="G3">
        <v>991</v>
      </c>
      <c r="H3" t="s">
        <v>29</v>
      </c>
      <c r="I3">
        <v>975.10855536999998</v>
      </c>
      <c r="J3" t="s">
        <v>29</v>
      </c>
      <c r="K3">
        <v>23.22573526</v>
      </c>
      <c r="L3" t="s">
        <v>29</v>
      </c>
      <c r="M3">
        <v>19.971896879999999</v>
      </c>
    </row>
    <row r="4" spans="1:13" x14ac:dyDescent="0.25">
      <c r="A4" t="s">
        <v>22</v>
      </c>
      <c r="B4" t="s">
        <v>29</v>
      </c>
      <c r="C4">
        <v>983.06667978999997</v>
      </c>
      <c r="D4" t="s">
        <v>29</v>
      </c>
      <c r="E4">
        <v>991</v>
      </c>
      <c r="F4" t="s">
        <v>29</v>
      </c>
      <c r="G4">
        <v>987.60438083999998</v>
      </c>
      <c r="H4" t="s">
        <v>29</v>
      </c>
      <c r="I4">
        <v>990.77597603000004</v>
      </c>
      <c r="J4" t="s">
        <v>29</v>
      </c>
      <c r="K4">
        <v>21.498422730000001</v>
      </c>
      <c r="L4" t="s">
        <v>29</v>
      </c>
      <c r="M4">
        <v>116.55366316</v>
      </c>
    </row>
    <row r="5" spans="1:13" x14ac:dyDescent="0.25">
      <c r="A5" t="s">
        <v>23</v>
      </c>
      <c r="B5" t="s">
        <v>29</v>
      </c>
      <c r="C5">
        <v>945.46779061999996</v>
      </c>
      <c r="D5" t="s">
        <v>29</v>
      </c>
      <c r="E5">
        <v>991</v>
      </c>
      <c r="F5" t="s">
        <v>29</v>
      </c>
      <c r="G5">
        <v>951.37202182999999</v>
      </c>
      <c r="H5" t="s">
        <v>29</v>
      </c>
      <c r="I5">
        <v>966.43218996999997</v>
      </c>
      <c r="J5" t="s">
        <v>29</v>
      </c>
      <c r="K5">
        <v>609.12074233999999</v>
      </c>
      <c r="L5" t="s">
        <v>29</v>
      </c>
      <c r="M5">
        <v>368.95148339000002</v>
      </c>
    </row>
    <row r="6" spans="1:13" x14ac:dyDescent="0.25">
      <c r="A6" t="s">
        <v>24</v>
      </c>
      <c r="B6" t="s">
        <v>29</v>
      </c>
      <c r="C6">
        <v>984.04422537000005</v>
      </c>
      <c r="D6" t="s">
        <v>29</v>
      </c>
      <c r="E6">
        <v>991</v>
      </c>
      <c r="F6" t="s">
        <v>29</v>
      </c>
      <c r="G6">
        <v>985.28475739999999</v>
      </c>
      <c r="H6" t="s">
        <v>29</v>
      </c>
      <c r="I6">
        <v>988.72520652000003</v>
      </c>
      <c r="J6" t="s">
        <v>29</v>
      </c>
      <c r="K6">
        <v>19.800659069999998</v>
      </c>
      <c r="L6" t="s">
        <v>29</v>
      </c>
      <c r="M6">
        <v>56.021890740000003</v>
      </c>
    </row>
    <row r="7" spans="1:13" x14ac:dyDescent="0.25">
      <c r="A7" t="s">
        <v>25</v>
      </c>
      <c r="B7" t="s">
        <v>29</v>
      </c>
      <c r="C7">
        <v>972.96529582999995</v>
      </c>
      <c r="D7" t="s">
        <v>29</v>
      </c>
      <c r="E7">
        <v>933.59565995000003</v>
      </c>
      <c r="F7" t="s">
        <v>29</v>
      </c>
      <c r="G7">
        <v>972.64332507999995</v>
      </c>
      <c r="H7" t="s">
        <v>29</v>
      </c>
      <c r="I7">
        <v>977.83262130000003</v>
      </c>
      <c r="J7" t="s">
        <v>29</v>
      </c>
      <c r="K7">
        <v>991</v>
      </c>
      <c r="L7" t="s">
        <v>29</v>
      </c>
      <c r="M7">
        <v>18.284692159999999</v>
      </c>
    </row>
    <row r="8" spans="1:13" x14ac:dyDescent="0.25">
      <c r="A8" t="s">
        <v>26</v>
      </c>
      <c r="B8" t="s">
        <v>29</v>
      </c>
      <c r="C8">
        <v>990.39121545</v>
      </c>
      <c r="D8" t="s">
        <v>29</v>
      </c>
      <c r="E8">
        <v>989.46847163999996</v>
      </c>
      <c r="F8" t="s">
        <v>29</v>
      </c>
      <c r="G8">
        <v>990.9546345</v>
      </c>
      <c r="H8" t="s">
        <v>29</v>
      </c>
      <c r="I8">
        <v>990.49210058000006</v>
      </c>
      <c r="J8" t="s">
        <v>29</v>
      </c>
      <c r="K8">
        <v>880.44053527999995</v>
      </c>
      <c r="L8" t="s">
        <v>29</v>
      </c>
      <c r="M8">
        <v>798.92617371999995</v>
      </c>
    </row>
    <row r="9" spans="1:13" x14ac:dyDescent="0.25">
      <c r="A9" t="s">
        <v>27</v>
      </c>
      <c r="B9" t="s">
        <v>29</v>
      </c>
      <c r="C9">
        <v>987.69795382999996</v>
      </c>
      <c r="D9" t="s">
        <v>29</v>
      </c>
      <c r="E9">
        <v>973.98735523000005</v>
      </c>
      <c r="F9" t="s">
        <v>29</v>
      </c>
      <c r="G9">
        <v>989.48209829999996</v>
      </c>
      <c r="H9" t="s">
        <v>29</v>
      </c>
      <c r="I9">
        <v>990.39363045000005</v>
      </c>
      <c r="J9" t="s">
        <v>29</v>
      </c>
      <c r="K9">
        <v>688.46982782999999</v>
      </c>
      <c r="L9" t="s">
        <v>29</v>
      </c>
      <c r="M9">
        <v>543.85576548999995</v>
      </c>
    </row>
    <row r="10" spans="1:13" x14ac:dyDescent="0.25">
      <c r="A10" t="s">
        <v>28</v>
      </c>
      <c r="B10" t="s">
        <v>29</v>
      </c>
      <c r="C10">
        <v>0.209984</v>
      </c>
      <c r="D10" t="s">
        <v>29</v>
      </c>
      <c r="E10">
        <v>0.19378899999999999</v>
      </c>
      <c r="F10" t="s">
        <v>29</v>
      </c>
      <c r="G10">
        <v>0.17341300000000001</v>
      </c>
      <c r="H10" t="s">
        <v>29</v>
      </c>
      <c r="I10">
        <v>0.109234</v>
      </c>
      <c r="J10" t="s">
        <v>29</v>
      </c>
      <c r="K10">
        <v>6.3906000000000004E-2</v>
      </c>
      <c r="L10" t="s">
        <v>29</v>
      </c>
      <c r="M10">
        <v>5.4711999999999997E-2</v>
      </c>
    </row>
    <row r="11" spans="1:13" x14ac:dyDescent="0.25">
      <c r="A11" t="s">
        <v>19</v>
      </c>
      <c r="B11" t="s">
        <v>29</v>
      </c>
      <c r="C11">
        <v>31.202572499999999</v>
      </c>
      <c r="D11" t="s">
        <v>29</v>
      </c>
      <c r="E11">
        <v>991</v>
      </c>
      <c r="F11" t="s">
        <v>29</v>
      </c>
      <c r="G11">
        <v>31.683354040000001</v>
      </c>
      <c r="H11" t="s">
        <v>29</v>
      </c>
      <c r="I11">
        <v>17.410280180000001</v>
      </c>
      <c r="J11" t="s">
        <v>29</v>
      </c>
      <c r="K11">
        <v>26.826785260000001</v>
      </c>
    </row>
    <row r="12" spans="1:13" x14ac:dyDescent="0.25">
      <c r="A12" t="s">
        <v>20</v>
      </c>
      <c r="B12" t="s">
        <v>29</v>
      </c>
      <c r="C12">
        <v>24.18742383</v>
      </c>
      <c r="D12" t="s">
        <v>29</v>
      </c>
      <c r="E12">
        <v>26.33605502</v>
      </c>
      <c r="F12" t="s">
        <v>29</v>
      </c>
      <c r="G12">
        <v>29.299144299999998</v>
      </c>
      <c r="H12" t="s">
        <v>29</v>
      </c>
      <c r="I12">
        <v>991</v>
      </c>
      <c r="J12" t="s">
        <v>29</v>
      </c>
      <c r="K12">
        <v>27.893996000000001</v>
      </c>
    </row>
    <row r="13" spans="1:13" x14ac:dyDescent="0.25">
      <c r="A13" t="s">
        <v>21</v>
      </c>
      <c r="B13" t="s">
        <v>29</v>
      </c>
      <c r="C13">
        <v>28.54619447</v>
      </c>
      <c r="D13" t="s">
        <v>29</v>
      </c>
      <c r="E13">
        <v>20.36580416</v>
      </c>
      <c r="F13" t="s">
        <v>29</v>
      </c>
      <c r="G13">
        <v>31.861641909999999</v>
      </c>
      <c r="H13" t="s">
        <v>29</v>
      </c>
      <c r="I13">
        <v>850.85014613999999</v>
      </c>
      <c r="J13" t="s">
        <v>29</v>
      </c>
      <c r="K13">
        <v>36.792733320000004</v>
      </c>
    </row>
    <row r="14" spans="1:13" x14ac:dyDescent="0.25">
      <c r="A14" t="s">
        <v>22</v>
      </c>
      <c r="B14" t="s">
        <v>29</v>
      </c>
      <c r="C14">
        <v>991</v>
      </c>
      <c r="D14" t="s">
        <v>29</v>
      </c>
      <c r="E14">
        <v>936.25781046999998</v>
      </c>
      <c r="F14" t="s">
        <v>29</v>
      </c>
      <c r="G14">
        <v>23.58237106</v>
      </c>
      <c r="H14" t="s">
        <v>29</v>
      </c>
      <c r="I14">
        <v>987.26981870999998</v>
      </c>
      <c r="J14" t="s">
        <v>29</v>
      </c>
      <c r="K14">
        <v>991</v>
      </c>
    </row>
    <row r="15" spans="1:13" x14ac:dyDescent="0.25">
      <c r="A15" t="s">
        <v>23</v>
      </c>
      <c r="B15" t="s">
        <v>29</v>
      </c>
      <c r="C15">
        <v>752.68502176000004</v>
      </c>
      <c r="D15" t="s">
        <v>29</v>
      </c>
      <c r="E15">
        <v>916.03906227000004</v>
      </c>
      <c r="F15" t="s">
        <v>29</v>
      </c>
      <c r="G15">
        <v>799.57144251</v>
      </c>
      <c r="H15" t="s">
        <v>29</v>
      </c>
      <c r="I15">
        <v>963.16845913999998</v>
      </c>
      <c r="J15" t="s">
        <v>29</v>
      </c>
      <c r="K15">
        <v>35.38786039</v>
      </c>
    </row>
    <row r="16" spans="1:13" x14ac:dyDescent="0.25">
      <c r="A16" t="s">
        <v>24</v>
      </c>
      <c r="B16" t="s">
        <v>29</v>
      </c>
      <c r="C16">
        <v>20.369454709999999</v>
      </c>
      <c r="D16" t="s">
        <v>29</v>
      </c>
      <c r="E16">
        <v>911.49252476000004</v>
      </c>
      <c r="F16" t="s">
        <v>29</v>
      </c>
      <c r="G16">
        <v>991</v>
      </c>
      <c r="H16" t="s">
        <v>29</v>
      </c>
      <c r="I16">
        <v>983.04798535999998</v>
      </c>
      <c r="J16" t="s">
        <v>29</v>
      </c>
      <c r="K16">
        <v>991</v>
      </c>
    </row>
    <row r="17" spans="1:11" x14ac:dyDescent="0.25">
      <c r="A17" t="s">
        <v>25</v>
      </c>
      <c r="B17" t="s">
        <v>29</v>
      </c>
      <c r="C17">
        <v>869.76748840000005</v>
      </c>
      <c r="D17" t="s">
        <v>29</v>
      </c>
      <c r="E17">
        <v>945.92673767999997</v>
      </c>
      <c r="F17" t="s">
        <v>29</v>
      </c>
      <c r="G17">
        <v>910.77439148999997</v>
      </c>
      <c r="H17" t="s">
        <v>29</v>
      </c>
      <c r="I17">
        <v>974.13116187000003</v>
      </c>
      <c r="J17" t="s">
        <v>29</v>
      </c>
      <c r="K17">
        <v>820.93068947999996</v>
      </c>
    </row>
    <row r="18" spans="1:11" x14ac:dyDescent="0.25">
      <c r="A18" t="s">
        <v>26</v>
      </c>
      <c r="B18" t="s">
        <v>29</v>
      </c>
      <c r="C18">
        <v>978.99874517000001</v>
      </c>
      <c r="D18" t="s">
        <v>29</v>
      </c>
      <c r="E18">
        <v>989.29120992000003</v>
      </c>
      <c r="F18" t="s">
        <v>29</v>
      </c>
      <c r="G18">
        <v>952.57987376999995</v>
      </c>
      <c r="H18" t="s">
        <v>29</v>
      </c>
      <c r="I18">
        <v>988.15411900000004</v>
      </c>
      <c r="J18" t="s">
        <v>29</v>
      </c>
      <c r="K18">
        <v>983.88076955999998</v>
      </c>
    </row>
    <row r="19" spans="1:11" x14ac:dyDescent="0.25">
      <c r="A19" t="s">
        <v>27</v>
      </c>
      <c r="B19" t="s">
        <v>29</v>
      </c>
      <c r="C19">
        <v>929.92413415999999</v>
      </c>
      <c r="D19" t="s">
        <v>29</v>
      </c>
      <c r="E19">
        <v>982.43792816999996</v>
      </c>
      <c r="F19" t="s">
        <v>29</v>
      </c>
      <c r="G19">
        <v>839.81500016999996</v>
      </c>
      <c r="H19" t="s">
        <v>29</v>
      </c>
      <c r="I19">
        <v>983.42371516000003</v>
      </c>
      <c r="J19" t="s">
        <v>29</v>
      </c>
      <c r="K19">
        <v>958.54722777999996</v>
      </c>
    </row>
    <row r="20" spans="1:11" x14ac:dyDescent="0.25">
      <c r="A20" t="s">
        <v>28</v>
      </c>
      <c r="B20" t="s">
        <v>29</v>
      </c>
      <c r="C20">
        <v>4.7161000000000002E-2</v>
      </c>
      <c r="D20" t="s">
        <v>29</v>
      </c>
      <c r="E20">
        <v>4.6582999999999999E-2</v>
      </c>
      <c r="F20" t="s">
        <v>29</v>
      </c>
      <c r="G20">
        <v>4.4320999999999999E-2</v>
      </c>
      <c r="H20" t="s">
        <v>29</v>
      </c>
      <c r="I20">
        <v>2.9278999999999999E-2</v>
      </c>
      <c r="J20" t="s">
        <v>29</v>
      </c>
      <c r="K20">
        <v>2.8427000000000001E-2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BE67-12F1-48F4-A52F-F109939610D6}">
  <dimension ref="A1:O24"/>
  <sheetViews>
    <sheetView tabSelected="1" topLeftCell="G1" workbookViewId="0">
      <selection activeCell="A15" sqref="A15:M24"/>
    </sheetView>
  </sheetViews>
  <sheetFormatPr defaultRowHeight="15" x14ac:dyDescent="0.25"/>
  <cols>
    <col min="1" max="1" width="12" bestFit="1" customWidth="1"/>
    <col min="2" max="2" width="12" customWidth="1"/>
    <col min="3" max="3" width="12" bestFit="1" customWidth="1"/>
    <col min="4" max="4" width="12" customWidth="1"/>
    <col min="5" max="5" width="12" bestFit="1" customWidth="1"/>
    <col min="6" max="6" width="12" customWidth="1"/>
    <col min="7" max="7" width="12" bestFit="1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12" customWidth="1"/>
    <col min="13" max="13" width="12" bestFit="1" customWidth="1"/>
    <col min="14" max="14" width="12" customWidth="1"/>
    <col min="15" max="15" width="12" bestFit="1" customWidth="1"/>
    <col min="16" max="16" width="12" customWidth="1"/>
    <col min="17" max="17" width="12" bestFit="1" customWidth="1"/>
    <col min="18" max="18" width="12" customWidth="1"/>
    <col min="19" max="19" width="12.140625" bestFit="1" customWidth="1"/>
    <col min="20" max="20" width="12.140625" customWidth="1"/>
  </cols>
  <sheetData>
    <row r="1" spans="1:15" x14ac:dyDescent="0.25">
      <c r="C1">
        <v>0</v>
      </c>
      <c r="E1">
        <v>1</v>
      </c>
      <c r="G1">
        <v>2</v>
      </c>
      <c r="I1">
        <v>3</v>
      </c>
      <c r="K1">
        <v>4</v>
      </c>
      <c r="M1">
        <v>5</v>
      </c>
      <c r="O1">
        <v>6</v>
      </c>
    </row>
    <row r="2" spans="1:15" x14ac:dyDescent="0.25">
      <c r="A2" t="s">
        <v>33</v>
      </c>
      <c r="B2" t="s">
        <v>29</v>
      </c>
      <c r="C2">
        <v>17.5</v>
      </c>
      <c r="D2" t="s">
        <v>29</v>
      </c>
      <c r="E2">
        <v>16.3</v>
      </c>
      <c r="F2" t="s">
        <v>29</v>
      </c>
      <c r="G2">
        <v>991</v>
      </c>
      <c r="H2" t="s">
        <v>29</v>
      </c>
      <c r="I2">
        <v>991</v>
      </c>
      <c r="J2" t="s">
        <v>29</v>
      </c>
      <c r="K2">
        <v>31.8</v>
      </c>
      <c r="L2" t="s">
        <v>29</v>
      </c>
      <c r="M2">
        <v>991</v>
      </c>
      <c r="N2" t="s">
        <v>29</v>
      </c>
      <c r="O2">
        <v>65.400000000000006</v>
      </c>
    </row>
    <row r="3" spans="1:15" x14ac:dyDescent="0.25">
      <c r="A3" t="s">
        <v>34</v>
      </c>
      <c r="B3" t="s">
        <v>29</v>
      </c>
      <c r="C3">
        <v>18.399999999999999</v>
      </c>
      <c r="D3" t="s">
        <v>29</v>
      </c>
      <c r="E3">
        <v>35</v>
      </c>
      <c r="F3" t="s">
        <v>29</v>
      </c>
      <c r="G3">
        <v>20.2</v>
      </c>
      <c r="H3" t="s">
        <v>29</v>
      </c>
      <c r="I3">
        <v>991</v>
      </c>
      <c r="J3" t="s">
        <v>29</v>
      </c>
      <c r="K3">
        <v>17</v>
      </c>
      <c r="L3" t="s">
        <v>29</v>
      </c>
      <c r="M3">
        <v>17.600000000000001</v>
      </c>
      <c r="N3" t="s">
        <v>29</v>
      </c>
      <c r="O3">
        <v>26.2</v>
      </c>
    </row>
    <row r="4" spans="1:15" x14ac:dyDescent="0.25">
      <c r="A4" t="s">
        <v>35</v>
      </c>
      <c r="B4" t="s">
        <v>29</v>
      </c>
      <c r="C4">
        <v>991</v>
      </c>
      <c r="D4" t="s">
        <v>29</v>
      </c>
      <c r="E4">
        <v>19.3</v>
      </c>
      <c r="F4" t="s">
        <v>29</v>
      </c>
      <c r="G4">
        <v>991</v>
      </c>
      <c r="H4" t="s">
        <v>29</v>
      </c>
      <c r="I4">
        <v>991</v>
      </c>
      <c r="J4" t="s">
        <v>29</v>
      </c>
      <c r="K4">
        <v>18.7</v>
      </c>
      <c r="L4" t="s">
        <v>29</v>
      </c>
      <c r="M4">
        <v>20.3</v>
      </c>
      <c r="N4" t="s">
        <v>29</v>
      </c>
      <c r="O4">
        <v>26.3</v>
      </c>
    </row>
    <row r="5" spans="1:15" x14ac:dyDescent="0.25">
      <c r="A5" t="s">
        <v>36</v>
      </c>
      <c r="B5" t="s">
        <v>29</v>
      </c>
      <c r="C5">
        <v>980.5</v>
      </c>
      <c r="D5" t="s">
        <v>29</v>
      </c>
      <c r="E5">
        <v>888.2</v>
      </c>
      <c r="F5" t="s">
        <v>29</v>
      </c>
      <c r="G5">
        <v>988</v>
      </c>
      <c r="H5" t="s">
        <v>29</v>
      </c>
      <c r="I5">
        <v>990.8</v>
      </c>
      <c r="J5" t="s">
        <v>29</v>
      </c>
      <c r="K5">
        <v>179.9</v>
      </c>
      <c r="L5" t="s">
        <v>29</v>
      </c>
      <c r="M5">
        <v>926.2</v>
      </c>
      <c r="N5" t="s">
        <v>29</v>
      </c>
      <c r="O5">
        <v>25.9</v>
      </c>
    </row>
    <row r="6" spans="1:15" x14ac:dyDescent="0.25">
      <c r="A6" t="s">
        <v>37</v>
      </c>
      <c r="B6" t="s">
        <v>29</v>
      </c>
      <c r="C6">
        <v>944.1</v>
      </c>
      <c r="D6" t="s">
        <v>29</v>
      </c>
      <c r="E6">
        <v>991</v>
      </c>
      <c r="F6" t="s">
        <v>29</v>
      </c>
      <c r="G6">
        <v>951.4</v>
      </c>
      <c r="H6" t="s">
        <v>29</v>
      </c>
      <c r="I6">
        <v>966.4</v>
      </c>
      <c r="J6" t="s">
        <v>29</v>
      </c>
      <c r="K6">
        <v>464.3</v>
      </c>
      <c r="L6" t="s">
        <v>29</v>
      </c>
      <c r="M6">
        <v>899.6</v>
      </c>
      <c r="N6" t="s">
        <v>29</v>
      </c>
      <c r="O6">
        <v>991</v>
      </c>
    </row>
    <row r="7" spans="1:15" x14ac:dyDescent="0.25">
      <c r="A7" t="s">
        <v>38</v>
      </c>
      <c r="B7" t="s">
        <v>29</v>
      </c>
      <c r="C7">
        <v>983.1</v>
      </c>
      <c r="D7" t="s">
        <v>29</v>
      </c>
      <c r="E7">
        <v>885.6</v>
      </c>
      <c r="F7" t="s">
        <v>29</v>
      </c>
      <c r="G7">
        <v>985.7</v>
      </c>
      <c r="H7" t="s">
        <v>29</v>
      </c>
      <c r="I7">
        <v>989.1</v>
      </c>
      <c r="J7" t="s">
        <v>29</v>
      </c>
      <c r="K7">
        <v>106</v>
      </c>
      <c r="L7" t="s">
        <v>29</v>
      </c>
      <c r="M7">
        <v>901</v>
      </c>
      <c r="N7" t="s">
        <v>29</v>
      </c>
      <c r="O7">
        <v>120.8</v>
      </c>
    </row>
    <row r="8" spans="1:15" x14ac:dyDescent="0.25">
      <c r="A8" t="s">
        <v>39</v>
      </c>
      <c r="B8" t="s">
        <v>29</v>
      </c>
      <c r="C8">
        <v>971.9</v>
      </c>
      <c r="D8" t="s">
        <v>29</v>
      </c>
      <c r="E8">
        <v>946.2</v>
      </c>
      <c r="F8" t="s">
        <v>29</v>
      </c>
      <c r="G8">
        <v>972.6</v>
      </c>
      <c r="H8" t="s">
        <v>29</v>
      </c>
      <c r="I8">
        <v>977.9</v>
      </c>
      <c r="J8" t="s">
        <v>29</v>
      </c>
      <c r="K8">
        <v>18.3</v>
      </c>
      <c r="L8" t="s">
        <v>29</v>
      </c>
      <c r="M8">
        <v>948</v>
      </c>
      <c r="N8" t="s">
        <v>29</v>
      </c>
      <c r="O8">
        <v>991</v>
      </c>
    </row>
    <row r="9" spans="1:15" x14ac:dyDescent="0.25">
      <c r="A9" t="s">
        <v>40</v>
      </c>
      <c r="B9" t="s">
        <v>29</v>
      </c>
      <c r="C9">
        <v>990.08</v>
      </c>
      <c r="D9" t="s">
        <v>29</v>
      </c>
      <c r="E9">
        <v>989.8</v>
      </c>
      <c r="F9" t="s">
        <v>29</v>
      </c>
      <c r="G9">
        <v>991</v>
      </c>
      <c r="H9" t="s">
        <v>29</v>
      </c>
      <c r="I9">
        <v>990.5</v>
      </c>
      <c r="J9" t="s">
        <v>29</v>
      </c>
      <c r="K9">
        <v>823.9</v>
      </c>
      <c r="L9" t="s">
        <v>29</v>
      </c>
      <c r="M9">
        <v>989.1</v>
      </c>
      <c r="N9" t="s">
        <v>29</v>
      </c>
      <c r="O9">
        <v>895.6</v>
      </c>
    </row>
    <row r="10" spans="1:15" x14ac:dyDescent="0.25">
      <c r="A10" t="s">
        <v>41</v>
      </c>
      <c r="B10" t="s">
        <v>29</v>
      </c>
      <c r="C10">
        <v>986.94</v>
      </c>
      <c r="D10" t="s">
        <v>29</v>
      </c>
      <c r="E10">
        <v>977.7</v>
      </c>
      <c r="F10" t="s">
        <v>29</v>
      </c>
      <c r="G10">
        <v>989.5</v>
      </c>
      <c r="H10" t="s">
        <v>29</v>
      </c>
      <c r="I10">
        <v>990.4</v>
      </c>
      <c r="J10" t="s">
        <v>29</v>
      </c>
      <c r="K10">
        <v>600</v>
      </c>
      <c r="L10" t="s">
        <v>29</v>
      </c>
      <c r="M10">
        <v>976</v>
      </c>
      <c r="N10" t="s">
        <v>29</v>
      </c>
      <c r="O10">
        <v>659.4</v>
      </c>
    </row>
    <row r="11" spans="1:15" x14ac:dyDescent="0.25">
      <c r="A11" t="s">
        <v>42</v>
      </c>
      <c r="B11" t="s">
        <v>29</v>
      </c>
      <c r="C11">
        <v>21.1</v>
      </c>
      <c r="D11" t="s">
        <v>29</v>
      </c>
      <c r="E11">
        <v>25.2</v>
      </c>
      <c r="F11" t="s">
        <v>29</v>
      </c>
      <c r="G11">
        <v>17.3</v>
      </c>
      <c r="H11" t="s">
        <v>29</v>
      </c>
      <c r="I11">
        <v>10.7</v>
      </c>
      <c r="J11" t="s">
        <v>29</v>
      </c>
      <c r="K11">
        <v>6.3</v>
      </c>
      <c r="L11" t="s">
        <v>29</v>
      </c>
      <c r="M11">
        <v>4.8</v>
      </c>
      <c r="N11" t="s">
        <v>29</v>
      </c>
      <c r="O11">
        <v>4.3</v>
      </c>
    </row>
    <row r="14" spans="1:15" x14ac:dyDescent="0.25">
      <c r="C14">
        <v>7</v>
      </c>
      <c r="E14">
        <v>8</v>
      </c>
      <c r="G14">
        <v>9</v>
      </c>
      <c r="I14">
        <v>10</v>
      </c>
      <c r="K14">
        <v>11</v>
      </c>
      <c r="M14">
        <v>12</v>
      </c>
    </row>
    <row r="15" spans="1:15" x14ac:dyDescent="0.25">
      <c r="A15" t="s">
        <v>33</v>
      </c>
      <c r="B15" t="s">
        <v>29</v>
      </c>
      <c r="C15">
        <v>34.700000000000003</v>
      </c>
      <c r="D15" t="s">
        <v>29</v>
      </c>
      <c r="E15">
        <v>40.299999999999997</v>
      </c>
      <c r="F15" t="s">
        <v>29</v>
      </c>
      <c r="G15">
        <v>17.600000000000001</v>
      </c>
      <c r="H15" t="s">
        <v>29</v>
      </c>
      <c r="I15">
        <v>985.7</v>
      </c>
      <c r="J15" t="s">
        <v>29</v>
      </c>
      <c r="K15">
        <v>17.3</v>
      </c>
      <c r="L15" t="s">
        <v>29</v>
      </c>
      <c r="M15">
        <v>81.400000000000006</v>
      </c>
    </row>
    <row r="16" spans="1:15" x14ac:dyDescent="0.25">
      <c r="A16" t="s">
        <v>34</v>
      </c>
      <c r="B16" t="s">
        <v>29</v>
      </c>
      <c r="C16">
        <v>25.9</v>
      </c>
      <c r="D16" t="s">
        <v>29</v>
      </c>
      <c r="E16">
        <v>21.2</v>
      </c>
      <c r="F16" t="s">
        <v>29</v>
      </c>
      <c r="G16">
        <v>991</v>
      </c>
      <c r="H16" t="s">
        <v>29</v>
      </c>
      <c r="I16">
        <v>991</v>
      </c>
      <c r="J16" t="s">
        <v>29</v>
      </c>
      <c r="K16">
        <v>18.3</v>
      </c>
      <c r="L16" t="s">
        <v>29</v>
      </c>
      <c r="M16">
        <v>386.3</v>
      </c>
    </row>
    <row r="17" spans="1:13" x14ac:dyDescent="0.25">
      <c r="A17" t="s">
        <v>35</v>
      </c>
      <c r="B17" t="s">
        <v>29</v>
      </c>
      <c r="C17">
        <v>33.4</v>
      </c>
      <c r="D17" t="s">
        <v>29</v>
      </c>
      <c r="E17">
        <v>21.1</v>
      </c>
      <c r="F17" t="s">
        <v>29</v>
      </c>
      <c r="G17">
        <v>986.1</v>
      </c>
      <c r="H17" t="s">
        <v>29</v>
      </c>
      <c r="I17">
        <v>19.7</v>
      </c>
      <c r="J17" t="s">
        <v>29</v>
      </c>
      <c r="K17">
        <v>18.2</v>
      </c>
      <c r="L17" t="s">
        <v>29</v>
      </c>
      <c r="M17">
        <v>845.5</v>
      </c>
    </row>
    <row r="18" spans="1:13" x14ac:dyDescent="0.25">
      <c r="A18" t="s">
        <v>36</v>
      </c>
      <c r="B18" t="s">
        <v>29</v>
      </c>
      <c r="C18">
        <v>823.9</v>
      </c>
      <c r="D18" t="s">
        <v>29</v>
      </c>
      <c r="E18">
        <v>26</v>
      </c>
      <c r="F18" t="s">
        <v>29</v>
      </c>
      <c r="G18">
        <v>984.7</v>
      </c>
      <c r="H18" t="s">
        <v>29</v>
      </c>
      <c r="I18">
        <v>953.3</v>
      </c>
      <c r="J18" t="s">
        <v>29</v>
      </c>
      <c r="K18">
        <v>991</v>
      </c>
      <c r="L18" t="s">
        <v>29</v>
      </c>
      <c r="M18">
        <v>964</v>
      </c>
    </row>
    <row r="19" spans="1:13" x14ac:dyDescent="0.25">
      <c r="A19" t="s">
        <v>37</v>
      </c>
      <c r="B19" t="s">
        <v>29</v>
      </c>
      <c r="C19">
        <v>35.700000000000003</v>
      </c>
      <c r="D19" t="s">
        <v>29</v>
      </c>
      <c r="E19">
        <v>34.299999999999997</v>
      </c>
      <c r="F19" t="s">
        <v>29</v>
      </c>
      <c r="G19">
        <v>959.7</v>
      </c>
      <c r="H19" t="s">
        <v>29</v>
      </c>
      <c r="I19">
        <v>924.7</v>
      </c>
      <c r="J19" t="s">
        <v>29</v>
      </c>
      <c r="K19">
        <v>178.4</v>
      </c>
      <c r="L19" t="s">
        <v>29</v>
      </c>
      <c r="M19">
        <v>130.5</v>
      </c>
    </row>
    <row r="20" spans="1:13" x14ac:dyDescent="0.25">
      <c r="A20" t="s">
        <v>38</v>
      </c>
      <c r="B20" t="s">
        <v>29</v>
      </c>
      <c r="C20">
        <v>984.1</v>
      </c>
      <c r="D20" t="s">
        <v>29</v>
      </c>
      <c r="E20">
        <v>99.6</v>
      </c>
      <c r="F20" t="s">
        <v>29</v>
      </c>
      <c r="G20">
        <v>985.2</v>
      </c>
      <c r="H20" t="s">
        <v>29</v>
      </c>
      <c r="I20">
        <v>929</v>
      </c>
      <c r="J20" t="s">
        <v>29</v>
      </c>
      <c r="K20">
        <v>19.899999999999999</v>
      </c>
      <c r="L20" t="s">
        <v>29</v>
      </c>
      <c r="M20">
        <v>19.600000000000001</v>
      </c>
    </row>
    <row r="21" spans="1:13" x14ac:dyDescent="0.25">
      <c r="A21" t="s">
        <v>39</v>
      </c>
      <c r="B21" t="s">
        <v>29</v>
      </c>
      <c r="C21">
        <v>851.6</v>
      </c>
      <c r="D21" t="s">
        <v>29</v>
      </c>
      <c r="E21">
        <v>991</v>
      </c>
      <c r="F21" t="s">
        <v>29</v>
      </c>
      <c r="G21">
        <v>977.9</v>
      </c>
      <c r="H21" t="s">
        <v>29</v>
      </c>
      <c r="I21">
        <v>963.7</v>
      </c>
      <c r="J21" t="s">
        <v>29</v>
      </c>
      <c r="K21">
        <v>941.2</v>
      </c>
      <c r="L21" t="s">
        <v>29</v>
      </c>
      <c r="M21">
        <v>797</v>
      </c>
    </row>
    <row r="22" spans="1:13" x14ac:dyDescent="0.25">
      <c r="A22" t="s">
        <v>40</v>
      </c>
      <c r="B22" t="s">
        <v>29</v>
      </c>
      <c r="C22">
        <v>985.2</v>
      </c>
      <c r="D22" t="s">
        <v>29</v>
      </c>
      <c r="E22">
        <v>816.1</v>
      </c>
      <c r="F22" t="s">
        <v>29</v>
      </c>
      <c r="G22">
        <v>988.7</v>
      </c>
      <c r="H22" t="s">
        <v>29</v>
      </c>
      <c r="I22">
        <v>991</v>
      </c>
      <c r="J22" t="s">
        <v>29</v>
      </c>
      <c r="K22">
        <v>974.3</v>
      </c>
      <c r="L22" t="s">
        <v>29</v>
      </c>
      <c r="M22">
        <v>964.1</v>
      </c>
    </row>
    <row r="23" spans="1:13" x14ac:dyDescent="0.25">
      <c r="A23" t="s">
        <v>41</v>
      </c>
      <c r="B23" t="s">
        <v>29</v>
      </c>
      <c r="C23">
        <v>964.4</v>
      </c>
      <c r="D23" t="s">
        <v>29</v>
      </c>
      <c r="E23">
        <v>616.1</v>
      </c>
      <c r="F23" t="s">
        <v>29</v>
      </c>
      <c r="G23">
        <v>985.2</v>
      </c>
      <c r="H23" t="s">
        <v>29</v>
      </c>
      <c r="I23">
        <v>988.7</v>
      </c>
      <c r="J23" t="s">
        <v>29</v>
      </c>
      <c r="K23">
        <v>719.8</v>
      </c>
      <c r="L23" t="s">
        <v>29</v>
      </c>
      <c r="M23">
        <v>965.9</v>
      </c>
    </row>
    <row r="24" spans="1:13" x14ac:dyDescent="0.25">
      <c r="A24" t="s">
        <v>42</v>
      </c>
      <c r="B24" t="s">
        <v>29</v>
      </c>
      <c r="C24">
        <v>3.5</v>
      </c>
      <c r="D24" t="s">
        <v>29</v>
      </c>
      <c r="E24">
        <v>2.8</v>
      </c>
      <c r="F24" t="s">
        <v>29</v>
      </c>
      <c r="G24">
        <v>2.5</v>
      </c>
      <c r="H24" t="s">
        <v>29</v>
      </c>
      <c r="I24">
        <v>0.2</v>
      </c>
      <c r="J24" t="s">
        <v>29</v>
      </c>
      <c r="K24">
        <v>1.3</v>
      </c>
      <c r="L24" t="s">
        <v>29</v>
      </c>
      <c r="M24"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v b t K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v b t K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2 7 S l T / 9 B b t 2 Q E A A J U I A A A T A B w A R m 9 y b X V s Y X M v U 2 V j d G l v b j E u b S C i G A A o o B Q A A A A A A A A A A A A A A A A A A A A A A A A A A A D t k k 1 v 0 0 A Q h s 9 E y n 9 Y m U s i W V a d p i 0 f 8 g E 5 Q L l Q q o R T j a L 1 e k g W 1 r t h Z z Y l i v r f 2 c S R E t J s K S D l A r 7 Y n m c 0 X + + L I E g a z Y b N O 3 3 Z b r V b O O U W K i a M 1 s L U M y R O y D K m g N o t 5 p + h c V a A j + Q 4 T w Z G u B o 0 d d 5 I B U l u N P k f 7 E T 5 i + I j g s W i / l I C L 6 4 0 D K y c Q / F W 0 q U r C 1 4 6 h D H C N w d a Q H H l a O a o V / z U M x E 4 j 7 r x z Q C U r C W B z a I n U c x y o 1 y t M e v H 7 L V P r q S e Z G n v r B e z a 2 c I h r R Q k G 0 / k / d G w 6 d u 3 M z + N P p g T e 1 Z x S 6 B V 3 7 A y C 8 y 4 q V P 3 J B N v N O s G b O b T f y V U k P B F b e Y k X W 7 J f M p 1 x N f c b S Y w b b c y H K N n 4 2 t m 4 F X E D s H + s f L Z U R u p k A Y p 8 k v + E 7 T e T 9 Z 5 d / F b B l p V 6 9 P c p + U c r I i Q S D 2 y 9 1 1 2 y 2 p D 4 6 9 q / x 6 m m P K v m 3 4 D 2 k u 7 u v m T 1 B K J W n h E f k g 8 9 q X Y N f s I Y t 4 L U L 4 k Z K X H K U Y f 6 3 F W C i H h G O / x F h x g u 9 H s c B p E R 7 g g C X i H U u k J 3 / m i d 8 Q c O M K r 1 k T T Q / I 0 5 B e k J w G S T 9 I z o L k P E g u g u R Z k D w P k v R k D z 3 S T i g s J z G d 8 e p v 7 T M w t 1 o Z X m G x r f k r R / T + O + J 4 j t h B 4 S u k + 2 d 4 y E c / A F B L A Q I t A B Q A A g A I A L 2 7 S l Q O C 2 z Q p A A A A P Y A A A A S A A A A A A A A A A A A A A A A A A A A A A B D b 2 5 m a W c v U G F j a 2 F n Z S 5 4 b W x Q S w E C L Q A U A A I A C A C 9 u 0 p U U 3 I 4 L J s A A A D h A A A A E w A A A A A A A A A A A A A A A A D w A A A A W 0 N v b n R l b n R f V H l w Z X N d L n h t b F B L A Q I t A B Q A A g A I A L 2 7 S l T / 9 B b t 2 Q E A A J U I A A A T A A A A A A A A A A A A A A A A A N g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s A A A A A A A A r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2 N v b m 5 j b 2 1 w c 3 R h d H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y M z o w N T o 1 M y 4 3 O D E x N j E 5 W i I g L z 4 8 R W 5 0 c n k g V H l w Z T 0 i R m l s b E N v b H V t b l R 5 c G V z I i B W Y W x 1 Z T 0 i c 0 F 3 T U R B d z 0 9 I i A v P j x F b n R y e S B U e X B l P S J G a W x s Q 2 9 s d W 1 u T m F t Z X M i I F Z h b H V l P S J z W y Z x d W 9 0 O 3 R 1 c G x l Y 2 9 1 b n Q m c X V v d D s s J n F 1 b 3 Q 7 b n V t Y 2 9 t c H M m c X V v d D s s J n F 1 b 3 Q 7 Y m l n Y 2 9 t c C Z x d W 9 0 O y w m c X V v d D t i a W d j b 2 1 w Y 2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u Y 2 9 t c H N 0 Y X R z L 0 F 1 d G 9 S Z W 1 v d m V k Q 2 9 s d W 1 u c z E u e 3 R 1 c G x l Y 2 9 1 b n Q s M H 0 m c X V v d D s s J n F 1 b 3 Q 7 U 2 V j d G l v b j E v Y 2 9 u b m N v b X B z d G F 0 c y 9 B d X R v U m V t b 3 Z l Z E N v b H V t b n M x L n t u d W 1 j b 2 1 w c y w x f S Z x d W 9 0 O y w m c X V v d D t T Z W N 0 a W 9 u M S 9 j b 2 5 u Y 2 9 t c H N 0 Y X R z L 0 F 1 d G 9 S Z W 1 v d m V k Q 2 9 s d W 1 u c z E u e 2 J p Z 2 N v b X A s M n 0 m c X V v d D s s J n F 1 b 3 Q 7 U 2 V j d G l v b j E v Y 2 9 u b m N v b X B z d G F 0 c y 9 B d X R v U m V t b 3 Z l Z E N v b H V t b n M x L n t i a W d j b 2 1 w Y 2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m 5 j b 2 1 w c 3 R h d H M v Q X V 0 b 1 J l b W 9 2 Z W R D b 2 x 1 b W 5 z M S 5 7 d H V w b G V j b 3 V u d C w w f S Z x d W 9 0 O y w m c X V v d D t T Z W N 0 a W 9 u M S 9 j b 2 5 u Y 2 9 t c H N 0 Y X R z L 0 F 1 d G 9 S Z W 1 v d m V k Q 2 9 s d W 1 u c z E u e 2 5 1 b W N v b X B z L D F 9 J n F 1 b 3 Q 7 L C Z x d W 9 0 O 1 N l Y 3 R p b 2 4 x L 2 N v b m 5 j b 2 1 w c 3 R h d H M v Q X V 0 b 1 J l b W 9 2 Z W R D b 2 x 1 b W 5 z M S 5 7 Y m l n Y 2 9 t c C w y f S Z x d W 9 0 O y w m c X V v d D t T Z W N 0 a W 9 u M S 9 j b 2 5 u Y 2 9 t c H N 0 Y X R z L 0 F 1 d G 9 S Z W 1 v d m V k Q 2 9 s d W 1 u c z E u e 2 J p Z 2 N v b X B j b n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5 u Y 2 9 t c H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5 j b 2 1 w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b m N v b X B z d G F 0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1 c G x l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l Q y M D o 0 O T o 1 O C 4 3 M z g w M z k x W i I g L z 4 8 R W 5 0 c n k g V H l w Z T 0 i R m l s b E N v b H V t b l R 5 c G V z I i B W Y W x 1 Z T 0 i c 0 F 3 V U R B d z 0 9 I i A v P j x F b n R y e S B U e X B l P S J G a W x s Q 2 9 s d W 1 u T m F t Z X M i I F Z h b H V l P S J z W y Z x d W 9 0 O 2 M m c X V v d D s s J n F 1 b 3 Q 7 c 3 R h Y m l s a X R 5 J n F 1 b 3 Q 7 L C Z x d W 9 0 O 3 R 1 c G x l Y 2 9 1 b n Q m c X V v d D s s J n F 1 b 3 Q 7 Y 3 V t d H V w b G V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1 c G x l c 3 R h d H M v Q X V 0 b 1 J l b W 9 2 Z W R D b 2 x 1 b W 5 z M S 5 7 Y y w w f S Z x d W 9 0 O y w m c X V v d D t T Z W N 0 a W 9 u M S 9 0 d X B s Z X N 0 Y X R z L 0 F 1 d G 9 S Z W 1 v d m V k Q 2 9 s d W 1 u c z E u e 3 N 0 Y W J p b G l 0 e S w x f S Z x d W 9 0 O y w m c X V v d D t T Z W N 0 a W 9 u M S 9 0 d X B s Z X N 0 Y X R z L 0 F 1 d G 9 S Z W 1 v d m V k Q 2 9 s d W 1 u c z E u e 3 R 1 c G x l Y 2 9 1 b n Q s M n 0 m c X V v d D s s J n F 1 b 3 Q 7 U 2 V j d G l v b j E v d H V w b G V z d G F 0 c y 9 B d X R v U m V t b 3 Z l Z E N v b H V t b n M x L n t j d W 1 0 d X B s Z W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1 c G x l c 3 R h d H M v Q X V 0 b 1 J l b W 9 2 Z W R D b 2 x 1 b W 5 z M S 5 7 Y y w w f S Z x d W 9 0 O y w m c X V v d D t T Z W N 0 a W 9 u M S 9 0 d X B s Z X N 0 Y X R z L 0 F 1 d G 9 S Z W 1 v d m V k Q 2 9 s d W 1 u c z E u e 3 N 0 Y W J p b G l 0 e S w x f S Z x d W 9 0 O y w m c X V v d D t T Z W N 0 a W 9 u M S 9 0 d X B s Z X N 0 Y X R z L 0 F 1 d G 9 S Z W 1 v d m V k Q 2 9 s d W 1 u c z E u e 3 R 1 c G x l Y 2 9 1 b n Q s M n 0 m c X V v d D s s J n F 1 b 3 Q 7 U 2 V j d G l v b j E v d H V w b G V z d G F 0 c y 9 B d X R v U m V t b 3 Z l Z E N v b H V t b n M x L n t j d W 1 0 d X B s Z W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X B s Z X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G x l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w b G V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l j X 2 t t Y 1 9 j b H V z d H N f Z m 9 y X 2 x h d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Z U M D E 6 M D A 6 N T A u N j E 0 M j k x N l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l j X 2 t t Y 1 9 j b H V z d H N f Z m 9 y X 2 x h d G V 4 L 0 F 1 d G 9 S Z W 1 v d m V k Q 2 9 s d W 1 u c z E u e 0 N v b H V t b j E s M H 0 m c X V v d D s s J n F 1 b 3 Q 7 U 2 V j d G l v b j E v Y m F z a W N f a 2 1 j X 2 N s d X N 0 c 1 9 m b 3 J f b G F 0 Z X g v Q X V 0 b 1 J l b W 9 2 Z W R D b 2 x 1 b W 5 z M S 5 7 Q 2 9 s d W 1 u M i w x f S Z x d W 9 0 O y w m c X V v d D t T Z W N 0 a W 9 u M S 9 i Y X N p Y 1 9 r b W N f Y 2 x 1 c 3 R z X 2 Z v c l 9 s Y X R l e C 9 B d X R v U m V t b 3 Z l Z E N v b H V t b n M x L n t D b 2 x 1 b W 4 z L D J 9 J n F 1 b 3 Q 7 L C Z x d W 9 0 O 1 N l Y 3 R p b 2 4 x L 2 J h c 2 l j X 2 t t Y 1 9 j b H V z d H N f Z m 9 y X 2 x h d G V 4 L 0 F 1 d G 9 S Z W 1 v d m V k Q 2 9 s d W 1 u c z E u e 0 N v b H V t b j Q s M 3 0 m c X V v d D s s J n F 1 b 3 Q 7 U 2 V j d G l v b j E v Y m F z a W N f a 2 1 j X 2 N s d X N 0 c 1 9 m b 3 J f b G F 0 Z X g v Q X V 0 b 1 J l b W 9 2 Z W R D b 2 x 1 b W 5 z M S 5 7 Q 2 9 s d W 1 u N S w 0 f S Z x d W 9 0 O y w m c X V v d D t T Z W N 0 a W 9 u M S 9 i Y X N p Y 1 9 r b W N f Y 2 x 1 c 3 R z X 2 Z v c l 9 s Y X R l e C 9 B d X R v U m V t b 3 Z l Z E N v b H V t b n M x L n t D b 2 x 1 b W 4 2 L D V 9 J n F 1 b 3 Q 7 L C Z x d W 9 0 O 1 N l Y 3 R p b 2 4 x L 2 J h c 2 l j X 2 t t Y 1 9 j b H V z d H N f Z m 9 y X 2 x h d G V 4 L 0 F 1 d G 9 S Z W 1 v d m V k Q 2 9 s d W 1 u c z E u e 0 N v b H V t b j c s N n 0 m c X V v d D s s J n F 1 b 3 Q 7 U 2 V j d G l v b j E v Y m F z a W N f a 2 1 j X 2 N s d X N 0 c 1 9 m b 3 J f b G F 0 Z X g v Q X V 0 b 1 J l b W 9 2 Z W R D b 2 x 1 b W 5 z M S 5 7 Q 2 9 s d W 1 u O C w 3 f S Z x d W 9 0 O y w m c X V v d D t T Z W N 0 a W 9 u M S 9 i Y X N p Y 1 9 r b W N f Y 2 x 1 c 3 R z X 2 Z v c l 9 s Y X R l e C 9 B d X R v U m V t b 3 Z l Z E N v b H V t b n M x L n t D b 2 x 1 b W 4 5 L D h 9 J n F 1 b 3 Q 7 L C Z x d W 9 0 O 1 N l Y 3 R p b 2 4 x L 2 J h c 2 l j X 2 t t Y 1 9 j b H V z d H N f Z m 9 y X 2 x h d G V 4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Y X N p Y 1 9 r b W N f Y 2 x 1 c 3 R z X 2 Z v c l 9 s Y X R l e C 9 B d X R v U m V t b 3 Z l Z E N v b H V t b n M x L n t D b 2 x 1 b W 4 x L D B 9 J n F 1 b 3 Q 7 L C Z x d W 9 0 O 1 N l Y 3 R p b 2 4 x L 2 J h c 2 l j X 2 t t Y 1 9 j b H V z d H N f Z m 9 y X 2 x h d G V 4 L 0 F 1 d G 9 S Z W 1 v d m V k Q 2 9 s d W 1 u c z E u e 0 N v b H V t b j I s M X 0 m c X V v d D s s J n F 1 b 3 Q 7 U 2 V j d G l v b j E v Y m F z a W N f a 2 1 j X 2 N s d X N 0 c 1 9 m b 3 J f b G F 0 Z X g v Q X V 0 b 1 J l b W 9 2 Z W R D b 2 x 1 b W 5 z M S 5 7 Q 2 9 s d W 1 u M y w y f S Z x d W 9 0 O y w m c X V v d D t T Z W N 0 a W 9 u M S 9 i Y X N p Y 1 9 r b W N f Y 2 x 1 c 3 R z X 2 Z v c l 9 s Y X R l e C 9 B d X R v U m V t b 3 Z l Z E N v b H V t b n M x L n t D b 2 x 1 b W 4 0 L D N 9 J n F 1 b 3 Q 7 L C Z x d W 9 0 O 1 N l Y 3 R p b 2 4 x L 2 J h c 2 l j X 2 t t Y 1 9 j b H V z d H N f Z m 9 y X 2 x h d G V 4 L 0 F 1 d G 9 S Z W 1 v d m V k Q 2 9 s d W 1 u c z E u e 0 N v b H V t b j U s N H 0 m c X V v d D s s J n F 1 b 3 Q 7 U 2 V j d G l v b j E v Y m F z a W N f a 2 1 j X 2 N s d X N 0 c 1 9 m b 3 J f b G F 0 Z X g v Q X V 0 b 1 J l b W 9 2 Z W R D b 2 x 1 b W 5 z M S 5 7 Q 2 9 s d W 1 u N i w 1 f S Z x d W 9 0 O y w m c X V v d D t T Z W N 0 a W 9 u M S 9 i Y X N p Y 1 9 r b W N f Y 2 x 1 c 3 R z X 2 Z v c l 9 s Y X R l e C 9 B d X R v U m V t b 3 Z l Z E N v b H V t b n M x L n t D b 2 x 1 b W 4 3 L D Z 9 J n F 1 b 3 Q 7 L C Z x d W 9 0 O 1 N l Y 3 R p b 2 4 x L 2 J h c 2 l j X 2 t t Y 1 9 j b H V z d H N f Z m 9 y X 2 x h d G V 4 L 0 F 1 d G 9 S Z W 1 v d m V k Q 2 9 s d W 1 u c z E u e 0 N v b H V t b j g s N 3 0 m c X V v d D s s J n F 1 b 3 Q 7 U 2 V j d G l v b j E v Y m F z a W N f a 2 1 j X 2 N s d X N 0 c 1 9 m b 3 J f b G F 0 Z X g v Q X V 0 b 1 J l b W 9 2 Z W R D b 2 x 1 b W 5 z M S 5 7 Q 2 9 s d W 1 u O S w 4 f S Z x d W 9 0 O y w m c X V v d D t T Z W N 0 a W 9 u M S 9 i Y X N p Y 1 9 r b W N f Y 2 x 1 c 3 R z X 2 Z v c l 9 s Y X R l e C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a W N f a 2 1 j X 2 N s d X N 0 c 1 9 m b 3 J f b G F 0 Z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a W N f a 2 1 j X 2 N s d X N 0 c 1 9 m b 3 J f b G F 0 Z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h d G N o c G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w N z o x N D o y O S 4 5 M z Y y N D M 0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Y X R j a H B h Z C 9 B d X R v U m V t b 3 Z l Z E N v b H V t b n M x L n t D b 2 x 1 b W 4 x L D B 9 J n F 1 b 3 Q 7 L C Z x d W 9 0 O 1 N l Y 3 R p b 2 4 x L 3 N j c m F 0 Y 2 h w Y W Q v Q X V 0 b 1 J l b W 9 2 Z W R D b 2 x 1 b W 5 z M S 5 7 Q 2 9 s d W 1 u M i w x f S Z x d W 9 0 O y w m c X V v d D t T Z W N 0 a W 9 u M S 9 z Y 3 J h d G N o c G F k L 0 F 1 d G 9 S Z W 1 v d m V k Q 2 9 s d W 1 u c z E u e 0 N v b H V t b j M s M n 0 m c X V v d D s s J n F 1 b 3 Q 7 U 2 V j d G l v b j E v c 2 N y Y X R j a H B h Z C 9 B d X R v U m V t b 3 Z l Z E N v b H V t b n M x L n t D b 2 x 1 b W 4 0 L D N 9 J n F 1 b 3 Q 7 L C Z x d W 9 0 O 1 N l Y 3 R p b 2 4 x L 3 N j c m F 0 Y 2 h w Y W Q v Q X V 0 b 1 J l b W 9 2 Z W R D b 2 x 1 b W 5 z M S 5 7 Q 2 9 s d W 1 u N S w 0 f S Z x d W 9 0 O y w m c X V v d D t T Z W N 0 a W 9 u M S 9 z Y 3 J h d G N o c G F k L 0 F 1 d G 9 S Z W 1 v d m V k Q 2 9 s d W 1 u c z E u e 0 N v b H V t b j Y s N X 0 m c X V v d D s s J n F 1 b 3 Q 7 U 2 V j d G l v b j E v c 2 N y Y X R j a H B h Z C 9 B d X R v U m V t b 3 Z l Z E N v b H V t b n M x L n t D b 2 x 1 b W 4 3 L D Z 9 J n F 1 b 3 Q 7 L C Z x d W 9 0 O 1 N l Y 3 R p b 2 4 x L 3 N j c m F 0 Y 2 h w Y W Q v Q X V 0 b 1 J l b W 9 2 Z W R D b 2 x 1 b W 5 z M S 5 7 Q 2 9 s d W 1 u O C w 3 f S Z x d W 9 0 O y w m c X V v d D t T Z W N 0 a W 9 u M S 9 z Y 3 J h d G N o c G F k L 0 F 1 d G 9 S Z W 1 v d m V k Q 2 9 s d W 1 u c z E u e 0 N v b H V t b j k s O H 0 m c X V v d D s s J n F 1 b 3 Q 7 U 2 V j d G l v b j E v c 2 N y Y X R j a H B h Z C 9 B d X R v U m V t b 3 Z l Z E N v b H V t b n M x L n t D b 2 x 1 b W 4 x M C w 5 f S Z x d W 9 0 O y w m c X V v d D t T Z W N 0 a W 9 u M S 9 z Y 3 J h d G N o c G F k L 0 F 1 d G 9 S Z W 1 v d m V k Q 2 9 s d W 1 u c z E u e 0 N v b H V t b j E x L D E w f S Z x d W 9 0 O y w m c X V v d D t T Z W N 0 a W 9 u M S 9 z Y 3 J h d G N o c G F k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N y Y X R j a H B h Z C 9 B d X R v U m V t b 3 Z l Z E N v b H V t b n M x L n t D b 2 x 1 b W 4 x L D B 9 J n F 1 b 3 Q 7 L C Z x d W 9 0 O 1 N l Y 3 R p b 2 4 x L 3 N j c m F 0 Y 2 h w Y W Q v Q X V 0 b 1 J l b W 9 2 Z W R D b 2 x 1 b W 5 z M S 5 7 Q 2 9 s d W 1 u M i w x f S Z x d W 9 0 O y w m c X V v d D t T Z W N 0 a W 9 u M S 9 z Y 3 J h d G N o c G F k L 0 F 1 d G 9 S Z W 1 v d m V k Q 2 9 s d W 1 u c z E u e 0 N v b H V t b j M s M n 0 m c X V v d D s s J n F 1 b 3 Q 7 U 2 V j d G l v b j E v c 2 N y Y X R j a H B h Z C 9 B d X R v U m V t b 3 Z l Z E N v b H V t b n M x L n t D b 2 x 1 b W 4 0 L D N 9 J n F 1 b 3 Q 7 L C Z x d W 9 0 O 1 N l Y 3 R p b 2 4 x L 3 N j c m F 0 Y 2 h w Y W Q v Q X V 0 b 1 J l b W 9 2 Z W R D b 2 x 1 b W 5 z M S 5 7 Q 2 9 s d W 1 u N S w 0 f S Z x d W 9 0 O y w m c X V v d D t T Z W N 0 a W 9 u M S 9 z Y 3 J h d G N o c G F k L 0 F 1 d G 9 S Z W 1 v d m V k Q 2 9 s d W 1 u c z E u e 0 N v b H V t b j Y s N X 0 m c X V v d D s s J n F 1 b 3 Q 7 U 2 V j d G l v b j E v c 2 N y Y X R j a H B h Z C 9 B d X R v U m V t b 3 Z l Z E N v b H V t b n M x L n t D b 2 x 1 b W 4 3 L D Z 9 J n F 1 b 3 Q 7 L C Z x d W 9 0 O 1 N l Y 3 R p b 2 4 x L 3 N j c m F 0 Y 2 h w Y W Q v Q X V 0 b 1 J l b W 9 2 Z W R D b 2 x 1 b W 5 z M S 5 7 Q 2 9 s d W 1 u O C w 3 f S Z x d W 9 0 O y w m c X V v d D t T Z W N 0 a W 9 u M S 9 z Y 3 J h d G N o c G F k L 0 F 1 d G 9 S Z W 1 v d m V k Q 2 9 s d W 1 u c z E u e 0 N v b H V t b j k s O H 0 m c X V v d D s s J n F 1 b 3 Q 7 U 2 V j d G l v b j E v c 2 N y Y X R j a H B h Z C 9 B d X R v U m V t b 3 Z l Z E N v b H V t b n M x L n t D b 2 x 1 b W 4 x M C w 5 f S Z x d W 9 0 O y w m c X V v d D t T Z W N 0 a W 9 u M S 9 z Y 3 J h d G N o c G F k L 0 F 1 d G 9 S Z W 1 v d m V k Q 2 9 s d W 1 u c z E u e 0 N v b H V t b j E x L D E w f S Z x d W 9 0 O y w m c X V v d D t T Z W N 0 a W 9 u M S 9 z Y 3 J h d G N o c G F k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Y X R j a H B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h d G N o c G F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S o l C 9 S x n d C s 6 I Y O f F Z Y i o A A A A A A g A A A A A A E G Y A A A A B A A A g A A A A P x Q x z 3 u Z o h L 3 6 H O y S C n g f x c N n w D P / W E a O e s 3 b l o S V j M A A A A A D o A A A A A C A A A g A A A A 5 K Z N A 2 Y U y c K C f G g k g / E R 1 Y X L p p F L Y u B o y j d M d M N j N u F Q A A A A y Y W J p v I 7 n q a X t N 9 t U m x Y e 6 H D 3 t i D i c 6 k G m d g 1 f 8 5 J J 1 2 V S Q G 6 U Q 4 G z b n c p h t N 6 9 e J I E u b N w Y i Z C e T 7 E V o v X t x Z T O K C m U L 1 y 8 G j f R a / J H j f V A A A A A R S c T u E R P Z K C 8 / u G w x G 7 Q g p U 5 9 F O 0 F H M V P I Z 7 s T u c H d u k j O i w 3 Z 6 I a f k C o o m G H F v 9 y 3 e z X t u f K K y V n m t R 2 S J 4 + w = = < / D a t a M a s h u p > 
</file>

<file path=customXml/itemProps1.xml><?xml version="1.0" encoding="utf-8"?>
<ds:datastoreItem xmlns:ds="http://schemas.openxmlformats.org/officeDocument/2006/customXml" ds:itemID="{0ACBDF0C-B81F-45DB-A0F1-F5E5B81DAD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KMC</vt:lpstr>
      <vt:lpstr>KMC Folds</vt:lpstr>
      <vt:lpstr>KMC Folds Forest</vt:lpstr>
      <vt:lpstr>tuplestats</vt:lpstr>
      <vt:lpstr>Conn Comps</vt:lpstr>
      <vt:lpstr>Conncompsize</vt:lpstr>
      <vt:lpstr>basic_kmc_clusts_for_latex</vt:lpstr>
      <vt:lpstr>stable_kmc_clusts_for_latex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Beattie</dc:creator>
  <cp:lastModifiedBy>Matthew Beattie</cp:lastModifiedBy>
  <dcterms:created xsi:type="dcterms:W3CDTF">2021-07-07T03:03:10Z</dcterms:created>
  <dcterms:modified xsi:type="dcterms:W3CDTF">2022-02-17T04:36:29Z</dcterms:modified>
</cp:coreProperties>
</file>