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FSU\Fall 2018 FSU\Research Methods in Housing, Land, and Cities\"/>
    </mc:Choice>
  </mc:AlternateContent>
  <xr:revisionPtr revIDLastSave="0" documentId="13_ncr:1_{0D9E52CD-7689-426B-9D80-CB4934772291}" xr6:coauthVersionLast="36" xr6:coauthVersionMax="36" xr10:uidLastSave="{00000000-0000-0000-0000-000000000000}"/>
  <bookViews>
    <workbookView xWindow="0" yWindow="0" windowWidth="19008" windowHeight="9072" activeTab="1" xr2:uid="{8B07741D-F1E6-4E7B-B9C8-4C1076ED0E50}"/>
  </bookViews>
  <sheets>
    <sheet name="Data" sheetId="1" r:id="rId1"/>
    <sheet name="Rating Estimation" sheetId="7" r:id="rId2"/>
    <sheet name="Key" sheetId="2" r:id="rId3"/>
    <sheet name="Priv_Workers" sheetId="5" r:id="rId4"/>
    <sheet name="Wage_Info" sheetId="3" r:id="rId5"/>
    <sheet name="Film_Workers" sheetId="4" r:id="rId6"/>
    <sheet name="State Pop" sheetId="6" r:id="rId7"/>
  </sheets>
  <definedNames>
    <definedName name="_xlnm._FilterDatabase" localSheetId="0" hidden="1">Data!$B$1:$B$457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9" i="1"/>
  <c r="E20" i="1"/>
  <c r="E21" i="1"/>
  <c r="E22" i="1"/>
  <c r="E23" i="1"/>
  <c r="E24" i="1"/>
  <c r="E25" i="1"/>
  <c r="E26" i="1"/>
  <c r="E27" i="1"/>
  <c r="E28" i="1"/>
  <c r="E32" i="1"/>
  <c r="E33" i="1"/>
  <c r="E34" i="1"/>
  <c r="E35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6" i="1"/>
  <c r="E97" i="1"/>
  <c r="E98" i="1"/>
  <c r="E99" i="1"/>
  <c r="E100" i="1"/>
  <c r="E101" i="1"/>
  <c r="E102" i="1"/>
  <c r="E103" i="1"/>
  <c r="E108" i="1"/>
  <c r="E109" i="1"/>
  <c r="E110" i="1"/>
  <c r="E111" i="1"/>
  <c r="E112" i="1"/>
  <c r="E113" i="1"/>
  <c r="E114" i="1"/>
  <c r="E115" i="1"/>
  <c r="E116" i="1"/>
  <c r="E117" i="1"/>
  <c r="E123" i="1"/>
  <c r="E124" i="1"/>
  <c r="E125" i="1"/>
  <c r="E126" i="1"/>
  <c r="E127" i="1"/>
  <c r="E141" i="1"/>
  <c r="E142" i="1"/>
  <c r="E143" i="1"/>
  <c r="E144" i="1"/>
  <c r="E145" i="1"/>
  <c r="E146" i="1"/>
  <c r="E147" i="1"/>
  <c r="E148" i="1"/>
  <c r="E149" i="1"/>
  <c r="E150" i="1"/>
  <c r="E157" i="1"/>
  <c r="E158" i="1"/>
  <c r="E159" i="1"/>
  <c r="E160" i="1"/>
  <c r="E161" i="1"/>
  <c r="E162" i="1"/>
  <c r="E163" i="1"/>
  <c r="E164" i="1"/>
  <c r="E165" i="1"/>
  <c r="E172" i="1"/>
  <c r="E173" i="1"/>
  <c r="E174" i="1"/>
  <c r="E175" i="1"/>
  <c r="E177" i="1"/>
  <c r="E178" i="1"/>
  <c r="E179" i="1"/>
  <c r="E180" i="1"/>
  <c r="E181" i="1"/>
  <c r="E182" i="1"/>
  <c r="E183" i="1"/>
  <c r="E192" i="1"/>
  <c r="E193" i="1"/>
  <c r="E194" i="1"/>
  <c r="E195" i="1"/>
  <c r="E196" i="1"/>
  <c r="E197" i="1"/>
  <c r="E198" i="1"/>
  <c r="E199" i="1"/>
  <c r="E200" i="1"/>
  <c r="E201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4" i="1"/>
  <c r="E225" i="1"/>
  <c r="E226" i="1"/>
  <c r="E227" i="1"/>
  <c r="E228" i="1"/>
  <c r="E233" i="1"/>
  <c r="E234" i="1"/>
  <c r="E235" i="1"/>
  <c r="E236" i="1"/>
  <c r="E237" i="1"/>
  <c r="E238" i="1"/>
  <c r="E239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9" i="1"/>
  <c r="E300" i="1"/>
  <c r="E301" i="1"/>
  <c r="E302" i="1"/>
  <c r="E303" i="1"/>
  <c r="E304" i="1"/>
  <c r="E307" i="1"/>
  <c r="E308" i="1"/>
  <c r="E309" i="1"/>
  <c r="E310" i="1"/>
  <c r="E311" i="1"/>
  <c r="E312" i="1"/>
  <c r="E313" i="1"/>
  <c r="E314" i="1"/>
  <c r="E315" i="1"/>
  <c r="E316" i="1"/>
  <c r="E318" i="1"/>
  <c r="E319" i="1"/>
  <c r="E320" i="1"/>
  <c r="E321" i="1"/>
  <c r="E322" i="1"/>
  <c r="E323" i="1"/>
  <c r="E324" i="1"/>
  <c r="E325" i="1"/>
  <c r="E326" i="1"/>
  <c r="E327" i="1"/>
  <c r="E328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50" i="1"/>
  <c r="E351" i="1"/>
  <c r="E352" i="1"/>
  <c r="E353" i="1"/>
  <c r="E354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285" i="1"/>
  <c r="E128" i="1"/>
  <c r="E129" i="1"/>
  <c r="E184" i="1"/>
  <c r="E130" i="1"/>
  <c r="E400" i="1"/>
  <c r="E185" i="1"/>
  <c r="E131" i="1"/>
  <c r="E132" i="1"/>
  <c r="E401" i="1"/>
  <c r="E202" i="1"/>
  <c r="E402" i="1"/>
  <c r="E403" i="1"/>
  <c r="E404" i="1"/>
  <c r="E166" i="1"/>
  <c r="E405" i="1"/>
  <c r="E186" i="1"/>
  <c r="E406" i="1"/>
  <c r="E167" i="1"/>
  <c r="E407" i="1"/>
  <c r="E229" i="1"/>
  <c r="E408" i="1"/>
  <c r="E118" i="1"/>
  <c r="E104" i="1"/>
  <c r="E36" i="1"/>
  <c r="E220" i="1"/>
  <c r="E317" i="1"/>
  <c r="E151" i="1"/>
  <c r="E93" i="1"/>
  <c r="E152" i="1"/>
  <c r="E298" i="1"/>
  <c r="E133" i="1"/>
  <c r="E153" i="1"/>
  <c r="E119" i="1"/>
  <c r="E345" i="1"/>
  <c r="E203" i="1"/>
  <c r="E346" i="1"/>
  <c r="E134" i="1"/>
  <c r="E37" i="1"/>
  <c r="E187" i="1"/>
  <c r="E240" i="1"/>
  <c r="E135" i="1"/>
  <c r="E94" i="1"/>
  <c r="E120" i="1"/>
  <c r="E168" i="1"/>
  <c r="E136" i="1"/>
  <c r="E204" i="1"/>
  <c r="E188" i="1"/>
  <c r="E409" i="1"/>
  <c r="E121" i="1"/>
  <c r="E230" i="1"/>
  <c r="E189" i="1"/>
  <c r="E355" i="1"/>
  <c r="E17" i="1"/>
  <c r="E38" i="1"/>
  <c r="E305" i="1"/>
  <c r="E154" i="1"/>
  <c r="E205" i="1"/>
  <c r="E29" i="1"/>
  <c r="E176" i="1"/>
  <c r="E329" i="1"/>
  <c r="E410" i="1"/>
  <c r="E137" i="1"/>
  <c r="E39" i="1"/>
  <c r="E257" i="1"/>
  <c r="E169" i="1"/>
  <c r="E105" i="1"/>
  <c r="E106" i="1"/>
  <c r="E306" i="1"/>
  <c r="E30" i="1"/>
  <c r="E138" i="1"/>
  <c r="E411" i="1"/>
  <c r="E31" i="1"/>
  <c r="E155" i="1"/>
  <c r="E190" i="1"/>
  <c r="E206" i="1"/>
  <c r="E221" i="1"/>
  <c r="E18" i="1"/>
  <c r="E330" i="1"/>
  <c r="E222" i="1"/>
  <c r="E139" i="1"/>
  <c r="E191" i="1"/>
  <c r="E95" i="1"/>
  <c r="E347" i="1"/>
  <c r="E412" i="1"/>
  <c r="E348" i="1"/>
  <c r="E170" i="1"/>
  <c r="E231" i="1"/>
  <c r="E223" i="1"/>
  <c r="E207" i="1"/>
  <c r="E107" i="1"/>
  <c r="E140" i="1"/>
  <c r="E331" i="1"/>
  <c r="E171" i="1"/>
  <c r="E156" i="1"/>
  <c r="E122" i="1"/>
  <c r="E349" i="1"/>
  <c r="E413" i="1"/>
  <c r="E414" i="1"/>
  <c r="E415" i="1"/>
  <c r="E232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S256" i="1" l="1"/>
  <c r="S392" i="1"/>
  <c r="S4" i="1" l="1"/>
  <c r="S175" i="1"/>
  <c r="S250" i="1"/>
  <c r="S35" i="1"/>
  <c r="S440" i="1"/>
  <c r="S56" i="1"/>
  <c r="S76" i="1"/>
  <c r="S338" i="1"/>
  <c r="S163" i="1"/>
  <c r="S80" i="1"/>
  <c r="S441" i="1"/>
  <c r="S5" i="1"/>
  <c r="S164" i="1"/>
  <c r="S165" i="1"/>
  <c r="S200" i="1"/>
  <c r="S201" i="1"/>
  <c r="S236" i="1"/>
  <c r="S442" i="1"/>
  <c r="S260" i="1"/>
  <c r="S242" i="1"/>
  <c r="S369" i="1"/>
  <c r="S443" i="1"/>
  <c r="S272" i="1"/>
  <c r="S370" i="1"/>
  <c r="S273" i="1"/>
  <c r="S308" i="1"/>
  <c r="S368" i="1"/>
  <c r="S356" i="1"/>
  <c r="S444" i="1"/>
  <c r="S274" i="1"/>
  <c r="S309" i="1"/>
  <c r="S352" i="1"/>
  <c r="S371" i="1"/>
  <c r="S261" i="1"/>
  <c r="S445" i="1"/>
  <c r="S339" i="1"/>
  <c r="S262" i="1"/>
  <c r="S446" i="1"/>
  <c r="S447" i="1"/>
  <c r="S275" i="1"/>
  <c r="S394" i="1"/>
  <c r="S251" i="1"/>
  <c r="S340" i="1"/>
  <c r="S115" i="1"/>
  <c r="S372" i="1"/>
  <c r="S373" i="1"/>
  <c r="S276" i="1"/>
  <c r="S390" i="1"/>
  <c r="S263" i="1"/>
  <c r="S264" i="1"/>
  <c r="S252" i="1"/>
  <c r="S265" i="1"/>
  <c r="S89" i="1"/>
  <c r="S353" i="1"/>
  <c r="S303" i="1"/>
  <c r="S310" i="1"/>
  <c r="S324" i="1"/>
  <c r="S380" i="1"/>
  <c r="S311" i="1"/>
  <c r="S287" i="1"/>
  <c r="S374" i="1"/>
  <c r="S375" i="1"/>
  <c r="S288" i="1"/>
  <c r="S341" i="1"/>
  <c r="S243" i="1"/>
  <c r="S376" i="1"/>
  <c r="S253" i="1"/>
  <c r="S381" i="1"/>
  <c r="S277" i="1"/>
  <c r="S362" i="1"/>
  <c r="S278" i="1"/>
  <c r="S382" i="1"/>
  <c r="S244" i="1"/>
  <c r="S312" i="1"/>
  <c r="S245" i="1"/>
  <c r="S377" i="1"/>
  <c r="S325" i="1"/>
  <c r="S254" i="1"/>
  <c r="S279" i="1"/>
  <c r="S354" i="1"/>
  <c r="S448" i="1"/>
  <c r="S359" i="1"/>
  <c r="S238" i="1"/>
  <c r="S378" i="1"/>
  <c r="S304" i="1"/>
  <c r="S246" i="1"/>
  <c r="S289" i="1"/>
  <c r="S313" i="1"/>
  <c r="S357" i="1"/>
  <c r="S103" i="1"/>
  <c r="S116" i="1"/>
  <c r="S290" i="1"/>
  <c r="S364" i="1"/>
  <c r="S365" i="1"/>
  <c r="S393" i="1"/>
  <c r="S326" i="1"/>
  <c r="S280" i="1"/>
  <c r="S342" i="1"/>
  <c r="S360" i="1"/>
  <c r="S383" i="1"/>
  <c r="S314" i="1"/>
  <c r="S387" i="1"/>
  <c r="S384" i="1"/>
  <c r="S266" i="1"/>
  <c r="S388" i="1"/>
  <c r="S449" i="1"/>
  <c r="S291" i="1"/>
  <c r="S292" i="1"/>
  <c r="S450" i="1"/>
  <c r="S385" i="1"/>
  <c r="S293" i="1"/>
  <c r="S294" i="1"/>
  <c r="S379" i="1"/>
  <c r="S358" i="1"/>
  <c r="S247" i="1"/>
  <c r="S363" i="1"/>
  <c r="S117" i="1"/>
  <c r="S281" i="1"/>
  <c r="S90" i="1"/>
  <c r="S91" i="1"/>
  <c r="S391" i="1"/>
  <c r="S267" i="1"/>
  <c r="S92" i="1"/>
  <c r="S396" i="1"/>
  <c r="S386" i="1"/>
  <c r="S315" i="1"/>
  <c r="S316" i="1"/>
  <c r="S327" i="1"/>
  <c r="S282" i="1"/>
  <c r="S343" i="1"/>
  <c r="S239" i="1"/>
  <c r="S451" i="1"/>
  <c r="S295" i="1"/>
  <c r="S283" i="1"/>
  <c r="S366" i="1"/>
  <c r="S452" i="1"/>
  <c r="S296" i="1"/>
  <c r="S397" i="1"/>
  <c r="S367" i="1"/>
  <c r="S453" i="1"/>
  <c r="S454" i="1"/>
  <c r="S297" i="1"/>
  <c r="S455" i="1"/>
  <c r="S395" i="1"/>
  <c r="S284" i="1"/>
  <c r="S456" i="1"/>
  <c r="S255" i="1"/>
  <c r="S328" i="1"/>
  <c r="S344" i="1"/>
  <c r="S268" i="1"/>
  <c r="S457" i="1"/>
  <c r="S439" i="1"/>
  <c r="S67" i="1"/>
  <c r="S3" i="1"/>
  <c r="S82" i="1"/>
  <c r="S114" i="1"/>
  <c r="S215" i="1"/>
  <c r="S34" i="1"/>
  <c r="S159" i="1"/>
  <c r="S10" i="1"/>
  <c r="S198" i="1"/>
  <c r="S75" i="1"/>
  <c r="S436" i="1"/>
  <c r="S160" i="1"/>
  <c r="S48" i="1"/>
  <c r="S58" i="1"/>
  <c r="S53" i="1"/>
  <c r="S59" i="1"/>
  <c r="S68" i="1"/>
  <c r="S69" i="1"/>
  <c r="S437" i="1"/>
  <c r="S15" i="1"/>
  <c r="S235" i="1"/>
  <c r="S216" i="1"/>
  <c r="S337" i="1"/>
  <c r="S183" i="1"/>
  <c r="S7" i="1"/>
  <c r="S60" i="1"/>
  <c r="S227" i="1"/>
  <c r="S70" i="1"/>
  <c r="S199" i="1"/>
  <c r="S83" i="1"/>
  <c r="S228" i="1"/>
  <c r="S217" i="1"/>
  <c r="S161" i="1"/>
  <c r="S54" i="1"/>
  <c r="S11" i="1"/>
  <c r="S28" i="1"/>
  <c r="S438" i="1"/>
  <c r="S79" i="1"/>
  <c r="S271" i="1"/>
  <c r="S218" i="1"/>
  <c r="S49" i="1"/>
  <c r="S16" i="1"/>
  <c r="S162" i="1"/>
  <c r="S84" i="1"/>
  <c r="S55" i="1"/>
  <c r="S85" i="1"/>
  <c r="S8" i="1"/>
  <c r="S219" i="1"/>
  <c r="S66" i="1"/>
  <c r="S148" i="1"/>
  <c r="S425" i="1"/>
  <c r="S302" i="1"/>
  <c r="S323" i="1"/>
  <c r="S248" i="1"/>
  <c r="S237" i="1"/>
  <c r="S426" i="1"/>
  <c r="S234" i="1"/>
  <c r="S41" i="1"/>
  <c r="S57" i="1"/>
  <c r="S21" i="1"/>
  <c r="S32" i="1"/>
  <c r="S101" i="1"/>
  <c r="S249" i="1"/>
  <c r="S22" i="1"/>
  <c r="S147" i="1"/>
  <c r="S224" i="1"/>
  <c r="S61" i="1"/>
  <c r="S211" i="1"/>
  <c r="S427" i="1"/>
  <c r="S62" i="1"/>
  <c r="S180" i="1"/>
  <c r="S50" i="1"/>
  <c r="S63" i="1"/>
  <c r="S42" i="1"/>
  <c r="S428" i="1"/>
  <c r="S149" i="1"/>
  <c r="S43" i="1"/>
  <c r="S51" i="1"/>
  <c r="S429" i="1"/>
  <c r="S44" i="1"/>
  <c r="S72" i="1"/>
  <c r="S212" i="1"/>
  <c r="S430" i="1"/>
  <c r="S45" i="1"/>
  <c r="S158" i="1"/>
  <c r="S102" i="1"/>
  <c r="S23" i="1"/>
  <c r="S24" i="1"/>
  <c r="S33" i="1"/>
  <c r="S431" i="1"/>
  <c r="S9" i="1"/>
  <c r="S432" i="1"/>
  <c r="S6" i="1"/>
  <c r="S12" i="1"/>
  <c r="S14" i="1"/>
  <c r="S433" i="1"/>
  <c r="S434" i="1"/>
  <c r="S64" i="1"/>
  <c r="S52" i="1"/>
  <c r="S2" i="1"/>
  <c r="S46" i="1"/>
  <c r="S25" i="1"/>
  <c r="S47" i="1"/>
  <c r="S225" i="1"/>
  <c r="S81" i="1"/>
  <c r="S77" i="1"/>
  <c r="S113" i="1"/>
  <c r="S226" i="1"/>
  <c r="S86" i="1"/>
  <c r="S336" i="1"/>
  <c r="S26" i="1"/>
  <c r="S194" i="1"/>
  <c r="S181" i="1"/>
  <c r="S435" i="1"/>
  <c r="S195" i="1"/>
  <c r="S73" i="1"/>
  <c r="S74" i="1"/>
  <c r="S65" i="1"/>
  <c r="S27" i="1"/>
  <c r="S196" i="1"/>
  <c r="S259" i="1"/>
  <c r="S213" i="1"/>
  <c r="S197" i="1"/>
  <c r="S150" i="1"/>
  <c r="S182" i="1"/>
  <c r="S214" i="1"/>
  <c r="S78" i="1"/>
  <c r="S307" i="1"/>
  <c r="S112" i="1"/>
  <c r="S423" i="1"/>
  <c r="S174" i="1"/>
  <c r="S179" i="1"/>
  <c r="S424" i="1"/>
  <c r="S71" i="1"/>
  <c r="S270" i="1"/>
  <c r="S301" i="1"/>
  <c r="S422" i="1"/>
  <c r="S233" i="1"/>
  <c r="S335" i="1"/>
  <c r="S193" i="1"/>
  <c r="S421" i="1"/>
  <c r="AD399" i="1" l="1"/>
  <c r="AD285" i="1"/>
  <c r="AD128" i="1"/>
  <c r="AD129" i="1"/>
  <c r="AD184" i="1"/>
  <c r="AD130" i="1"/>
  <c r="AD400" i="1"/>
  <c r="AD185" i="1"/>
  <c r="AD131" i="1"/>
  <c r="AD132" i="1"/>
  <c r="AD401" i="1"/>
  <c r="AD202" i="1"/>
  <c r="AD402" i="1"/>
  <c r="AD403" i="1"/>
  <c r="AD404" i="1"/>
  <c r="AD166" i="1"/>
  <c r="AD405" i="1"/>
  <c r="AD186" i="1"/>
  <c r="AD406" i="1"/>
  <c r="AD167" i="1"/>
  <c r="AD407" i="1"/>
  <c r="AD229" i="1"/>
  <c r="AD408" i="1"/>
  <c r="AD118" i="1"/>
  <c r="AD104" i="1"/>
  <c r="AD36" i="1"/>
  <c r="AD220" i="1"/>
  <c r="AD317" i="1"/>
  <c r="AD151" i="1"/>
  <c r="AD93" i="1"/>
  <c r="AD152" i="1"/>
  <c r="AD298" i="1"/>
  <c r="AD133" i="1"/>
  <c r="AD153" i="1"/>
  <c r="AD119" i="1"/>
  <c r="AD345" i="1"/>
  <c r="AD203" i="1"/>
  <c r="AD346" i="1"/>
  <c r="AD134" i="1"/>
  <c r="AD37" i="1"/>
  <c r="AD187" i="1"/>
  <c r="AD240" i="1"/>
  <c r="AD135" i="1"/>
  <c r="AD94" i="1"/>
  <c r="AD120" i="1"/>
  <c r="AD168" i="1"/>
  <c r="AD136" i="1"/>
  <c r="AD204" i="1"/>
  <c r="AD188" i="1"/>
  <c r="AD409" i="1"/>
  <c r="AD121" i="1"/>
  <c r="AD230" i="1"/>
  <c r="AD189" i="1"/>
  <c r="AD355" i="1"/>
  <c r="AD17" i="1"/>
  <c r="AD38" i="1"/>
  <c r="AD305" i="1"/>
  <c r="AD154" i="1"/>
  <c r="AD205" i="1"/>
  <c r="AD29" i="1"/>
  <c r="AD176" i="1"/>
  <c r="AD329" i="1"/>
  <c r="AD410" i="1"/>
  <c r="AD137" i="1"/>
  <c r="AD39" i="1"/>
  <c r="AD257" i="1"/>
  <c r="AD169" i="1"/>
  <c r="AD105" i="1"/>
  <c r="AD106" i="1"/>
  <c r="AD306" i="1"/>
  <c r="AD30" i="1"/>
  <c r="AD138" i="1"/>
  <c r="AD411" i="1"/>
  <c r="AD31" i="1"/>
  <c r="AD155" i="1"/>
  <c r="AD190" i="1"/>
  <c r="AD206" i="1"/>
  <c r="AD221" i="1"/>
  <c r="AD18" i="1"/>
  <c r="AD330" i="1"/>
  <c r="AD222" i="1"/>
  <c r="AD139" i="1"/>
  <c r="AD191" i="1"/>
  <c r="AD95" i="1"/>
  <c r="AD347" i="1"/>
  <c r="AD412" i="1"/>
  <c r="AD348" i="1"/>
  <c r="AD170" i="1"/>
  <c r="AD231" i="1"/>
  <c r="AD223" i="1"/>
  <c r="AD207" i="1"/>
  <c r="AD107" i="1"/>
  <c r="AD140" i="1"/>
  <c r="AD331" i="1"/>
  <c r="AD171" i="1"/>
  <c r="AD156" i="1"/>
  <c r="AD122" i="1"/>
  <c r="AD349" i="1"/>
  <c r="AD413" i="1"/>
  <c r="AD123" i="1"/>
  <c r="AD141" i="1"/>
  <c r="AD414" i="1"/>
  <c r="AD96" i="1"/>
  <c r="AD177" i="1"/>
  <c r="AD97" i="1"/>
  <c r="AD415" i="1"/>
  <c r="AD299" i="1"/>
  <c r="AD241" i="1"/>
  <c r="AD232" i="1"/>
  <c r="AD40" i="1"/>
  <c r="AD142" i="1"/>
  <c r="AD13" i="1"/>
  <c r="AD124" i="1"/>
  <c r="AD350" i="1"/>
  <c r="AD351" i="1"/>
  <c r="AD98" i="1"/>
  <c r="AD286" i="1"/>
  <c r="AD269" i="1"/>
  <c r="AD416" i="1"/>
  <c r="AD143" i="1"/>
  <c r="AD178" i="1"/>
  <c r="AD108" i="1"/>
  <c r="AD109" i="1"/>
  <c r="AD125" i="1"/>
  <c r="AD144" i="1"/>
  <c r="AD389" i="1"/>
  <c r="AD208" i="1"/>
  <c r="AD87" i="1"/>
  <c r="AD258" i="1"/>
  <c r="AD192" i="1"/>
  <c r="AD417" i="1"/>
  <c r="AD19" i="1"/>
  <c r="AD99" i="1"/>
  <c r="AD88" i="1"/>
  <c r="AD209" i="1"/>
  <c r="AD318" i="1"/>
  <c r="AD332" i="1"/>
  <c r="AD145" i="1"/>
  <c r="AD319" i="1"/>
  <c r="AD146" i="1"/>
  <c r="AD320" i="1"/>
  <c r="AD172" i="1"/>
  <c r="AD210" i="1"/>
  <c r="AD126" i="1"/>
  <c r="AD418" i="1"/>
  <c r="AD110" i="1"/>
  <c r="AD361" i="1"/>
  <c r="AD127" i="1"/>
  <c r="AD300" i="1"/>
  <c r="AD321" i="1"/>
  <c r="AD419" i="1"/>
  <c r="AD420" i="1"/>
  <c r="AD157" i="1"/>
  <c r="AD173" i="1"/>
  <c r="AD322" i="1"/>
  <c r="AD20" i="1"/>
  <c r="AD100" i="1"/>
  <c r="AD333" i="1"/>
  <c r="AD111" i="1"/>
  <c r="AD334" i="1"/>
  <c r="AD421" i="1"/>
  <c r="AD335" i="1"/>
  <c r="AD193" i="1"/>
  <c r="AD233" i="1"/>
  <c r="AD422" i="1"/>
  <c r="AD174" i="1"/>
  <c r="AD179" i="1"/>
  <c r="AD423" i="1"/>
  <c r="AD424" i="1"/>
  <c r="AD71" i="1"/>
  <c r="AD270" i="1"/>
  <c r="AD301" i="1"/>
  <c r="AD112" i="1"/>
  <c r="AD425" i="1"/>
  <c r="AD302" i="1"/>
  <c r="AD323" i="1"/>
  <c r="AD248" i="1"/>
  <c r="AD237" i="1"/>
  <c r="AD426" i="1"/>
  <c r="AD234" i="1"/>
  <c r="AD41" i="1"/>
  <c r="AD57" i="1"/>
  <c r="AD21" i="1"/>
  <c r="AD32" i="1"/>
  <c r="AD101" i="1"/>
  <c r="AD249" i="1"/>
  <c r="AD22" i="1"/>
  <c r="AD147" i="1"/>
  <c r="AD224" i="1"/>
  <c r="AD61" i="1"/>
  <c r="AD148" i="1"/>
  <c r="AD211" i="1"/>
  <c r="AD427" i="1"/>
  <c r="AD62" i="1"/>
  <c r="AD180" i="1"/>
  <c r="AD50" i="1"/>
  <c r="AD63" i="1"/>
  <c r="AD42" i="1"/>
  <c r="AD428" i="1"/>
  <c r="AD149" i="1"/>
  <c r="AD43" i="1"/>
  <c r="AD51" i="1"/>
  <c r="AD429" i="1"/>
  <c r="AD44" i="1"/>
  <c r="AD72" i="1"/>
  <c r="AD212" i="1"/>
  <c r="AD430" i="1"/>
  <c r="AD45" i="1"/>
  <c r="AD158" i="1"/>
  <c r="AD102" i="1"/>
  <c r="AD23" i="1"/>
  <c r="AD24" i="1"/>
  <c r="AD33" i="1"/>
  <c r="AD431" i="1"/>
  <c r="AD9" i="1"/>
  <c r="AD432" i="1"/>
  <c r="AD6" i="1"/>
  <c r="AD12" i="1"/>
  <c r="AD14" i="1"/>
  <c r="AD433" i="1"/>
  <c r="AD434" i="1"/>
  <c r="AD64" i="1"/>
  <c r="AD52" i="1"/>
  <c r="AD2" i="1"/>
  <c r="AD46" i="1"/>
  <c r="AD25" i="1"/>
  <c r="AD47" i="1"/>
  <c r="AD225" i="1"/>
  <c r="AD81" i="1"/>
  <c r="AD77" i="1"/>
  <c r="AD113" i="1"/>
  <c r="AD226" i="1"/>
  <c r="AD86" i="1"/>
  <c r="AD336" i="1"/>
  <c r="AD26" i="1"/>
  <c r="AD194" i="1"/>
  <c r="AD181" i="1"/>
  <c r="AD435" i="1"/>
  <c r="AD195" i="1"/>
  <c r="AD73" i="1"/>
  <c r="AD74" i="1"/>
  <c r="AD65" i="1"/>
  <c r="AD27" i="1"/>
  <c r="AD196" i="1"/>
  <c r="AD259" i="1"/>
  <c r="AD213" i="1"/>
  <c r="AD197" i="1"/>
  <c r="AD150" i="1"/>
  <c r="AD182" i="1"/>
  <c r="AD214" i="1"/>
  <c r="AD78" i="1"/>
  <c r="AD307" i="1"/>
  <c r="AD66" i="1"/>
  <c r="AD3" i="1"/>
  <c r="AD82" i="1"/>
  <c r="AD67" i="1"/>
  <c r="AD114" i="1"/>
  <c r="AD215" i="1"/>
  <c r="AD34" i="1"/>
  <c r="AD159" i="1"/>
  <c r="AD10" i="1"/>
  <c r="AD198" i="1"/>
  <c r="AD75" i="1"/>
  <c r="AD436" i="1"/>
  <c r="AD160" i="1"/>
  <c r="AD48" i="1"/>
  <c r="AD58" i="1"/>
  <c r="AD53" i="1"/>
  <c r="AD59" i="1"/>
  <c r="AD250" i="1"/>
  <c r="AD68" i="1"/>
  <c r="AD69" i="1"/>
  <c r="AD437" i="1"/>
  <c r="AD15" i="1"/>
  <c r="AD235" i="1"/>
  <c r="AD175" i="1"/>
  <c r="AD216" i="1"/>
  <c r="AD337" i="1"/>
  <c r="AD183" i="1"/>
  <c r="AD7" i="1"/>
  <c r="AD60" i="1"/>
  <c r="AD227" i="1"/>
  <c r="AD70" i="1"/>
  <c r="AD199" i="1"/>
  <c r="AD83" i="1"/>
  <c r="AD228" i="1"/>
  <c r="AD217" i="1"/>
  <c r="AD161" i="1"/>
  <c r="AD54" i="1"/>
  <c r="AD11" i="1"/>
  <c r="AD28" i="1"/>
  <c r="AD438" i="1"/>
  <c r="AD79" i="1"/>
  <c r="AD271" i="1"/>
  <c r="AD218" i="1"/>
  <c r="AD49" i="1"/>
  <c r="AD16" i="1"/>
  <c r="AD162" i="1"/>
  <c r="AD84" i="1"/>
  <c r="AD55" i="1"/>
  <c r="AD85" i="1"/>
  <c r="AD8" i="1"/>
  <c r="AD219" i="1"/>
  <c r="AD439" i="1"/>
  <c r="AD35" i="1"/>
  <c r="AD440" i="1"/>
  <c r="AD56" i="1"/>
  <c r="AD4" i="1"/>
  <c r="AD76" i="1"/>
  <c r="AD338" i="1"/>
  <c r="AD163" i="1"/>
  <c r="AD80" i="1"/>
  <c r="AD441" i="1"/>
  <c r="AD5" i="1"/>
  <c r="AD164" i="1"/>
  <c r="AD165" i="1"/>
  <c r="AD200" i="1"/>
  <c r="AD201" i="1"/>
  <c r="AD236" i="1"/>
  <c r="AD442" i="1"/>
  <c r="AD260" i="1"/>
  <c r="AD242" i="1"/>
  <c r="AD369" i="1"/>
  <c r="AD443" i="1"/>
  <c r="AD272" i="1"/>
  <c r="AD370" i="1"/>
  <c r="AD273" i="1"/>
  <c r="AD308" i="1"/>
  <c r="AD368" i="1"/>
  <c r="AD356" i="1"/>
  <c r="AD444" i="1"/>
  <c r="AD274" i="1"/>
  <c r="AD309" i="1"/>
  <c r="AD352" i="1"/>
  <c r="AD371" i="1"/>
  <c r="AD261" i="1"/>
  <c r="AD445" i="1"/>
  <c r="AD339" i="1"/>
  <c r="AD262" i="1"/>
  <c r="AD446" i="1"/>
  <c r="AD447" i="1"/>
  <c r="AD275" i="1"/>
  <c r="AD394" i="1"/>
  <c r="AD251" i="1"/>
  <c r="AD340" i="1"/>
  <c r="AD115" i="1"/>
  <c r="AD372" i="1"/>
  <c r="AD373" i="1"/>
  <c r="AD276" i="1"/>
  <c r="AD390" i="1"/>
  <c r="AD263" i="1"/>
  <c r="AD264" i="1"/>
  <c r="AD252" i="1"/>
  <c r="AD265" i="1"/>
  <c r="AD89" i="1"/>
  <c r="AD353" i="1"/>
  <c r="AD303" i="1"/>
  <c r="AD310" i="1"/>
  <c r="AD324" i="1"/>
  <c r="AD380" i="1"/>
  <c r="AD311" i="1"/>
  <c r="AD287" i="1"/>
  <c r="AD374" i="1"/>
  <c r="AD375" i="1"/>
  <c r="AD288" i="1"/>
  <c r="AD341" i="1"/>
  <c r="AD243" i="1"/>
  <c r="AD376" i="1"/>
  <c r="AD253" i="1"/>
  <c r="AD381" i="1"/>
  <c r="AD277" i="1"/>
  <c r="AD362" i="1"/>
  <c r="AD278" i="1"/>
  <c r="AD382" i="1"/>
  <c r="AD244" i="1"/>
  <c r="AD312" i="1"/>
  <c r="AD245" i="1"/>
  <c r="AD377" i="1"/>
  <c r="AD325" i="1"/>
  <c r="AD254" i="1"/>
  <c r="AD279" i="1"/>
  <c r="AD354" i="1"/>
  <c r="AD448" i="1"/>
  <c r="AD359" i="1"/>
  <c r="AD238" i="1"/>
  <c r="AD378" i="1"/>
  <c r="AD304" i="1"/>
  <c r="AD246" i="1"/>
  <c r="AD289" i="1"/>
  <c r="AD313" i="1"/>
  <c r="AD357" i="1"/>
  <c r="AD103" i="1"/>
  <c r="AD116" i="1"/>
  <c r="AD290" i="1"/>
  <c r="AD364" i="1"/>
  <c r="AD365" i="1"/>
  <c r="AD393" i="1"/>
  <c r="AD326" i="1"/>
  <c r="AD280" i="1"/>
  <c r="AD342" i="1"/>
  <c r="AD360" i="1"/>
  <c r="AD383" i="1"/>
  <c r="AD314" i="1"/>
  <c r="AD387" i="1"/>
  <c r="AD384" i="1"/>
  <c r="AD266" i="1"/>
  <c r="AD388" i="1"/>
  <c r="AD449" i="1"/>
  <c r="AD291" i="1"/>
  <c r="AD292" i="1"/>
  <c r="AD450" i="1"/>
  <c r="AD385" i="1"/>
  <c r="AD293" i="1"/>
  <c r="AD294" i="1"/>
  <c r="AD379" i="1"/>
  <c r="AD358" i="1"/>
  <c r="AD247" i="1"/>
  <c r="AD363" i="1"/>
  <c r="AD117" i="1"/>
  <c r="AD281" i="1"/>
  <c r="AD90" i="1"/>
  <c r="AD91" i="1"/>
  <c r="AD391" i="1"/>
  <c r="AD267" i="1"/>
  <c r="AD92" i="1"/>
  <c r="AD396" i="1"/>
  <c r="AD386" i="1"/>
  <c r="AD315" i="1"/>
  <c r="AD316" i="1"/>
  <c r="AD327" i="1"/>
  <c r="AD282" i="1"/>
  <c r="AD343" i="1"/>
  <c r="AD239" i="1"/>
  <c r="AD451" i="1"/>
  <c r="AD295" i="1"/>
  <c r="AD283" i="1"/>
  <c r="AD366" i="1"/>
  <c r="AD452" i="1"/>
  <c r="AD296" i="1"/>
  <c r="AD397" i="1"/>
  <c r="AD367" i="1"/>
  <c r="AD453" i="1"/>
  <c r="AD454" i="1"/>
  <c r="AD392" i="1"/>
  <c r="AD297" i="1"/>
  <c r="AD455" i="1"/>
  <c r="AD395" i="1"/>
  <c r="AD284" i="1"/>
  <c r="AD456" i="1"/>
  <c r="AD255" i="1"/>
  <c r="AD328" i="1"/>
  <c r="AD344" i="1"/>
  <c r="AD268" i="1"/>
  <c r="AD457" i="1"/>
  <c r="AD256" i="1"/>
  <c r="AC399" i="1"/>
  <c r="AE399" i="1" s="1"/>
  <c r="AC285" i="1"/>
  <c r="AC128" i="1"/>
  <c r="AC129" i="1"/>
  <c r="AC184" i="1"/>
  <c r="AC130" i="1"/>
  <c r="AC400" i="1"/>
  <c r="AC185" i="1"/>
  <c r="AC131" i="1"/>
  <c r="AE131" i="1" s="1"/>
  <c r="AC132" i="1"/>
  <c r="AC401" i="1"/>
  <c r="AC202" i="1"/>
  <c r="AC402" i="1"/>
  <c r="AC403" i="1"/>
  <c r="AC404" i="1"/>
  <c r="AC166" i="1"/>
  <c r="AC405" i="1"/>
  <c r="AE405" i="1" s="1"/>
  <c r="AC186" i="1"/>
  <c r="AC406" i="1"/>
  <c r="AC167" i="1"/>
  <c r="AC407" i="1"/>
  <c r="AC229" i="1"/>
  <c r="AC408" i="1"/>
  <c r="AC118" i="1"/>
  <c r="AC104" i="1"/>
  <c r="AE104" i="1" s="1"/>
  <c r="AC36" i="1"/>
  <c r="AC220" i="1"/>
  <c r="AC317" i="1"/>
  <c r="AC151" i="1"/>
  <c r="AC93" i="1"/>
  <c r="AC152" i="1"/>
  <c r="AC298" i="1"/>
  <c r="AC133" i="1"/>
  <c r="AE133" i="1" s="1"/>
  <c r="AC153" i="1"/>
  <c r="AC119" i="1"/>
  <c r="AC345" i="1"/>
  <c r="AC203" i="1"/>
  <c r="AC346" i="1"/>
  <c r="AC134" i="1"/>
  <c r="AC37" i="1"/>
  <c r="AC187" i="1"/>
  <c r="AE187" i="1" s="1"/>
  <c r="AC240" i="1"/>
  <c r="AC135" i="1"/>
  <c r="AC94" i="1"/>
  <c r="AC120" i="1"/>
  <c r="AC168" i="1"/>
  <c r="AC136" i="1"/>
  <c r="AC204" i="1"/>
  <c r="AC188" i="1"/>
  <c r="AE188" i="1" s="1"/>
  <c r="AC409" i="1"/>
  <c r="AC121" i="1"/>
  <c r="AC230" i="1"/>
  <c r="AC189" i="1"/>
  <c r="AC355" i="1"/>
  <c r="AC17" i="1"/>
  <c r="AC38" i="1"/>
  <c r="AC305" i="1"/>
  <c r="AE305" i="1" s="1"/>
  <c r="AC154" i="1"/>
  <c r="AC205" i="1"/>
  <c r="AC29" i="1"/>
  <c r="AC176" i="1"/>
  <c r="AC329" i="1"/>
  <c r="AC410" i="1"/>
  <c r="AC137" i="1"/>
  <c r="AC39" i="1"/>
  <c r="AE39" i="1" s="1"/>
  <c r="AC257" i="1"/>
  <c r="AC169" i="1"/>
  <c r="AC105" i="1"/>
  <c r="AC106" i="1"/>
  <c r="AC306" i="1"/>
  <c r="AC30" i="1"/>
  <c r="AC138" i="1"/>
  <c r="AC411" i="1"/>
  <c r="AE411" i="1" s="1"/>
  <c r="AC31" i="1"/>
  <c r="AC155" i="1"/>
  <c r="AC190" i="1"/>
  <c r="AC206" i="1"/>
  <c r="AC221" i="1"/>
  <c r="AC18" i="1"/>
  <c r="AC330" i="1"/>
  <c r="AC222" i="1"/>
  <c r="AE222" i="1" s="1"/>
  <c r="AC139" i="1"/>
  <c r="AC191" i="1"/>
  <c r="AC95" i="1"/>
  <c r="AC347" i="1"/>
  <c r="AC412" i="1"/>
  <c r="AC348" i="1"/>
  <c r="AC170" i="1"/>
  <c r="AC231" i="1"/>
  <c r="AE231" i="1" s="1"/>
  <c r="AC223" i="1"/>
  <c r="AC207" i="1"/>
  <c r="AC107" i="1"/>
  <c r="AC140" i="1"/>
  <c r="AC331" i="1"/>
  <c r="AC171" i="1"/>
  <c r="AC156" i="1"/>
  <c r="AC122" i="1"/>
  <c r="AE122" i="1" s="1"/>
  <c r="AC349" i="1"/>
  <c r="AC413" i="1"/>
  <c r="AC123" i="1"/>
  <c r="AC141" i="1"/>
  <c r="AC414" i="1"/>
  <c r="AC96" i="1"/>
  <c r="AC177" i="1"/>
  <c r="AC97" i="1"/>
  <c r="AE97" i="1" s="1"/>
  <c r="AC415" i="1"/>
  <c r="AC299" i="1"/>
  <c r="AC241" i="1"/>
  <c r="AC232" i="1"/>
  <c r="AC40" i="1"/>
  <c r="AC142" i="1"/>
  <c r="AC13" i="1"/>
  <c r="AC124" i="1"/>
  <c r="AE124" i="1" s="1"/>
  <c r="AC350" i="1"/>
  <c r="AC351" i="1"/>
  <c r="AC98" i="1"/>
  <c r="AC286" i="1"/>
  <c r="AC269" i="1"/>
  <c r="AC416" i="1"/>
  <c r="AC143" i="1"/>
  <c r="AC178" i="1"/>
  <c r="AE178" i="1" s="1"/>
  <c r="AC108" i="1"/>
  <c r="AC109" i="1"/>
  <c r="AC125" i="1"/>
  <c r="AC144" i="1"/>
  <c r="AC389" i="1"/>
  <c r="AC208" i="1"/>
  <c r="AC87" i="1"/>
  <c r="AC258" i="1"/>
  <c r="AE258" i="1" s="1"/>
  <c r="AC192" i="1"/>
  <c r="AC417" i="1"/>
  <c r="AC19" i="1"/>
  <c r="AC99" i="1"/>
  <c r="AC88" i="1"/>
  <c r="AC209" i="1"/>
  <c r="AC318" i="1"/>
  <c r="AC332" i="1"/>
  <c r="AE332" i="1" s="1"/>
  <c r="AC145" i="1"/>
  <c r="AC319" i="1"/>
  <c r="AC146" i="1"/>
  <c r="AC320" i="1"/>
  <c r="AC172" i="1"/>
  <c r="AC210" i="1"/>
  <c r="AC126" i="1"/>
  <c r="AC418" i="1"/>
  <c r="AE418" i="1" s="1"/>
  <c r="AC110" i="1"/>
  <c r="AC361" i="1"/>
  <c r="AC127" i="1"/>
  <c r="AC300" i="1"/>
  <c r="AC321" i="1"/>
  <c r="AC419" i="1"/>
  <c r="AC420" i="1"/>
  <c r="AC157" i="1"/>
  <c r="AE157" i="1" s="1"/>
  <c r="AC173" i="1"/>
  <c r="AC322" i="1"/>
  <c r="AC20" i="1"/>
  <c r="AC100" i="1"/>
  <c r="AC333" i="1"/>
  <c r="AC111" i="1"/>
  <c r="AC334" i="1"/>
  <c r="AC421" i="1"/>
  <c r="AE421" i="1" s="1"/>
  <c r="AC335" i="1"/>
  <c r="AC193" i="1"/>
  <c r="AC233" i="1"/>
  <c r="AC422" i="1"/>
  <c r="AC174" i="1"/>
  <c r="AC179" i="1"/>
  <c r="AC423" i="1"/>
  <c r="AC424" i="1"/>
  <c r="AE424" i="1" s="1"/>
  <c r="AC71" i="1"/>
  <c r="AC270" i="1"/>
  <c r="AC301" i="1"/>
  <c r="AC112" i="1"/>
  <c r="AC425" i="1"/>
  <c r="AC302" i="1"/>
  <c r="AC323" i="1"/>
  <c r="AC248" i="1"/>
  <c r="AE248" i="1" s="1"/>
  <c r="AC237" i="1"/>
  <c r="AC426" i="1"/>
  <c r="AC234" i="1"/>
  <c r="AC41" i="1"/>
  <c r="AC57" i="1"/>
  <c r="AC21" i="1"/>
  <c r="AC32" i="1"/>
  <c r="AC101" i="1"/>
  <c r="AE101" i="1" s="1"/>
  <c r="AC249" i="1"/>
  <c r="AC22" i="1"/>
  <c r="AC147" i="1"/>
  <c r="AC224" i="1"/>
  <c r="AC61" i="1"/>
  <c r="AC148" i="1"/>
  <c r="AC211" i="1"/>
  <c r="AC427" i="1"/>
  <c r="AE427" i="1" s="1"/>
  <c r="AC62" i="1"/>
  <c r="AC180" i="1"/>
  <c r="AC50" i="1"/>
  <c r="AC63" i="1"/>
  <c r="AC42" i="1"/>
  <c r="AC428" i="1"/>
  <c r="AC149" i="1"/>
  <c r="AC43" i="1"/>
  <c r="AE43" i="1" s="1"/>
  <c r="AC51" i="1"/>
  <c r="AC429" i="1"/>
  <c r="AC44" i="1"/>
  <c r="AC72" i="1"/>
  <c r="AC212" i="1"/>
  <c r="AC430" i="1"/>
  <c r="AC45" i="1"/>
  <c r="AC158" i="1"/>
  <c r="AE158" i="1" s="1"/>
  <c r="AC102" i="1"/>
  <c r="AC23" i="1"/>
  <c r="AC24" i="1"/>
  <c r="AC33" i="1"/>
  <c r="AC431" i="1"/>
  <c r="AC9" i="1"/>
  <c r="AC432" i="1"/>
  <c r="AC6" i="1"/>
  <c r="AE6" i="1" s="1"/>
  <c r="AC12" i="1"/>
  <c r="AC14" i="1"/>
  <c r="AC433" i="1"/>
  <c r="AC434" i="1"/>
  <c r="AC64" i="1"/>
  <c r="AC52" i="1"/>
  <c r="AC2" i="1"/>
  <c r="AC46" i="1"/>
  <c r="AE46" i="1" s="1"/>
  <c r="AC25" i="1"/>
  <c r="AC47" i="1"/>
  <c r="AC225" i="1"/>
  <c r="AC81" i="1"/>
  <c r="AC77" i="1"/>
  <c r="AC113" i="1"/>
  <c r="AC226" i="1"/>
  <c r="AC86" i="1"/>
  <c r="AE86" i="1" s="1"/>
  <c r="AC336" i="1"/>
  <c r="AC26" i="1"/>
  <c r="AC194" i="1"/>
  <c r="AC181" i="1"/>
  <c r="AC435" i="1"/>
  <c r="AC195" i="1"/>
  <c r="AC73" i="1"/>
  <c r="AC74" i="1"/>
  <c r="AE74" i="1" s="1"/>
  <c r="AC65" i="1"/>
  <c r="AC27" i="1"/>
  <c r="AC196" i="1"/>
  <c r="AC259" i="1"/>
  <c r="AC213" i="1"/>
  <c r="AC197" i="1"/>
  <c r="AC150" i="1"/>
  <c r="AC182" i="1"/>
  <c r="AE182" i="1" s="1"/>
  <c r="AC214" i="1"/>
  <c r="AC78" i="1"/>
  <c r="AC307" i="1"/>
  <c r="AC66" i="1"/>
  <c r="AC3" i="1"/>
  <c r="AC82" i="1"/>
  <c r="AC67" i="1"/>
  <c r="AC114" i="1"/>
  <c r="AC215" i="1"/>
  <c r="AC34" i="1"/>
  <c r="AC159" i="1"/>
  <c r="AC10" i="1"/>
  <c r="AC198" i="1"/>
  <c r="AC75" i="1"/>
  <c r="AC436" i="1"/>
  <c r="AC160" i="1"/>
  <c r="AE160" i="1" s="1"/>
  <c r="AC48" i="1"/>
  <c r="AC58" i="1"/>
  <c r="AC53" i="1"/>
  <c r="AC59" i="1"/>
  <c r="AC250" i="1"/>
  <c r="AC68" i="1"/>
  <c r="AC69" i="1"/>
  <c r="AC437" i="1"/>
  <c r="AC15" i="1"/>
  <c r="AC235" i="1"/>
  <c r="AC175" i="1"/>
  <c r="AC216" i="1"/>
  <c r="AC337" i="1"/>
  <c r="AC183" i="1"/>
  <c r="AC7" i="1"/>
  <c r="AC60" i="1"/>
  <c r="AC227" i="1"/>
  <c r="AC70" i="1"/>
  <c r="AC199" i="1"/>
  <c r="AC83" i="1"/>
  <c r="AC228" i="1"/>
  <c r="AC217" i="1"/>
  <c r="AC161" i="1"/>
  <c r="AC54" i="1"/>
  <c r="AE54" i="1" s="1"/>
  <c r="AC11" i="1"/>
  <c r="AC28" i="1"/>
  <c r="AC438" i="1"/>
  <c r="AC79" i="1"/>
  <c r="AC271" i="1"/>
  <c r="AC218" i="1"/>
  <c r="AC49" i="1"/>
  <c r="AC16" i="1"/>
  <c r="AC162" i="1"/>
  <c r="AC84" i="1"/>
  <c r="AC55" i="1"/>
  <c r="AC85" i="1"/>
  <c r="AC8" i="1"/>
  <c r="AC219" i="1"/>
  <c r="AC439" i="1"/>
  <c r="AC35" i="1"/>
  <c r="AE35" i="1" s="1"/>
  <c r="AC440" i="1"/>
  <c r="AC56" i="1"/>
  <c r="AC4" i="1"/>
  <c r="AC76" i="1"/>
  <c r="AC338" i="1"/>
  <c r="AC163" i="1"/>
  <c r="AC80" i="1"/>
  <c r="AC441" i="1"/>
  <c r="AE441" i="1" s="1"/>
  <c r="AC5" i="1"/>
  <c r="AC164" i="1"/>
  <c r="AC165" i="1"/>
  <c r="AC200" i="1"/>
  <c r="AC201" i="1"/>
  <c r="AC236" i="1"/>
  <c r="AC442" i="1"/>
  <c r="AC260" i="1"/>
  <c r="AE260" i="1" s="1"/>
  <c r="AC242" i="1"/>
  <c r="AC369" i="1"/>
  <c r="AC443" i="1"/>
  <c r="AC272" i="1"/>
  <c r="AC370" i="1"/>
  <c r="AC273" i="1"/>
  <c r="AC308" i="1"/>
  <c r="AC368" i="1"/>
  <c r="AE368" i="1" s="1"/>
  <c r="AC356" i="1"/>
  <c r="AC444" i="1"/>
  <c r="AC274" i="1"/>
  <c r="AC309" i="1"/>
  <c r="AC352" i="1"/>
  <c r="AC371" i="1"/>
  <c r="AC261" i="1"/>
  <c r="AC445" i="1"/>
  <c r="AC339" i="1"/>
  <c r="AC262" i="1"/>
  <c r="AC446" i="1"/>
  <c r="AC447" i="1"/>
  <c r="AC275" i="1"/>
  <c r="AC394" i="1"/>
  <c r="AC251" i="1"/>
  <c r="AC340" i="1"/>
  <c r="AE340" i="1" s="1"/>
  <c r="AC115" i="1"/>
  <c r="AC372" i="1"/>
  <c r="AC373" i="1"/>
  <c r="AC276" i="1"/>
  <c r="AC390" i="1"/>
  <c r="AC263" i="1"/>
  <c r="AC264" i="1"/>
  <c r="AC252" i="1"/>
  <c r="AE252" i="1" s="1"/>
  <c r="AC265" i="1"/>
  <c r="AC89" i="1"/>
  <c r="AC353" i="1"/>
  <c r="AC303" i="1"/>
  <c r="AC310" i="1"/>
  <c r="AC324" i="1"/>
  <c r="AC380" i="1"/>
  <c r="AC311" i="1"/>
  <c r="AE311" i="1" s="1"/>
  <c r="AC287" i="1"/>
  <c r="AC374" i="1"/>
  <c r="AC375" i="1"/>
  <c r="AC288" i="1"/>
  <c r="AC341" i="1"/>
  <c r="AC243" i="1"/>
  <c r="AC376" i="1"/>
  <c r="AC253" i="1"/>
  <c r="AE253" i="1" s="1"/>
  <c r="AC381" i="1"/>
  <c r="AC277" i="1"/>
  <c r="AC362" i="1"/>
  <c r="AC278" i="1"/>
  <c r="AC382" i="1"/>
  <c r="AC244" i="1"/>
  <c r="AC312" i="1"/>
  <c r="AC245" i="1"/>
  <c r="AE245" i="1" s="1"/>
  <c r="AC377" i="1"/>
  <c r="AC325" i="1"/>
  <c r="AC254" i="1"/>
  <c r="AC279" i="1"/>
  <c r="AC354" i="1"/>
  <c r="AC448" i="1"/>
  <c r="AC359" i="1"/>
  <c r="AC238" i="1"/>
  <c r="AE238" i="1" s="1"/>
  <c r="AC378" i="1"/>
  <c r="AC304" i="1"/>
  <c r="AC246" i="1"/>
  <c r="AC289" i="1"/>
  <c r="AC313" i="1"/>
  <c r="AC357" i="1"/>
  <c r="AC103" i="1"/>
  <c r="AC116" i="1"/>
  <c r="AE116" i="1" s="1"/>
  <c r="AC290" i="1"/>
  <c r="AC364" i="1"/>
  <c r="AC365" i="1"/>
  <c r="AC393" i="1"/>
  <c r="AC326" i="1"/>
  <c r="AC280" i="1"/>
  <c r="AC342" i="1"/>
  <c r="AC360" i="1"/>
  <c r="AE360" i="1" s="1"/>
  <c r="AC383" i="1"/>
  <c r="AC314" i="1"/>
  <c r="AC387" i="1"/>
  <c r="AC384" i="1"/>
  <c r="AC266" i="1"/>
  <c r="AC388" i="1"/>
  <c r="AC449" i="1"/>
  <c r="AC291" i="1"/>
  <c r="AE291" i="1" s="1"/>
  <c r="AC292" i="1"/>
  <c r="AC450" i="1"/>
  <c r="AC385" i="1"/>
  <c r="AC293" i="1"/>
  <c r="AC294" i="1"/>
  <c r="AC379" i="1"/>
  <c r="AC358" i="1"/>
  <c r="AC247" i="1"/>
  <c r="AE247" i="1" s="1"/>
  <c r="AC363" i="1"/>
  <c r="AC117" i="1"/>
  <c r="AC281" i="1"/>
  <c r="AC90" i="1"/>
  <c r="AC91" i="1"/>
  <c r="AC391" i="1"/>
  <c r="AC267" i="1"/>
  <c r="AC92" i="1"/>
  <c r="AE92" i="1" s="1"/>
  <c r="AC396" i="1"/>
  <c r="AC386" i="1"/>
  <c r="AC315" i="1"/>
  <c r="AC316" i="1"/>
  <c r="AC327" i="1"/>
  <c r="AC282" i="1"/>
  <c r="AC343" i="1"/>
  <c r="AC239" i="1"/>
  <c r="AC451" i="1"/>
  <c r="AC295" i="1"/>
  <c r="AC283" i="1"/>
  <c r="AC366" i="1"/>
  <c r="AC452" i="1"/>
  <c r="AC296" i="1"/>
  <c r="AC397" i="1"/>
  <c r="AC367" i="1"/>
  <c r="AE367" i="1" s="1"/>
  <c r="AC453" i="1"/>
  <c r="AC454" i="1"/>
  <c r="AC392" i="1"/>
  <c r="AC297" i="1"/>
  <c r="AC455" i="1"/>
  <c r="AC395" i="1"/>
  <c r="AC284" i="1"/>
  <c r="AC456" i="1"/>
  <c r="AE456" i="1" s="1"/>
  <c r="AC255" i="1"/>
  <c r="AC328" i="1"/>
  <c r="AC344" i="1"/>
  <c r="AC268" i="1"/>
  <c r="AC457" i="1"/>
  <c r="AC256" i="1"/>
  <c r="AD398" i="1"/>
  <c r="AC398" i="1"/>
  <c r="AE385" i="1" l="1"/>
  <c r="AE117" i="1"/>
  <c r="AE325" i="1"/>
  <c r="AE398" i="1"/>
  <c r="AE386" i="1"/>
  <c r="AE450" i="1"/>
  <c r="AE328" i="1"/>
  <c r="AE364" i="1"/>
  <c r="AE344" i="1"/>
  <c r="AE295" i="1"/>
  <c r="AE304" i="1"/>
  <c r="AE277" i="1"/>
  <c r="AE374" i="1"/>
  <c r="AE372" i="1"/>
  <c r="AE444" i="1"/>
  <c r="AE369" i="1"/>
  <c r="AE164" i="1"/>
  <c r="AE56" i="1"/>
  <c r="AE84" i="1"/>
  <c r="AE28" i="1"/>
  <c r="AE70" i="1"/>
  <c r="AE235" i="1"/>
  <c r="AE58" i="1"/>
  <c r="AE34" i="1"/>
  <c r="AE78" i="1"/>
  <c r="AE27" i="1"/>
  <c r="AE26" i="1"/>
  <c r="AE47" i="1"/>
  <c r="AE14" i="1"/>
  <c r="AE23" i="1"/>
  <c r="AE429" i="1"/>
  <c r="AE180" i="1"/>
  <c r="AE22" i="1"/>
  <c r="AE426" i="1"/>
  <c r="AE270" i="1"/>
  <c r="AE193" i="1"/>
  <c r="AE322" i="1"/>
  <c r="AE361" i="1"/>
  <c r="AE319" i="1"/>
  <c r="AE417" i="1"/>
  <c r="AE109" i="1"/>
  <c r="AE351" i="1"/>
  <c r="AE299" i="1"/>
  <c r="AE413" i="1"/>
  <c r="AE207" i="1"/>
  <c r="AE191" i="1"/>
  <c r="AE155" i="1"/>
  <c r="AE169" i="1"/>
  <c r="AE205" i="1"/>
  <c r="AE121" i="1"/>
  <c r="AE135" i="1"/>
  <c r="AE119" i="1"/>
  <c r="AE220" i="1"/>
  <c r="AE406" i="1"/>
  <c r="AE401" i="1"/>
  <c r="AE128" i="1"/>
  <c r="AE315" i="1"/>
  <c r="AE314" i="1"/>
  <c r="AE89" i="1"/>
  <c r="AE255" i="1"/>
  <c r="AE453" i="1"/>
  <c r="AE451" i="1"/>
  <c r="AE363" i="1"/>
  <c r="AE292" i="1"/>
  <c r="AE383" i="1"/>
  <c r="AE290" i="1"/>
  <c r="AE378" i="1"/>
  <c r="AE377" i="1"/>
  <c r="AE381" i="1"/>
  <c r="AE287" i="1"/>
  <c r="AE265" i="1"/>
  <c r="AE115" i="1"/>
  <c r="AE339" i="1"/>
  <c r="AE356" i="1"/>
  <c r="AE242" i="1"/>
  <c r="AE5" i="1"/>
  <c r="AE440" i="1"/>
  <c r="AE162" i="1"/>
  <c r="AE11" i="1"/>
  <c r="AE227" i="1"/>
  <c r="AE15" i="1"/>
  <c r="AE48" i="1"/>
  <c r="AE215" i="1"/>
  <c r="AE214" i="1"/>
  <c r="AE65" i="1"/>
  <c r="AE336" i="1"/>
  <c r="AE25" i="1"/>
  <c r="AE12" i="1"/>
  <c r="AE102" i="1"/>
  <c r="AE51" i="1"/>
  <c r="AE62" i="1"/>
  <c r="AE249" i="1"/>
  <c r="AE237" i="1"/>
  <c r="AE71" i="1"/>
  <c r="AE335" i="1"/>
  <c r="AE173" i="1"/>
  <c r="AE110" i="1"/>
  <c r="AE145" i="1"/>
  <c r="AE192" i="1"/>
  <c r="AE108" i="1"/>
  <c r="AE350" i="1"/>
  <c r="AE415" i="1"/>
  <c r="AE349" i="1"/>
  <c r="AE223" i="1"/>
  <c r="AE139" i="1"/>
  <c r="AE31" i="1"/>
  <c r="AE257" i="1"/>
  <c r="AE154" i="1"/>
  <c r="AE409" i="1"/>
  <c r="AE240" i="1"/>
  <c r="AE153" i="1"/>
  <c r="AE36" i="1"/>
  <c r="AE186" i="1"/>
  <c r="AE132" i="1"/>
  <c r="AE285" i="1"/>
  <c r="AE256" i="1"/>
  <c r="AE395" i="1"/>
  <c r="AE379" i="1"/>
  <c r="AE388" i="1"/>
  <c r="AE280" i="1"/>
  <c r="AE357" i="1"/>
  <c r="AE448" i="1"/>
  <c r="AE244" i="1"/>
  <c r="AE324" i="1"/>
  <c r="AE263" i="1"/>
  <c r="AE394" i="1"/>
  <c r="AE273" i="1"/>
  <c r="AE236" i="1"/>
  <c r="AE163" i="1"/>
  <c r="AE218" i="1"/>
  <c r="AE183" i="1"/>
  <c r="AE68" i="1"/>
  <c r="AE75" i="1"/>
  <c r="AE82" i="1"/>
  <c r="AE197" i="1"/>
  <c r="AE195" i="1"/>
  <c r="AE113" i="1"/>
  <c r="AE52" i="1"/>
  <c r="AE9" i="1"/>
  <c r="AE430" i="1"/>
  <c r="AE428" i="1"/>
  <c r="AE148" i="1"/>
  <c r="AE21" i="1"/>
  <c r="AE302" i="1"/>
  <c r="AE179" i="1"/>
  <c r="AE111" i="1"/>
  <c r="AE419" i="1"/>
  <c r="AE210" i="1"/>
  <c r="AE209" i="1"/>
  <c r="AE208" i="1"/>
  <c r="AE416" i="1"/>
  <c r="AE142" i="1"/>
  <c r="AE96" i="1"/>
  <c r="AE171" i="1"/>
  <c r="AE348" i="1"/>
  <c r="AE18" i="1"/>
  <c r="AE30" i="1"/>
  <c r="AE410" i="1"/>
  <c r="AE17" i="1"/>
  <c r="AE136" i="1"/>
  <c r="AE134" i="1"/>
  <c r="AE152" i="1"/>
  <c r="AE408" i="1"/>
  <c r="AE404" i="1"/>
  <c r="AE400" i="1"/>
  <c r="AE294" i="1"/>
  <c r="AE338" i="1"/>
  <c r="AE455" i="1"/>
  <c r="AE457" i="1"/>
  <c r="AE326" i="1"/>
  <c r="AE354" i="1"/>
  <c r="AE390" i="1"/>
  <c r="AE228" i="1"/>
  <c r="AE452" i="1"/>
  <c r="AE382" i="1"/>
  <c r="AE271" i="1"/>
  <c r="AE327" i="1"/>
  <c r="AE266" i="1"/>
  <c r="AE313" i="1"/>
  <c r="AE310" i="1"/>
  <c r="AE352" i="1"/>
  <c r="AE370" i="1"/>
  <c r="AE201" i="1"/>
  <c r="AE284" i="1"/>
  <c r="AE397" i="1"/>
  <c r="AE343" i="1"/>
  <c r="AE267" i="1"/>
  <c r="AE359" i="1"/>
  <c r="AE80" i="1"/>
  <c r="AE49" i="1"/>
  <c r="AE161" i="1"/>
  <c r="AE7" i="1"/>
  <c r="AE436" i="1"/>
  <c r="AE67" i="1"/>
  <c r="AE73" i="1"/>
  <c r="AE2" i="1"/>
  <c r="AE432" i="1"/>
  <c r="AE45" i="1"/>
  <c r="AE323" i="1"/>
  <c r="AE423" i="1"/>
  <c r="AE420" i="1"/>
  <c r="AE126" i="1"/>
  <c r="AE318" i="1"/>
  <c r="AE87" i="1"/>
  <c r="AE143" i="1"/>
  <c r="AE13" i="1"/>
  <c r="AE177" i="1"/>
  <c r="AE156" i="1"/>
  <c r="AE170" i="1"/>
  <c r="AE330" i="1"/>
  <c r="AE138" i="1"/>
  <c r="AE137" i="1"/>
  <c r="AE38" i="1"/>
  <c r="AE204" i="1"/>
  <c r="AE37" i="1"/>
  <c r="AE298" i="1"/>
  <c r="AE118" i="1"/>
  <c r="AE166" i="1"/>
  <c r="AE185" i="1"/>
  <c r="AE337" i="1"/>
  <c r="AE435" i="1"/>
  <c r="AE212" i="1"/>
  <c r="AE321" i="1"/>
  <c r="AE269" i="1"/>
  <c r="AE412" i="1"/>
  <c r="AE355" i="1"/>
  <c r="AE229" i="1"/>
  <c r="AE198" i="1"/>
  <c r="AE64" i="1"/>
  <c r="AE425" i="1"/>
  <c r="AE88" i="1"/>
  <c r="AE414" i="1"/>
  <c r="AE329" i="1"/>
  <c r="AE93" i="1"/>
  <c r="AE316" i="1"/>
  <c r="AE293" i="1"/>
  <c r="AE278" i="1"/>
  <c r="AE303" i="1"/>
  <c r="AE447" i="1"/>
  <c r="AE200" i="1"/>
  <c r="AE85" i="1"/>
  <c r="AE216" i="1"/>
  <c r="AE66" i="1"/>
  <c r="AE81" i="1"/>
  <c r="AE33" i="1"/>
  <c r="AE224" i="1"/>
  <c r="AE422" i="1"/>
  <c r="AE320" i="1"/>
  <c r="AE144" i="1"/>
  <c r="AE232" i="1"/>
  <c r="AE141" i="1"/>
  <c r="AE347" i="1"/>
  <c r="AE206" i="1"/>
  <c r="AE106" i="1"/>
  <c r="AE176" i="1"/>
  <c r="AE189" i="1"/>
  <c r="AE120" i="1"/>
  <c r="AE203" i="1"/>
  <c r="AE151" i="1"/>
  <c r="AE402" i="1"/>
  <c r="AE184" i="1"/>
  <c r="AE3" i="1"/>
  <c r="AE77" i="1"/>
  <c r="AE61" i="1"/>
  <c r="AE333" i="1"/>
  <c r="AE389" i="1"/>
  <c r="AE331" i="1"/>
  <c r="AE306" i="1"/>
  <c r="AE346" i="1"/>
  <c r="AE130" i="1"/>
  <c r="AE268" i="1"/>
  <c r="AE366" i="1"/>
  <c r="AE90" i="1"/>
  <c r="AE384" i="1"/>
  <c r="AE279" i="1"/>
  <c r="AE288" i="1"/>
  <c r="AE276" i="1"/>
  <c r="AE309" i="1"/>
  <c r="AE272" i="1"/>
  <c r="AE76" i="1"/>
  <c r="AE79" i="1"/>
  <c r="AE83" i="1"/>
  <c r="AE59" i="1"/>
  <c r="AE10" i="1"/>
  <c r="AE259" i="1"/>
  <c r="AE181" i="1"/>
  <c r="AE434" i="1"/>
  <c r="AE72" i="1"/>
  <c r="AE63" i="1"/>
  <c r="AE41" i="1"/>
  <c r="AE112" i="1"/>
  <c r="AE100" i="1"/>
  <c r="AE300" i="1"/>
  <c r="AE99" i="1"/>
  <c r="AE286" i="1"/>
  <c r="AE140" i="1"/>
  <c r="AE407" i="1"/>
  <c r="AE387" i="1"/>
  <c r="AE365" i="1"/>
  <c r="AE254" i="1"/>
  <c r="AE362" i="1"/>
  <c r="AE375" i="1"/>
  <c r="AE353" i="1"/>
  <c r="AE373" i="1"/>
  <c r="AE446" i="1"/>
  <c r="AE443" i="1"/>
  <c r="AE165" i="1"/>
  <c r="AE4" i="1"/>
  <c r="AE55" i="1"/>
  <c r="AE438" i="1"/>
  <c r="AE199" i="1"/>
  <c r="AE175" i="1"/>
  <c r="AE53" i="1"/>
  <c r="AE159" i="1"/>
  <c r="AE307" i="1"/>
  <c r="AE196" i="1"/>
  <c r="AE194" i="1"/>
  <c r="AE225" i="1"/>
  <c r="AE433" i="1"/>
  <c r="AE24" i="1"/>
  <c r="AE44" i="1"/>
  <c r="AE50" i="1"/>
  <c r="AE147" i="1"/>
  <c r="AE234" i="1"/>
  <c r="AE301" i="1"/>
  <c r="AE233" i="1"/>
  <c r="AE20" i="1"/>
  <c r="AE127" i="1"/>
  <c r="AE146" i="1"/>
  <c r="AE19" i="1"/>
  <c r="AE125" i="1"/>
  <c r="AE98" i="1"/>
  <c r="AE241" i="1"/>
  <c r="AE123" i="1"/>
  <c r="AE107" i="1"/>
  <c r="AE95" i="1"/>
  <c r="AE190" i="1"/>
  <c r="AE105" i="1"/>
  <c r="AE29" i="1"/>
  <c r="AE230" i="1"/>
  <c r="AE94" i="1"/>
  <c r="AE345" i="1"/>
  <c r="AE317" i="1"/>
  <c r="AE167" i="1"/>
  <c r="AE202" i="1"/>
  <c r="AE129" i="1"/>
  <c r="AE250" i="1"/>
  <c r="AE213" i="1"/>
  <c r="AE431" i="1"/>
  <c r="AE42" i="1"/>
  <c r="AE172" i="1"/>
  <c r="AE40" i="1"/>
  <c r="AE221" i="1"/>
  <c r="AE168" i="1"/>
  <c r="AE403" i="1"/>
  <c r="AE297" i="1"/>
  <c r="AE392" i="1"/>
  <c r="AE454" i="1"/>
  <c r="AE296" i="1"/>
  <c r="AE283" i="1"/>
  <c r="AE239" i="1"/>
  <c r="AE282" i="1"/>
  <c r="AE396" i="1"/>
  <c r="AE391" i="1"/>
  <c r="AE91" i="1"/>
  <c r="AE281" i="1"/>
  <c r="AE358" i="1"/>
  <c r="AE449" i="1"/>
  <c r="AE342" i="1"/>
  <c r="AE393" i="1"/>
  <c r="AE103" i="1"/>
  <c r="AE289" i="1"/>
  <c r="AE246" i="1"/>
  <c r="AE312" i="1"/>
  <c r="AE376" i="1"/>
  <c r="AE243" i="1"/>
  <c r="AE341" i="1"/>
  <c r="AE380" i="1"/>
  <c r="AE264" i="1"/>
  <c r="AE251" i="1"/>
  <c r="AE275" i="1"/>
  <c r="AE262" i="1"/>
  <c r="AE445" i="1"/>
  <c r="AE261" i="1"/>
  <c r="AE371" i="1"/>
  <c r="AE274" i="1"/>
  <c r="AE308" i="1"/>
  <c r="AE442" i="1"/>
  <c r="AE439" i="1"/>
  <c r="AE219" i="1"/>
  <c r="AE8" i="1"/>
  <c r="AE16" i="1"/>
  <c r="AE217" i="1"/>
  <c r="AE60" i="1"/>
  <c r="AE437" i="1"/>
  <c r="AE69" i="1"/>
  <c r="AE114" i="1"/>
  <c r="AE150" i="1"/>
  <c r="AE226" i="1"/>
  <c r="AE149" i="1"/>
  <c r="AE211" i="1"/>
  <c r="AE32" i="1"/>
  <c r="AE57" i="1"/>
  <c r="AE174" i="1"/>
  <c r="AE334" i="1"/>
  <c r="S420" i="1"/>
  <c r="S157" i="1"/>
  <c r="S173" i="1"/>
  <c r="S322" i="1"/>
  <c r="S20" i="1"/>
  <c r="S100" i="1"/>
  <c r="S333" i="1"/>
  <c r="S111" i="1"/>
  <c r="S334" i="1"/>
  <c r="S419" i="1"/>
  <c r="S110" i="1"/>
  <c r="S361" i="1"/>
  <c r="S127" i="1"/>
  <c r="S300" i="1"/>
  <c r="S321" i="1"/>
  <c r="S418" i="1"/>
  <c r="S208" i="1" l="1"/>
  <c r="S87" i="1"/>
  <c r="S258" i="1"/>
  <c r="S192" i="1"/>
  <c r="S417" i="1"/>
  <c r="S19" i="1"/>
  <c r="S99" i="1"/>
  <c r="S88" i="1"/>
  <c r="S209" i="1"/>
  <c r="S318" i="1"/>
  <c r="S332" i="1"/>
  <c r="S145" i="1"/>
  <c r="S319" i="1"/>
  <c r="S146" i="1"/>
  <c r="S320" i="1"/>
  <c r="S172" i="1"/>
  <c r="S210" i="1"/>
  <c r="S126" i="1"/>
  <c r="S389" i="1"/>
  <c r="S143" i="1"/>
  <c r="S178" i="1"/>
  <c r="S108" i="1"/>
  <c r="S109" i="1"/>
  <c r="S125" i="1"/>
  <c r="S144" i="1"/>
  <c r="S416" i="1"/>
  <c r="S350" i="1"/>
  <c r="S351" i="1"/>
  <c r="S98" i="1"/>
  <c r="S286" i="1"/>
  <c r="S269" i="1"/>
  <c r="S124" i="1"/>
  <c r="S97" i="1"/>
  <c r="S415" i="1"/>
  <c r="S299" i="1"/>
  <c r="S241" i="1"/>
  <c r="S232" i="1"/>
  <c r="S40" i="1"/>
  <c r="S142" i="1"/>
  <c r="S13" i="1"/>
  <c r="S177" i="1"/>
  <c r="AB399" i="1"/>
  <c r="AB285" i="1"/>
  <c r="AB128" i="1"/>
  <c r="AB129" i="1"/>
  <c r="AB184" i="1"/>
  <c r="AB130" i="1"/>
  <c r="AB400" i="1"/>
  <c r="AB185" i="1"/>
  <c r="AB131" i="1"/>
  <c r="AB132" i="1"/>
  <c r="AB401" i="1"/>
  <c r="AB202" i="1"/>
  <c r="AB402" i="1"/>
  <c r="AB403" i="1"/>
  <c r="AB404" i="1"/>
  <c r="AB166" i="1"/>
  <c r="AB405" i="1"/>
  <c r="AB186" i="1"/>
  <c r="AB406" i="1"/>
  <c r="AB167" i="1"/>
  <c r="AB407" i="1"/>
  <c r="AB229" i="1"/>
  <c r="AB408" i="1"/>
  <c r="AB118" i="1"/>
  <c r="AB104" i="1"/>
  <c r="AB36" i="1"/>
  <c r="AB220" i="1"/>
  <c r="AB317" i="1"/>
  <c r="AB151" i="1"/>
  <c r="AB93" i="1"/>
  <c r="AB152" i="1"/>
  <c r="AB298" i="1"/>
  <c r="AB133" i="1"/>
  <c r="AB153" i="1"/>
  <c r="AB119" i="1"/>
  <c r="AB345" i="1"/>
  <c r="AB203" i="1"/>
  <c r="AB346" i="1"/>
  <c r="AB134" i="1"/>
  <c r="AB37" i="1"/>
  <c r="AB187" i="1"/>
  <c r="AB240" i="1"/>
  <c r="AB135" i="1"/>
  <c r="AB94" i="1"/>
  <c r="AB120" i="1"/>
  <c r="AB168" i="1"/>
  <c r="AB136" i="1"/>
  <c r="AB204" i="1"/>
  <c r="AB188" i="1"/>
  <c r="AB409" i="1"/>
  <c r="AB121" i="1"/>
  <c r="AB230" i="1"/>
  <c r="AB189" i="1"/>
  <c r="AB355" i="1"/>
  <c r="AB17" i="1"/>
  <c r="AB38" i="1"/>
  <c r="AB305" i="1"/>
  <c r="AB154" i="1"/>
  <c r="AB205" i="1"/>
  <c r="AB29" i="1"/>
  <c r="AB176" i="1"/>
  <c r="AB329" i="1"/>
  <c r="AB410" i="1"/>
  <c r="AB137" i="1"/>
  <c r="AB39" i="1"/>
  <c r="AB257" i="1"/>
  <c r="AB169" i="1"/>
  <c r="AB105" i="1"/>
  <c r="AB106" i="1"/>
  <c r="AB306" i="1"/>
  <c r="AB30" i="1"/>
  <c r="AB138" i="1"/>
  <c r="AB411" i="1"/>
  <c r="AB31" i="1"/>
  <c r="AB155" i="1"/>
  <c r="AB190" i="1"/>
  <c r="AB206" i="1"/>
  <c r="AB221" i="1"/>
  <c r="AB18" i="1"/>
  <c r="AB330" i="1"/>
  <c r="AB222" i="1"/>
  <c r="AB139" i="1"/>
  <c r="AB191" i="1"/>
  <c r="AB95" i="1"/>
  <c r="AB347" i="1"/>
  <c r="AB412" i="1"/>
  <c r="AB348" i="1"/>
  <c r="AB170" i="1"/>
  <c r="AB231" i="1"/>
  <c r="AB223" i="1"/>
  <c r="AB207" i="1"/>
  <c r="AB107" i="1"/>
  <c r="AB140" i="1"/>
  <c r="AB331" i="1"/>
  <c r="AB171" i="1"/>
  <c r="AB156" i="1"/>
  <c r="AB122" i="1"/>
  <c r="AB349" i="1"/>
  <c r="AB413" i="1"/>
  <c r="AB123" i="1"/>
  <c r="AB141" i="1"/>
  <c r="AB414" i="1"/>
  <c r="AB96" i="1"/>
  <c r="AB177" i="1"/>
  <c r="AB97" i="1"/>
  <c r="AB415" i="1"/>
  <c r="AB299" i="1"/>
  <c r="AB241" i="1"/>
  <c r="AB232" i="1"/>
  <c r="AB40" i="1"/>
  <c r="AB142" i="1"/>
  <c r="AB13" i="1"/>
  <c r="AB124" i="1"/>
  <c r="AB350" i="1"/>
  <c r="AB351" i="1"/>
  <c r="AB98" i="1"/>
  <c r="AB286" i="1"/>
  <c r="AB269" i="1"/>
  <c r="AB416" i="1"/>
  <c r="AB143" i="1"/>
  <c r="AB178" i="1"/>
  <c r="AB108" i="1"/>
  <c r="AB109" i="1"/>
  <c r="AB125" i="1"/>
  <c r="AB144" i="1"/>
  <c r="AB389" i="1"/>
  <c r="AB208" i="1"/>
  <c r="AB87" i="1"/>
  <c r="AB258" i="1"/>
  <c r="AB192" i="1"/>
  <c r="AB417" i="1"/>
  <c r="AB19" i="1"/>
  <c r="AB99" i="1"/>
  <c r="AB88" i="1"/>
  <c r="AB209" i="1"/>
  <c r="AB318" i="1"/>
  <c r="AB332" i="1"/>
  <c r="AB145" i="1"/>
  <c r="AB319" i="1"/>
  <c r="AB146" i="1"/>
  <c r="AB320" i="1"/>
  <c r="AB172" i="1"/>
  <c r="AB210" i="1"/>
  <c r="AB126" i="1"/>
  <c r="AB418" i="1"/>
  <c r="AB110" i="1"/>
  <c r="AB361" i="1"/>
  <c r="AB127" i="1"/>
  <c r="AB300" i="1"/>
  <c r="AB321" i="1"/>
  <c r="AB419" i="1"/>
  <c r="AB420" i="1"/>
  <c r="AB157" i="1"/>
  <c r="AB173" i="1"/>
  <c r="AB322" i="1"/>
  <c r="AB20" i="1"/>
  <c r="AB100" i="1"/>
  <c r="AB333" i="1"/>
  <c r="AB111" i="1"/>
  <c r="AB334" i="1"/>
  <c r="AB421" i="1"/>
  <c r="AB335" i="1"/>
  <c r="AB193" i="1"/>
  <c r="AB233" i="1"/>
  <c r="AB422" i="1"/>
  <c r="AB174" i="1"/>
  <c r="AB179" i="1"/>
  <c r="AB423" i="1"/>
  <c r="AB424" i="1"/>
  <c r="AB71" i="1"/>
  <c r="AB270" i="1"/>
  <c r="AB301" i="1"/>
  <c r="AB112" i="1"/>
  <c r="AB425" i="1"/>
  <c r="AB302" i="1"/>
  <c r="AB323" i="1"/>
  <c r="AB248" i="1"/>
  <c r="AB237" i="1"/>
  <c r="AB426" i="1"/>
  <c r="AB234" i="1"/>
  <c r="AB41" i="1"/>
  <c r="AB57" i="1"/>
  <c r="AB21" i="1"/>
  <c r="AB32" i="1"/>
  <c r="AB101" i="1"/>
  <c r="AB249" i="1"/>
  <c r="AB22" i="1"/>
  <c r="AB147" i="1"/>
  <c r="AB224" i="1"/>
  <c r="AB61" i="1"/>
  <c r="AB148" i="1"/>
  <c r="AB211" i="1"/>
  <c r="AB427" i="1"/>
  <c r="AB62" i="1"/>
  <c r="AB180" i="1"/>
  <c r="AB50" i="1"/>
  <c r="AB63" i="1"/>
  <c r="AB42" i="1"/>
  <c r="AB428" i="1"/>
  <c r="AB149" i="1"/>
  <c r="AB43" i="1"/>
  <c r="AB51" i="1"/>
  <c r="AB429" i="1"/>
  <c r="AB44" i="1"/>
  <c r="AB72" i="1"/>
  <c r="AB212" i="1"/>
  <c r="AB430" i="1"/>
  <c r="AB45" i="1"/>
  <c r="AB158" i="1"/>
  <c r="AB102" i="1"/>
  <c r="AB23" i="1"/>
  <c r="AB24" i="1"/>
  <c r="AB33" i="1"/>
  <c r="AB431" i="1"/>
  <c r="AB9" i="1"/>
  <c r="AB432" i="1"/>
  <c r="AB6" i="1"/>
  <c r="AB12" i="1"/>
  <c r="AB14" i="1"/>
  <c r="AB433" i="1"/>
  <c r="AB434" i="1"/>
  <c r="AB64" i="1"/>
  <c r="AB52" i="1"/>
  <c r="AB2" i="1"/>
  <c r="AB46" i="1"/>
  <c r="AB25" i="1"/>
  <c r="AB47" i="1"/>
  <c r="AB225" i="1"/>
  <c r="AB81" i="1"/>
  <c r="AB77" i="1"/>
  <c r="AB113" i="1"/>
  <c r="AB226" i="1"/>
  <c r="AB86" i="1"/>
  <c r="AB336" i="1"/>
  <c r="AB26" i="1"/>
  <c r="AB194" i="1"/>
  <c r="AB181" i="1"/>
  <c r="AB435" i="1"/>
  <c r="AB195" i="1"/>
  <c r="AB73" i="1"/>
  <c r="AB74" i="1"/>
  <c r="AB65" i="1"/>
  <c r="AB27" i="1"/>
  <c r="AB196" i="1"/>
  <c r="AB259" i="1"/>
  <c r="AB213" i="1"/>
  <c r="AB197" i="1"/>
  <c r="AB150" i="1"/>
  <c r="AB182" i="1"/>
  <c r="AB214" i="1"/>
  <c r="AB78" i="1"/>
  <c r="AB307" i="1"/>
  <c r="AB66" i="1"/>
  <c r="AB3" i="1"/>
  <c r="AB82" i="1"/>
  <c r="AB67" i="1"/>
  <c r="AB114" i="1"/>
  <c r="AB215" i="1"/>
  <c r="AB34" i="1"/>
  <c r="AB159" i="1"/>
  <c r="AB10" i="1"/>
  <c r="AB198" i="1"/>
  <c r="AB75" i="1"/>
  <c r="AB436" i="1"/>
  <c r="AB160" i="1"/>
  <c r="AB48" i="1"/>
  <c r="AB58" i="1"/>
  <c r="AB53" i="1"/>
  <c r="AB59" i="1"/>
  <c r="AB250" i="1"/>
  <c r="AB68" i="1"/>
  <c r="AB69" i="1"/>
  <c r="AB437" i="1"/>
  <c r="AB15" i="1"/>
  <c r="AB235" i="1"/>
  <c r="AB175" i="1"/>
  <c r="AB216" i="1"/>
  <c r="AB337" i="1"/>
  <c r="AB183" i="1"/>
  <c r="AB7" i="1"/>
  <c r="AB60" i="1"/>
  <c r="AB227" i="1"/>
  <c r="AB70" i="1"/>
  <c r="AB199" i="1"/>
  <c r="AB83" i="1"/>
  <c r="AB228" i="1"/>
  <c r="AB217" i="1"/>
  <c r="AB161" i="1"/>
  <c r="AB54" i="1"/>
  <c r="AB11" i="1"/>
  <c r="AB28" i="1"/>
  <c r="AB438" i="1"/>
  <c r="AB79" i="1"/>
  <c r="AB271" i="1"/>
  <c r="AB218" i="1"/>
  <c r="AB49" i="1"/>
  <c r="AB16" i="1"/>
  <c r="AB162" i="1"/>
  <c r="AB84" i="1"/>
  <c r="AB55" i="1"/>
  <c r="AB85" i="1"/>
  <c r="AB8" i="1"/>
  <c r="AB219" i="1"/>
  <c r="AB439" i="1"/>
  <c r="AB35" i="1"/>
  <c r="AB440" i="1"/>
  <c r="AB56" i="1"/>
  <c r="AB4" i="1"/>
  <c r="AB76" i="1"/>
  <c r="AB338" i="1"/>
  <c r="AB163" i="1"/>
  <c r="AB80" i="1"/>
  <c r="AB441" i="1"/>
  <c r="AB5" i="1"/>
  <c r="AB164" i="1"/>
  <c r="AB165" i="1"/>
  <c r="AB200" i="1"/>
  <c r="AB201" i="1"/>
  <c r="AB236" i="1"/>
  <c r="AB442" i="1"/>
  <c r="AB260" i="1"/>
  <c r="AB242" i="1"/>
  <c r="AB369" i="1"/>
  <c r="AB443" i="1"/>
  <c r="AB272" i="1"/>
  <c r="AB370" i="1"/>
  <c r="AB273" i="1"/>
  <c r="AB308" i="1"/>
  <c r="AB368" i="1"/>
  <c r="AB356" i="1"/>
  <c r="AB444" i="1"/>
  <c r="AB274" i="1"/>
  <c r="AB309" i="1"/>
  <c r="AB352" i="1"/>
  <c r="AB371" i="1"/>
  <c r="AB261" i="1"/>
  <c r="AB445" i="1"/>
  <c r="AB339" i="1"/>
  <c r="AB262" i="1"/>
  <c r="AB446" i="1"/>
  <c r="AB447" i="1"/>
  <c r="AB275" i="1"/>
  <c r="AB394" i="1"/>
  <c r="AB251" i="1"/>
  <c r="AB340" i="1"/>
  <c r="AB115" i="1"/>
  <c r="AB372" i="1"/>
  <c r="AB373" i="1"/>
  <c r="AB276" i="1"/>
  <c r="AB390" i="1"/>
  <c r="AB263" i="1"/>
  <c r="AB264" i="1"/>
  <c r="AB252" i="1"/>
  <c r="AB265" i="1"/>
  <c r="AB89" i="1"/>
  <c r="AB353" i="1"/>
  <c r="AB303" i="1"/>
  <c r="AB310" i="1"/>
  <c r="AB324" i="1"/>
  <c r="AB380" i="1"/>
  <c r="AB311" i="1"/>
  <c r="AB287" i="1"/>
  <c r="AB374" i="1"/>
  <c r="AB375" i="1"/>
  <c r="AB288" i="1"/>
  <c r="AB341" i="1"/>
  <c r="AB243" i="1"/>
  <c r="AB376" i="1"/>
  <c r="AB253" i="1"/>
  <c r="AB381" i="1"/>
  <c r="AB277" i="1"/>
  <c r="AB362" i="1"/>
  <c r="AB278" i="1"/>
  <c r="AB382" i="1"/>
  <c r="AB244" i="1"/>
  <c r="AB312" i="1"/>
  <c r="AB245" i="1"/>
  <c r="AB377" i="1"/>
  <c r="AB325" i="1"/>
  <c r="AB254" i="1"/>
  <c r="AB279" i="1"/>
  <c r="AB354" i="1"/>
  <c r="AB448" i="1"/>
  <c r="AB359" i="1"/>
  <c r="AB238" i="1"/>
  <c r="AB378" i="1"/>
  <c r="AB304" i="1"/>
  <c r="AB246" i="1"/>
  <c r="AB289" i="1"/>
  <c r="AB313" i="1"/>
  <c r="AB357" i="1"/>
  <c r="AB103" i="1"/>
  <c r="AB116" i="1"/>
  <c r="AB290" i="1"/>
  <c r="AB364" i="1"/>
  <c r="AB365" i="1"/>
  <c r="AB393" i="1"/>
  <c r="AB326" i="1"/>
  <c r="AB280" i="1"/>
  <c r="AB342" i="1"/>
  <c r="AB360" i="1"/>
  <c r="AB383" i="1"/>
  <c r="AB314" i="1"/>
  <c r="AB387" i="1"/>
  <c r="AB384" i="1"/>
  <c r="AB266" i="1"/>
  <c r="AB388" i="1"/>
  <c r="AB449" i="1"/>
  <c r="AB291" i="1"/>
  <c r="AB292" i="1"/>
  <c r="AB450" i="1"/>
  <c r="AB385" i="1"/>
  <c r="AB293" i="1"/>
  <c r="AB294" i="1"/>
  <c r="AB379" i="1"/>
  <c r="AB358" i="1"/>
  <c r="AB247" i="1"/>
  <c r="AB363" i="1"/>
  <c r="AB117" i="1"/>
  <c r="AB281" i="1"/>
  <c r="AB90" i="1"/>
  <c r="AB91" i="1"/>
  <c r="AB391" i="1"/>
  <c r="AB267" i="1"/>
  <c r="AB92" i="1"/>
  <c r="AB396" i="1"/>
  <c r="AB386" i="1"/>
  <c r="AB315" i="1"/>
  <c r="AB316" i="1"/>
  <c r="AB327" i="1"/>
  <c r="AB282" i="1"/>
  <c r="AB343" i="1"/>
  <c r="AB239" i="1"/>
  <c r="AB451" i="1"/>
  <c r="AB295" i="1"/>
  <c r="AB283" i="1"/>
  <c r="AB366" i="1"/>
  <c r="AB452" i="1"/>
  <c r="AB296" i="1"/>
  <c r="AB397" i="1"/>
  <c r="AB367" i="1"/>
  <c r="AB453" i="1"/>
  <c r="AB454" i="1"/>
  <c r="AB392" i="1"/>
  <c r="AB297" i="1"/>
  <c r="AB455" i="1"/>
  <c r="AB395" i="1"/>
  <c r="AB284" i="1"/>
  <c r="AB456" i="1"/>
  <c r="AB255" i="1"/>
  <c r="AB328" i="1"/>
  <c r="AB344" i="1"/>
  <c r="AB268" i="1"/>
  <c r="AB457" i="1"/>
  <c r="AB256" i="1"/>
  <c r="AB398" i="1"/>
  <c r="E2" i="1"/>
  <c r="S18" i="1" l="1"/>
  <c r="T18" i="1" s="1"/>
  <c r="S30" i="1"/>
  <c r="S138" i="1"/>
  <c r="S411" i="1"/>
  <c r="S31" i="1"/>
  <c r="S155" i="1"/>
  <c r="T155" i="1" s="1"/>
  <c r="S190" i="1"/>
  <c r="T190" i="1" s="1"/>
  <c r="S206" i="1"/>
  <c r="T206" i="1" s="1"/>
  <c r="S221" i="1"/>
  <c r="T221" i="1" s="1"/>
  <c r="S330" i="1"/>
  <c r="S222" i="1"/>
  <c r="S139" i="1"/>
  <c r="S191" i="1"/>
  <c r="S95" i="1"/>
  <c r="T95" i="1" s="1"/>
  <c r="S347" i="1"/>
  <c r="T347" i="1" s="1"/>
  <c r="S412" i="1"/>
  <c r="T412" i="1" s="1"/>
  <c r="S348" i="1"/>
  <c r="T348" i="1" s="1"/>
  <c r="S170" i="1"/>
  <c r="S231" i="1"/>
  <c r="S223" i="1"/>
  <c r="S207" i="1"/>
  <c r="S107" i="1"/>
  <c r="T107" i="1" s="1"/>
  <c r="S140" i="1"/>
  <c r="T140" i="1" s="1"/>
  <c r="S331" i="1"/>
  <c r="T331" i="1" s="1"/>
  <c r="S171" i="1"/>
  <c r="T171" i="1" s="1"/>
  <c r="S156" i="1"/>
  <c r="S122" i="1"/>
  <c r="S349" i="1"/>
  <c r="S413" i="1"/>
  <c r="S123" i="1"/>
  <c r="T123" i="1" s="1"/>
  <c r="S141" i="1"/>
  <c r="T141" i="1" s="1"/>
  <c r="S414" i="1"/>
  <c r="T414" i="1" s="1"/>
  <c r="S96" i="1"/>
  <c r="T241" i="1"/>
  <c r="T232" i="1"/>
  <c r="T40" i="1"/>
  <c r="T98" i="1"/>
  <c r="T286" i="1"/>
  <c r="T269" i="1"/>
  <c r="T125" i="1"/>
  <c r="T144" i="1"/>
  <c r="T389" i="1"/>
  <c r="T19" i="1"/>
  <c r="T88" i="1"/>
  <c r="T146" i="1"/>
  <c r="T172" i="1"/>
  <c r="T127" i="1"/>
  <c r="T300" i="1"/>
  <c r="T321" i="1"/>
  <c r="T100" i="1"/>
  <c r="T333" i="1"/>
  <c r="T233" i="1"/>
  <c r="T174" i="1"/>
  <c r="T301" i="1"/>
  <c r="T112" i="1"/>
  <c r="T425" i="1"/>
  <c r="T234" i="1"/>
  <c r="T41" i="1"/>
  <c r="T57" i="1"/>
  <c r="T147" i="1"/>
  <c r="T224" i="1"/>
  <c r="T61" i="1"/>
  <c r="T50" i="1"/>
  <c r="T63" i="1"/>
  <c r="T42" i="1"/>
  <c r="T44" i="1"/>
  <c r="T212" i="1"/>
  <c r="T24" i="1"/>
  <c r="T431" i="1"/>
  <c r="T433" i="1"/>
  <c r="T434" i="1"/>
  <c r="T64" i="1"/>
  <c r="T225" i="1"/>
  <c r="T81" i="1"/>
  <c r="T77" i="1"/>
  <c r="T194" i="1"/>
  <c r="T181" i="1"/>
  <c r="T435" i="1"/>
  <c r="T196" i="1"/>
  <c r="T259" i="1"/>
  <c r="T213" i="1"/>
  <c r="T307" i="1"/>
  <c r="T66" i="1"/>
  <c r="T3" i="1"/>
  <c r="T159" i="1"/>
  <c r="T10" i="1"/>
  <c r="T198" i="1"/>
  <c r="T53" i="1"/>
  <c r="T59" i="1"/>
  <c r="T250" i="1"/>
  <c r="T175" i="1"/>
  <c r="T337" i="1"/>
  <c r="T199" i="1"/>
  <c r="T228" i="1"/>
  <c r="T438" i="1"/>
  <c r="T79" i="1"/>
  <c r="T271" i="1"/>
  <c r="T55" i="1"/>
  <c r="T85" i="1"/>
  <c r="T8" i="1"/>
  <c r="T4" i="1"/>
  <c r="T76" i="1"/>
  <c r="T338" i="1"/>
  <c r="T165" i="1"/>
  <c r="T200" i="1"/>
  <c r="T201" i="1"/>
  <c r="T443" i="1"/>
  <c r="T272" i="1"/>
  <c r="T370" i="1"/>
  <c r="T274" i="1"/>
  <c r="T309" i="1"/>
  <c r="T352" i="1"/>
  <c r="T446" i="1"/>
  <c r="T275" i="1"/>
  <c r="T373" i="1"/>
  <c r="T390" i="1"/>
  <c r="T353" i="1"/>
  <c r="T303" i="1"/>
  <c r="T310" i="1"/>
  <c r="T375" i="1"/>
  <c r="T288" i="1"/>
  <c r="T341" i="1"/>
  <c r="T362" i="1"/>
  <c r="T278" i="1"/>
  <c r="T382" i="1"/>
  <c r="T254" i="1"/>
  <c r="T279" i="1"/>
  <c r="T354" i="1"/>
  <c r="T246" i="1"/>
  <c r="T289" i="1"/>
  <c r="T313" i="1"/>
  <c r="T365" i="1"/>
  <c r="T393" i="1"/>
  <c r="T326" i="1"/>
  <c r="T387" i="1"/>
  <c r="T266" i="1"/>
  <c r="T385" i="1"/>
  <c r="T294" i="1"/>
  <c r="T281" i="1"/>
  <c r="T90" i="1"/>
  <c r="T91" i="1"/>
  <c r="T315" i="1"/>
  <c r="T316" i="1"/>
  <c r="T327" i="1"/>
  <c r="T283" i="1"/>
  <c r="T366" i="1"/>
  <c r="T452" i="1"/>
  <c r="T392" i="1"/>
  <c r="T297" i="1"/>
  <c r="T455" i="1"/>
  <c r="T344" i="1"/>
  <c r="T268" i="1"/>
  <c r="T457" i="1"/>
  <c r="S306" i="1"/>
  <c r="T306" i="1" s="1"/>
  <c r="S38" i="1"/>
  <c r="T38" i="1" s="1"/>
  <c r="S305" i="1"/>
  <c r="T305" i="1" s="1"/>
  <c r="S154" i="1"/>
  <c r="S205" i="1"/>
  <c r="T205" i="1" s="1"/>
  <c r="S29" i="1"/>
  <c r="T29" i="1" s="1"/>
  <c r="S176" i="1"/>
  <c r="T176" i="1" s="1"/>
  <c r="S329" i="1"/>
  <c r="T329" i="1" s="1"/>
  <c r="S410" i="1"/>
  <c r="T410" i="1" s="1"/>
  <c r="S137" i="1"/>
  <c r="T137" i="1" s="1"/>
  <c r="S39" i="1"/>
  <c r="T39" i="1" s="1"/>
  <c r="S257" i="1"/>
  <c r="S169" i="1"/>
  <c r="T169" i="1" s="1"/>
  <c r="S105" i="1"/>
  <c r="T105" i="1" s="1"/>
  <c r="S106" i="1"/>
  <c r="T106" i="1" s="1"/>
  <c r="T142" i="1"/>
  <c r="T416" i="1"/>
  <c r="T208" i="1"/>
  <c r="T209" i="1"/>
  <c r="T210" i="1"/>
  <c r="T419" i="1"/>
  <c r="T111" i="1"/>
  <c r="T179" i="1"/>
  <c r="T302" i="1"/>
  <c r="T21" i="1"/>
  <c r="T148" i="1"/>
  <c r="T428" i="1"/>
  <c r="T430" i="1"/>
  <c r="T9" i="1"/>
  <c r="T52" i="1"/>
  <c r="T113" i="1"/>
  <c r="T195" i="1"/>
  <c r="T197" i="1"/>
  <c r="T75" i="1"/>
  <c r="T68" i="1"/>
  <c r="T183" i="1"/>
  <c r="T217" i="1"/>
  <c r="T218" i="1"/>
  <c r="T219" i="1"/>
  <c r="T163" i="1"/>
  <c r="T273" i="1"/>
  <c r="T371" i="1"/>
  <c r="T394" i="1"/>
  <c r="T263" i="1"/>
  <c r="T324" i="1"/>
  <c r="T243" i="1"/>
  <c r="T244" i="1"/>
  <c r="T357" i="1"/>
  <c r="T280" i="1"/>
  <c r="T388" i="1"/>
  <c r="T379" i="1"/>
  <c r="T391" i="1"/>
  <c r="T282" i="1"/>
  <c r="T296" i="1"/>
  <c r="T256" i="1"/>
  <c r="S17" i="1"/>
  <c r="T17" i="1" s="1"/>
  <c r="S409" i="1"/>
  <c r="T409" i="1" s="1"/>
  <c r="S121" i="1"/>
  <c r="T121" i="1" s="1"/>
  <c r="S230" i="1"/>
  <c r="T230" i="1" s="1"/>
  <c r="S189" i="1"/>
  <c r="T189" i="1" s="1"/>
  <c r="S355" i="1"/>
  <c r="T355" i="1" s="1"/>
  <c r="S188" i="1"/>
  <c r="T188" i="1" s="1"/>
  <c r="S93" i="1"/>
  <c r="T93" i="1" s="1"/>
  <c r="S152" i="1"/>
  <c r="T152" i="1" s="1"/>
  <c r="S298" i="1"/>
  <c r="T298" i="1" s="1"/>
  <c r="S133" i="1"/>
  <c r="T133" i="1" s="1"/>
  <c r="S153" i="1"/>
  <c r="S119" i="1"/>
  <c r="S345" i="1"/>
  <c r="T345" i="1" s="1"/>
  <c r="S203" i="1"/>
  <c r="T203" i="1" s="1"/>
  <c r="S346" i="1"/>
  <c r="T346" i="1" s="1"/>
  <c r="S134" i="1"/>
  <c r="T134" i="1" s="1"/>
  <c r="S37" i="1"/>
  <c r="T37" i="1" s="1"/>
  <c r="S187" i="1"/>
  <c r="T187" i="1" s="1"/>
  <c r="S240" i="1"/>
  <c r="S135" i="1"/>
  <c r="T135" i="1" s="1"/>
  <c r="S94" i="1"/>
  <c r="S120" i="1"/>
  <c r="T120" i="1" s="1"/>
  <c r="S168" i="1"/>
  <c r="T168" i="1" s="1"/>
  <c r="S136" i="1"/>
  <c r="S204" i="1"/>
  <c r="T204" i="1" s="1"/>
  <c r="T99" i="1"/>
  <c r="T320" i="1"/>
  <c r="T72" i="1"/>
  <c r="T33" i="1"/>
  <c r="T216" i="1"/>
  <c r="T83" i="1"/>
  <c r="T447" i="1"/>
  <c r="T276" i="1"/>
  <c r="T384" i="1"/>
  <c r="T293" i="1"/>
  <c r="S398" i="1"/>
  <c r="S399" i="1"/>
  <c r="T399" i="1" s="1"/>
  <c r="S285" i="1"/>
  <c r="T285" i="1" s="1"/>
  <c r="S128" i="1"/>
  <c r="T128" i="1" s="1"/>
  <c r="S129" i="1"/>
  <c r="T129" i="1" s="1"/>
  <c r="S184" i="1"/>
  <c r="T184" i="1" s="1"/>
  <c r="S130" i="1"/>
  <c r="S400" i="1"/>
  <c r="T400" i="1" s="1"/>
  <c r="S185" i="1"/>
  <c r="S131" i="1"/>
  <c r="T131" i="1" s="1"/>
  <c r="S132" i="1"/>
  <c r="T132" i="1" s="1"/>
  <c r="S401" i="1"/>
  <c r="T401" i="1" s="1"/>
  <c r="S202" i="1"/>
  <c r="T202" i="1" s="1"/>
  <c r="S402" i="1"/>
  <c r="T402" i="1" s="1"/>
  <c r="S403" i="1"/>
  <c r="T403" i="1" s="1"/>
  <c r="S404" i="1"/>
  <c r="T404" i="1" s="1"/>
  <c r="S166" i="1"/>
  <c r="S405" i="1"/>
  <c r="T405" i="1" s="1"/>
  <c r="S186" i="1"/>
  <c r="T186" i="1" s="1"/>
  <c r="S406" i="1"/>
  <c r="T406" i="1" s="1"/>
  <c r="S167" i="1"/>
  <c r="T167" i="1" s="1"/>
  <c r="S407" i="1"/>
  <c r="T407" i="1" s="1"/>
  <c r="S229" i="1"/>
  <c r="T229" i="1" s="1"/>
  <c r="S408" i="1"/>
  <c r="T408" i="1" s="1"/>
  <c r="S118" i="1"/>
  <c r="S104" i="1"/>
  <c r="T104" i="1" s="1"/>
  <c r="S36" i="1"/>
  <c r="T36" i="1" s="1"/>
  <c r="S220" i="1"/>
  <c r="T220" i="1" s="1"/>
  <c r="S317" i="1"/>
  <c r="T317" i="1" s="1"/>
  <c r="S151" i="1"/>
  <c r="T151" i="1" s="1"/>
  <c r="H398" i="1"/>
  <c r="H399" i="1"/>
  <c r="H285" i="1"/>
  <c r="H128" i="1"/>
  <c r="H129" i="1"/>
  <c r="H184" i="1"/>
  <c r="H130" i="1"/>
  <c r="H400" i="1"/>
  <c r="H185" i="1"/>
  <c r="H131" i="1"/>
  <c r="H132" i="1"/>
  <c r="J398" i="1"/>
  <c r="M398" i="1" s="1"/>
  <c r="J399" i="1"/>
  <c r="M399" i="1" s="1"/>
  <c r="J285" i="1"/>
  <c r="M285" i="1" s="1"/>
  <c r="J128" i="1"/>
  <c r="M128" i="1" s="1"/>
  <c r="J129" i="1"/>
  <c r="M129" i="1" s="1"/>
  <c r="J184" i="1"/>
  <c r="M184" i="1" s="1"/>
  <c r="J130" i="1"/>
  <c r="M130" i="1" s="1"/>
  <c r="J400" i="1"/>
  <c r="M400" i="1" s="1"/>
  <c r="J185" i="1"/>
  <c r="M185" i="1" s="1"/>
  <c r="J131" i="1"/>
  <c r="M131" i="1" s="1"/>
  <c r="J132" i="1"/>
  <c r="M132" i="1" s="1"/>
  <c r="J401" i="1"/>
  <c r="M401" i="1" s="1"/>
  <c r="J202" i="1"/>
  <c r="M202" i="1" s="1"/>
  <c r="J402" i="1"/>
  <c r="M402" i="1" s="1"/>
  <c r="J403" i="1"/>
  <c r="M403" i="1" s="1"/>
  <c r="J404" i="1"/>
  <c r="M404" i="1" s="1"/>
  <c r="J166" i="1"/>
  <c r="M166" i="1" s="1"/>
  <c r="J405" i="1"/>
  <c r="M405" i="1" s="1"/>
  <c r="J186" i="1"/>
  <c r="M186" i="1" s="1"/>
  <c r="J406" i="1"/>
  <c r="M406" i="1" s="1"/>
  <c r="J167" i="1"/>
  <c r="M167" i="1" s="1"/>
  <c r="J407" i="1"/>
  <c r="M407" i="1" s="1"/>
  <c r="J229" i="1"/>
  <c r="M229" i="1" s="1"/>
  <c r="J408" i="1"/>
  <c r="M408" i="1" s="1"/>
  <c r="J118" i="1"/>
  <c r="M118" i="1" s="1"/>
  <c r="J104" i="1"/>
  <c r="M104" i="1" s="1"/>
  <c r="J36" i="1"/>
  <c r="M36" i="1" s="1"/>
  <c r="J220" i="1"/>
  <c r="M220" i="1" s="1"/>
  <c r="J317" i="1"/>
  <c r="M317" i="1" s="1"/>
  <c r="J151" i="1"/>
  <c r="M151" i="1" s="1"/>
  <c r="J93" i="1"/>
  <c r="M93" i="1" s="1"/>
  <c r="J152" i="1"/>
  <c r="M152" i="1" s="1"/>
  <c r="J298" i="1"/>
  <c r="M298" i="1" s="1"/>
  <c r="J133" i="1"/>
  <c r="M133" i="1" s="1"/>
  <c r="J153" i="1"/>
  <c r="M153" i="1" s="1"/>
  <c r="J119" i="1"/>
  <c r="M119" i="1" s="1"/>
  <c r="J345" i="1"/>
  <c r="M345" i="1" s="1"/>
  <c r="J203" i="1"/>
  <c r="M203" i="1" s="1"/>
  <c r="J346" i="1"/>
  <c r="M346" i="1" s="1"/>
  <c r="J134" i="1"/>
  <c r="M134" i="1" s="1"/>
  <c r="J37" i="1"/>
  <c r="M37" i="1" s="1"/>
  <c r="J187" i="1"/>
  <c r="M187" i="1" s="1"/>
  <c r="J240" i="1"/>
  <c r="M240" i="1" s="1"/>
  <c r="J135" i="1"/>
  <c r="M135" i="1" s="1"/>
  <c r="J94" i="1"/>
  <c r="M94" i="1" s="1"/>
  <c r="J120" i="1"/>
  <c r="M120" i="1" s="1"/>
  <c r="J168" i="1"/>
  <c r="M168" i="1" s="1"/>
  <c r="J136" i="1"/>
  <c r="M136" i="1" s="1"/>
  <c r="J204" i="1"/>
  <c r="M204" i="1" s="1"/>
  <c r="J188" i="1"/>
  <c r="M188" i="1" s="1"/>
  <c r="J409" i="1"/>
  <c r="M409" i="1" s="1"/>
  <c r="J121" i="1"/>
  <c r="M121" i="1" s="1"/>
  <c r="J230" i="1"/>
  <c r="M230" i="1" s="1"/>
  <c r="J189" i="1"/>
  <c r="M189" i="1" s="1"/>
  <c r="J355" i="1"/>
  <c r="M355" i="1" s="1"/>
  <c r="J17" i="1"/>
  <c r="M17" i="1" s="1"/>
  <c r="J38" i="1"/>
  <c r="M38" i="1" s="1"/>
  <c r="J305" i="1"/>
  <c r="M305" i="1" s="1"/>
  <c r="J154" i="1"/>
  <c r="M154" i="1" s="1"/>
  <c r="J205" i="1"/>
  <c r="M205" i="1" s="1"/>
  <c r="J29" i="1"/>
  <c r="M29" i="1" s="1"/>
  <c r="J176" i="1"/>
  <c r="M176" i="1" s="1"/>
  <c r="J329" i="1"/>
  <c r="M329" i="1" s="1"/>
  <c r="J410" i="1"/>
  <c r="M410" i="1" s="1"/>
  <c r="J137" i="1"/>
  <c r="M137" i="1" s="1"/>
  <c r="J39" i="1"/>
  <c r="M39" i="1" s="1"/>
  <c r="J257" i="1"/>
  <c r="M257" i="1" s="1"/>
  <c r="J169" i="1"/>
  <c r="M169" i="1" s="1"/>
  <c r="J105" i="1"/>
  <c r="M105" i="1" s="1"/>
  <c r="J106" i="1"/>
  <c r="M106" i="1" s="1"/>
  <c r="J306" i="1"/>
  <c r="M306" i="1" s="1"/>
  <c r="J30" i="1"/>
  <c r="M30" i="1" s="1"/>
  <c r="J138" i="1"/>
  <c r="M138" i="1" s="1"/>
  <c r="J411" i="1"/>
  <c r="M411" i="1" s="1"/>
  <c r="J31" i="1"/>
  <c r="M31" i="1" s="1"/>
  <c r="J155" i="1"/>
  <c r="M155" i="1" s="1"/>
  <c r="J190" i="1"/>
  <c r="M190" i="1" s="1"/>
  <c r="J206" i="1"/>
  <c r="M206" i="1" s="1"/>
  <c r="J221" i="1"/>
  <c r="M221" i="1" s="1"/>
  <c r="J18" i="1"/>
  <c r="M18" i="1" s="1"/>
  <c r="J330" i="1"/>
  <c r="M330" i="1" s="1"/>
  <c r="J222" i="1"/>
  <c r="M222" i="1" s="1"/>
  <c r="J139" i="1"/>
  <c r="M139" i="1" s="1"/>
  <c r="J191" i="1"/>
  <c r="M191" i="1" s="1"/>
  <c r="J95" i="1"/>
  <c r="M95" i="1" s="1"/>
  <c r="J347" i="1"/>
  <c r="M347" i="1" s="1"/>
  <c r="J412" i="1"/>
  <c r="M412" i="1" s="1"/>
  <c r="J348" i="1"/>
  <c r="M348" i="1" s="1"/>
  <c r="J170" i="1"/>
  <c r="M170" i="1" s="1"/>
  <c r="J231" i="1"/>
  <c r="M231" i="1" s="1"/>
  <c r="J223" i="1"/>
  <c r="M223" i="1" s="1"/>
  <c r="J207" i="1"/>
  <c r="M207" i="1" s="1"/>
  <c r="J107" i="1"/>
  <c r="M107" i="1" s="1"/>
  <c r="J140" i="1"/>
  <c r="M140" i="1" s="1"/>
  <c r="J331" i="1"/>
  <c r="M331" i="1" s="1"/>
  <c r="J171" i="1"/>
  <c r="M171" i="1" s="1"/>
  <c r="J156" i="1"/>
  <c r="M156" i="1" s="1"/>
  <c r="J122" i="1"/>
  <c r="M122" i="1" s="1"/>
  <c r="J349" i="1"/>
  <c r="M349" i="1" s="1"/>
  <c r="J413" i="1"/>
  <c r="M413" i="1" s="1"/>
  <c r="J123" i="1"/>
  <c r="M123" i="1" s="1"/>
  <c r="J141" i="1"/>
  <c r="M141" i="1" s="1"/>
  <c r="J414" i="1"/>
  <c r="M414" i="1" s="1"/>
  <c r="J96" i="1"/>
  <c r="M96" i="1" s="1"/>
  <c r="J177" i="1"/>
  <c r="M177" i="1" s="1"/>
  <c r="J97" i="1"/>
  <c r="M97" i="1" s="1"/>
  <c r="J415" i="1"/>
  <c r="M415" i="1" s="1"/>
  <c r="J299" i="1"/>
  <c r="M299" i="1" s="1"/>
  <c r="J241" i="1"/>
  <c r="M241" i="1" s="1"/>
  <c r="J232" i="1"/>
  <c r="M232" i="1" s="1"/>
  <c r="J40" i="1"/>
  <c r="M40" i="1" s="1"/>
  <c r="J142" i="1"/>
  <c r="M142" i="1" s="1"/>
  <c r="J13" i="1"/>
  <c r="M13" i="1" s="1"/>
  <c r="J124" i="1"/>
  <c r="M124" i="1" s="1"/>
  <c r="J350" i="1"/>
  <c r="M350" i="1" s="1"/>
  <c r="J351" i="1"/>
  <c r="M351" i="1" s="1"/>
  <c r="J98" i="1"/>
  <c r="M98" i="1" s="1"/>
  <c r="J286" i="1"/>
  <c r="M286" i="1" s="1"/>
  <c r="J269" i="1"/>
  <c r="M269" i="1" s="1"/>
  <c r="J416" i="1"/>
  <c r="M416" i="1" s="1"/>
  <c r="J143" i="1"/>
  <c r="M143" i="1" s="1"/>
  <c r="J178" i="1"/>
  <c r="M178" i="1" s="1"/>
  <c r="J108" i="1"/>
  <c r="M108" i="1" s="1"/>
  <c r="J109" i="1"/>
  <c r="M109" i="1" s="1"/>
  <c r="J125" i="1"/>
  <c r="M125" i="1" s="1"/>
  <c r="J144" i="1"/>
  <c r="M144" i="1" s="1"/>
  <c r="J389" i="1"/>
  <c r="M389" i="1" s="1"/>
  <c r="J208" i="1"/>
  <c r="M208" i="1" s="1"/>
  <c r="J87" i="1"/>
  <c r="M87" i="1" s="1"/>
  <c r="J258" i="1"/>
  <c r="M258" i="1" s="1"/>
  <c r="J192" i="1"/>
  <c r="M192" i="1" s="1"/>
  <c r="J417" i="1"/>
  <c r="M417" i="1" s="1"/>
  <c r="J19" i="1"/>
  <c r="M19" i="1" s="1"/>
  <c r="J99" i="1"/>
  <c r="M99" i="1" s="1"/>
  <c r="J88" i="1"/>
  <c r="M88" i="1" s="1"/>
  <c r="J209" i="1"/>
  <c r="M209" i="1" s="1"/>
  <c r="J318" i="1"/>
  <c r="M318" i="1" s="1"/>
  <c r="J332" i="1"/>
  <c r="M332" i="1" s="1"/>
  <c r="J145" i="1"/>
  <c r="M145" i="1" s="1"/>
  <c r="J319" i="1"/>
  <c r="M319" i="1" s="1"/>
  <c r="J146" i="1"/>
  <c r="M146" i="1" s="1"/>
  <c r="J320" i="1"/>
  <c r="M320" i="1" s="1"/>
  <c r="J172" i="1"/>
  <c r="M172" i="1" s="1"/>
  <c r="J210" i="1"/>
  <c r="M210" i="1" s="1"/>
  <c r="J126" i="1"/>
  <c r="M126" i="1" s="1"/>
  <c r="J418" i="1"/>
  <c r="M418" i="1" s="1"/>
  <c r="J110" i="1"/>
  <c r="M110" i="1" s="1"/>
  <c r="J361" i="1"/>
  <c r="M361" i="1" s="1"/>
  <c r="J127" i="1"/>
  <c r="M127" i="1" s="1"/>
  <c r="J300" i="1"/>
  <c r="M300" i="1" s="1"/>
  <c r="J321" i="1"/>
  <c r="M321" i="1" s="1"/>
  <c r="J419" i="1"/>
  <c r="M419" i="1" s="1"/>
  <c r="J420" i="1"/>
  <c r="M420" i="1" s="1"/>
  <c r="J157" i="1"/>
  <c r="M157" i="1" s="1"/>
  <c r="J173" i="1"/>
  <c r="M173" i="1" s="1"/>
  <c r="J322" i="1"/>
  <c r="M322" i="1" s="1"/>
  <c r="J20" i="1"/>
  <c r="M20" i="1" s="1"/>
  <c r="J100" i="1"/>
  <c r="M100" i="1" s="1"/>
  <c r="J333" i="1"/>
  <c r="M333" i="1" s="1"/>
  <c r="J111" i="1"/>
  <c r="M111" i="1" s="1"/>
  <c r="J334" i="1"/>
  <c r="M334" i="1" s="1"/>
  <c r="J421" i="1"/>
  <c r="M421" i="1" s="1"/>
  <c r="J335" i="1"/>
  <c r="M335" i="1" s="1"/>
  <c r="J193" i="1"/>
  <c r="M193" i="1" s="1"/>
  <c r="J233" i="1"/>
  <c r="M233" i="1" s="1"/>
  <c r="J422" i="1"/>
  <c r="M422" i="1" s="1"/>
  <c r="J174" i="1"/>
  <c r="M174" i="1" s="1"/>
  <c r="J179" i="1"/>
  <c r="M179" i="1" s="1"/>
  <c r="J423" i="1"/>
  <c r="M423" i="1" s="1"/>
  <c r="J424" i="1"/>
  <c r="M424" i="1" s="1"/>
  <c r="J71" i="1"/>
  <c r="M71" i="1" s="1"/>
  <c r="J270" i="1"/>
  <c r="M270" i="1" s="1"/>
  <c r="J301" i="1"/>
  <c r="M301" i="1" s="1"/>
  <c r="J112" i="1"/>
  <c r="M112" i="1" s="1"/>
  <c r="J425" i="1"/>
  <c r="M425" i="1" s="1"/>
  <c r="J302" i="1"/>
  <c r="M302" i="1" s="1"/>
  <c r="J323" i="1"/>
  <c r="M323" i="1" s="1"/>
  <c r="J248" i="1"/>
  <c r="M248" i="1" s="1"/>
  <c r="J237" i="1"/>
  <c r="M237" i="1" s="1"/>
  <c r="J426" i="1"/>
  <c r="M426" i="1" s="1"/>
  <c r="J234" i="1"/>
  <c r="M234" i="1" s="1"/>
  <c r="J41" i="1"/>
  <c r="M41" i="1" s="1"/>
  <c r="J57" i="1"/>
  <c r="M57" i="1" s="1"/>
  <c r="J21" i="1"/>
  <c r="M21" i="1" s="1"/>
  <c r="J32" i="1"/>
  <c r="M32" i="1" s="1"/>
  <c r="J101" i="1"/>
  <c r="M101" i="1" s="1"/>
  <c r="J249" i="1"/>
  <c r="M249" i="1" s="1"/>
  <c r="J22" i="1"/>
  <c r="M22" i="1" s="1"/>
  <c r="J147" i="1"/>
  <c r="M147" i="1" s="1"/>
  <c r="J224" i="1"/>
  <c r="M224" i="1" s="1"/>
  <c r="J61" i="1"/>
  <c r="M61" i="1" s="1"/>
  <c r="J148" i="1"/>
  <c r="M148" i="1" s="1"/>
  <c r="J211" i="1"/>
  <c r="M211" i="1" s="1"/>
  <c r="J427" i="1"/>
  <c r="M427" i="1" s="1"/>
  <c r="J62" i="1"/>
  <c r="M62" i="1" s="1"/>
  <c r="J180" i="1"/>
  <c r="M180" i="1" s="1"/>
  <c r="J50" i="1"/>
  <c r="M50" i="1" s="1"/>
  <c r="J63" i="1"/>
  <c r="M63" i="1" s="1"/>
  <c r="J42" i="1"/>
  <c r="M42" i="1" s="1"/>
  <c r="J428" i="1"/>
  <c r="M428" i="1" s="1"/>
  <c r="J149" i="1"/>
  <c r="M149" i="1" s="1"/>
  <c r="J43" i="1"/>
  <c r="M43" i="1" s="1"/>
  <c r="J51" i="1"/>
  <c r="M51" i="1" s="1"/>
  <c r="J429" i="1"/>
  <c r="M429" i="1" s="1"/>
  <c r="J44" i="1"/>
  <c r="M44" i="1" s="1"/>
  <c r="J72" i="1"/>
  <c r="M72" i="1" s="1"/>
  <c r="J212" i="1"/>
  <c r="M212" i="1" s="1"/>
  <c r="J430" i="1"/>
  <c r="M430" i="1" s="1"/>
  <c r="J45" i="1"/>
  <c r="M45" i="1" s="1"/>
  <c r="J158" i="1"/>
  <c r="M158" i="1" s="1"/>
  <c r="J102" i="1"/>
  <c r="M102" i="1" s="1"/>
  <c r="J23" i="1"/>
  <c r="M23" i="1" s="1"/>
  <c r="J24" i="1"/>
  <c r="M24" i="1" s="1"/>
  <c r="J33" i="1"/>
  <c r="M33" i="1" s="1"/>
  <c r="J431" i="1"/>
  <c r="M431" i="1" s="1"/>
  <c r="J9" i="1"/>
  <c r="M9" i="1" s="1"/>
  <c r="J432" i="1"/>
  <c r="M432" i="1" s="1"/>
  <c r="J6" i="1"/>
  <c r="M6" i="1" s="1"/>
  <c r="J12" i="1"/>
  <c r="M12" i="1" s="1"/>
  <c r="J14" i="1"/>
  <c r="M14" i="1" s="1"/>
  <c r="J433" i="1"/>
  <c r="M433" i="1" s="1"/>
  <c r="J434" i="1"/>
  <c r="M434" i="1" s="1"/>
  <c r="J64" i="1"/>
  <c r="M64" i="1" s="1"/>
  <c r="J52" i="1"/>
  <c r="M52" i="1" s="1"/>
  <c r="J2" i="1"/>
  <c r="M2" i="1" s="1"/>
  <c r="J46" i="1"/>
  <c r="M46" i="1" s="1"/>
  <c r="J25" i="1"/>
  <c r="M25" i="1" s="1"/>
  <c r="J47" i="1"/>
  <c r="M47" i="1" s="1"/>
  <c r="J225" i="1"/>
  <c r="M225" i="1" s="1"/>
  <c r="J81" i="1"/>
  <c r="M81" i="1" s="1"/>
  <c r="J77" i="1"/>
  <c r="M77" i="1" s="1"/>
  <c r="J113" i="1"/>
  <c r="M113" i="1" s="1"/>
  <c r="J226" i="1"/>
  <c r="M226" i="1" s="1"/>
  <c r="J86" i="1"/>
  <c r="M86" i="1" s="1"/>
  <c r="J336" i="1"/>
  <c r="M336" i="1" s="1"/>
  <c r="J26" i="1"/>
  <c r="M26" i="1" s="1"/>
  <c r="J194" i="1"/>
  <c r="M194" i="1" s="1"/>
  <c r="J181" i="1"/>
  <c r="M181" i="1" s="1"/>
  <c r="J435" i="1"/>
  <c r="M435" i="1" s="1"/>
  <c r="J195" i="1"/>
  <c r="M195" i="1" s="1"/>
  <c r="J73" i="1"/>
  <c r="M73" i="1" s="1"/>
  <c r="J74" i="1"/>
  <c r="M74" i="1" s="1"/>
  <c r="J65" i="1"/>
  <c r="M65" i="1" s="1"/>
  <c r="J27" i="1"/>
  <c r="M27" i="1" s="1"/>
  <c r="J196" i="1"/>
  <c r="M196" i="1" s="1"/>
  <c r="J259" i="1"/>
  <c r="M259" i="1" s="1"/>
  <c r="J213" i="1"/>
  <c r="M213" i="1" s="1"/>
  <c r="J197" i="1"/>
  <c r="M197" i="1" s="1"/>
  <c r="J150" i="1"/>
  <c r="M150" i="1" s="1"/>
  <c r="J182" i="1"/>
  <c r="M182" i="1" s="1"/>
  <c r="J214" i="1"/>
  <c r="M214" i="1" s="1"/>
  <c r="J78" i="1"/>
  <c r="M78" i="1" s="1"/>
  <c r="J307" i="1"/>
  <c r="M307" i="1" s="1"/>
  <c r="J66" i="1"/>
  <c r="M66" i="1" s="1"/>
  <c r="J3" i="1"/>
  <c r="M3" i="1" s="1"/>
  <c r="J82" i="1"/>
  <c r="M82" i="1" s="1"/>
  <c r="J67" i="1"/>
  <c r="M67" i="1" s="1"/>
  <c r="J114" i="1"/>
  <c r="M114" i="1" s="1"/>
  <c r="J215" i="1"/>
  <c r="M215" i="1" s="1"/>
  <c r="J34" i="1"/>
  <c r="M34" i="1" s="1"/>
  <c r="J159" i="1"/>
  <c r="M159" i="1" s="1"/>
  <c r="J10" i="1"/>
  <c r="M10" i="1" s="1"/>
  <c r="J198" i="1"/>
  <c r="M198" i="1" s="1"/>
  <c r="J75" i="1"/>
  <c r="M75" i="1" s="1"/>
  <c r="J436" i="1"/>
  <c r="M436" i="1" s="1"/>
  <c r="J160" i="1"/>
  <c r="M160" i="1" s="1"/>
  <c r="J48" i="1"/>
  <c r="M48" i="1" s="1"/>
  <c r="J58" i="1"/>
  <c r="M58" i="1" s="1"/>
  <c r="J53" i="1"/>
  <c r="M53" i="1" s="1"/>
  <c r="J59" i="1"/>
  <c r="M59" i="1" s="1"/>
  <c r="J250" i="1"/>
  <c r="M250" i="1" s="1"/>
  <c r="J68" i="1"/>
  <c r="M68" i="1" s="1"/>
  <c r="J69" i="1"/>
  <c r="M69" i="1" s="1"/>
  <c r="J437" i="1"/>
  <c r="M437" i="1" s="1"/>
  <c r="J15" i="1"/>
  <c r="M15" i="1" s="1"/>
  <c r="J235" i="1"/>
  <c r="M235" i="1" s="1"/>
  <c r="J175" i="1"/>
  <c r="M175" i="1" s="1"/>
  <c r="J216" i="1"/>
  <c r="M216" i="1" s="1"/>
  <c r="J337" i="1"/>
  <c r="M337" i="1" s="1"/>
  <c r="J183" i="1"/>
  <c r="M183" i="1" s="1"/>
  <c r="J7" i="1"/>
  <c r="M7" i="1" s="1"/>
  <c r="J60" i="1"/>
  <c r="M60" i="1" s="1"/>
  <c r="J227" i="1"/>
  <c r="M227" i="1" s="1"/>
  <c r="J70" i="1"/>
  <c r="M70" i="1" s="1"/>
  <c r="J199" i="1"/>
  <c r="M199" i="1" s="1"/>
  <c r="J83" i="1"/>
  <c r="M83" i="1" s="1"/>
  <c r="J228" i="1"/>
  <c r="M228" i="1" s="1"/>
  <c r="J217" i="1"/>
  <c r="M217" i="1" s="1"/>
  <c r="J161" i="1"/>
  <c r="M161" i="1" s="1"/>
  <c r="J54" i="1"/>
  <c r="M54" i="1" s="1"/>
  <c r="J11" i="1"/>
  <c r="M11" i="1" s="1"/>
  <c r="J28" i="1"/>
  <c r="M28" i="1" s="1"/>
  <c r="J438" i="1"/>
  <c r="M438" i="1" s="1"/>
  <c r="J79" i="1"/>
  <c r="M79" i="1" s="1"/>
  <c r="J271" i="1"/>
  <c r="M271" i="1" s="1"/>
  <c r="J218" i="1"/>
  <c r="M218" i="1" s="1"/>
  <c r="J49" i="1"/>
  <c r="M49" i="1" s="1"/>
  <c r="J16" i="1"/>
  <c r="M16" i="1" s="1"/>
  <c r="J162" i="1"/>
  <c r="M162" i="1" s="1"/>
  <c r="J84" i="1"/>
  <c r="M84" i="1" s="1"/>
  <c r="J55" i="1"/>
  <c r="M55" i="1" s="1"/>
  <c r="J85" i="1"/>
  <c r="M85" i="1" s="1"/>
  <c r="J8" i="1"/>
  <c r="M8" i="1" s="1"/>
  <c r="J219" i="1"/>
  <c r="M219" i="1" s="1"/>
  <c r="J439" i="1"/>
  <c r="M439" i="1" s="1"/>
  <c r="J35" i="1"/>
  <c r="M35" i="1" s="1"/>
  <c r="J440" i="1"/>
  <c r="M440" i="1" s="1"/>
  <c r="J56" i="1"/>
  <c r="M56" i="1" s="1"/>
  <c r="J4" i="1"/>
  <c r="M4" i="1" s="1"/>
  <c r="J76" i="1"/>
  <c r="M76" i="1" s="1"/>
  <c r="J338" i="1"/>
  <c r="M338" i="1" s="1"/>
  <c r="J163" i="1"/>
  <c r="M163" i="1" s="1"/>
  <c r="J80" i="1"/>
  <c r="M80" i="1" s="1"/>
  <c r="J441" i="1"/>
  <c r="M441" i="1" s="1"/>
  <c r="J5" i="1"/>
  <c r="M5" i="1" s="1"/>
  <c r="J164" i="1"/>
  <c r="M164" i="1" s="1"/>
  <c r="J165" i="1"/>
  <c r="M165" i="1" s="1"/>
  <c r="J200" i="1"/>
  <c r="M200" i="1" s="1"/>
  <c r="J201" i="1"/>
  <c r="M201" i="1" s="1"/>
  <c r="J236" i="1"/>
  <c r="M236" i="1" s="1"/>
  <c r="J442" i="1"/>
  <c r="M442" i="1" s="1"/>
  <c r="J260" i="1"/>
  <c r="M260" i="1" s="1"/>
  <c r="J242" i="1"/>
  <c r="M242" i="1" s="1"/>
  <c r="J369" i="1"/>
  <c r="M369" i="1" s="1"/>
  <c r="J443" i="1"/>
  <c r="M443" i="1" s="1"/>
  <c r="J272" i="1"/>
  <c r="M272" i="1" s="1"/>
  <c r="J370" i="1"/>
  <c r="M370" i="1" s="1"/>
  <c r="J273" i="1"/>
  <c r="M273" i="1" s="1"/>
  <c r="J308" i="1"/>
  <c r="M308" i="1" s="1"/>
  <c r="J368" i="1"/>
  <c r="M368" i="1" s="1"/>
  <c r="J356" i="1"/>
  <c r="M356" i="1" s="1"/>
  <c r="J444" i="1"/>
  <c r="M444" i="1" s="1"/>
  <c r="J274" i="1"/>
  <c r="M274" i="1" s="1"/>
  <c r="J309" i="1"/>
  <c r="M309" i="1" s="1"/>
  <c r="J352" i="1"/>
  <c r="M352" i="1" s="1"/>
  <c r="J371" i="1"/>
  <c r="M371" i="1" s="1"/>
  <c r="J261" i="1"/>
  <c r="M261" i="1" s="1"/>
  <c r="J445" i="1"/>
  <c r="M445" i="1" s="1"/>
  <c r="J339" i="1"/>
  <c r="M339" i="1" s="1"/>
  <c r="J262" i="1"/>
  <c r="M262" i="1" s="1"/>
  <c r="J446" i="1"/>
  <c r="M446" i="1" s="1"/>
  <c r="J447" i="1"/>
  <c r="M447" i="1" s="1"/>
  <c r="J275" i="1"/>
  <c r="M275" i="1" s="1"/>
  <c r="J394" i="1"/>
  <c r="M394" i="1" s="1"/>
  <c r="J251" i="1"/>
  <c r="M251" i="1" s="1"/>
  <c r="J340" i="1"/>
  <c r="M340" i="1" s="1"/>
  <c r="J115" i="1"/>
  <c r="M115" i="1" s="1"/>
  <c r="J372" i="1"/>
  <c r="M372" i="1" s="1"/>
  <c r="J373" i="1"/>
  <c r="M373" i="1" s="1"/>
  <c r="J276" i="1"/>
  <c r="M276" i="1" s="1"/>
  <c r="J390" i="1"/>
  <c r="M390" i="1" s="1"/>
  <c r="J263" i="1"/>
  <c r="M263" i="1" s="1"/>
  <c r="J264" i="1"/>
  <c r="M264" i="1" s="1"/>
  <c r="J252" i="1"/>
  <c r="M252" i="1" s="1"/>
  <c r="J265" i="1"/>
  <c r="M265" i="1" s="1"/>
  <c r="J89" i="1"/>
  <c r="M89" i="1" s="1"/>
  <c r="J353" i="1"/>
  <c r="M353" i="1" s="1"/>
  <c r="J303" i="1"/>
  <c r="M303" i="1" s="1"/>
  <c r="J310" i="1"/>
  <c r="M310" i="1" s="1"/>
  <c r="J324" i="1"/>
  <c r="M324" i="1" s="1"/>
  <c r="J380" i="1"/>
  <c r="M380" i="1" s="1"/>
  <c r="J311" i="1"/>
  <c r="M311" i="1" s="1"/>
  <c r="J287" i="1"/>
  <c r="M287" i="1" s="1"/>
  <c r="J374" i="1"/>
  <c r="M374" i="1" s="1"/>
  <c r="J375" i="1"/>
  <c r="M375" i="1" s="1"/>
  <c r="J288" i="1"/>
  <c r="M288" i="1" s="1"/>
  <c r="J341" i="1"/>
  <c r="M341" i="1" s="1"/>
  <c r="J243" i="1"/>
  <c r="M243" i="1" s="1"/>
  <c r="J376" i="1"/>
  <c r="M376" i="1" s="1"/>
  <c r="J253" i="1"/>
  <c r="M253" i="1" s="1"/>
  <c r="J381" i="1"/>
  <c r="M381" i="1" s="1"/>
  <c r="J277" i="1"/>
  <c r="M277" i="1" s="1"/>
  <c r="J362" i="1"/>
  <c r="M362" i="1" s="1"/>
  <c r="J278" i="1"/>
  <c r="M278" i="1" s="1"/>
  <c r="J382" i="1"/>
  <c r="M382" i="1" s="1"/>
  <c r="J244" i="1"/>
  <c r="M244" i="1" s="1"/>
  <c r="J312" i="1"/>
  <c r="M312" i="1" s="1"/>
  <c r="J245" i="1"/>
  <c r="M245" i="1" s="1"/>
  <c r="J377" i="1"/>
  <c r="M377" i="1" s="1"/>
  <c r="J325" i="1"/>
  <c r="M325" i="1" s="1"/>
  <c r="J254" i="1"/>
  <c r="M254" i="1" s="1"/>
  <c r="J279" i="1"/>
  <c r="M279" i="1" s="1"/>
  <c r="J354" i="1"/>
  <c r="M354" i="1" s="1"/>
  <c r="J448" i="1"/>
  <c r="M448" i="1" s="1"/>
  <c r="J359" i="1"/>
  <c r="M359" i="1" s="1"/>
  <c r="J238" i="1"/>
  <c r="M238" i="1" s="1"/>
  <c r="J378" i="1"/>
  <c r="M378" i="1" s="1"/>
  <c r="J304" i="1"/>
  <c r="M304" i="1" s="1"/>
  <c r="J246" i="1"/>
  <c r="M246" i="1" s="1"/>
  <c r="J289" i="1"/>
  <c r="M289" i="1" s="1"/>
  <c r="J313" i="1"/>
  <c r="M313" i="1" s="1"/>
  <c r="J357" i="1"/>
  <c r="M357" i="1" s="1"/>
  <c r="J103" i="1"/>
  <c r="M103" i="1" s="1"/>
  <c r="J116" i="1"/>
  <c r="M116" i="1" s="1"/>
  <c r="J290" i="1"/>
  <c r="M290" i="1" s="1"/>
  <c r="J364" i="1"/>
  <c r="M364" i="1" s="1"/>
  <c r="J365" i="1"/>
  <c r="M365" i="1" s="1"/>
  <c r="J393" i="1"/>
  <c r="M393" i="1" s="1"/>
  <c r="J326" i="1"/>
  <c r="M326" i="1" s="1"/>
  <c r="J280" i="1"/>
  <c r="M280" i="1" s="1"/>
  <c r="J342" i="1"/>
  <c r="M342" i="1" s="1"/>
  <c r="J360" i="1"/>
  <c r="M360" i="1" s="1"/>
  <c r="J383" i="1"/>
  <c r="M383" i="1" s="1"/>
  <c r="J314" i="1"/>
  <c r="M314" i="1" s="1"/>
  <c r="J387" i="1"/>
  <c r="M387" i="1" s="1"/>
  <c r="J384" i="1"/>
  <c r="M384" i="1" s="1"/>
  <c r="J266" i="1"/>
  <c r="M266" i="1" s="1"/>
  <c r="J388" i="1"/>
  <c r="M388" i="1" s="1"/>
  <c r="J449" i="1"/>
  <c r="M449" i="1" s="1"/>
  <c r="J291" i="1"/>
  <c r="M291" i="1" s="1"/>
  <c r="J292" i="1"/>
  <c r="M292" i="1" s="1"/>
  <c r="J450" i="1"/>
  <c r="M450" i="1" s="1"/>
  <c r="J385" i="1"/>
  <c r="M385" i="1" s="1"/>
  <c r="J293" i="1"/>
  <c r="M293" i="1" s="1"/>
  <c r="J294" i="1"/>
  <c r="M294" i="1" s="1"/>
  <c r="J379" i="1"/>
  <c r="M379" i="1" s="1"/>
  <c r="J358" i="1"/>
  <c r="M358" i="1" s="1"/>
  <c r="J247" i="1"/>
  <c r="M247" i="1" s="1"/>
  <c r="J363" i="1"/>
  <c r="M363" i="1" s="1"/>
  <c r="J117" i="1"/>
  <c r="M117" i="1" s="1"/>
  <c r="J281" i="1"/>
  <c r="M281" i="1" s="1"/>
  <c r="J90" i="1"/>
  <c r="M90" i="1" s="1"/>
  <c r="J91" i="1"/>
  <c r="M91" i="1" s="1"/>
  <c r="J391" i="1"/>
  <c r="M391" i="1" s="1"/>
  <c r="J267" i="1"/>
  <c r="M267" i="1" s="1"/>
  <c r="J92" i="1"/>
  <c r="M92" i="1" s="1"/>
  <c r="J396" i="1"/>
  <c r="M396" i="1" s="1"/>
  <c r="J386" i="1"/>
  <c r="M386" i="1" s="1"/>
  <c r="J315" i="1"/>
  <c r="M315" i="1" s="1"/>
  <c r="J316" i="1"/>
  <c r="M316" i="1" s="1"/>
  <c r="J327" i="1"/>
  <c r="M327" i="1" s="1"/>
  <c r="J282" i="1"/>
  <c r="M282" i="1" s="1"/>
  <c r="J343" i="1"/>
  <c r="M343" i="1" s="1"/>
  <c r="J239" i="1"/>
  <c r="M239" i="1" s="1"/>
  <c r="J451" i="1"/>
  <c r="M451" i="1" s="1"/>
  <c r="J295" i="1"/>
  <c r="M295" i="1" s="1"/>
  <c r="J283" i="1"/>
  <c r="M283" i="1" s="1"/>
  <c r="J366" i="1"/>
  <c r="M366" i="1" s="1"/>
  <c r="J452" i="1"/>
  <c r="M452" i="1" s="1"/>
  <c r="J296" i="1"/>
  <c r="M296" i="1" s="1"/>
  <c r="J397" i="1"/>
  <c r="M397" i="1" s="1"/>
  <c r="J367" i="1"/>
  <c r="M367" i="1" s="1"/>
  <c r="J453" i="1"/>
  <c r="M453" i="1" s="1"/>
  <c r="J454" i="1"/>
  <c r="M454" i="1" s="1"/>
  <c r="J392" i="1"/>
  <c r="M392" i="1" s="1"/>
  <c r="J297" i="1"/>
  <c r="M297" i="1" s="1"/>
  <c r="J455" i="1"/>
  <c r="M455" i="1" s="1"/>
  <c r="J395" i="1"/>
  <c r="M395" i="1" s="1"/>
  <c r="J284" i="1"/>
  <c r="M284" i="1" s="1"/>
  <c r="J456" i="1"/>
  <c r="M456" i="1" s="1"/>
  <c r="J255" i="1"/>
  <c r="M255" i="1" s="1"/>
  <c r="J328" i="1"/>
  <c r="M328" i="1" s="1"/>
  <c r="J344" i="1"/>
  <c r="M344" i="1" s="1"/>
  <c r="J268" i="1"/>
  <c r="M268" i="1" s="1"/>
  <c r="J457" i="1"/>
  <c r="M457" i="1" s="1"/>
  <c r="J256" i="1"/>
  <c r="M256" i="1" s="1"/>
  <c r="H401" i="1"/>
  <c r="H202" i="1"/>
  <c r="H402" i="1"/>
  <c r="H403" i="1"/>
  <c r="H404" i="1"/>
  <c r="H166" i="1"/>
  <c r="H405" i="1"/>
  <c r="H186" i="1"/>
  <c r="H406" i="1"/>
  <c r="H167" i="1"/>
  <c r="H407" i="1"/>
  <c r="H229" i="1"/>
  <c r="H408" i="1"/>
  <c r="H118" i="1"/>
  <c r="H104" i="1"/>
  <c r="H36" i="1"/>
  <c r="H220" i="1"/>
  <c r="H317" i="1"/>
  <c r="H151" i="1"/>
  <c r="H93" i="1"/>
  <c r="H152" i="1"/>
  <c r="H298" i="1"/>
  <c r="H133" i="1"/>
  <c r="H153" i="1"/>
  <c r="H119" i="1"/>
  <c r="H345" i="1"/>
  <c r="H203" i="1"/>
  <c r="H346" i="1"/>
  <c r="H134" i="1"/>
  <c r="H37" i="1"/>
  <c r="H187" i="1"/>
  <c r="H240" i="1"/>
  <c r="H135" i="1"/>
  <c r="H94" i="1"/>
  <c r="H120" i="1"/>
  <c r="H168" i="1"/>
  <c r="H136" i="1"/>
  <c r="H204" i="1"/>
  <c r="H188" i="1"/>
  <c r="H409" i="1"/>
  <c r="H121" i="1"/>
  <c r="H230" i="1"/>
  <c r="H189" i="1"/>
  <c r="H355" i="1"/>
  <c r="H17" i="1"/>
  <c r="H38" i="1"/>
  <c r="H305" i="1"/>
  <c r="H154" i="1"/>
  <c r="H205" i="1"/>
  <c r="H29" i="1"/>
  <c r="H176" i="1"/>
  <c r="H329" i="1"/>
  <c r="H410" i="1"/>
  <c r="H137" i="1"/>
  <c r="H39" i="1"/>
  <c r="H257" i="1"/>
  <c r="H169" i="1"/>
  <c r="H105" i="1"/>
  <c r="H106" i="1"/>
  <c r="H306" i="1"/>
  <c r="H30" i="1"/>
  <c r="H138" i="1"/>
  <c r="H411" i="1"/>
  <c r="H31" i="1"/>
  <c r="H155" i="1"/>
  <c r="H190" i="1"/>
  <c r="H206" i="1"/>
  <c r="H221" i="1"/>
  <c r="H18" i="1"/>
  <c r="H330" i="1"/>
  <c r="H222" i="1"/>
  <c r="H139" i="1"/>
  <c r="H191" i="1"/>
  <c r="H95" i="1"/>
  <c r="H347" i="1"/>
  <c r="H412" i="1"/>
  <c r="H348" i="1"/>
  <c r="H170" i="1"/>
  <c r="H231" i="1"/>
  <c r="H223" i="1"/>
  <c r="H207" i="1"/>
  <c r="H107" i="1"/>
  <c r="H140" i="1"/>
  <c r="H331" i="1"/>
  <c r="H171" i="1"/>
  <c r="H156" i="1"/>
  <c r="H122" i="1"/>
  <c r="H349" i="1"/>
  <c r="H413" i="1"/>
  <c r="H123" i="1"/>
  <c r="H141" i="1"/>
  <c r="H414" i="1"/>
  <c r="H96" i="1"/>
  <c r="H177" i="1"/>
  <c r="H97" i="1"/>
  <c r="H415" i="1"/>
  <c r="H299" i="1"/>
  <c r="H241" i="1"/>
  <c r="H232" i="1"/>
  <c r="H40" i="1"/>
  <c r="H142" i="1"/>
  <c r="H13" i="1"/>
  <c r="H124" i="1"/>
  <c r="H350" i="1"/>
  <c r="H351" i="1"/>
  <c r="H98" i="1"/>
  <c r="H286" i="1"/>
  <c r="H269" i="1"/>
  <c r="H416" i="1"/>
  <c r="H143" i="1"/>
  <c r="H178" i="1"/>
  <c r="H108" i="1"/>
  <c r="H109" i="1"/>
  <c r="H125" i="1"/>
  <c r="H144" i="1"/>
  <c r="H389" i="1"/>
  <c r="H208" i="1"/>
  <c r="H87" i="1"/>
  <c r="H258" i="1"/>
  <c r="H192" i="1"/>
  <c r="H417" i="1"/>
  <c r="H19" i="1"/>
  <c r="H99" i="1"/>
  <c r="H88" i="1"/>
  <c r="H209" i="1"/>
  <c r="H318" i="1"/>
  <c r="H332" i="1"/>
  <c r="H145" i="1"/>
  <c r="H319" i="1"/>
  <c r="H146" i="1"/>
  <c r="H320" i="1"/>
  <c r="H172" i="1"/>
  <c r="H210" i="1"/>
  <c r="H126" i="1"/>
  <c r="H418" i="1"/>
  <c r="H110" i="1"/>
  <c r="H361" i="1"/>
  <c r="H127" i="1"/>
  <c r="H300" i="1"/>
  <c r="H321" i="1"/>
  <c r="H419" i="1"/>
  <c r="H420" i="1"/>
  <c r="H157" i="1"/>
  <c r="H173" i="1"/>
  <c r="H322" i="1"/>
  <c r="H20" i="1"/>
  <c r="H100" i="1"/>
  <c r="H333" i="1"/>
  <c r="H111" i="1"/>
  <c r="H334" i="1"/>
  <c r="H421" i="1"/>
  <c r="H335" i="1"/>
  <c r="H193" i="1"/>
  <c r="H233" i="1"/>
  <c r="H422" i="1"/>
  <c r="H174" i="1"/>
  <c r="H179" i="1"/>
  <c r="H423" i="1"/>
  <c r="H424" i="1"/>
  <c r="H71" i="1"/>
  <c r="H270" i="1"/>
  <c r="H301" i="1"/>
  <c r="H112" i="1"/>
  <c r="H425" i="1"/>
  <c r="H302" i="1"/>
  <c r="H323" i="1"/>
  <c r="H248" i="1"/>
  <c r="H237" i="1"/>
  <c r="H426" i="1"/>
  <c r="H234" i="1"/>
  <c r="H41" i="1"/>
  <c r="H57" i="1"/>
  <c r="H21" i="1"/>
  <c r="H32" i="1"/>
  <c r="H101" i="1"/>
  <c r="H249" i="1"/>
  <c r="H22" i="1"/>
  <c r="H147" i="1"/>
  <c r="H224" i="1"/>
  <c r="H61" i="1"/>
  <c r="H148" i="1"/>
  <c r="H211" i="1"/>
  <c r="H427" i="1"/>
  <c r="H62" i="1"/>
  <c r="H180" i="1"/>
  <c r="H50" i="1"/>
  <c r="H63" i="1"/>
  <c r="H42" i="1"/>
  <c r="H428" i="1"/>
  <c r="H149" i="1"/>
  <c r="H43" i="1"/>
  <c r="H51" i="1"/>
  <c r="H429" i="1"/>
  <c r="H44" i="1"/>
  <c r="H72" i="1"/>
  <c r="H212" i="1"/>
  <c r="H430" i="1"/>
  <c r="H45" i="1"/>
  <c r="H158" i="1"/>
  <c r="H102" i="1"/>
  <c r="H23" i="1"/>
  <c r="H24" i="1"/>
  <c r="H33" i="1"/>
  <c r="H431" i="1"/>
  <c r="H9" i="1"/>
  <c r="H432" i="1"/>
  <c r="H6" i="1"/>
  <c r="H12" i="1"/>
  <c r="H14" i="1"/>
  <c r="H433" i="1"/>
  <c r="H434" i="1"/>
  <c r="H64" i="1"/>
  <c r="H52" i="1"/>
  <c r="H2" i="1"/>
  <c r="W2" i="1" s="1"/>
  <c r="H46" i="1"/>
  <c r="H25" i="1"/>
  <c r="H47" i="1"/>
  <c r="H225" i="1"/>
  <c r="H81" i="1"/>
  <c r="H77" i="1"/>
  <c r="H113" i="1"/>
  <c r="H226" i="1"/>
  <c r="H86" i="1"/>
  <c r="H336" i="1"/>
  <c r="H26" i="1"/>
  <c r="H194" i="1"/>
  <c r="H181" i="1"/>
  <c r="H435" i="1"/>
  <c r="H195" i="1"/>
  <c r="H73" i="1"/>
  <c r="H74" i="1"/>
  <c r="H65" i="1"/>
  <c r="H27" i="1"/>
  <c r="H196" i="1"/>
  <c r="H259" i="1"/>
  <c r="H213" i="1"/>
  <c r="H197" i="1"/>
  <c r="H150" i="1"/>
  <c r="H182" i="1"/>
  <c r="H214" i="1"/>
  <c r="H78" i="1"/>
  <c r="H307" i="1"/>
  <c r="H66" i="1"/>
  <c r="H3" i="1"/>
  <c r="H82" i="1"/>
  <c r="H67" i="1"/>
  <c r="H114" i="1"/>
  <c r="H215" i="1"/>
  <c r="H34" i="1"/>
  <c r="H159" i="1"/>
  <c r="H10" i="1"/>
  <c r="H198" i="1"/>
  <c r="H75" i="1"/>
  <c r="H436" i="1"/>
  <c r="H160" i="1"/>
  <c r="H48" i="1"/>
  <c r="H58" i="1"/>
  <c r="H53" i="1"/>
  <c r="H59" i="1"/>
  <c r="H250" i="1"/>
  <c r="H68" i="1"/>
  <c r="H69" i="1"/>
  <c r="H437" i="1"/>
  <c r="H15" i="1"/>
  <c r="H235" i="1"/>
  <c r="H175" i="1"/>
  <c r="H216" i="1"/>
  <c r="H337" i="1"/>
  <c r="H183" i="1"/>
  <c r="H7" i="1"/>
  <c r="H60" i="1"/>
  <c r="H227" i="1"/>
  <c r="H70" i="1"/>
  <c r="H199" i="1"/>
  <c r="H83" i="1"/>
  <c r="H228" i="1"/>
  <c r="H217" i="1"/>
  <c r="H161" i="1"/>
  <c r="H54" i="1"/>
  <c r="H11" i="1"/>
  <c r="H28" i="1"/>
  <c r="H438" i="1"/>
  <c r="H79" i="1"/>
  <c r="H271" i="1"/>
  <c r="H218" i="1"/>
  <c r="H49" i="1"/>
  <c r="H16" i="1"/>
  <c r="H162" i="1"/>
  <c r="H84" i="1"/>
  <c r="H55" i="1"/>
  <c r="H85" i="1"/>
  <c r="H8" i="1"/>
  <c r="H219" i="1"/>
  <c r="H439" i="1"/>
  <c r="H35" i="1"/>
  <c r="H440" i="1"/>
  <c r="H56" i="1"/>
  <c r="H4" i="1"/>
  <c r="H76" i="1"/>
  <c r="H338" i="1"/>
  <c r="H163" i="1"/>
  <c r="H80" i="1"/>
  <c r="H441" i="1"/>
  <c r="H5" i="1"/>
  <c r="H164" i="1"/>
  <c r="H165" i="1"/>
  <c r="H200" i="1"/>
  <c r="H201" i="1"/>
  <c r="H236" i="1"/>
  <c r="H442" i="1"/>
  <c r="H260" i="1"/>
  <c r="H242" i="1"/>
  <c r="H369" i="1"/>
  <c r="H443" i="1"/>
  <c r="H272" i="1"/>
  <c r="H370" i="1"/>
  <c r="H273" i="1"/>
  <c r="H308" i="1"/>
  <c r="H368" i="1"/>
  <c r="H356" i="1"/>
  <c r="H444" i="1"/>
  <c r="H274" i="1"/>
  <c r="H309" i="1"/>
  <c r="H352" i="1"/>
  <c r="H371" i="1"/>
  <c r="H261" i="1"/>
  <c r="H445" i="1"/>
  <c r="H339" i="1"/>
  <c r="H262" i="1"/>
  <c r="H446" i="1"/>
  <c r="H447" i="1"/>
  <c r="H275" i="1"/>
  <c r="H394" i="1"/>
  <c r="H251" i="1"/>
  <c r="H340" i="1"/>
  <c r="H115" i="1"/>
  <c r="H372" i="1"/>
  <c r="H373" i="1"/>
  <c r="H276" i="1"/>
  <c r="H390" i="1"/>
  <c r="H263" i="1"/>
  <c r="H264" i="1"/>
  <c r="H252" i="1"/>
  <c r="H265" i="1"/>
  <c r="H89" i="1"/>
  <c r="H353" i="1"/>
  <c r="H303" i="1"/>
  <c r="H310" i="1"/>
  <c r="H324" i="1"/>
  <c r="H380" i="1"/>
  <c r="H311" i="1"/>
  <c r="H287" i="1"/>
  <c r="H374" i="1"/>
  <c r="H375" i="1"/>
  <c r="H288" i="1"/>
  <c r="H341" i="1"/>
  <c r="H243" i="1"/>
  <c r="H376" i="1"/>
  <c r="H253" i="1"/>
  <c r="H381" i="1"/>
  <c r="H277" i="1"/>
  <c r="H362" i="1"/>
  <c r="H278" i="1"/>
  <c r="H382" i="1"/>
  <c r="H244" i="1"/>
  <c r="H312" i="1"/>
  <c r="H245" i="1"/>
  <c r="H377" i="1"/>
  <c r="H325" i="1"/>
  <c r="H254" i="1"/>
  <c r="H279" i="1"/>
  <c r="H354" i="1"/>
  <c r="H448" i="1"/>
  <c r="H359" i="1"/>
  <c r="H238" i="1"/>
  <c r="H378" i="1"/>
  <c r="H304" i="1"/>
  <c r="H246" i="1"/>
  <c r="H289" i="1"/>
  <c r="H313" i="1"/>
  <c r="H357" i="1"/>
  <c r="H103" i="1"/>
  <c r="H116" i="1"/>
  <c r="H290" i="1"/>
  <c r="H364" i="1"/>
  <c r="H365" i="1"/>
  <c r="H393" i="1"/>
  <c r="H326" i="1"/>
  <c r="H280" i="1"/>
  <c r="H342" i="1"/>
  <c r="H360" i="1"/>
  <c r="H383" i="1"/>
  <c r="H314" i="1"/>
  <c r="H387" i="1"/>
  <c r="H384" i="1"/>
  <c r="H266" i="1"/>
  <c r="H388" i="1"/>
  <c r="H449" i="1"/>
  <c r="H291" i="1"/>
  <c r="H292" i="1"/>
  <c r="H450" i="1"/>
  <c r="H385" i="1"/>
  <c r="H293" i="1"/>
  <c r="H294" i="1"/>
  <c r="H379" i="1"/>
  <c r="H358" i="1"/>
  <c r="H247" i="1"/>
  <c r="H363" i="1"/>
  <c r="H117" i="1"/>
  <c r="H281" i="1"/>
  <c r="H90" i="1"/>
  <c r="H91" i="1"/>
  <c r="H391" i="1"/>
  <c r="H267" i="1"/>
  <c r="H92" i="1"/>
  <c r="H396" i="1"/>
  <c r="H386" i="1"/>
  <c r="H315" i="1"/>
  <c r="H316" i="1"/>
  <c r="H327" i="1"/>
  <c r="H282" i="1"/>
  <c r="H343" i="1"/>
  <c r="H239" i="1"/>
  <c r="H451" i="1"/>
  <c r="H295" i="1"/>
  <c r="H283" i="1"/>
  <c r="H366" i="1"/>
  <c r="H452" i="1"/>
  <c r="H296" i="1"/>
  <c r="H397" i="1"/>
  <c r="H367" i="1"/>
  <c r="H453" i="1"/>
  <c r="H454" i="1"/>
  <c r="H392" i="1"/>
  <c r="H297" i="1"/>
  <c r="H455" i="1"/>
  <c r="H395" i="1"/>
  <c r="H284" i="1"/>
  <c r="H456" i="1"/>
  <c r="H255" i="1"/>
  <c r="H328" i="1"/>
  <c r="H344" i="1"/>
  <c r="H268" i="1"/>
  <c r="H457" i="1"/>
  <c r="H256" i="1"/>
  <c r="O129" i="1"/>
  <c r="O184" i="1"/>
  <c r="O130" i="1"/>
  <c r="O400" i="1"/>
  <c r="O185" i="1"/>
  <c r="O131" i="1"/>
  <c r="O132" i="1"/>
  <c r="O401" i="1"/>
  <c r="O202" i="1"/>
  <c r="O402" i="1"/>
  <c r="O403" i="1"/>
  <c r="O404" i="1"/>
  <c r="O166" i="1"/>
  <c r="O405" i="1"/>
  <c r="O186" i="1"/>
  <c r="O406" i="1"/>
  <c r="O167" i="1"/>
  <c r="O407" i="1"/>
  <c r="O229" i="1"/>
  <c r="O408" i="1"/>
  <c r="O118" i="1"/>
  <c r="O104" i="1"/>
  <c r="O36" i="1"/>
  <c r="O220" i="1"/>
  <c r="O317" i="1"/>
  <c r="O151" i="1"/>
  <c r="O93" i="1"/>
  <c r="O152" i="1"/>
  <c r="O298" i="1"/>
  <c r="O133" i="1"/>
  <c r="O153" i="1"/>
  <c r="O119" i="1"/>
  <c r="O345" i="1"/>
  <c r="O203" i="1"/>
  <c r="O346" i="1"/>
  <c r="O134" i="1"/>
  <c r="O37" i="1"/>
  <c r="O187" i="1"/>
  <c r="O240" i="1"/>
  <c r="O135" i="1"/>
  <c r="O94" i="1"/>
  <c r="O120" i="1"/>
  <c r="O168" i="1"/>
  <c r="O136" i="1"/>
  <c r="O204" i="1"/>
  <c r="O188" i="1"/>
  <c r="O409" i="1"/>
  <c r="O121" i="1"/>
  <c r="O230" i="1"/>
  <c r="O189" i="1"/>
  <c r="O355" i="1"/>
  <c r="O17" i="1"/>
  <c r="O38" i="1"/>
  <c r="O305" i="1"/>
  <c r="O154" i="1"/>
  <c r="O205" i="1"/>
  <c r="O29" i="1"/>
  <c r="O176" i="1"/>
  <c r="O329" i="1"/>
  <c r="O410" i="1"/>
  <c r="O137" i="1"/>
  <c r="O39" i="1"/>
  <c r="O257" i="1"/>
  <c r="O169" i="1"/>
  <c r="O105" i="1"/>
  <c r="O106" i="1"/>
  <c r="O306" i="1"/>
  <c r="O30" i="1"/>
  <c r="O138" i="1"/>
  <c r="O411" i="1"/>
  <c r="O31" i="1"/>
  <c r="O155" i="1"/>
  <c r="O190" i="1"/>
  <c r="O206" i="1"/>
  <c r="O221" i="1"/>
  <c r="O18" i="1"/>
  <c r="O330" i="1"/>
  <c r="O222" i="1"/>
  <c r="O139" i="1"/>
  <c r="O191" i="1"/>
  <c r="O95" i="1"/>
  <c r="O347" i="1"/>
  <c r="O412" i="1"/>
  <c r="O348" i="1"/>
  <c r="O170" i="1"/>
  <c r="O231" i="1"/>
  <c r="O223" i="1"/>
  <c r="O207" i="1"/>
  <c r="O107" i="1"/>
  <c r="O140" i="1"/>
  <c r="O331" i="1"/>
  <c r="O171" i="1"/>
  <c r="O156" i="1"/>
  <c r="O122" i="1"/>
  <c r="O349" i="1"/>
  <c r="O413" i="1"/>
  <c r="O123" i="1"/>
  <c r="O141" i="1"/>
  <c r="O414" i="1"/>
  <c r="O96" i="1"/>
  <c r="O177" i="1"/>
  <c r="O97" i="1"/>
  <c r="O415" i="1"/>
  <c r="O299" i="1"/>
  <c r="O241" i="1"/>
  <c r="O232" i="1"/>
  <c r="O40" i="1"/>
  <c r="O142" i="1"/>
  <c r="O13" i="1"/>
  <c r="O124" i="1"/>
  <c r="O350" i="1"/>
  <c r="O351" i="1"/>
  <c r="O98" i="1"/>
  <c r="O286" i="1"/>
  <c r="O269" i="1"/>
  <c r="O416" i="1"/>
  <c r="O143" i="1"/>
  <c r="O178" i="1"/>
  <c r="O108" i="1"/>
  <c r="O109" i="1"/>
  <c r="O125" i="1"/>
  <c r="O144" i="1"/>
  <c r="O389" i="1"/>
  <c r="O208" i="1"/>
  <c r="O87" i="1"/>
  <c r="O258" i="1"/>
  <c r="O192" i="1"/>
  <c r="O417" i="1"/>
  <c r="O19" i="1"/>
  <c r="O99" i="1"/>
  <c r="O88" i="1"/>
  <c r="O209" i="1"/>
  <c r="O318" i="1"/>
  <c r="O332" i="1"/>
  <c r="O145" i="1"/>
  <c r="O319" i="1"/>
  <c r="O146" i="1"/>
  <c r="O320" i="1"/>
  <c r="O172" i="1"/>
  <c r="O210" i="1"/>
  <c r="O126" i="1"/>
  <c r="O418" i="1"/>
  <c r="O110" i="1"/>
  <c r="O361" i="1"/>
  <c r="O127" i="1"/>
  <c r="O300" i="1"/>
  <c r="O321" i="1"/>
  <c r="O419" i="1"/>
  <c r="O420" i="1"/>
  <c r="O157" i="1"/>
  <c r="O173" i="1"/>
  <c r="O322" i="1"/>
  <c r="O20" i="1"/>
  <c r="O100" i="1"/>
  <c r="O333" i="1"/>
  <c r="O111" i="1"/>
  <c r="O334" i="1"/>
  <c r="O421" i="1"/>
  <c r="O335" i="1"/>
  <c r="O193" i="1"/>
  <c r="O233" i="1"/>
  <c r="O422" i="1"/>
  <c r="O174" i="1"/>
  <c r="O179" i="1"/>
  <c r="O423" i="1"/>
  <c r="O424" i="1"/>
  <c r="O71" i="1"/>
  <c r="O270" i="1"/>
  <c r="O301" i="1"/>
  <c r="O112" i="1"/>
  <c r="O425" i="1"/>
  <c r="O302" i="1"/>
  <c r="O323" i="1"/>
  <c r="O248" i="1"/>
  <c r="O237" i="1"/>
  <c r="O426" i="1"/>
  <c r="O234" i="1"/>
  <c r="O41" i="1"/>
  <c r="O57" i="1"/>
  <c r="O21" i="1"/>
  <c r="O32" i="1"/>
  <c r="O101" i="1"/>
  <c r="O249" i="1"/>
  <c r="O22" i="1"/>
  <c r="O147" i="1"/>
  <c r="O224" i="1"/>
  <c r="O61" i="1"/>
  <c r="O148" i="1"/>
  <c r="O211" i="1"/>
  <c r="O427" i="1"/>
  <c r="O62" i="1"/>
  <c r="O180" i="1"/>
  <c r="O50" i="1"/>
  <c r="O63" i="1"/>
  <c r="O42" i="1"/>
  <c r="O428" i="1"/>
  <c r="O149" i="1"/>
  <c r="O43" i="1"/>
  <c r="O51" i="1"/>
  <c r="O429" i="1"/>
  <c r="O44" i="1"/>
  <c r="O72" i="1"/>
  <c r="O212" i="1"/>
  <c r="O430" i="1"/>
  <c r="O45" i="1"/>
  <c r="O158" i="1"/>
  <c r="O102" i="1"/>
  <c r="O23" i="1"/>
  <c r="O24" i="1"/>
  <c r="O33" i="1"/>
  <c r="O431" i="1"/>
  <c r="O9" i="1"/>
  <c r="O432" i="1"/>
  <c r="O6" i="1"/>
  <c r="O12" i="1"/>
  <c r="O14" i="1"/>
  <c r="O433" i="1"/>
  <c r="O434" i="1"/>
  <c r="O64" i="1"/>
  <c r="O52" i="1"/>
  <c r="O2" i="1"/>
  <c r="O46" i="1"/>
  <c r="O25" i="1"/>
  <c r="O47" i="1"/>
  <c r="O225" i="1"/>
  <c r="O81" i="1"/>
  <c r="O77" i="1"/>
  <c r="O113" i="1"/>
  <c r="O226" i="1"/>
  <c r="O86" i="1"/>
  <c r="O336" i="1"/>
  <c r="O26" i="1"/>
  <c r="O194" i="1"/>
  <c r="O181" i="1"/>
  <c r="O435" i="1"/>
  <c r="O195" i="1"/>
  <c r="O73" i="1"/>
  <c r="O74" i="1"/>
  <c r="O65" i="1"/>
  <c r="O27" i="1"/>
  <c r="O196" i="1"/>
  <c r="O259" i="1"/>
  <c r="O213" i="1"/>
  <c r="O197" i="1"/>
  <c r="O150" i="1"/>
  <c r="O182" i="1"/>
  <c r="O214" i="1"/>
  <c r="O78" i="1"/>
  <c r="O307" i="1"/>
  <c r="O66" i="1"/>
  <c r="O3" i="1"/>
  <c r="O82" i="1"/>
  <c r="O67" i="1"/>
  <c r="O114" i="1"/>
  <c r="O215" i="1"/>
  <c r="O34" i="1"/>
  <c r="O159" i="1"/>
  <c r="O10" i="1"/>
  <c r="O198" i="1"/>
  <c r="O75" i="1"/>
  <c r="O436" i="1"/>
  <c r="O160" i="1"/>
  <c r="O48" i="1"/>
  <c r="O58" i="1"/>
  <c r="O53" i="1"/>
  <c r="O59" i="1"/>
  <c r="O250" i="1"/>
  <c r="O68" i="1"/>
  <c r="O69" i="1"/>
  <c r="O437" i="1"/>
  <c r="O15" i="1"/>
  <c r="O235" i="1"/>
  <c r="O175" i="1"/>
  <c r="O216" i="1"/>
  <c r="O337" i="1"/>
  <c r="O183" i="1"/>
  <c r="O7" i="1"/>
  <c r="O60" i="1"/>
  <c r="O227" i="1"/>
  <c r="O70" i="1"/>
  <c r="O199" i="1"/>
  <c r="O83" i="1"/>
  <c r="O228" i="1"/>
  <c r="O217" i="1"/>
  <c r="O161" i="1"/>
  <c r="O54" i="1"/>
  <c r="O11" i="1"/>
  <c r="O28" i="1"/>
  <c r="O438" i="1"/>
  <c r="O79" i="1"/>
  <c r="O271" i="1"/>
  <c r="O218" i="1"/>
  <c r="O49" i="1"/>
  <c r="O16" i="1"/>
  <c r="O162" i="1"/>
  <c r="O84" i="1"/>
  <c r="O55" i="1"/>
  <c r="O85" i="1"/>
  <c r="O8" i="1"/>
  <c r="O219" i="1"/>
  <c r="O439" i="1"/>
  <c r="O35" i="1"/>
  <c r="O440" i="1"/>
  <c r="O56" i="1"/>
  <c r="O4" i="1"/>
  <c r="O76" i="1"/>
  <c r="O338" i="1"/>
  <c r="O163" i="1"/>
  <c r="O80" i="1"/>
  <c r="O441" i="1"/>
  <c r="O5" i="1"/>
  <c r="O164" i="1"/>
  <c r="O165" i="1"/>
  <c r="O200" i="1"/>
  <c r="O201" i="1"/>
  <c r="O236" i="1"/>
  <c r="O442" i="1"/>
  <c r="O260" i="1"/>
  <c r="O242" i="1"/>
  <c r="O369" i="1"/>
  <c r="O443" i="1"/>
  <c r="O272" i="1"/>
  <c r="O370" i="1"/>
  <c r="O273" i="1"/>
  <c r="O308" i="1"/>
  <c r="O368" i="1"/>
  <c r="O356" i="1"/>
  <c r="O444" i="1"/>
  <c r="O274" i="1"/>
  <c r="O309" i="1"/>
  <c r="O352" i="1"/>
  <c r="O371" i="1"/>
  <c r="O261" i="1"/>
  <c r="O445" i="1"/>
  <c r="O339" i="1"/>
  <c r="O262" i="1"/>
  <c r="O446" i="1"/>
  <c r="O447" i="1"/>
  <c r="O275" i="1"/>
  <c r="O394" i="1"/>
  <c r="O251" i="1"/>
  <c r="O340" i="1"/>
  <c r="O115" i="1"/>
  <c r="O372" i="1"/>
  <c r="O373" i="1"/>
  <c r="O276" i="1"/>
  <c r="O390" i="1"/>
  <c r="O263" i="1"/>
  <c r="O264" i="1"/>
  <c r="O252" i="1"/>
  <c r="O265" i="1"/>
  <c r="O89" i="1"/>
  <c r="O353" i="1"/>
  <c r="O303" i="1"/>
  <c r="O310" i="1"/>
  <c r="O324" i="1"/>
  <c r="O380" i="1"/>
  <c r="O311" i="1"/>
  <c r="O287" i="1"/>
  <c r="O374" i="1"/>
  <c r="O375" i="1"/>
  <c r="O288" i="1"/>
  <c r="O341" i="1"/>
  <c r="O243" i="1"/>
  <c r="O376" i="1"/>
  <c r="O253" i="1"/>
  <c r="O381" i="1"/>
  <c r="O277" i="1"/>
  <c r="O362" i="1"/>
  <c r="O278" i="1"/>
  <c r="O382" i="1"/>
  <c r="O244" i="1"/>
  <c r="O312" i="1"/>
  <c r="O245" i="1"/>
  <c r="O377" i="1"/>
  <c r="O325" i="1"/>
  <c r="O254" i="1"/>
  <c r="O279" i="1"/>
  <c r="O354" i="1"/>
  <c r="O448" i="1"/>
  <c r="O359" i="1"/>
  <c r="O238" i="1"/>
  <c r="O378" i="1"/>
  <c r="O304" i="1"/>
  <c r="O246" i="1"/>
  <c r="O289" i="1"/>
  <c r="O313" i="1"/>
  <c r="O357" i="1"/>
  <c r="O103" i="1"/>
  <c r="O116" i="1"/>
  <c r="O290" i="1"/>
  <c r="O364" i="1"/>
  <c r="O365" i="1"/>
  <c r="O393" i="1"/>
  <c r="O326" i="1"/>
  <c r="O280" i="1"/>
  <c r="O342" i="1"/>
  <c r="O360" i="1"/>
  <c r="O383" i="1"/>
  <c r="O314" i="1"/>
  <c r="O387" i="1"/>
  <c r="O384" i="1"/>
  <c r="O266" i="1"/>
  <c r="O388" i="1"/>
  <c r="O449" i="1"/>
  <c r="O291" i="1"/>
  <c r="O292" i="1"/>
  <c r="O450" i="1"/>
  <c r="O385" i="1"/>
  <c r="O293" i="1"/>
  <c r="O294" i="1"/>
  <c r="O379" i="1"/>
  <c r="O358" i="1"/>
  <c r="O247" i="1"/>
  <c r="O363" i="1"/>
  <c r="O117" i="1"/>
  <c r="O281" i="1"/>
  <c r="O90" i="1"/>
  <c r="O91" i="1"/>
  <c r="O391" i="1"/>
  <c r="O267" i="1"/>
  <c r="O92" i="1"/>
  <c r="O396" i="1"/>
  <c r="O386" i="1"/>
  <c r="O315" i="1"/>
  <c r="O316" i="1"/>
  <c r="O327" i="1"/>
  <c r="O282" i="1"/>
  <c r="O343" i="1"/>
  <c r="O239" i="1"/>
  <c r="O451" i="1"/>
  <c r="O295" i="1"/>
  <c r="O283" i="1"/>
  <c r="O366" i="1"/>
  <c r="O452" i="1"/>
  <c r="O296" i="1"/>
  <c r="O397" i="1"/>
  <c r="O367" i="1"/>
  <c r="O453" i="1"/>
  <c r="O454" i="1"/>
  <c r="O392" i="1"/>
  <c r="O297" i="1"/>
  <c r="O455" i="1"/>
  <c r="O395" i="1"/>
  <c r="O284" i="1"/>
  <c r="O456" i="1"/>
  <c r="O255" i="1"/>
  <c r="O328" i="1"/>
  <c r="O344" i="1"/>
  <c r="O268" i="1"/>
  <c r="O457" i="1"/>
  <c r="O256" i="1"/>
  <c r="O128" i="1"/>
  <c r="N129" i="1"/>
  <c r="N184" i="1"/>
  <c r="N130" i="1"/>
  <c r="N400" i="1"/>
  <c r="N185" i="1"/>
  <c r="N131" i="1"/>
  <c r="N132" i="1"/>
  <c r="N401" i="1"/>
  <c r="N202" i="1"/>
  <c r="N402" i="1"/>
  <c r="N403" i="1"/>
  <c r="N404" i="1"/>
  <c r="N166" i="1"/>
  <c r="N405" i="1"/>
  <c r="N186" i="1"/>
  <c r="N406" i="1"/>
  <c r="N167" i="1"/>
  <c r="N407" i="1"/>
  <c r="N229" i="1"/>
  <c r="N408" i="1"/>
  <c r="N118" i="1"/>
  <c r="N104" i="1"/>
  <c r="N36" i="1"/>
  <c r="N220" i="1"/>
  <c r="N317" i="1"/>
  <c r="N151" i="1"/>
  <c r="N93" i="1"/>
  <c r="N152" i="1"/>
  <c r="N298" i="1"/>
  <c r="N133" i="1"/>
  <c r="N153" i="1"/>
  <c r="N119" i="1"/>
  <c r="N345" i="1"/>
  <c r="N203" i="1"/>
  <c r="N346" i="1"/>
  <c r="N134" i="1"/>
  <c r="N37" i="1"/>
  <c r="N187" i="1"/>
  <c r="N240" i="1"/>
  <c r="N135" i="1"/>
  <c r="N94" i="1"/>
  <c r="N120" i="1"/>
  <c r="N168" i="1"/>
  <c r="N136" i="1"/>
  <c r="N204" i="1"/>
  <c r="N188" i="1"/>
  <c r="N409" i="1"/>
  <c r="N121" i="1"/>
  <c r="N230" i="1"/>
  <c r="N189" i="1"/>
  <c r="N355" i="1"/>
  <c r="N17" i="1"/>
  <c r="N38" i="1"/>
  <c r="N305" i="1"/>
  <c r="N154" i="1"/>
  <c r="N205" i="1"/>
  <c r="N29" i="1"/>
  <c r="N176" i="1"/>
  <c r="N329" i="1"/>
  <c r="N410" i="1"/>
  <c r="N137" i="1"/>
  <c r="N39" i="1"/>
  <c r="N257" i="1"/>
  <c r="N169" i="1"/>
  <c r="N105" i="1"/>
  <c r="N106" i="1"/>
  <c r="N306" i="1"/>
  <c r="N30" i="1"/>
  <c r="N138" i="1"/>
  <c r="N411" i="1"/>
  <c r="N31" i="1"/>
  <c r="N155" i="1"/>
  <c r="N190" i="1"/>
  <c r="N206" i="1"/>
  <c r="N221" i="1"/>
  <c r="N18" i="1"/>
  <c r="N330" i="1"/>
  <c r="N222" i="1"/>
  <c r="N139" i="1"/>
  <c r="N191" i="1"/>
  <c r="N95" i="1"/>
  <c r="N347" i="1"/>
  <c r="N412" i="1"/>
  <c r="N348" i="1"/>
  <c r="N170" i="1"/>
  <c r="N231" i="1"/>
  <c r="N223" i="1"/>
  <c r="N207" i="1"/>
  <c r="N107" i="1"/>
  <c r="N140" i="1"/>
  <c r="N331" i="1"/>
  <c r="N171" i="1"/>
  <c r="N156" i="1"/>
  <c r="N122" i="1"/>
  <c r="N349" i="1"/>
  <c r="N413" i="1"/>
  <c r="N123" i="1"/>
  <c r="N141" i="1"/>
  <c r="N414" i="1"/>
  <c r="N96" i="1"/>
  <c r="N177" i="1"/>
  <c r="N97" i="1"/>
  <c r="N415" i="1"/>
  <c r="N299" i="1"/>
  <c r="N241" i="1"/>
  <c r="N232" i="1"/>
  <c r="N40" i="1"/>
  <c r="N142" i="1"/>
  <c r="N13" i="1"/>
  <c r="N124" i="1"/>
  <c r="N350" i="1"/>
  <c r="N351" i="1"/>
  <c r="N98" i="1"/>
  <c r="N286" i="1"/>
  <c r="N269" i="1"/>
  <c r="N416" i="1"/>
  <c r="N143" i="1"/>
  <c r="N178" i="1"/>
  <c r="N108" i="1"/>
  <c r="N109" i="1"/>
  <c r="N125" i="1"/>
  <c r="N144" i="1"/>
  <c r="N389" i="1"/>
  <c r="N208" i="1"/>
  <c r="N87" i="1"/>
  <c r="N258" i="1"/>
  <c r="N192" i="1"/>
  <c r="N417" i="1"/>
  <c r="N19" i="1"/>
  <c r="N99" i="1"/>
  <c r="N88" i="1"/>
  <c r="N209" i="1"/>
  <c r="N318" i="1"/>
  <c r="N332" i="1"/>
  <c r="N145" i="1"/>
  <c r="N319" i="1"/>
  <c r="N146" i="1"/>
  <c r="N320" i="1"/>
  <c r="N172" i="1"/>
  <c r="N210" i="1"/>
  <c r="N126" i="1"/>
  <c r="N418" i="1"/>
  <c r="N110" i="1"/>
  <c r="N361" i="1"/>
  <c r="N127" i="1"/>
  <c r="N300" i="1"/>
  <c r="N321" i="1"/>
  <c r="N419" i="1"/>
  <c r="N420" i="1"/>
  <c r="N157" i="1"/>
  <c r="N173" i="1"/>
  <c r="N322" i="1"/>
  <c r="N20" i="1"/>
  <c r="N100" i="1"/>
  <c r="N333" i="1"/>
  <c r="N111" i="1"/>
  <c r="N334" i="1"/>
  <c r="N421" i="1"/>
  <c r="N335" i="1"/>
  <c r="N193" i="1"/>
  <c r="N233" i="1"/>
  <c r="N422" i="1"/>
  <c r="N174" i="1"/>
  <c r="N179" i="1"/>
  <c r="N423" i="1"/>
  <c r="N424" i="1"/>
  <c r="N71" i="1"/>
  <c r="N270" i="1"/>
  <c r="N301" i="1"/>
  <c r="N112" i="1"/>
  <c r="N425" i="1"/>
  <c r="N302" i="1"/>
  <c r="N323" i="1"/>
  <c r="N248" i="1"/>
  <c r="N237" i="1"/>
  <c r="N426" i="1"/>
  <c r="N234" i="1"/>
  <c r="N41" i="1"/>
  <c r="N57" i="1"/>
  <c r="N21" i="1"/>
  <c r="N32" i="1"/>
  <c r="N101" i="1"/>
  <c r="N249" i="1"/>
  <c r="N22" i="1"/>
  <c r="N147" i="1"/>
  <c r="N224" i="1"/>
  <c r="N61" i="1"/>
  <c r="N148" i="1"/>
  <c r="N211" i="1"/>
  <c r="N427" i="1"/>
  <c r="N62" i="1"/>
  <c r="N180" i="1"/>
  <c r="N50" i="1"/>
  <c r="N63" i="1"/>
  <c r="N42" i="1"/>
  <c r="N428" i="1"/>
  <c r="N149" i="1"/>
  <c r="N43" i="1"/>
  <c r="N51" i="1"/>
  <c r="N429" i="1"/>
  <c r="N44" i="1"/>
  <c r="N72" i="1"/>
  <c r="N212" i="1"/>
  <c r="N430" i="1"/>
  <c r="N45" i="1"/>
  <c r="N158" i="1"/>
  <c r="N102" i="1"/>
  <c r="N23" i="1"/>
  <c r="N24" i="1"/>
  <c r="N33" i="1"/>
  <c r="N431" i="1"/>
  <c r="N9" i="1"/>
  <c r="N432" i="1"/>
  <c r="N6" i="1"/>
  <c r="N12" i="1"/>
  <c r="N14" i="1"/>
  <c r="N433" i="1"/>
  <c r="N434" i="1"/>
  <c r="N64" i="1"/>
  <c r="N52" i="1"/>
  <c r="N2" i="1"/>
  <c r="N46" i="1"/>
  <c r="N25" i="1"/>
  <c r="N47" i="1"/>
  <c r="N225" i="1"/>
  <c r="N81" i="1"/>
  <c r="N77" i="1"/>
  <c r="N113" i="1"/>
  <c r="N226" i="1"/>
  <c r="N86" i="1"/>
  <c r="N336" i="1"/>
  <c r="N26" i="1"/>
  <c r="N194" i="1"/>
  <c r="N181" i="1"/>
  <c r="N435" i="1"/>
  <c r="N195" i="1"/>
  <c r="N73" i="1"/>
  <c r="N74" i="1"/>
  <c r="N65" i="1"/>
  <c r="N27" i="1"/>
  <c r="N196" i="1"/>
  <c r="N259" i="1"/>
  <c r="N213" i="1"/>
  <c r="N197" i="1"/>
  <c r="N150" i="1"/>
  <c r="N182" i="1"/>
  <c r="N214" i="1"/>
  <c r="N78" i="1"/>
  <c r="N307" i="1"/>
  <c r="N66" i="1"/>
  <c r="N3" i="1"/>
  <c r="N82" i="1"/>
  <c r="N67" i="1"/>
  <c r="N114" i="1"/>
  <c r="N215" i="1"/>
  <c r="N34" i="1"/>
  <c r="N159" i="1"/>
  <c r="N10" i="1"/>
  <c r="N198" i="1"/>
  <c r="N75" i="1"/>
  <c r="N436" i="1"/>
  <c r="N160" i="1"/>
  <c r="N48" i="1"/>
  <c r="N58" i="1"/>
  <c r="N53" i="1"/>
  <c r="N59" i="1"/>
  <c r="N250" i="1"/>
  <c r="N68" i="1"/>
  <c r="N69" i="1"/>
  <c r="N437" i="1"/>
  <c r="N15" i="1"/>
  <c r="N235" i="1"/>
  <c r="N175" i="1"/>
  <c r="N216" i="1"/>
  <c r="N337" i="1"/>
  <c r="N183" i="1"/>
  <c r="N7" i="1"/>
  <c r="N60" i="1"/>
  <c r="N227" i="1"/>
  <c r="N70" i="1"/>
  <c r="N199" i="1"/>
  <c r="N83" i="1"/>
  <c r="N228" i="1"/>
  <c r="N217" i="1"/>
  <c r="N161" i="1"/>
  <c r="N54" i="1"/>
  <c r="N11" i="1"/>
  <c r="N28" i="1"/>
  <c r="N438" i="1"/>
  <c r="N79" i="1"/>
  <c r="N271" i="1"/>
  <c r="N218" i="1"/>
  <c r="N49" i="1"/>
  <c r="N16" i="1"/>
  <c r="N162" i="1"/>
  <c r="N84" i="1"/>
  <c r="N55" i="1"/>
  <c r="N85" i="1"/>
  <c r="N8" i="1"/>
  <c r="N219" i="1"/>
  <c r="N439" i="1"/>
  <c r="N35" i="1"/>
  <c r="N440" i="1"/>
  <c r="N56" i="1"/>
  <c r="N4" i="1"/>
  <c r="N76" i="1"/>
  <c r="N338" i="1"/>
  <c r="N163" i="1"/>
  <c r="N80" i="1"/>
  <c r="N441" i="1"/>
  <c r="N5" i="1"/>
  <c r="N164" i="1"/>
  <c r="N165" i="1"/>
  <c r="N200" i="1"/>
  <c r="N201" i="1"/>
  <c r="N236" i="1"/>
  <c r="N442" i="1"/>
  <c r="N260" i="1"/>
  <c r="N242" i="1"/>
  <c r="N369" i="1"/>
  <c r="N443" i="1"/>
  <c r="N272" i="1"/>
  <c r="N370" i="1"/>
  <c r="N273" i="1"/>
  <c r="N308" i="1"/>
  <c r="N368" i="1"/>
  <c r="N356" i="1"/>
  <c r="N444" i="1"/>
  <c r="N274" i="1"/>
  <c r="N309" i="1"/>
  <c r="N352" i="1"/>
  <c r="N371" i="1"/>
  <c r="N261" i="1"/>
  <c r="N445" i="1"/>
  <c r="N339" i="1"/>
  <c r="N262" i="1"/>
  <c r="N446" i="1"/>
  <c r="N447" i="1"/>
  <c r="N275" i="1"/>
  <c r="N394" i="1"/>
  <c r="N251" i="1"/>
  <c r="N340" i="1"/>
  <c r="N115" i="1"/>
  <c r="N372" i="1"/>
  <c r="N373" i="1"/>
  <c r="N276" i="1"/>
  <c r="N390" i="1"/>
  <c r="N263" i="1"/>
  <c r="N264" i="1"/>
  <c r="N252" i="1"/>
  <c r="N265" i="1"/>
  <c r="N89" i="1"/>
  <c r="N353" i="1"/>
  <c r="N303" i="1"/>
  <c r="N310" i="1"/>
  <c r="N324" i="1"/>
  <c r="N380" i="1"/>
  <c r="N311" i="1"/>
  <c r="N287" i="1"/>
  <c r="N374" i="1"/>
  <c r="N375" i="1"/>
  <c r="N288" i="1"/>
  <c r="N341" i="1"/>
  <c r="N243" i="1"/>
  <c r="N376" i="1"/>
  <c r="N253" i="1"/>
  <c r="N381" i="1"/>
  <c r="N277" i="1"/>
  <c r="N362" i="1"/>
  <c r="N278" i="1"/>
  <c r="N382" i="1"/>
  <c r="N244" i="1"/>
  <c r="N312" i="1"/>
  <c r="N245" i="1"/>
  <c r="N377" i="1"/>
  <c r="N325" i="1"/>
  <c r="N254" i="1"/>
  <c r="N279" i="1"/>
  <c r="N354" i="1"/>
  <c r="N448" i="1"/>
  <c r="N359" i="1"/>
  <c r="N238" i="1"/>
  <c r="N378" i="1"/>
  <c r="N304" i="1"/>
  <c r="N246" i="1"/>
  <c r="N289" i="1"/>
  <c r="N313" i="1"/>
  <c r="N357" i="1"/>
  <c r="N103" i="1"/>
  <c r="N116" i="1"/>
  <c r="N290" i="1"/>
  <c r="N364" i="1"/>
  <c r="N365" i="1"/>
  <c r="N393" i="1"/>
  <c r="N326" i="1"/>
  <c r="N280" i="1"/>
  <c r="N342" i="1"/>
  <c r="N360" i="1"/>
  <c r="N383" i="1"/>
  <c r="N314" i="1"/>
  <c r="N387" i="1"/>
  <c r="N384" i="1"/>
  <c r="N266" i="1"/>
  <c r="N388" i="1"/>
  <c r="N449" i="1"/>
  <c r="N291" i="1"/>
  <c r="N292" i="1"/>
  <c r="N450" i="1"/>
  <c r="N385" i="1"/>
  <c r="N293" i="1"/>
  <c r="N294" i="1"/>
  <c r="N379" i="1"/>
  <c r="N358" i="1"/>
  <c r="N247" i="1"/>
  <c r="N363" i="1"/>
  <c r="N117" i="1"/>
  <c r="N281" i="1"/>
  <c r="N90" i="1"/>
  <c r="N91" i="1"/>
  <c r="N391" i="1"/>
  <c r="N267" i="1"/>
  <c r="N92" i="1"/>
  <c r="N396" i="1"/>
  <c r="N386" i="1"/>
  <c r="N315" i="1"/>
  <c r="N316" i="1"/>
  <c r="N327" i="1"/>
  <c r="N282" i="1"/>
  <c r="N343" i="1"/>
  <c r="N239" i="1"/>
  <c r="N451" i="1"/>
  <c r="N295" i="1"/>
  <c r="N283" i="1"/>
  <c r="N366" i="1"/>
  <c r="N452" i="1"/>
  <c r="N296" i="1"/>
  <c r="N397" i="1"/>
  <c r="N367" i="1"/>
  <c r="N453" i="1"/>
  <c r="N454" i="1"/>
  <c r="N392" i="1"/>
  <c r="N297" i="1"/>
  <c r="N455" i="1"/>
  <c r="N395" i="1"/>
  <c r="N284" i="1"/>
  <c r="N456" i="1"/>
  <c r="N255" i="1"/>
  <c r="N328" i="1"/>
  <c r="N344" i="1"/>
  <c r="N268" i="1"/>
  <c r="N457" i="1"/>
  <c r="N256" i="1"/>
  <c r="N128" i="1"/>
  <c r="T166" i="1"/>
  <c r="T118" i="1"/>
  <c r="T138" i="1"/>
  <c r="T170" i="1"/>
  <c r="T156" i="1"/>
  <c r="T177" i="1"/>
  <c r="T13" i="1"/>
  <c r="T143" i="1"/>
  <c r="T318" i="1"/>
  <c r="T126" i="1"/>
  <c r="T334" i="1"/>
  <c r="T423" i="1"/>
  <c r="T323" i="1"/>
  <c r="T32" i="1"/>
  <c r="T211" i="1"/>
  <c r="T149" i="1"/>
  <c r="T45" i="1"/>
  <c r="T2" i="1"/>
  <c r="T226" i="1"/>
  <c r="T73" i="1"/>
  <c r="T150" i="1"/>
  <c r="T67" i="1"/>
  <c r="T436" i="1"/>
  <c r="T69" i="1"/>
  <c r="T7" i="1"/>
  <c r="T49" i="1"/>
  <c r="T439" i="1"/>
  <c r="T80" i="1"/>
  <c r="T442" i="1"/>
  <c r="T308" i="1"/>
  <c r="T261" i="1"/>
  <c r="T251" i="1"/>
  <c r="T264" i="1"/>
  <c r="T380" i="1"/>
  <c r="T376" i="1"/>
  <c r="T359" i="1"/>
  <c r="T103" i="1"/>
  <c r="T342" i="1"/>
  <c r="T449" i="1"/>
  <c r="T358" i="1"/>
  <c r="T267" i="1"/>
  <c r="T343" i="1"/>
  <c r="T284" i="1"/>
  <c r="T185" i="1"/>
  <c r="T330" i="1"/>
  <c r="T420" i="1"/>
  <c r="T432" i="1"/>
  <c r="T161" i="1"/>
  <c r="T312" i="1"/>
  <c r="T397" i="1"/>
  <c r="T94" i="1"/>
  <c r="T136" i="1"/>
  <c r="T30" i="1"/>
  <c r="T96" i="1"/>
  <c r="T87" i="1"/>
  <c r="T20" i="1"/>
  <c r="T214" i="1"/>
  <c r="T82" i="1"/>
  <c r="T215" i="1"/>
  <c r="T48" i="1"/>
  <c r="T15" i="1"/>
  <c r="T227" i="1"/>
  <c r="T11" i="1"/>
  <c r="T162" i="1"/>
  <c r="T440" i="1"/>
  <c r="T5" i="1"/>
  <c r="T236" i="1"/>
  <c r="T242" i="1"/>
  <c r="T356" i="1"/>
  <c r="T339" i="1"/>
  <c r="T115" i="1"/>
  <c r="T265" i="1"/>
  <c r="T287" i="1"/>
  <c r="T381" i="1"/>
  <c r="T377" i="1"/>
  <c r="T448" i="1"/>
  <c r="T378" i="1"/>
  <c r="T290" i="1"/>
  <c r="T383" i="1"/>
  <c r="T292" i="1"/>
  <c r="T363" i="1"/>
  <c r="T396" i="1"/>
  <c r="T451" i="1"/>
  <c r="T453" i="1"/>
  <c r="T395" i="1"/>
  <c r="T255" i="1"/>
  <c r="O285" i="1"/>
  <c r="O399" i="1"/>
  <c r="N399" i="1"/>
  <c r="N285" i="1"/>
  <c r="T130" i="1"/>
  <c r="T153" i="1"/>
  <c r="T119" i="1"/>
  <c r="T240" i="1"/>
  <c r="T154" i="1"/>
  <c r="T257" i="1"/>
  <c r="T411" i="1"/>
  <c r="T31" i="1"/>
  <c r="T222" i="1"/>
  <c r="T139" i="1"/>
  <c r="T191" i="1"/>
  <c r="T231" i="1"/>
  <c r="T223" i="1"/>
  <c r="T207" i="1"/>
  <c r="T122" i="1"/>
  <c r="T349" i="1"/>
  <c r="T413" i="1"/>
  <c r="T97" i="1"/>
  <c r="T415" i="1"/>
  <c r="T299" i="1"/>
  <c r="T124" i="1"/>
  <c r="T350" i="1"/>
  <c r="T351" i="1"/>
  <c r="T178" i="1"/>
  <c r="T108" i="1"/>
  <c r="T109" i="1"/>
  <c r="T258" i="1"/>
  <c r="T192" i="1"/>
  <c r="T417" i="1"/>
  <c r="T332" i="1"/>
  <c r="T145" i="1"/>
  <c r="T319" i="1"/>
  <c r="T418" i="1"/>
  <c r="T110" i="1"/>
  <c r="T361" i="1"/>
  <c r="T157" i="1"/>
  <c r="T173" i="1"/>
  <c r="T322" i="1"/>
  <c r="T421" i="1"/>
  <c r="T335" i="1"/>
  <c r="T193" i="1"/>
  <c r="T422" i="1"/>
  <c r="T424" i="1"/>
  <c r="T71" i="1"/>
  <c r="T270" i="1"/>
  <c r="T248" i="1"/>
  <c r="T237" i="1"/>
  <c r="T426" i="1"/>
  <c r="T101" i="1"/>
  <c r="T249" i="1"/>
  <c r="T22" i="1"/>
  <c r="T427" i="1"/>
  <c r="T62" i="1"/>
  <c r="T180" i="1"/>
  <c r="T43" i="1"/>
  <c r="T51" i="1"/>
  <c r="T429" i="1"/>
  <c r="T158" i="1"/>
  <c r="T102" i="1"/>
  <c r="T23" i="1"/>
  <c r="T6" i="1"/>
  <c r="T12" i="1"/>
  <c r="T14" i="1"/>
  <c r="T46" i="1"/>
  <c r="T25" i="1"/>
  <c r="T47" i="1"/>
  <c r="T86" i="1"/>
  <c r="T336" i="1"/>
  <c r="T26" i="1"/>
  <c r="T74" i="1"/>
  <c r="T65" i="1"/>
  <c r="T27" i="1"/>
  <c r="T182" i="1"/>
  <c r="T78" i="1"/>
  <c r="T114" i="1"/>
  <c r="T34" i="1"/>
  <c r="T160" i="1"/>
  <c r="T58" i="1"/>
  <c r="T437" i="1"/>
  <c r="T235" i="1"/>
  <c r="T60" i="1"/>
  <c r="T70" i="1"/>
  <c r="T54" i="1"/>
  <c r="T28" i="1"/>
  <c r="T16" i="1"/>
  <c r="T84" i="1"/>
  <c r="T35" i="1"/>
  <c r="T56" i="1"/>
  <c r="T441" i="1"/>
  <c r="T164" i="1"/>
  <c r="T260" i="1"/>
  <c r="T369" i="1"/>
  <c r="T368" i="1"/>
  <c r="T444" i="1"/>
  <c r="T445" i="1"/>
  <c r="T262" i="1"/>
  <c r="T340" i="1"/>
  <c r="T372" i="1"/>
  <c r="T252" i="1"/>
  <c r="T89" i="1"/>
  <c r="T311" i="1"/>
  <c r="T374" i="1"/>
  <c r="T253" i="1"/>
  <c r="T277" i="1"/>
  <c r="T245" i="1"/>
  <c r="T325" i="1"/>
  <c r="T238" i="1"/>
  <c r="T304" i="1"/>
  <c r="T116" i="1"/>
  <c r="T364" i="1"/>
  <c r="T360" i="1"/>
  <c r="T314" i="1"/>
  <c r="T291" i="1"/>
  <c r="T450" i="1"/>
  <c r="T247" i="1"/>
  <c r="T117" i="1"/>
  <c r="T92" i="1"/>
  <c r="T386" i="1"/>
  <c r="T239" i="1"/>
  <c r="T295" i="1"/>
  <c r="T367" i="1"/>
  <c r="T454" i="1"/>
  <c r="T456" i="1"/>
  <c r="T328" i="1"/>
  <c r="T398" i="1"/>
  <c r="W289" i="1" l="1"/>
  <c r="Y289" i="1"/>
  <c r="Z289" i="1"/>
  <c r="W309" i="1"/>
  <c r="Y309" i="1"/>
  <c r="Z309" i="1"/>
  <c r="W216" i="1"/>
  <c r="Y216" i="1"/>
  <c r="Z216" i="1"/>
  <c r="W33" i="1"/>
  <c r="Y33" i="1"/>
  <c r="Z33" i="1"/>
  <c r="W63" i="1"/>
  <c r="Y63" i="1"/>
  <c r="Z63" i="1"/>
  <c r="W100" i="1"/>
  <c r="Z100" i="1"/>
  <c r="Y100" i="1"/>
  <c r="W99" i="1"/>
  <c r="Z99" i="1"/>
  <c r="Y99" i="1"/>
  <c r="W141" i="1"/>
  <c r="Y141" i="1"/>
  <c r="Z141" i="1"/>
  <c r="W206" i="1"/>
  <c r="Z206" i="1"/>
  <c r="Y206" i="1"/>
  <c r="W328" i="1"/>
  <c r="Z328" i="1"/>
  <c r="Y328" i="1"/>
  <c r="W454" i="1"/>
  <c r="Z454" i="1"/>
  <c r="Y454" i="1"/>
  <c r="W295" i="1"/>
  <c r="Z295" i="1"/>
  <c r="Y295" i="1"/>
  <c r="W386" i="1"/>
  <c r="Y386" i="1"/>
  <c r="Z386" i="1"/>
  <c r="W117" i="1"/>
  <c r="Z117" i="1"/>
  <c r="Y117" i="1"/>
  <c r="W450" i="1"/>
  <c r="Z450" i="1"/>
  <c r="Y450" i="1"/>
  <c r="W314" i="1"/>
  <c r="Y314" i="1"/>
  <c r="Z314" i="1"/>
  <c r="W364" i="1"/>
  <c r="Z364" i="1"/>
  <c r="Y364" i="1"/>
  <c r="W304" i="1"/>
  <c r="Y304" i="1"/>
  <c r="Z304" i="1"/>
  <c r="W325" i="1"/>
  <c r="Y325" i="1"/>
  <c r="Z325" i="1"/>
  <c r="W277" i="1"/>
  <c r="Y277" i="1"/>
  <c r="Z277" i="1"/>
  <c r="W374" i="1"/>
  <c r="Z374" i="1"/>
  <c r="Y374" i="1"/>
  <c r="W89" i="1"/>
  <c r="Y89" i="1"/>
  <c r="Z89" i="1"/>
  <c r="W372" i="1"/>
  <c r="Z372" i="1"/>
  <c r="Y372" i="1"/>
  <c r="W262" i="1"/>
  <c r="Z262" i="1"/>
  <c r="Y262" i="1"/>
  <c r="W444" i="1"/>
  <c r="Z444" i="1"/>
  <c r="Y444" i="1"/>
  <c r="W369" i="1"/>
  <c r="Z369" i="1"/>
  <c r="Y369" i="1"/>
  <c r="W164" i="1"/>
  <c r="Z164" i="1"/>
  <c r="Y164" i="1"/>
  <c r="W56" i="1"/>
  <c r="Y56" i="1"/>
  <c r="Z56" i="1"/>
  <c r="W84" i="1"/>
  <c r="Y84" i="1"/>
  <c r="Z84" i="1"/>
  <c r="W28" i="1"/>
  <c r="Z28" i="1"/>
  <c r="Y28" i="1"/>
  <c r="W70" i="1"/>
  <c r="Y70" i="1"/>
  <c r="Z70" i="1"/>
  <c r="W235" i="1"/>
  <c r="Y235" i="1"/>
  <c r="Z235" i="1"/>
  <c r="W58" i="1"/>
  <c r="Y58" i="1"/>
  <c r="Z58" i="1"/>
  <c r="W34" i="1"/>
  <c r="Y34" i="1"/>
  <c r="Z34" i="1"/>
  <c r="W78" i="1"/>
  <c r="Y78" i="1"/>
  <c r="Z78" i="1"/>
  <c r="W27" i="1"/>
  <c r="Z27" i="1"/>
  <c r="Y27" i="1"/>
  <c r="W26" i="1"/>
  <c r="Z26" i="1"/>
  <c r="Y26" i="1"/>
  <c r="W47" i="1"/>
  <c r="Y47" i="1"/>
  <c r="Z47" i="1"/>
  <c r="W14" i="1"/>
  <c r="Y14" i="1"/>
  <c r="Z14" i="1"/>
  <c r="W23" i="1"/>
  <c r="Y23" i="1"/>
  <c r="Z23" i="1"/>
  <c r="W429" i="1"/>
  <c r="Z429" i="1"/>
  <c r="Y429" i="1"/>
  <c r="W180" i="1"/>
  <c r="Y180" i="1"/>
  <c r="Z180" i="1"/>
  <c r="W22" i="1"/>
  <c r="Z22" i="1"/>
  <c r="Y22" i="1"/>
  <c r="W426" i="1"/>
  <c r="Z426" i="1"/>
  <c r="Y426" i="1"/>
  <c r="W270" i="1"/>
  <c r="Y270" i="1"/>
  <c r="Z270" i="1"/>
  <c r="W193" i="1"/>
  <c r="Y193" i="1"/>
  <c r="Z193" i="1"/>
  <c r="W322" i="1"/>
  <c r="Y322" i="1"/>
  <c r="Z322" i="1"/>
  <c r="W361" i="1"/>
  <c r="Y361" i="1"/>
  <c r="Z361" i="1"/>
  <c r="W319" i="1"/>
  <c r="Y319" i="1"/>
  <c r="Z319" i="1"/>
  <c r="W417" i="1"/>
  <c r="Y417" i="1"/>
  <c r="Z417" i="1"/>
  <c r="W109" i="1"/>
  <c r="Y109" i="1"/>
  <c r="Z109" i="1"/>
  <c r="W351" i="1"/>
  <c r="Z351" i="1"/>
  <c r="Y351" i="1"/>
  <c r="W299" i="1"/>
  <c r="Z299" i="1"/>
  <c r="Y299" i="1"/>
  <c r="W413" i="1"/>
  <c r="Z413" i="1"/>
  <c r="Y413" i="1"/>
  <c r="W207" i="1"/>
  <c r="Y207" i="1"/>
  <c r="Z207" i="1"/>
  <c r="W191" i="1"/>
  <c r="Z191" i="1"/>
  <c r="Y191" i="1"/>
  <c r="W155" i="1"/>
  <c r="Y155" i="1"/>
  <c r="Z155" i="1"/>
  <c r="W169" i="1"/>
  <c r="Y169" i="1"/>
  <c r="Z169" i="1"/>
  <c r="W205" i="1"/>
  <c r="Y205" i="1"/>
  <c r="Z205" i="1"/>
  <c r="W121" i="1"/>
  <c r="Y121" i="1"/>
  <c r="Z121" i="1"/>
  <c r="W135" i="1"/>
  <c r="Y135" i="1"/>
  <c r="Z135" i="1"/>
  <c r="W119" i="1"/>
  <c r="Y119" i="1"/>
  <c r="Z119" i="1"/>
  <c r="W220" i="1"/>
  <c r="Y220" i="1"/>
  <c r="Z220" i="1"/>
  <c r="W406" i="1"/>
  <c r="Z406" i="1"/>
  <c r="Y406" i="1"/>
  <c r="W401" i="1"/>
  <c r="Z401" i="1"/>
  <c r="Y401" i="1"/>
  <c r="W128" i="1"/>
  <c r="Y128" i="1"/>
  <c r="Z128" i="1"/>
  <c r="W268" i="1"/>
  <c r="Y268" i="1"/>
  <c r="Z268" i="1"/>
  <c r="W384" i="1"/>
  <c r="Z384" i="1"/>
  <c r="Y384" i="1"/>
  <c r="W276" i="1"/>
  <c r="Y276" i="1"/>
  <c r="Z276" i="1"/>
  <c r="W272" i="1"/>
  <c r="Z272" i="1"/>
  <c r="Y272" i="1"/>
  <c r="W200" i="1"/>
  <c r="Y200" i="1"/>
  <c r="Z200" i="1"/>
  <c r="W85" i="1"/>
  <c r="Y85" i="1"/>
  <c r="Z85" i="1"/>
  <c r="W83" i="1"/>
  <c r="Z83" i="1"/>
  <c r="Y83" i="1"/>
  <c r="W259" i="1"/>
  <c r="Y259" i="1"/>
  <c r="Z259" i="1"/>
  <c r="W422" i="1"/>
  <c r="Z422" i="1"/>
  <c r="Y422" i="1"/>
  <c r="W347" i="1"/>
  <c r="Y347" i="1"/>
  <c r="Z347" i="1"/>
  <c r="W120" i="1"/>
  <c r="Y120" i="1"/>
  <c r="Z120" i="1"/>
  <c r="W255" i="1"/>
  <c r="Y255" i="1"/>
  <c r="Z255" i="1"/>
  <c r="W453" i="1"/>
  <c r="Z453" i="1"/>
  <c r="Y453" i="1"/>
  <c r="W451" i="1"/>
  <c r="Y451" i="1"/>
  <c r="Z451" i="1"/>
  <c r="W396" i="1"/>
  <c r="Z396" i="1"/>
  <c r="Y396" i="1"/>
  <c r="W363" i="1"/>
  <c r="Z363" i="1"/>
  <c r="Y363" i="1"/>
  <c r="W292" i="1"/>
  <c r="Z292" i="1"/>
  <c r="Y292" i="1"/>
  <c r="W383" i="1"/>
  <c r="Y383" i="1"/>
  <c r="Z383" i="1"/>
  <c r="W290" i="1"/>
  <c r="Z290" i="1"/>
  <c r="Y290" i="1"/>
  <c r="W378" i="1"/>
  <c r="Y378" i="1"/>
  <c r="Z378" i="1"/>
  <c r="W377" i="1"/>
  <c r="Z377" i="1"/>
  <c r="Y377" i="1"/>
  <c r="W381" i="1"/>
  <c r="Y381" i="1"/>
  <c r="Z381" i="1"/>
  <c r="W287" i="1"/>
  <c r="Z287" i="1"/>
  <c r="Y287" i="1"/>
  <c r="W265" i="1"/>
  <c r="Y265" i="1"/>
  <c r="Z265" i="1"/>
  <c r="W115" i="1"/>
  <c r="Y115" i="1"/>
  <c r="Z115" i="1"/>
  <c r="W339" i="1"/>
  <c r="Y339" i="1"/>
  <c r="Z339" i="1"/>
  <c r="W356" i="1"/>
  <c r="Y356" i="1"/>
  <c r="Z356" i="1"/>
  <c r="W242" i="1"/>
  <c r="Y242" i="1"/>
  <c r="Z242" i="1"/>
  <c r="W5" i="1"/>
  <c r="Y5" i="1"/>
  <c r="Z5" i="1"/>
  <c r="W440" i="1"/>
  <c r="Z440" i="1"/>
  <c r="Y440" i="1"/>
  <c r="W162" i="1"/>
  <c r="Z162" i="1"/>
  <c r="Y162" i="1"/>
  <c r="W11" i="1"/>
  <c r="Z11" i="1"/>
  <c r="Y11" i="1"/>
  <c r="W227" i="1"/>
  <c r="Z227" i="1"/>
  <c r="Y227" i="1"/>
  <c r="W15" i="1"/>
  <c r="Y15" i="1"/>
  <c r="Z15" i="1"/>
  <c r="W48" i="1"/>
  <c r="Z48" i="1"/>
  <c r="Y48" i="1"/>
  <c r="W215" i="1"/>
  <c r="Z215" i="1"/>
  <c r="Y215" i="1"/>
  <c r="W214" i="1"/>
  <c r="Z214" i="1"/>
  <c r="Y214" i="1"/>
  <c r="W65" i="1"/>
  <c r="Y65" i="1"/>
  <c r="Z65" i="1"/>
  <c r="W336" i="1"/>
  <c r="Z336" i="1"/>
  <c r="Y336" i="1"/>
  <c r="W25" i="1"/>
  <c r="Z25" i="1"/>
  <c r="Y25" i="1"/>
  <c r="W12" i="1"/>
  <c r="Y12" i="1"/>
  <c r="Z12" i="1"/>
  <c r="W102" i="1"/>
  <c r="Z102" i="1"/>
  <c r="Y102" i="1"/>
  <c r="W51" i="1"/>
  <c r="Z51" i="1"/>
  <c r="Y51" i="1"/>
  <c r="W62" i="1"/>
  <c r="Y62" i="1"/>
  <c r="Z62" i="1"/>
  <c r="W249" i="1"/>
  <c r="Y249" i="1"/>
  <c r="Z249" i="1"/>
  <c r="W237" i="1"/>
  <c r="Y237" i="1"/>
  <c r="Z237" i="1"/>
  <c r="W71" i="1"/>
  <c r="Y71" i="1"/>
  <c r="Z71" i="1"/>
  <c r="W335" i="1"/>
  <c r="Y335" i="1"/>
  <c r="Z335" i="1"/>
  <c r="W173" i="1"/>
  <c r="Y173" i="1"/>
  <c r="Z173" i="1"/>
  <c r="W110" i="1"/>
  <c r="Y110" i="1"/>
  <c r="Z110" i="1"/>
  <c r="W145" i="1"/>
  <c r="Y145" i="1"/>
  <c r="Z145" i="1"/>
  <c r="W192" i="1"/>
  <c r="Y192" i="1"/>
  <c r="Z192" i="1"/>
  <c r="W108" i="1"/>
  <c r="Z108" i="1"/>
  <c r="Y108" i="1"/>
  <c r="W350" i="1"/>
  <c r="Y350" i="1"/>
  <c r="Z350" i="1"/>
  <c r="W415" i="1"/>
  <c r="Z415" i="1"/>
  <c r="Y415" i="1"/>
  <c r="W349" i="1"/>
  <c r="Z349" i="1"/>
  <c r="Y349" i="1"/>
  <c r="W223" i="1"/>
  <c r="Z223" i="1"/>
  <c r="Y223" i="1"/>
  <c r="W139" i="1"/>
  <c r="Y139" i="1"/>
  <c r="Z139" i="1"/>
  <c r="W31" i="1"/>
  <c r="Y31" i="1"/>
  <c r="Z31" i="1"/>
  <c r="W257" i="1"/>
  <c r="Y257" i="1"/>
  <c r="Z257" i="1"/>
  <c r="W154" i="1"/>
  <c r="Y154" i="1"/>
  <c r="Z154" i="1"/>
  <c r="W409" i="1"/>
  <c r="Y409" i="1"/>
  <c r="Z409" i="1"/>
  <c r="W240" i="1"/>
  <c r="Z240" i="1"/>
  <c r="Y240" i="1"/>
  <c r="W153" i="1"/>
  <c r="Z153" i="1"/>
  <c r="Y153" i="1"/>
  <c r="W36" i="1"/>
  <c r="Y36" i="1"/>
  <c r="Z36" i="1"/>
  <c r="W186" i="1"/>
  <c r="Z186" i="1"/>
  <c r="Y186" i="1"/>
  <c r="W132" i="1"/>
  <c r="Z132" i="1"/>
  <c r="Y132" i="1"/>
  <c r="W285" i="1"/>
  <c r="Z285" i="1"/>
  <c r="Y285" i="1"/>
  <c r="W316" i="1"/>
  <c r="Y316" i="1"/>
  <c r="Z316" i="1"/>
  <c r="W278" i="1"/>
  <c r="Y278" i="1"/>
  <c r="Z278" i="1"/>
  <c r="W59" i="1"/>
  <c r="Z59" i="1"/>
  <c r="Y59" i="1"/>
  <c r="W300" i="1"/>
  <c r="Z300" i="1"/>
  <c r="Y300" i="1"/>
  <c r="W176" i="1"/>
  <c r="Z176" i="1"/>
  <c r="Y176" i="1"/>
  <c r="W407" i="1"/>
  <c r="Z407" i="1"/>
  <c r="Y407" i="1"/>
  <c r="W456" i="1"/>
  <c r="Z456" i="1"/>
  <c r="Y456" i="1"/>
  <c r="W367" i="1"/>
  <c r="Y367" i="1"/>
  <c r="Z367" i="1"/>
  <c r="W239" i="1"/>
  <c r="Z239" i="1"/>
  <c r="Y239" i="1"/>
  <c r="W92" i="1"/>
  <c r="Z92" i="1"/>
  <c r="Y92" i="1"/>
  <c r="W247" i="1"/>
  <c r="Z247" i="1"/>
  <c r="Y247" i="1"/>
  <c r="W291" i="1"/>
  <c r="Y291" i="1"/>
  <c r="Z291" i="1"/>
  <c r="W360" i="1"/>
  <c r="Y360" i="1"/>
  <c r="Z360" i="1"/>
  <c r="W116" i="1"/>
  <c r="Z116" i="1"/>
  <c r="Y116" i="1"/>
  <c r="W238" i="1"/>
  <c r="Y238" i="1"/>
  <c r="Z238" i="1"/>
  <c r="W245" i="1"/>
  <c r="Y245" i="1"/>
  <c r="Z245" i="1"/>
  <c r="W253" i="1"/>
  <c r="Z253" i="1"/>
  <c r="Y253" i="1"/>
  <c r="W311" i="1"/>
  <c r="Y311" i="1"/>
  <c r="Z311" i="1"/>
  <c r="W252" i="1"/>
  <c r="Y252" i="1"/>
  <c r="Z252" i="1"/>
  <c r="W340" i="1"/>
  <c r="Y340" i="1"/>
  <c r="Z340" i="1"/>
  <c r="W445" i="1"/>
  <c r="Z445" i="1"/>
  <c r="Y445" i="1"/>
  <c r="W368" i="1"/>
  <c r="Z368" i="1"/>
  <c r="Y368" i="1"/>
  <c r="W260" i="1"/>
  <c r="Y260" i="1"/>
  <c r="Z260" i="1"/>
  <c r="W441" i="1"/>
  <c r="Y441" i="1"/>
  <c r="Z441" i="1"/>
  <c r="W35" i="1"/>
  <c r="Y35" i="1"/>
  <c r="Z35" i="1"/>
  <c r="W16" i="1"/>
  <c r="Y16" i="1"/>
  <c r="Z16" i="1"/>
  <c r="W54" i="1"/>
  <c r="Y54" i="1"/>
  <c r="Z54" i="1"/>
  <c r="W60" i="1"/>
  <c r="Z60" i="1"/>
  <c r="Y60" i="1"/>
  <c r="W437" i="1"/>
  <c r="Z437" i="1"/>
  <c r="Y437" i="1"/>
  <c r="W160" i="1"/>
  <c r="Y160" i="1"/>
  <c r="Z160" i="1"/>
  <c r="W114" i="1"/>
  <c r="Y114" i="1"/>
  <c r="Z114" i="1"/>
  <c r="W182" i="1"/>
  <c r="Z182" i="1"/>
  <c r="Y182" i="1"/>
  <c r="W74" i="1"/>
  <c r="Y74" i="1"/>
  <c r="Z74" i="1"/>
  <c r="W86" i="1"/>
  <c r="Y86" i="1"/>
  <c r="Z86" i="1"/>
  <c r="W46" i="1"/>
  <c r="Y46" i="1"/>
  <c r="Z46" i="1"/>
  <c r="W6" i="1"/>
  <c r="Y6" i="1"/>
  <c r="Z6" i="1"/>
  <c r="W158" i="1"/>
  <c r="Z158" i="1"/>
  <c r="Y158" i="1"/>
  <c r="W43" i="1"/>
  <c r="Z43" i="1"/>
  <c r="Y43" i="1"/>
  <c r="W427" i="1"/>
  <c r="Z427" i="1"/>
  <c r="Y427" i="1"/>
  <c r="W101" i="1"/>
  <c r="Z101" i="1"/>
  <c r="Y101" i="1"/>
  <c r="W248" i="1"/>
  <c r="Y248" i="1"/>
  <c r="Z248" i="1"/>
  <c r="W424" i="1"/>
  <c r="Z424" i="1"/>
  <c r="Y424" i="1"/>
  <c r="W421" i="1"/>
  <c r="Z421" i="1"/>
  <c r="Y421" i="1"/>
  <c r="W157" i="1"/>
  <c r="Y157" i="1"/>
  <c r="Z157" i="1"/>
  <c r="W418" i="1"/>
  <c r="Z418" i="1"/>
  <c r="Y418" i="1"/>
  <c r="W332" i="1"/>
  <c r="Z332" i="1"/>
  <c r="Y332" i="1"/>
  <c r="W258" i="1"/>
  <c r="Z258" i="1"/>
  <c r="Y258" i="1"/>
  <c r="W178" i="1"/>
  <c r="Y178" i="1"/>
  <c r="Z178" i="1"/>
  <c r="W124" i="1"/>
  <c r="Y124" i="1"/>
  <c r="Z124" i="1"/>
  <c r="W97" i="1"/>
  <c r="Z97" i="1"/>
  <c r="Y97" i="1"/>
  <c r="W122" i="1"/>
  <c r="Z122" i="1"/>
  <c r="Y122" i="1"/>
  <c r="W231" i="1"/>
  <c r="Z231" i="1"/>
  <c r="Y231" i="1"/>
  <c r="W222" i="1"/>
  <c r="Z222" i="1"/>
  <c r="Y222" i="1"/>
  <c r="W411" i="1"/>
  <c r="Y411" i="1"/>
  <c r="Z411" i="1"/>
  <c r="W39" i="1"/>
  <c r="Y39" i="1"/>
  <c r="Z39" i="1"/>
  <c r="W305" i="1"/>
  <c r="Z305" i="1"/>
  <c r="Y305" i="1"/>
  <c r="W188" i="1"/>
  <c r="Z188" i="1"/>
  <c r="Y188" i="1"/>
  <c r="W187" i="1"/>
  <c r="Y187" i="1"/>
  <c r="Z187" i="1"/>
  <c r="W133" i="1"/>
  <c r="Z133" i="1"/>
  <c r="Y133" i="1"/>
  <c r="W104" i="1"/>
  <c r="Y104" i="1"/>
  <c r="Z104" i="1"/>
  <c r="W405" i="1"/>
  <c r="Z405" i="1"/>
  <c r="Y405" i="1"/>
  <c r="W131" i="1"/>
  <c r="Y131" i="1"/>
  <c r="Z131" i="1"/>
  <c r="W399" i="1"/>
  <c r="Y399" i="1"/>
  <c r="Z399" i="1"/>
  <c r="W366" i="1"/>
  <c r="Z366" i="1"/>
  <c r="Y366" i="1"/>
  <c r="W288" i="1"/>
  <c r="Z288" i="1"/>
  <c r="Y288" i="1"/>
  <c r="W10" i="1"/>
  <c r="Y10" i="1"/>
  <c r="Z10" i="1"/>
  <c r="W81" i="1"/>
  <c r="Z81" i="1"/>
  <c r="Y81" i="1"/>
  <c r="W434" i="1"/>
  <c r="Z434" i="1"/>
  <c r="Y434" i="1"/>
  <c r="W224" i="1"/>
  <c r="Z224" i="1"/>
  <c r="Y224" i="1"/>
  <c r="W286" i="1"/>
  <c r="Z286" i="1"/>
  <c r="Y286" i="1"/>
  <c r="W203" i="1"/>
  <c r="Y203" i="1"/>
  <c r="Z203" i="1"/>
  <c r="W402" i="1"/>
  <c r="Z402" i="1"/>
  <c r="Y402" i="1"/>
  <c r="W284" i="1"/>
  <c r="Y284" i="1"/>
  <c r="Z284" i="1"/>
  <c r="W397" i="1"/>
  <c r="Z397" i="1"/>
  <c r="Y397" i="1"/>
  <c r="W343" i="1"/>
  <c r="Y343" i="1"/>
  <c r="Z343" i="1"/>
  <c r="W267" i="1"/>
  <c r="Z267" i="1"/>
  <c r="Y267" i="1"/>
  <c r="W358" i="1"/>
  <c r="Z358" i="1"/>
  <c r="Y358" i="1"/>
  <c r="W449" i="1"/>
  <c r="Y449" i="1"/>
  <c r="Z449" i="1"/>
  <c r="W342" i="1"/>
  <c r="Y342" i="1"/>
  <c r="Z342" i="1"/>
  <c r="W103" i="1"/>
  <c r="Z103" i="1"/>
  <c r="Y103" i="1"/>
  <c r="W359" i="1"/>
  <c r="Y359" i="1"/>
  <c r="Z359" i="1"/>
  <c r="W312" i="1"/>
  <c r="Z312" i="1"/>
  <c r="Y312" i="1"/>
  <c r="W376" i="1"/>
  <c r="Z376" i="1"/>
  <c r="Y376" i="1"/>
  <c r="W380" i="1"/>
  <c r="Y380" i="1"/>
  <c r="Z380" i="1"/>
  <c r="W264" i="1"/>
  <c r="Y264" i="1"/>
  <c r="Z264" i="1"/>
  <c r="W251" i="1"/>
  <c r="Y251" i="1"/>
  <c r="Z251" i="1"/>
  <c r="W261" i="1"/>
  <c r="Y261" i="1"/>
  <c r="Z261" i="1"/>
  <c r="W308" i="1"/>
  <c r="Z308" i="1"/>
  <c r="Y308" i="1"/>
  <c r="W442" i="1"/>
  <c r="Z442" i="1"/>
  <c r="Y442" i="1"/>
  <c r="W80" i="1"/>
  <c r="Z80" i="1"/>
  <c r="Y80" i="1"/>
  <c r="W439" i="1"/>
  <c r="Z439" i="1"/>
  <c r="Y439" i="1"/>
  <c r="W49" i="1"/>
  <c r="Z49" i="1"/>
  <c r="Y49" i="1"/>
  <c r="W161" i="1"/>
  <c r="Y161" i="1"/>
  <c r="Z161" i="1"/>
  <c r="W7" i="1"/>
  <c r="Y7" i="1"/>
  <c r="Z7" i="1"/>
  <c r="W69" i="1"/>
  <c r="Z69" i="1"/>
  <c r="Y69" i="1"/>
  <c r="W436" i="1"/>
  <c r="Y436" i="1"/>
  <c r="Z436" i="1"/>
  <c r="W67" i="1"/>
  <c r="Z67" i="1"/>
  <c r="Y67" i="1"/>
  <c r="W150" i="1"/>
  <c r="Y150" i="1"/>
  <c r="Z150" i="1"/>
  <c r="W73" i="1"/>
  <c r="Z73" i="1"/>
  <c r="Y73" i="1"/>
  <c r="W226" i="1"/>
  <c r="Y226" i="1"/>
  <c r="Z226" i="1"/>
  <c r="W432" i="1"/>
  <c r="Z432" i="1"/>
  <c r="Y432" i="1"/>
  <c r="W45" i="1"/>
  <c r="Y45" i="1"/>
  <c r="Z45" i="1"/>
  <c r="W149" i="1"/>
  <c r="Z149" i="1"/>
  <c r="Y149" i="1"/>
  <c r="W211" i="1"/>
  <c r="Y211" i="1"/>
  <c r="Z211" i="1"/>
  <c r="W32" i="1"/>
  <c r="Y32" i="1"/>
  <c r="Z32" i="1"/>
  <c r="W323" i="1"/>
  <c r="Y323" i="1"/>
  <c r="Z323" i="1"/>
  <c r="W423" i="1"/>
  <c r="Z423" i="1"/>
  <c r="Y423" i="1"/>
  <c r="W334" i="1"/>
  <c r="Z334" i="1"/>
  <c r="Y334" i="1"/>
  <c r="W420" i="1"/>
  <c r="Z420" i="1"/>
  <c r="Y420" i="1"/>
  <c r="W126" i="1"/>
  <c r="Y126" i="1"/>
  <c r="Z126" i="1"/>
  <c r="W318" i="1"/>
  <c r="Z318" i="1"/>
  <c r="Y318" i="1"/>
  <c r="W87" i="1"/>
  <c r="Y87" i="1"/>
  <c r="Z87" i="1"/>
  <c r="W143" i="1"/>
  <c r="Z143" i="1"/>
  <c r="Y143" i="1"/>
  <c r="W13" i="1"/>
  <c r="Y13" i="1"/>
  <c r="Z13" i="1"/>
  <c r="W177" i="1"/>
  <c r="Y177" i="1"/>
  <c r="Z177" i="1"/>
  <c r="W156" i="1"/>
  <c r="Z156" i="1"/>
  <c r="Y156" i="1"/>
  <c r="W170" i="1"/>
  <c r="Y170" i="1"/>
  <c r="Z170" i="1"/>
  <c r="W330" i="1"/>
  <c r="Y330" i="1"/>
  <c r="Z330" i="1"/>
  <c r="W138" i="1"/>
  <c r="Z138" i="1"/>
  <c r="Y138" i="1"/>
  <c r="W137" i="1"/>
  <c r="Y137" i="1"/>
  <c r="Z137" i="1"/>
  <c r="W38" i="1"/>
  <c r="Z38" i="1"/>
  <c r="Y38" i="1"/>
  <c r="W204" i="1"/>
  <c r="Y204" i="1"/>
  <c r="Z204" i="1"/>
  <c r="W37" i="1"/>
  <c r="Z37" i="1"/>
  <c r="Y37" i="1"/>
  <c r="W298" i="1"/>
  <c r="Z298" i="1"/>
  <c r="Y298" i="1"/>
  <c r="W118" i="1"/>
  <c r="Y118" i="1"/>
  <c r="Z118" i="1"/>
  <c r="W166" i="1"/>
  <c r="Y166" i="1"/>
  <c r="Z166" i="1"/>
  <c r="W185" i="1"/>
  <c r="Z185" i="1"/>
  <c r="Y185" i="1"/>
  <c r="W398" i="1"/>
  <c r="Z398" i="1"/>
  <c r="Y398" i="1"/>
  <c r="W90" i="1"/>
  <c r="Y90" i="1"/>
  <c r="Z90" i="1"/>
  <c r="W303" i="1"/>
  <c r="Y303" i="1"/>
  <c r="Z303" i="1"/>
  <c r="W79" i="1"/>
  <c r="Y79" i="1"/>
  <c r="Z79" i="1"/>
  <c r="W72" i="1"/>
  <c r="Y72" i="1"/>
  <c r="Z72" i="1"/>
  <c r="W232" i="1"/>
  <c r="Z232" i="1"/>
  <c r="Y232" i="1"/>
  <c r="W140" i="1"/>
  <c r="Z140" i="1"/>
  <c r="Y140" i="1"/>
  <c r="W106" i="1"/>
  <c r="Y106" i="1"/>
  <c r="Z106" i="1"/>
  <c r="W256" i="1"/>
  <c r="Y256" i="1"/>
  <c r="Z256" i="1"/>
  <c r="W395" i="1"/>
  <c r="Z395" i="1"/>
  <c r="Y395" i="1"/>
  <c r="W296" i="1"/>
  <c r="Z296" i="1"/>
  <c r="Y296" i="1"/>
  <c r="W282" i="1"/>
  <c r="Z282" i="1"/>
  <c r="Y282" i="1"/>
  <c r="W391" i="1"/>
  <c r="Z391" i="1"/>
  <c r="Y391" i="1"/>
  <c r="W379" i="1"/>
  <c r="Y379" i="1"/>
  <c r="Z379" i="1"/>
  <c r="W388" i="1"/>
  <c r="Y388" i="1"/>
  <c r="Z388" i="1"/>
  <c r="W280" i="1"/>
  <c r="Z280" i="1"/>
  <c r="Y280" i="1"/>
  <c r="W357" i="1"/>
  <c r="Y357" i="1"/>
  <c r="Z357" i="1"/>
  <c r="W448" i="1"/>
  <c r="Z448" i="1"/>
  <c r="Y448" i="1"/>
  <c r="W244" i="1"/>
  <c r="Y244" i="1"/>
  <c r="Z244" i="1"/>
  <c r="W243" i="1"/>
  <c r="Z243" i="1"/>
  <c r="Y243" i="1"/>
  <c r="W324" i="1"/>
  <c r="Y324" i="1"/>
  <c r="Z324" i="1"/>
  <c r="W263" i="1"/>
  <c r="Y263" i="1"/>
  <c r="Z263" i="1"/>
  <c r="W394" i="1"/>
  <c r="Z394" i="1"/>
  <c r="Y394" i="1"/>
  <c r="W371" i="1"/>
  <c r="Z371" i="1"/>
  <c r="Y371" i="1"/>
  <c r="W273" i="1"/>
  <c r="Z273" i="1"/>
  <c r="Y273" i="1"/>
  <c r="W236" i="1"/>
  <c r="Y236" i="1"/>
  <c r="Z236" i="1"/>
  <c r="W163" i="1"/>
  <c r="Y163" i="1"/>
  <c r="Z163" i="1"/>
  <c r="W219" i="1"/>
  <c r="Z219" i="1"/>
  <c r="Y219" i="1"/>
  <c r="W218" i="1"/>
  <c r="Y218" i="1"/>
  <c r="Z218" i="1"/>
  <c r="W217" i="1"/>
  <c r="Z217" i="1"/>
  <c r="Y217" i="1"/>
  <c r="W183" i="1"/>
  <c r="Y183" i="1"/>
  <c r="Z183" i="1"/>
  <c r="W68" i="1"/>
  <c r="Z68" i="1"/>
  <c r="Y68" i="1"/>
  <c r="W75" i="1"/>
  <c r="Z75" i="1"/>
  <c r="Y75" i="1"/>
  <c r="W82" i="1"/>
  <c r="Z82" i="1"/>
  <c r="Y82" i="1"/>
  <c r="W197" i="1"/>
  <c r="Y197" i="1"/>
  <c r="Z197" i="1"/>
  <c r="W195" i="1"/>
  <c r="Z195" i="1"/>
  <c r="Y195" i="1"/>
  <c r="W113" i="1"/>
  <c r="Y113" i="1"/>
  <c r="Z113" i="1"/>
  <c r="W52" i="1"/>
  <c r="Y52" i="1"/>
  <c r="Z52" i="1"/>
  <c r="W9" i="1"/>
  <c r="Y9" i="1"/>
  <c r="Z9" i="1"/>
  <c r="W430" i="1"/>
  <c r="Z430" i="1"/>
  <c r="Y430" i="1"/>
  <c r="W428" i="1"/>
  <c r="Y428" i="1"/>
  <c r="Z428" i="1"/>
  <c r="W148" i="1"/>
  <c r="Y148" i="1"/>
  <c r="Z148" i="1"/>
  <c r="W21" i="1"/>
  <c r="Z21" i="1"/>
  <c r="Y21" i="1"/>
  <c r="W302" i="1"/>
  <c r="Y302" i="1"/>
  <c r="Z302" i="1"/>
  <c r="W179" i="1"/>
  <c r="Y179" i="1"/>
  <c r="Z179" i="1"/>
  <c r="W111" i="1"/>
  <c r="Y111" i="1"/>
  <c r="Z111" i="1"/>
  <c r="W419" i="1"/>
  <c r="Y419" i="1"/>
  <c r="Z419" i="1"/>
  <c r="W210" i="1"/>
  <c r="Y210" i="1"/>
  <c r="Z210" i="1"/>
  <c r="W209" i="1"/>
  <c r="Y209" i="1"/>
  <c r="Z209" i="1"/>
  <c r="W208" i="1"/>
  <c r="Y208" i="1"/>
  <c r="Z208" i="1"/>
  <c r="W416" i="1"/>
  <c r="Z416" i="1"/>
  <c r="Y416" i="1"/>
  <c r="W142" i="1"/>
  <c r="Y142" i="1"/>
  <c r="Z142" i="1"/>
  <c r="W96" i="1"/>
  <c r="Z96" i="1"/>
  <c r="Y96" i="1"/>
  <c r="W171" i="1"/>
  <c r="Y171" i="1"/>
  <c r="Z171" i="1"/>
  <c r="W348" i="1"/>
  <c r="Z348" i="1"/>
  <c r="Y348" i="1"/>
  <c r="W18" i="1"/>
  <c r="Z18" i="1"/>
  <c r="Y18" i="1"/>
  <c r="W30" i="1"/>
  <c r="Y30" i="1"/>
  <c r="Z30" i="1"/>
  <c r="W410" i="1"/>
  <c r="Z410" i="1"/>
  <c r="Y410" i="1"/>
  <c r="W17" i="1"/>
  <c r="Z17" i="1"/>
  <c r="Y17" i="1"/>
  <c r="W136" i="1"/>
  <c r="Y136" i="1"/>
  <c r="Z136" i="1"/>
  <c r="W134" i="1"/>
  <c r="Z134" i="1"/>
  <c r="Y134" i="1"/>
  <c r="W152" i="1"/>
  <c r="Z152" i="1"/>
  <c r="Y152" i="1"/>
  <c r="W408" i="1"/>
  <c r="Z408" i="1"/>
  <c r="Y408" i="1"/>
  <c r="W404" i="1"/>
  <c r="Z404" i="1"/>
  <c r="Y404" i="1"/>
  <c r="W400" i="1"/>
  <c r="Z400" i="1"/>
  <c r="Y400" i="1"/>
  <c r="W293" i="1"/>
  <c r="Y293" i="1"/>
  <c r="Z293" i="1"/>
  <c r="W393" i="1"/>
  <c r="Z393" i="1"/>
  <c r="Y393" i="1"/>
  <c r="W447" i="1"/>
  <c r="Z447" i="1"/>
  <c r="Y447" i="1"/>
  <c r="W66" i="1"/>
  <c r="Y66" i="1"/>
  <c r="Z66" i="1"/>
  <c r="W112" i="1"/>
  <c r="Y112" i="1"/>
  <c r="Z112" i="1"/>
  <c r="W144" i="1"/>
  <c r="Z144" i="1"/>
  <c r="Y144" i="1"/>
  <c r="W151" i="1"/>
  <c r="Y151" i="1"/>
  <c r="Z151" i="1"/>
  <c r="W457" i="1"/>
  <c r="Z457" i="1"/>
  <c r="Y457" i="1"/>
  <c r="W455" i="1"/>
  <c r="Z455" i="1"/>
  <c r="Y455" i="1"/>
  <c r="W452" i="1"/>
  <c r="Z452" i="1"/>
  <c r="Y452" i="1"/>
  <c r="W327" i="1"/>
  <c r="Z327" i="1"/>
  <c r="Y327" i="1"/>
  <c r="W91" i="1"/>
  <c r="Y91" i="1"/>
  <c r="Z91" i="1"/>
  <c r="W294" i="1"/>
  <c r="Y294" i="1"/>
  <c r="Z294" i="1"/>
  <c r="W266" i="1"/>
  <c r="Z266" i="1"/>
  <c r="Y266" i="1"/>
  <c r="W326" i="1"/>
  <c r="Y326" i="1"/>
  <c r="Z326" i="1"/>
  <c r="W313" i="1"/>
  <c r="Y313" i="1"/>
  <c r="Z313" i="1"/>
  <c r="W354" i="1"/>
  <c r="Y354" i="1"/>
  <c r="Z354" i="1"/>
  <c r="W382" i="1"/>
  <c r="Y382" i="1"/>
  <c r="Z382" i="1"/>
  <c r="W341" i="1"/>
  <c r="Y341" i="1"/>
  <c r="Z341" i="1"/>
  <c r="W310" i="1"/>
  <c r="Z310" i="1"/>
  <c r="Y310" i="1"/>
  <c r="W390" i="1"/>
  <c r="Y390" i="1"/>
  <c r="Z390" i="1"/>
  <c r="W275" i="1"/>
  <c r="Y275" i="1"/>
  <c r="Z275" i="1"/>
  <c r="W352" i="1"/>
  <c r="Z352" i="1"/>
  <c r="Y352" i="1"/>
  <c r="W370" i="1"/>
  <c r="Y370" i="1"/>
  <c r="Z370" i="1"/>
  <c r="W201" i="1"/>
  <c r="Y201" i="1"/>
  <c r="Z201" i="1"/>
  <c r="W338" i="1"/>
  <c r="Z338" i="1"/>
  <c r="Y338" i="1"/>
  <c r="W8" i="1"/>
  <c r="Y8" i="1"/>
  <c r="Z8" i="1"/>
  <c r="W271" i="1"/>
  <c r="Y271" i="1"/>
  <c r="Z271" i="1"/>
  <c r="W228" i="1"/>
  <c r="Z228" i="1"/>
  <c r="Y228" i="1"/>
  <c r="W337" i="1"/>
  <c r="Z337" i="1"/>
  <c r="Y337" i="1"/>
  <c r="W250" i="1"/>
  <c r="Y250" i="1"/>
  <c r="Z250" i="1"/>
  <c r="W198" i="1"/>
  <c r="Y198" i="1"/>
  <c r="Z198" i="1"/>
  <c r="W3" i="1"/>
  <c r="Y3" i="1"/>
  <c r="Z3" i="1"/>
  <c r="W213" i="1"/>
  <c r="Z213" i="1"/>
  <c r="Y213" i="1"/>
  <c r="W435" i="1"/>
  <c r="Z435" i="1"/>
  <c r="Y435" i="1"/>
  <c r="W77" i="1"/>
  <c r="Z77" i="1"/>
  <c r="Y77" i="1"/>
  <c r="W64" i="1"/>
  <c r="Y64" i="1"/>
  <c r="Z64" i="1"/>
  <c r="W431" i="1"/>
  <c r="Z431" i="1"/>
  <c r="Y431" i="1"/>
  <c r="W212" i="1"/>
  <c r="Z212" i="1"/>
  <c r="Y212" i="1"/>
  <c r="W42" i="1"/>
  <c r="Y42" i="1"/>
  <c r="Z42" i="1"/>
  <c r="W61" i="1"/>
  <c r="Y61" i="1"/>
  <c r="Z61" i="1"/>
  <c r="W57" i="1"/>
  <c r="Y57" i="1"/>
  <c r="Z57" i="1"/>
  <c r="W425" i="1"/>
  <c r="Z425" i="1"/>
  <c r="Y425" i="1"/>
  <c r="W174" i="1"/>
  <c r="Y174" i="1"/>
  <c r="Z174" i="1"/>
  <c r="W333" i="1"/>
  <c r="Y333" i="1"/>
  <c r="Z333" i="1"/>
  <c r="W321" i="1"/>
  <c r="Y321" i="1"/>
  <c r="Z321" i="1"/>
  <c r="W172" i="1"/>
  <c r="Y172" i="1"/>
  <c r="Z172" i="1"/>
  <c r="W88" i="1"/>
  <c r="Y88" i="1"/>
  <c r="Z88" i="1"/>
  <c r="W389" i="1"/>
  <c r="Z389" i="1"/>
  <c r="Y389" i="1"/>
  <c r="W269" i="1"/>
  <c r="Y269" i="1"/>
  <c r="Z269" i="1"/>
  <c r="W40" i="1"/>
  <c r="Y40" i="1"/>
  <c r="Z40" i="1"/>
  <c r="W414" i="1"/>
  <c r="Z414" i="1"/>
  <c r="Y414" i="1"/>
  <c r="W331" i="1"/>
  <c r="Z331" i="1"/>
  <c r="Y331" i="1"/>
  <c r="W412" i="1"/>
  <c r="Z412" i="1"/>
  <c r="Y412" i="1"/>
  <c r="W221" i="1"/>
  <c r="Z221" i="1"/>
  <c r="Y221" i="1"/>
  <c r="W306" i="1"/>
  <c r="Y306" i="1"/>
  <c r="Z306" i="1"/>
  <c r="W329" i="1"/>
  <c r="Y329" i="1"/>
  <c r="Z329" i="1"/>
  <c r="W355" i="1"/>
  <c r="Y355" i="1"/>
  <c r="Z355" i="1"/>
  <c r="W168" i="1"/>
  <c r="Y168" i="1"/>
  <c r="Z168" i="1"/>
  <c r="W346" i="1"/>
  <c r="Z346" i="1"/>
  <c r="Y346" i="1"/>
  <c r="W93" i="1"/>
  <c r="Z93" i="1"/>
  <c r="Y93" i="1"/>
  <c r="W229" i="1"/>
  <c r="Z229" i="1"/>
  <c r="Y229" i="1"/>
  <c r="W403" i="1"/>
  <c r="Z403" i="1"/>
  <c r="Y403" i="1"/>
  <c r="W130" i="1"/>
  <c r="Z130" i="1"/>
  <c r="Y130" i="1"/>
  <c r="W184" i="1"/>
  <c r="Z184" i="1"/>
  <c r="Y184" i="1"/>
  <c r="Y2" i="1"/>
  <c r="W297" i="1"/>
  <c r="Y297" i="1"/>
  <c r="Z297" i="1"/>
  <c r="W279" i="1"/>
  <c r="Y279" i="1"/>
  <c r="Z279" i="1"/>
  <c r="W76" i="1"/>
  <c r="Z76" i="1"/>
  <c r="Y76" i="1"/>
  <c r="W181" i="1"/>
  <c r="Y181" i="1"/>
  <c r="Z181" i="1"/>
  <c r="W41" i="1"/>
  <c r="Z41" i="1"/>
  <c r="Y41" i="1"/>
  <c r="W320" i="1"/>
  <c r="Y320" i="1"/>
  <c r="Z320" i="1"/>
  <c r="W189" i="1"/>
  <c r="Z189" i="1"/>
  <c r="Y189" i="1"/>
  <c r="W344" i="1"/>
  <c r="Y344" i="1"/>
  <c r="Z344" i="1"/>
  <c r="W392" i="1"/>
  <c r="Y392" i="1"/>
  <c r="Z392" i="1"/>
  <c r="W283" i="1"/>
  <c r="Z283" i="1"/>
  <c r="Y283" i="1"/>
  <c r="W315" i="1"/>
  <c r="Y315" i="1"/>
  <c r="Z315" i="1"/>
  <c r="W281" i="1"/>
  <c r="Z281" i="1"/>
  <c r="Y281" i="1"/>
  <c r="W385" i="1"/>
  <c r="Y385" i="1"/>
  <c r="Z385" i="1"/>
  <c r="W387" i="1"/>
  <c r="Y387" i="1"/>
  <c r="Z387" i="1"/>
  <c r="W365" i="1"/>
  <c r="Z365" i="1"/>
  <c r="Y365" i="1"/>
  <c r="W246" i="1"/>
  <c r="Y246" i="1"/>
  <c r="Z246" i="1"/>
  <c r="W254" i="1"/>
  <c r="Y254" i="1"/>
  <c r="Z254" i="1"/>
  <c r="W362" i="1"/>
  <c r="Y362" i="1"/>
  <c r="Z362" i="1"/>
  <c r="W375" i="1"/>
  <c r="Y375" i="1"/>
  <c r="Z375" i="1"/>
  <c r="W353" i="1"/>
  <c r="Z353" i="1"/>
  <c r="Y353" i="1"/>
  <c r="W373" i="1"/>
  <c r="Y373" i="1"/>
  <c r="Z373" i="1"/>
  <c r="W446" i="1"/>
  <c r="Z446" i="1"/>
  <c r="Y446" i="1"/>
  <c r="W274" i="1"/>
  <c r="Z274" i="1"/>
  <c r="Y274" i="1"/>
  <c r="W443" i="1"/>
  <c r="Y443" i="1"/>
  <c r="Z443" i="1"/>
  <c r="W165" i="1"/>
  <c r="Y165" i="1"/>
  <c r="Z165" i="1"/>
  <c r="W4" i="1"/>
  <c r="Z4" i="1"/>
  <c r="Y4" i="1"/>
  <c r="W55" i="1"/>
  <c r="Y55" i="1"/>
  <c r="Z55" i="1"/>
  <c r="W438" i="1"/>
  <c r="Z438" i="1"/>
  <c r="Y438" i="1"/>
  <c r="W199" i="1"/>
  <c r="Y199" i="1"/>
  <c r="Z199" i="1"/>
  <c r="W175" i="1"/>
  <c r="Y175" i="1"/>
  <c r="Z175" i="1"/>
  <c r="W53" i="1"/>
  <c r="Y53" i="1"/>
  <c r="Z53" i="1"/>
  <c r="W159" i="1"/>
  <c r="Y159" i="1"/>
  <c r="Z159" i="1"/>
  <c r="W307" i="1"/>
  <c r="Z307" i="1"/>
  <c r="Y307" i="1"/>
  <c r="W196" i="1"/>
  <c r="Y196" i="1"/>
  <c r="Z196" i="1"/>
  <c r="W194" i="1"/>
  <c r="Y194" i="1"/>
  <c r="Z194" i="1"/>
  <c r="W225" i="1"/>
  <c r="Y225" i="1"/>
  <c r="Z225" i="1"/>
  <c r="W433" i="1"/>
  <c r="Y433" i="1"/>
  <c r="Z433" i="1"/>
  <c r="W24" i="1"/>
  <c r="Y24" i="1"/>
  <c r="Z24" i="1"/>
  <c r="W44" i="1"/>
  <c r="Z44" i="1"/>
  <c r="Y44" i="1"/>
  <c r="W50" i="1"/>
  <c r="Z50" i="1"/>
  <c r="Y50" i="1"/>
  <c r="W147" i="1"/>
  <c r="Y147" i="1"/>
  <c r="Z147" i="1"/>
  <c r="W234" i="1"/>
  <c r="Y234" i="1"/>
  <c r="Z234" i="1"/>
  <c r="W301" i="1"/>
  <c r="Z301" i="1"/>
  <c r="Y301" i="1"/>
  <c r="W233" i="1"/>
  <c r="Y233" i="1"/>
  <c r="Z233" i="1"/>
  <c r="W20" i="1"/>
  <c r="Z20" i="1"/>
  <c r="Y20" i="1"/>
  <c r="W127" i="1"/>
  <c r="Z127" i="1"/>
  <c r="Y127" i="1"/>
  <c r="W146" i="1"/>
  <c r="Y146" i="1"/>
  <c r="Z146" i="1"/>
  <c r="W19" i="1"/>
  <c r="Z19" i="1"/>
  <c r="Y19" i="1"/>
  <c r="W125" i="1"/>
  <c r="Z125" i="1"/>
  <c r="Y125" i="1"/>
  <c r="W98" i="1"/>
  <c r="Y98" i="1"/>
  <c r="Z98" i="1"/>
  <c r="W241" i="1"/>
  <c r="Z241" i="1"/>
  <c r="Y241" i="1"/>
  <c r="W123" i="1"/>
  <c r="Z123" i="1"/>
  <c r="Y123" i="1"/>
  <c r="W107" i="1"/>
  <c r="Y107" i="1"/>
  <c r="Z107" i="1"/>
  <c r="W95" i="1"/>
  <c r="Y95" i="1"/>
  <c r="Z95" i="1"/>
  <c r="W190" i="1"/>
  <c r="Z190" i="1"/>
  <c r="Y190" i="1"/>
  <c r="W105" i="1"/>
  <c r="Y105" i="1"/>
  <c r="Z105" i="1"/>
  <c r="W29" i="1"/>
  <c r="Z29" i="1"/>
  <c r="Y29" i="1"/>
  <c r="W230" i="1"/>
  <c r="Z230" i="1"/>
  <c r="Y230" i="1"/>
  <c r="W94" i="1"/>
  <c r="Z94" i="1"/>
  <c r="Y94" i="1"/>
  <c r="W345" i="1"/>
  <c r="Y345" i="1"/>
  <c r="Z345" i="1"/>
  <c r="W317" i="1"/>
  <c r="Z317" i="1"/>
  <c r="Y317" i="1"/>
  <c r="W167" i="1"/>
  <c r="Y167" i="1"/>
  <c r="Z167" i="1"/>
  <c r="W202" i="1"/>
  <c r="Z202" i="1"/>
  <c r="Y202" i="1"/>
  <c r="W129" i="1"/>
  <c r="Y129" i="1"/>
  <c r="Z129" i="1"/>
  <c r="Z2" i="1"/>
  <c r="V245" i="1"/>
  <c r="U245" i="1"/>
  <c r="U54" i="1"/>
  <c r="V54" i="1"/>
  <c r="U74" i="1"/>
  <c r="V74" i="1"/>
  <c r="V421" i="1"/>
  <c r="U421" i="1"/>
  <c r="V231" i="1"/>
  <c r="U231" i="1"/>
  <c r="U268" i="1"/>
  <c r="V268" i="1"/>
  <c r="V297" i="1"/>
  <c r="U297" i="1"/>
  <c r="V366" i="1"/>
  <c r="U366" i="1"/>
  <c r="V316" i="1"/>
  <c r="U316" i="1"/>
  <c r="U90" i="1"/>
  <c r="V90" i="1"/>
  <c r="U293" i="1"/>
  <c r="V293" i="1"/>
  <c r="V384" i="1"/>
  <c r="U384" i="1"/>
  <c r="V393" i="1"/>
  <c r="U393" i="1"/>
  <c r="U289" i="1"/>
  <c r="V289" i="1"/>
  <c r="V279" i="1"/>
  <c r="U279" i="1"/>
  <c r="V278" i="1"/>
  <c r="U278" i="1"/>
  <c r="V288" i="1"/>
  <c r="U288" i="1"/>
  <c r="V303" i="1"/>
  <c r="U303" i="1"/>
  <c r="U276" i="1"/>
  <c r="V276" i="1"/>
  <c r="V447" i="1"/>
  <c r="U447" i="1"/>
  <c r="V309" i="1"/>
  <c r="U309" i="1"/>
  <c r="U272" i="1"/>
  <c r="V272" i="1"/>
  <c r="U200" i="1"/>
  <c r="V200" i="1"/>
  <c r="V76" i="1"/>
  <c r="U76" i="1"/>
  <c r="V85" i="1"/>
  <c r="U85" i="1"/>
  <c r="V79" i="1"/>
  <c r="U79" i="1"/>
  <c r="U83" i="1"/>
  <c r="V83" i="1"/>
  <c r="V216" i="1"/>
  <c r="U216" i="1"/>
  <c r="U59" i="1"/>
  <c r="V59" i="1"/>
  <c r="U10" i="1"/>
  <c r="V10" i="1"/>
  <c r="U66" i="1"/>
  <c r="V66" i="1"/>
  <c r="V259" i="1"/>
  <c r="U259" i="1"/>
  <c r="V181" i="1"/>
  <c r="X181" i="1" s="1"/>
  <c r="U181" i="1"/>
  <c r="V81" i="1"/>
  <c r="U81" i="1"/>
  <c r="V434" i="1"/>
  <c r="U434" i="1"/>
  <c r="V33" i="1"/>
  <c r="U33" i="1"/>
  <c r="V72" i="1"/>
  <c r="U72" i="1"/>
  <c r="V63" i="1"/>
  <c r="U63" i="1"/>
  <c r="V224" i="1"/>
  <c r="U224" i="1"/>
  <c r="V41" i="1"/>
  <c r="U41" i="1"/>
  <c r="V112" i="1"/>
  <c r="U112" i="1"/>
  <c r="V422" i="1"/>
  <c r="U422" i="1"/>
  <c r="V100" i="1"/>
  <c r="U100" i="1"/>
  <c r="V300" i="1"/>
  <c r="U300" i="1"/>
  <c r="V320" i="1"/>
  <c r="U320" i="1"/>
  <c r="V99" i="1"/>
  <c r="U99" i="1"/>
  <c r="V144" i="1"/>
  <c r="U144" i="1"/>
  <c r="V286" i="1"/>
  <c r="U286" i="1"/>
  <c r="V232" i="1"/>
  <c r="U232" i="1"/>
  <c r="V141" i="1"/>
  <c r="U141" i="1"/>
  <c r="V140" i="1"/>
  <c r="U140" i="1"/>
  <c r="V347" i="1"/>
  <c r="U347" i="1"/>
  <c r="V206" i="1"/>
  <c r="U206" i="1"/>
  <c r="V106" i="1"/>
  <c r="U106" i="1"/>
  <c r="V176" i="1"/>
  <c r="U176" i="1"/>
  <c r="V189" i="1"/>
  <c r="U189" i="1"/>
  <c r="V120" i="1"/>
  <c r="U120" i="1"/>
  <c r="V203" i="1"/>
  <c r="U203" i="1"/>
  <c r="V151" i="1"/>
  <c r="U151" i="1"/>
  <c r="V407" i="1"/>
  <c r="U407" i="1"/>
  <c r="V402" i="1"/>
  <c r="U402" i="1"/>
  <c r="V184" i="1"/>
  <c r="U184" i="1"/>
  <c r="V92" i="1"/>
  <c r="U92" i="1"/>
  <c r="V360" i="1"/>
  <c r="U360" i="1"/>
  <c r="U238" i="1"/>
  <c r="V238" i="1"/>
  <c r="V340" i="1"/>
  <c r="U340" i="1"/>
  <c r="V35" i="1"/>
  <c r="U35" i="1"/>
  <c r="V16" i="1"/>
  <c r="U16" i="1"/>
  <c r="V160" i="1"/>
  <c r="U160" i="1"/>
  <c r="U86" i="1"/>
  <c r="V86" i="1"/>
  <c r="V158" i="1"/>
  <c r="U158" i="1"/>
  <c r="U101" i="1"/>
  <c r="V101" i="1"/>
  <c r="V418" i="1"/>
  <c r="U418" i="1"/>
  <c r="V124" i="1"/>
  <c r="U124" i="1"/>
  <c r="V122" i="1"/>
  <c r="U122" i="1"/>
  <c r="V411" i="1"/>
  <c r="U411" i="1"/>
  <c r="V344" i="1"/>
  <c r="U344" i="1"/>
  <c r="V392" i="1"/>
  <c r="U392" i="1"/>
  <c r="V283" i="1"/>
  <c r="U283" i="1"/>
  <c r="U315" i="1"/>
  <c r="V315" i="1"/>
  <c r="V281" i="1"/>
  <c r="U281" i="1"/>
  <c r="V385" i="1"/>
  <c r="U385" i="1"/>
  <c r="V387" i="1"/>
  <c r="U387" i="1"/>
  <c r="V365" i="1"/>
  <c r="U365" i="1"/>
  <c r="V246" i="1"/>
  <c r="U246" i="1"/>
  <c r="V254" i="1"/>
  <c r="U254" i="1"/>
  <c r="V362" i="1"/>
  <c r="U362" i="1"/>
  <c r="V375" i="1"/>
  <c r="U375" i="1"/>
  <c r="U353" i="1"/>
  <c r="V353" i="1"/>
  <c r="U373" i="1"/>
  <c r="V373" i="1"/>
  <c r="V446" i="1"/>
  <c r="U446" i="1"/>
  <c r="V274" i="1"/>
  <c r="U274" i="1"/>
  <c r="V443" i="1"/>
  <c r="U443" i="1"/>
  <c r="U165" i="1"/>
  <c r="V165" i="1"/>
  <c r="V4" i="1"/>
  <c r="U4" i="1"/>
  <c r="V55" i="1"/>
  <c r="U55" i="1"/>
  <c r="V438" i="1"/>
  <c r="U438" i="1"/>
  <c r="V199" i="1"/>
  <c r="U199" i="1"/>
  <c r="U175" i="1"/>
  <c r="V175" i="1"/>
  <c r="V53" i="1"/>
  <c r="U53" i="1"/>
  <c r="V159" i="1"/>
  <c r="U159" i="1"/>
  <c r="U307" i="1"/>
  <c r="V307" i="1"/>
  <c r="U196" i="1"/>
  <c r="V196" i="1"/>
  <c r="V194" i="1"/>
  <c r="U194" i="1"/>
  <c r="V225" i="1"/>
  <c r="U225" i="1"/>
  <c r="V433" i="1"/>
  <c r="U433" i="1"/>
  <c r="V24" i="1"/>
  <c r="U24" i="1"/>
  <c r="V44" i="1"/>
  <c r="U44" i="1"/>
  <c r="U50" i="1"/>
  <c r="V50" i="1"/>
  <c r="U147" i="1"/>
  <c r="V147" i="1"/>
  <c r="U234" i="1"/>
  <c r="V234" i="1"/>
  <c r="V301" i="1"/>
  <c r="U301" i="1"/>
  <c r="V233" i="1"/>
  <c r="U233" i="1"/>
  <c r="U20" i="1"/>
  <c r="V20" i="1"/>
  <c r="U127" i="1"/>
  <c r="V127" i="1"/>
  <c r="V146" i="1"/>
  <c r="U146" i="1"/>
  <c r="U19" i="1"/>
  <c r="V19" i="1"/>
  <c r="V125" i="1"/>
  <c r="U125" i="1"/>
  <c r="V98" i="1"/>
  <c r="U98" i="1"/>
  <c r="V241" i="1"/>
  <c r="U241" i="1"/>
  <c r="V123" i="1"/>
  <c r="U123" i="1"/>
  <c r="V107" i="1"/>
  <c r="U107" i="1"/>
  <c r="V95" i="1"/>
  <c r="U95" i="1"/>
  <c r="V190" i="1"/>
  <c r="U190" i="1"/>
  <c r="U105" i="1"/>
  <c r="V105" i="1"/>
  <c r="U29" i="1"/>
  <c r="V29" i="1"/>
  <c r="V230" i="1"/>
  <c r="U230" i="1"/>
  <c r="V94" i="1"/>
  <c r="U94" i="1"/>
  <c r="U345" i="1"/>
  <c r="V345" i="1"/>
  <c r="V317" i="1"/>
  <c r="U317" i="1"/>
  <c r="V167" i="1"/>
  <c r="U167" i="1"/>
  <c r="V202" i="1"/>
  <c r="U202" i="1"/>
  <c r="U129" i="1"/>
  <c r="V129" i="1"/>
  <c r="V456" i="1"/>
  <c r="U456" i="1"/>
  <c r="V253" i="1"/>
  <c r="U253" i="1"/>
  <c r="V368" i="1"/>
  <c r="U368" i="1"/>
  <c r="V182" i="1"/>
  <c r="U182" i="1"/>
  <c r="U46" i="1"/>
  <c r="V46" i="1"/>
  <c r="U43" i="1"/>
  <c r="V43" i="1"/>
  <c r="U157" i="1"/>
  <c r="V157" i="1"/>
  <c r="V39" i="1"/>
  <c r="U39" i="1"/>
  <c r="V328" i="1"/>
  <c r="U328" i="1"/>
  <c r="V454" i="1"/>
  <c r="U454" i="1"/>
  <c r="V295" i="1"/>
  <c r="U295" i="1"/>
  <c r="V386" i="1"/>
  <c r="U386" i="1"/>
  <c r="U117" i="1"/>
  <c r="V117" i="1"/>
  <c r="V450" i="1"/>
  <c r="U450" i="1"/>
  <c r="V314" i="1"/>
  <c r="U314" i="1"/>
  <c r="V364" i="1"/>
  <c r="X364" i="1" s="1"/>
  <c r="U364" i="1"/>
  <c r="V304" i="1"/>
  <c r="U304" i="1"/>
  <c r="V325" i="1"/>
  <c r="U325" i="1"/>
  <c r="V277" i="1"/>
  <c r="U277" i="1"/>
  <c r="V374" i="1"/>
  <c r="U374" i="1"/>
  <c r="L89" i="1"/>
  <c r="V89" i="1"/>
  <c r="U89" i="1"/>
  <c r="V372" i="1"/>
  <c r="U372" i="1"/>
  <c r="V262" i="1"/>
  <c r="U262" i="1"/>
  <c r="V444" i="1"/>
  <c r="U444" i="1"/>
  <c r="V369" i="1"/>
  <c r="U369" i="1"/>
  <c r="V164" i="1"/>
  <c r="U164" i="1"/>
  <c r="V56" i="1"/>
  <c r="U56" i="1"/>
  <c r="V84" i="1"/>
  <c r="U84" i="1"/>
  <c r="U28" i="1"/>
  <c r="V28" i="1"/>
  <c r="U70" i="1"/>
  <c r="V70" i="1"/>
  <c r="V235" i="1"/>
  <c r="U235" i="1"/>
  <c r="U58" i="1"/>
  <c r="V58" i="1"/>
  <c r="U34" i="1"/>
  <c r="V34" i="1"/>
  <c r="U78" i="1"/>
  <c r="V78" i="1"/>
  <c r="U27" i="1"/>
  <c r="V27" i="1"/>
  <c r="V26" i="1"/>
  <c r="U26" i="1"/>
  <c r="V47" i="1"/>
  <c r="U47" i="1"/>
  <c r="V14" i="1"/>
  <c r="U14" i="1"/>
  <c r="U23" i="1"/>
  <c r="V23" i="1"/>
  <c r="U429" i="1"/>
  <c r="V429" i="1"/>
  <c r="U180" i="1"/>
  <c r="V180" i="1"/>
  <c r="V22" i="1"/>
  <c r="U22" i="1"/>
  <c r="V426" i="1"/>
  <c r="X426" i="1" s="1"/>
  <c r="U426" i="1"/>
  <c r="V270" i="1"/>
  <c r="U270" i="1"/>
  <c r="U193" i="1"/>
  <c r="V193" i="1"/>
  <c r="V322" i="1"/>
  <c r="U322" i="1"/>
  <c r="V361" i="1"/>
  <c r="U361" i="1"/>
  <c r="V319" i="1"/>
  <c r="U319" i="1"/>
  <c r="V417" i="1"/>
  <c r="U417" i="1"/>
  <c r="U109" i="1"/>
  <c r="V109" i="1"/>
  <c r="V351" i="1"/>
  <c r="U351" i="1"/>
  <c r="V299" i="1"/>
  <c r="U299" i="1"/>
  <c r="V413" i="1"/>
  <c r="U413" i="1"/>
  <c r="V207" i="1"/>
  <c r="U207" i="1"/>
  <c r="V191" i="1"/>
  <c r="U191" i="1"/>
  <c r="V155" i="1"/>
  <c r="U155" i="1"/>
  <c r="V169" i="1"/>
  <c r="U169" i="1"/>
  <c r="V205" i="1"/>
  <c r="U205" i="1"/>
  <c r="V121" i="1"/>
  <c r="U121" i="1"/>
  <c r="V135" i="1"/>
  <c r="U135" i="1"/>
  <c r="V119" i="1"/>
  <c r="U119" i="1"/>
  <c r="V220" i="1"/>
  <c r="U220" i="1"/>
  <c r="V406" i="1"/>
  <c r="U406" i="1"/>
  <c r="V401" i="1"/>
  <c r="U401" i="1"/>
  <c r="V128" i="1"/>
  <c r="U128" i="1"/>
  <c r="V367" i="1"/>
  <c r="U367" i="1"/>
  <c r="U247" i="1"/>
  <c r="V247" i="1"/>
  <c r="V116" i="1"/>
  <c r="U116" i="1"/>
  <c r="U260" i="1"/>
  <c r="V260" i="1"/>
  <c r="V6" i="1"/>
  <c r="U6" i="1"/>
  <c r="U248" i="1"/>
  <c r="V248" i="1"/>
  <c r="V258" i="1"/>
  <c r="U258" i="1"/>
  <c r="V188" i="1"/>
  <c r="U188" i="1"/>
  <c r="U255" i="1"/>
  <c r="V255" i="1"/>
  <c r="V453" i="1"/>
  <c r="U453" i="1"/>
  <c r="V451" i="1"/>
  <c r="U451" i="1"/>
  <c r="V396" i="1"/>
  <c r="U396" i="1"/>
  <c r="V363" i="1"/>
  <c r="U363" i="1"/>
  <c r="V292" i="1"/>
  <c r="U292" i="1"/>
  <c r="V383" i="1"/>
  <c r="U383" i="1"/>
  <c r="V290" i="1"/>
  <c r="U290" i="1"/>
  <c r="V378" i="1"/>
  <c r="U378" i="1"/>
  <c r="V377" i="1"/>
  <c r="U377" i="1"/>
  <c r="U381" i="1"/>
  <c r="V381" i="1"/>
  <c r="V287" i="1"/>
  <c r="U287" i="1"/>
  <c r="U265" i="1"/>
  <c r="V265" i="1"/>
  <c r="V115" i="1"/>
  <c r="U115" i="1"/>
  <c r="V339" i="1"/>
  <c r="U339" i="1"/>
  <c r="V356" i="1"/>
  <c r="U356" i="1"/>
  <c r="V242" i="1"/>
  <c r="U242" i="1"/>
  <c r="U5" i="1"/>
  <c r="V5" i="1"/>
  <c r="V440" i="1"/>
  <c r="U440" i="1"/>
  <c r="U162" i="1"/>
  <c r="V162" i="1"/>
  <c r="V11" i="1"/>
  <c r="U11" i="1"/>
  <c r="U227" i="1"/>
  <c r="V227" i="1"/>
  <c r="V15" i="1"/>
  <c r="U15" i="1"/>
  <c r="V48" i="1"/>
  <c r="U48" i="1"/>
  <c r="U215" i="1"/>
  <c r="V215" i="1"/>
  <c r="U214" i="1"/>
  <c r="V214" i="1"/>
  <c r="V65" i="1"/>
  <c r="U65" i="1"/>
  <c r="V336" i="1"/>
  <c r="U336" i="1"/>
  <c r="V25" i="1"/>
  <c r="U25" i="1"/>
  <c r="V12" i="1"/>
  <c r="U12" i="1"/>
  <c r="U102" i="1"/>
  <c r="V102" i="1"/>
  <c r="U51" i="1"/>
  <c r="V51" i="1"/>
  <c r="U62" i="1"/>
  <c r="V62" i="1"/>
  <c r="V249" i="1"/>
  <c r="U249" i="1"/>
  <c r="V237" i="1"/>
  <c r="U237" i="1"/>
  <c r="V71" i="1"/>
  <c r="U71" i="1"/>
  <c r="V335" i="1"/>
  <c r="U335" i="1"/>
  <c r="V173" i="1"/>
  <c r="U173" i="1"/>
  <c r="V110" i="1"/>
  <c r="U110" i="1"/>
  <c r="V145" i="1"/>
  <c r="U145" i="1"/>
  <c r="U192" i="1"/>
  <c r="V192" i="1"/>
  <c r="V108" i="1"/>
  <c r="U108" i="1"/>
  <c r="V350" i="1"/>
  <c r="U350" i="1"/>
  <c r="V415" i="1"/>
  <c r="U415" i="1"/>
  <c r="V349" i="1"/>
  <c r="U349" i="1"/>
  <c r="V223" i="1"/>
  <c r="U223" i="1"/>
  <c r="V139" i="1"/>
  <c r="U139" i="1"/>
  <c r="V31" i="1"/>
  <c r="U31" i="1"/>
  <c r="V257" i="1"/>
  <c r="U257" i="1"/>
  <c r="V154" i="1"/>
  <c r="U154" i="1"/>
  <c r="V409" i="1"/>
  <c r="U409" i="1"/>
  <c r="V240" i="1"/>
  <c r="U240" i="1"/>
  <c r="V153" i="1"/>
  <c r="U153" i="1"/>
  <c r="V36" i="1"/>
  <c r="U36" i="1"/>
  <c r="V186" i="1"/>
  <c r="U186" i="1"/>
  <c r="V132" i="1"/>
  <c r="U132" i="1"/>
  <c r="V285" i="1"/>
  <c r="U285" i="1"/>
  <c r="V399" i="1"/>
  <c r="U399" i="1"/>
  <c r="V311" i="1"/>
  <c r="U311" i="1"/>
  <c r="U114" i="1"/>
  <c r="V114" i="1"/>
  <c r="U332" i="1"/>
  <c r="V332" i="1"/>
  <c r="V222" i="1"/>
  <c r="U222" i="1"/>
  <c r="V405" i="1"/>
  <c r="U405" i="1"/>
  <c r="V284" i="1"/>
  <c r="U284" i="1"/>
  <c r="U397" i="1"/>
  <c r="V397" i="1"/>
  <c r="V343" i="1"/>
  <c r="U343" i="1"/>
  <c r="V267" i="1"/>
  <c r="U267" i="1"/>
  <c r="V358" i="1"/>
  <c r="U358" i="1"/>
  <c r="V449" i="1"/>
  <c r="U449" i="1"/>
  <c r="V342" i="1"/>
  <c r="U342" i="1"/>
  <c r="V103" i="1"/>
  <c r="U103" i="1"/>
  <c r="V359" i="1"/>
  <c r="U359" i="1"/>
  <c r="V312" i="1"/>
  <c r="U312" i="1"/>
  <c r="V376" i="1"/>
  <c r="U376" i="1"/>
  <c r="V380" i="1"/>
  <c r="U380" i="1"/>
  <c r="U264" i="1"/>
  <c r="V264" i="1"/>
  <c r="U251" i="1"/>
  <c r="V251" i="1"/>
  <c r="V261" i="1"/>
  <c r="U261" i="1"/>
  <c r="V308" i="1"/>
  <c r="U308" i="1"/>
  <c r="V442" i="1"/>
  <c r="U442" i="1"/>
  <c r="V80" i="1"/>
  <c r="U80" i="1"/>
  <c r="V439" i="1"/>
  <c r="U439" i="1"/>
  <c r="V49" i="1"/>
  <c r="U49" i="1"/>
  <c r="U161" i="1"/>
  <c r="V161" i="1"/>
  <c r="V7" i="1"/>
  <c r="U7" i="1"/>
  <c r="V69" i="1"/>
  <c r="U69" i="1"/>
  <c r="V436" i="1"/>
  <c r="U436" i="1"/>
  <c r="U67" i="1"/>
  <c r="V67" i="1"/>
  <c r="V150" i="1"/>
  <c r="U150" i="1"/>
  <c r="V73" i="1"/>
  <c r="U73" i="1"/>
  <c r="U226" i="1"/>
  <c r="V226" i="1"/>
  <c r="V2" i="1"/>
  <c r="U2" i="1"/>
  <c r="U432" i="1"/>
  <c r="V432" i="1"/>
  <c r="V45" i="1"/>
  <c r="U45" i="1"/>
  <c r="V149" i="1"/>
  <c r="U149" i="1"/>
  <c r="V211" i="1"/>
  <c r="U211" i="1"/>
  <c r="V32" i="1"/>
  <c r="U32" i="1"/>
  <c r="V323" i="1"/>
  <c r="U323" i="1"/>
  <c r="V423" i="1"/>
  <c r="U423" i="1"/>
  <c r="V334" i="1"/>
  <c r="U334" i="1"/>
  <c r="V420" i="1"/>
  <c r="U420" i="1"/>
  <c r="U126" i="1"/>
  <c r="V126" i="1"/>
  <c r="V318" i="1"/>
  <c r="U318" i="1"/>
  <c r="V87" i="1"/>
  <c r="U87" i="1"/>
  <c r="U143" i="1"/>
  <c r="V143" i="1"/>
  <c r="U13" i="1"/>
  <c r="V13" i="1"/>
  <c r="U177" i="1"/>
  <c r="V177" i="1"/>
  <c r="V156" i="1"/>
  <c r="U156" i="1"/>
  <c r="U170" i="1"/>
  <c r="V170" i="1"/>
  <c r="V330" i="1"/>
  <c r="U330" i="1"/>
  <c r="V138" i="1"/>
  <c r="U138" i="1"/>
  <c r="V137" i="1"/>
  <c r="U137" i="1"/>
  <c r="V38" i="1"/>
  <c r="U38" i="1"/>
  <c r="V204" i="1"/>
  <c r="U204" i="1"/>
  <c r="V37" i="1"/>
  <c r="U37" i="1"/>
  <c r="V298" i="1"/>
  <c r="U298" i="1"/>
  <c r="V118" i="1"/>
  <c r="U118" i="1"/>
  <c r="V166" i="1"/>
  <c r="U166" i="1"/>
  <c r="V185" i="1"/>
  <c r="U185" i="1"/>
  <c r="V398" i="1"/>
  <c r="U398" i="1"/>
  <c r="V291" i="1"/>
  <c r="U291" i="1"/>
  <c r="U445" i="1"/>
  <c r="V445" i="1"/>
  <c r="U437" i="1"/>
  <c r="V437" i="1"/>
  <c r="U424" i="1"/>
  <c r="V424" i="1"/>
  <c r="V178" i="1"/>
  <c r="U178" i="1"/>
  <c r="V305" i="1"/>
  <c r="U305" i="1"/>
  <c r="V133" i="1"/>
  <c r="U133" i="1"/>
  <c r="V131" i="1"/>
  <c r="U131" i="1"/>
  <c r="U256" i="1"/>
  <c r="V256" i="1"/>
  <c r="V395" i="1"/>
  <c r="U395" i="1"/>
  <c r="U296" i="1"/>
  <c r="V296" i="1"/>
  <c r="V282" i="1"/>
  <c r="U282" i="1"/>
  <c r="V391" i="1"/>
  <c r="U391" i="1"/>
  <c r="V379" i="1"/>
  <c r="U379" i="1"/>
  <c r="V388" i="1"/>
  <c r="U388" i="1"/>
  <c r="U280" i="1"/>
  <c r="V280" i="1"/>
  <c r="U357" i="1"/>
  <c r="V357" i="1"/>
  <c r="V448" i="1"/>
  <c r="U448" i="1"/>
  <c r="V244" i="1"/>
  <c r="U244" i="1"/>
  <c r="U243" i="1"/>
  <c r="V243" i="1"/>
  <c r="V324" i="1"/>
  <c r="U324" i="1"/>
  <c r="V263" i="1"/>
  <c r="U263" i="1"/>
  <c r="U394" i="1"/>
  <c r="V394" i="1"/>
  <c r="V371" i="1"/>
  <c r="U371" i="1"/>
  <c r="U273" i="1"/>
  <c r="V273" i="1"/>
  <c r="V236" i="1"/>
  <c r="U236" i="1"/>
  <c r="V163" i="1"/>
  <c r="U163" i="1"/>
  <c r="V219" i="1"/>
  <c r="U219" i="1"/>
  <c r="U218" i="1"/>
  <c r="V218" i="1"/>
  <c r="V217" i="1"/>
  <c r="U217" i="1"/>
  <c r="V183" i="1"/>
  <c r="U183" i="1"/>
  <c r="V68" i="1"/>
  <c r="U68" i="1"/>
  <c r="U75" i="1"/>
  <c r="V75" i="1"/>
  <c r="U82" i="1"/>
  <c r="V82" i="1"/>
  <c r="V197" i="1"/>
  <c r="U197" i="1"/>
  <c r="V195" i="1"/>
  <c r="U195" i="1"/>
  <c r="U113" i="1"/>
  <c r="V113" i="1"/>
  <c r="V52" i="1"/>
  <c r="U52" i="1"/>
  <c r="U9" i="1"/>
  <c r="V9" i="1"/>
  <c r="V430" i="1"/>
  <c r="U430" i="1"/>
  <c r="V428" i="1"/>
  <c r="U428" i="1"/>
  <c r="U148" i="1"/>
  <c r="V148" i="1"/>
  <c r="V21" i="1"/>
  <c r="U21" i="1"/>
  <c r="U302" i="1"/>
  <c r="V302" i="1"/>
  <c r="V179" i="1"/>
  <c r="U179" i="1"/>
  <c r="V111" i="1"/>
  <c r="U111" i="1"/>
  <c r="V419" i="1"/>
  <c r="U419" i="1"/>
  <c r="U210" i="1"/>
  <c r="V210" i="1"/>
  <c r="V209" i="1"/>
  <c r="U209" i="1"/>
  <c r="V208" i="1"/>
  <c r="U208" i="1"/>
  <c r="U416" i="1"/>
  <c r="V416" i="1"/>
  <c r="V142" i="1"/>
  <c r="U142" i="1"/>
  <c r="V96" i="1"/>
  <c r="U96" i="1"/>
  <c r="V171" i="1"/>
  <c r="U171" i="1"/>
  <c r="U348" i="1"/>
  <c r="V348" i="1"/>
  <c r="V18" i="1"/>
  <c r="U18" i="1"/>
  <c r="V30" i="1"/>
  <c r="U30" i="1"/>
  <c r="V410" i="1"/>
  <c r="U410" i="1"/>
  <c r="V17" i="1"/>
  <c r="U17" i="1"/>
  <c r="U136" i="1"/>
  <c r="V136" i="1"/>
  <c r="U134" i="1"/>
  <c r="V134" i="1"/>
  <c r="V152" i="1"/>
  <c r="U152" i="1"/>
  <c r="U408" i="1"/>
  <c r="V408" i="1"/>
  <c r="U404" i="1"/>
  <c r="V404" i="1"/>
  <c r="V400" i="1"/>
  <c r="U400" i="1"/>
  <c r="U239" i="1"/>
  <c r="V239" i="1"/>
  <c r="V252" i="1"/>
  <c r="U252" i="1"/>
  <c r="V441" i="1"/>
  <c r="U441" i="1"/>
  <c r="V60" i="1"/>
  <c r="U60" i="1"/>
  <c r="V427" i="1"/>
  <c r="U427" i="1"/>
  <c r="U97" i="1"/>
  <c r="V97" i="1"/>
  <c r="V187" i="1"/>
  <c r="U187" i="1"/>
  <c r="V104" i="1"/>
  <c r="U104" i="1"/>
  <c r="V457" i="1"/>
  <c r="X457" i="1" s="1"/>
  <c r="U457" i="1"/>
  <c r="V455" i="1"/>
  <c r="U455" i="1"/>
  <c r="V452" i="1"/>
  <c r="U452" i="1"/>
  <c r="V327" i="1"/>
  <c r="U327" i="1"/>
  <c r="U91" i="1"/>
  <c r="V91" i="1"/>
  <c r="V294" i="1"/>
  <c r="U294" i="1"/>
  <c r="V266" i="1"/>
  <c r="U266" i="1"/>
  <c r="V326" i="1"/>
  <c r="U326" i="1"/>
  <c r="V313" i="1"/>
  <c r="U313" i="1"/>
  <c r="V354" i="1"/>
  <c r="U354" i="1"/>
  <c r="V382" i="1"/>
  <c r="U382" i="1"/>
  <c r="V341" i="1"/>
  <c r="U341" i="1"/>
  <c r="V310" i="1"/>
  <c r="U310" i="1"/>
  <c r="V390" i="1"/>
  <c r="U390" i="1"/>
  <c r="V275" i="1"/>
  <c r="U275" i="1"/>
  <c r="V352" i="1"/>
  <c r="U352" i="1"/>
  <c r="U370" i="1"/>
  <c r="V370" i="1"/>
  <c r="U201" i="1"/>
  <c r="V201" i="1"/>
  <c r="V338" i="1"/>
  <c r="U338" i="1"/>
  <c r="V8" i="1"/>
  <c r="U8" i="1"/>
  <c r="V271" i="1"/>
  <c r="U271" i="1"/>
  <c r="V228" i="1"/>
  <c r="U228" i="1"/>
  <c r="V337" i="1"/>
  <c r="U337" i="1"/>
  <c r="V250" i="1"/>
  <c r="U250" i="1"/>
  <c r="V198" i="1"/>
  <c r="U198" i="1"/>
  <c r="V3" i="1"/>
  <c r="U3" i="1"/>
  <c r="V213" i="1"/>
  <c r="U213" i="1"/>
  <c r="V435" i="1"/>
  <c r="U435" i="1"/>
  <c r="V77" i="1"/>
  <c r="U77" i="1"/>
  <c r="V64" i="1"/>
  <c r="U64" i="1"/>
  <c r="V431" i="1"/>
  <c r="U431" i="1"/>
  <c r="V212" i="1"/>
  <c r="U212" i="1"/>
  <c r="U42" i="1"/>
  <c r="V42" i="1"/>
  <c r="V61" i="1"/>
  <c r="U61" i="1"/>
  <c r="V57" i="1"/>
  <c r="U57" i="1"/>
  <c r="V425" i="1"/>
  <c r="U425" i="1"/>
  <c r="V174" i="1"/>
  <c r="U174" i="1"/>
  <c r="V333" i="1"/>
  <c r="U333" i="1"/>
  <c r="U321" i="1"/>
  <c r="V321" i="1"/>
  <c r="V172" i="1"/>
  <c r="U172" i="1"/>
  <c r="V88" i="1"/>
  <c r="U88" i="1"/>
  <c r="U389" i="1"/>
  <c r="V389" i="1"/>
  <c r="V269" i="1"/>
  <c r="U269" i="1"/>
  <c r="V40" i="1"/>
  <c r="U40" i="1"/>
  <c r="U414" i="1"/>
  <c r="V414" i="1"/>
  <c r="V331" i="1"/>
  <c r="U331" i="1"/>
  <c r="V412" i="1"/>
  <c r="U412" i="1"/>
  <c r="V221" i="1"/>
  <c r="U221" i="1"/>
  <c r="V306" i="1"/>
  <c r="U306" i="1"/>
  <c r="V329" i="1"/>
  <c r="U329" i="1"/>
  <c r="V355" i="1"/>
  <c r="U355" i="1"/>
  <c r="V168" i="1"/>
  <c r="U168" i="1"/>
  <c r="V346" i="1"/>
  <c r="U346" i="1"/>
  <c r="V93" i="1"/>
  <c r="U93" i="1"/>
  <c r="V229" i="1"/>
  <c r="U229" i="1"/>
  <c r="V403" i="1"/>
  <c r="U403" i="1"/>
  <c r="V130" i="1"/>
  <c r="U130" i="1"/>
  <c r="K399" i="1"/>
  <c r="L391" i="1"/>
  <c r="L448" i="1"/>
  <c r="L371" i="1"/>
  <c r="L218" i="1"/>
  <c r="L197" i="1"/>
  <c r="L430" i="1"/>
  <c r="L179" i="1"/>
  <c r="L416" i="1"/>
  <c r="L30" i="1"/>
  <c r="L408" i="1"/>
  <c r="L184" i="1"/>
  <c r="L91" i="1"/>
  <c r="L382" i="1"/>
  <c r="L352" i="1"/>
  <c r="L228" i="1"/>
  <c r="L213" i="1"/>
  <c r="L42" i="1"/>
  <c r="L333" i="1"/>
  <c r="L269" i="1"/>
  <c r="L346" i="1"/>
  <c r="L268" i="1"/>
  <c r="L297" i="1"/>
  <c r="L366" i="1"/>
  <c r="L316" i="1"/>
  <c r="L90" i="1"/>
  <c r="L293" i="1"/>
  <c r="L384" i="1"/>
  <c r="L393" i="1"/>
  <c r="L289" i="1"/>
  <c r="L279" i="1"/>
  <c r="L278" i="1"/>
  <c r="L288" i="1"/>
  <c r="L303" i="1"/>
  <c r="L276" i="1"/>
  <c r="L447" i="1"/>
  <c r="L309" i="1"/>
  <c r="L272" i="1"/>
  <c r="L200" i="1"/>
  <c r="L76" i="1"/>
  <c r="L85" i="1"/>
  <c r="L79" i="1"/>
  <c r="L83" i="1"/>
  <c r="L216" i="1"/>
  <c r="L59" i="1"/>
  <c r="L10" i="1"/>
  <c r="L66" i="1"/>
  <c r="L259" i="1"/>
  <c r="L181" i="1"/>
  <c r="L81" i="1"/>
  <c r="L434" i="1"/>
  <c r="L33" i="1"/>
  <c r="L72" i="1"/>
  <c r="L63" i="1"/>
  <c r="L224" i="1"/>
  <c r="X224" i="1"/>
  <c r="L41" i="1"/>
  <c r="L112" i="1"/>
  <c r="L422" i="1"/>
  <c r="L100" i="1"/>
  <c r="L300" i="1"/>
  <c r="L320" i="1"/>
  <c r="L99" i="1"/>
  <c r="L144" i="1"/>
  <c r="L286" i="1"/>
  <c r="L232" i="1"/>
  <c r="L141" i="1"/>
  <c r="L140" i="1"/>
  <c r="L206" i="1"/>
  <c r="L176" i="1"/>
  <c r="L189" i="1"/>
  <c r="L120" i="1"/>
  <c r="L203" i="1"/>
  <c r="L407" i="1"/>
  <c r="L402" i="1"/>
  <c r="L128" i="1"/>
  <c r="L296" i="1"/>
  <c r="L280" i="1"/>
  <c r="L324" i="1"/>
  <c r="L236" i="1"/>
  <c r="L68" i="1"/>
  <c r="L113" i="1"/>
  <c r="L21" i="1"/>
  <c r="L210" i="1"/>
  <c r="L96" i="1"/>
  <c r="L404" i="1"/>
  <c r="L457" i="1"/>
  <c r="L266" i="1"/>
  <c r="L341" i="1"/>
  <c r="L201" i="1"/>
  <c r="L337" i="1"/>
  <c r="L77" i="1"/>
  <c r="L61" i="1"/>
  <c r="L321" i="1"/>
  <c r="L414" i="1"/>
  <c r="L331" i="1"/>
  <c r="L221" i="1"/>
  <c r="L355" i="1"/>
  <c r="L93" i="1"/>
  <c r="L129" i="1"/>
  <c r="L344" i="1"/>
  <c r="L392" i="1"/>
  <c r="X392" i="1"/>
  <c r="L283" i="1"/>
  <c r="L315" i="1"/>
  <c r="L281" i="1"/>
  <c r="L385" i="1"/>
  <c r="L387" i="1"/>
  <c r="L365" i="1"/>
  <c r="L246" i="1"/>
  <c r="L254" i="1"/>
  <c r="L362" i="1"/>
  <c r="L375" i="1"/>
  <c r="L353" i="1"/>
  <c r="L373" i="1"/>
  <c r="L446" i="1"/>
  <c r="X446" i="1"/>
  <c r="L274" i="1"/>
  <c r="L443" i="1"/>
  <c r="L165" i="1"/>
  <c r="L4" i="1"/>
  <c r="L55" i="1"/>
  <c r="L438" i="1"/>
  <c r="L199" i="1"/>
  <c r="L175" i="1"/>
  <c r="L53" i="1"/>
  <c r="L159" i="1"/>
  <c r="L307" i="1"/>
  <c r="L196" i="1"/>
  <c r="L194" i="1"/>
  <c r="L225" i="1"/>
  <c r="L433" i="1"/>
  <c r="L24" i="1"/>
  <c r="X24" i="1"/>
  <c r="L44" i="1"/>
  <c r="L50" i="1"/>
  <c r="L147" i="1"/>
  <c r="L234" i="1"/>
  <c r="L301" i="1"/>
  <c r="L233" i="1"/>
  <c r="L20" i="1"/>
  <c r="L127" i="1"/>
  <c r="L146" i="1"/>
  <c r="L19" i="1"/>
  <c r="L125" i="1"/>
  <c r="L98" i="1"/>
  <c r="L241" i="1"/>
  <c r="L123" i="1"/>
  <c r="L107" i="1"/>
  <c r="L95" i="1"/>
  <c r="L190" i="1"/>
  <c r="L29" i="1"/>
  <c r="L230" i="1"/>
  <c r="L94" i="1"/>
  <c r="L345" i="1"/>
  <c r="L317" i="1"/>
  <c r="L167" i="1"/>
  <c r="L202" i="1"/>
  <c r="L132" i="1"/>
  <c r="L285" i="1"/>
  <c r="L282" i="1"/>
  <c r="L357" i="1"/>
  <c r="L394" i="1"/>
  <c r="L219" i="1"/>
  <c r="L75" i="1"/>
  <c r="L52" i="1"/>
  <c r="L302" i="1"/>
  <c r="L208" i="1"/>
  <c r="L348" i="1"/>
  <c r="L152" i="1"/>
  <c r="L452" i="1"/>
  <c r="L313" i="1"/>
  <c r="L275" i="1"/>
  <c r="L8" i="1"/>
  <c r="L198" i="1"/>
  <c r="L431" i="1"/>
  <c r="L57" i="1"/>
  <c r="L172" i="1"/>
  <c r="L329" i="1"/>
  <c r="L168" i="1"/>
  <c r="L328" i="1"/>
  <c r="L454" i="1"/>
  <c r="L295" i="1"/>
  <c r="L386" i="1"/>
  <c r="L117" i="1"/>
  <c r="L450" i="1"/>
  <c r="L314" i="1"/>
  <c r="L364" i="1"/>
  <c r="L304" i="1"/>
  <c r="L325" i="1"/>
  <c r="L277" i="1"/>
  <c r="L374" i="1"/>
  <c r="L372" i="1"/>
  <c r="L262" i="1"/>
  <c r="L444" i="1"/>
  <c r="L369" i="1"/>
  <c r="L164" i="1"/>
  <c r="L56" i="1"/>
  <c r="L84" i="1"/>
  <c r="L28" i="1"/>
  <c r="L70" i="1"/>
  <c r="L235" i="1"/>
  <c r="L58" i="1"/>
  <c r="L34" i="1"/>
  <c r="L78" i="1"/>
  <c r="L27" i="1"/>
  <c r="L26" i="1"/>
  <c r="L47" i="1"/>
  <c r="L14" i="1"/>
  <c r="L23" i="1"/>
  <c r="L429" i="1"/>
  <c r="X429" i="1"/>
  <c r="L180" i="1"/>
  <c r="L22" i="1"/>
  <c r="L426" i="1"/>
  <c r="L270" i="1"/>
  <c r="L193" i="1"/>
  <c r="L322" i="1"/>
  <c r="L361" i="1"/>
  <c r="L319" i="1"/>
  <c r="L417" i="1"/>
  <c r="L109" i="1"/>
  <c r="L351" i="1"/>
  <c r="L299" i="1"/>
  <c r="L413" i="1"/>
  <c r="L207" i="1"/>
  <c r="L191" i="1"/>
  <c r="L155" i="1"/>
  <c r="L169" i="1"/>
  <c r="L121" i="1"/>
  <c r="L119" i="1"/>
  <c r="L406" i="1"/>
  <c r="L401" i="1"/>
  <c r="L131" i="1"/>
  <c r="L388" i="1"/>
  <c r="L263" i="1"/>
  <c r="L163" i="1"/>
  <c r="L82" i="1"/>
  <c r="X82" i="1"/>
  <c r="L428" i="1"/>
  <c r="L111" i="1"/>
  <c r="L171" i="1"/>
  <c r="L18" i="1"/>
  <c r="L327" i="1"/>
  <c r="L354" i="1"/>
  <c r="L370" i="1"/>
  <c r="L250" i="1"/>
  <c r="L64" i="1"/>
  <c r="L425" i="1"/>
  <c r="L40" i="1"/>
  <c r="L229" i="1"/>
  <c r="L185" i="1"/>
  <c r="L395" i="1"/>
  <c r="L243" i="1"/>
  <c r="L217" i="1"/>
  <c r="L9" i="1"/>
  <c r="L209" i="1"/>
  <c r="L17" i="1"/>
  <c r="L294" i="1"/>
  <c r="L310" i="1"/>
  <c r="L271" i="1"/>
  <c r="L435" i="1"/>
  <c r="L88" i="1"/>
  <c r="L412" i="1"/>
  <c r="L456" i="1"/>
  <c r="L367" i="1"/>
  <c r="X92" i="1"/>
  <c r="L247" i="1"/>
  <c r="L291" i="1"/>
  <c r="L360" i="1"/>
  <c r="L116" i="1"/>
  <c r="X116" i="1"/>
  <c r="L253" i="1"/>
  <c r="L311" i="1"/>
  <c r="L445" i="1"/>
  <c r="L368" i="1"/>
  <c r="L35" i="1"/>
  <c r="L16" i="1"/>
  <c r="L437" i="1"/>
  <c r="L160" i="1"/>
  <c r="L86" i="1"/>
  <c r="L43" i="1"/>
  <c r="L248" i="1"/>
  <c r="L424" i="1"/>
  <c r="L418" i="1"/>
  <c r="L332" i="1"/>
  <c r="X178" i="1"/>
  <c r="L124" i="1"/>
  <c r="L231" i="1"/>
  <c r="L222" i="1"/>
  <c r="L39" i="1"/>
  <c r="L104" i="1"/>
  <c r="L400" i="1"/>
  <c r="L256" i="1"/>
  <c r="L379" i="1"/>
  <c r="L244" i="1"/>
  <c r="L273" i="1"/>
  <c r="L183" i="1"/>
  <c r="L195" i="1"/>
  <c r="L148" i="1"/>
  <c r="L419" i="1"/>
  <c r="L142" i="1"/>
  <c r="L136" i="1"/>
  <c r="L134" i="1"/>
  <c r="L455" i="1"/>
  <c r="L326" i="1"/>
  <c r="L390" i="1"/>
  <c r="L338" i="1"/>
  <c r="L3" i="1"/>
  <c r="L212" i="1"/>
  <c r="L174" i="1"/>
  <c r="L389" i="1"/>
  <c r="L306" i="1"/>
  <c r="L130" i="1"/>
  <c r="L284" i="1"/>
  <c r="L397" i="1"/>
  <c r="L343" i="1"/>
  <c r="L267" i="1"/>
  <c r="L358" i="1"/>
  <c r="L449" i="1"/>
  <c r="L342" i="1"/>
  <c r="L103" i="1"/>
  <c r="L359" i="1"/>
  <c r="L312" i="1"/>
  <c r="L376" i="1"/>
  <c r="L380" i="1"/>
  <c r="L264" i="1"/>
  <c r="L251" i="1"/>
  <c r="L261" i="1"/>
  <c r="L308" i="1"/>
  <c r="L442" i="1"/>
  <c r="L80" i="1"/>
  <c r="L439" i="1"/>
  <c r="L49" i="1"/>
  <c r="L161" i="1"/>
  <c r="L7" i="1"/>
  <c r="L69" i="1"/>
  <c r="L436" i="1"/>
  <c r="L67" i="1"/>
  <c r="L150" i="1"/>
  <c r="L73" i="1"/>
  <c r="L226" i="1"/>
  <c r="L2" i="1"/>
  <c r="L432" i="1"/>
  <c r="L45" i="1"/>
  <c r="L149" i="1"/>
  <c r="L211" i="1"/>
  <c r="L32" i="1"/>
  <c r="L323" i="1"/>
  <c r="L423" i="1"/>
  <c r="L334" i="1"/>
  <c r="L420" i="1"/>
  <c r="L126" i="1"/>
  <c r="L318" i="1"/>
  <c r="L87" i="1"/>
  <c r="L143" i="1"/>
  <c r="L13" i="1"/>
  <c r="L177" i="1"/>
  <c r="L156" i="1"/>
  <c r="L170" i="1"/>
  <c r="L330" i="1"/>
  <c r="L138" i="1"/>
  <c r="L38" i="1"/>
  <c r="L204" i="1"/>
  <c r="L37" i="1"/>
  <c r="L298" i="1"/>
  <c r="L118" i="1"/>
  <c r="L166" i="1"/>
  <c r="L399" i="1"/>
  <c r="L377" i="1"/>
  <c r="L398" i="1"/>
  <c r="L451" i="1"/>
  <c r="L381" i="1"/>
  <c r="L440" i="1"/>
  <c r="L65" i="1"/>
  <c r="L237" i="1"/>
  <c r="L350" i="1"/>
  <c r="L396" i="1"/>
  <c r="L287" i="1"/>
  <c r="L162" i="1"/>
  <c r="L336" i="1"/>
  <c r="L71" i="1"/>
  <c r="L415" i="1"/>
  <c r="L5" i="1"/>
  <c r="L249" i="1"/>
  <c r="L108" i="1"/>
  <c r="L363" i="1"/>
  <c r="L265" i="1"/>
  <c r="L11" i="1"/>
  <c r="L25" i="1"/>
  <c r="L335" i="1"/>
  <c r="L214" i="1"/>
  <c r="L292" i="1"/>
  <c r="L115" i="1"/>
  <c r="L227" i="1"/>
  <c r="L12" i="1"/>
  <c r="L173" i="1"/>
  <c r="L383" i="1"/>
  <c r="L339" i="1"/>
  <c r="L15" i="1"/>
  <c r="L102" i="1"/>
  <c r="L110" i="1"/>
  <c r="L453" i="1"/>
  <c r="L290" i="1"/>
  <c r="L356" i="1"/>
  <c r="L48" i="1"/>
  <c r="L51" i="1"/>
  <c r="L145" i="1"/>
  <c r="L255" i="1"/>
  <c r="L378" i="1"/>
  <c r="L242" i="1"/>
  <c r="L215" i="1"/>
  <c r="L62" i="1"/>
  <c r="L192" i="1"/>
  <c r="L238" i="1"/>
  <c r="L252" i="1"/>
  <c r="L54" i="1"/>
  <c r="L60" i="1"/>
  <c r="L74" i="1"/>
  <c r="L46" i="1"/>
  <c r="L6" i="1"/>
  <c r="L158" i="1"/>
  <c r="L427" i="1"/>
  <c r="L101" i="1"/>
  <c r="L421" i="1"/>
  <c r="L157" i="1"/>
  <c r="L258" i="1"/>
  <c r="L178" i="1"/>
  <c r="L97" i="1"/>
  <c r="L122" i="1"/>
  <c r="L411" i="1"/>
  <c r="L305" i="1"/>
  <c r="L187" i="1"/>
  <c r="L133" i="1"/>
  <c r="L405" i="1"/>
  <c r="L92" i="1"/>
  <c r="L245" i="1"/>
  <c r="L260" i="1"/>
  <c r="L441" i="1"/>
  <c r="L114" i="1"/>
  <c r="L239" i="1"/>
  <c r="L340" i="1"/>
  <c r="L182" i="1"/>
  <c r="L347" i="1"/>
  <c r="L257" i="1"/>
  <c r="L349" i="1"/>
  <c r="L223" i="1"/>
  <c r="L139" i="1"/>
  <c r="L31" i="1"/>
  <c r="L106" i="1"/>
  <c r="L105" i="1"/>
  <c r="L137" i="1"/>
  <c r="L410" i="1"/>
  <c r="L205" i="1"/>
  <c r="L154" i="1"/>
  <c r="L409" i="1"/>
  <c r="L188" i="1"/>
  <c r="L135" i="1"/>
  <c r="L240" i="1"/>
  <c r="L153" i="1"/>
  <c r="L151" i="1"/>
  <c r="L220" i="1"/>
  <c r="L36" i="1"/>
  <c r="L186" i="1"/>
  <c r="L403" i="1"/>
  <c r="K402" i="1"/>
  <c r="K403" i="1"/>
  <c r="K407" i="1"/>
  <c r="K229" i="1"/>
  <c r="K317" i="1"/>
  <c r="K151" i="1"/>
  <c r="K93" i="1"/>
  <c r="K203" i="1"/>
  <c r="K346" i="1"/>
  <c r="K94" i="1"/>
  <c r="K120" i="1"/>
  <c r="K168" i="1"/>
  <c r="K189" i="1"/>
  <c r="K38" i="1"/>
  <c r="K305" i="1"/>
  <c r="K410" i="1"/>
  <c r="K137" i="1"/>
  <c r="K39" i="1"/>
  <c r="K30" i="1"/>
  <c r="K138" i="1"/>
  <c r="K411" i="1"/>
  <c r="K18" i="1"/>
  <c r="K330" i="1"/>
  <c r="K222" i="1"/>
  <c r="K170" i="1"/>
  <c r="K231" i="1"/>
  <c r="K156" i="1"/>
  <c r="K122" i="1"/>
  <c r="K96" i="1"/>
  <c r="K177" i="1"/>
  <c r="K97" i="1"/>
  <c r="K142" i="1"/>
  <c r="K13" i="1"/>
  <c r="K124" i="1"/>
  <c r="K416" i="1"/>
  <c r="K143" i="1"/>
  <c r="K178" i="1"/>
  <c r="K208" i="1"/>
  <c r="K87" i="1"/>
  <c r="K258" i="1"/>
  <c r="K209" i="1"/>
  <c r="K318" i="1"/>
  <c r="K332" i="1"/>
  <c r="K210" i="1"/>
  <c r="K126" i="1"/>
  <c r="K418" i="1"/>
  <c r="K419" i="1"/>
  <c r="K420" i="1"/>
  <c r="K157" i="1"/>
  <c r="K111" i="1"/>
  <c r="K334" i="1"/>
  <c r="K421" i="1"/>
  <c r="K179" i="1"/>
  <c r="K423" i="1"/>
  <c r="K424" i="1"/>
  <c r="K302" i="1"/>
  <c r="K323" i="1"/>
  <c r="K248" i="1"/>
  <c r="K21" i="1"/>
  <c r="K32" i="1"/>
  <c r="K101" i="1"/>
  <c r="K148" i="1"/>
  <c r="K211" i="1"/>
  <c r="K427" i="1"/>
  <c r="K428" i="1"/>
  <c r="K149" i="1"/>
  <c r="K43" i="1"/>
  <c r="K430" i="1"/>
  <c r="K45" i="1"/>
  <c r="K158" i="1"/>
  <c r="K9" i="1"/>
  <c r="K432" i="1"/>
  <c r="K6" i="1"/>
  <c r="K52" i="1"/>
  <c r="K2" i="1"/>
  <c r="K46" i="1"/>
  <c r="K113" i="1"/>
  <c r="K226" i="1"/>
  <c r="K86" i="1"/>
  <c r="K195" i="1"/>
  <c r="K73" i="1"/>
  <c r="K74" i="1"/>
  <c r="K150" i="1"/>
  <c r="K182" i="1"/>
  <c r="K82" i="1"/>
  <c r="K67" i="1"/>
  <c r="K114" i="1"/>
  <c r="K75" i="1"/>
  <c r="K436" i="1"/>
  <c r="K160" i="1"/>
  <c r="K68" i="1"/>
  <c r="K69" i="1"/>
  <c r="K437" i="1"/>
  <c r="K183" i="1"/>
  <c r="K7" i="1"/>
  <c r="K60" i="1"/>
  <c r="K161" i="1"/>
  <c r="K54" i="1"/>
  <c r="K218" i="1"/>
  <c r="K49" i="1"/>
  <c r="K16" i="1"/>
  <c r="K219" i="1"/>
  <c r="K439" i="1"/>
  <c r="K35" i="1"/>
  <c r="K163" i="1"/>
  <c r="K80" i="1"/>
  <c r="K441" i="1"/>
  <c r="K236" i="1"/>
  <c r="K442" i="1"/>
  <c r="K260" i="1"/>
  <c r="K273" i="1"/>
  <c r="K308" i="1"/>
  <c r="K368" i="1"/>
  <c r="K274" i="1"/>
  <c r="K371" i="1"/>
  <c r="K261" i="1"/>
  <c r="K445" i="1"/>
  <c r="K446" i="1"/>
  <c r="K394" i="1"/>
  <c r="K251" i="1"/>
  <c r="K340" i="1"/>
  <c r="K263" i="1"/>
  <c r="K264" i="1"/>
  <c r="K252" i="1"/>
  <c r="K353" i="1"/>
  <c r="K324" i="1"/>
  <c r="K380" i="1"/>
  <c r="K311" i="1"/>
  <c r="K375" i="1"/>
  <c r="K243" i="1"/>
  <c r="K376" i="1"/>
  <c r="K253" i="1"/>
  <c r="K362" i="1"/>
  <c r="K244" i="1"/>
  <c r="K312" i="1"/>
  <c r="K245" i="1"/>
  <c r="K448" i="1"/>
  <c r="K359" i="1"/>
  <c r="K238" i="1"/>
  <c r="K357" i="1"/>
  <c r="K103" i="1"/>
  <c r="K116" i="1"/>
  <c r="K365" i="1"/>
  <c r="K280" i="1"/>
  <c r="K342" i="1"/>
  <c r="K360" i="1"/>
  <c r="K387" i="1"/>
  <c r="K449" i="1"/>
  <c r="K291" i="1"/>
  <c r="K379" i="1"/>
  <c r="K358" i="1"/>
  <c r="K247" i="1"/>
  <c r="K281" i="1"/>
  <c r="K391" i="1"/>
  <c r="K267" i="1"/>
  <c r="K92" i="1"/>
  <c r="K315" i="1"/>
  <c r="K282" i="1"/>
  <c r="K343" i="1"/>
  <c r="K239" i="1"/>
  <c r="K283" i="1"/>
  <c r="K296" i="1"/>
  <c r="K397" i="1"/>
  <c r="K367" i="1"/>
  <c r="K395" i="1"/>
  <c r="K284" i="1"/>
  <c r="K456" i="1"/>
  <c r="K256" i="1"/>
  <c r="K128" i="1"/>
  <c r="K129" i="1"/>
  <c r="K184" i="1"/>
  <c r="K130" i="1"/>
  <c r="K131" i="1"/>
  <c r="K132" i="1"/>
  <c r="K401" i="1"/>
  <c r="K186" i="1"/>
  <c r="K406" i="1"/>
  <c r="K36" i="1"/>
  <c r="K220" i="1"/>
  <c r="K153" i="1"/>
  <c r="K119" i="1"/>
  <c r="K240" i="1"/>
  <c r="K135" i="1"/>
  <c r="K409" i="1"/>
  <c r="K121" i="1"/>
  <c r="K355" i="1"/>
  <c r="K17" i="1"/>
  <c r="K154" i="1"/>
  <c r="K205" i="1"/>
  <c r="K29" i="1"/>
  <c r="K176" i="1"/>
  <c r="K329" i="1"/>
  <c r="K257" i="1"/>
  <c r="K169" i="1"/>
  <c r="K105" i="1"/>
  <c r="K106" i="1"/>
  <c r="K306" i="1"/>
  <c r="K31" i="1"/>
  <c r="K155" i="1"/>
  <c r="K190" i="1"/>
  <c r="K206" i="1"/>
  <c r="K221" i="1"/>
  <c r="K139" i="1"/>
  <c r="K191" i="1"/>
  <c r="K95" i="1"/>
  <c r="K347" i="1"/>
  <c r="K412" i="1"/>
  <c r="K348" i="1"/>
  <c r="K223" i="1"/>
  <c r="K207" i="1"/>
  <c r="K107" i="1"/>
  <c r="K140" i="1"/>
  <c r="K331" i="1"/>
  <c r="K171" i="1"/>
  <c r="K349" i="1"/>
  <c r="K413" i="1"/>
  <c r="K123" i="1"/>
  <c r="K141" i="1"/>
  <c r="K414" i="1"/>
  <c r="K415" i="1"/>
  <c r="K299" i="1"/>
  <c r="K241" i="1"/>
  <c r="K232" i="1"/>
  <c r="K40" i="1"/>
  <c r="K350" i="1"/>
  <c r="K351" i="1"/>
  <c r="K98" i="1"/>
  <c r="K286" i="1"/>
  <c r="K269" i="1"/>
  <c r="K108" i="1"/>
  <c r="K109" i="1"/>
  <c r="K125" i="1"/>
  <c r="K144" i="1"/>
  <c r="K389" i="1"/>
  <c r="K192" i="1"/>
  <c r="K417" i="1"/>
  <c r="K19" i="1"/>
  <c r="K99" i="1"/>
  <c r="K88" i="1"/>
  <c r="K145" i="1"/>
  <c r="K319" i="1"/>
  <c r="K146" i="1"/>
  <c r="K320" i="1"/>
  <c r="K172" i="1"/>
  <c r="K110" i="1"/>
  <c r="K361" i="1"/>
  <c r="K127" i="1"/>
  <c r="K300" i="1"/>
  <c r="K321" i="1"/>
  <c r="K173" i="1"/>
  <c r="K322" i="1"/>
  <c r="K20" i="1"/>
  <c r="K100" i="1"/>
  <c r="K333" i="1"/>
  <c r="K335" i="1"/>
  <c r="K193" i="1"/>
  <c r="K233" i="1"/>
  <c r="K422" i="1"/>
  <c r="K174" i="1"/>
  <c r="K71" i="1"/>
  <c r="K270" i="1"/>
  <c r="K301" i="1"/>
  <c r="K112" i="1"/>
  <c r="K425" i="1"/>
  <c r="K237" i="1"/>
  <c r="K426" i="1"/>
  <c r="K234" i="1"/>
  <c r="K41" i="1"/>
  <c r="K57" i="1"/>
  <c r="K249" i="1"/>
  <c r="K22" i="1"/>
  <c r="K147" i="1"/>
  <c r="K224" i="1"/>
  <c r="K61" i="1"/>
  <c r="K62" i="1"/>
  <c r="K180" i="1"/>
  <c r="K50" i="1"/>
  <c r="K63" i="1"/>
  <c r="K42" i="1"/>
  <c r="K51" i="1"/>
  <c r="K429" i="1"/>
  <c r="K44" i="1"/>
  <c r="K72" i="1"/>
  <c r="K212" i="1"/>
  <c r="K102" i="1"/>
  <c r="K23" i="1"/>
  <c r="K24" i="1"/>
  <c r="K33" i="1"/>
  <c r="K431" i="1"/>
  <c r="K12" i="1"/>
  <c r="K14" i="1"/>
  <c r="K433" i="1"/>
  <c r="K434" i="1"/>
  <c r="K64" i="1"/>
  <c r="K25" i="1"/>
  <c r="K47" i="1"/>
  <c r="K225" i="1"/>
  <c r="K81" i="1"/>
  <c r="K77" i="1"/>
  <c r="K336" i="1"/>
  <c r="K26" i="1"/>
  <c r="K194" i="1"/>
  <c r="K181" i="1"/>
  <c r="K435" i="1"/>
  <c r="K65" i="1"/>
  <c r="K27" i="1"/>
  <c r="K196" i="1"/>
  <c r="K259" i="1"/>
  <c r="K213" i="1"/>
  <c r="K197" i="1"/>
  <c r="K214" i="1"/>
  <c r="K78" i="1"/>
  <c r="K307" i="1"/>
  <c r="K66" i="1"/>
  <c r="K3" i="1"/>
  <c r="K215" i="1"/>
  <c r="K34" i="1"/>
  <c r="K159" i="1"/>
  <c r="K10" i="1"/>
  <c r="K198" i="1"/>
  <c r="K48" i="1"/>
  <c r="K58" i="1"/>
  <c r="K53" i="1"/>
  <c r="K59" i="1"/>
  <c r="K250" i="1"/>
  <c r="K15" i="1"/>
  <c r="K235" i="1"/>
  <c r="K175" i="1"/>
  <c r="K216" i="1"/>
  <c r="K337" i="1"/>
  <c r="K227" i="1"/>
  <c r="K70" i="1"/>
  <c r="K199" i="1"/>
  <c r="K83" i="1"/>
  <c r="K228" i="1"/>
  <c r="K217" i="1"/>
  <c r="K11" i="1"/>
  <c r="K28" i="1"/>
  <c r="K438" i="1"/>
  <c r="K79" i="1"/>
  <c r="K271" i="1"/>
  <c r="K162" i="1"/>
  <c r="K84" i="1"/>
  <c r="K55" i="1"/>
  <c r="K85" i="1"/>
  <c r="K8" i="1"/>
  <c r="K440" i="1"/>
  <c r="K56" i="1"/>
  <c r="K4" i="1"/>
  <c r="K76" i="1"/>
  <c r="K338" i="1"/>
  <c r="K5" i="1"/>
  <c r="K164" i="1"/>
  <c r="K165" i="1"/>
  <c r="K200" i="1"/>
  <c r="K201" i="1"/>
  <c r="K242" i="1"/>
  <c r="K369" i="1"/>
  <c r="K443" i="1"/>
  <c r="K272" i="1"/>
  <c r="K370" i="1"/>
  <c r="K356" i="1"/>
  <c r="K444" i="1"/>
  <c r="K309" i="1"/>
  <c r="K352" i="1"/>
  <c r="K339" i="1"/>
  <c r="K262" i="1"/>
  <c r="K447" i="1"/>
  <c r="K275" i="1"/>
  <c r="K115" i="1"/>
  <c r="K372" i="1"/>
  <c r="K373" i="1"/>
  <c r="K276" i="1"/>
  <c r="K390" i="1"/>
  <c r="K265" i="1"/>
  <c r="K89" i="1"/>
  <c r="K303" i="1"/>
  <c r="K310" i="1"/>
  <c r="K287" i="1"/>
  <c r="K374" i="1"/>
  <c r="K288" i="1"/>
  <c r="K341" i="1"/>
  <c r="K381" i="1"/>
  <c r="K277" i="1"/>
  <c r="K278" i="1"/>
  <c r="K382" i="1"/>
  <c r="K377" i="1"/>
  <c r="K325" i="1"/>
  <c r="K254" i="1"/>
  <c r="K279" i="1"/>
  <c r="K354" i="1"/>
  <c r="K378" i="1"/>
  <c r="K304" i="1"/>
  <c r="K246" i="1"/>
  <c r="K289" i="1"/>
  <c r="K313" i="1"/>
  <c r="K290" i="1"/>
  <c r="K364" i="1"/>
  <c r="K393" i="1"/>
  <c r="K326" i="1"/>
  <c r="K383" i="1"/>
  <c r="K314" i="1"/>
  <c r="K384" i="1"/>
  <c r="K266" i="1"/>
  <c r="K388" i="1"/>
  <c r="K292" i="1"/>
  <c r="K450" i="1"/>
  <c r="K385" i="1"/>
  <c r="K293" i="1"/>
  <c r="K294" i="1"/>
  <c r="K363" i="1"/>
  <c r="K117" i="1"/>
  <c r="K90" i="1"/>
  <c r="K91" i="1"/>
  <c r="K396" i="1"/>
  <c r="K386" i="1"/>
  <c r="K316" i="1"/>
  <c r="K327" i="1"/>
  <c r="K451" i="1"/>
  <c r="K295" i="1"/>
  <c r="K366" i="1"/>
  <c r="K452" i="1"/>
  <c r="K453" i="1"/>
  <c r="K454" i="1"/>
  <c r="K392" i="1"/>
  <c r="K297" i="1"/>
  <c r="K455" i="1"/>
  <c r="K255" i="1"/>
  <c r="K328" i="1"/>
  <c r="K344" i="1"/>
  <c r="K268" i="1"/>
  <c r="K457" i="1"/>
  <c r="I20" i="2"/>
  <c r="I2" i="2"/>
  <c r="J2" i="2"/>
  <c r="J4" i="2"/>
  <c r="J5" i="2"/>
  <c r="J6" i="2"/>
  <c r="J7" i="2"/>
  <c r="J8" i="2"/>
  <c r="J9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10" i="2"/>
  <c r="J3" i="2"/>
  <c r="I3" i="2"/>
  <c r="I23" i="2"/>
  <c r="I10" i="2"/>
  <c r="I4" i="2"/>
  <c r="I5" i="2"/>
  <c r="I6" i="2"/>
  <c r="I7" i="2"/>
  <c r="I8" i="2"/>
  <c r="I9" i="2"/>
  <c r="I11" i="2"/>
  <c r="I12" i="2"/>
  <c r="I13" i="2"/>
  <c r="I14" i="2"/>
  <c r="I15" i="2"/>
  <c r="I16" i="2"/>
  <c r="I17" i="2"/>
  <c r="I18" i="2"/>
  <c r="I19" i="2"/>
  <c r="I21" i="2"/>
  <c r="I22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X83" i="1" l="1"/>
  <c r="X326" i="1"/>
  <c r="X194" i="1"/>
  <c r="X375" i="1"/>
  <c r="X259" i="1"/>
  <c r="X295" i="1"/>
  <c r="X216" i="1"/>
  <c r="X289" i="1"/>
  <c r="AA91" i="1"/>
  <c r="X64" i="1"/>
  <c r="X145" i="1"/>
  <c r="X101" i="1"/>
  <c r="AA58" i="1"/>
  <c r="AA241" i="1"/>
  <c r="X297" i="1"/>
  <c r="AA194" i="1"/>
  <c r="X76" i="1"/>
  <c r="X246" i="1"/>
  <c r="X63" i="1"/>
  <c r="X384" i="1"/>
  <c r="X27" i="1"/>
  <c r="X175" i="1"/>
  <c r="X453" i="1"/>
  <c r="X55" i="1"/>
  <c r="X428" i="1"/>
  <c r="X42" i="1"/>
  <c r="X109" i="1"/>
  <c r="X91" i="1"/>
  <c r="X228" i="1"/>
  <c r="X144" i="1"/>
  <c r="X71" i="1"/>
  <c r="X322" i="1"/>
  <c r="X254" i="1"/>
  <c r="X8" i="1"/>
  <c r="X85" i="1"/>
  <c r="X371" i="1"/>
  <c r="X212" i="1"/>
  <c r="X158" i="1"/>
  <c r="X250" i="1"/>
  <c r="X354" i="1"/>
  <c r="X336" i="1"/>
  <c r="X372" i="1"/>
  <c r="X241" i="1"/>
  <c r="X301" i="1"/>
  <c r="X292" i="1"/>
  <c r="X277" i="1"/>
  <c r="X357" i="1"/>
  <c r="X300" i="1"/>
  <c r="X51" i="1"/>
  <c r="X47" i="1"/>
  <c r="X56" i="1"/>
  <c r="X269" i="1"/>
  <c r="X321" i="1"/>
  <c r="X201" i="1"/>
  <c r="X280" i="1"/>
  <c r="AA10" i="1"/>
  <c r="X66" i="1"/>
  <c r="X316" i="1"/>
  <c r="X424" i="1"/>
  <c r="X9" i="1"/>
  <c r="X163" i="1"/>
  <c r="X351" i="1"/>
  <c r="X97" i="1"/>
  <c r="X199" i="1"/>
  <c r="X425" i="1"/>
  <c r="X112" i="1"/>
  <c r="AA89" i="1"/>
  <c r="AA443" i="1"/>
  <c r="X95" i="1"/>
  <c r="AA146" i="1"/>
  <c r="X200" i="1"/>
  <c r="X288" i="1"/>
  <c r="X147" i="1"/>
  <c r="X452" i="1"/>
  <c r="X77" i="1"/>
  <c r="AA269" i="1"/>
  <c r="AA42" i="1"/>
  <c r="X271" i="1"/>
  <c r="X399" i="1"/>
  <c r="AA108" i="1"/>
  <c r="AA214" i="1"/>
  <c r="AA5" i="1"/>
  <c r="AA377" i="1"/>
  <c r="X315" i="1"/>
  <c r="AA86" i="1"/>
  <c r="AA54" i="1"/>
  <c r="X258" i="1"/>
  <c r="X173" i="1"/>
  <c r="X329" i="1"/>
  <c r="AA63" i="1"/>
  <c r="X450" i="1"/>
  <c r="AA358" i="1"/>
  <c r="X341" i="1"/>
  <c r="X276" i="1"/>
  <c r="X279" i="1"/>
  <c r="X356" i="1"/>
  <c r="X50" i="1"/>
  <c r="X159" i="1"/>
  <c r="X387" i="1"/>
  <c r="X86" i="1"/>
  <c r="X18" i="1"/>
  <c r="AA193" i="1"/>
  <c r="X294" i="1"/>
  <c r="X377" i="1"/>
  <c r="AA413" i="1"/>
  <c r="X287" i="1"/>
  <c r="X70" i="1"/>
  <c r="X370" i="1"/>
  <c r="AA47" i="1"/>
  <c r="X435" i="1"/>
  <c r="AA145" i="1"/>
  <c r="AA429" i="1"/>
  <c r="X355" i="1"/>
  <c r="X165" i="1"/>
  <c r="X39" i="1"/>
  <c r="AA71" i="1"/>
  <c r="X344" i="1"/>
  <c r="AA389" i="1"/>
  <c r="X179" i="1"/>
  <c r="AA107" i="1"/>
  <c r="AA232" i="1"/>
  <c r="AA72" i="1"/>
  <c r="AA181" i="1"/>
  <c r="AA83" i="1"/>
  <c r="X333" i="1"/>
  <c r="X236" i="1"/>
  <c r="AA442" i="1"/>
  <c r="X447" i="1"/>
  <c r="AA349" i="1"/>
  <c r="AA11" i="1"/>
  <c r="X207" i="1"/>
  <c r="X348" i="1"/>
  <c r="X431" i="1"/>
  <c r="X243" i="1"/>
  <c r="X33" i="1"/>
  <c r="X268" i="1"/>
  <c r="X448" i="1"/>
  <c r="X414" i="1"/>
  <c r="X14" i="1"/>
  <c r="X249" i="1"/>
  <c r="X273" i="1"/>
  <c r="AA412" i="1"/>
  <c r="AA12" i="1"/>
  <c r="AA52" i="1"/>
  <c r="X412" i="1"/>
  <c r="AA319" i="1"/>
  <c r="AA259" i="1"/>
  <c r="AA79" i="1"/>
  <c r="AA126" i="1"/>
  <c r="X396" i="1"/>
  <c r="X252" i="1"/>
  <c r="AA433" i="1"/>
  <c r="AA375" i="1"/>
  <c r="AA315" i="1"/>
  <c r="AA205" i="1"/>
  <c r="AA28" i="1"/>
  <c r="AA111" i="1"/>
  <c r="AA263" i="1"/>
  <c r="AA364" i="1"/>
  <c r="AA55" i="1"/>
  <c r="AA337" i="1"/>
  <c r="X410" i="1"/>
  <c r="AA420" i="1"/>
  <c r="AA343" i="1"/>
  <c r="AA117" i="1"/>
  <c r="AA286" i="1"/>
  <c r="AA422" i="1"/>
  <c r="X445" i="1"/>
  <c r="X311" i="1"/>
  <c r="X430" i="1"/>
  <c r="X68" i="1"/>
  <c r="X232" i="1"/>
  <c r="X41" i="1"/>
  <c r="X125" i="1"/>
  <c r="X286" i="1"/>
  <c r="AA177" i="1"/>
  <c r="AA267" i="1"/>
  <c r="AA354" i="1"/>
  <c r="AA272" i="1"/>
  <c r="AA268" i="1"/>
  <c r="X223" i="1"/>
  <c r="AA238" i="1"/>
  <c r="AA444" i="1"/>
  <c r="X106" i="1"/>
  <c r="X347" i="1"/>
  <c r="AA173" i="1"/>
  <c r="AA227" i="1"/>
  <c r="AA115" i="1"/>
  <c r="AA40" i="1"/>
  <c r="AA64" i="1"/>
  <c r="AA431" i="1"/>
  <c r="AA105" i="1"/>
  <c r="X388" i="1"/>
  <c r="AA60" i="1"/>
  <c r="X206" i="1"/>
  <c r="AA454" i="1"/>
  <c r="X367" i="1"/>
  <c r="AA292" i="1"/>
  <c r="X290" i="1"/>
  <c r="AA217" i="1"/>
  <c r="X31" i="1"/>
  <c r="AA397" i="1"/>
  <c r="X305" i="1"/>
  <c r="AA154" i="1"/>
  <c r="X227" i="1"/>
  <c r="AA98" i="1"/>
  <c r="AA141" i="1"/>
  <c r="AA85" i="1"/>
  <c r="X293" i="1"/>
  <c r="AA158" i="1"/>
  <c r="AA275" i="1"/>
  <c r="AA246" i="1"/>
  <c r="AA344" i="1"/>
  <c r="AA309" i="1"/>
  <c r="AA38" i="1"/>
  <c r="AA138" i="1"/>
  <c r="AA170" i="1"/>
  <c r="X340" i="1"/>
  <c r="AA245" i="1"/>
  <c r="X239" i="1"/>
  <c r="AA356" i="1"/>
  <c r="X205" i="1"/>
  <c r="X221" i="1"/>
  <c r="X140" i="1"/>
  <c r="X238" i="1"/>
  <c r="AA73" i="1"/>
  <c r="AA97" i="1"/>
  <c r="AA6" i="1"/>
  <c r="AA247" i="1"/>
  <c r="AA88" i="1"/>
  <c r="AA271" i="1"/>
  <c r="AA249" i="1"/>
  <c r="AA265" i="1"/>
  <c r="AA453" i="1"/>
  <c r="AA90" i="1"/>
  <c r="AA366" i="1"/>
  <c r="X443" i="1"/>
  <c r="AA359" i="1"/>
  <c r="AA312" i="1"/>
  <c r="AA382" i="1"/>
  <c r="X278" i="1"/>
  <c r="AA288" i="1"/>
  <c r="AA380" i="1"/>
  <c r="AA264" i="1"/>
  <c r="AA276" i="1"/>
  <c r="AA251" i="1"/>
  <c r="AA260" i="1"/>
  <c r="AA393" i="1"/>
  <c r="AA303" i="1"/>
  <c r="AA278" i="1"/>
  <c r="AA391" i="1"/>
  <c r="AA92" i="1"/>
  <c r="AA308" i="1"/>
  <c r="AA103" i="1"/>
  <c r="AA283" i="1"/>
  <c r="AA76" i="1"/>
  <c r="X162" i="1"/>
  <c r="AA199" i="1"/>
  <c r="X48" i="1"/>
  <c r="X114" i="1"/>
  <c r="AA196" i="1"/>
  <c r="X74" i="1"/>
  <c r="X52" i="1"/>
  <c r="X434" i="1"/>
  <c r="AA180" i="1"/>
  <c r="X75" i="1"/>
  <c r="AA307" i="1"/>
  <c r="AA32" i="1"/>
  <c r="AA149" i="1"/>
  <c r="AA432" i="1"/>
  <c r="AA226" i="1"/>
  <c r="AA150" i="1"/>
  <c r="AA436" i="1"/>
  <c r="AA7" i="1"/>
  <c r="AA49" i="1"/>
  <c r="AA80" i="1"/>
  <c r="X3" i="1"/>
  <c r="AA374" i="1"/>
  <c r="X302" i="1"/>
  <c r="AA19" i="1"/>
  <c r="AA301" i="1"/>
  <c r="X306" i="1"/>
  <c r="X455" i="1"/>
  <c r="X148" i="1"/>
  <c r="AA157" i="1"/>
  <c r="AA418" i="1"/>
  <c r="AA84" i="1"/>
  <c r="AA386" i="1"/>
  <c r="X137" i="1"/>
  <c r="X330" i="1"/>
  <c r="X156" i="1"/>
  <c r="X87" i="1"/>
  <c r="X126" i="1"/>
  <c r="X334" i="1"/>
  <c r="X323" i="1"/>
  <c r="X211" i="1"/>
  <c r="X45" i="1"/>
  <c r="X2" i="1"/>
  <c r="X73" i="1"/>
  <c r="X67" i="1"/>
  <c r="X69" i="1"/>
  <c r="X161" i="1"/>
  <c r="X439" i="1"/>
  <c r="X442" i="1"/>
  <c r="X261" i="1"/>
  <c r="X264" i="1"/>
  <c r="X376" i="1"/>
  <c r="X359" i="1"/>
  <c r="X342" i="1"/>
  <c r="X358" i="1"/>
  <c r="X343" i="1"/>
  <c r="X284" i="1"/>
  <c r="X389" i="1"/>
  <c r="X195" i="1"/>
  <c r="AA222" i="1"/>
  <c r="AA330" i="1"/>
  <c r="AA156" i="1"/>
  <c r="AA13" i="1"/>
  <c r="AA45" i="1"/>
  <c r="AA439" i="1"/>
  <c r="AA77" i="1"/>
  <c r="AA424" i="1"/>
  <c r="AA321" i="1"/>
  <c r="AA228" i="1"/>
  <c r="X382" i="1"/>
  <c r="X127" i="1"/>
  <c r="AA169" i="1"/>
  <c r="X191" i="1"/>
  <c r="X361" i="1"/>
  <c r="X262" i="1"/>
  <c r="AA304" i="1"/>
  <c r="X198" i="1"/>
  <c r="X98" i="1"/>
  <c r="AA233" i="1"/>
  <c r="AA225" i="1"/>
  <c r="X196" i="1"/>
  <c r="AA281" i="1"/>
  <c r="X283" i="1"/>
  <c r="AA61" i="1"/>
  <c r="X337" i="1"/>
  <c r="X113" i="1"/>
  <c r="X324" i="1"/>
  <c r="AA299" i="1"/>
  <c r="X22" i="1"/>
  <c r="AA26" i="1"/>
  <c r="X78" i="1"/>
  <c r="X164" i="1"/>
  <c r="X325" i="1"/>
  <c r="X454" i="1"/>
  <c r="AA313" i="1"/>
  <c r="AA190" i="1"/>
  <c r="X107" i="1"/>
  <c r="X433" i="1"/>
  <c r="AA53" i="1"/>
  <c r="AA274" i="1"/>
  <c r="X373" i="1"/>
  <c r="AA365" i="1"/>
  <c r="X385" i="1"/>
  <c r="AA266" i="1"/>
  <c r="X96" i="1"/>
  <c r="X296" i="1"/>
  <c r="AA176" i="1"/>
  <c r="AA213" i="1"/>
  <c r="X352" i="1"/>
  <c r="AA174" i="1"/>
  <c r="AA183" i="1"/>
  <c r="X182" i="1"/>
  <c r="X35" i="1"/>
  <c r="AA310" i="1"/>
  <c r="X395" i="1"/>
  <c r="AA25" i="1"/>
  <c r="AA340" i="1"/>
  <c r="X169" i="1"/>
  <c r="X417" i="1"/>
  <c r="AA426" i="1"/>
  <c r="X180" i="1"/>
  <c r="AA27" i="1"/>
  <c r="X34" i="1"/>
  <c r="AA56" i="1"/>
  <c r="X369" i="1"/>
  <c r="X304" i="1"/>
  <c r="AA295" i="1"/>
  <c r="X328" i="1"/>
  <c r="X57" i="1"/>
  <c r="X29" i="1"/>
  <c r="AA95" i="1"/>
  <c r="X123" i="1"/>
  <c r="AA24" i="1"/>
  <c r="X225" i="1"/>
  <c r="AA175" i="1"/>
  <c r="X438" i="1"/>
  <c r="X353" i="1"/>
  <c r="AA387" i="1"/>
  <c r="X281" i="1"/>
  <c r="AA414" i="1"/>
  <c r="X61" i="1"/>
  <c r="X141" i="1"/>
  <c r="AA33" i="1"/>
  <c r="X81" i="1"/>
  <c r="AA216" i="1"/>
  <c r="X79" i="1"/>
  <c r="AA447" i="1"/>
  <c r="X303" i="1"/>
  <c r="AA384" i="1"/>
  <c r="X90" i="1"/>
  <c r="X210" i="1"/>
  <c r="AA143" i="1"/>
  <c r="AA318" i="1"/>
  <c r="AA423" i="1"/>
  <c r="X88" i="1"/>
  <c r="AA209" i="1"/>
  <c r="AA270" i="1"/>
  <c r="X172" i="1"/>
  <c r="X19" i="1"/>
  <c r="X20" i="1"/>
  <c r="AA234" i="1"/>
  <c r="AA320" i="1"/>
  <c r="X100" i="1"/>
  <c r="AA127" i="1"/>
  <c r="X233" i="1"/>
  <c r="AA300" i="1"/>
  <c r="X422" i="1"/>
  <c r="X13" i="1"/>
  <c r="X415" i="1"/>
  <c r="AA123" i="1"/>
  <c r="AA331" i="1"/>
  <c r="AA362" i="1"/>
  <c r="AA206" i="1"/>
  <c r="X99" i="1"/>
  <c r="AA41" i="1"/>
  <c r="X10" i="1"/>
  <c r="X272" i="1"/>
  <c r="AA352" i="1"/>
  <c r="AA3" i="1"/>
  <c r="X390" i="1"/>
  <c r="X142" i="1"/>
  <c r="X256" i="1"/>
  <c r="AA39" i="1"/>
  <c r="X222" i="1"/>
  <c r="AA258" i="1"/>
  <c r="X418" i="1"/>
  <c r="X46" i="1"/>
  <c r="AA182" i="1"/>
  <c r="AA160" i="1"/>
  <c r="X60" i="1"/>
  <c r="X260" i="1"/>
  <c r="AA360" i="1"/>
  <c r="X247" i="1"/>
  <c r="AA367" i="1"/>
  <c r="AA18" i="1"/>
  <c r="X111" i="1"/>
  <c r="AA50" i="1"/>
  <c r="AA159" i="1"/>
  <c r="AA221" i="1"/>
  <c r="AA341" i="1"/>
  <c r="X432" i="1"/>
  <c r="X139" i="1"/>
  <c r="X65" i="1"/>
  <c r="X339" i="1"/>
  <c r="AA207" i="1"/>
  <c r="X299" i="1"/>
  <c r="AA322" i="1"/>
  <c r="X270" i="1"/>
  <c r="AA14" i="1"/>
  <c r="X26" i="1"/>
  <c r="AA70" i="1"/>
  <c r="X84" i="1"/>
  <c r="AA372" i="1"/>
  <c r="X374" i="1"/>
  <c r="AA450" i="1"/>
  <c r="X386" i="1"/>
  <c r="AA8" i="1"/>
  <c r="X313" i="1"/>
  <c r="X208" i="1"/>
  <c r="AA75" i="1"/>
  <c r="X190" i="1"/>
  <c r="X146" i="1"/>
  <c r="AA147" i="1"/>
  <c r="X44" i="1"/>
  <c r="X307" i="1"/>
  <c r="X53" i="1"/>
  <c r="X274" i="1"/>
  <c r="AA446" i="1"/>
  <c r="AA254" i="1"/>
  <c r="X365" i="1"/>
  <c r="AA392" i="1"/>
  <c r="AA355" i="1"/>
  <c r="X331" i="1"/>
  <c r="AA201" i="1"/>
  <c r="X266" i="1"/>
  <c r="X176" i="1"/>
  <c r="AA347" i="1"/>
  <c r="X320" i="1"/>
  <c r="X72" i="1"/>
  <c r="AA66" i="1"/>
  <c r="X59" i="1"/>
  <c r="AA200" i="1"/>
  <c r="X309" i="1"/>
  <c r="AA279" i="1"/>
  <c r="X393" i="1"/>
  <c r="AA297" i="1"/>
  <c r="AA333" i="1"/>
  <c r="X213" i="1"/>
  <c r="X218" i="1"/>
  <c r="X391" i="1"/>
  <c r="X38" i="1"/>
  <c r="X138" i="1"/>
  <c r="X170" i="1"/>
  <c r="X177" i="1"/>
  <c r="X143" i="1"/>
  <c r="X318" i="1"/>
  <c r="X420" i="1"/>
  <c r="X423" i="1"/>
  <c r="X32" i="1"/>
  <c r="X149" i="1"/>
  <c r="X226" i="1"/>
  <c r="X150" i="1"/>
  <c r="X436" i="1"/>
  <c r="X7" i="1"/>
  <c r="X49" i="1"/>
  <c r="X80" i="1"/>
  <c r="X308" i="1"/>
  <c r="X380" i="1"/>
  <c r="X312" i="1"/>
  <c r="X103" i="1"/>
  <c r="X449" i="1"/>
  <c r="X267" i="1"/>
  <c r="X397" i="1"/>
  <c r="AA137" i="1"/>
  <c r="AA334" i="1"/>
  <c r="AA323" i="1"/>
  <c r="AA211" i="1"/>
  <c r="AA2" i="1"/>
  <c r="AA67" i="1"/>
  <c r="AA69" i="1"/>
  <c r="AA161" i="1"/>
  <c r="AA261" i="1"/>
  <c r="AA376" i="1"/>
  <c r="AA342" i="1"/>
  <c r="X174" i="1"/>
  <c r="AA212" i="1"/>
  <c r="X338" i="1"/>
  <c r="AA455" i="1"/>
  <c r="AA148" i="1"/>
  <c r="X379" i="1"/>
  <c r="AA305" i="1"/>
  <c r="X411" i="1"/>
  <c r="X124" i="1"/>
  <c r="X332" i="1"/>
  <c r="AA101" i="1"/>
  <c r="X6" i="1"/>
  <c r="AA114" i="1"/>
  <c r="X54" i="1"/>
  <c r="X368" i="1"/>
  <c r="AA445" i="1"/>
  <c r="AA252" i="1"/>
  <c r="AA116" i="1"/>
  <c r="X291" i="1"/>
  <c r="X456" i="1"/>
  <c r="AA435" i="1"/>
  <c r="X310" i="1"/>
  <c r="AA294" i="1"/>
  <c r="X209" i="1"/>
  <c r="X217" i="1"/>
  <c r="AA243" i="1"/>
  <c r="AA398" i="1"/>
  <c r="X350" i="1"/>
  <c r="X110" i="1"/>
  <c r="X335" i="1"/>
  <c r="X237" i="1"/>
  <c r="X102" i="1"/>
  <c r="X215" i="1"/>
  <c r="X15" i="1"/>
  <c r="X440" i="1"/>
  <c r="X381" i="1"/>
  <c r="X383" i="1"/>
  <c r="X451" i="1"/>
  <c r="X40" i="1"/>
  <c r="X327" i="1"/>
  <c r="AA399" i="1"/>
  <c r="AA417" i="1"/>
  <c r="X23" i="1"/>
  <c r="AA34" i="1"/>
  <c r="X235" i="1"/>
  <c r="AA369" i="1"/>
  <c r="X314" i="1"/>
  <c r="AA328" i="1"/>
  <c r="AA57" i="1"/>
  <c r="X394" i="1"/>
  <c r="AA29" i="1"/>
  <c r="X234" i="1"/>
  <c r="AA438" i="1"/>
  <c r="X4" i="1"/>
  <c r="AA353" i="1"/>
  <c r="X362" i="1"/>
  <c r="X366" i="1"/>
  <c r="AA338" i="1"/>
  <c r="X419" i="1"/>
  <c r="AA379" i="1"/>
  <c r="AA411" i="1"/>
  <c r="X231" i="1"/>
  <c r="X157" i="1"/>
  <c r="X427" i="1"/>
  <c r="AA437" i="1"/>
  <c r="AA441" i="1"/>
  <c r="AA253" i="1"/>
  <c r="AA291" i="1"/>
  <c r="AA456" i="1"/>
  <c r="AA257" i="1"/>
  <c r="AA139" i="1"/>
  <c r="AA350" i="1"/>
  <c r="AA192" i="1"/>
  <c r="AA335" i="1"/>
  <c r="AA62" i="1"/>
  <c r="AA102" i="1"/>
  <c r="AA215" i="1"/>
  <c r="AA242" i="1"/>
  <c r="AA378" i="1"/>
  <c r="AA363" i="1"/>
  <c r="AA255" i="1"/>
  <c r="AA250" i="1"/>
  <c r="AA327" i="1"/>
  <c r="AA171" i="1"/>
  <c r="AA44" i="1"/>
  <c r="X155" i="1"/>
  <c r="AA191" i="1"/>
  <c r="X413" i="1"/>
  <c r="AA109" i="1"/>
  <c r="X319" i="1"/>
  <c r="X193" i="1"/>
  <c r="AA22" i="1"/>
  <c r="AA23" i="1"/>
  <c r="AA78" i="1"/>
  <c r="X58" i="1"/>
  <c r="AA235" i="1"/>
  <c r="X28" i="1"/>
  <c r="AA164" i="1"/>
  <c r="X444" i="1"/>
  <c r="AA262" i="1"/>
  <c r="X89" i="1"/>
  <c r="AA325" i="1"/>
  <c r="X117" i="1"/>
  <c r="AA172" i="1"/>
  <c r="AA198" i="1"/>
  <c r="X275" i="1"/>
  <c r="X219" i="1"/>
  <c r="X282" i="1"/>
  <c r="AA20" i="1"/>
  <c r="AA373" i="1"/>
  <c r="AA385" i="1"/>
  <c r="AA140" i="1"/>
  <c r="AA100" i="1"/>
  <c r="AA284" i="1"/>
  <c r="AA125" i="1"/>
  <c r="X183" i="1"/>
  <c r="AA43" i="1"/>
  <c r="AA74" i="1"/>
  <c r="AA239" i="1"/>
  <c r="X263" i="1"/>
  <c r="AA326" i="1"/>
  <c r="AA332" i="1"/>
  <c r="AA165" i="1"/>
  <c r="AA248" i="1"/>
  <c r="AA361" i="1"/>
  <c r="AA314" i="1"/>
  <c r="AA4" i="1"/>
  <c r="AA390" i="1"/>
  <c r="AA370" i="1"/>
  <c r="AA425" i="1"/>
  <c r="AA351" i="1"/>
  <c r="AA277" i="1"/>
  <c r="AA329" i="1"/>
  <c r="AA452" i="1"/>
  <c r="AA457" i="1"/>
  <c r="AA316" i="1"/>
  <c r="AA59" i="1"/>
  <c r="X5" i="1"/>
  <c r="AA144" i="1"/>
  <c r="AA224" i="1"/>
  <c r="AA163" i="1"/>
  <c r="AA99" i="1"/>
  <c r="X122" i="1"/>
  <c r="AA293" i="1"/>
  <c r="AA289" i="1"/>
  <c r="AA434" i="1"/>
  <c r="AA112" i="1"/>
  <c r="AA81" i="1"/>
  <c r="AA336" i="1"/>
  <c r="X25" i="1"/>
  <c r="X245" i="1"/>
  <c r="AA237" i="1"/>
  <c r="X115" i="1"/>
  <c r="X62" i="1"/>
  <c r="X16" i="1"/>
  <c r="AA9" i="1"/>
  <c r="X43" i="1"/>
  <c r="X251" i="1"/>
  <c r="X242" i="1"/>
  <c r="AA231" i="1"/>
  <c r="X441" i="1"/>
  <c r="AA87" i="1"/>
  <c r="AA15" i="1"/>
  <c r="X248" i="1"/>
  <c r="AA122" i="1"/>
  <c r="AA415" i="1"/>
  <c r="X17" i="1"/>
  <c r="AA16" i="1"/>
  <c r="X160" i="1"/>
  <c r="X437" i="1"/>
  <c r="X421" i="1"/>
  <c r="X253" i="1"/>
  <c r="X378" i="1"/>
  <c r="X171" i="1"/>
  <c r="AA394" i="1"/>
  <c r="X255" i="1"/>
  <c r="X360" i="1"/>
  <c r="AA451" i="1"/>
  <c r="X416" i="1"/>
  <c r="X105" i="1"/>
  <c r="AA306" i="1"/>
  <c r="AA449" i="1"/>
  <c r="AA339" i="1"/>
  <c r="AA383" i="1"/>
  <c r="X214" i="1"/>
  <c r="X108" i="1"/>
  <c r="X154" i="1"/>
  <c r="X244" i="1"/>
  <c r="X197" i="1"/>
  <c r="X257" i="1"/>
  <c r="AA223" i="1"/>
  <c r="AA311" i="1"/>
  <c r="X398" i="1"/>
  <c r="AA48" i="1"/>
  <c r="AA162" i="1"/>
  <c r="AA287" i="1"/>
  <c r="AA396" i="1"/>
  <c r="X363" i="1"/>
  <c r="X265" i="1"/>
  <c r="X11" i="1"/>
  <c r="AA368" i="1"/>
  <c r="AA51" i="1"/>
  <c r="AA65" i="1"/>
  <c r="AA440" i="1"/>
  <c r="AA381" i="1"/>
  <c r="AA106" i="1"/>
  <c r="AA35" i="1"/>
  <c r="AA178" i="1"/>
  <c r="AA290" i="1"/>
  <c r="AA46" i="1"/>
  <c r="AA124" i="1"/>
  <c r="X30" i="1"/>
  <c r="AA82" i="1"/>
  <c r="X21" i="1"/>
  <c r="X12" i="1"/>
  <c r="AA421" i="1"/>
  <c r="AA427" i="1"/>
  <c r="X349" i="1"/>
  <c r="AA155" i="1"/>
  <c r="AA31" i="1"/>
  <c r="AA30" i="1"/>
  <c r="AA17" i="1"/>
  <c r="AA68" i="1"/>
  <c r="AA110" i="1"/>
  <c r="AA280" i="1"/>
  <c r="AA428" i="1"/>
  <c r="AA296" i="1"/>
  <c r="AA410" i="1"/>
  <c r="X192" i="1"/>
  <c r="AA388" i="1"/>
  <c r="AA210" i="1"/>
  <c r="AA236" i="1"/>
  <c r="AA21" i="1"/>
  <c r="AA348" i="1"/>
  <c r="AA371" i="1"/>
  <c r="AA302" i="1"/>
  <c r="AA244" i="1"/>
  <c r="AA195" i="1"/>
  <c r="AA96" i="1"/>
  <c r="AA273" i="1"/>
  <c r="AA219" i="1"/>
  <c r="AA282" i="1"/>
  <c r="AA179" i="1"/>
  <c r="AA357" i="1"/>
  <c r="AA208" i="1"/>
  <c r="AA113" i="1"/>
  <c r="AA419" i="1"/>
  <c r="AA430" i="1"/>
  <c r="AA256" i="1"/>
  <c r="AA416" i="1"/>
  <c r="AA218" i="1"/>
  <c r="AA448" i="1"/>
  <c r="AA324" i="1"/>
  <c r="AA395" i="1"/>
  <c r="AA197" i="1"/>
  <c r="AA142" i="1"/>
  <c r="K230" i="1"/>
  <c r="X401" i="1"/>
  <c r="K202" i="1"/>
  <c r="X153" i="1"/>
  <c r="K345" i="1"/>
  <c r="K188" i="1"/>
  <c r="K187" i="1"/>
  <c r="K133" i="1"/>
  <c r="K104" i="1"/>
  <c r="K405" i="1"/>
  <c r="K118" i="1"/>
  <c r="K204" i="1"/>
  <c r="K37" i="1"/>
  <c r="K298" i="1"/>
  <c r="K166" i="1"/>
  <c r="K185" i="1"/>
  <c r="K167" i="1"/>
  <c r="K136" i="1"/>
  <c r="K134" i="1"/>
  <c r="K152" i="1"/>
  <c r="K408" i="1"/>
  <c r="X408" i="1"/>
  <c r="K404" i="1"/>
  <c r="X346" i="1"/>
  <c r="X402" i="1"/>
  <c r="K285" i="1"/>
  <c r="K398" i="1"/>
  <c r="AA185" i="1" l="1"/>
  <c r="AA408" i="1"/>
  <c r="X189" i="1"/>
  <c r="AA186" i="1"/>
  <c r="X409" i="1"/>
  <c r="AA203" i="1"/>
  <c r="AA168" i="1"/>
  <c r="AA104" i="1"/>
  <c r="AA220" i="1"/>
  <c r="AA230" i="1"/>
  <c r="AA229" i="1"/>
  <c r="AA129" i="1"/>
  <c r="AA184" i="1"/>
  <c r="AA187" i="1"/>
  <c r="AA120" i="1"/>
  <c r="AA134" i="1"/>
  <c r="AA298" i="1"/>
  <c r="AA131" i="1"/>
  <c r="X188" i="1"/>
  <c r="X132" i="1"/>
  <c r="AA119" i="1"/>
  <c r="X317" i="1"/>
  <c r="AA121" i="1"/>
  <c r="X131" i="1"/>
  <c r="AA409" i="1"/>
  <c r="X135" i="1"/>
  <c r="X403" i="1"/>
  <c r="X152" i="1"/>
  <c r="X186" i="1"/>
  <c r="X202" i="1"/>
  <c r="X94" i="1"/>
  <c r="AA153" i="1"/>
  <c r="X184" i="1"/>
  <c r="AA403" i="1"/>
  <c r="X229" i="1"/>
  <c r="AA152" i="1"/>
  <c r="AA166" i="1"/>
  <c r="AA118" i="1"/>
  <c r="X230" i="1"/>
  <c r="AA402" i="1"/>
  <c r="AA346" i="1"/>
  <c r="AA204" i="1"/>
  <c r="X185" i="1"/>
  <c r="X204" i="1"/>
  <c r="X405" i="1"/>
  <c r="X121" i="1"/>
  <c r="AA407" i="1"/>
  <c r="X151" i="1"/>
  <c r="AA130" i="1"/>
  <c r="X93" i="1"/>
  <c r="X404" i="1"/>
  <c r="X136" i="1"/>
  <c r="AA133" i="1"/>
  <c r="AA401" i="1"/>
  <c r="X220" i="1"/>
  <c r="AA317" i="1"/>
  <c r="X37" i="1"/>
  <c r="X187" i="1"/>
  <c r="X285" i="1"/>
  <c r="AA132" i="1"/>
  <c r="X36" i="1"/>
  <c r="X128" i="1"/>
  <c r="X167" i="1"/>
  <c r="X134" i="1"/>
  <c r="X407" i="1"/>
  <c r="X130" i="1"/>
  <c r="X298" i="1"/>
  <c r="X133" i="1"/>
  <c r="X345" i="1"/>
  <c r="AA285" i="1"/>
  <c r="AA36" i="1"/>
  <c r="X240" i="1"/>
  <c r="AA128" i="1"/>
  <c r="X406" i="1"/>
  <c r="AA167" i="1"/>
  <c r="AA189" i="1"/>
  <c r="AA405" i="1"/>
  <c r="AA345" i="1"/>
  <c r="AA135" i="1"/>
  <c r="X120" i="1"/>
  <c r="AA188" i="1"/>
  <c r="AA151" i="1"/>
  <c r="X203" i="1"/>
  <c r="AA93" i="1"/>
  <c r="X168" i="1"/>
  <c r="AA404" i="1"/>
  <c r="AA136" i="1"/>
  <c r="X166" i="1"/>
  <c r="AA37" i="1"/>
  <c r="X118" i="1"/>
  <c r="X104" i="1"/>
  <c r="AA240" i="1"/>
  <c r="AA202" i="1"/>
  <c r="AA406" i="1"/>
  <c r="X119" i="1"/>
  <c r="X129" i="1"/>
  <c r="AA94" i="1"/>
  <c r="K400" i="1"/>
  <c r="X400" i="1" l="1"/>
  <c r="AA400" i="1"/>
</calcChain>
</file>

<file path=xl/sharedStrings.xml><?xml version="1.0" encoding="utf-8"?>
<sst xmlns="http://schemas.openxmlformats.org/spreadsheetml/2006/main" count="2460" uniqueCount="832">
  <si>
    <t>Film_ID</t>
  </si>
  <si>
    <t>Prod_St</t>
  </si>
  <si>
    <t>Set_St</t>
  </si>
  <si>
    <t>Loc_Rep</t>
  </si>
  <si>
    <t>Tax_Rating</t>
  </si>
  <si>
    <t>Prod_St_Reg</t>
  </si>
  <si>
    <t>Prod_St_SubRe</t>
  </si>
  <si>
    <t>Prod_Budget</t>
  </si>
  <si>
    <t>Studio</t>
  </si>
  <si>
    <t>Indep</t>
  </si>
  <si>
    <t>State</t>
  </si>
  <si>
    <t>AK</t>
  </si>
  <si>
    <t>AL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</si>
  <si>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</si>
  <si>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</si>
  <si>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</si>
  <si>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</si>
  <si>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</si>
  <si>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</si>
  <si>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</si>
  <si>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</si>
  <si>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</si>
  <si>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</si>
  <si>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</si>
  <si>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</si>
  <si>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</si>
  <si>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</si>
  <si>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</si>
  <si>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</si>
  <si>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</si>
  <si>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</si>
  <si>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</si>
  <si>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</si>
  <si>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</si>
  <si>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</si>
  <si>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</si>
  <si>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</si>
  <si>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</si>
  <si>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</si>
  <si>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</si>
  <si>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</si>
  <si>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</si>
  <si>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</si>
  <si>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</si>
  <si>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</si>
  <si>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</si>
  <si>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</si>
  <si>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</si>
  <si>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</si>
  <si>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</si>
  <si>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</si>
  <si>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</si>
  <si>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</si>
  <si>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</si>
  <si>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</si>
  <si>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</si>
  <si>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</si>
  <si>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</si>
  <si>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</si>
  <si>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</si>
  <si>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</si>
  <si>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Film</t>
  </si>
  <si>
    <t>Year</t>
  </si>
  <si>
    <t>Film_Workers</t>
  </si>
  <si>
    <t>State_Workers</t>
  </si>
  <si>
    <t>Pct_Film_Workers</t>
  </si>
  <si>
    <t>State Reg</t>
  </si>
  <si>
    <t>West</t>
  </si>
  <si>
    <t>Midwest</t>
  </si>
  <si>
    <t>Northeast</t>
  </si>
  <si>
    <t>South</t>
  </si>
  <si>
    <t>State Sub Reg</t>
  </si>
  <si>
    <t>Pacific</t>
  </si>
  <si>
    <t>Mountain</t>
  </si>
  <si>
    <t>West North Central</t>
  </si>
  <si>
    <t>East North Central</t>
  </si>
  <si>
    <t>Middle Atlantic</t>
  </si>
  <si>
    <t>New England</t>
  </si>
  <si>
    <t>West South Central</t>
  </si>
  <si>
    <t>East South Central</t>
  </si>
  <si>
    <t>South Atlantic</t>
  </si>
  <si>
    <t>States</t>
  </si>
  <si>
    <t>AK, HI, WA, OR, CA</t>
  </si>
  <si>
    <t>MT, ID, WY, NV, UT, CO, AZ, NM</t>
  </si>
  <si>
    <t>ND, SD, NE, KS, MN, IA, MO</t>
  </si>
  <si>
    <t>NY, PA, NJ</t>
  </si>
  <si>
    <t>ME, VT, NH, MA, CT, RI</t>
  </si>
  <si>
    <t>TX, OK, AR, LA</t>
  </si>
  <si>
    <t>ND, SD, NE, KS, MN, IA, MO, WI, MO, IL, IN, OH, MI</t>
  </si>
  <si>
    <t>PA, NJ, NY, RI, CT, MA, VT, NH, ME</t>
  </si>
  <si>
    <t>AK, HI, WA, OR, CA, NV, ID, MT, WY, CO, UT, AZ, NM</t>
  </si>
  <si>
    <t>DC</t>
  </si>
  <si>
    <t>TX, OK, AR, LA, MS, SC, NC, WV, VA DC, MD, DE, TN, KY, AL, FL, GA</t>
  </si>
  <si>
    <t>WI, IL, IN, MI, OH</t>
  </si>
  <si>
    <t>KY, TN, MS, AL</t>
  </si>
  <si>
    <t>WV, MD, DC, DE, VA, NC, SC, GA, FL</t>
  </si>
  <si>
    <r>
      <t>.</t>
    </r>
    <r>
      <rPr>
        <sz val="11"/>
        <color theme="1"/>
        <rFont val="Calibri"/>
        <family val="2"/>
        <scheme val="minor"/>
      </rPr>
      <t>Alabama</t>
    </r>
  </si>
  <si>
    <r>
      <t>.</t>
    </r>
    <r>
      <rPr>
        <sz val="11"/>
        <color theme="1"/>
        <rFont val="Calibri"/>
        <family val="2"/>
        <scheme val="minor"/>
      </rPr>
      <t>Alaska</t>
    </r>
  </si>
  <si>
    <r>
      <t>.</t>
    </r>
    <r>
      <rPr>
        <sz val="11"/>
        <color theme="1"/>
        <rFont val="Calibri"/>
        <family val="2"/>
        <scheme val="minor"/>
      </rPr>
      <t>Arizona</t>
    </r>
  </si>
  <si>
    <r>
      <t>.</t>
    </r>
    <r>
      <rPr>
        <sz val="11"/>
        <color theme="1"/>
        <rFont val="Calibri"/>
        <family val="2"/>
        <scheme val="minor"/>
      </rPr>
      <t>Arkansas</t>
    </r>
  </si>
  <si>
    <r>
      <t>.</t>
    </r>
    <r>
      <rPr>
        <sz val="11"/>
        <color theme="1"/>
        <rFont val="Calibri"/>
        <family val="2"/>
        <scheme val="minor"/>
      </rPr>
      <t>California</t>
    </r>
  </si>
  <si>
    <r>
      <t>.</t>
    </r>
    <r>
      <rPr>
        <sz val="11"/>
        <color theme="1"/>
        <rFont val="Calibri"/>
        <family val="2"/>
        <scheme val="minor"/>
      </rPr>
      <t>Colorado</t>
    </r>
  </si>
  <si>
    <r>
      <t>.</t>
    </r>
    <r>
      <rPr>
        <sz val="11"/>
        <color theme="1"/>
        <rFont val="Calibri"/>
        <family val="2"/>
        <scheme val="minor"/>
      </rPr>
      <t>Connecticut</t>
    </r>
  </si>
  <si>
    <r>
      <t>.</t>
    </r>
    <r>
      <rPr>
        <sz val="11"/>
        <color theme="1"/>
        <rFont val="Calibri"/>
        <family val="2"/>
        <scheme val="minor"/>
      </rPr>
      <t>Delaware</t>
    </r>
  </si>
  <si>
    <r>
      <t>.</t>
    </r>
    <r>
      <rPr>
        <sz val="11"/>
        <color theme="1"/>
        <rFont val="Calibri"/>
        <family val="2"/>
        <scheme val="minor"/>
      </rPr>
      <t>District of Columbia</t>
    </r>
  </si>
  <si>
    <r>
      <t>.</t>
    </r>
    <r>
      <rPr>
        <sz val="11"/>
        <color theme="1"/>
        <rFont val="Calibri"/>
        <family val="2"/>
        <scheme val="minor"/>
      </rPr>
      <t>Florida</t>
    </r>
  </si>
  <si>
    <r>
      <t>.</t>
    </r>
    <r>
      <rPr>
        <sz val="11"/>
        <color theme="1"/>
        <rFont val="Calibri"/>
        <family val="2"/>
        <scheme val="minor"/>
      </rPr>
      <t>Georgia</t>
    </r>
  </si>
  <si>
    <r>
      <t>.</t>
    </r>
    <r>
      <rPr>
        <sz val="11"/>
        <color theme="1"/>
        <rFont val="Calibri"/>
        <family val="2"/>
        <scheme val="minor"/>
      </rPr>
      <t>Hawaii</t>
    </r>
  </si>
  <si>
    <r>
      <t>.</t>
    </r>
    <r>
      <rPr>
        <sz val="11"/>
        <color theme="1"/>
        <rFont val="Calibri"/>
        <family val="2"/>
        <scheme val="minor"/>
      </rPr>
      <t>Idaho</t>
    </r>
  </si>
  <si>
    <r>
      <t>.</t>
    </r>
    <r>
      <rPr>
        <sz val="11"/>
        <color theme="1"/>
        <rFont val="Calibri"/>
        <family val="2"/>
        <scheme val="minor"/>
      </rPr>
      <t>Illinois</t>
    </r>
  </si>
  <si>
    <r>
      <t>.</t>
    </r>
    <r>
      <rPr>
        <sz val="11"/>
        <color theme="1"/>
        <rFont val="Calibri"/>
        <family val="2"/>
        <scheme val="minor"/>
      </rPr>
      <t>Indiana</t>
    </r>
  </si>
  <si>
    <r>
      <t>.</t>
    </r>
    <r>
      <rPr>
        <sz val="11"/>
        <color theme="1"/>
        <rFont val="Calibri"/>
        <family val="2"/>
        <scheme val="minor"/>
      </rPr>
      <t>Iowa</t>
    </r>
  </si>
  <si>
    <r>
      <t>.</t>
    </r>
    <r>
      <rPr>
        <sz val="11"/>
        <color theme="1"/>
        <rFont val="Calibri"/>
        <family val="2"/>
        <scheme val="minor"/>
      </rPr>
      <t>Kansas</t>
    </r>
  </si>
  <si>
    <r>
      <t>.</t>
    </r>
    <r>
      <rPr>
        <sz val="11"/>
        <color theme="1"/>
        <rFont val="Calibri"/>
        <family val="2"/>
        <scheme val="minor"/>
      </rPr>
      <t>Kentucky</t>
    </r>
  </si>
  <si>
    <r>
      <t>.</t>
    </r>
    <r>
      <rPr>
        <sz val="11"/>
        <color theme="1"/>
        <rFont val="Calibri"/>
        <family val="2"/>
        <scheme val="minor"/>
      </rPr>
      <t>Louisiana</t>
    </r>
  </si>
  <si>
    <r>
      <t>.</t>
    </r>
    <r>
      <rPr>
        <sz val="11"/>
        <color theme="1"/>
        <rFont val="Calibri"/>
        <family val="2"/>
        <scheme val="minor"/>
      </rPr>
      <t>Maine</t>
    </r>
  </si>
  <si>
    <r>
      <t>.</t>
    </r>
    <r>
      <rPr>
        <sz val="11"/>
        <color theme="1"/>
        <rFont val="Calibri"/>
        <family val="2"/>
        <scheme val="minor"/>
      </rPr>
      <t>Maryland</t>
    </r>
  </si>
  <si>
    <r>
      <t>.</t>
    </r>
    <r>
      <rPr>
        <sz val="11"/>
        <color theme="1"/>
        <rFont val="Calibri"/>
        <family val="2"/>
        <scheme val="minor"/>
      </rPr>
      <t>Massachusetts</t>
    </r>
  </si>
  <si>
    <r>
      <t>.</t>
    </r>
    <r>
      <rPr>
        <sz val="11"/>
        <color theme="1"/>
        <rFont val="Calibri"/>
        <family val="2"/>
        <scheme val="minor"/>
      </rPr>
      <t>Michigan</t>
    </r>
  </si>
  <si>
    <r>
      <t>.</t>
    </r>
    <r>
      <rPr>
        <sz val="11"/>
        <color theme="1"/>
        <rFont val="Calibri"/>
        <family val="2"/>
        <scheme val="minor"/>
      </rPr>
      <t>Minnesota</t>
    </r>
  </si>
  <si>
    <r>
      <t>.</t>
    </r>
    <r>
      <rPr>
        <sz val="11"/>
        <color theme="1"/>
        <rFont val="Calibri"/>
        <family val="2"/>
        <scheme val="minor"/>
      </rPr>
      <t>Mississippi</t>
    </r>
  </si>
  <si>
    <r>
      <t>.</t>
    </r>
    <r>
      <rPr>
        <sz val="11"/>
        <color theme="1"/>
        <rFont val="Calibri"/>
        <family val="2"/>
        <scheme val="minor"/>
      </rPr>
      <t>Missouri</t>
    </r>
  </si>
  <si>
    <r>
      <t>.</t>
    </r>
    <r>
      <rPr>
        <sz val="11"/>
        <color theme="1"/>
        <rFont val="Calibri"/>
        <family val="2"/>
        <scheme val="minor"/>
      </rPr>
      <t>Montana</t>
    </r>
  </si>
  <si>
    <r>
      <t>.</t>
    </r>
    <r>
      <rPr>
        <sz val="11"/>
        <color theme="1"/>
        <rFont val="Calibri"/>
        <family val="2"/>
        <scheme val="minor"/>
      </rPr>
      <t>Nebraska</t>
    </r>
  </si>
  <si>
    <r>
      <t>.</t>
    </r>
    <r>
      <rPr>
        <sz val="11"/>
        <color theme="1"/>
        <rFont val="Calibri"/>
        <family val="2"/>
        <scheme val="minor"/>
      </rPr>
      <t>Nevada</t>
    </r>
  </si>
  <si>
    <r>
      <t>.</t>
    </r>
    <r>
      <rPr>
        <sz val="11"/>
        <color theme="1"/>
        <rFont val="Calibri"/>
        <family val="2"/>
        <scheme val="minor"/>
      </rPr>
      <t>New Hampshire</t>
    </r>
  </si>
  <si>
    <r>
      <t>.</t>
    </r>
    <r>
      <rPr>
        <sz val="11"/>
        <color theme="1"/>
        <rFont val="Calibri"/>
        <family val="2"/>
        <scheme val="minor"/>
      </rPr>
      <t>New Jersey</t>
    </r>
  </si>
  <si>
    <r>
      <t>.</t>
    </r>
    <r>
      <rPr>
        <sz val="11"/>
        <color theme="1"/>
        <rFont val="Calibri"/>
        <family val="2"/>
        <scheme val="minor"/>
      </rPr>
      <t>New Mexico</t>
    </r>
  </si>
  <si>
    <r>
      <t>.</t>
    </r>
    <r>
      <rPr>
        <sz val="11"/>
        <color theme="1"/>
        <rFont val="Calibri"/>
        <family val="2"/>
        <scheme val="minor"/>
      </rPr>
      <t>New York</t>
    </r>
  </si>
  <si>
    <r>
      <t>.</t>
    </r>
    <r>
      <rPr>
        <sz val="11"/>
        <color theme="1"/>
        <rFont val="Calibri"/>
        <family val="2"/>
        <scheme val="minor"/>
      </rPr>
      <t>North Carolina</t>
    </r>
  </si>
  <si>
    <r>
      <t>.</t>
    </r>
    <r>
      <rPr>
        <sz val="11"/>
        <color theme="1"/>
        <rFont val="Calibri"/>
        <family val="2"/>
        <scheme val="minor"/>
      </rPr>
      <t>North Dakota</t>
    </r>
  </si>
  <si>
    <r>
      <t>.</t>
    </r>
    <r>
      <rPr>
        <sz val="11"/>
        <color theme="1"/>
        <rFont val="Calibri"/>
        <family val="2"/>
        <scheme val="minor"/>
      </rPr>
      <t>Ohio</t>
    </r>
  </si>
  <si>
    <r>
      <t>.</t>
    </r>
    <r>
      <rPr>
        <sz val="11"/>
        <color theme="1"/>
        <rFont val="Calibri"/>
        <family val="2"/>
        <scheme val="minor"/>
      </rPr>
      <t>Oklahoma</t>
    </r>
  </si>
  <si>
    <r>
      <t>.</t>
    </r>
    <r>
      <rPr>
        <sz val="11"/>
        <color theme="1"/>
        <rFont val="Calibri"/>
        <family val="2"/>
        <scheme val="minor"/>
      </rPr>
      <t>Oregon</t>
    </r>
  </si>
  <si>
    <r>
      <t>.</t>
    </r>
    <r>
      <rPr>
        <sz val="11"/>
        <color theme="1"/>
        <rFont val="Calibri"/>
        <family val="2"/>
        <scheme val="minor"/>
      </rPr>
      <t>Pennsylvania</t>
    </r>
  </si>
  <si>
    <r>
      <t>.</t>
    </r>
    <r>
      <rPr>
        <sz val="11"/>
        <color theme="1"/>
        <rFont val="Calibri"/>
        <family val="2"/>
        <scheme val="minor"/>
      </rPr>
      <t>Rhode Island</t>
    </r>
  </si>
  <si>
    <r>
      <t>.</t>
    </r>
    <r>
      <rPr>
        <sz val="11"/>
        <color theme="1"/>
        <rFont val="Calibri"/>
        <family val="2"/>
        <scheme val="minor"/>
      </rPr>
      <t>South Carolina</t>
    </r>
  </si>
  <si>
    <r>
      <t>.</t>
    </r>
    <r>
      <rPr>
        <sz val="11"/>
        <color theme="1"/>
        <rFont val="Calibri"/>
        <family val="2"/>
        <scheme val="minor"/>
      </rPr>
      <t>South Dakota</t>
    </r>
  </si>
  <si>
    <r>
      <t>.</t>
    </r>
    <r>
      <rPr>
        <sz val="11"/>
        <color theme="1"/>
        <rFont val="Calibri"/>
        <family val="2"/>
        <scheme val="minor"/>
      </rPr>
      <t>Tennessee</t>
    </r>
  </si>
  <si>
    <r>
      <t>.</t>
    </r>
    <r>
      <rPr>
        <sz val="11"/>
        <color theme="1"/>
        <rFont val="Calibri"/>
        <family val="2"/>
        <scheme val="minor"/>
      </rPr>
      <t>Texas</t>
    </r>
  </si>
  <si>
    <r>
      <t>.</t>
    </r>
    <r>
      <rPr>
        <sz val="11"/>
        <color theme="1"/>
        <rFont val="Calibri"/>
        <family val="2"/>
        <scheme val="minor"/>
      </rPr>
      <t>Utah</t>
    </r>
  </si>
  <si>
    <r>
      <t>.</t>
    </r>
    <r>
      <rPr>
        <sz val="11"/>
        <color theme="1"/>
        <rFont val="Calibri"/>
        <family val="2"/>
        <scheme val="minor"/>
      </rPr>
      <t>Vermont</t>
    </r>
  </si>
  <si>
    <r>
      <t>.</t>
    </r>
    <r>
      <rPr>
        <sz val="11"/>
        <color theme="1"/>
        <rFont val="Calibri"/>
        <family val="2"/>
        <scheme val="minor"/>
      </rPr>
      <t>Virginia</t>
    </r>
  </si>
  <si>
    <r>
      <t>.</t>
    </r>
    <r>
      <rPr>
        <sz val="11"/>
        <color theme="1"/>
        <rFont val="Calibri"/>
        <family val="2"/>
        <scheme val="minor"/>
      </rPr>
      <t>Washington</t>
    </r>
  </si>
  <si>
    <r>
      <t>.</t>
    </r>
    <r>
      <rPr>
        <sz val="11"/>
        <color theme="1"/>
        <rFont val="Calibri"/>
        <family val="2"/>
        <scheme val="minor"/>
      </rPr>
      <t>West Virginia</t>
    </r>
  </si>
  <si>
    <r>
      <t>.</t>
    </r>
    <r>
      <rPr>
        <sz val="11"/>
        <color theme="1"/>
        <rFont val="Calibri"/>
        <family val="2"/>
        <scheme val="minor"/>
      </rPr>
      <t>Wisconsin</t>
    </r>
  </si>
  <si>
    <r>
      <t>.</t>
    </r>
    <r>
      <rPr>
        <sz val="11"/>
        <color theme="1"/>
        <rFont val="Calibri"/>
        <family val="2"/>
        <scheme val="minor"/>
      </rPr>
      <t>Wyoming</t>
    </r>
  </si>
  <si>
    <t>State Code</t>
  </si>
  <si>
    <t>State
Reg</t>
  </si>
  <si>
    <t>State 
Sub 
Reg</t>
  </si>
  <si>
    <t>State 
Pop 
2014</t>
  </si>
  <si>
    <t>State 
Pop 
2015</t>
  </si>
  <si>
    <t>State 
Pop 
2016</t>
  </si>
  <si>
    <t>State 
Film
Tax 
Rating</t>
  </si>
  <si>
    <t>Rogue One: A Star Wars Story</t>
  </si>
  <si>
    <t>Finding Dory</t>
  </si>
  <si>
    <t>Captain America: Civil War</t>
  </si>
  <si>
    <t>The Secret Life of Pets</t>
  </si>
  <si>
    <t>The Jungle Book</t>
  </si>
  <si>
    <t>Batman v Superman: Dawn of Justice</t>
  </si>
  <si>
    <t>Suicide Squad</t>
  </si>
  <si>
    <t>Fantastic Beasts and Where To Find Them</t>
  </si>
  <si>
    <t>Independence Day: Resurgence</t>
  </si>
  <si>
    <t>Trolls</t>
  </si>
  <si>
    <t>TMNT: Out of the Shadows</t>
  </si>
  <si>
    <t>Sing</t>
  </si>
  <si>
    <t>Ice Age: Collision Course</t>
  </si>
  <si>
    <t>Kung Fu Panda 3</t>
  </si>
  <si>
    <t>Ghostbusters</t>
  </si>
  <si>
    <t>Puerto Rico</t>
  </si>
  <si>
    <t>PR</t>
  </si>
  <si>
    <t>psta</t>
  </si>
  <si>
    <t>ssta</t>
  </si>
  <si>
    <t>Studio_ID</t>
  </si>
  <si>
    <t>Universal</t>
  </si>
  <si>
    <t>Buena Vista</t>
  </si>
  <si>
    <t>Warner Bros.</t>
  </si>
  <si>
    <t>Fox</t>
  </si>
  <si>
    <t>Paramount</t>
  </si>
  <si>
    <t>Sony</t>
  </si>
  <si>
    <t>State_ID
Set_State</t>
  </si>
  <si>
    <t>Q_Film_Rev</t>
  </si>
  <si>
    <t>Q_Priv_Rev</t>
  </si>
  <si>
    <t>Q_Rev_Share</t>
  </si>
  <si>
    <t>ca</t>
  </si>
  <si>
    <t>ny</t>
  </si>
  <si>
    <t>Fictional</t>
  </si>
  <si>
    <t>Foreign</t>
  </si>
  <si>
    <t>X-Men: Apocalypse</t>
  </si>
  <si>
    <t>dc</t>
  </si>
  <si>
    <t>Nv</t>
  </si>
  <si>
    <t>Zootopia</t>
  </si>
  <si>
    <t>Sully</t>
  </si>
  <si>
    <t>The Angry Birds Movie</t>
  </si>
  <si>
    <t>Star Trek Beyond</t>
  </si>
  <si>
    <t>Storks</t>
  </si>
  <si>
    <t>Doctor Strange</t>
  </si>
  <si>
    <t>Moana</t>
  </si>
  <si>
    <t>Deadpool</t>
  </si>
  <si>
    <t>Miss Peregrine's Home for Peculiar Children</t>
  </si>
  <si>
    <t>The Huntsman: Winter's War</t>
  </si>
  <si>
    <t>Jack Reacher: Never Go Back</t>
  </si>
  <si>
    <t>Alice Through the Looking Glass</t>
  </si>
  <si>
    <t>The Divergent Series: Allegiant</t>
  </si>
  <si>
    <t>Pete's Dragon</t>
  </si>
  <si>
    <t>The Magnificent Seven</t>
  </si>
  <si>
    <t>The Legend of Tarzan</t>
  </si>
  <si>
    <t>Inferno</t>
  </si>
  <si>
    <t>Central Intelligence</t>
  </si>
  <si>
    <t>The Boss</t>
  </si>
  <si>
    <t>London Has Fallen</t>
  </si>
  <si>
    <t>Passengers</t>
  </si>
  <si>
    <t>10 Cloverfield Lane</t>
  </si>
  <si>
    <t>Zoolander 2</t>
  </si>
  <si>
    <t>Hidden Figures</t>
  </si>
  <si>
    <t>Lionsgate</t>
  </si>
  <si>
    <t>fictional</t>
  </si>
  <si>
    <t>Il</t>
  </si>
  <si>
    <t>Ga</t>
  </si>
  <si>
    <t>Neighbors 2: Sorority Rising</t>
  </si>
  <si>
    <t>Warcraft</t>
  </si>
  <si>
    <t>Deepwater Horizon</t>
  </si>
  <si>
    <t>The Accountant</t>
  </si>
  <si>
    <t>The BFG</t>
  </si>
  <si>
    <t>Don't Breathe</t>
  </si>
  <si>
    <t>How to Be Single</t>
  </si>
  <si>
    <t>The Conjuring 2</t>
  </si>
  <si>
    <t>Mother's Day</t>
  </si>
  <si>
    <t>Kubo and the Two Strings</t>
  </si>
  <si>
    <t>War Dogs</t>
  </si>
  <si>
    <t>The Girl on the Train</t>
  </si>
  <si>
    <t>La La Land</t>
  </si>
  <si>
    <t>Now You See Me 2</t>
  </si>
  <si>
    <t>Bad Moms</t>
  </si>
  <si>
    <t>Office Christmas Party</t>
  </si>
  <si>
    <t>Ride Along 2</t>
  </si>
  <si>
    <t>My Big Fat Greek Wedding 2</t>
  </si>
  <si>
    <t>Ouija: Origin of Evil</t>
  </si>
  <si>
    <t>Allied</t>
  </si>
  <si>
    <t>Miracles from Heaven</t>
  </si>
  <si>
    <t>The Finest Hours</t>
  </si>
  <si>
    <t>Sausage Party</t>
  </si>
  <si>
    <t>Blair Witch</t>
  </si>
  <si>
    <t>Patriots Day</t>
  </si>
  <si>
    <t>Open Road</t>
  </si>
  <si>
    <t>STX</t>
  </si>
  <si>
    <t>sony</t>
  </si>
  <si>
    <t>Gods of Egypt</t>
  </si>
  <si>
    <t>Arrival</t>
  </si>
  <si>
    <t>Money Monster</t>
  </si>
  <si>
    <t>Ben-Hur</t>
  </si>
  <si>
    <t>Masterminds</t>
  </si>
  <si>
    <t>Collateral Beauty</t>
  </si>
  <si>
    <t>Keeping Up with the Joneses</t>
  </si>
  <si>
    <t>Hardcore Henry</t>
  </si>
  <si>
    <t>Why Him?</t>
  </si>
  <si>
    <t>Mike and Dave Need Wedding Dates</t>
  </si>
  <si>
    <t>Assassin's Creed</t>
  </si>
  <si>
    <t>Hacksaw Ridge</t>
  </si>
  <si>
    <t>The Shallows</t>
  </si>
  <si>
    <t>Bad Santa 2</t>
  </si>
  <si>
    <t>Pride and Prejudice and Zombies</t>
  </si>
  <si>
    <t>Bridget Jone's Baby</t>
  </si>
  <si>
    <t>13 Hours: The Secret Soldiers of Benghazi</t>
  </si>
  <si>
    <t>Risen</t>
  </si>
  <si>
    <t>Dirty Grandpa</t>
  </si>
  <si>
    <t>The 5th Wave</t>
  </si>
  <si>
    <t>Ratchet &amp; Clank</t>
  </si>
  <si>
    <t>The Nice Guys</t>
  </si>
  <si>
    <t>Lights Out</t>
  </si>
  <si>
    <t>Middle School: The Worst Years of My Life</t>
  </si>
  <si>
    <t>Live By Night</t>
  </si>
  <si>
    <t>The Purge: Election Year</t>
  </si>
  <si>
    <t>Free State of Jones</t>
  </si>
  <si>
    <t>Me Before You</t>
  </si>
  <si>
    <t>Criminal</t>
  </si>
  <si>
    <t>Keanu</t>
  </si>
  <si>
    <t>Barbershop: The Next Cut</t>
  </si>
  <si>
    <t>The Boy</t>
  </si>
  <si>
    <t>The Choice</t>
  </si>
  <si>
    <t>Kevin Hart: What Now?</t>
  </si>
  <si>
    <t>Relativity</t>
  </si>
  <si>
    <t>foreign</t>
  </si>
  <si>
    <t>fox</t>
  </si>
  <si>
    <t>ga</t>
  </si>
  <si>
    <t>stx</t>
  </si>
  <si>
    <t>hi</t>
  </si>
  <si>
    <t>Broad Green</t>
  </si>
  <si>
    <t>broad green</t>
  </si>
  <si>
    <t>fl</t>
  </si>
  <si>
    <t>oh</t>
  </si>
  <si>
    <t>ma</t>
  </si>
  <si>
    <t>ri</t>
  </si>
  <si>
    <t>la</t>
  </si>
  <si>
    <t>ms</t>
  </si>
  <si>
    <t>il</t>
  </si>
  <si>
    <t>nc</t>
  </si>
  <si>
    <t>pa</t>
  </si>
  <si>
    <t>State_Pop</t>
  </si>
  <si>
    <t>Live_Ac</t>
  </si>
  <si>
    <t>pyear</t>
  </si>
  <si>
    <t>pmon</t>
  </si>
  <si>
    <t>pqt</t>
  </si>
  <si>
    <t>Jason Bourne</t>
  </si>
  <si>
    <t>Nerve</t>
  </si>
  <si>
    <t>The Forest</t>
  </si>
  <si>
    <t>The Wild Life</t>
  </si>
  <si>
    <t>Snowden</t>
  </si>
  <si>
    <t>God's Not Dead 2</t>
  </si>
  <si>
    <t>Whiskey Tango Foxtrot</t>
  </si>
  <si>
    <t>Norm of the North</t>
  </si>
  <si>
    <t>Race</t>
  </si>
  <si>
    <t>Rules Don't Apply</t>
  </si>
  <si>
    <t>Almost Christmas</t>
  </si>
  <si>
    <t>Fences</t>
  </si>
  <si>
    <t>Popstar: Never Stop Never Stopping</t>
  </si>
  <si>
    <t>Boo! A Madea Halloween</t>
  </si>
  <si>
    <t>Nine Lives</t>
  </si>
  <si>
    <t>Mechanic: Resurrection</t>
  </si>
  <si>
    <t>Hail, Caesar!</t>
  </si>
  <si>
    <t>When the Bough Breaks</t>
  </si>
  <si>
    <t>The Brothers Grimsby</t>
  </si>
  <si>
    <t>Triple 9</t>
  </si>
  <si>
    <t>The Witch</t>
  </si>
  <si>
    <t>The Birth of a Nation</t>
  </si>
  <si>
    <t>Fifty Shades of Black</t>
  </si>
  <si>
    <t>Shut In</t>
  </si>
  <si>
    <t>Eddie the Eagle</t>
  </si>
  <si>
    <t>Max Steel</t>
  </si>
  <si>
    <t>Pure Flix</t>
  </si>
  <si>
    <t>ID_Year</t>
  </si>
  <si>
    <t>universal</t>
  </si>
  <si>
    <t>Europacorp</t>
  </si>
  <si>
    <t>A24</t>
  </si>
  <si>
    <t>va</t>
  </si>
  <si>
    <t>wa</t>
  </si>
  <si>
    <t>Nc</t>
  </si>
  <si>
    <t>TWC</t>
  </si>
  <si>
    <t>a24</t>
  </si>
  <si>
    <t>Morgan</t>
  </si>
  <si>
    <t>Hands of Stone</t>
  </si>
  <si>
    <t>The Edge of Seventeen</t>
  </si>
  <si>
    <t>Lion</t>
  </si>
  <si>
    <t>The Darkness</t>
  </si>
  <si>
    <t>The Young Messiah</t>
  </si>
  <si>
    <t>Incarnate</t>
  </si>
  <si>
    <t>Miss Sloane</t>
  </si>
  <si>
    <t>The Infiltrator</t>
  </si>
  <si>
    <t>Silence</t>
  </si>
  <si>
    <t>Moonlight</t>
  </si>
  <si>
    <t>The Disappointments Room</t>
  </si>
  <si>
    <t>Bleed for This</t>
  </si>
  <si>
    <t>Florence Foster Jenkins</t>
  </si>
  <si>
    <t>A Monster Calls</t>
  </si>
  <si>
    <t>Hell or High Water</t>
  </si>
  <si>
    <t>The Light Between Oceans</t>
  </si>
  <si>
    <t>Batman: The killing Joke</t>
  </si>
  <si>
    <t>Nocturnal Animals</t>
  </si>
  <si>
    <t>Queen of Katwe</t>
  </si>
  <si>
    <t>Hillary's America</t>
  </si>
  <si>
    <t>Manchester by the Sea</t>
  </si>
  <si>
    <t>Jane Got a Gun</t>
  </si>
  <si>
    <t>Billy Lynn's Long Halftime Walk</t>
  </si>
  <si>
    <t>The Bronze</t>
  </si>
  <si>
    <t>Eye in the Sky</t>
  </si>
  <si>
    <t>Meet the Blacks</t>
  </si>
  <si>
    <t>Hello, My Name is Doris</t>
  </si>
  <si>
    <t>The Perfect Match</t>
  </si>
  <si>
    <t>Southside with You</t>
  </si>
  <si>
    <t>Demolition</t>
  </si>
  <si>
    <t>The Comedian</t>
  </si>
  <si>
    <t>Love &amp; Friendship</t>
  </si>
  <si>
    <t>Hillsong</t>
  </si>
  <si>
    <t>The Neon Demon</t>
  </si>
  <si>
    <t>Green Room</t>
  </si>
  <si>
    <t>To Joey, with Love</t>
  </si>
  <si>
    <t>I Saw the Light</t>
  </si>
  <si>
    <t>20th Century Women</t>
  </si>
  <si>
    <t>Denial</t>
  </si>
  <si>
    <t>Believe</t>
  </si>
  <si>
    <t>Swiss Army Man</t>
  </si>
  <si>
    <t>Café Society</t>
  </si>
  <si>
    <t>The Bounce Back</t>
  </si>
  <si>
    <t>The Other Side of Your Door</t>
  </si>
  <si>
    <t>Loving</t>
  </si>
  <si>
    <t>The Lobster</t>
  </si>
  <si>
    <t>Captain Fantastic</t>
  </si>
  <si>
    <t>The Insanity of God</t>
  </si>
  <si>
    <t>Miles Ahead</t>
  </si>
  <si>
    <t>Sing Street</t>
  </si>
  <si>
    <t>A Hologram for the King</t>
  </si>
  <si>
    <t>Midnight Special</t>
  </si>
  <si>
    <t>I'm Not Ashamed</t>
  </si>
  <si>
    <t>Jackie</t>
  </si>
  <si>
    <t>tx</t>
  </si>
  <si>
    <t>nm</t>
  </si>
  <si>
    <t>Roadside</t>
  </si>
  <si>
    <t>Hidden Empire</t>
  </si>
  <si>
    <t>F_Ind</t>
  </si>
  <si>
    <t>Fathom</t>
  </si>
  <si>
    <t>BST</t>
  </si>
  <si>
    <t>Freestyle</t>
  </si>
  <si>
    <t>Viva</t>
  </si>
  <si>
    <t>Saban</t>
  </si>
  <si>
    <t>Lifeway</t>
  </si>
  <si>
    <t>Theaters</t>
  </si>
  <si>
    <t>Despicable Me 3</t>
  </si>
  <si>
    <t>Spider-Man: Homecoming</t>
  </si>
  <si>
    <t>Guardians of the Galaxy Vol. 2</t>
  </si>
  <si>
    <t>The Fate of the Furious</t>
  </si>
  <si>
    <t>Pirates of the Caribbean: Dead Men Tell No Tales</t>
  </si>
  <si>
    <t>Cars 3</t>
  </si>
  <si>
    <t>Star Wars: The Last Jedi</t>
  </si>
  <si>
    <t>Beauty and the Beast</t>
  </si>
  <si>
    <t>Wonder Woman</t>
  </si>
  <si>
    <t>It</t>
  </si>
  <si>
    <t>Transformers: The Last Knight</t>
  </si>
  <si>
    <t>War for the Planet of the Apes</t>
  </si>
  <si>
    <t>The LEGO Batman Movie</t>
  </si>
  <si>
    <t>Thor: Ragnarok</t>
  </si>
  <si>
    <t>The Emoji Movie</t>
  </si>
  <si>
    <t>Logan</t>
  </si>
  <si>
    <t>Blade Runner 2049</t>
  </si>
  <si>
    <t>Justice League</t>
  </si>
  <si>
    <t>The LEGO Ninjago Movie</t>
  </si>
  <si>
    <t>Kingsman: The Golden Circle</t>
  </si>
  <si>
    <t>The Mummy</t>
  </si>
  <si>
    <t>Dunkirk</t>
  </si>
  <si>
    <t>The Nut Job 2: Nutty by Nature</t>
  </si>
  <si>
    <t>Coco</t>
  </si>
  <si>
    <t>Jumanji: Welcome to the Jungle</t>
  </si>
  <si>
    <t>Kong: Skull Island</t>
  </si>
  <si>
    <t>The Boss Baby</t>
  </si>
  <si>
    <t>Alien: Covenant</t>
  </si>
  <si>
    <t>Fifty Shades Darker</t>
  </si>
  <si>
    <t>King Arthur: Legend of the Sword</t>
  </si>
  <si>
    <t>Power Rangers</t>
  </si>
  <si>
    <t>xXx: The Return of Xander Cage</t>
  </si>
  <si>
    <t>Baywatch</t>
  </si>
  <si>
    <t>Ferdinand</t>
  </si>
  <si>
    <t>A Bad Moms Christmas</t>
  </si>
  <si>
    <t>Smurfs: The Lost Village</t>
  </si>
  <si>
    <t>Daddy's Home 2</t>
  </si>
  <si>
    <t>Annabelle: Creation</t>
  </si>
  <si>
    <t>Valerian and the City of a Thousand Planets</t>
  </si>
  <si>
    <t>Happy Death Day</t>
  </si>
  <si>
    <t>Captain Underpants: The First Epic Movie</t>
  </si>
  <si>
    <t>Wonder</t>
  </si>
  <si>
    <t>Snatched</t>
  </si>
  <si>
    <t>Pitch Perfect 3</t>
  </si>
  <si>
    <t>The Dark Tower</t>
  </si>
  <si>
    <t>Ghost in the Shell</t>
  </si>
  <si>
    <t>The Hitman's Bodyguard</t>
  </si>
  <si>
    <t>Split</t>
  </si>
  <si>
    <t>Murder on the Orient Express</t>
  </si>
  <si>
    <t>The Greatest Showman</t>
  </si>
  <si>
    <t>The Great Wall</t>
  </si>
  <si>
    <t>Atomic Blonde</t>
  </si>
  <si>
    <t>The Mountain Between Us</t>
  </si>
  <si>
    <t>Geostorm</t>
  </si>
  <si>
    <t>Baby Driver</t>
  </si>
  <si>
    <t>Fist Fight</t>
  </si>
  <si>
    <t>A Dog's Purpose</t>
  </si>
  <si>
    <t>Diary of a Wimpy Kid: The Long Haul</t>
  </si>
  <si>
    <t>The Circle</t>
  </si>
  <si>
    <t>Rough Night</t>
  </si>
  <si>
    <t>American Assassin</t>
  </si>
  <si>
    <t>Life</t>
  </si>
  <si>
    <t>Get Out</t>
  </si>
  <si>
    <t>The House</t>
  </si>
  <si>
    <t>Monster Trucks</t>
  </si>
  <si>
    <t>John Wick: Chapter Two</t>
  </si>
  <si>
    <t>Resident Evil: The Final Chapter</t>
  </si>
  <si>
    <t>American Made</t>
  </si>
  <si>
    <t>Going in Style</t>
  </si>
  <si>
    <t>Underworld: Blood Wars</t>
  </si>
  <si>
    <t>Home Again</t>
  </si>
  <si>
    <t>Logan Lucky</t>
  </si>
  <si>
    <t>Detroit</t>
  </si>
  <si>
    <t>The Star</t>
  </si>
  <si>
    <t>Jigsaw</t>
  </si>
  <si>
    <t>Hostiles</t>
  </si>
  <si>
    <t>Rings</t>
  </si>
  <si>
    <t>Father Figures</t>
  </si>
  <si>
    <t>Wind River</t>
  </si>
  <si>
    <t>The Shack</t>
  </si>
  <si>
    <t>The Post</t>
  </si>
  <si>
    <t>The Space Between Us</t>
  </si>
  <si>
    <t>Everything, Everything</t>
  </si>
  <si>
    <t>Leap!</t>
  </si>
  <si>
    <t>A Cure for Wellness</t>
  </si>
  <si>
    <t>Downsizing</t>
  </si>
  <si>
    <t>Girls Trip</t>
  </si>
  <si>
    <t>The Big Sick</t>
  </si>
  <si>
    <t>Only The Brave</t>
  </si>
  <si>
    <t>Friend Request</t>
  </si>
  <si>
    <t>Flatliners</t>
  </si>
  <si>
    <t>It Comes at Night</t>
  </si>
  <si>
    <t>My Little Pony: The Movie</t>
  </si>
  <si>
    <t>The Foreigner</t>
  </si>
  <si>
    <t>All Eyez on Me</t>
  </si>
  <si>
    <t>47 Meters Down</t>
  </si>
  <si>
    <t>CHIPs</t>
  </si>
  <si>
    <t>Tyler Perry's Boo 2! A Madea Halloween</t>
  </si>
  <si>
    <t>Kidnap</t>
  </si>
  <si>
    <t>Unforgettable</t>
  </si>
  <si>
    <t>me</t>
  </si>
  <si>
    <t>nd</t>
  </si>
  <si>
    <t>nv</t>
  </si>
  <si>
    <t>ct</t>
  </si>
  <si>
    <t>ut</t>
  </si>
  <si>
    <t>mi</t>
  </si>
  <si>
    <t>in</t>
  </si>
  <si>
    <t>al</t>
  </si>
  <si>
    <t>ar</t>
  </si>
  <si>
    <t>Annapurna</t>
  </si>
  <si>
    <t>Entertainment</t>
  </si>
  <si>
    <t>twc</t>
  </si>
  <si>
    <t>wy</t>
  </si>
  <si>
    <t>co</t>
  </si>
  <si>
    <t>az</t>
  </si>
  <si>
    <t>mother!</t>
  </si>
  <si>
    <t>Before I Fall</t>
  </si>
  <si>
    <t>The Shape of Water</t>
  </si>
  <si>
    <t>The Promise</t>
  </si>
  <si>
    <t>Wish Upon</t>
  </si>
  <si>
    <t>The Bye Bye Man</t>
  </si>
  <si>
    <t>Gifted</t>
  </si>
  <si>
    <t>Gold</t>
  </si>
  <si>
    <t>Just Getting Started</t>
  </si>
  <si>
    <t>All the Money in the World</t>
  </si>
  <si>
    <t>Thank You for Your Service</t>
  </si>
  <si>
    <t xml:space="preserve"> Rock Dog</t>
  </si>
  <si>
    <t>Suburbicon</t>
  </si>
  <si>
    <t>Collide</t>
  </si>
  <si>
    <t>Megan Leavey</t>
  </si>
  <si>
    <t>Battle of the Sexes</t>
  </si>
  <si>
    <t>The Snowman</t>
  </si>
  <si>
    <t>Sleepless</t>
  </si>
  <si>
    <t>Darkest Hour</t>
  </si>
  <si>
    <t>Three Billboards Outside Ebbing, Missouri</t>
  </si>
  <si>
    <t>Molly's Game</t>
  </si>
  <si>
    <t>Roman J. Israel, Esq.</t>
  </si>
  <si>
    <t>Birth of the Dragon</t>
  </si>
  <si>
    <t>Phoenix Forgotten</t>
  </si>
  <si>
    <t>Lady Bird</t>
  </si>
  <si>
    <t>Born in China</t>
  </si>
  <si>
    <t>The Glass Castle</t>
  </si>
  <si>
    <t>The Case for Christ</t>
  </si>
  <si>
    <t>Same Kind of Different as Me</t>
  </si>
  <si>
    <t>The Belko Experiment</t>
  </si>
  <si>
    <t>Professor Marston &amp; the Wonder Women</t>
  </si>
  <si>
    <t>How to be a Latin Lover</t>
  </si>
  <si>
    <t>Phantom Thread</t>
  </si>
  <si>
    <t>The Founder</t>
  </si>
  <si>
    <t>Free Fire</t>
  </si>
  <si>
    <t>Victoria and Abdul</t>
  </si>
  <si>
    <t>The Zookeeper's Wife</t>
  </si>
  <si>
    <t>The Disaster Artist</t>
  </si>
  <si>
    <t>bst</t>
  </si>
  <si>
    <t>mo</t>
  </si>
  <si>
    <t>Cinelou</t>
  </si>
  <si>
    <t>wv</t>
  </si>
  <si>
    <t>Neon</t>
  </si>
  <si>
    <t>I, Tonya</t>
  </si>
  <si>
    <t>Minions</t>
  </si>
  <si>
    <t>Jurassic World</t>
  </si>
  <si>
    <t>Avengers: Age of Ultron</t>
  </si>
  <si>
    <t>The Hunger Games: Mockingjay - Part 2</t>
  </si>
  <si>
    <t>Inside Out</t>
  </si>
  <si>
    <t>Star Wars: The Force Awakens</t>
  </si>
  <si>
    <t>Furious 7</t>
  </si>
  <si>
    <t>Fantastic Four</t>
  </si>
  <si>
    <t>Mission Impossible - Rogue Nation</t>
  </si>
  <si>
    <t>Tomorrowland</t>
  </si>
  <si>
    <t>Spectre</t>
  </si>
  <si>
    <t>The Peanuts Movie</t>
  </si>
  <si>
    <t>The Divergent Series: Insurgent</t>
  </si>
  <si>
    <t>Ant-Man</t>
  </si>
  <si>
    <t>The Martian</t>
  </si>
  <si>
    <t>Cinderella</t>
  </si>
  <si>
    <t>San Andreas</t>
  </si>
  <si>
    <t>Maze Runner: The Scorch Trials</t>
  </si>
  <si>
    <t>Terminator: Genisys</t>
  </si>
  <si>
    <t>Hotel Transylvania 2</t>
  </si>
  <si>
    <t>The Good Dinosaur</t>
  </si>
  <si>
    <t>Pixels</t>
  </si>
  <si>
    <t>Mad Max: Fury Road</t>
  </si>
  <si>
    <t>Spy</t>
  </si>
  <si>
    <t>The Revenant</t>
  </si>
  <si>
    <t>Alvin and the Chipmunks: The Road Chip</t>
  </si>
  <si>
    <t>The Spongebob Movie: Sponge Out of Water</t>
  </si>
  <si>
    <t>The Man From U.N.C.L.E</t>
  </si>
  <si>
    <t>Pitch Perfect 2</t>
  </si>
  <si>
    <t>Fifty Shades of Grey</t>
  </si>
  <si>
    <t>Paul Blart: Mall Cop 2</t>
  </si>
  <si>
    <t>Taken 3</t>
  </si>
  <si>
    <t>Goosebumps</t>
  </si>
  <si>
    <t>Pan</t>
  </si>
  <si>
    <t>Creed</t>
  </si>
  <si>
    <t>Ted 2</t>
  </si>
  <si>
    <t>The Transporter Refueled</t>
  </si>
  <si>
    <t>Vacation</t>
  </si>
  <si>
    <t>No Escape</t>
  </si>
  <si>
    <t>Magic Mike XXL</t>
  </si>
  <si>
    <t>The Longest Ride</t>
  </si>
  <si>
    <t>Paddington</t>
  </si>
  <si>
    <t>Focus</t>
  </si>
  <si>
    <t>The Intern</t>
  </si>
  <si>
    <t>Kingsman: The Secret Service</t>
  </si>
  <si>
    <t>Hitman: Agent 47</t>
  </si>
  <si>
    <t>Poltergeist</t>
  </si>
  <si>
    <t>Get Hard</t>
  </si>
  <si>
    <t>Chappie</t>
  </si>
  <si>
    <t>Black Mass</t>
  </si>
  <si>
    <t>Jupiter Ascending</t>
  </si>
  <si>
    <t>Trainwreck</t>
  </si>
  <si>
    <t>Run All Night</t>
  </si>
  <si>
    <t>The Visit</t>
  </si>
  <si>
    <t>Straight Outta Compton</t>
  </si>
  <si>
    <t>Entourage</t>
  </si>
  <si>
    <t>In the Heart of the Sea</t>
  </si>
  <si>
    <t>The Last Witch Hunter</t>
  </si>
  <si>
    <t>The Age of Adaline</t>
  </si>
  <si>
    <t>Hot Pursuit</t>
  </si>
  <si>
    <t>Paper Towns</t>
  </si>
  <si>
    <t>Strange Magic</t>
  </si>
  <si>
    <t>Insidious Chapter 3</t>
  </si>
  <si>
    <t>Everest</t>
  </si>
  <si>
    <t>The Wedding Ringer</t>
  </si>
  <si>
    <t>Burnt</t>
  </si>
  <si>
    <t>Crimson Peak</t>
  </si>
  <si>
    <t>Sisters</t>
  </si>
  <si>
    <t>The Night Before</t>
  </si>
  <si>
    <t>The Hateful Eight</t>
  </si>
  <si>
    <t>Joy</t>
  </si>
  <si>
    <t>Krampus</t>
  </si>
  <si>
    <t>Point Break</t>
  </si>
  <si>
    <t>Hot Tub Time Machine 2</t>
  </si>
  <si>
    <t>Project Almanac</t>
  </si>
  <si>
    <t>Seventh Son</t>
  </si>
  <si>
    <t>Bridge of Spies</t>
  </si>
  <si>
    <t>Max</t>
  </si>
  <si>
    <t>Concussion</t>
  </si>
  <si>
    <t>The Gunman</t>
  </si>
  <si>
    <t>Aloha</t>
  </si>
  <si>
    <t>Sinister 2</t>
  </si>
  <si>
    <t>Victor Frankenstein</t>
  </si>
  <si>
    <t>McFarland, USA</t>
  </si>
  <si>
    <t>American Ultra</t>
  </si>
  <si>
    <t>Unfinished Business</t>
  </si>
  <si>
    <t>Unfriended</t>
  </si>
  <si>
    <t>Southpaw</t>
  </si>
  <si>
    <t>The Gallows</t>
  </si>
  <si>
    <t>The Lazarus Effect</t>
  </si>
  <si>
    <t>Mortdecai</t>
  </si>
  <si>
    <t>The DUFF</t>
  </si>
  <si>
    <t>Sicario</t>
  </si>
  <si>
    <t>The Boy Next Door</t>
  </si>
  <si>
    <t>Love the Coopers</t>
  </si>
  <si>
    <t>The Woman in Black 2: Angel of Death</t>
  </si>
  <si>
    <t>Blackhat</t>
  </si>
  <si>
    <t>The Big Short</t>
  </si>
  <si>
    <t>The Walk</t>
  </si>
  <si>
    <t>The Gift</t>
  </si>
  <si>
    <t>Steve Jobs</t>
  </si>
  <si>
    <t>The 33</t>
  </si>
  <si>
    <t>Jem and the Holograms</t>
  </si>
  <si>
    <t>The Secret in their Eyes</t>
  </si>
  <si>
    <t>Shaun the Sheep Movie</t>
  </si>
  <si>
    <t>Self/Less</t>
  </si>
  <si>
    <t>We Are Your Friends</t>
  </si>
  <si>
    <t>Our Brand Is Crisis</t>
  </si>
  <si>
    <t>A Walk in the Woods</t>
  </si>
  <si>
    <t>Ricki and the Flash</t>
  </si>
  <si>
    <t>The Second Best Exotic Marigold Hotel</t>
  </si>
  <si>
    <t>Monkey Kingdom</t>
  </si>
  <si>
    <t>Rock The Kasbah</t>
  </si>
  <si>
    <t>Woman in Gold</t>
  </si>
  <si>
    <t>Ex Machina</t>
  </si>
  <si>
    <t>Dope</t>
  </si>
  <si>
    <t>War Room</t>
  </si>
  <si>
    <t>The Loft</t>
  </si>
  <si>
    <t>Black or White</t>
  </si>
  <si>
    <t>Back to the Future Day</t>
  </si>
  <si>
    <t>Paranormal Activity: The Ghost Dimension</t>
  </si>
  <si>
    <t>It Follows</t>
  </si>
  <si>
    <t>My All American</t>
  </si>
  <si>
    <t>Woodlawn</t>
  </si>
  <si>
    <t>The Green Inferno</t>
  </si>
  <si>
    <t>Scouts Guide to the Zombie Apocalypse</t>
  </si>
  <si>
    <t>Do You Believe?</t>
  </si>
  <si>
    <t>Still Alice</t>
  </si>
  <si>
    <t>Spotlight</t>
  </si>
  <si>
    <t>Truth</t>
  </si>
  <si>
    <t>Grandma</t>
  </si>
  <si>
    <t>Little Boy</t>
  </si>
  <si>
    <t>The D Train</t>
  </si>
  <si>
    <t>Home</t>
  </si>
  <si>
    <t>The Perfect Guy</t>
  </si>
  <si>
    <t>sd</t>
  </si>
  <si>
    <t>de</t>
  </si>
  <si>
    <t>sc</t>
  </si>
  <si>
    <t>Set_Tax_R</t>
  </si>
  <si>
    <t>or</t>
  </si>
  <si>
    <t>ne</t>
  </si>
  <si>
    <t>nh</t>
  </si>
  <si>
    <t>clarius</t>
  </si>
  <si>
    <t>ifc</t>
  </si>
  <si>
    <t>State
Pop
2017</t>
  </si>
  <si>
    <t>Total 
Private 
Workers 
Jan 2014</t>
  </si>
  <si>
    <t>Total 
Private 
Workers 
Feb 2014</t>
  </si>
  <si>
    <t>Total 
Private 
Workers 
Mar 2014</t>
  </si>
  <si>
    <t>Total 
Private 
Workers 
Apr 2014</t>
  </si>
  <si>
    <t>Total 
Private 
Workers 
May 2014</t>
  </si>
  <si>
    <t>Total 
Private 
Workers 
Jun 2014</t>
  </si>
  <si>
    <t>Total 
Private 
Workers 
Jul 2014</t>
  </si>
  <si>
    <t>Total 
Private 
Workers 
Aug 2014</t>
  </si>
  <si>
    <t>Total 
Private 
Workers 
Sep 2014</t>
  </si>
  <si>
    <t>Total 
Private 
Workers 
Oct 2014</t>
  </si>
  <si>
    <t>Total 
Private 
Workers 
Nov 2014</t>
  </si>
  <si>
    <t>Total 
Private 
Workers 
Dec 2014</t>
  </si>
  <si>
    <t>Total 
Private 
Workers 
Jun 2017</t>
  </si>
  <si>
    <t>Total 
Private 
Workers 
May 2017</t>
  </si>
  <si>
    <t>Total 
Private 
Workers 
Apr 2017</t>
  </si>
  <si>
    <t>Total 
Private 
Workers 
Mar 2017</t>
  </si>
  <si>
    <t>Total 
Private 
Workers 
Feb 2017</t>
  </si>
  <si>
    <t>Total 
Private 
Workers 
Jan 2017</t>
  </si>
  <si>
    <t>Total 
Private 
Workers 
Dec 2016</t>
  </si>
  <si>
    <t>Total 
Private 
Workers 
Nov 2016</t>
  </si>
  <si>
    <t>Total 
Private 
Workers 
Oct 2016</t>
  </si>
  <si>
    <t>Total 
Private 
Workers 
Sep 2016</t>
  </si>
  <si>
    <t>Total
Private 
Workers 
Aug 2016</t>
  </si>
  <si>
    <t>Total 
Private 
Workers 
Jul 2016</t>
  </si>
  <si>
    <t>Total 
Private 
Workers 
Jun 2016</t>
  </si>
  <si>
    <t>Total 
Private 
Workers 
May 2016</t>
  </si>
  <si>
    <t>Total 
Private 
Workers 
Mar 2016</t>
  </si>
  <si>
    <t>Total 
Private 
Workers 
Feb 2016</t>
  </si>
  <si>
    <t>Total 
Private 
Workers 
Jan 2016</t>
  </si>
  <si>
    <t>Total 
Private 
Workers 
Dec 2015</t>
  </si>
  <si>
    <t>Total 
Private 
Workers 
Nov 2015</t>
  </si>
  <si>
    <t>Total 
Private 
Workers 
Oct 2015</t>
  </si>
  <si>
    <t>Total 
Private 
Workers 
Sep 2015</t>
  </si>
  <si>
    <t>Total 
Private 
Workers 
Aug 2015</t>
  </si>
  <si>
    <t>Total 
Private 
Workers 
Jul 2015</t>
  </si>
  <si>
    <t>Total 
Private 
Workers 
Jun 2015</t>
  </si>
  <si>
    <t>Total 
Private 
Workers 
May 2015</t>
  </si>
  <si>
    <t>Total 
Private 
Workers 
Apr 2015</t>
  </si>
  <si>
    <t>Total 
Private 
Workers 
Mar 2015</t>
  </si>
  <si>
    <t>Total 
Private 
Workers 
Feb 2015</t>
  </si>
  <si>
    <t>Total 
Private 
Workers 
Jan 2015</t>
  </si>
  <si>
    <t>Total 
Film 
Workers 
Jan 2014</t>
  </si>
  <si>
    <t>Total 
Film 
Workers 
Feb 2014</t>
  </si>
  <si>
    <t>Total 
Film 
Workers 
Mar 2014</t>
  </si>
  <si>
    <t>Total 
Film 
Workers 
Apr 2014</t>
  </si>
  <si>
    <t>Total 
Film 
Workers 
May 2014</t>
  </si>
  <si>
    <t>Total 
Film 
Workers 
Jun 2014</t>
  </si>
  <si>
    <t>Total 
Film 
Workers 
Jul 2014</t>
  </si>
  <si>
    <t>Total 
Film 
Workers 
Aug 2014</t>
  </si>
  <si>
    <t>Total 
Film 
Workers 
Sep 2014</t>
  </si>
  <si>
    <t>Total 
Film 
Workers 
Oct 2014</t>
  </si>
  <si>
    <t>Total 
Film 
Workers 
Nov 2014</t>
  </si>
  <si>
    <t>Total 
Film 
Workers 
Dec 2014</t>
  </si>
  <si>
    <t>Total 
Film 
Workers 
Jan 2015</t>
  </si>
  <si>
    <t>Total 
Film 
Workers 
Feb 2015</t>
  </si>
  <si>
    <t>Total 
Film 
Workers 
Mar 2015</t>
  </si>
  <si>
    <t>Total 
Film 
Workers 
Apr 2015</t>
  </si>
  <si>
    <t>Total 
Film 
Workers 
May 2015</t>
  </si>
  <si>
    <t>Total 
Film 
Workers 
Jun 2015</t>
  </si>
  <si>
    <t>Total 
Film 
Workers 
Jul 2015</t>
  </si>
  <si>
    <t>Total 
Film 
Workers 
Aug 2015</t>
  </si>
  <si>
    <t>Total 
Film 
Workers 
Sep 2015</t>
  </si>
  <si>
    <t>Total 
Film 
Workers 
Oct 2015</t>
  </si>
  <si>
    <t>Total 
Film 
Workers 
Nov 2015</t>
  </si>
  <si>
    <t>Total 
Film 
Workers 
Dec 2015</t>
  </si>
  <si>
    <t>Total 
Film 
Workers 
Jan 2016</t>
  </si>
  <si>
    <t>Total 
Film 
Workers 
Feb 2016</t>
  </si>
  <si>
    <t>Total 
Film 
Workers 
Mar 2016</t>
  </si>
  <si>
    <t>Total 
Film 
Workers 
May 2016</t>
  </si>
  <si>
    <t>Total 
Film 
Workers 
Jun 2016</t>
  </si>
  <si>
    <t>Total 
Film 
Workers 
Jul 2016</t>
  </si>
  <si>
    <t>Total
Film 
Workers 
Aug 2016</t>
  </si>
  <si>
    <t>Total 
Film 
Workers 
Sep 2016</t>
  </si>
  <si>
    <t>Total 
Film 
Workers 
Oct 2016</t>
  </si>
  <si>
    <t>Total 
Film 
Workers 
Nov 2016</t>
  </si>
  <si>
    <t>Total 
Film 
Workers 
Dec 2016</t>
  </si>
  <si>
    <t>Total 
Film 
Workers 
Jan 2017</t>
  </si>
  <si>
    <t>Total 
Film 
Workers 
Feb 2017</t>
  </si>
  <si>
    <t>Total 
Film 
Workers 
Mar 2017</t>
  </si>
  <si>
    <t>Total 
Film 
Workers 
Apr 2017</t>
  </si>
  <si>
    <t>Total 
Film 
Workers 
May 2017</t>
  </si>
  <si>
    <t>Total 
Film 
Workers 
Jun 2017</t>
  </si>
  <si>
    <t>ks</t>
  </si>
  <si>
    <t>Total 
Quarterly 
Wage
Film
2014 Q1</t>
  </si>
  <si>
    <t>Total 
Quarterly 
Wage
Film
2014 Q2</t>
  </si>
  <si>
    <t>Total 
Quarterly 
Wage
Film
2014 Q3</t>
  </si>
  <si>
    <t>Total 
Quarterly 
Wage
Film
2014 Q4</t>
  </si>
  <si>
    <t>Total 
Quarterly
Wage 
Film 
2015 Q1</t>
  </si>
  <si>
    <t>Total 
Quarterly
Wage 
Film 
2015 Q2</t>
  </si>
  <si>
    <t>Total 
Quarterly
Wage 
Film 
2015 Q3</t>
  </si>
  <si>
    <t>Total 
Quarterly
Wage 
Film 
2015 Q4</t>
  </si>
  <si>
    <t>Total 
Quarterly 
Wage 
Film 
2016 Q1</t>
  </si>
  <si>
    <t>Total 
Quarterly 
Wage 
Film 
2016 Q2</t>
  </si>
  <si>
    <t>Total 
Quarterly 
Wage 
Film 
2016 Q3</t>
  </si>
  <si>
    <t>Total 
Quarterly 
Wage 
Film 
2016 Q4</t>
  </si>
  <si>
    <t>Total 
Quarterly 
Wage 
Film 
2017 Q1</t>
  </si>
  <si>
    <t>Total 
Quarterly 
Wage 
Film 
2017 Q2</t>
  </si>
  <si>
    <t>Total 
Film 
Workers 
Apr 2016</t>
  </si>
  <si>
    <t>Total 
Quraterly 
Wage 
Private
2014 Q1</t>
  </si>
  <si>
    <t>Total 
Quraterly 
Wage 
Private
2014 Q2</t>
  </si>
  <si>
    <t>Total 
Quraterly 
Wage 
Private
2014 Q3</t>
  </si>
  <si>
    <t>Total 
Quraterly 
Wage 
Private
2014 Q4</t>
  </si>
  <si>
    <t>Total
Quarterly 
Wage 
Private
2015 Q1</t>
  </si>
  <si>
    <t>Total
Quarterly 
Wage 
Private
2015 Q2</t>
  </si>
  <si>
    <t>Total
Quarterly 
Wage 
Private
2015 Q3</t>
  </si>
  <si>
    <t>Total
Quarterly 
Wage 
Private
2015 Q4</t>
  </si>
  <si>
    <t>Total 
Quarterly 
Wage 
Private 
2016 Q1</t>
  </si>
  <si>
    <t>Total 
Quarterly 
Wage 
Private 
2016 Q2</t>
  </si>
  <si>
    <t>Total 
Quarterly 
Wage 
Private 
2016 Q3</t>
  </si>
  <si>
    <t>Total 
Quarterly 
Wage 
Private 
2016 Q4</t>
  </si>
  <si>
    <t>Total 
Quarterly 
Wage 
Private 
2017 Q1</t>
  </si>
  <si>
    <t>Total 
Quarterly 
Wage 
Private 
2017 Q2</t>
  </si>
  <si>
    <t>Total 
Private 
Workers 
Apr 2016</t>
  </si>
  <si>
    <t>State_ID</t>
  </si>
  <si>
    <t>base_rate</t>
  </si>
  <si>
    <t>max_rate</t>
  </si>
  <si>
    <t>total_cap</t>
  </si>
  <si>
    <t>rebate</t>
  </si>
  <si>
    <t>credit</t>
  </si>
  <si>
    <t>N/A</t>
  </si>
  <si>
    <t>min_budget</t>
  </si>
  <si>
    <t>max_budget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</si>
</sst>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9" fontId="0" fillId="0" borderId="0" xfId="3" applyFont="1"/>
    <xf numFmtId="0" fontId="0" fillId="0" borderId="0" xfId="0" applyAlignment="1"/>
    <xf numFmtId="0" fontId="2" fillId="0" borderId="1" xfId="0" applyFont="1" applyBorder="1" applyProtection="1">
      <protection locked="0"/>
    </xf>
    <xf numFmtId="0" fontId="0" fillId="0" borderId="0" xfId="0" applyFont="1"/>
    <xf numFmtId="3" fontId="0" fillId="0" borderId="1" xfId="0" applyNumberFormat="1" applyFont="1" applyBorder="1" applyAlignment="1" applyProtection="1">
      <alignment horizontal="right"/>
      <protection locked="0"/>
    </xf>
    <xf numFmtId="3" fontId="0" fillId="0" borderId="0" xfId="0" applyNumberFormat="1" applyFont="1" applyFill="1" applyBorder="1" applyAlignment="1" applyProtection="1">
      <alignment horizontal="right"/>
      <protection locked="0"/>
    </xf>
    <xf numFmtId="44" fontId="0" fillId="0" borderId="0" xfId="2" applyFont="1"/>
    <xf numFmtId="44" fontId="0" fillId="0" borderId="0" xfId="2" applyFont="1" applyFill="1" applyBorder="1" applyAlignment="1" applyProtection="1">
      <alignment horizontal="right"/>
      <protection locked="0"/>
    </xf>
    <xf numFmtId="0" fontId="0" fillId="0" borderId="0" xfId="0" applyFont="1" applyAlignment="1">
      <alignment wrapText="1"/>
    </xf>
    <xf numFmtId="44" fontId="0" fillId="0" borderId="0" xfId="2" applyFont="1" applyAlignment="1">
      <alignment wrapText="1"/>
    </xf>
    <xf numFmtId="164" fontId="0" fillId="0" borderId="0" xfId="1" applyNumberFormat="1" applyFont="1" applyAlignment="1">
      <alignment wrapText="1"/>
    </xf>
    <xf numFmtId="164" fontId="0" fillId="0" borderId="0" xfId="1" applyNumberFormat="1" applyFont="1"/>
    <xf numFmtId="0" fontId="0" fillId="0" borderId="0" xfId="0" applyFont="1" applyBorder="1" applyProtection="1">
      <protection locked="0"/>
    </xf>
    <xf numFmtId="10" fontId="0" fillId="0" borderId="0" xfId="3" applyNumberFormat="1" applyFont="1"/>
    <xf numFmtId="165" fontId="0" fillId="0" borderId="0" xfId="3" applyNumberFormat="1" applyFont="1"/>
    <xf numFmtId="49" fontId="0" fillId="0" borderId="0" xfId="0" applyNumberFormat="1"/>
    <xf numFmtId="43" fontId="0" fillId="0" borderId="0" xfId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3CA64-755A-45D0-93B4-7C56EB0B3C4E}">
  <dimension ref="A1:AE457"/>
  <sheetViews>
    <sheetView zoomScale="50" zoomScaleNormal="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K11" sqref="AK11"/>
    </sheetView>
  </sheetViews>
  <sheetFormatPr defaultRowHeight="14.4" x14ac:dyDescent="0.3"/>
  <cols>
    <col min="3" max="3" width="6.5546875" bestFit="1" customWidth="1"/>
    <col min="4" max="4" width="6.77734375" bestFit="1" customWidth="1"/>
    <col min="5" max="5" width="9.88671875" bestFit="1" customWidth="1"/>
    <col min="6" max="6" width="5.6640625" bestFit="1" customWidth="1"/>
    <col min="7" max="7" width="8.6640625" bestFit="1" customWidth="1"/>
    <col min="8" max="8" width="9.109375" style="13" bestFit="1" customWidth="1"/>
    <col min="10" max="10" width="6.5546875" bestFit="1" customWidth="1"/>
    <col min="11" max="11" width="8.109375" bestFit="1" customWidth="1"/>
    <col min="12" max="12" width="10.33203125" bestFit="1" customWidth="1"/>
    <col min="13" max="13" width="10.33203125" customWidth="1"/>
    <col min="14" max="14" width="12" bestFit="1" customWidth="1"/>
    <col min="15" max="15" width="11.44140625" bestFit="1" customWidth="1"/>
    <col min="16" max="16" width="11.44140625" customWidth="1"/>
    <col min="17" max="17" width="19.33203125" style="8" bestFit="1" customWidth="1"/>
    <col min="18" max="18" width="15" bestFit="1" customWidth="1"/>
    <col min="19" max="19" width="9.33203125" bestFit="1" customWidth="1"/>
    <col min="20" max="20" width="5.5546875" bestFit="1" customWidth="1"/>
    <col min="21" max="21" width="11.44140625" customWidth="1"/>
    <col min="22" max="22" width="13.109375" bestFit="1" customWidth="1"/>
    <col min="23" max="23" width="13.77734375" bestFit="1" customWidth="1"/>
    <col min="24" max="24" width="16.88671875" style="15" bestFit="1" customWidth="1"/>
    <col min="25" max="25" width="18.88671875" style="8" bestFit="1" customWidth="1"/>
    <col min="26" max="26" width="21.21875" style="8" bestFit="1" customWidth="1"/>
    <col min="27" max="27" width="12.33203125" style="16" bestFit="1" customWidth="1"/>
    <col min="28" max="28" width="9" bestFit="1" customWidth="1"/>
    <col min="29" max="29" width="4.5546875" bestFit="1" customWidth="1"/>
    <col min="30" max="30" width="4.33203125" bestFit="1" customWidth="1"/>
    <col min="31" max="31" width="6.5546875" bestFit="1" customWidth="1"/>
  </cols>
  <sheetData>
    <row r="1" spans="1:31" x14ac:dyDescent="0.3">
      <c r="A1" t="s">
        <v>0</v>
      </c>
      <c r="B1" t="s">
        <v>330</v>
      </c>
      <c r="C1" t="s">
        <v>300</v>
      </c>
      <c r="D1" t="s">
        <v>301</v>
      </c>
      <c r="E1" t="s">
        <v>302</v>
      </c>
      <c r="F1" t="s">
        <v>62</v>
      </c>
      <c r="G1" t="s">
        <v>171</v>
      </c>
      <c r="H1" s="13" t="s">
        <v>1</v>
      </c>
      <c r="I1" t="s">
        <v>172</v>
      </c>
      <c r="J1" t="s">
        <v>2</v>
      </c>
      <c r="K1" t="s">
        <v>3</v>
      </c>
      <c r="L1" t="s">
        <v>4</v>
      </c>
      <c r="M1" t="s">
        <v>703</v>
      </c>
      <c r="N1" t="s">
        <v>5</v>
      </c>
      <c r="O1" t="s">
        <v>6</v>
      </c>
      <c r="P1" t="s">
        <v>405</v>
      </c>
      <c r="Q1" s="8" t="s">
        <v>7</v>
      </c>
      <c r="R1" t="s">
        <v>8</v>
      </c>
      <c r="S1" t="s">
        <v>173</v>
      </c>
      <c r="T1" t="s">
        <v>9</v>
      </c>
      <c r="U1" t="s">
        <v>298</v>
      </c>
      <c r="V1" t="s">
        <v>63</v>
      </c>
      <c r="W1" t="s">
        <v>64</v>
      </c>
      <c r="X1" s="15" t="s">
        <v>65</v>
      </c>
      <c r="Y1" s="8" t="s">
        <v>181</v>
      </c>
      <c r="Z1" s="8" t="s">
        <v>182</v>
      </c>
      <c r="AA1" s="16" t="s">
        <v>183</v>
      </c>
      <c r="AB1" t="s">
        <v>299</v>
      </c>
      <c r="AC1" t="s">
        <v>15</v>
      </c>
      <c r="AD1" t="s">
        <v>42</v>
      </c>
      <c r="AE1" t="s">
        <v>398</v>
      </c>
    </row>
    <row r="2" spans="1:31" x14ac:dyDescent="0.3">
      <c r="A2">
        <v>225</v>
      </c>
      <c r="B2">
        <v>44</v>
      </c>
      <c r="C2">
        <v>2017</v>
      </c>
      <c r="D2">
        <v>1</v>
      </c>
      <c r="E2">
        <f t="shared" ref="E2:E65" si="0">_xlfn.IFS(OR(D2=1,D2= 2,D2= 3), 1, OR(D2=4,D2=5,D2=6), 2, OR(D2=7,D2=8,D2=9), 3, OR(D2=10,D2= 11,D2= 12), 4)</f>
        <v>1</v>
      </c>
      <c r="F2">
        <v>2017</v>
      </c>
      <c r="G2" t="s">
        <v>284</v>
      </c>
      <c r="H2" s="13">
        <f>VALUE(IF(G2="foreign",53,SUBSTITUTE(G2,G2,VLOOKUP(G2,Key!$F$2:$G$55,2,))))</f>
        <v>11</v>
      </c>
      <c r="I2" t="s">
        <v>187</v>
      </c>
      <c r="J2">
        <f>VALUE(_xlfn.IFS(I2="foreign",53,I2="fictional",54,NOT(OR(I2="foreign",I2="fictional")),SUBSTITUTE(I2,I2,VLOOKUP(I2,Key!$F$2:$G$55,2,))))</f>
        <v>53</v>
      </c>
      <c r="K2">
        <f t="shared" ref="K2:K65" si="1">IF(H2=J2,1,0)</f>
        <v>0</v>
      </c>
      <c r="L2">
        <f>VLOOKUP(H2, Key!$G$2:$J$54, 2)</f>
        <v>5</v>
      </c>
      <c r="M2">
        <f>VLOOKUP(J2, Key!$G$2:$J$54, 2)</f>
        <v>0</v>
      </c>
      <c r="N2">
        <f>VLOOKUP("*"&amp;G2&amp;"*",Key!$M$2:$N$6,2,FALSE)</f>
        <v>3</v>
      </c>
      <c r="O2">
        <f>VLOOKUP("*"&amp;G2&amp;"*",Key!$Q$2:$R$11,2,FALSE)</f>
        <v>7</v>
      </c>
      <c r="P2">
        <v>3468</v>
      </c>
      <c r="Q2" s="8">
        <v>45000000</v>
      </c>
      <c r="R2" t="s">
        <v>174</v>
      </c>
      <c r="S2">
        <f>VLOOKUP(R2, Key!$T$2:$U$23, 2, FALSE)</f>
        <v>1</v>
      </c>
      <c r="T2">
        <f t="shared" ref="T2:T65" si="2">IF(S2 &lt; 7, 0, 1)</f>
        <v>0</v>
      </c>
      <c r="U2">
        <f>_xlfn.IFS(F2=2017, VLOOKUP(H2, 'State Pop'!$B$2:$F$55,5),F2=2016, VLOOKUP(H2, 'State Pop'!$B$2:$F$55,4), F2=2015, VLOOKUP(H2, 'State Pop'!$B$2:$F$55,3), F2=2014, VLOOKUP(H2, 'State Pop'!$B$2:$F$55,2))</f>
        <v>10429379</v>
      </c>
      <c r="V2">
        <f>_xlfn.IFS(C2=2014, _xlfn.IFS(D2=1, VLOOKUP(H2, Film_Workers!$B$2:$AR$55, 2, FALSE), D2=2, VLOOKUP(H2, Film_Workers!$B$2:$AR$55, 3, FALSE), D2=3, VLOOKUP(H2, Film_Workers!$B$2:$AR$55, 4, FALSE), D2=4, VLOOKUP(H2, Film_Workers!$B$2:$AR$55, 5, FALSE), D2=5, VLOOKUP(H2, Film_Workers!$B$2:$AR$55, 6, FALSE), D2=6, VLOOKUP(H2, Film_Workers!$B$2:$AR$55, 7, FALSE), D2=7, VLOOKUP(H2, Film_Workers!$B$2:$AR$55, 8, FALSE), D2=8, VLOOKUP(H2, Film_Workers!$B$2:$AR$55, 9, FALSE), D2=9, VLOOKUP(H2, Film_Workers!$B$2:$AR$55, 10, FALSE), D2=10, VLOOKUP(H2, Film_Workers!$B$2:$AR$55, 11, FALSE), D2=11, VLOOKUP(H2, Film_Workers!$B$2:$AR$55, 12, FALSE), D2=12, VLOOKUP(H2, Film_Workers!$B$2:$AR$55, 13, FALSE)), C2=2015, _xlfn.IFS(D2=1, VLOOKUP(H2, Film_Workers!$B$2:$AR$55, 14, FALSE), D2=2, VLOOKUP(H2, Film_Workers!$B$2:$AR$55, 15, FALSE), D2=3, VLOOKUP(H2, Film_Workers!$B$2:$AR$55, 16, FALSE), D2=4, VLOOKUP(H2, Film_Workers!$B$2:$AR$55, 17, FALSE), D2=5, VLOOKUP(H2, Film_Workers!$B$2:$AR$55, 18, FALSE), D2=6, VLOOKUP(H2, Film_Workers!$B$2:$AR$55, 19, FALSE), D2=7, VLOOKUP(H2, Film_Workers!$B$2:$AR$55, 20, FALSE), D2=8, VLOOKUP(H2, Film_Workers!$B$2:$AR$55, 21, FALSE), D2=9, VLOOKUP(H2, Film_Workers!$B$2:$AR$55, 22, FALSE), D2=10, VLOOKUP(H2, Film_Workers!$B$2:$AR$55, 23, FALSE), D2=11, VLOOKUP(H2, Film_Workers!$B$2:$AR$55, 24, FALSE), D2=12, VLOOKUP(H2, Film_Workers!$B$2:$AR$55, 25, FALSE)), C2=2016, _xlfn.IFS(D2=1, VLOOKUP(H2, Film_Workers!$B$2:$AR$55, 26, FALSE), D2=2, VLOOKUP(H2, Film_Workers!$B$2:$AR$55, 27, FALSE), D2=3, VLOOKUP(H2, Film_Workers!$B$2:$AR$55, 28, FALSE), D2=4, VLOOKUP(H2, Film_Workers!$B$2:$AR$55, 29, FALSE), D2=5, VLOOKUP(H2, Film_Workers!$B$2:$AR$55, 30, FALSE), D2=6, VLOOKUP(H2, Film_Workers!$B$2:$AR$55, 31, FALSE), D2=7, VLOOKUP(H2, Film_Workers!$B$2:$AR$55, 32, FALSE), D2=8, VLOOKUP(H2, Film_Workers!$B$2:$AR$55, 33, FALSE), D2=9, VLOOKUP(H2, Film_Workers!$B$2:$AR$55, 34, FALSE), D2=10, VLOOKUP(H2, Film_Workers!$B$2:$AR$55, 35, FALSE), D2=11, VLOOKUP(H2, Film_Workers!$B$2:$AR$55, 36, FALSE), D2=12, VLOOKUP(H2, Film_Workers!$B$2:$AR$55, 37, FALSE)), C2=2017, _xlfn.IFS(D2=1, VLOOKUP(H2, Film_Workers!$B$2:$AR$55, 38, FALSE), D2=2, VLOOKUP(H2, Film_Workers!$B$2:$AR$55, 39, FALSE), D2=3, VLOOKUP(H2, Film_Workers!$B$2:$AR$55, 40, FALSE), D2=4, VLOOKUP(H2, Film_Workers!$B$2:$AR$55, 41, FALSE), D2=5, VLOOKUP(H2, Film_Workers!$B$2:$AR$55, 42, FALSE), D2=6, VLOOKUP(H2, Film_Workers!$B$2:$AR$55, 43)))</f>
        <v>12000</v>
      </c>
      <c r="W2">
        <f>_xlfn.IFS(C2=2014, _xlfn.IFS(D2=1, VLOOKUP(H2, Priv_Workers!$B$2:$AR$55, 2, FALSE), D2=2, VLOOKUP(H2, Priv_Workers!$B$2:$AR$55, 3, FALSE), D2=3, VLOOKUP(H2, Priv_Workers!$B$2:$AR$55, 4, FALSE), D2=4, VLOOKUP(H2, Priv_Workers!$B$2:$AR$55, 5, FALSE), D2=5, VLOOKUP(H2, Priv_Workers!$B$2:$AR$55, 6, FALSE), D2=6, VLOOKUP(H2, Priv_Workers!$B$2:$AR$55, 7, FALSE), D2=7, VLOOKUP(H2, Priv_Workers!$B$2:$AR$55, 8, FALSE), D2=8, VLOOKUP(H2, Priv_Workers!$B$2:$AR$55, 9, FALSE), D2=9, VLOOKUP(H2, Priv_Workers!$B$2:$AR$55, 10, FALSE), D2=10, VLOOKUP(H2, Priv_Workers!$B$2:$AR$55, 11, FALSE), D2=11, VLOOKUP(H2, Priv_Workers!$B$2:$AR$55, 12, FALSE), D2=12, VLOOKUP(H2, Priv_Workers!$B$2:$AR$55, 13, FALSE)), C2=2015, _xlfn.IFS(D2=1, VLOOKUP(H2, Priv_Workers!$B$2:$AR$55, 14, FALSE), D2=2, VLOOKUP(H2, Priv_Workers!$B$2:$AR$55, 15, FALSE), D2=3, VLOOKUP(H2, Priv_Workers!$B$2:$AR$55, 16, FALSE), D2=4, VLOOKUP(H2, Priv_Workers!$B$2:$AR$55, 17, FALSE), D2=5, VLOOKUP(H2, Priv_Workers!$B$2:$AR$55, 18, FALSE), D2=6, VLOOKUP(H2, Priv_Workers!$B$2:$AR$55, 19, FALSE), D2=7, VLOOKUP(H2, Priv_Workers!$B$2:$AR$55, 20, FALSE), D2=8, VLOOKUP(H2, Priv_Workers!$B$2:$AR$55, 21, FALSE), D2=9, VLOOKUP(H2, Priv_Workers!$B$2:$AR$55, 22, FALSE), D2=10, VLOOKUP(H2, Priv_Workers!$B$2:$AR$55, 23, FALSE), D2=11, VLOOKUP(H2, Priv_Workers!$B$2:$AR$55, 24, FALSE), D2=12, VLOOKUP(H2, Priv_Workers!$B$2:$AR$55, 25, FALSE)), C2=2016, _xlfn.IFS(D2=1, VLOOKUP(H2, Priv_Workers!$B$2:$AR$55, 26, FALSE), D2=2, VLOOKUP(H2, Priv_Workers!$B$2:$AR$55, 27, FALSE), D2=3, VLOOKUP(H2, Priv_Workers!$B$2:$AR$55, 28, FALSE), D2=4, VLOOKUP(H2, Priv_Workers!$B$2:$AR$55, 29, FALSE), D2=5, VLOOKUP(H2, Priv_Workers!$B$2:$AR$55, 30, FALSE), D2=6, VLOOKUP(H2, Priv_Workers!$B$2:$AR$55, 31, FALSE), D2=7, VLOOKUP(H2, Priv_Workers!$B$2:$AR$55, 32, FALSE), D2=8, VLOOKUP(H2, Priv_Workers!$B$2:$AR$55, 33, FALSE), D2=9, VLOOKUP(H2, Priv_Workers!$B$2:$AR$55, 34, FALSE), D2=10, VLOOKUP(H2, Priv_Workers!$B$2:$AR$55, 35, FALSE), D2=11, VLOOKUP(H2, Priv_Workers!$B$2:$AR$55, 36, FALSE), D2=12, VLOOKUP(H2, Priv_Workers!$B$2:$AR$55, 37, FALSE)), C2=2017, _xlfn.IFS(D2=1, VLOOKUP(H2, Priv_Workers!$B$2:$AR$55, 38, FALSE), D2=2, VLOOKUP(H2, Priv_Workers!$B$2:$AR$55, 39, FALSE), D2=3, VLOOKUP(H2, Priv_Workers!$B$2:$AR$55, 40, FALSE), D2=4, VLOOKUP(H2, Priv_Workers!$B$2:$AR$55, 41, FALSE), D2=5, VLOOKUP(H2, Priv_Workers!$B$2:$AR$55, 42, FALSE), D2=6, VLOOKUP(H2, Priv_Workers!$B$2:$AR$55, 43)))</f>
        <v>3616361</v>
      </c>
      <c r="X2" s="15">
        <f t="shared" ref="X2:X65" si="3">V2/W2</f>
        <v>3.3182527961118924E-3</v>
      </c>
      <c r="Y2" s="8">
        <f>_xlfn.IFS(C2=2014, _xlfn.IFS(E2=1, VLOOKUP(H2, Wage_Info!$B$2:$AD$55, 2, FALSE), E2=2, VLOOKUP(H2, Wage_Info!$B$2:$AD$55, 3, FALSE), E2=3, VLOOKUP(H2, Wage_Info!$B$2:$AD$55, 4, FALSE), E2=4, VLOOKUP(H2, Wage_Info!$B$2:$AD$55, 5, FALSE)), C2=2014, _xlfn.IFS(E2=1, VLOOKUP(H2, Wage_Info!$B$2:$AD$55, 6, FALSE), E2=2, VLOOKUP(H2, Wage_Info!$B$2:$AD$55, 7, FALSE), E2=3, VLOOKUP(H2, Wage_Info!$B$2:$AD$55, 8, FALSE), E2=4, VLOOKUP(H2, Wage_Info!$B$2:$AD$55, 9, FALSE)), C2=2016, _xlfn.IFS(E2=1, VLOOKUP(H2, Wage_Info!$B$2:$AD$55, 10, FALSE), E2=2, VLOOKUP(H2, Wage_Info!$B$2:$AD$55, 11, FALSE), E2=3, VLOOKUP(H2, Wage_Info!$B$2:$AD$55, 12, FALSE), E2=4, VLOOKUP(H2, Wage_Info!$B$2:$AD$55, 13, FALSE)), C2=2017, _xlfn.IFS(E2=1, VLOOKUP(H2, Wage_Info!$B$2:$AD$55, 14, FALSE), E2=2, VLOOKUP(H2, Wage_Info!$B$2:$AD$55, 15, FALSE)))</f>
        <v>195291583</v>
      </c>
      <c r="Z2" s="8">
        <f>_xlfn.IFS(C2=2014, _xlfn.IFS(E2=1, VLOOKUP(H2, Wage_Info!$B$2:$AD$55, 16, FALSE), E2=2, VLOOKUP(H2, Wage_Info!$B$2:$AD$55, 17, FALSE), E2=3, VLOOKUP(H2, Wage_Info!$B$2:$AD$55, 18, FALSE), E2=4, VLOOKUP(H2, Wage_Info!$B$2:$AD$55, 19, FALSE)), C2=2015, _xlfn.IFS(E2=1, VLOOKUP(H2, Wage_Info!$B$2:$AD$55, 20, FALSE), E2=2, VLOOKUP(H2, Wage_Info!$B$2:$AD$55, 21, FALSE), E2=3, VLOOKUP(H2, Wage_Info!$B$2:$AD$55, 22, FALSE), E2=4, VLOOKUP(H2, Wage_Info!$B$2:$AD$55, 23, FALSE)), C2=2016, _xlfn.IFS(E2=1, VLOOKUP(H2, Wage_Info!$B$2:$AD$55, 24, FALSE), E2=2, VLOOKUP(H2, Wage_Info!$B$2:$AD$55, 25, FALSE), E2=3, VLOOKUP(H2, Wage_Info!$B$2:$AD$55, 26, FALSE), E2=4, VLOOKUP(H2, Wage_Info!$B$2:$AD$55, 27, FALSE)), C2=2017, _xlfn.IFS(E2=1, VLOOKUP(H2, Wage_Info!$B$2:$AD$55, 28, FALSE), E2=2, VLOOKUP(H2, Wage_Info!$B$2:$AD$55, 29, FALSE)))</f>
        <v>51887921650</v>
      </c>
      <c r="AA2" s="16">
        <f t="shared" ref="AA2:AA65" si="4">Y2/Z2</f>
        <v>3.7637195090854058E-3</v>
      </c>
      <c r="AB2">
        <f>Key!C226</f>
        <v>1</v>
      </c>
      <c r="AC2">
        <f t="shared" ref="AC2:AC65" si="5">IF(G2="CA", 1, 0)</f>
        <v>0</v>
      </c>
      <c r="AD2">
        <f t="shared" ref="AD2:AD65" si="6">IF(G2="NY", 1, 0)</f>
        <v>0</v>
      </c>
      <c r="AE2">
        <f t="shared" ref="AE2:AE65" si="7">AC2+AD2</f>
        <v>0</v>
      </c>
    </row>
    <row r="3" spans="1:31" x14ac:dyDescent="0.3">
      <c r="A3">
        <v>255</v>
      </c>
      <c r="B3">
        <v>74</v>
      </c>
      <c r="C3">
        <v>2017</v>
      </c>
      <c r="D3">
        <v>1</v>
      </c>
      <c r="E3">
        <f t="shared" si="0"/>
        <v>1</v>
      </c>
      <c r="F3">
        <v>2017</v>
      </c>
      <c r="G3" t="s">
        <v>184</v>
      </c>
      <c r="H3" s="13">
        <f>VALUE(IF(G3="foreign",53,SUBSTITUTE(G3,G3,VLOOKUP(G3,Key!$F$2:$G$55,2,))))</f>
        <v>5</v>
      </c>
      <c r="I3" t="s">
        <v>187</v>
      </c>
      <c r="J3">
        <f>VALUE(_xlfn.IFS(I3="foreign",53,I3="fictional",54,NOT(OR(I3="foreign",I3="fictional")),SUBSTITUTE(I3,I3,VLOOKUP(I3,Key!$F$2:$G$55,2,))))</f>
        <v>53</v>
      </c>
      <c r="K3">
        <f t="shared" si="1"/>
        <v>0</v>
      </c>
      <c r="L3">
        <f>VLOOKUP(H3, Key!$G$2:$J$54, 2)</f>
        <v>3</v>
      </c>
      <c r="M3">
        <f>VLOOKUP(J3, Key!$G$2:$J$54, 2)</f>
        <v>0</v>
      </c>
      <c r="N3">
        <f>VLOOKUP("*"&amp;G3&amp;"*",Key!$M$2:$N$6,2,FALSE)</f>
        <v>4</v>
      </c>
      <c r="O3">
        <f>VLOOKUP("*"&amp;G3&amp;"*",Key!$Q$2:$R$11,2,FALSE)</f>
        <v>6</v>
      </c>
      <c r="P3">
        <v>2976</v>
      </c>
      <c r="Q3" s="8">
        <v>20000000</v>
      </c>
      <c r="R3" t="s">
        <v>246</v>
      </c>
      <c r="S3">
        <f>VLOOKUP(R3, Key!$T$2:$U$25, 2, FALSE)</f>
        <v>6</v>
      </c>
      <c r="T3">
        <f t="shared" si="2"/>
        <v>0</v>
      </c>
      <c r="U3">
        <f>_xlfn.IFS(F3=2017, VLOOKUP(H3, 'State Pop'!$B$2:$F$55,5),F3=2016, VLOOKUP(H3, 'State Pop'!$B$2:$F$55,4), F3=2015, VLOOKUP(H3, 'State Pop'!$B$2:$F$55,3), F3=2014, VLOOKUP(H3, 'State Pop'!$B$2:$F$55,2))</f>
        <v>39536653</v>
      </c>
      <c r="V3">
        <f>_xlfn.IFS(C3=2014, _xlfn.IFS(D3=1, VLOOKUP(H3, Film_Workers!$B$2:$AR$55, 2, FALSE), D3=2, VLOOKUP(H3, Film_Workers!$B$2:$AR$55, 3, FALSE), D3=3, VLOOKUP(H3, Film_Workers!$B$2:$AR$55, 4, FALSE), D3=4, VLOOKUP(H3, Film_Workers!$B$2:$AR$55, 5, FALSE), D3=5, VLOOKUP(H3, Film_Workers!$B$2:$AR$55, 6, FALSE), D3=6, VLOOKUP(H3, Film_Workers!$B$2:$AR$55, 7, FALSE), D3=7, VLOOKUP(H3, Film_Workers!$B$2:$AR$55, 8, FALSE), D3=8, VLOOKUP(H3, Film_Workers!$B$2:$AR$55, 9, FALSE), D3=9, VLOOKUP(H3, Film_Workers!$B$2:$AR$55, 10, FALSE), D3=10, VLOOKUP(H3, Film_Workers!$B$2:$AR$55, 11, FALSE), D3=11, VLOOKUP(H3, Film_Workers!$B$2:$AR$55, 12, FALSE), D3=12, VLOOKUP(H3, Film_Workers!$B$2:$AR$55, 13, FALSE)), C3=2015, _xlfn.IFS(D3=1, VLOOKUP(H3, Film_Workers!$B$2:$AR$55, 14, FALSE), D3=2, VLOOKUP(H3, Film_Workers!$B$2:$AR$55, 15, FALSE), D3=3, VLOOKUP(H3, Film_Workers!$B$2:$AR$55, 16, FALSE), D3=4, VLOOKUP(H3, Film_Workers!$B$2:$AR$55, 17, FALSE), D3=5, VLOOKUP(H3, Film_Workers!$B$2:$AR$55, 18, FALSE), D3=6, VLOOKUP(H3, Film_Workers!$B$2:$AR$55, 19, FALSE), D3=7, VLOOKUP(H3, Film_Workers!$B$2:$AR$55, 20, FALSE), D3=8, VLOOKUP(H3, Film_Workers!$B$2:$AR$55, 21, FALSE), D3=9, VLOOKUP(H3, Film_Workers!$B$2:$AR$55, 22, FALSE), D3=10, VLOOKUP(H3, Film_Workers!$B$2:$AR$55, 23, FALSE), D3=11, VLOOKUP(H3, Film_Workers!$B$2:$AR$55, 24, FALSE), D3=12, VLOOKUP(H3, Film_Workers!$B$2:$AR$55, 25, FALSE)), C3=2016, _xlfn.IFS(D3=1, VLOOKUP(H3, Film_Workers!$B$2:$AR$55, 26, FALSE), D3=2, VLOOKUP(H3, Film_Workers!$B$2:$AR$55, 27, FALSE), D3=3, VLOOKUP(H3, Film_Workers!$B$2:$AR$55, 28, FALSE), D3=4, VLOOKUP(H3, Film_Workers!$B$2:$AR$55, 29, FALSE), D3=5, VLOOKUP(H3, Film_Workers!$B$2:$AR$55, 30, FALSE), D3=6, VLOOKUP(H3, Film_Workers!$B$2:$AR$55, 31, FALSE), D3=7, VLOOKUP(H3, Film_Workers!$B$2:$AR$55, 32, FALSE), D3=8, VLOOKUP(H3, Film_Workers!$B$2:$AR$55, 33, FALSE), D3=9, VLOOKUP(H3, Film_Workers!$B$2:$AR$55, 34, FALSE), D3=10, VLOOKUP(H3, Film_Workers!$B$2:$AR$55, 35, FALSE), D3=11, VLOOKUP(H3, Film_Workers!$B$2:$AR$55, 36, FALSE), D3=12, VLOOKUP(H3, Film_Workers!$B$2:$AR$55, 37, FALSE)), C3=2017, _xlfn.IFS(D3=1, VLOOKUP(H3, Film_Workers!$B$2:$AR$55, 38, FALSE), D3=2, VLOOKUP(H3, Film_Workers!$B$2:$AR$55, 39, FALSE), D3=3, VLOOKUP(H3, Film_Workers!$B$2:$AR$55, 40, FALSE), D3=4, VLOOKUP(H3, Film_Workers!$B$2:$AR$55, 41, FALSE), D3=5, VLOOKUP(H3, Film_Workers!$B$2:$AR$55, 42, FALSE), D3=6, VLOOKUP(H3, Film_Workers!$B$2:$AR$55, 43)))</f>
        <v>105075</v>
      </c>
      <c r="W3">
        <f>_xlfn.IFS(C3=2014, _xlfn.IFS(D3=1, VLOOKUP(H3, Priv_Workers!$B$2:$AR$55, 2, FALSE), D3=2, VLOOKUP(H3, Priv_Workers!$B$2:$AR$55, 3, FALSE), D3=3, VLOOKUP(H3, Priv_Workers!$B$2:$AR$55, 4, FALSE), D3=4, VLOOKUP(H3, Priv_Workers!$B$2:$AR$55, 5, FALSE), D3=5, VLOOKUP(H3, Priv_Workers!$B$2:$AR$55, 6, FALSE), D3=6, VLOOKUP(H3, Priv_Workers!$B$2:$AR$55, 7, FALSE), D3=7, VLOOKUP(H3, Priv_Workers!$B$2:$AR$55, 8, FALSE), D3=8, VLOOKUP(H3, Priv_Workers!$B$2:$AR$55, 9, FALSE), D3=9, VLOOKUP(H3, Priv_Workers!$B$2:$AR$55, 10, FALSE), D3=10, VLOOKUP(H3, Priv_Workers!$B$2:$AR$55, 11, FALSE), D3=11, VLOOKUP(H3, Priv_Workers!$B$2:$AR$55, 12, FALSE), D3=12, VLOOKUP(H3, Priv_Workers!$B$2:$AR$55, 13, FALSE)), C3=2015, _xlfn.IFS(D3=1, VLOOKUP(H3, Priv_Workers!$B$2:$AR$55, 14, FALSE), D3=2, VLOOKUP(H3, Priv_Workers!$B$2:$AR$55, 15, FALSE), D3=3, VLOOKUP(H3, Priv_Workers!$B$2:$AR$55, 16, FALSE), D3=4, VLOOKUP(H3, Priv_Workers!$B$2:$AR$55, 17, FALSE), D3=5, VLOOKUP(H3, Priv_Workers!$B$2:$AR$55, 18, FALSE), D3=6, VLOOKUP(H3, Priv_Workers!$B$2:$AR$55, 19, FALSE), D3=7, VLOOKUP(H3, Priv_Workers!$B$2:$AR$55, 20, FALSE), D3=8, VLOOKUP(H3, Priv_Workers!$B$2:$AR$55, 21, FALSE), D3=9, VLOOKUP(H3, Priv_Workers!$B$2:$AR$55, 22, FALSE), D3=10, VLOOKUP(H3, Priv_Workers!$B$2:$AR$55, 23, FALSE), D3=11, VLOOKUP(H3, Priv_Workers!$B$2:$AR$55, 24, FALSE), D3=12, VLOOKUP(H3, Priv_Workers!$B$2:$AR$55, 25, FALSE)), C3=2016, _xlfn.IFS(D3=1, VLOOKUP(H3, Priv_Workers!$B$2:$AR$55, 26, FALSE), D3=2, VLOOKUP(H3, Priv_Workers!$B$2:$AR$55, 27, FALSE), D3=3, VLOOKUP(H3, Priv_Workers!$B$2:$AR$55, 28, FALSE), D3=4, VLOOKUP(H3, Priv_Workers!$B$2:$AR$55, 29, FALSE), D3=5, VLOOKUP(H3, Priv_Workers!$B$2:$AR$55, 30, FALSE), D3=6, VLOOKUP(H3, Priv_Workers!$B$2:$AR$55, 31, FALSE), D3=7, VLOOKUP(H3, Priv_Workers!$B$2:$AR$55, 32, FALSE), D3=8, VLOOKUP(H3, Priv_Workers!$B$2:$AR$55, 33, FALSE), D3=9, VLOOKUP(H3, Priv_Workers!$B$2:$AR$55, 34, FALSE), D3=10, VLOOKUP(H3, Priv_Workers!$B$2:$AR$55, 35, FALSE), D3=11, VLOOKUP(H3, Priv_Workers!$B$2:$AR$55, 36, FALSE), D3=12, VLOOKUP(H3, Priv_Workers!$B$2:$AR$55, 37, FALSE)), C3=2017, _xlfn.IFS(D3=1, VLOOKUP(H3, Priv_Workers!$B$2:$AR$55, 38, FALSE), D3=2, VLOOKUP(H3, Priv_Workers!$B$2:$AR$55, 39, FALSE), D3=3, VLOOKUP(H3, Priv_Workers!$B$2:$AR$55, 40, FALSE), D3=4, VLOOKUP(H3, Priv_Workers!$B$2:$AR$55, 41, FALSE), D3=5, VLOOKUP(H3, Priv_Workers!$B$2:$AR$55, 42, FALSE), D3=6, VLOOKUP(H3, Priv_Workers!$B$2:$AR$55, 43)))</f>
        <v>14116611</v>
      </c>
      <c r="X3" s="15">
        <f t="shared" si="3"/>
        <v>7.4433587494902283E-3</v>
      </c>
      <c r="Y3" s="8">
        <f>_xlfn.IFS(C3=2014, _xlfn.IFS(E3=1, VLOOKUP(H3, Wage_Info!$B$2:$AD$55, 2, FALSE), E3=2, VLOOKUP(H3, Wage_Info!$B$2:$AD$55, 3, FALSE), E3=3, VLOOKUP(H3, Wage_Info!$B$2:$AD$55, 4, FALSE), E3=4, VLOOKUP(H3, Wage_Info!$B$2:$AD$55, 5, FALSE)), C3=2014, _xlfn.IFS(E3=1, VLOOKUP(H3, Wage_Info!$B$2:$AD$55, 6, FALSE), E3=2, VLOOKUP(H3, Wage_Info!$B$2:$AD$55, 7, FALSE), E3=3, VLOOKUP(H3, Wage_Info!$B$2:$AD$55, 8, FALSE), E3=4, VLOOKUP(H3, Wage_Info!$B$2:$AD$55, 9, FALSE)), C3=2016, _xlfn.IFS(E3=1, VLOOKUP(H3, Wage_Info!$B$2:$AD$55, 10, FALSE), E3=2, VLOOKUP(H3, Wage_Info!$B$2:$AD$55, 11, FALSE), E3=3, VLOOKUP(H3, Wage_Info!$B$2:$AD$55, 12, FALSE), E3=4, VLOOKUP(H3, Wage_Info!$B$2:$AD$55, 13, FALSE)), C3=2017, _xlfn.IFS(E3=1, VLOOKUP(H3, Wage_Info!$B$2:$AD$55, 14, FALSE), E3=2, VLOOKUP(H3, Wage_Info!$B$2:$AD$55, 15, FALSE)))</f>
        <v>3354034142</v>
      </c>
      <c r="Z3" s="8">
        <f>_xlfn.IFS(C3=2014, _xlfn.IFS(E3=1, VLOOKUP(H3, Wage_Info!$B$2:$AD$55, 16, FALSE), E3=2, VLOOKUP(H3, Wage_Info!$B$2:$AD$55, 17, FALSE), E3=3, VLOOKUP(H3, Wage_Info!$B$2:$AD$55, 18, FALSE), E3=4, VLOOKUP(H3, Wage_Info!$B$2:$AD$55, 19, FALSE)), C3=2015, _xlfn.IFS(E3=1, VLOOKUP(H3, Wage_Info!$B$2:$AD$55, 20, FALSE), E3=2, VLOOKUP(H3, Wage_Info!$B$2:$AD$55, 21, FALSE), E3=3, VLOOKUP(H3, Wage_Info!$B$2:$AD$55, 22, FALSE), E3=4, VLOOKUP(H3, Wage_Info!$B$2:$AD$55, 23, FALSE)), C3=2016, _xlfn.IFS(E3=1, VLOOKUP(H3, Wage_Info!$B$2:$AD$55, 24, FALSE), E3=2, VLOOKUP(H3, Wage_Info!$B$2:$AD$55, 25, FALSE), E3=3, VLOOKUP(H3, Wage_Info!$B$2:$AD$55, 26, FALSE), E3=4, VLOOKUP(H3, Wage_Info!$B$2:$AD$55, 27, FALSE)), C3=2017, _xlfn.IFS(E3=1, VLOOKUP(H3, Wage_Info!$B$2:$AD$55, 28, FALSE), E3=2, VLOOKUP(H3, Wage_Info!$B$2:$AD$55, 29, FALSE)))</f>
        <v>238492404012</v>
      </c>
      <c r="AA3" s="16">
        <f t="shared" si="4"/>
        <v>1.4063484142795752E-2</v>
      </c>
      <c r="AB3">
        <f>Key!C256</f>
        <v>0</v>
      </c>
      <c r="AC3">
        <f t="shared" si="5"/>
        <v>1</v>
      </c>
      <c r="AD3">
        <f t="shared" si="6"/>
        <v>0</v>
      </c>
      <c r="AE3">
        <f t="shared" si="7"/>
        <v>1</v>
      </c>
    </row>
    <row r="4" spans="1:31" x14ac:dyDescent="0.3">
      <c r="A4">
        <v>309</v>
      </c>
      <c r="B4">
        <v>128</v>
      </c>
      <c r="C4">
        <v>2017</v>
      </c>
      <c r="D4">
        <v>1</v>
      </c>
      <c r="E4">
        <f t="shared" si="0"/>
        <v>1</v>
      </c>
      <c r="F4">
        <v>2017</v>
      </c>
      <c r="G4" t="s">
        <v>284</v>
      </c>
      <c r="H4" s="13">
        <f>VALUE(IF(G4="foreign",53,SUBSTITUTE(G4,G4,VLOOKUP(G4,Key!$F$2:$G$55,2,))))</f>
        <v>11</v>
      </c>
      <c r="I4" t="s">
        <v>47</v>
      </c>
      <c r="J4">
        <f>VALUE(_xlfn.IFS(I4="foreign",53,I4="fictional",54,NOT(OR(I4="foreign",I4="fictional")),SUBSTITUTE(I4,I4,VLOOKUP(I4,Key!$F$2:$G$55,2,))))</f>
        <v>38</v>
      </c>
      <c r="K4">
        <f t="shared" si="1"/>
        <v>0</v>
      </c>
      <c r="L4">
        <f>VLOOKUP(H4, Key!$G$2:$J$54, 2)</f>
        <v>5</v>
      </c>
      <c r="M4">
        <f>VLOOKUP(J4, Key!$G$2:$J$54, 2)</f>
        <v>2</v>
      </c>
      <c r="N4">
        <f>VLOOKUP("*"&amp;G4&amp;"*",Key!$M$2:$N$6,2,FALSE)</f>
        <v>3</v>
      </c>
      <c r="O4">
        <f>VLOOKUP("*"&amp;G4&amp;"*",Key!$Q$2:$R$11,2,FALSE)</f>
        <v>7</v>
      </c>
      <c r="P4">
        <v>1450</v>
      </c>
      <c r="Q4" s="8">
        <v>11000000</v>
      </c>
      <c r="R4" t="s">
        <v>563</v>
      </c>
      <c r="S4">
        <f>VLOOKUP(R4, Key!$T$2:$U$28, 2, FALSE)</f>
        <v>27</v>
      </c>
      <c r="T4">
        <f t="shared" si="2"/>
        <v>1</v>
      </c>
      <c r="U4">
        <f>_xlfn.IFS(F4=2017, VLOOKUP(H4, 'State Pop'!$B$2:$F$55,5),F4=2016, VLOOKUP(H4, 'State Pop'!$B$2:$F$55,4), F4=2015, VLOOKUP(H4, 'State Pop'!$B$2:$F$55,3), F4=2014, VLOOKUP(H4, 'State Pop'!$B$2:$F$55,2))</f>
        <v>10429379</v>
      </c>
      <c r="V4">
        <f>_xlfn.IFS(C4=2014, _xlfn.IFS(D4=1, VLOOKUP(H4, Film_Workers!$B$2:$AR$55, 2, FALSE), D4=2, VLOOKUP(H4, Film_Workers!$B$2:$AR$55, 3, FALSE), D4=3, VLOOKUP(H4, Film_Workers!$B$2:$AR$55, 4, FALSE), D4=4, VLOOKUP(H4, Film_Workers!$B$2:$AR$55, 5, FALSE), D4=5, VLOOKUP(H4, Film_Workers!$B$2:$AR$55, 6, FALSE), D4=6, VLOOKUP(H4, Film_Workers!$B$2:$AR$55, 7, FALSE), D4=7, VLOOKUP(H4, Film_Workers!$B$2:$AR$55, 8, FALSE), D4=8, VLOOKUP(H4, Film_Workers!$B$2:$AR$55, 9, FALSE), D4=9, VLOOKUP(H4, Film_Workers!$B$2:$AR$55, 10, FALSE), D4=10, VLOOKUP(H4, Film_Workers!$B$2:$AR$55, 11, FALSE), D4=11, VLOOKUP(H4, Film_Workers!$B$2:$AR$55, 12, FALSE), D4=12, VLOOKUP(H4, Film_Workers!$B$2:$AR$55, 13, FALSE)), C4=2015, _xlfn.IFS(D4=1, VLOOKUP(H4, Film_Workers!$B$2:$AR$55, 14, FALSE), D4=2, VLOOKUP(H4, Film_Workers!$B$2:$AR$55, 15, FALSE), D4=3, VLOOKUP(H4, Film_Workers!$B$2:$AR$55, 16, FALSE), D4=4, VLOOKUP(H4, Film_Workers!$B$2:$AR$55, 17, FALSE), D4=5, VLOOKUP(H4, Film_Workers!$B$2:$AR$55, 18, FALSE), D4=6, VLOOKUP(H4, Film_Workers!$B$2:$AR$55, 19, FALSE), D4=7, VLOOKUP(H4, Film_Workers!$B$2:$AR$55, 20, FALSE), D4=8, VLOOKUP(H4, Film_Workers!$B$2:$AR$55, 21, FALSE), D4=9, VLOOKUP(H4, Film_Workers!$B$2:$AR$55, 22, FALSE), D4=10, VLOOKUP(H4, Film_Workers!$B$2:$AR$55, 23, FALSE), D4=11, VLOOKUP(H4, Film_Workers!$B$2:$AR$55, 24, FALSE), D4=12, VLOOKUP(H4, Film_Workers!$B$2:$AR$55, 25, FALSE)), C4=2016, _xlfn.IFS(D4=1, VLOOKUP(H4, Film_Workers!$B$2:$AR$55, 26, FALSE), D4=2, VLOOKUP(H4, Film_Workers!$B$2:$AR$55, 27, FALSE), D4=3, VLOOKUP(H4, Film_Workers!$B$2:$AR$55, 28, FALSE), D4=4, VLOOKUP(H4, Film_Workers!$B$2:$AR$55, 29, FALSE), D4=5, VLOOKUP(H4, Film_Workers!$B$2:$AR$55, 30, FALSE), D4=6, VLOOKUP(H4, Film_Workers!$B$2:$AR$55, 31, FALSE), D4=7, VLOOKUP(H4, Film_Workers!$B$2:$AR$55, 32, FALSE), D4=8, VLOOKUP(H4, Film_Workers!$B$2:$AR$55, 33, FALSE), D4=9, VLOOKUP(H4, Film_Workers!$B$2:$AR$55, 34, FALSE), D4=10, VLOOKUP(H4, Film_Workers!$B$2:$AR$55, 35, FALSE), D4=11, VLOOKUP(H4, Film_Workers!$B$2:$AR$55, 36, FALSE), D4=12, VLOOKUP(H4, Film_Workers!$B$2:$AR$55, 37, FALSE)), C4=2017, _xlfn.IFS(D4=1, VLOOKUP(H4, Film_Workers!$B$2:$AR$55, 38, FALSE), D4=2, VLOOKUP(H4, Film_Workers!$B$2:$AR$55, 39, FALSE), D4=3, VLOOKUP(H4, Film_Workers!$B$2:$AR$55, 40, FALSE), D4=4, VLOOKUP(H4, Film_Workers!$B$2:$AR$55, 41, FALSE), D4=5, VLOOKUP(H4, Film_Workers!$B$2:$AR$55, 42, FALSE), D4=6, VLOOKUP(H4, Film_Workers!$B$2:$AR$55, 43)))</f>
        <v>12000</v>
      </c>
      <c r="W4">
        <f>_xlfn.IFS(C4=2014, _xlfn.IFS(D4=1, VLOOKUP(H4, Priv_Workers!$B$2:$AR$55, 2, FALSE), D4=2, VLOOKUP(H4, Priv_Workers!$B$2:$AR$55, 3, FALSE), D4=3, VLOOKUP(H4, Priv_Workers!$B$2:$AR$55, 4, FALSE), D4=4, VLOOKUP(H4, Priv_Workers!$B$2:$AR$55, 5, FALSE), D4=5, VLOOKUP(H4, Priv_Workers!$B$2:$AR$55, 6, FALSE), D4=6, VLOOKUP(H4, Priv_Workers!$B$2:$AR$55, 7, FALSE), D4=7, VLOOKUP(H4, Priv_Workers!$B$2:$AR$55, 8, FALSE), D4=8, VLOOKUP(H4, Priv_Workers!$B$2:$AR$55, 9, FALSE), D4=9, VLOOKUP(H4, Priv_Workers!$B$2:$AR$55, 10, FALSE), D4=10, VLOOKUP(H4, Priv_Workers!$B$2:$AR$55, 11, FALSE), D4=11, VLOOKUP(H4, Priv_Workers!$B$2:$AR$55, 12, FALSE), D4=12, VLOOKUP(H4, Priv_Workers!$B$2:$AR$55, 13, FALSE)), C4=2015, _xlfn.IFS(D4=1, VLOOKUP(H4, Priv_Workers!$B$2:$AR$55, 14, FALSE), D4=2, VLOOKUP(H4, Priv_Workers!$B$2:$AR$55, 15, FALSE), D4=3, VLOOKUP(H4, Priv_Workers!$B$2:$AR$55, 16, FALSE), D4=4, VLOOKUP(H4, Priv_Workers!$B$2:$AR$55, 17, FALSE), D4=5, VLOOKUP(H4, Priv_Workers!$B$2:$AR$55, 18, FALSE), D4=6, VLOOKUP(H4, Priv_Workers!$B$2:$AR$55, 19, FALSE), D4=7, VLOOKUP(H4, Priv_Workers!$B$2:$AR$55, 20, FALSE), D4=8, VLOOKUP(H4, Priv_Workers!$B$2:$AR$55, 21, FALSE), D4=9, VLOOKUP(H4, Priv_Workers!$B$2:$AR$55, 22, FALSE), D4=10, VLOOKUP(H4, Priv_Workers!$B$2:$AR$55, 23, FALSE), D4=11, VLOOKUP(H4, Priv_Workers!$B$2:$AR$55, 24, FALSE), D4=12, VLOOKUP(H4, Priv_Workers!$B$2:$AR$55, 25, FALSE)), C4=2016, _xlfn.IFS(D4=1, VLOOKUP(H4, Priv_Workers!$B$2:$AR$55, 26, FALSE), D4=2, VLOOKUP(H4, Priv_Workers!$B$2:$AR$55, 27, FALSE), D4=3, VLOOKUP(H4, Priv_Workers!$B$2:$AR$55, 28, FALSE), D4=4, VLOOKUP(H4, Priv_Workers!$B$2:$AR$55, 29, FALSE), D4=5, VLOOKUP(H4, Priv_Workers!$B$2:$AR$55, 30, FALSE), D4=6, VLOOKUP(H4, Priv_Workers!$B$2:$AR$55, 31, FALSE), D4=7, VLOOKUP(H4, Priv_Workers!$B$2:$AR$55, 32, FALSE), D4=8, VLOOKUP(H4, Priv_Workers!$B$2:$AR$55, 33, FALSE), D4=9, VLOOKUP(H4, Priv_Workers!$B$2:$AR$55, 34, FALSE), D4=10, VLOOKUP(H4, Priv_Workers!$B$2:$AR$55, 35, FALSE), D4=11, VLOOKUP(H4, Priv_Workers!$B$2:$AR$55, 36, FALSE), D4=12, VLOOKUP(H4, Priv_Workers!$B$2:$AR$55, 37, FALSE)), C4=2017, _xlfn.IFS(D4=1, VLOOKUP(H4, Priv_Workers!$B$2:$AR$55, 38, FALSE), D4=2, VLOOKUP(H4, Priv_Workers!$B$2:$AR$55, 39, FALSE), D4=3, VLOOKUP(H4, Priv_Workers!$B$2:$AR$55, 40, FALSE), D4=4, VLOOKUP(H4, Priv_Workers!$B$2:$AR$55, 41, FALSE), D4=5, VLOOKUP(H4, Priv_Workers!$B$2:$AR$55, 42, FALSE), D4=6, VLOOKUP(H4, Priv_Workers!$B$2:$AR$55, 43)))</f>
        <v>3616361</v>
      </c>
      <c r="X4" s="15">
        <f t="shared" si="3"/>
        <v>3.3182527961118924E-3</v>
      </c>
      <c r="Y4" s="8">
        <f>_xlfn.IFS(C4=2014, _xlfn.IFS(E4=1, VLOOKUP(H4, Wage_Info!$B$2:$AD$55, 2, FALSE), E4=2, VLOOKUP(H4, Wage_Info!$B$2:$AD$55, 3, FALSE), E4=3, VLOOKUP(H4, Wage_Info!$B$2:$AD$55, 4, FALSE), E4=4, VLOOKUP(H4, Wage_Info!$B$2:$AD$55, 5, FALSE)), C4=2014, _xlfn.IFS(E4=1, VLOOKUP(H4, Wage_Info!$B$2:$AD$55, 6, FALSE), E4=2, VLOOKUP(H4, Wage_Info!$B$2:$AD$55, 7, FALSE), E4=3, VLOOKUP(H4, Wage_Info!$B$2:$AD$55, 8, FALSE), E4=4, VLOOKUP(H4, Wage_Info!$B$2:$AD$55, 9, FALSE)), C4=2016, _xlfn.IFS(E4=1, VLOOKUP(H4, Wage_Info!$B$2:$AD$55, 10, FALSE), E4=2, VLOOKUP(H4, Wage_Info!$B$2:$AD$55, 11, FALSE), E4=3, VLOOKUP(H4, Wage_Info!$B$2:$AD$55, 12, FALSE), E4=4, VLOOKUP(H4, Wage_Info!$B$2:$AD$55, 13, FALSE)), C4=2017, _xlfn.IFS(E4=1, VLOOKUP(H4, Wage_Info!$B$2:$AD$55, 14, FALSE), E4=2, VLOOKUP(H4, Wage_Info!$B$2:$AD$55, 15, FALSE)))</f>
        <v>195291583</v>
      </c>
      <c r="Z4" s="8">
        <f>_xlfn.IFS(C4=2014, _xlfn.IFS(E4=1, VLOOKUP(H4, Wage_Info!$B$2:$AD$55, 16, FALSE), E4=2, VLOOKUP(H4, Wage_Info!$B$2:$AD$55, 17, FALSE), E4=3, VLOOKUP(H4, Wage_Info!$B$2:$AD$55, 18, FALSE), E4=4, VLOOKUP(H4, Wage_Info!$B$2:$AD$55, 19, FALSE)), C4=2015, _xlfn.IFS(E4=1, VLOOKUP(H4, Wage_Info!$B$2:$AD$55, 20, FALSE), E4=2, VLOOKUP(H4, Wage_Info!$B$2:$AD$55, 21, FALSE), E4=3, VLOOKUP(H4, Wage_Info!$B$2:$AD$55, 22, FALSE), E4=4, VLOOKUP(H4, Wage_Info!$B$2:$AD$55, 23, FALSE)), C4=2016, _xlfn.IFS(E4=1, VLOOKUP(H4, Wage_Info!$B$2:$AD$55, 24, FALSE), E4=2, VLOOKUP(H4, Wage_Info!$B$2:$AD$55, 25, FALSE), E4=3, VLOOKUP(H4, Wage_Info!$B$2:$AD$55, 26, FALSE), E4=4, VLOOKUP(H4, Wage_Info!$B$2:$AD$55, 27, FALSE)), C4=2017, _xlfn.IFS(E4=1, VLOOKUP(H4, Wage_Info!$B$2:$AD$55, 28, FALSE), E4=2, VLOOKUP(H4, Wage_Info!$B$2:$AD$55, 29, FALSE)))</f>
        <v>51887921650</v>
      </c>
      <c r="AA4" s="16">
        <f t="shared" si="4"/>
        <v>3.7637195090854058E-3</v>
      </c>
      <c r="AB4">
        <f>Key!C310</f>
        <v>1</v>
      </c>
      <c r="AC4">
        <f t="shared" si="5"/>
        <v>0</v>
      </c>
      <c r="AD4">
        <f t="shared" si="6"/>
        <v>0</v>
      </c>
      <c r="AE4">
        <f t="shared" si="7"/>
        <v>0</v>
      </c>
    </row>
    <row r="5" spans="1:31" x14ac:dyDescent="0.3">
      <c r="A5">
        <v>315</v>
      </c>
      <c r="B5">
        <v>134</v>
      </c>
      <c r="C5">
        <v>2017</v>
      </c>
      <c r="D5">
        <v>1</v>
      </c>
      <c r="E5">
        <f t="shared" si="0"/>
        <v>1</v>
      </c>
      <c r="F5">
        <v>2017</v>
      </c>
      <c r="G5" t="s">
        <v>282</v>
      </c>
      <c r="H5" s="13">
        <f>VALUE(IF(G5="foreign",53,SUBSTITUTE(G5,G5,VLOOKUP(G5,Key!$F$2:$G$55,2,))))</f>
        <v>53</v>
      </c>
      <c r="I5" t="s">
        <v>187</v>
      </c>
      <c r="J5">
        <f>VALUE(_xlfn.IFS(I5="foreign",53,I5="fictional",54,NOT(OR(I5="foreign",I5="fictional")),SUBSTITUTE(I5,I5,VLOOKUP(I5,Key!$F$2:$G$55,2,))))</f>
        <v>53</v>
      </c>
      <c r="K5">
        <f t="shared" si="1"/>
        <v>1</v>
      </c>
      <c r="L5">
        <f>VLOOKUP(H5, Key!$G$2:$J$54, 2)</f>
        <v>0</v>
      </c>
      <c r="M5">
        <f>VLOOKUP(J5, Key!$G$2:$J$54, 2)</f>
        <v>0</v>
      </c>
      <c r="N5">
        <f>VLOOKUP("*"&amp;G5&amp;"*",Key!$M$2:$N$6,2,FALSE)</f>
        <v>0</v>
      </c>
      <c r="O5">
        <f>VLOOKUP("*"&amp;G5&amp;"*",Key!$Q$2:$R$11,2,FALSE)</f>
        <v>0</v>
      </c>
      <c r="P5">
        <v>1186</v>
      </c>
      <c r="Q5" s="8">
        <v>35000000</v>
      </c>
      <c r="R5" t="s">
        <v>515</v>
      </c>
      <c r="S5">
        <f>VLOOKUP(R5, Key!$T$2:$U$27, 2, FALSE)</f>
        <v>24</v>
      </c>
      <c r="T5">
        <f t="shared" si="2"/>
        <v>1</v>
      </c>
      <c r="U5">
        <f>_xlfn.IFS(F5=2017, VLOOKUP(H5, 'State Pop'!$B$2:$F$55,5),F5=2016, VLOOKUP(H5, 'State Pop'!$B$2:$F$55,4), F5=2015, VLOOKUP(H5, 'State Pop'!$B$2:$F$55,3), F5=2014, VLOOKUP(H5, 'State Pop'!$B$2:$F$55,2))</f>
        <v>0</v>
      </c>
      <c r="V5">
        <f>_xlfn.IFS(C5=2014, _xlfn.IFS(D5=1, VLOOKUP(H5, Film_Workers!$B$2:$AR$55, 2, FALSE), D5=2, VLOOKUP(H5, Film_Workers!$B$2:$AR$55, 3, FALSE), D5=3, VLOOKUP(H5, Film_Workers!$B$2:$AR$55, 4, FALSE), D5=4, VLOOKUP(H5, Film_Workers!$B$2:$AR$55, 5, FALSE), D5=5, VLOOKUP(H5, Film_Workers!$B$2:$AR$55, 6, FALSE), D5=6, VLOOKUP(H5, Film_Workers!$B$2:$AR$55, 7, FALSE), D5=7, VLOOKUP(H5, Film_Workers!$B$2:$AR$55, 8, FALSE), D5=8, VLOOKUP(H5, Film_Workers!$B$2:$AR$55, 9, FALSE), D5=9, VLOOKUP(H5, Film_Workers!$B$2:$AR$55, 10, FALSE), D5=10, VLOOKUP(H5, Film_Workers!$B$2:$AR$55, 11, FALSE), D5=11, VLOOKUP(H5, Film_Workers!$B$2:$AR$55, 12, FALSE), D5=12, VLOOKUP(H5, Film_Workers!$B$2:$AR$55, 13, FALSE)), C5=2015, _xlfn.IFS(D5=1, VLOOKUP(H5, Film_Workers!$B$2:$AR$55, 14, FALSE), D5=2, VLOOKUP(H5, Film_Workers!$B$2:$AR$55, 15, FALSE), D5=3, VLOOKUP(H5, Film_Workers!$B$2:$AR$55, 16, FALSE), D5=4, VLOOKUP(H5, Film_Workers!$B$2:$AR$55, 17, FALSE), D5=5, VLOOKUP(H5, Film_Workers!$B$2:$AR$55, 18, FALSE), D5=6, VLOOKUP(H5, Film_Workers!$B$2:$AR$55, 19, FALSE), D5=7, VLOOKUP(H5, Film_Workers!$B$2:$AR$55, 20, FALSE), D5=8, VLOOKUP(H5, Film_Workers!$B$2:$AR$55, 21, FALSE), D5=9, VLOOKUP(H5, Film_Workers!$B$2:$AR$55, 22, FALSE), D5=10, VLOOKUP(H5, Film_Workers!$B$2:$AR$55, 23, FALSE), D5=11, VLOOKUP(H5, Film_Workers!$B$2:$AR$55, 24, FALSE), D5=12, VLOOKUP(H5, Film_Workers!$B$2:$AR$55, 25, FALSE)), C5=2016, _xlfn.IFS(D5=1, VLOOKUP(H5, Film_Workers!$B$2:$AR$55, 26, FALSE), D5=2, VLOOKUP(H5, Film_Workers!$B$2:$AR$55, 27, FALSE), D5=3, VLOOKUP(H5, Film_Workers!$B$2:$AR$55, 28, FALSE), D5=4, VLOOKUP(H5, Film_Workers!$B$2:$AR$55, 29, FALSE), D5=5, VLOOKUP(H5, Film_Workers!$B$2:$AR$55, 30, FALSE), D5=6, VLOOKUP(H5, Film_Workers!$B$2:$AR$55, 31, FALSE), D5=7, VLOOKUP(H5, Film_Workers!$B$2:$AR$55, 32, FALSE), D5=8, VLOOKUP(H5, Film_Workers!$B$2:$AR$55, 33, FALSE), D5=9, VLOOKUP(H5, Film_Workers!$B$2:$AR$55, 34, FALSE), D5=10, VLOOKUP(H5, Film_Workers!$B$2:$AR$55, 35, FALSE), D5=11, VLOOKUP(H5, Film_Workers!$B$2:$AR$55, 36, FALSE), D5=12, VLOOKUP(H5, Film_Workers!$B$2:$AR$55, 37, FALSE)), C5=2017, _xlfn.IFS(D5=1, VLOOKUP(H5, Film_Workers!$B$2:$AR$55, 38, FALSE), D5=2, VLOOKUP(H5, Film_Workers!$B$2:$AR$55, 39, FALSE), D5=3, VLOOKUP(H5, Film_Workers!$B$2:$AR$55, 40, FALSE), D5=4, VLOOKUP(H5, Film_Workers!$B$2:$AR$55, 41, FALSE), D5=5, VLOOKUP(H5, Film_Workers!$B$2:$AR$55, 42, FALSE), D5=6, VLOOKUP(H5, Film_Workers!$B$2:$AR$55, 43)))</f>
        <v>0</v>
      </c>
      <c r="W5">
        <f>_xlfn.IFS(C5=2014, _xlfn.IFS(D5=1, VLOOKUP(H5, Priv_Workers!$B$2:$AR$55, 2, FALSE), D5=2, VLOOKUP(H5, Priv_Workers!$B$2:$AR$55, 3, FALSE), D5=3, VLOOKUP(H5, Priv_Workers!$B$2:$AR$55, 4, FALSE), D5=4, VLOOKUP(H5, Priv_Workers!$B$2:$AR$55, 5, FALSE), D5=5, VLOOKUP(H5, Priv_Workers!$B$2:$AR$55, 6, FALSE), D5=6, VLOOKUP(H5, Priv_Workers!$B$2:$AR$55, 7, FALSE), D5=7, VLOOKUP(H5, Priv_Workers!$B$2:$AR$55, 8, FALSE), D5=8, VLOOKUP(H5, Priv_Workers!$B$2:$AR$55, 9, FALSE), D5=9, VLOOKUP(H5, Priv_Workers!$B$2:$AR$55, 10, FALSE), D5=10, VLOOKUP(H5, Priv_Workers!$B$2:$AR$55, 11, FALSE), D5=11, VLOOKUP(H5, Priv_Workers!$B$2:$AR$55, 12, FALSE), D5=12, VLOOKUP(H5, Priv_Workers!$B$2:$AR$55, 13, FALSE)), C5=2015, _xlfn.IFS(D5=1, VLOOKUP(H5, Priv_Workers!$B$2:$AR$55, 14, FALSE), D5=2, VLOOKUP(H5, Priv_Workers!$B$2:$AR$55, 15, FALSE), D5=3, VLOOKUP(H5, Priv_Workers!$B$2:$AR$55, 16, FALSE), D5=4, VLOOKUP(H5, Priv_Workers!$B$2:$AR$55, 17, FALSE), D5=5, VLOOKUP(H5, Priv_Workers!$B$2:$AR$55, 18, FALSE), D5=6, VLOOKUP(H5, Priv_Workers!$B$2:$AR$55, 19, FALSE), D5=7, VLOOKUP(H5, Priv_Workers!$B$2:$AR$55, 20, FALSE), D5=8, VLOOKUP(H5, Priv_Workers!$B$2:$AR$55, 21, FALSE), D5=9, VLOOKUP(H5, Priv_Workers!$B$2:$AR$55, 22, FALSE), D5=10, VLOOKUP(H5, Priv_Workers!$B$2:$AR$55, 23, FALSE), D5=11, VLOOKUP(H5, Priv_Workers!$B$2:$AR$55, 24, FALSE), D5=12, VLOOKUP(H5, Priv_Workers!$B$2:$AR$55, 25, FALSE)), C5=2016, _xlfn.IFS(D5=1, VLOOKUP(H5, Priv_Workers!$B$2:$AR$55, 26, FALSE), D5=2, VLOOKUP(H5, Priv_Workers!$B$2:$AR$55, 27, FALSE), D5=3, VLOOKUP(H5, Priv_Workers!$B$2:$AR$55, 28, FALSE), D5=4, VLOOKUP(H5, Priv_Workers!$B$2:$AR$55, 29, FALSE), D5=5, VLOOKUP(H5, Priv_Workers!$B$2:$AR$55, 30, FALSE), D5=6, VLOOKUP(H5, Priv_Workers!$B$2:$AR$55, 31, FALSE), D5=7, VLOOKUP(H5, Priv_Workers!$B$2:$AR$55, 32, FALSE), D5=8, VLOOKUP(H5, Priv_Workers!$B$2:$AR$55, 33, FALSE), D5=9, VLOOKUP(H5, Priv_Workers!$B$2:$AR$55, 34, FALSE), D5=10, VLOOKUP(H5, Priv_Workers!$B$2:$AR$55, 35, FALSE), D5=11, VLOOKUP(H5, Priv_Workers!$B$2:$AR$55, 36, FALSE), D5=12, VLOOKUP(H5, Priv_Workers!$B$2:$AR$55, 37, FALSE)), C5=2017, _xlfn.IFS(D5=1, VLOOKUP(H5, Priv_Workers!$B$2:$AR$55, 38, FALSE), D5=2, VLOOKUP(H5, Priv_Workers!$B$2:$AR$55, 39, FALSE), D5=3, VLOOKUP(H5, Priv_Workers!$B$2:$AR$55, 40, FALSE), D5=4, VLOOKUP(H5, Priv_Workers!$B$2:$AR$55, 41, FALSE), D5=5, VLOOKUP(H5, Priv_Workers!$B$2:$AR$55, 42, FALSE), D5=6, VLOOKUP(H5, Priv_Workers!$B$2:$AR$55, 43)))</f>
        <v>0</v>
      </c>
      <c r="X5" s="15" t="e">
        <f t="shared" si="3"/>
        <v>#DIV/0!</v>
      </c>
      <c r="Y5" s="8">
        <f>_xlfn.IFS(C5=2014, _xlfn.IFS(E5=1, VLOOKUP(H5, Wage_Info!$B$2:$AD$55, 2, FALSE), E5=2, VLOOKUP(H5, Wage_Info!$B$2:$AD$55, 3, FALSE), E5=3, VLOOKUP(H5, Wage_Info!$B$2:$AD$55, 4, FALSE), E5=4, VLOOKUP(H5, Wage_Info!$B$2:$AD$55, 5, FALSE)), C5=2015, _xlfn.IFS(E5=1, VLOOKUP(H5, Wage_Info!$B$2:$AD$55, 6, FALSE), E5=2, VLOOKUP(H5, Wage_Info!$B$2:$AD$55, 7, FALSE), E5=3, VLOOKUP(H5, Wage_Info!$B$2:$AD$55, 8, FALSE), E5=4, VLOOKUP(H5, Wage_Info!$B$2:$AD$55, 9, FALSE)), C5=2016, _xlfn.IFS(E5=1, VLOOKUP(H5, Wage_Info!$B$2:$AD$55, 10, FALSE), E5=2, VLOOKUP(H5, Wage_Info!$B$2:$AD$55, 11, FALSE), E5=3, VLOOKUP(H5, Wage_Info!$B$2:$AD$55, 12, FALSE), E5=4, VLOOKUP(H5, Wage_Info!$B$2:$AD$55, 13, FALSE)), C5=2017, _xlfn.IFS(E5=1, VLOOKUP(H5, Wage_Info!$B$2:$AD$55, 14, FALSE), E5=2, VLOOKUP(H5, Wage_Info!$B$2:$AD$55, 15, FALSE)))</f>
        <v>0</v>
      </c>
      <c r="Z5" s="8">
        <f>_xlfn.IFS(C5=2014, _xlfn.IFS(E5=1, VLOOKUP(H5, Wage_Info!$B$2:$AD$55, 16, FALSE), E5=2, VLOOKUP(H5, Wage_Info!$B$2:$AD$55, 17, FALSE), E5=3, VLOOKUP(H5, Wage_Info!$B$2:$AD$55, 18, FALSE), E5=4, VLOOKUP(H5, Wage_Info!$B$2:$AD$55, 19, FALSE)), C5=2015, _xlfn.IFS(E5=1, VLOOKUP(H5, Wage_Info!$B$2:$AD$55, 20, FALSE), E5=2, VLOOKUP(H5, Wage_Info!$B$2:$AD$55, 21, FALSE), E5=3, VLOOKUP(H5, Wage_Info!$B$2:$AD$55, 22, FALSE), E5=4, VLOOKUP(H5, Wage_Info!$B$2:$AD$55, 23, FALSE)), C5=2016, _xlfn.IFS(E5=1, VLOOKUP(H5, Wage_Info!$B$2:$AD$55, 24, FALSE), E5=2, VLOOKUP(H5, Wage_Info!$B$2:$AD$55, 25, FALSE), E5=3, VLOOKUP(H5, Wage_Info!$B$2:$AD$55, 26, FALSE), E5=4, VLOOKUP(H5, Wage_Info!$B$2:$AD$55, 27, FALSE)), C5=2017, _xlfn.IFS(E5=1, VLOOKUP(H5, Wage_Info!$B$2:$AD$55, 28, FALSE), E5=2, VLOOKUP(H5, Wage_Info!$B$2:$AD$55, 29, FALSE)))</f>
        <v>0</v>
      </c>
      <c r="AA5" s="16" t="e">
        <f t="shared" si="4"/>
        <v>#DIV/0!</v>
      </c>
      <c r="AB5">
        <f>Key!C316</f>
        <v>1</v>
      </c>
      <c r="AC5">
        <f t="shared" si="5"/>
        <v>0</v>
      </c>
      <c r="AD5">
        <f t="shared" si="6"/>
        <v>0</v>
      </c>
      <c r="AE5">
        <f t="shared" si="7"/>
        <v>0</v>
      </c>
    </row>
    <row r="6" spans="1:31" x14ac:dyDescent="0.3">
      <c r="A6">
        <v>218</v>
      </c>
      <c r="B6">
        <v>37</v>
      </c>
      <c r="C6">
        <v>2017</v>
      </c>
      <c r="D6">
        <v>3</v>
      </c>
      <c r="E6">
        <f t="shared" si="0"/>
        <v>1</v>
      </c>
      <c r="F6">
        <v>2017</v>
      </c>
      <c r="G6" t="s">
        <v>291</v>
      </c>
      <c r="H6" s="13">
        <f>VALUE(IF(G6="foreign",53,SUBSTITUTE(G6,G6,VLOOKUP(G6,Key!$F$2:$G$55,2,))))</f>
        <v>22</v>
      </c>
      <c r="I6" t="s">
        <v>216</v>
      </c>
      <c r="J6">
        <f>VALUE(_xlfn.IFS(I6="foreign",53,I6="fictional",54,NOT(OR(I6="foreign",I6="fictional")),SUBSTITUTE(I6,I6,VLOOKUP(I6,Key!$F$2:$G$55,2,))))</f>
        <v>54</v>
      </c>
      <c r="K6">
        <f t="shared" si="1"/>
        <v>0</v>
      </c>
      <c r="L6">
        <f>VLOOKUP(H6, Key!$G$2:$J$54, 2)</f>
        <v>4</v>
      </c>
      <c r="M6">
        <f>VLOOKUP(J6, Key!$G$2:$J$54, 2)</f>
        <v>0</v>
      </c>
      <c r="N6">
        <f>VLOOKUP("*"&amp;G6&amp;"*",Key!$M$2:$N$6,2,FALSE)</f>
        <v>2</v>
      </c>
      <c r="O6">
        <f>VLOOKUP("*"&amp;G6&amp;"*",Key!$Q$2:$R$11,2,FALSE)</f>
        <v>5</v>
      </c>
      <c r="P6">
        <v>3575</v>
      </c>
      <c r="Q6" s="8">
        <v>70000000</v>
      </c>
      <c r="R6" t="s">
        <v>178</v>
      </c>
      <c r="S6">
        <f>VLOOKUP(R6, Key!$T$2:$U$23, 2, FALSE)</f>
        <v>5</v>
      </c>
      <c r="T6">
        <f t="shared" si="2"/>
        <v>0</v>
      </c>
      <c r="U6">
        <f>_xlfn.IFS(F6=2017, VLOOKUP(H6, 'State Pop'!$B$2:$F$55,5),F6=2016, VLOOKUP(H6, 'State Pop'!$B$2:$F$55,4), F6=2015, VLOOKUP(H6, 'State Pop'!$B$2:$F$55,3), F6=2014, VLOOKUP(H6, 'State Pop'!$B$2:$F$55,2))</f>
        <v>6859819</v>
      </c>
      <c r="V6">
        <f>_xlfn.IFS(C6=2014, _xlfn.IFS(D6=1, VLOOKUP(H6, Film_Workers!$B$2:$AR$55, 2, FALSE), D6=2, VLOOKUP(H6, Film_Workers!$B$2:$AR$55, 3, FALSE), D6=3, VLOOKUP(H6, Film_Workers!$B$2:$AR$55, 4, FALSE), D6=4, VLOOKUP(H6, Film_Workers!$B$2:$AR$55, 5, FALSE), D6=5, VLOOKUP(H6, Film_Workers!$B$2:$AR$55, 6, FALSE), D6=6, VLOOKUP(H6, Film_Workers!$B$2:$AR$55, 7, FALSE), D6=7, VLOOKUP(H6, Film_Workers!$B$2:$AR$55, 8, FALSE), D6=8, VLOOKUP(H6, Film_Workers!$B$2:$AR$55, 9, FALSE), D6=9, VLOOKUP(H6, Film_Workers!$B$2:$AR$55, 10, FALSE), D6=10, VLOOKUP(H6, Film_Workers!$B$2:$AR$55, 11, FALSE), D6=11, VLOOKUP(H6, Film_Workers!$B$2:$AR$55, 12, FALSE), D6=12, VLOOKUP(H6, Film_Workers!$B$2:$AR$55, 13, FALSE)), C6=2015, _xlfn.IFS(D6=1, VLOOKUP(H6, Film_Workers!$B$2:$AR$55, 14, FALSE), D6=2, VLOOKUP(H6, Film_Workers!$B$2:$AR$55, 15, FALSE), D6=3, VLOOKUP(H6, Film_Workers!$B$2:$AR$55, 16, FALSE), D6=4, VLOOKUP(H6, Film_Workers!$B$2:$AR$55, 17, FALSE), D6=5, VLOOKUP(H6, Film_Workers!$B$2:$AR$55, 18, FALSE), D6=6, VLOOKUP(H6, Film_Workers!$B$2:$AR$55, 19, FALSE), D6=7, VLOOKUP(H6, Film_Workers!$B$2:$AR$55, 20, FALSE), D6=8, VLOOKUP(H6, Film_Workers!$B$2:$AR$55, 21, FALSE), D6=9, VLOOKUP(H6, Film_Workers!$B$2:$AR$55, 22, FALSE), D6=10, VLOOKUP(H6, Film_Workers!$B$2:$AR$55, 23, FALSE), D6=11, VLOOKUP(H6, Film_Workers!$B$2:$AR$55, 24, FALSE), D6=12, VLOOKUP(H6, Film_Workers!$B$2:$AR$55, 25, FALSE)), C6=2016, _xlfn.IFS(D6=1, VLOOKUP(H6, Film_Workers!$B$2:$AR$55, 26, FALSE), D6=2, VLOOKUP(H6, Film_Workers!$B$2:$AR$55, 27, FALSE), D6=3, VLOOKUP(H6, Film_Workers!$B$2:$AR$55, 28, FALSE), D6=4, VLOOKUP(H6, Film_Workers!$B$2:$AR$55, 29, FALSE), D6=5, VLOOKUP(H6, Film_Workers!$B$2:$AR$55, 30, FALSE), D6=6, VLOOKUP(H6, Film_Workers!$B$2:$AR$55, 31, FALSE), D6=7, VLOOKUP(H6, Film_Workers!$B$2:$AR$55, 32, FALSE), D6=8, VLOOKUP(H6, Film_Workers!$B$2:$AR$55, 33, FALSE), D6=9, VLOOKUP(H6, Film_Workers!$B$2:$AR$55, 34, FALSE), D6=10, VLOOKUP(H6, Film_Workers!$B$2:$AR$55, 35, FALSE), D6=11, VLOOKUP(H6, Film_Workers!$B$2:$AR$55, 36, FALSE), D6=12, VLOOKUP(H6, Film_Workers!$B$2:$AR$55, 37, FALSE)), C6=2017, _xlfn.IFS(D6=1, VLOOKUP(H6, Film_Workers!$B$2:$AR$55, 38, FALSE), D6=2, VLOOKUP(H6, Film_Workers!$B$2:$AR$55, 39, FALSE), D6=3, VLOOKUP(H6, Film_Workers!$B$2:$AR$55, 40, FALSE), D6=4, VLOOKUP(H6, Film_Workers!$B$2:$AR$55, 41, FALSE), D6=5, VLOOKUP(H6, Film_Workers!$B$2:$AR$55, 42, FALSE), D6=6, VLOOKUP(H6, Film_Workers!$B$2:$AR$55, 43)))</f>
        <v>2707</v>
      </c>
      <c r="W6">
        <f>_xlfn.IFS(C6=2014, _xlfn.IFS(D6=1, VLOOKUP(H6, Priv_Workers!$B$2:$AR$55, 2, FALSE), D6=2, VLOOKUP(H6, Priv_Workers!$B$2:$AR$55, 3, FALSE), D6=3, VLOOKUP(H6, Priv_Workers!$B$2:$AR$55, 4, FALSE), D6=4, VLOOKUP(H6, Priv_Workers!$B$2:$AR$55, 5, FALSE), D6=5, VLOOKUP(H6, Priv_Workers!$B$2:$AR$55, 6, FALSE), D6=6, VLOOKUP(H6, Priv_Workers!$B$2:$AR$55, 7, FALSE), D6=7, VLOOKUP(H6, Priv_Workers!$B$2:$AR$55, 8, FALSE), D6=8, VLOOKUP(H6, Priv_Workers!$B$2:$AR$55, 9, FALSE), D6=9, VLOOKUP(H6, Priv_Workers!$B$2:$AR$55, 10, FALSE), D6=10, VLOOKUP(H6, Priv_Workers!$B$2:$AR$55, 11, FALSE), D6=11, VLOOKUP(H6, Priv_Workers!$B$2:$AR$55, 12, FALSE), D6=12, VLOOKUP(H6, Priv_Workers!$B$2:$AR$55, 13, FALSE)), C6=2015, _xlfn.IFS(D6=1, VLOOKUP(H6, Priv_Workers!$B$2:$AR$55, 14, FALSE), D6=2, VLOOKUP(H6, Priv_Workers!$B$2:$AR$55, 15, FALSE), D6=3, VLOOKUP(H6, Priv_Workers!$B$2:$AR$55, 16, FALSE), D6=4, VLOOKUP(H6, Priv_Workers!$B$2:$AR$55, 17, FALSE), D6=5, VLOOKUP(H6, Priv_Workers!$B$2:$AR$55, 18, FALSE), D6=6, VLOOKUP(H6, Priv_Workers!$B$2:$AR$55, 19, FALSE), D6=7, VLOOKUP(H6, Priv_Workers!$B$2:$AR$55, 20, FALSE), D6=8, VLOOKUP(H6, Priv_Workers!$B$2:$AR$55, 21, FALSE), D6=9, VLOOKUP(H6, Priv_Workers!$B$2:$AR$55, 22, FALSE), D6=10, VLOOKUP(H6, Priv_Workers!$B$2:$AR$55, 23, FALSE), D6=11, VLOOKUP(H6, Priv_Workers!$B$2:$AR$55, 24, FALSE), D6=12, VLOOKUP(H6, Priv_Workers!$B$2:$AR$55, 25, FALSE)), C6=2016, _xlfn.IFS(D6=1, VLOOKUP(H6, Priv_Workers!$B$2:$AR$55, 26, FALSE), D6=2, VLOOKUP(H6, Priv_Workers!$B$2:$AR$55, 27, FALSE), D6=3, VLOOKUP(H6, Priv_Workers!$B$2:$AR$55, 28, FALSE), D6=4, VLOOKUP(H6, Priv_Workers!$B$2:$AR$55, 29, FALSE), D6=5, VLOOKUP(H6, Priv_Workers!$B$2:$AR$55, 30, FALSE), D6=6, VLOOKUP(H6, Priv_Workers!$B$2:$AR$55, 31, FALSE), D6=7, VLOOKUP(H6, Priv_Workers!$B$2:$AR$55, 32, FALSE), D6=8, VLOOKUP(H6, Priv_Workers!$B$2:$AR$55, 33, FALSE), D6=9, VLOOKUP(H6, Priv_Workers!$B$2:$AR$55, 34, FALSE), D6=10, VLOOKUP(H6, Priv_Workers!$B$2:$AR$55, 35, FALSE), D6=11, VLOOKUP(H6, Priv_Workers!$B$2:$AR$55, 36, FALSE), D6=12, VLOOKUP(H6, Priv_Workers!$B$2:$AR$55, 37, FALSE)), C6=2017, _xlfn.IFS(D6=1, VLOOKUP(H6, Priv_Workers!$B$2:$AR$55, 38, FALSE), D6=2, VLOOKUP(H6, Priv_Workers!$B$2:$AR$55, 39, FALSE), D6=3, VLOOKUP(H6, Priv_Workers!$B$2:$AR$55, 40, FALSE), D6=4, VLOOKUP(H6, Priv_Workers!$B$2:$AR$55, 41, FALSE), D6=5, VLOOKUP(H6, Priv_Workers!$B$2:$AR$55, 42, FALSE), D6=6, VLOOKUP(H6, Priv_Workers!$B$2:$AR$55, 43)))</f>
        <v>3033795</v>
      </c>
      <c r="X6" s="15">
        <f t="shared" si="3"/>
        <v>8.9228177909186348E-4</v>
      </c>
      <c r="Y6" s="8">
        <f>_xlfn.IFS(C6=2014, _xlfn.IFS(E6=1, VLOOKUP(H6, Wage_Info!$B$2:$AD$55, 2, FALSE), E6=2, VLOOKUP(H6, Wage_Info!$B$2:$AD$55, 3, FALSE), E6=3, VLOOKUP(H6, Wage_Info!$B$2:$AD$55, 4, FALSE), E6=4, VLOOKUP(H6, Wage_Info!$B$2:$AD$55, 5, FALSE)), C6=2015, _xlfn.IFS(E6=1, VLOOKUP(H6, Wage_Info!$B$2:$AD$55, 6, FALSE), E6=2, VLOOKUP(H6, Wage_Info!$B$2:$AD$55, 7, FALSE), E6=3, VLOOKUP(H6, Wage_Info!$B$2:$AD$55, 8, FALSE), E6=4, VLOOKUP(H6, Wage_Info!$B$2:$AD$55, 9, FALSE)), C6=2016, _xlfn.IFS(E6=1, VLOOKUP(H6, Wage_Info!$B$2:$AD$55, 10, FALSE), E6=2, VLOOKUP(H6, Wage_Info!$B$2:$AD$55, 11, FALSE), E6=3, VLOOKUP(H6, Wage_Info!$B$2:$AD$55, 12, FALSE), E6=4, VLOOKUP(H6, Wage_Info!$B$2:$AD$55, 13, FALSE)), C6=2017, _xlfn.IFS(E6=1, VLOOKUP(H6, Wage_Info!$B$2:$AD$55, 14, FALSE), E6=2, VLOOKUP(H6, Wage_Info!$B$2:$AD$55, 15, FALSE)))</f>
        <v>29035727</v>
      </c>
      <c r="Z6" s="8">
        <f>_xlfn.IFS(C6=2014, _xlfn.IFS(E6=1, VLOOKUP(H6, Wage_Info!$B$2:$AD$55, 16, FALSE), E6=2, VLOOKUP(H6, Wage_Info!$B$2:$AD$55, 17, FALSE), E6=3, VLOOKUP(H6, Wage_Info!$B$2:$AD$55, 18, FALSE), E6=4, VLOOKUP(H6, Wage_Info!$B$2:$AD$55, 19, FALSE)), C6=2015, _xlfn.IFS(E6=1, VLOOKUP(H6, Wage_Info!$B$2:$AD$55, 20, FALSE), E6=2, VLOOKUP(H6, Wage_Info!$B$2:$AD$55, 21, FALSE), E6=3, VLOOKUP(H6, Wage_Info!$B$2:$AD$55, 22, FALSE), E6=4, VLOOKUP(H6, Wage_Info!$B$2:$AD$55, 23, FALSE)), C6=2016, _xlfn.IFS(E6=1, VLOOKUP(H6, Wage_Info!$B$2:$AD$55, 24, FALSE), E6=2, VLOOKUP(H6, Wage_Info!$B$2:$AD$55, 25, FALSE), E6=3, VLOOKUP(H6, Wage_Info!$B$2:$AD$55, 26, FALSE), E6=4, VLOOKUP(H6, Wage_Info!$B$2:$AD$55, 27, FALSE)), C6=2017, _xlfn.IFS(E6=1, VLOOKUP(H6, Wage_Info!$B$2:$AD$55, 28, FALSE), E6=2, VLOOKUP(H6, Wage_Info!$B$2:$AD$55, 29, FALSE)))</f>
        <v>57619174353</v>
      </c>
      <c r="AA6" s="16">
        <f t="shared" si="4"/>
        <v>5.0392473210592308E-4</v>
      </c>
      <c r="AB6">
        <f>Key!C219</f>
        <v>1</v>
      </c>
      <c r="AC6">
        <f t="shared" si="5"/>
        <v>0</v>
      </c>
      <c r="AD6">
        <f t="shared" si="6"/>
        <v>0</v>
      </c>
      <c r="AE6">
        <f t="shared" si="7"/>
        <v>0</v>
      </c>
    </row>
    <row r="7" spans="1:31" x14ac:dyDescent="0.3">
      <c r="A7">
        <v>281</v>
      </c>
      <c r="B7">
        <v>100</v>
      </c>
      <c r="C7">
        <v>2017</v>
      </c>
      <c r="D7">
        <v>3</v>
      </c>
      <c r="E7">
        <f t="shared" si="0"/>
        <v>1</v>
      </c>
      <c r="F7">
        <v>2017</v>
      </c>
      <c r="G7" t="s">
        <v>284</v>
      </c>
      <c r="H7" s="13">
        <f>VALUE(IF(G7="foreign",53,SUBSTITUTE(G7,G7,VLOOKUP(G7,Key!$F$2:$G$55,2,))))</f>
        <v>11</v>
      </c>
      <c r="I7" t="s">
        <v>284</v>
      </c>
      <c r="J7">
        <f>VALUE(_xlfn.IFS(I7="foreign",53,I7="fictional",54,NOT(OR(I7="foreign",I7="fictional")),SUBSTITUTE(I7,I7,VLOOKUP(I7,Key!$F$2:$G$55,2,))))</f>
        <v>11</v>
      </c>
      <c r="K7">
        <f t="shared" si="1"/>
        <v>1</v>
      </c>
      <c r="L7">
        <f>VLOOKUP(H7, Key!$G$2:$J$54, 2)</f>
        <v>5</v>
      </c>
      <c r="M7">
        <f>VLOOKUP(J7, Key!$G$2:$J$54, 2)</f>
        <v>5</v>
      </c>
      <c r="N7">
        <f>VLOOKUP("*"&amp;G7&amp;"*",Key!$M$2:$N$6,2,FALSE)</f>
        <v>3</v>
      </c>
      <c r="O7">
        <f>VLOOKUP("*"&amp;G7&amp;"*",Key!$Q$2:$R$11,2,FALSE)</f>
        <v>7</v>
      </c>
      <c r="P7">
        <v>2388</v>
      </c>
      <c r="Q7" s="8">
        <v>25000000</v>
      </c>
      <c r="R7" t="s">
        <v>215</v>
      </c>
      <c r="S7">
        <f>VLOOKUP(R7, Key!$T$2:$U$25, 2, FALSE)</f>
        <v>7</v>
      </c>
      <c r="T7">
        <f t="shared" si="2"/>
        <v>1</v>
      </c>
      <c r="U7">
        <f>_xlfn.IFS(F7=2017, VLOOKUP(H7, 'State Pop'!$B$2:$F$55,5),F7=2016, VLOOKUP(H7, 'State Pop'!$B$2:$F$55,4), F7=2015, VLOOKUP(H7, 'State Pop'!$B$2:$F$55,3), F7=2014, VLOOKUP(H7, 'State Pop'!$B$2:$F$55,2))</f>
        <v>10429379</v>
      </c>
      <c r="V7">
        <f>_xlfn.IFS(C7=2014, _xlfn.IFS(D7=1, VLOOKUP(H7, Film_Workers!$B$2:$AR$55, 2, FALSE), D7=2, VLOOKUP(H7, Film_Workers!$B$2:$AR$55, 3, FALSE), D7=3, VLOOKUP(H7, Film_Workers!$B$2:$AR$55, 4, FALSE), D7=4, VLOOKUP(H7, Film_Workers!$B$2:$AR$55, 5, FALSE), D7=5, VLOOKUP(H7, Film_Workers!$B$2:$AR$55, 6, FALSE), D7=6, VLOOKUP(H7, Film_Workers!$B$2:$AR$55, 7, FALSE), D7=7, VLOOKUP(H7, Film_Workers!$B$2:$AR$55, 8, FALSE), D7=8, VLOOKUP(H7, Film_Workers!$B$2:$AR$55, 9, FALSE), D7=9, VLOOKUP(H7, Film_Workers!$B$2:$AR$55, 10, FALSE), D7=10, VLOOKUP(H7, Film_Workers!$B$2:$AR$55, 11, FALSE), D7=11, VLOOKUP(H7, Film_Workers!$B$2:$AR$55, 12, FALSE), D7=12, VLOOKUP(H7, Film_Workers!$B$2:$AR$55, 13, FALSE)), C7=2015, _xlfn.IFS(D7=1, VLOOKUP(H7, Film_Workers!$B$2:$AR$55, 14, FALSE), D7=2, VLOOKUP(H7, Film_Workers!$B$2:$AR$55, 15, FALSE), D7=3, VLOOKUP(H7, Film_Workers!$B$2:$AR$55, 16, FALSE), D7=4, VLOOKUP(H7, Film_Workers!$B$2:$AR$55, 17, FALSE), D7=5, VLOOKUP(H7, Film_Workers!$B$2:$AR$55, 18, FALSE), D7=6, VLOOKUP(H7, Film_Workers!$B$2:$AR$55, 19, FALSE), D7=7, VLOOKUP(H7, Film_Workers!$B$2:$AR$55, 20, FALSE), D7=8, VLOOKUP(H7, Film_Workers!$B$2:$AR$55, 21, FALSE), D7=9, VLOOKUP(H7, Film_Workers!$B$2:$AR$55, 22, FALSE), D7=10, VLOOKUP(H7, Film_Workers!$B$2:$AR$55, 23, FALSE), D7=11, VLOOKUP(H7, Film_Workers!$B$2:$AR$55, 24, FALSE), D7=12, VLOOKUP(H7, Film_Workers!$B$2:$AR$55, 25, FALSE)), C7=2016, _xlfn.IFS(D7=1, VLOOKUP(H7, Film_Workers!$B$2:$AR$55, 26, FALSE), D7=2, VLOOKUP(H7, Film_Workers!$B$2:$AR$55, 27, FALSE), D7=3, VLOOKUP(H7, Film_Workers!$B$2:$AR$55, 28, FALSE), D7=4, VLOOKUP(H7, Film_Workers!$B$2:$AR$55, 29, FALSE), D7=5, VLOOKUP(H7, Film_Workers!$B$2:$AR$55, 30, FALSE), D7=6, VLOOKUP(H7, Film_Workers!$B$2:$AR$55, 31, FALSE), D7=7, VLOOKUP(H7, Film_Workers!$B$2:$AR$55, 32, FALSE), D7=8, VLOOKUP(H7, Film_Workers!$B$2:$AR$55, 33, FALSE), D7=9, VLOOKUP(H7, Film_Workers!$B$2:$AR$55, 34, FALSE), D7=10, VLOOKUP(H7, Film_Workers!$B$2:$AR$55, 35, FALSE), D7=11, VLOOKUP(H7, Film_Workers!$B$2:$AR$55, 36, FALSE), D7=12, VLOOKUP(H7, Film_Workers!$B$2:$AR$55, 37, FALSE)), C7=2017, _xlfn.IFS(D7=1, VLOOKUP(H7, Film_Workers!$B$2:$AR$55, 38, FALSE), D7=2, VLOOKUP(H7, Film_Workers!$B$2:$AR$55, 39, FALSE), D7=3, VLOOKUP(H7, Film_Workers!$B$2:$AR$55, 40, FALSE), D7=4, VLOOKUP(H7, Film_Workers!$B$2:$AR$55, 41, FALSE), D7=5, VLOOKUP(H7, Film_Workers!$B$2:$AR$55, 42, FALSE), D7=6, VLOOKUP(H7, Film_Workers!$B$2:$AR$55, 43)))</f>
        <v>13125</v>
      </c>
      <c r="W7">
        <f>_xlfn.IFS(C7=2014, _xlfn.IFS(D7=1, VLOOKUP(H7, Priv_Workers!$B$2:$AR$55, 2, FALSE), D7=2, VLOOKUP(H7, Priv_Workers!$B$2:$AR$55, 3, FALSE), D7=3, VLOOKUP(H7, Priv_Workers!$B$2:$AR$55, 4, FALSE), D7=4, VLOOKUP(H7, Priv_Workers!$B$2:$AR$55, 5, FALSE), D7=5, VLOOKUP(H7, Priv_Workers!$B$2:$AR$55, 6, FALSE), D7=6, VLOOKUP(H7, Priv_Workers!$B$2:$AR$55, 7, FALSE), D7=7, VLOOKUP(H7, Priv_Workers!$B$2:$AR$55, 8, FALSE), D7=8, VLOOKUP(H7, Priv_Workers!$B$2:$AR$55, 9, FALSE), D7=9, VLOOKUP(H7, Priv_Workers!$B$2:$AR$55, 10, FALSE), D7=10, VLOOKUP(H7, Priv_Workers!$B$2:$AR$55, 11, FALSE), D7=11, VLOOKUP(H7, Priv_Workers!$B$2:$AR$55, 12, FALSE), D7=12, VLOOKUP(H7, Priv_Workers!$B$2:$AR$55, 13, FALSE)), C7=2015, _xlfn.IFS(D7=1, VLOOKUP(H7, Priv_Workers!$B$2:$AR$55, 14, FALSE), D7=2, VLOOKUP(H7, Priv_Workers!$B$2:$AR$55, 15, FALSE), D7=3, VLOOKUP(H7, Priv_Workers!$B$2:$AR$55, 16, FALSE), D7=4, VLOOKUP(H7, Priv_Workers!$B$2:$AR$55, 17, FALSE), D7=5, VLOOKUP(H7, Priv_Workers!$B$2:$AR$55, 18, FALSE), D7=6, VLOOKUP(H7, Priv_Workers!$B$2:$AR$55, 19, FALSE), D7=7, VLOOKUP(H7, Priv_Workers!$B$2:$AR$55, 20, FALSE), D7=8, VLOOKUP(H7, Priv_Workers!$B$2:$AR$55, 21, FALSE), D7=9, VLOOKUP(H7, Priv_Workers!$B$2:$AR$55, 22, FALSE), D7=10, VLOOKUP(H7, Priv_Workers!$B$2:$AR$55, 23, FALSE), D7=11, VLOOKUP(H7, Priv_Workers!$B$2:$AR$55, 24, FALSE), D7=12, VLOOKUP(H7, Priv_Workers!$B$2:$AR$55, 25, FALSE)), C7=2016, _xlfn.IFS(D7=1, VLOOKUP(H7, Priv_Workers!$B$2:$AR$55, 26, FALSE), D7=2, VLOOKUP(H7, Priv_Workers!$B$2:$AR$55, 27, FALSE), D7=3, VLOOKUP(H7, Priv_Workers!$B$2:$AR$55, 28, FALSE), D7=4, VLOOKUP(H7, Priv_Workers!$B$2:$AR$55, 29, FALSE), D7=5, VLOOKUP(H7, Priv_Workers!$B$2:$AR$55, 30, FALSE), D7=6, VLOOKUP(H7, Priv_Workers!$B$2:$AR$55, 31, FALSE), D7=7, VLOOKUP(H7, Priv_Workers!$B$2:$AR$55, 32, FALSE), D7=8, VLOOKUP(H7, Priv_Workers!$B$2:$AR$55, 33, FALSE), D7=9, VLOOKUP(H7, Priv_Workers!$B$2:$AR$55, 34, FALSE), D7=10, VLOOKUP(H7, Priv_Workers!$B$2:$AR$55, 35, FALSE), D7=11, VLOOKUP(H7, Priv_Workers!$B$2:$AR$55, 36, FALSE), D7=12, VLOOKUP(H7, Priv_Workers!$B$2:$AR$55, 37, FALSE)), C7=2017, _xlfn.IFS(D7=1, VLOOKUP(H7, Priv_Workers!$B$2:$AR$55, 38, FALSE), D7=2, VLOOKUP(H7, Priv_Workers!$B$2:$AR$55, 39, FALSE), D7=3, VLOOKUP(H7, Priv_Workers!$B$2:$AR$55, 40, FALSE), D7=4, VLOOKUP(H7, Priv_Workers!$B$2:$AR$55, 41, FALSE), D7=5, VLOOKUP(H7, Priv_Workers!$B$2:$AR$55, 42, FALSE), D7=6, VLOOKUP(H7, Priv_Workers!$B$2:$AR$55, 43)))</f>
        <v>3660272</v>
      </c>
      <c r="X7" s="15">
        <f t="shared" si="3"/>
        <v>3.5857990881551973E-3</v>
      </c>
      <c r="Y7" s="8">
        <f>_xlfn.IFS(C7=2014, _xlfn.IFS(E7=1, VLOOKUP(H7, Wage_Info!$B$2:$AD$55, 2, FALSE), E7=2, VLOOKUP(H7, Wage_Info!$B$2:$AD$55, 3, FALSE), E7=3, VLOOKUP(H7, Wage_Info!$B$2:$AD$55, 4, FALSE), E7=4, VLOOKUP(H7, Wage_Info!$B$2:$AD$55, 5, FALSE)), C7=2015, _xlfn.IFS(E7=1, VLOOKUP(H7, Wage_Info!$B$2:$AD$55, 6, FALSE), E7=2, VLOOKUP(H7, Wage_Info!$B$2:$AD$55, 7, FALSE), E7=3, VLOOKUP(H7, Wage_Info!$B$2:$AD$55, 8, FALSE), E7=4, VLOOKUP(H7, Wage_Info!$B$2:$AD$55, 9, FALSE)), C7=2016, _xlfn.IFS(E7=1, VLOOKUP(H7, Wage_Info!$B$2:$AD$55, 10, FALSE), E7=2, VLOOKUP(H7, Wage_Info!$B$2:$AD$55, 11, FALSE), E7=3, VLOOKUP(H7, Wage_Info!$B$2:$AD$55, 12, FALSE), E7=4, VLOOKUP(H7, Wage_Info!$B$2:$AD$55, 13, FALSE)), C7=2017, _xlfn.IFS(E7=1, VLOOKUP(H7, Wage_Info!$B$2:$AD$55, 14, FALSE), E7=2, VLOOKUP(H7, Wage_Info!$B$2:$AD$55, 15, FALSE)))</f>
        <v>195291583</v>
      </c>
      <c r="Z7" s="8">
        <f>_xlfn.IFS(C7=2014, _xlfn.IFS(E7=1, VLOOKUP(H7, Wage_Info!$B$2:$AD$55, 16, FALSE), E7=2, VLOOKUP(H7, Wage_Info!$B$2:$AD$55, 17, FALSE), E7=3, VLOOKUP(H7, Wage_Info!$B$2:$AD$55, 18, FALSE), E7=4, VLOOKUP(H7, Wage_Info!$B$2:$AD$55, 19, FALSE)), C7=2015, _xlfn.IFS(E7=1, VLOOKUP(H7, Wage_Info!$B$2:$AD$55, 20, FALSE), E7=2, VLOOKUP(H7, Wage_Info!$B$2:$AD$55, 21, FALSE), E7=3, VLOOKUP(H7, Wage_Info!$B$2:$AD$55, 22, FALSE), E7=4, VLOOKUP(H7, Wage_Info!$B$2:$AD$55, 23, FALSE)), C7=2016, _xlfn.IFS(E7=1, VLOOKUP(H7, Wage_Info!$B$2:$AD$55, 24, FALSE), E7=2, VLOOKUP(H7, Wage_Info!$B$2:$AD$55, 25, FALSE), E7=3, VLOOKUP(H7, Wage_Info!$B$2:$AD$55, 26, FALSE), E7=4, VLOOKUP(H7, Wage_Info!$B$2:$AD$55, 27, FALSE)), C7=2017, _xlfn.IFS(E7=1, VLOOKUP(H7, Wage_Info!$B$2:$AD$55, 28, FALSE), E7=2, VLOOKUP(H7, Wage_Info!$B$2:$AD$55, 29, FALSE)))</f>
        <v>51887921650</v>
      </c>
      <c r="AA7" s="16">
        <f t="shared" si="4"/>
        <v>3.7637195090854058E-3</v>
      </c>
      <c r="AB7">
        <f>Key!C282</f>
        <v>1</v>
      </c>
      <c r="AC7">
        <f t="shared" si="5"/>
        <v>0</v>
      </c>
      <c r="AD7">
        <f t="shared" si="6"/>
        <v>0</v>
      </c>
      <c r="AE7">
        <f t="shared" si="7"/>
        <v>0</v>
      </c>
    </row>
    <row r="8" spans="1:31" x14ac:dyDescent="0.3">
      <c r="A8">
        <v>303</v>
      </c>
      <c r="B8">
        <v>122</v>
      </c>
      <c r="C8">
        <v>2017</v>
      </c>
      <c r="D8">
        <v>3</v>
      </c>
      <c r="E8">
        <f t="shared" si="0"/>
        <v>1</v>
      </c>
      <c r="F8">
        <v>2017</v>
      </c>
      <c r="G8" t="s">
        <v>184</v>
      </c>
      <c r="H8" s="13">
        <f>VALUE(IF(G8="foreign",53,SUBSTITUTE(G8,G8,VLOOKUP(G8,Key!$F$2:$G$55,2,))))</f>
        <v>5</v>
      </c>
      <c r="I8" t="s">
        <v>184</v>
      </c>
      <c r="J8">
        <f>VALUE(_xlfn.IFS(I8="foreign",53,I8="fictional",54,NOT(OR(I8="foreign",I8="fictional")),SUBSTITUTE(I8,I8,VLOOKUP(I8,Key!$F$2:$G$55,2,))))</f>
        <v>5</v>
      </c>
      <c r="K8">
        <f t="shared" si="1"/>
        <v>1</v>
      </c>
      <c r="L8">
        <f>VLOOKUP(H8, Key!$G$2:$J$54, 2)</f>
        <v>3</v>
      </c>
      <c r="M8">
        <f>VLOOKUP(J8, Key!$G$2:$J$54, 2)</f>
        <v>3</v>
      </c>
      <c r="N8">
        <f>VLOOKUP("*"&amp;G8&amp;"*",Key!$M$2:$N$6,2,FALSE)</f>
        <v>4</v>
      </c>
      <c r="O8">
        <f>VLOOKUP("*"&amp;G8&amp;"*",Key!$Q$2:$R$11,2,FALSE)</f>
        <v>6</v>
      </c>
      <c r="P8">
        <v>1669</v>
      </c>
      <c r="Q8" s="8">
        <v>22000000</v>
      </c>
      <c r="R8" t="s">
        <v>246</v>
      </c>
      <c r="S8">
        <f>VLOOKUP(R8, Key!$T$2:$U$25, 2, FALSE)</f>
        <v>6</v>
      </c>
      <c r="T8">
        <f t="shared" si="2"/>
        <v>0</v>
      </c>
      <c r="U8">
        <f>_xlfn.IFS(F8=2017, VLOOKUP(H8, 'State Pop'!$B$2:$F$55,5),F8=2016, VLOOKUP(H8, 'State Pop'!$B$2:$F$55,4), F8=2015, VLOOKUP(H8, 'State Pop'!$B$2:$F$55,3), F8=2014, VLOOKUP(H8, 'State Pop'!$B$2:$F$55,2))</f>
        <v>39536653</v>
      </c>
      <c r="V8">
        <f>_xlfn.IFS(C8=2014, _xlfn.IFS(D8=1, VLOOKUP(H8, Film_Workers!$B$2:$AR$55, 2, FALSE), D8=2, VLOOKUP(H8, Film_Workers!$B$2:$AR$55, 3, FALSE), D8=3, VLOOKUP(H8, Film_Workers!$B$2:$AR$55, 4, FALSE), D8=4, VLOOKUP(H8, Film_Workers!$B$2:$AR$55, 5, FALSE), D8=5, VLOOKUP(H8, Film_Workers!$B$2:$AR$55, 6, FALSE), D8=6, VLOOKUP(H8, Film_Workers!$B$2:$AR$55, 7, FALSE), D8=7, VLOOKUP(H8, Film_Workers!$B$2:$AR$55, 8, FALSE), D8=8, VLOOKUP(H8, Film_Workers!$B$2:$AR$55, 9, FALSE), D8=9, VLOOKUP(H8, Film_Workers!$B$2:$AR$55, 10, FALSE), D8=10, VLOOKUP(H8, Film_Workers!$B$2:$AR$55, 11, FALSE), D8=11, VLOOKUP(H8, Film_Workers!$B$2:$AR$55, 12, FALSE), D8=12, VLOOKUP(H8, Film_Workers!$B$2:$AR$55, 13, FALSE)), C8=2015, _xlfn.IFS(D8=1, VLOOKUP(H8, Film_Workers!$B$2:$AR$55, 14, FALSE), D8=2, VLOOKUP(H8, Film_Workers!$B$2:$AR$55, 15, FALSE), D8=3, VLOOKUP(H8, Film_Workers!$B$2:$AR$55, 16, FALSE), D8=4, VLOOKUP(H8, Film_Workers!$B$2:$AR$55, 17, FALSE), D8=5, VLOOKUP(H8, Film_Workers!$B$2:$AR$55, 18, FALSE), D8=6, VLOOKUP(H8, Film_Workers!$B$2:$AR$55, 19, FALSE), D8=7, VLOOKUP(H8, Film_Workers!$B$2:$AR$55, 20, FALSE), D8=8, VLOOKUP(H8, Film_Workers!$B$2:$AR$55, 21, FALSE), D8=9, VLOOKUP(H8, Film_Workers!$B$2:$AR$55, 22, FALSE), D8=10, VLOOKUP(H8, Film_Workers!$B$2:$AR$55, 23, FALSE), D8=11, VLOOKUP(H8, Film_Workers!$B$2:$AR$55, 24, FALSE), D8=12, VLOOKUP(H8, Film_Workers!$B$2:$AR$55, 25, FALSE)), C8=2016, _xlfn.IFS(D8=1, VLOOKUP(H8, Film_Workers!$B$2:$AR$55, 26, FALSE), D8=2, VLOOKUP(H8, Film_Workers!$B$2:$AR$55, 27, FALSE), D8=3, VLOOKUP(H8, Film_Workers!$B$2:$AR$55, 28, FALSE), D8=4, VLOOKUP(H8, Film_Workers!$B$2:$AR$55, 29, FALSE), D8=5, VLOOKUP(H8, Film_Workers!$B$2:$AR$55, 30, FALSE), D8=6, VLOOKUP(H8, Film_Workers!$B$2:$AR$55, 31, FALSE), D8=7, VLOOKUP(H8, Film_Workers!$B$2:$AR$55, 32, FALSE), D8=8, VLOOKUP(H8, Film_Workers!$B$2:$AR$55, 33, FALSE), D8=9, VLOOKUP(H8, Film_Workers!$B$2:$AR$55, 34, FALSE), D8=10, VLOOKUP(H8, Film_Workers!$B$2:$AR$55, 35, FALSE), D8=11, VLOOKUP(H8, Film_Workers!$B$2:$AR$55, 36, FALSE), D8=12, VLOOKUP(H8, Film_Workers!$B$2:$AR$55, 37, FALSE)), C8=2017, _xlfn.IFS(D8=1, VLOOKUP(H8, Film_Workers!$B$2:$AR$55, 38, FALSE), D8=2, VLOOKUP(H8, Film_Workers!$B$2:$AR$55, 39, FALSE), D8=3, VLOOKUP(H8, Film_Workers!$B$2:$AR$55, 40, FALSE), D8=4, VLOOKUP(H8, Film_Workers!$B$2:$AR$55, 41, FALSE), D8=5, VLOOKUP(H8, Film_Workers!$B$2:$AR$55, 42, FALSE), D8=6, VLOOKUP(H8, Film_Workers!$B$2:$AR$55, 43)))</f>
        <v>105976</v>
      </c>
      <c r="W8">
        <f>_xlfn.IFS(C8=2014, _xlfn.IFS(D8=1, VLOOKUP(H8, Priv_Workers!$B$2:$AR$55, 2, FALSE), D8=2, VLOOKUP(H8, Priv_Workers!$B$2:$AR$55, 3, FALSE), D8=3, VLOOKUP(H8, Priv_Workers!$B$2:$AR$55, 4, FALSE), D8=4, VLOOKUP(H8, Priv_Workers!$B$2:$AR$55, 5, FALSE), D8=5, VLOOKUP(H8, Priv_Workers!$B$2:$AR$55, 6, FALSE), D8=6, VLOOKUP(H8, Priv_Workers!$B$2:$AR$55, 7, FALSE), D8=7, VLOOKUP(H8, Priv_Workers!$B$2:$AR$55, 8, FALSE), D8=8, VLOOKUP(H8, Priv_Workers!$B$2:$AR$55, 9, FALSE), D8=9, VLOOKUP(H8, Priv_Workers!$B$2:$AR$55, 10, FALSE), D8=10, VLOOKUP(H8, Priv_Workers!$B$2:$AR$55, 11, FALSE), D8=11, VLOOKUP(H8, Priv_Workers!$B$2:$AR$55, 12, FALSE), D8=12, VLOOKUP(H8, Priv_Workers!$B$2:$AR$55, 13, FALSE)), C8=2015, _xlfn.IFS(D8=1, VLOOKUP(H8, Priv_Workers!$B$2:$AR$55, 14, FALSE), D8=2, VLOOKUP(H8, Priv_Workers!$B$2:$AR$55, 15, FALSE), D8=3, VLOOKUP(H8, Priv_Workers!$B$2:$AR$55, 16, FALSE), D8=4, VLOOKUP(H8, Priv_Workers!$B$2:$AR$55, 17, FALSE), D8=5, VLOOKUP(H8, Priv_Workers!$B$2:$AR$55, 18, FALSE), D8=6, VLOOKUP(H8, Priv_Workers!$B$2:$AR$55, 19, FALSE), D8=7, VLOOKUP(H8, Priv_Workers!$B$2:$AR$55, 20, FALSE), D8=8, VLOOKUP(H8, Priv_Workers!$B$2:$AR$55, 21, FALSE), D8=9, VLOOKUP(H8, Priv_Workers!$B$2:$AR$55, 22, FALSE), D8=10, VLOOKUP(H8, Priv_Workers!$B$2:$AR$55, 23, FALSE), D8=11, VLOOKUP(H8, Priv_Workers!$B$2:$AR$55, 24, FALSE), D8=12, VLOOKUP(H8, Priv_Workers!$B$2:$AR$55, 25, FALSE)), C8=2016, _xlfn.IFS(D8=1, VLOOKUP(H8, Priv_Workers!$B$2:$AR$55, 26, FALSE), D8=2, VLOOKUP(H8, Priv_Workers!$B$2:$AR$55, 27, FALSE), D8=3, VLOOKUP(H8, Priv_Workers!$B$2:$AR$55, 28, FALSE), D8=4, VLOOKUP(H8, Priv_Workers!$B$2:$AR$55, 29, FALSE), D8=5, VLOOKUP(H8, Priv_Workers!$B$2:$AR$55, 30, FALSE), D8=6, VLOOKUP(H8, Priv_Workers!$B$2:$AR$55, 31, FALSE), D8=7, VLOOKUP(H8, Priv_Workers!$B$2:$AR$55, 32, FALSE), D8=8, VLOOKUP(H8, Priv_Workers!$B$2:$AR$55, 33, FALSE), D8=9, VLOOKUP(H8, Priv_Workers!$B$2:$AR$55, 34, FALSE), D8=10, VLOOKUP(H8, Priv_Workers!$B$2:$AR$55, 35, FALSE), D8=11, VLOOKUP(H8, Priv_Workers!$B$2:$AR$55, 36, FALSE), D8=12, VLOOKUP(H8, Priv_Workers!$B$2:$AR$55, 37, FALSE)), C8=2017, _xlfn.IFS(D8=1, VLOOKUP(H8, Priv_Workers!$B$2:$AR$55, 38, FALSE), D8=2, VLOOKUP(H8, Priv_Workers!$B$2:$AR$55, 39, FALSE), D8=3, VLOOKUP(H8, Priv_Workers!$B$2:$AR$55, 40, FALSE), D8=4, VLOOKUP(H8, Priv_Workers!$B$2:$AR$55, 41, FALSE), D8=5, VLOOKUP(H8, Priv_Workers!$B$2:$AR$55, 42, FALSE), D8=6, VLOOKUP(H8, Priv_Workers!$B$2:$AR$55, 43)))</f>
        <v>14291285</v>
      </c>
      <c r="X8" s="15">
        <f t="shared" si="3"/>
        <v>7.4154283537134691E-3</v>
      </c>
      <c r="Y8" s="8">
        <f>_xlfn.IFS(C8=2014, _xlfn.IFS(E8=1, VLOOKUP(H8, Wage_Info!$B$2:$AD$55, 2, FALSE), E8=2, VLOOKUP(H8, Wage_Info!$B$2:$AD$55, 3, FALSE), E8=3, VLOOKUP(H8, Wage_Info!$B$2:$AD$55, 4, FALSE), E8=4, VLOOKUP(H8, Wage_Info!$B$2:$AD$55, 5, FALSE)), C8=2015, _xlfn.IFS(E8=1, VLOOKUP(H8, Wage_Info!$B$2:$AD$55, 6, FALSE), E8=2, VLOOKUP(H8, Wage_Info!$B$2:$AD$55, 7, FALSE), E8=3, VLOOKUP(H8, Wage_Info!$B$2:$AD$55, 8, FALSE), E8=4, VLOOKUP(H8, Wage_Info!$B$2:$AD$55, 9, FALSE)), C8=2016, _xlfn.IFS(E8=1, VLOOKUP(H8, Wage_Info!$B$2:$AD$55, 10, FALSE), E8=2, VLOOKUP(H8, Wage_Info!$B$2:$AD$55, 11, FALSE), E8=3, VLOOKUP(H8, Wage_Info!$B$2:$AD$55, 12, FALSE), E8=4, VLOOKUP(H8, Wage_Info!$B$2:$AD$55, 13, FALSE)), C8=2017, _xlfn.IFS(E8=1, VLOOKUP(H8, Wage_Info!$B$2:$AD$55, 14, FALSE), E8=2, VLOOKUP(H8, Wage_Info!$B$2:$AD$55, 15, FALSE)))</f>
        <v>3354034142</v>
      </c>
      <c r="Z8" s="8">
        <f>_xlfn.IFS(C8=2014, _xlfn.IFS(E8=1, VLOOKUP(H8, Wage_Info!$B$2:$AD$55, 16, FALSE), E8=2, VLOOKUP(H8, Wage_Info!$B$2:$AD$55, 17, FALSE), E8=3, VLOOKUP(H8, Wage_Info!$B$2:$AD$55, 18, FALSE), E8=4, VLOOKUP(H8, Wage_Info!$B$2:$AD$55, 19, FALSE)), C8=2015, _xlfn.IFS(E8=1, VLOOKUP(H8, Wage_Info!$B$2:$AD$55, 20, FALSE), E8=2, VLOOKUP(H8, Wage_Info!$B$2:$AD$55, 21, FALSE), E8=3, VLOOKUP(H8, Wage_Info!$B$2:$AD$55, 22, FALSE), E8=4, VLOOKUP(H8, Wage_Info!$B$2:$AD$55, 23, FALSE)), C8=2016, _xlfn.IFS(E8=1, VLOOKUP(H8, Wage_Info!$B$2:$AD$55, 24, FALSE), E8=2, VLOOKUP(H8, Wage_Info!$B$2:$AD$55, 25, FALSE), E8=3, VLOOKUP(H8, Wage_Info!$B$2:$AD$55, 26, FALSE), E8=4, VLOOKUP(H8, Wage_Info!$B$2:$AD$55, 27, FALSE)), C8=2017, _xlfn.IFS(E8=1, VLOOKUP(H8, Wage_Info!$B$2:$AD$55, 28, FALSE), E8=2, VLOOKUP(H8, Wage_Info!$B$2:$AD$55, 29, FALSE)))</f>
        <v>238492404012</v>
      </c>
      <c r="AA8" s="16">
        <f t="shared" si="4"/>
        <v>1.4063484142795752E-2</v>
      </c>
      <c r="AB8">
        <f>Key!C304</f>
        <v>1</v>
      </c>
      <c r="AC8">
        <f t="shared" si="5"/>
        <v>1</v>
      </c>
      <c r="AD8">
        <f t="shared" si="6"/>
        <v>0</v>
      </c>
      <c r="AE8">
        <f t="shared" si="7"/>
        <v>1</v>
      </c>
    </row>
    <row r="9" spans="1:31" x14ac:dyDescent="0.3">
      <c r="A9">
        <v>216</v>
      </c>
      <c r="B9">
        <v>35</v>
      </c>
      <c r="C9">
        <v>2017</v>
      </c>
      <c r="D9">
        <v>5</v>
      </c>
      <c r="E9">
        <f t="shared" si="0"/>
        <v>2</v>
      </c>
      <c r="F9">
        <v>2017</v>
      </c>
      <c r="G9" t="s">
        <v>284</v>
      </c>
      <c r="H9" s="13">
        <f>VALUE(IF(G9="foreign",53,SUBSTITUTE(G9,G9,VLOOKUP(G9,Key!$F$2:$G$55,2,))))</f>
        <v>11</v>
      </c>
      <c r="I9" t="s">
        <v>295</v>
      </c>
      <c r="J9">
        <f>VALUE(_xlfn.IFS(I9="foreign",53,I9="fictional",54,NOT(OR(I9="foreign",I9="fictional")),SUBSTITUTE(I9,I9,VLOOKUP(I9,Key!$F$2:$G$55,2,))))</f>
        <v>14</v>
      </c>
      <c r="K9">
        <f t="shared" si="1"/>
        <v>0</v>
      </c>
      <c r="L9">
        <f>VLOOKUP(H9, Key!$G$2:$J$54, 2)</f>
        <v>5</v>
      </c>
      <c r="M9">
        <f>VLOOKUP(J9, Key!$G$2:$J$54, 2)</f>
        <v>3</v>
      </c>
      <c r="N9">
        <f>VLOOKUP("*"&amp;G9&amp;"*",Key!$M$2:$N$6,2,FALSE)</f>
        <v>3</v>
      </c>
      <c r="O9">
        <f>VLOOKUP("*"&amp;G9&amp;"*",Key!$Q$2:$R$11,2,FALSE)</f>
        <v>7</v>
      </c>
      <c r="P9">
        <v>3615</v>
      </c>
      <c r="Q9" s="8">
        <v>28000000</v>
      </c>
      <c r="R9" t="s">
        <v>285</v>
      </c>
      <c r="S9">
        <f>VLOOKUP(R9, Key!$T$2:$U$23, 2, FALSE)</f>
        <v>9</v>
      </c>
      <c r="T9">
        <f t="shared" si="2"/>
        <v>1</v>
      </c>
      <c r="U9">
        <f>_xlfn.IFS(F9=2017, VLOOKUP(H9, 'State Pop'!$B$2:$F$55,5),F9=2016, VLOOKUP(H9, 'State Pop'!$B$2:$F$55,4), F9=2015, VLOOKUP(H9, 'State Pop'!$B$2:$F$55,3), F9=2014, VLOOKUP(H9, 'State Pop'!$B$2:$F$55,2))</f>
        <v>10429379</v>
      </c>
      <c r="V9">
        <f>_xlfn.IFS(C9=2014, _xlfn.IFS(D9=1, VLOOKUP(H9, Film_Workers!$B$2:$AR$55, 2, FALSE), D9=2, VLOOKUP(H9, Film_Workers!$B$2:$AR$55, 3, FALSE), D9=3, VLOOKUP(H9, Film_Workers!$B$2:$AR$55, 4, FALSE), D9=4, VLOOKUP(H9, Film_Workers!$B$2:$AR$55, 5, FALSE), D9=5, VLOOKUP(H9, Film_Workers!$B$2:$AR$55, 6, FALSE), D9=6, VLOOKUP(H9, Film_Workers!$B$2:$AR$55, 7, FALSE), D9=7, VLOOKUP(H9, Film_Workers!$B$2:$AR$55, 8, FALSE), D9=8, VLOOKUP(H9, Film_Workers!$B$2:$AR$55, 9, FALSE), D9=9, VLOOKUP(H9, Film_Workers!$B$2:$AR$55, 10, FALSE), D9=10, VLOOKUP(H9, Film_Workers!$B$2:$AR$55, 11, FALSE), D9=11, VLOOKUP(H9, Film_Workers!$B$2:$AR$55, 12, FALSE), D9=12, VLOOKUP(H9, Film_Workers!$B$2:$AR$55, 13, FALSE)), C9=2015, _xlfn.IFS(D9=1, VLOOKUP(H9, Film_Workers!$B$2:$AR$55, 14, FALSE), D9=2, VLOOKUP(H9, Film_Workers!$B$2:$AR$55, 15, FALSE), D9=3, VLOOKUP(H9, Film_Workers!$B$2:$AR$55, 16, FALSE), D9=4, VLOOKUP(H9, Film_Workers!$B$2:$AR$55, 17, FALSE), D9=5, VLOOKUP(H9, Film_Workers!$B$2:$AR$55, 18, FALSE), D9=6, VLOOKUP(H9, Film_Workers!$B$2:$AR$55, 19, FALSE), D9=7, VLOOKUP(H9, Film_Workers!$B$2:$AR$55, 20, FALSE), D9=8, VLOOKUP(H9, Film_Workers!$B$2:$AR$55, 21, FALSE), D9=9, VLOOKUP(H9, Film_Workers!$B$2:$AR$55, 22, FALSE), D9=10, VLOOKUP(H9, Film_Workers!$B$2:$AR$55, 23, FALSE), D9=11, VLOOKUP(H9, Film_Workers!$B$2:$AR$55, 24, FALSE), D9=12, VLOOKUP(H9, Film_Workers!$B$2:$AR$55, 25, FALSE)), C9=2016, _xlfn.IFS(D9=1, VLOOKUP(H9, Film_Workers!$B$2:$AR$55, 26, FALSE), D9=2, VLOOKUP(H9, Film_Workers!$B$2:$AR$55, 27, FALSE), D9=3, VLOOKUP(H9, Film_Workers!$B$2:$AR$55, 28, FALSE), D9=4, VLOOKUP(H9, Film_Workers!$B$2:$AR$55, 29, FALSE), D9=5, VLOOKUP(H9, Film_Workers!$B$2:$AR$55, 30, FALSE), D9=6, VLOOKUP(H9, Film_Workers!$B$2:$AR$55, 31, FALSE), D9=7, VLOOKUP(H9, Film_Workers!$B$2:$AR$55, 32, FALSE), D9=8, VLOOKUP(H9, Film_Workers!$B$2:$AR$55, 33, FALSE), D9=9, VLOOKUP(H9, Film_Workers!$B$2:$AR$55, 34, FALSE), D9=10, VLOOKUP(H9, Film_Workers!$B$2:$AR$55, 35, FALSE), D9=11, VLOOKUP(H9, Film_Workers!$B$2:$AR$55, 36, FALSE), D9=12, VLOOKUP(H9, Film_Workers!$B$2:$AR$55, 37, FALSE)), C9=2017, _xlfn.IFS(D9=1, VLOOKUP(H9, Film_Workers!$B$2:$AR$55, 38, FALSE), D9=2, VLOOKUP(H9, Film_Workers!$B$2:$AR$55, 39, FALSE), D9=3, VLOOKUP(H9, Film_Workers!$B$2:$AR$55, 40, FALSE), D9=4, VLOOKUP(H9, Film_Workers!$B$2:$AR$55, 41, FALSE), D9=5, VLOOKUP(H9, Film_Workers!$B$2:$AR$55, 42, FALSE), D9=6, VLOOKUP(H9, Film_Workers!$B$2:$AR$55, 43)))</f>
        <v>14624</v>
      </c>
      <c r="W9">
        <f>_xlfn.IFS(C9=2014, _xlfn.IFS(D9=1, VLOOKUP(H9, Priv_Workers!$B$2:$AR$55, 2, FALSE), D9=2, VLOOKUP(H9, Priv_Workers!$B$2:$AR$55, 3, FALSE), D9=3, VLOOKUP(H9, Priv_Workers!$B$2:$AR$55, 4, FALSE), D9=4, VLOOKUP(H9, Priv_Workers!$B$2:$AR$55, 5, FALSE), D9=5, VLOOKUP(H9, Priv_Workers!$B$2:$AR$55, 6, FALSE), D9=6, VLOOKUP(H9, Priv_Workers!$B$2:$AR$55, 7, FALSE), D9=7, VLOOKUP(H9, Priv_Workers!$B$2:$AR$55, 8, FALSE), D9=8, VLOOKUP(H9, Priv_Workers!$B$2:$AR$55, 9, FALSE), D9=9, VLOOKUP(H9, Priv_Workers!$B$2:$AR$55, 10, FALSE), D9=10, VLOOKUP(H9, Priv_Workers!$B$2:$AR$55, 11, FALSE), D9=11, VLOOKUP(H9, Priv_Workers!$B$2:$AR$55, 12, FALSE), D9=12, VLOOKUP(H9, Priv_Workers!$B$2:$AR$55, 13, FALSE)), C9=2015, _xlfn.IFS(D9=1, VLOOKUP(H9, Priv_Workers!$B$2:$AR$55, 14, FALSE), D9=2, VLOOKUP(H9, Priv_Workers!$B$2:$AR$55, 15, FALSE), D9=3, VLOOKUP(H9, Priv_Workers!$B$2:$AR$55, 16, FALSE), D9=4, VLOOKUP(H9, Priv_Workers!$B$2:$AR$55, 17, FALSE), D9=5, VLOOKUP(H9, Priv_Workers!$B$2:$AR$55, 18, FALSE), D9=6, VLOOKUP(H9, Priv_Workers!$B$2:$AR$55, 19, FALSE), D9=7, VLOOKUP(H9, Priv_Workers!$B$2:$AR$55, 20, FALSE), D9=8, VLOOKUP(H9, Priv_Workers!$B$2:$AR$55, 21, FALSE), D9=9, VLOOKUP(H9, Priv_Workers!$B$2:$AR$55, 22, FALSE), D9=10, VLOOKUP(H9, Priv_Workers!$B$2:$AR$55, 23, FALSE), D9=11, VLOOKUP(H9, Priv_Workers!$B$2:$AR$55, 24, FALSE), D9=12, VLOOKUP(H9, Priv_Workers!$B$2:$AR$55, 25, FALSE)), C9=2016, _xlfn.IFS(D9=1, VLOOKUP(H9, Priv_Workers!$B$2:$AR$55, 26, FALSE), D9=2, VLOOKUP(H9, Priv_Workers!$B$2:$AR$55, 27, FALSE), D9=3, VLOOKUP(H9, Priv_Workers!$B$2:$AR$55, 28, FALSE), D9=4, VLOOKUP(H9, Priv_Workers!$B$2:$AR$55, 29, FALSE), D9=5, VLOOKUP(H9, Priv_Workers!$B$2:$AR$55, 30, FALSE), D9=6, VLOOKUP(H9, Priv_Workers!$B$2:$AR$55, 31, FALSE), D9=7, VLOOKUP(H9, Priv_Workers!$B$2:$AR$55, 32, FALSE), D9=8, VLOOKUP(H9, Priv_Workers!$B$2:$AR$55, 33, FALSE), D9=9, VLOOKUP(H9, Priv_Workers!$B$2:$AR$55, 34, FALSE), D9=10, VLOOKUP(H9, Priv_Workers!$B$2:$AR$55, 35, FALSE), D9=11, VLOOKUP(H9, Priv_Workers!$B$2:$AR$55, 36, FALSE), D9=12, VLOOKUP(H9, Priv_Workers!$B$2:$AR$55, 37, FALSE)), C9=2017, _xlfn.IFS(D9=1, VLOOKUP(H9, Priv_Workers!$B$2:$AR$55, 38, FALSE), D9=2, VLOOKUP(H9, Priv_Workers!$B$2:$AR$55, 39, FALSE), D9=3, VLOOKUP(H9, Priv_Workers!$B$2:$AR$55, 40, FALSE), D9=4, VLOOKUP(H9, Priv_Workers!$B$2:$AR$55, 41, FALSE), D9=5, VLOOKUP(H9, Priv_Workers!$B$2:$AR$55, 42, FALSE), D9=6, VLOOKUP(H9, Priv_Workers!$B$2:$AR$55, 43)))</f>
        <v>3695033</v>
      </c>
      <c r="X9" s="15">
        <f t="shared" si="3"/>
        <v>3.957745438268075E-3</v>
      </c>
      <c r="Y9" s="8">
        <f>_xlfn.IFS(C9=2014, _xlfn.IFS(E9=1, VLOOKUP(H9, Wage_Info!$B$2:$AD$55, 2, FALSE), E9=2, VLOOKUP(H9, Wage_Info!$B$2:$AD$55, 3, FALSE), E9=3, VLOOKUP(H9, Wage_Info!$B$2:$AD$55, 4, FALSE), E9=4, VLOOKUP(H9, Wage_Info!$B$2:$AD$55, 5, FALSE)), C9=2015, _xlfn.IFS(E9=1, VLOOKUP(H9, Wage_Info!$B$2:$AD$55, 6, FALSE), E9=2, VLOOKUP(H9, Wage_Info!$B$2:$AD$55, 7, FALSE), E9=3, VLOOKUP(H9, Wage_Info!$B$2:$AD$55, 8, FALSE), E9=4, VLOOKUP(H9, Wage_Info!$B$2:$AD$55, 9, FALSE)), C9=2016, _xlfn.IFS(E9=1, VLOOKUP(H9, Wage_Info!$B$2:$AD$55, 10, FALSE), E9=2, VLOOKUP(H9, Wage_Info!$B$2:$AD$55, 11, FALSE), E9=3, VLOOKUP(H9, Wage_Info!$B$2:$AD$55, 12, FALSE), E9=4, VLOOKUP(H9, Wage_Info!$B$2:$AD$55, 13, FALSE)), C9=2017, _xlfn.IFS(E9=1, VLOOKUP(H9, Wage_Info!$B$2:$AD$55, 14, FALSE), E9=2, VLOOKUP(H9, Wage_Info!$B$2:$AD$55, 15, FALSE)))</f>
        <v>238711048</v>
      </c>
      <c r="Z9" s="8">
        <f>_xlfn.IFS(C9=2014, _xlfn.IFS(E9=1, VLOOKUP(H9, Wage_Info!$B$2:$AD$55, 16, FALSE), E9=2, VLOOKUP(H9, Wage_Info!$B$2:$AD$55, 17, FALSE), E9=3, VLOOKUP(H9, Wage_Info!$B$2:$AD$55, 18, FALSE), E9=4, VLOOKUP(H9, Wage_Info!$B$2:$AD$55, 19, FALSE)), C9=2015, _xlfn.IFS(E9=1, VLOOKUP(H9, Wage_Info!$B$2:$AD$55, 20, FALSE), E9=2, VLOOKUP(H9, Wage_Info!$B$2:$AD$55, 21, FALSE), E9=3, VLOOKUP(H9, Wage_Info!$B$2:$AD$55, 22, FALSE), E9=4, VLOOKUP(H9, Wage_Info!$B$2:$AD$55, 23, FALSE)), C9=2016, _xlfn.IFS(E9=1, VLOOKUP(H9, Wage_Info!$B$2:$AD$55, 24, FALSE), E9=2, VLOOKUP(H9, Wage_Info!$B$2:$AD$55, 25, FALSE), E9=3, VLOOKUP(H9, Wage_Info!$B$2:$AD$55, 26, FALSE), E9=4, VLOOKUP(H9, Wage_Info!$B$2:$AD$55, 27, FALSE)), C9=2017, _xlfn.IFS(E9=1, VLOOKUP(H9, Wage_Info!$B$2:$AD$55, 28, FALSE), E9=2, VLOOKUP(H9, Wage_Info!$B$2:$AD$55, 29, FALSE)))</f>
        <v>46315728091</v>
      </c>
      <c r="AA9" s="16">
        <f t="shared" si="4"/>
        <v>5.1539953669946939E-3</v>
      </c>
      <c r="AB9">
        <f>Key!C217</f>
        <v>1</v>
      </c>
      <c r="AC9">
        <f t="shared" si="5"/>
        <v>0</v>
      </c>
      <c r="AD9">
        <f t="shared" si="6"/>
        <v>0</v>
      </c>
      <c r="AE9">
        <f t="shared" si="7"/>
        <v>0</v>
      </c>
    </row>
    <row r="10" spans="1:31" x14ac:dyDescent="0.3">
      <c r="A10">
        <v>262</v>
      </c>
      <c r="B10">
        <v>81</v>
      </c>
      <c r="C10">
        <v>2017</v>
      </c>
      <c r="D10">
        <v>5</v>
      </c>
      <c r="E10">
        <f t="shared" si="0"/>
        <v>2</v>
      </c>
      <c r="F10">
        <v>2017</v>
      </c>
      <c r="G10" t="s">
        <v>185</v>
      </c>
      <c r="H10" s="13">
        <f>VALUE(IF(G10="foreign",53,SUBSTITUTE(G10,G10,VLOOKUP(G10,Key!$F$2:$G$55,2,))))</f>
        <v>33</v>
      </c>
      <c r="I10" t="s">
        <v>189</v>
      </c>
      <c r="J10">
        <f>VALUE(_xlfn.IFS(I10="foreign",53,I10="fictional",54,NOT(OR(I10="foreign",I10="fictional")),SUBSTITUTE(I10,I10,VLOOKUP(I10,Key!$F$2:$G$55,2,))))</f>
        <v>9</v>
      </c>
      <c r="K10">
        <f t="shared" si="1"/>
        <v>0</v>
      </c>
      <c r="L10">
        <f>VLOOKUP(H10, Key!$G$2:$J$54, 2)</f>
        <v>3</v>
      </c>
      <c r="M10">
        <f>VLOOKUP(J10, Key!$G$2:$J$54, 2)</f>
        <v>2</v>
      </c>
      <c r="N10">
        <f>VLOOKUP("*"&amp;G10&amp;"*",Key!$M$2:$N$6,2,FALSE)</f>
        <v>2</v>
      </c>
      <c r="O10">
        <f>VLOOKUP("*"&amp;G10&amp;"*",Key!$Q$2:$R$11,2,FALSE)</f>
        <v>3</v>
      </c>
      <c r="P10">
        <v>2851</v>
      </c>
      <c r="Q10" s="8">
        <v>50000000</v>
      </c>
      <c r="R10" t="s">
        <v>283</v>
      </c>
      <c r="S10">
        <f>VLOOKUP(R10, Key!$T$2:$U$25, 2, FALSE)</f>
        <v>4</v>
      </c>
      <c r="T10">
        <f t="shared" si="2"/>
        <v>0</v>
      </c>
      <c r="U10">
        <f>_xlfn.IFS(F10=2017, VLOOKUP(H10, 'State Pop'!$B$2:$F$55,5),F10=2016, VLOOKUP(H10, 'State Pop'!$B$2:$F$55,4), F10=2015, VLOOKUP(H10, 'State Pop'!$B$2:$F$55,3), F10=2014, VLOOKUP(H10, 'State Pop'!$B$2:$F$55,2))</f>
        <v>19849399</v>
      </c>
      <c r="V10">
        <f>_xlfn.IFS(C10=2014, _xlfn.IFS(D10=1, VLOOKUP(H10, Film_Workers!$B$2:$AR$55, 2, FALSE), D10=2, VLOOKUP(H10, Film_Workers!$B$2:$AR$55, 3, FALSE), D10=3, VLOOKUP(H10, Film_Workers!$B$2:$AR$55, 4, FALSE), D10=4, VLOOKUP(H10, Film_Workers!$B$2:$AR$55, 5, FALSE), D10=5, VLOOKUP(H10, Film_Workers!$B$2:$AR$55, 6, FALSE), D10=6, VLOOKUP(H10, Film_Workers!$B$2:$AR$55, 7, FALSE), D10=7, VLOOKUP(H10, Film_Workers!$B$2:$AR$55, 8, FALSE), D10=8, VLOOKUP(H10, Film_Workers!$B$2:$AR$55, 9, FALSE), D10=9, VLOOKUP(H10, Film_Workers!$B$2:$AR$55, 10, FALSE), D10=10, VLOOKUP(H10, Film_Workers!$B$2:$AR$55, 11, FALSE), D10=11, VLOOKUP(H10, Film_Workers!$B$2:$AR$55, 12, FALSE), D10=12, VLOOKUP(H10, Film_Workers!$B$2:$AR$55, 13, FALSE)), C10=2015, _xlfn.IFS(D10=1, VLOOKUP(H10, Film_Workers!$B$2:$AR$55, 14, FALSE), D10=2, VLOOKUP(H10, Film_Workers!$B$2:$AR$55, 15, FALSE), D10=3, VLOOKUP(H10, Film_Workers!$B$2:$AR$55, 16, FALSE), D10=4, VLOOKUP(H10, Film_Workers!$B$2:$AR$55, 17, FALSE), D10=5, VLOOKUP(H10, Film_Workers!$B$2:$AR$55, 18, FALSE), D10=6, VLOOKUP(H10, Film_Workers!$B$2:$AR$55, 19, FALSE), D10=7, VLOOKUP(H10, Film_Workers!$B$2:$AR$55, 20, FALSE), D10=8, VLOOKUP(H10, Film_Workers!$B$2:$AR$55, 21, FALSE), D10=9, VLOOKUP(H10, Film_Workers!$B$2:$AR$55, 22, FALSE), D10=10, VLOOKUP(H10, Film_Workers!$B$2:$AR$55, 23, FALSE), D10=11, VLOOKUP(H10, Film_Workers!$B$2:$AR$55, 24, FALSE), D10=12, VLOOKUP(H10, Film_Workers!$B$2:$AR$55, 25, FALSE)), C10=2016, _xlfn.IFS(D10=1, VLOOKUP(H10, Film_Workers!$B$2:$AR$55, 26, FALSE), D10=2, VLOOKUP(H10, Film_Workers!$B$2:$AR$55, 27, FALSE), D10=3, VLOOKUP(H10, Film_Workers!$B$2:$AR$55, 28, FALSE), D10=4, VLOOKUP(H10, Film_Workers!$B$2:$AR$55, 29, FALSE), D10=5, VLOOKUP(H10, Film_Workers!$B$2:$AR$55, 30, FALSE), D10=6, VLOOKUP(H10, Film_Workers!$B$2:$AR$55, 31, FALSE), D10=7, VLOOKUP(H10, Film_Workers!$B$2:$AR$55, 32, FALSE), D10=8, VLOOKUP(H10, Film_Workers!$B$2:$AR$55, 33, FALSE), D10=9, VLOOKUP(H10, Film_Workers!$B$2:$AR$55, 34, FALSE), D10=10, VLOOKUP(H10, Film_Workers!$B$2:$AR$55, 35, FALSE), D10=11, VLOOKUP(H10, Film_Workers!$B$2:$AR$55, 36, FALSE), D10=12, VLOOKUP(H10, Film_Workers!$B$2:$AR$55, 37, FALSE)), C10=2017, _xlfn.IFS(D10=1, VLOOKUP(H10, Film_Workers!$B$2:$AR$55, 38, FALSE), D10=2, VLOOKUP(H10, Film_Workers!$B$2:$AR$55, 39, FALSE), D10=3, VLOOKUP(H10, Film_Workers!$B$2:$AR$55, 40, FALSE), D10=4, VLOOKUP(H10, Film_Workers!$B$2:$AR$55, 41, FALSE), D10=5, VLOOKUP(H10, Film_Workers!$B$2:$AR$55, 42, FALSE), D10=6, VLOOKUP(H10, Film_Workers!$B$2:$AR$55, 43)))</f>
        <v>44684</v>
      </c>
      <c r="W10">
        <f>_xlfn.IFS(C10=2014, _xlfn.IFS(D10=1, VLOOKUP(H10, Priv_Workers!$B$2:$AR$55, 2, FALSE), D10=2, VLOOKUP(H10, Priv_Workers!$B$2:$AR$55, 3, FALSE), D10=3, VLOOKUP(H10, Priv_Workers!$B$2:$AR$55, 4, FALSE), D10=4, VLOOKUP(H10, Priv_Workers!$B$2:$AR$55, 5, FALSE), D10=5, VLOOKUP(H10, Priv_Workers!$B$2:$AR$55, 6, FALSE), D10=6, VLOOKUP(H10, Priv_Workers!$B$2:$AR$55, 7, FALSE), D10=7, VLOOKUP(H10, Priv_Workers!$B$2:$AR$55, 8, FALSE), D10=8, VLOOKUP(H10, Priv_Workers!$B$2:$AR$55, 9, FALSE), D10=9, VLOOKUP(H10, Priv_Workers!$B$2:$AR$55, 10, FALSE), D10=10, VLOOKUP(H10, Priv_Workers!$B$2:$AR$55, 11, FALSE), D10=11, VLOOKUP(H10, Priv_Workers!$B$2:$AR$55, 12, FALSE), D10=12, VLOOKUP(H10, Priv_Workers!$B$2:$AR$55, 13, FALSE)), C10=2015, _xlfn.IFS(D10=1, VLOOKUP(H10, Priv_Workers!$B$2:$AR$55, 14, FALSE), D10=2, VLOOKUP(H10, Priv_Workers!$B$2:$AR$55, 15, FALSE), D10=3, VLOOKUP(H10, Priv_Workers!$B$2:$AR$55, 16, FALSE), D10=4, VLOOKUP(H10, Priv_Workers!$B$2:$AR$55, 17, FALSE), D10=5, VLOOKUP(H10, Priv_Workers!$B$2:$AR$55, 18, FALSE), D10=6, VLOOKUP(H10, Priv_Workers!$B$2:$AR$55, 19, FALSE), D10=7, VLOOKUP(H10, Priv_Workers!$B$2:$AR$55, 20, FALSE), D10=8, VLOOKUP(H10, Priv_Workers!$B$2:$AR$55, 21, FALSE), D10=9, VLOOKUP(H10, Priv_Workers!$B$2:$AR$55, 22, FALSE), D10=10, VLOOKUP(H10, Priv_Workers!$B$2:$AR$55, 23, FALSE), D10=11, VLOOKUP(H10, Priv_Workers!$B$2:$AR$55, 24, FALSE), D10=12, VLOOKUP(H10, Priv_Workers!$B$2:$AR$55, 25, FALSE)), C10=2016, _xlfn.IFS(D10=1, VLOOKUP(H10, Priv_Workers!$B$2:$AR$55, 26, FALSE), D10=2, VLOOKUP(H10, Priv_Workers!$B$2:$AR$55, 27, FALSE), D10=3, VLOOKUP(H10, Priv_Workers!$B$2:$AR$55, 28, FALSE), D10=4, VLOOKUP(H10, Priv_Workers!$B$2:$AR$55, 29, FALSE), D10=5, VLOOKUP(H10, Priv_Workers!$B$2:$AR$55, 30, FALSE), D10=6, VLOOKUP(H10, Priv_Workers!$B$2:$AR$55, 31, FALSE), D10=7, VLOOKUP(H10, Priv_Workers!$B$2:$AR$55, 32, FALSE), D10=8, VLOOKUP(H10, Priv_Workers!$B$2:$AR$55, 33, FALSE), D10=9, VLOOKUP(H10, Priv_Workers!$B$2:$AR$55, 34, FALSE), D10=10, VLOOKUP(H10, Priv_Workers!$B$2:$AR$55, 35, FALSE), D10=11, VLOOKUP(H10, Priv_Workers!$B$2:$AR$55, 36, FALSE), D10=12, VLOOKUP(H10, Priv_Workers!$B$2:$AR$55, 37, FALSE)), C10=2017, _xlfn.IFS(D10=1, VLOOKUP(H10, Priv_Workers!$B$2:$AR$55, 38, FALSE), D10=2, VLOOKUP(H10, Priv_Workers!$B$2:$AR$55, 39, FALSE), D10=3, VLOOKUP(H10, Priv_Workers!$B$2:$AR$55, 40, FALSE), D10=4, VLOOKUP(H10, Priv_Workers!$B$2:$AR$55, 41, FALSE), D10=5, VLOOKUP(H10, Priv_Workers!$B$2:$AR$55, 42, FALSE), D10=6, VLOOKUP(H10, Priv_Workers!$B$2:$AR$55, 43)))</f>
        <v>7908520</v>
      </c>
      <c r="X10" s="15">
        <f t="shared" si="3"/>
        <v>5.6501089963735315E-3</v>
      </c>
      <c r="Y10" s="8">
        <f>_xlfn.IFS(C10=2014, _xlfn.IFS(E10=1, VLOOKUP(H10, Wage_Info!$B$2:$AD$55, 2, FALSE), E10=2, VLOOKUP(H10, Wage_Info!$B$2:$AD$55, 3, FALSE), E10=3, VLOOKUP(H10, Wage_Info!$B$2:$AD$55, 4, FALSE), E10=4, VLOOKUP(H10, Wage_Info!$B$2:$AD$55, 5, FALSE)), C10=2015, _xlfn.IFS(E10=1, VLOOKUP(H10, Wage_Info!$B$2:$AD$55, 6, FALSE), E10=2, VLOOKUP(H10, Wage_Info!$B$2:$AD$55, 7, FALSE), E10=3, VLOOKUP(H10, Wage_Info!$B$2:$AD$55, 8, FALSE), E10=4, VLOOKUP(H10, Wage_Info!$B$2:$AD$55, 9, FALSE)), C10=2016, _xlfn.IFS(E10=1, VLOOKUP(H10, Wage_Info!$B$2:$AD$55, 10, FALSE), E10=2, VLOOKUP(H10, Wage_Info!$B$2:$AD$55, 11, FALSE), E10=3, VLOOKUP(H10, Wage_Info!$B$2:$AD$55, 12, FALSE), E10=4, VLOOKUP(H10, Wage_Info!$B$2:$AD$55, 13, FALSE)), C10=2017, _xlfn.IFS(E10=1, VLOOKUP(H10, Wage_Info!$B$2:$AD$55, 14, FALSE), E10=2, VLOOKUP(H10, Wage_Info!$B$2:$AD$55, 15, FALSE)))</f>
        <v>928890090</v>
      </c>
      <c r="Z10" s="8">
        <f>_xlfn.IFS(C10=2014, _xlfn.IFS(E10=1, VLOOKUP(H10, Wage_Info!$B$2:$AD$55, 16, FALSE), E10=2, VLOOKUP(H10, Wage_Info!$B$2:$AD$55, 17, FALSE), E10=3, VLOOKUP(H10, Wage_Info!$B$2:$AD$55, 18, FALSE), E10=4, VLOOKUP(H10, Wage_Info!$B$2:$AD$55, 19, FALSE)), C10=2015, _xlfn.IFS(E10=1, VLOOKUP(H10, Wage_Info!$B$2:$AD$55, 20, FALSE), E10=2, VLOOKUP(H10, Wage_Info!$B$2:$AD$55, 21, FALSE), E10=3, VLOOKUP(H10, Wage_Info!$B$2:$AD$55, 22, FALSE), E10=4, VLOOKUP(H10, Wage_Info!$B$2:$AD$55, 23, FALSE)), C10=2016, _xlfn.IFS(E10=1, VLOOKUP(H10, Wage_Info!$B$2:$AD$55, 24, FALSE), E10=2, VLOOKUP(H10, Wage_Info!$B$2:$AD$55, 25, FALSE), E10=3, VLOOKUP(H10, Wage_Info!$B$2:$AD$55, 26, FALSE), E10=4, VLOOKUP(H10, Wage_Info!$B$2:$AD$55, 27, FALSE)), C10=2017, _xlfn.IFS(E10=1, VLOOKUP(H10, Wage_Info!$B$2:$AD$55, 28, FALSE), E10=2, VLOOKUP(H10, Wage_Info!$B$2:$AD$55, 29, FALSE)))</f>
        <v>126487134153</v>
      </c>
      <c r="AA10" s="16">
        <f t="shared" si="4"/>
        <v>7.3437515698348103E-3</v>
      </c>
      <c r="AB10">
        <f>Key!C263</f>
        <v>1</v>
      </c>
      <c r="AC10">
        <f t="shared" si="5"/>
        <v>0</v>
      </c>
      <c r="AD10">
        <f t="shared" si="6"/>
        <v>1</v>
      </c>
      <c r="AE10">
        <f t="shared" si="7"/>
        <v>1</v>
      </c>
    </row>
    <row r="11" spans="1:31" x14ac:dyDescent="0.3">
      <c r="A11">
        <v>291</v>
      </c>
      <c r="B11">
        <v>110</v>
      </c>
      <c r="C11">
        <v>2017</v>
      </c>
      <c r="D11">
        <v>5</v>
      </c>
      <c r="E11">
        <f t="shared" si="0"/>
        <v>2</v>
      </c>
      <c r="F11">
        <v>2017</v>
      </c>
      <c r="G11" t="s">
        <v>282</v>
      </c>
      <c r="H11" s="13">
        <f>VALUE(IF(G11="foreign",53,SUBSTITUTE(G11,G11,VLOOKUP(G11,Key!$F$2:$G$55,2,))))</f>
        <v>53</v>
      </c>
      <c r="I11" t="s">
        <v>282</v>
      </c>
      <c r="J11">
        <f>VALUE(_xlfn.IFS(I11="foreign",53,I11="fictional",54,NOT(OR(I11="foreign",I11="fictional")),SUBSTITUTE(I11,I11,VLOOKUP(I11,Key!$F$2:$G$55,2,))))</f>
        <v>53</v>
      </c>
      <c r="K11">
        <f t="shared" si="1"/>
        <v>1</v>
      </c>
      <c r="L11">
        <f>VLOOKUP(H11, Key!$G$2:$J$54, 2)</f>
        <v>0</v>
      </c>
      <c r="M11">
        <f>VLOOKUP(J11, Key!$G$2:$J$54, 2)</f>
        <v>0</v>
      </c>
      <c r="N11">
        <f>VLOOKUP("*"&amp;G11&amp;"*",Key!$M$2:$N$6,2,FALSE)</f>
        <v>0</v>
      </c>
      <c r="O11">
        <f>VLOOKUP("*"&amp;G11&amp;"*",Key!$Q$2:$R$11,2,FALSE)</f>
        <v>0</v>
      </c>
      <c r="P11">
        <v>2123</v>
      </c>
      <c r="Q11" s="8">
        <v>50000000</v>
      </c>
      <c r="R11" t="s">
        <v>246</v>
      </c>
      <c r="S11">
        <f>VLOOKUP(R11, Key!$T$2:$U$25, 2, FALSE)</f>
        <v>6</v>
      </c>
      <c r="T11">
        <f t="shared" si="2"/>
        <v>0</v>
      </c>
      <c r="U11">
        <f>_xlfn.IFS(F11=2017, VLOOKUP(H11, 'State Pop'!$B$2:$F$55,5),F11=2016, VLOOKUP(H11, 'State Pop'!$B$2:$F$55,4), F11=2015, VLOOKUP(H11, 'State Pop'!$B$2:$F$55,3), F11=2014, VLOOKUP(H11, 'State Pop'!$B$2:$F$55,2))</f>
        <v>0</v>
      </c>
      <c r="V11">
        <f>_xlfn.IFS(C11=2014, _xlfn.IFS(D11=1, VLOOKUP(H11, Film_Workers!$B$2:$AR$55, 2, FALSE), D11=2, VLOOKUP(H11, Film_Workers!$B$2:$AR$55, 3, FALSE), D11=3, VLOOKUP(H11, Film_Workers!$B$2:$AR$55, 4, FALSE), D11=4, VLOOKUP(H11, Film_Workers!$B$2:$AR$55, 5, FALSE), D11=5, VLOOKUP(H11, Film_Workers!$B$2:$AR$55, 6, FALSE), D11=6, VLOOKUP(H11, Film_Workers!$B$2:$AR$55, 7, FALSE), D11=7, VLOOKUP(H11, Film_Workers!$B$2:$AR$55, 8, FALSE), D11=8, VLOOKUP(H11, Film_Workers!$B$2:$AR$55, 9, FALSE), D11=9, VLOOKUP(H11, Film_Workers!$B$2:$AR$55, 10, FALSE), D11=10, VLOOKUP(H11, Film_Workers!$B$2:$AR$55, 11, FALSE), D11=11, VLOOKUP(H11, Film_Workers!$B$2:$AR$55, 12, FALSE), D11=12, VLOOKUP(H11, Film_Workers!$B$2:$AR$55, 13, FALSE)), C11=2015, _xlfn.IFS(D11=1, VLOOKUP(H11, Film_Workers!$B$2:$AR$55, 14, FALSE), D11=2, VLOOKUP(H11, Film_Workers!$B$2:$AR$55, 15, FALSE), D11=3, VLOOKUP(H11, Film_Workers!$B$2:$AR$55, 16, FALSE), D11=4, VLOOKUP(H11, Film_Workers!$B$2:$AR$55, 17, FALSE), D11=5, VLOOKUP(H11, Film_Workers!$B$2:$AR$55, 18, FALSE), D11=6, VLOOKUP(H11, Film_Workers!$B$2:$AR$55, 19, FALSE), D11=7, VLOOKUP(H11, Film_Workers!$B$2:$AR$55, 20, FALSE), D11=8, VLOOKUP(H11, Film_Workers!$B$2:$AR$55, 21, FALSE), D11=9, VLOOKUP(H11, Film_Workers!$B$2:$AR$55, 22, FALSE), D11=10, VLOOKUP(H11, Film_Workers!$B$2:$AR$55, 23, FALSE), D11=11, VLOOKUP(H11, Film_Workers!$B$2:$AR$55, 24, FALSE), D11=12, VLOOKUP(H11, Film_Workers!$B$2:$AR$55, 25, FALSE)), C11=2016, _xlfn.IFS(D11=1, VLOOKUP(H11, Film_Workers!$B$2:$AR$55, 26, FALSE), D11=2, VLOOKUP(H11, Film_Workers!$B$2:$AR$55, 27, FALSE), D11=3, VLOOKUP(H11, Film_Workers!$B$2:$AR$55, 28, FALSE), D11=4, VLOOKUP(H11, Film_Workers!$B$2:$AR$55, 29, FALSE), D11=5, VLOOKUP(H11, Film_Workers!$B$2:$AR$55, 30, FALSE), D11=6, VLOOKUP(H11, Film_Workers!$B$2:$AR$55, 31, FALSE), D11=7, VLOOKUP(H11, Film_Workers!$B$2:$AR$55, 32, FALSE), D11=8, VLOOKUP(H11, Film_Workers!$B$2:$AR$55, 33, FALSE), D11=9, VLOOKUP(H11, Film_Workers!$B$2:$AR$55, 34, FALSE), D11=10, VLOOKUP(H11, Film_Workers!$B$2:$AR$55, 35, FALSE), D11=11, VLOOKUP(H11, Film_Workers!$B$2:$AR$55, 36, FALSE), D11=12, VLOOKUP(H11, Film_Workers!$B$2:$AR$55, 37, FALSE)), C11=2017, _xlfn.IFS(D11=1, VLOOKUP(H11, Film_Workers!$B$2:$AR$55, 38, FALSE), D11=2, VLOOKUP(H11, Film_Workers!$B$2:$AR$55, 39, FALSE), D11=3, VLOOKUP(H11, Film_Workers!$B$2:$AR$55, 40, FALSE), D11=4, VLOOKUP(H11, Film_Workers!$B$2:$AR$55, 41, FALSE), D11=5, VLOOKUP(H11, Film_Workers!$B$2:$AR$55, 42, FALSE), D11=6, VLOOKUP(H11, Film_Workers!$B$2:$AR$55, 43)))</f>
        <v>0</v>
      </c>
      <c r="W11">
        <f>_xlfn.IFS(C11=2014, _xlfn.IFS(D11=1, VLOOKUP(H11, Priv_Workers!$B$2:$AR$55, 2, FALSE), D11=2, VLOOKUP(H11, Priv_Workers!$B$2:$AR$55, 3, FALSE), D11=3, VLOOKUP(H11, Priv_Workers!$B$2:$AR$55, 4, FALSE), D11=4, VLOOKUP(H11, Priv_Workers!$B$2:$AR$55, 5, FALSE), D11=5, VLOOKUP(H11, Priv_Workers!$B$2:$AR$55, 6, FALSE), D11=6, VLOOKUP(H11, Priv_Workers!$B$2:$AR$55, 7, FALSE), D11=7, VLOOKUP(H11, Priv_Workers!$B$2:$AR$55, 8, FALSE), D11=8, VLOOKUP(H11, Priv_Workers!$B$2:$AR$55, 9, FALSE), D11=9, VLOOKUP(H11, Priv_Workers!$B$2:$AR$55, 10, FALSE), D11=10, VLOOKUP(H11, Priv_Workers!$B$2:$AR$55, 11, FALSE), D11=11, VLOOKUP(H11, Priv_Workers!$B$2:$AR$55, 12, FALSE), D11=12, VLOOKUP(H11, Priv_Workers!$B$2:$AR$55, 13, FALSE)), C11=2015, _xlfn.IFS(D11=1, VLOOKUP(H11, Priv_Workers!$B$2:$AR$55, 14, FALSE), D11=2, VLOOKUP(H11, Priv_Workers!$B$2:$AR$55, 15, FALSE), D11=3, VLOOKUP(H11, Priv_Workers!$B$2:$AR$55, 16, FALSE), D11=4, VLOOKUP(H11, Priv_Workers!$B$2:$AR$55, 17, FALSE), D11=5, VLOOKUP(H11, Priv_Workers!$B$2:$AR$55, 18, FALSE), D11=6, VLOOKUP(H11, Priv_Workers!$B$2:$AR$55, 19, FALSE), D11=7, VLOOKUP(H11, Priv_Workers!$B$2:$AR$55, 20, FALSE), D11=8, VLOOKUP(H11, Priv_Workers!$B$2:$AR$55, 21, FALSE), D11=9, VLOOKUP(H11, Priv_Workers!$B$2:$AR$55, 22, FALSE), D11=10, VLOOKUP(H11, Priv_Workers!$B$2:$AR$55, 23, FALSE), D11=11, VLOOKUP(H11, Priv_Workers!$B$2:$AR$55, 24, FALSE), D11=12, VLOOKUP(H11, Priv_Workers!$B$2:$AR$55, 25, FALSE)), C11=2016, _xlfn.IFS(D11=1, VLOOKUP(H11, Priv_Workers!$B$2:$AR$55, 26, FALSE), D11=2, VLOOKUP(H11, Priv_Workers!$B$2:$AR$55, 27, FALSE), D11=3, VLOOKUP(H11, Priv_Workers!$B$2:$AR$55, 28, FALSE), D11=4, VLOOKUP(H11, Priv_Workers!$B$2:$AR$55, 29, FALSE), D11=5, VLOOKUP(H11, Priv_Workers!$B$2:$AR$55, 30, FALSE), D11=6, VLOOKUP(H11, Priv_Workers!$B$2:$AR$55, 31, FALSE), D11=7, VLOOKUP(H11, Priv_Workers!$B$2:$AR$55, 32, FALSE), D11=8, VLOOKUP(H11, Priv_Workers!$B$2:$AR$55, 33, FALSE), D11=9, VLOOKUP(H11, Priv_Workers!$B$2:$AR$55, 34, FALSE), D11=10, VLOOKUP(H11, Priv_Workers!$B$2:$AR$55, 35, FALSE), D11=11, VLOOKUP(H11, Priv_Workers!$B$2:$AR$55, 36, FALSE), D11=12, VLOOKUP(H11, Priv_Workers!$B$2:$AR$55, 37, FALSE)), C11=2017, _xlfn.IFS(D11=1, VLOOKUP(H11, Priv_Workers!$B$2:$AR$55, 38, FALSE), D11=2, VLOOKUP(H11, Priv_Workers!$B$2:$AR$55, 39, FALSE), D11=3, VLOOKUP(H11, Priv_Workers!$B$2:$AR$55, 40, FALSE), D11=4, VLOOKUP(H11, Priv_Workers!$B$2:$AR$55, 41, FALSE), D11=5, VLOOKUP(H11, Priv_Workers!$B$2:$AR$55, 42, FALSE), D11=6, VLOOKUP(H11, Priv_Workers!$B$2:$AR$55, 43)))</f>
        <v>0</v>
      </c>
      <c r="X11" s="15" t="e">
        <f t="shared" si="3"/>
        <v>#DIV/0!</v>
      </c>
      <c r="Y11" s="8">
        <f>_xlfn.IFS(C11=2014, _xlfn.IFS(E11=1, VLOOKUP(H11, Wage_Info!$B$2:$AD$55, 2, FALSE), E11=2, VLOOKUP(H11, Wage_Info!$B$2:$AD$55, 3, FALSE), E11=3, VLOOKUP(H11, Wage_Info!$B$2:$AD$55, 4, FALSE), E11=4, VLOOKUP(H11, Wage_Info!$B$2:$AD$55, 5, FALSE)), C11=2015, _xlfn.IFS(E11=1, VLOOKUP(H11, Wage_Info!$B$2:$AD$55, 6, FALSE), E11=2, VLOOKUP(H11, Wage_Info!$B$2:$AD$55, 7, FALSE), E11=3, VLOOKUP(H11, Wage_Info!$B$2:$AD$55, 8, FALSE), E11=4, VLOOKUP(H11, Wage_Info!$B$2:$AD$55, 9, FALSE)), C11=2016, _xlfn.IFS(E11=1, VLOOKUP(H11, Wage_Info!$B$2:$AD$55, 10, FALSE), E11=2, VLOOKUP(H11, Wage_Info!$B$2:$AD$55, 11, FALSE), E11=3, VLOOKUP(H11, Wage_Info!$B$2:$AD$55, 12, FALSE), E11=4, VLOOKUP(H11, Wage_Info!$B$2:$AD$55, 13, FALSE)), C11=2017, _xlfn.IFS(E11=1, VLOOKUP(H11, Wage_Info!$B$2:$AD$55, 14, FALSE), E11=2, VLOOKUP(H11, Wage_Info!$B$2:$AD$55, 15, FALSE)))</f>
        <v>0</v>
      </c>
      <c r="Z11" s="8">
        <f>_xlfn.IFS(C11=2014, _xlfn.IFS(E11=1, VLOOKUP(H11, Wage_Info!$B$2:$AD$55, 16, FALSE), E11=2, VLOOKUP(H11, Wage_Info!$B$2:$AD$55, 17, FALSE), E11=3, VLOOKUP(H11, Wage_Info!$B$2:$AD$55, 18, FALSE), E11=4, VLOOKUP(H11, Wage_Info!$B$2:$AD$55, 19, FALSE)), C11=2015, _xlfn.IFS(E11=1, VLOOKUP(H11, Wage_Info!$B$2:$AD$55, 20, FALSE), E11=2, VLOOKUP(H11, Wage_Info!$B$2:$AD$55, 21, FALSE), E11=3, VLOOKUP(H11, Wage_Info!$B$2:$AD$55, 22, FALSE), E11=4, VLOOKUP(H11, Wage_Info!$B$2:$AD$55, 23, FALSE)), C11=2016, _xlfn.IFS(E11=1, VLOOKUP(H11, Wage_Info!$B$2:$AD$55, 24, FALSE), E11=2, VLOOKUP(H11, Wage_Info!$B$2:$AD$55, 25, FALSE), E11=3, VLOOKUP(H11, Wage_Info!$B$2:$AD$55, 26, FALSE), E11=4, VLOOKUP(H11, Wage_Info!$B$2:$AD$55, 27, FALSE)), C11=2017, _xlfn.IFS(E11=1, VLOOKUP(H11, Wage_Info!$B$2:$AD$55, 28, FALSE), E11=2, VLOOKUP(H11, Wage_Info!$B$2:$AD$55, 29, FALSE)))</f>
        <v>0</v>
      </c>
      <c r="AA11" s="16" t="e">
        <f t="shared" si="4"/>
        <v>#DIV/0!</v>
      </c>
      <c r="AB11">
        <f>Key!C292</f>
        <v>1</v>
      </c>
      <c r="AC11">
        <f t="shared" si="5"/>
        <v>0</v>
      </c>
      <c r="AD11">
        <f t="shared" si="6"/>
        <v>0</v>
      </c>
      <c r="AE11">
        <f t="shared" si="7"/>
        <v>0</v>
      </c>
    </row>
    <row r="12" spans="1:31" x14ac:dyDescent="0.3">
      <c r="A12">
        <v>219</v>
      </c>
      <c r="B12">
        <v>38</v>
      </c>
      <c r="C12">
        <v>2017</v>
      </c>
      <c r="D12">
        <v>6</v>
      </c>
      <c r="E12">
        <f t="shared" si="0"/>
        <v>2</v>
      </c>
      <c r="F12">
        <v>2017</v>
      </c>
      <c r="G12" t="s">
        <v>184</v>
      </c>
      <c r="H12" s="13">
        <f>VALUE(IF(G12="foreign",53,SUBSTITUTE(G12,G12,VLOOKUP(G12,Key!$F$2:$G$55,2,))))</f>
        <v>5</v>
      </c>
      <c r="I12" t="s">
        <v>216</v>
      </c>
      <c r="J12">
        <f>VALUE(_xlfn.IFS(I12="foreign",53,I12="fictional",54,NOT(OR(I12="foreign",I12="fictional")),SUBSTITUTE(I12,I12,VLOOKUP(I12,Key!$F$2:$G$55,2,))))</f>
        <v>54</v>
      </c>
      <c r="K12">
        <f t="shared" si="1"/>
        <v>0</v>
      </c>
      <c r="L12">
        <f>VLOOKUP(H12, Key!$G$2:$J$54, 2)</f>
        <v>3</v>
      </c>
      <c r="M12">
        <f>VLOOKUP(J12, Key!$G$2:$J$54, 2)</f>
        <v>0</v>
      </c>
      <c r="N12">
        <f>VLOOKUP("*"&amp;G12&amp;"*",Key!$M$2:$N$6,2,FALSE)</f>
        <v>4</v>
      </c>
      <c r="O12">
        <f>VLOOKUP("*"&amp;G12&amp;"*",Key!$Q$2:$R$11,2,FALSE)</f>
        <v>6</v>
      </c>
      <c r="P12">
        <v>3565</v>
      </c>
      <c r="Q12" s="8">
        <v>15000000</v>
      </c>
      <c r="R12" t="s">
        <v>176</v>
      </c>
      <c r="S12">
        <f>VLOOKUP(R12, Key!$T$2:$U$23, 2, FALSE)</f>
        <v>3</v>
      </c>
      <c r="T12">
        <f t="shared" si="2"/>
        <v>0</v>
      </c>
      <c r="U12">
        <f>_xlfn.IFS(F12=2017, VLOOKUP(H12, 'State Pop'!$B$2:$F$55,5),F12=2016, VLOOKUP(H12, 'State Pop'!$B$2:$F$55,4), F12=2015, VLOOKUP(H12, 'State Pop'!$B$2:$F$55,3), F12=2014, VLOOKUP(H12, 'State Pop'!$B$2:$F$55,2))</f>
        <v>39536653</v>
      </c>
      <c r="V12">
        <f>_xlfn.IFS(C12=2014, _xlfn.IFS(D12=1, VLOOKUP(H12, Film_Workers!$B$2:$AR$55, 2, FALSE), D12=2, VLOOKUP(H12, Film_Workers!$B$2:$AR$55, 3, FALSE), D12=3, VLOOKUP(H12, Film_Workers!$B$2:$AR$55, 4, FALSE), D12=4, VLOOKUP(H12, Film_Workers!$B$2:$AR$55, 5, FALSE), D12=5, VLOOKUP(H12, Film_Workers!$B$2:$AR$55, 6, FALSE), D12=6, VLOOKUP(H12, Film_Workers!$B$2:$AR$55, 7, FALSE), D12=7, VLOOKUP(H12, Film_Workers!$B$2:$AR$55, 8, FALSE), D12=8, VLOOKUP(H12, Film_Workers!$B$2:$AR$55, 9, FALSE), D12=9, VLOOKUP(H12, Film_Workers!$B$2:$AR$55, 10, FALSE), D12=10, VLOOKUP(H12, Film_Workers!$B$2:$AR$55, 11, FALSE), D12=11, VLOOKUP(H12, Film_Workers!$B$2:$AR$55, 12, FALSE), D12=12, VLOOKUP(H12, Film_Workers!$B$2:$AR$55, 13, FALSE)), C12=2015, _xlfn.IFS(D12=1, VLOOKUP(H12, Film_Workers!$B$2:$AR$55, 14, FALSE), D12=2, VLOOKUP(H12, Film_Workers!$B$2:$AR$55, 15, FALSE), D12=3, VLOOKUP(H12, Film_Workers!$B$2:$AR$55, 16, FALSE), D12=4, VLOOKUP(H12, Film_Workers!$B$2:$AR$55, 17, FALSE), D12=5, VLOOKUP(H12, Film_Workers!$B$2:$AR$55, 18, FALSE), D12=6, VLOOKUP(H12, Film_Workers!$B$2:$AR$55, 19, FALSE), D12=7, VLOOKUP(H12, Film_Workers!$B$2:$AR$55, 20, FALSE), D12=8, VLOOKUP(H12, Film_Workers!$B$2:$AR$55, 21, FALSE), D12=9, VLOOKUP(H12, Film_Workers!$B$2:$AR$55, 22, FALSE), D12=10, VLOOKUP(H12, Film_Workers!$B$2:$AR$55, 23, FALSE), D12=11, VLOOKUP(H12, Film_Workers!$B$2:$AR$55, 24, FALSE), D12=12, VLOOKUP(H12, Film_Workers!$B$2:$AR$55, 25, FALSE)), C12=2016, _xlfn.IFS(D12=1, VLOOKUP(H12, Film_Workers!$B$2:$AR$55, 26, FALSE), D12=2, VLOOKUP(H12, Film_Workers!$B$2:$AR$55, 27, FALSE), D12=3, VLOOKUP(H12, Film_Workers!$B$2:$AR$55, 28, FALSE), D12=4, VLOOKUP(H12, Film_Workers!$B$2:$AR$55, 29, FALSE), D12=5, VLOOKUP(H12, Film_Workers!$B$2:$AR$55, 30, FALSE), D12=6, VLOOKUP(H12, Film_Workers!$B$2:$AR$55, 31, FALSE), D12=7, VLOOKUP(H12, Film_Workers!$B$2:$AR$55, 32, FALSE), D12=8, VLOOKUP(H12, Film_Workers!$B$2:$AR$55, 33, FALSE), D12=9, VLOOKUP(H12, Film_Workers!$B$2:$AR$55, 34, FALSE), D12=10, VLOOKUP(H12, Film_Workers!$B$2:$AR$55, 35, FALSE), D12=11, VLOOKUP(H12, Film_Workers!$B$2:$AR$55, 36, FALSE), D12=12, VLOOKUP(H12, Film_Workers!$B$2:$AR$55, 37, FALSE)), C12=2017, _xlfn.IFS(D12=1, VLOOKUP(H12, Film_Workers!$B$2:$AR$55, 38, FALSE), D12=2, VLOOKUP(H12, Film_Workers!$B$2:$AR$55, 39, FALSE), D12=3, VLOOKUP(H12, Film_Workers!$B$2:$AR$55, 40, FALSE), D12=4, VLOOKUP(H12, Film_Workers!$B$2:$AR$55, 41, FALSE), D12=5, VLOOKUP(H12, Film_Workers!$B$2:$AR$55, 42, FALSE), D12=6, VLOOKUP(H12, Film_Workers!$B$2:$AR$55, 43)))</f>
        <v>98415</v>
      </c>
      <c r="W12">
        <f>_xlfn.IFS(C12=2014, _xlfn.IFS(D12=1, VLOOKUP(H12, Priv_Workers!$B$2:$AR$55, 2, FALSE), D12=2, VLOOKUP(H12, Priv_Workers!$B$2:$AR$55, 3, FALSE), D12=3, VLOOKUP(H12, Priv_Workers!$B$2:$AR$55, 4, FALSE), D12=4, VLOOKUP(H12, Priv_Workers!$B$2:$AR$55, 5, FALSE), D12=5, VLOOKUP(H12, Priv_Workers!$B$2:$AR$55, 6, FALSE), D12=6, VLOOKUP(H12, Priv_Workers!$B$2:$AR$55, 7, FALSE), D12=7, VLOOKUP(H12, Priv_Workers!$B$2:$AR$55, 8, FALSE), D12=8, VLOOKUP(H12, Priv_Workers!$B$2:$AR$55, 9, FALSE), D12=9, VLOOKUP(H12, Priv_Workers!$B$2:$AR$55, 10, FALSE), D12=10, VLOOKUP(H12, Priv_Workers!$B$2:$AR$55, 11, FALSE), D12=11, VLOOKUP(H12, Priv_Workers!$B$2:$AR$55, 12, FALSE), D12=12, VLOOKUP(H12, Priv_Workers!$B$2:$AR$55, 13, FALSE)), C12=2015, _xlfn.IFS(D12=1, VLOOKUP(H12, Priv_Workers!$B$2:$AR$55, 14, FALSE), D12=2, VLOOKUP(H12, Priv_Workers!$B$2:$AR$55, 15, FALSE), D12=3, VLOOKUP(H12, Priv_Workers!$B$2:$AR$55, 16, FALSE), D12=4, VLOOKUP(H12, Priv_Workers!$B$2:$AR$55, 17, FALSE), D12=5, VLOOKUP(H12, Priv_Workers!$B$2:$AR$55, 18, FALSE), D12=6, VLOOKUP(H12, Priv_Workers!$B$2:$AR$55, 19, FALSE), D12=7, VLOOKUP(H12, Priv_Workers!$B$2:$AR$55, 20, FALSE), D12=8, VLOOKUP(H12, Priv_Workers!$B$2:$AR$55, 21, FALSE), D12=9, VLOOKUP(H12, Priv_Workers!$B$2:$AR$55, 22, FALSE), D12=10, VLOOKUP(H12, Priv_Workers!$B$2:$AR$55, 23, FALSE), D12=11, VLOOKUP(H12, Priv_Workers!$B$2:$AR$55, 24, FALSE), D12=12, VLOOKUP(H12, Priv_Workers!$B$2:$AR$55, 25, FALSE)), C12=2016, _xlfn.IFS(D12=1, VLOOKUP(H12, Priv_Workers!$B$2:$AR$55, 26, FALSE), D12=2, VLOOKUP(H12, Priv_Workers!$B$2:$AR$55, 27, FALSE), D12=3, VLOOKUP(H12, Priv_Workers!$B$2:$AR$55, 28, FALSE), D12=4, VLOOKUP(H12, Priv_Workers!$B$2:$AR$55, 29, FALSE), D12=5, VLOOKUP(H12, Priv_Workers!$B$2:$AR$55, 30, FALSE), D12=6, VLOOKUP(H12, Priv_Workers!$B$2:$AR$55, 31, FALSE), D12=7, VLOOKUP(H12, Priv_Workers!$B$2:$AR$55, 32, FALSE), D12=8, VLOOKUP(H12, Priv_Workers!$B$2:$AR$55, 33, FALSE), D12=9, VLOOKUP(H12, Priv_Workers!$B$2:$AR$55, 34, FALSE), D12=10, VLOOKUP(H12, Priv_Workers!$B$2:$AR$55, 35, FALSE), D12=11, VLOOKUP(H12, Priv_Workers!$B$2:$AR$55, 36, FALSE), D12=12, VLOOKUP(H12, Priv_Workers!$B$2:$AR$55, 37, FALSE)), C12=2017, _xlfn.IFS(D12=1, VLOOKUP(H12, Priv_Workers!$B$2:$AR$55, 38, FALSE), D12=2, VLOOKUP(H12, Priv_Workers!$B$2:$AR$55, 39, FALSE), D12=3, VLOOKUP(H12, Priv_Workers!$B$2:$AR$55, 40, FALSE), D12=4, VLOOKUP(H12, Priv_Workers!$B$2:$AR$55, 41, FALSE), D12=5, VLOOKUP(H12, Priv_Workers!$B$2:$AR$55, 42, FALSE), D12=6, VLOOKUP(H12, Priv_Workers!$B$2:$AR$55, 43)))</f>
        <v>14632884</v>
      </c>
      <c r="X12" s="15">
        <f t="shared" si="3"/>
        <v>6.7256051507002994E-3</v>
      </c>
      <c r="Y12" s="8">
        <f>_xlfn.IFS(C12=2014, _xlfn.IFS(E12=1, VLOOKUP(H12, Wage_Info!$B$2:$AD$55, 2, FALSE), E12=2, VLOOKUP(H12, Wage_Info!$B$2:$AD$55, 3, FALSE), E12=3, VLOOKUP(H12, Wage_Info!$B$2:$AD$55, 4, FALSE), E12=4, VLOOKUP(H12, Wage_Info!$B$2:$AD$55, 5, FALSE)), C12=2015, _xlfn.IFS(E12=1, VLOOKUP(H12, Wage_Info!$B$2:$AD$55, 6, FALSE), E12=2, VLOOKUP(H12, Wage_Info!$B$2:$AD$55, 7, FALSE), E12=3, VLOOKUP(H12, Wage_Info!$B$2:$AD$55, 8, FALSE), E12=4, VLOOKUP(H12, Wage_Info!$B$2:$AD$55, 9, FALSE)), C12=2016, _xlfn.IFS(E12=1, VLOOKUP(H12, Wage_Info!$B$2:$AD$55, 10, FALSE), E12=2, VLOOKUP(H12, Wage_Info!$B$2:$AD$55, 11, FALSE), E12=3, VLOOKUP(H12, Wage_Info!$B$2:$AD$55, 12, FALSE), E12=4, VLOOKUP(H12, Wage_Info!$B$2:$AD$55, 13, FALSE)), C12=2017, _xlfn.IFS(E12=1, VLOOKUP(H12, Wage_Info!$B$2:$AD$55, 14, FALSE), E12=2, VLOOKUP(H12, Wage_Info!$B$2:$AD$55, 15, FALSE)))</f>
        <v>2898469551</v>
      </c>
      <c r="Z12" s="8">
        <f>_xlfn.IFS(C12=2014, _xlfn.IFS(E12=1, VLOOKUP(H12, Wage_Info!$B$2:$AD$55, 16, FALSE), E12=2, VLOOKUP(H12, Wage_Info!$B$2:$AD$55, 17, FALSE), E12=3, VLOOKUP(H12, Wage_Info!$B$2:$AD$55, 18, FALSE), E12=4, VLOOKUP(H12, Wage_Info!$B$2:$AD$55, 19, FALSE)), C12=2015, _xlfn.IFS(E12=1, VLOOKUP(H12, Wage_Info!$B$2:$AD$55, 20, FALSE), E12=2, VLOOKUP(H12, Wage_Info!$B$2:$AD$55, 21, FALSE), E12=3, VLOOKUP(H12, Wage_Info!$B$2:$AD$55, 22, FALSE), E12=4, VLOOKUP(H12, Wage_Info!$B$2:$AD$55, 23, FALSE)), C12=2016, _xlfn.IFS(E12=1, VLOOKUP(H12, Wage_Info!$B$2:$AD$55, 24, FALSE), E12=2, VLOOKUP(H12, Wage_Info!$B$2:$AD$55, 25, FALSE), E12=3, VLOOKUP(H12, Wage_Info!$B$2:$AD$55, 26, FALSE), E12=4, VLOOKUP(H12, Wage_Info!$B$2:$AD$55, 27, FALSE)), C12=2017, _xlfn.IFS(E12=1, VLOOKUP(H12, Wage_Info!$B$2:$AD$55, 28, FALSE), E12=2, VLOOKUP(H12, Wage_Info!$B$2:$AD$55, 29, FALSE)))</f>
        <v>226131690818</v>
      </c>
      <c r="AA12" s="16">
        <f t="shared" si="4"/>
        <v>1.2817617647996125E-2</v>
      </c>
      <c r="AB12">
        <f>Key!C220</f>
        <v>1</v>
      </c>
      <c r="AC12">
        <f t="shared" si="5"/>
        <v>1</v>
      </c>
      <c r="AD12">
        <f t="shared" si="6"/>
        <v>0</v>
      </c>
      <c r="AE12">
        <f t="shared" si="7"/>
        <v>1</v>
      </c>
    </row>
    <row r="13" spans="1:31" x14ac:dyDescent="0.3">
      <c r="A13">
        <v>113</v>
      </c>
      <c r="B13">
        <v>113</v>
      </c>
      <c r="C13">
        <v>2016</v>
      </c>
      <c r="D13">
        <v>1</v>
      </c>
      <c r="E13">
        <f t="shared" si="0"/>
        <v>1</v>
      </c>
      <c r="F13">
        <v>2016</v>
      </c>
      <c r="G13" t="s">
        <v>20</v>
      </c>
      <c r="H13" s="13">
        <f>VALUE(IF(G13="foreign",53,SUBSTITUTE(G13,G13,VLOOKUP(G13,Key!$F$2:$G$55,2,))))</f>
        <v>11</v>
      </c>
      <c r="I13" t="s">
        <v>20</v>
      </c>
      <c r="J13">
        <f>VALUE(_xlfn.IFS(I13="foreign",53,I13="fictional",54,NOT(OR(I13="foreign",I13="fictional")),SUBSTITUTE(I13,I13,VLOOKUP(I13,Key!$F$2:$G$55,2,))))</f>
        <v>11</v>
      </c>
      <c r="K13">
        <f t="shared" si="1"/>
        <v>1</v>
      </c>
      <c r="L13">
        <f>VLOOKUP(H13, Key!$G$2:$J$54, 2)</f>
        <v>5</v>
      </c>
      <c r="M13">
        <f>VLOOKUP(J13, Key!$G$2:$J$54, 2)</f>
        <v>5</v>
      </c>
      <c r="N13">
        <f>VLOOKUP("*"&amp;G13&amp;"*",Key!$M$2:$N$6,2,FALSE)</f>
        <v>3</v>
      </c>
      <c r="O13">
        <f>VLOOKUP("*"&amp;G13&amp;"*",Key!$Q$2:$R$11,2,FALSE)</f>
        <v>7</v>
      </c>
      <c r="P13">
        <v>2299</v>
      </c>
      <c r="Q13" s="8">
        <v>20000000</v>
      </c>
      <c r="R13" t="s">
        <v>215</v>
      </c>
      <c r="S13">
        <f>VLOOKUP(R13, Key!$T$2:$U$13, 2, FALSE)</f>
        <v>7</v>
      </c>
      <c r="T13">
        <f t="shared" si="2"/>
        <v>1</v>
      </c>
      <c r="U13">
        <f>_xlfn.IFS(F13=2017, VLOOKUP(H13, 'State Pop'!$B$2:$F$55,5),F13=2016, VLOOKUP(H13, 'State Pop'!$B$2:$F$55,4), F13=2015, VLOOKUP(H13, 'State Pop'!$B$2:$F$55,3), F13=2014, VLOOKUP(H13, 'State Pop'!$B$2:$F$55,2))</f>
        <v>10313620</v>
      </c>
      <c r="V13">
        <f>_xlfn.IFS(C13=2014, _xlfn.IFS(D13=1, VLOOKUP(H13, Film_Workers!$B$2:$AR$55, 2, FALSE), D13=2, VLOOKUP(H13, Film_Workers!$B$2:$AR$55, 3, FALSE), D13=3, VLOOKUP(H13, Film_Workers!$B$2:$AR$55, 4, FALSE), D13=4, VLOOKUP(H13, Film_Workers!$B$2:$AR$55, 5, FALSE), D13=5, VLOOKUP(H13, Film_Workers!$B$2:$AR$55, 6, FALSE), D13=6, VLOOKUP(H13, Film_Workers!$B$2:$AR$55, 7, FALSE), D13=7, VLOOKUP(H13, Film_Workers!$B$2:$AR$55, 8, FALSE), D13=8, VLOOKUP(H13, Film_Workers!$B$2:$AR$55, 9, FALSE), D13=9, VLOOKUP(H13, Film_Workers!$B$2:$AR$55, 10, FALSE), D13=10, VLOOKUP(H13, Film_Workers!$B$2:$AR$55, 11, FALSE), D13=11, VLOOKUP(H13, Film_Workers!$B$2:$AR$55, 12, FALSE), D13=12, VLOOKUP(H13, Film_Workers!$B$2:$AR$55, 13, FALSE)), C13=2015, _xlfn.IFS(D13=1, VLOOKUP(H13, Film_Workers!$B$2:$AR$55, 14, FALSE), D13=2, VLOOKUP(H13, Film_Workers!$B$2:$AR$55, 15, FALSE), D13=3, VLOOKUP(H13, Film_Workers!$B$2:$AR$55, 16, FALSE), D13=4, VLOOKUP(H13, Film_Workers!$B$2:$AR$55, 17, FALSE), D13=5, VLOOKUP(H13, Film_Workers!$B$2:$AR$55, 18, FALSE), D13=6, VLOOKUP(H13, Film_Workers!$B$2:$AR$55, 19, FALSE), D13=7, VLOOKUP(H13, Film_Workers!$B$2:$AR$55, 20, FALSE), D13=8, VLOOKUP(H13, Film_Workers!$B$2:$AR$55, 21, FALSE), D13=9, VLOOKUP(H13, Film_Workers!$B$2:$AR$55, 22, FALSE), D13=10, VLOOKUP(H13, Film_Workers!$B$2:$AR$55, 23, FALSE), D13=11, VLOOKUP(H13, Film_Workers!$B$2:$AR$55, 24, FALSE), D13=12, VLOOKUP(H13, Film_Workers!$B$2:$AR$55, 25, FALSE)), C13=2016, _xlfn.IFS(D13=1, VLOOKUP(H13, Film_Workers!$B$2:$AR$55, 26, FALSE), D13=2, VLOOKUP(H13, Film_Workers!$B$2:$AR$55, 27, FALSE), D13=3, VLOOKUP(H13, Film_Workers!$B$2:$AR$55, 28, FALSE), D13=4, VLOOKUP(H13, Film_Workers!$B$2:$AR$55, 29, FALSE), D13=5, VLOOKUP(H13, Film_Workers!$B$2:$AR$55, 30, FALSE), D13=6, VLOOKUP(H13, Film_Workers!$B$2:$AR$55, 31, FALSE), D13=7, VLOOKUP(H13, Film_Workers!$B$2:$AR$55, 32, FALSE), D13=8, VLOOKUP(H13, Film_Workers!$B$2:$AR$55, 33, FALSE), D13=9, VLOOKUP(H13, Film_Workers!$B$2:$AR$55, 34, FALSE), D13=10, VLOOKUP(H13, Film_Workers!$B$2:$AR$55, 35, FALSE), D13=11, VLOOKUP(H13, Film_Workers!$B$2:$AR$55, 36, FALSE), D13=12, VLOOKUP(H13, Film_Workers!$B$2:$AR$55, 37, FALSE)), C13=2017, _xlfn.IFS(D13=1, VLOOKUP(H13, Film_Workers!$B$2:$AR$55, 38, FALSE), D13=2, VLOOKUP(H13, Film_Workers!$B$2:$AR$55, 39, FALSE), D13=3, VLOOKUP(H13, Film_Workers!$B$2:$AR$55, 40, FALSE), D13=4, VLOOKUP(H13, Film_Workers!$B$2:$AR$55, 41, FALSE), D13=5, VLOOKUP(H13, Film_Workers!$B$2:$AR$55, 42, FALSE), D13=6, VLOOKUP(H13, Film_Workers!$B$2:$AR$55, 43)))</f>
        <v>9466</v>
      </c>
      <c r="W13">
        <f>_xlfn.IFS(C13=2014, _xlfn.IFS(D13=1, VLOOKUP(H13, Priv_Workers!$B$2:$AR$55, 2, FALSE), D13=2, VLOOKUP(H13, Priv_Workers!$B$2:$AR$55, 3, FALSE), D13=3, VLOOKUP(H13, Priv_Workers!$B$2:$AR$55, 4, FALSE), D13=4, VLOOKUP(H13, Priv_Workers!$B$2:$AR$55, 5, FALSE), D13=5, VLOOKUP(H13, Priv_Workers!$B$2:$AR$55, 6, FALSE), D13=6, VLOOKUP(H13, Priv_Workers!$B$2:$AR$55, 7, FALSE), D13=7, VLOOKUP(H13, Priv_Workers!$B$2:$AR$55, 8, FALSE), D13=8, VLOOKUP(H13, Priv_Workers!$B$2:$AR$55, 9, FALSE), D13=9, VLOOKUP(H13, Priv_Workers!$B$2:$AR$55, 10, FALSE), D13=10, VLOOKUP(H13, Priv_Workers!$B$2:$AR$55, 11, FALSE), D13=11, VLOOKUP(H13, Priv_Workers!$B$2:$AR$55, 12, FALSE), D13=12, VLOOKUP(H13, Priv_Workers!$B$2:$AR$55, 13, FALSE)), C13=2015, _xlfn.IFS(D13=1, VLOOKUP(H13, Priv_Workers!$B$2:$AR$55, 14, FALSE), D13=2, VLOOKUP(H13, Priv_Workers!$B$2:$AR$55, 15, FALSE), D13=3, VLOOKUP(H13, Priv_Workers!$B$2:$AR$55, 16, FALSE), D13=4, VLOOKUP(H13, Priv_Workers!$B$2:$AR$55, 17, FALSE), D13=5, VLOOKUP(H13, Priv_Workers!$B$2:$AR$55, 18, FALSE), D13=6, VLOOKUP(H13, Priv_Workers!$B$2:$AR$55, 19, FALSE), D13=7, VLOOKUP(H13, Priv_Workers!$B$2:$AR$55, 20, FALSE), D13=8, VLOOKUP(H13, Priv_Workers!$B$2:$AR$55, 21, FALSE), D13=9, VLOOKUP(H13, Priv_Workers!$B$2:$AR$55, 22, FALSE), D13=10, VLOOKUP(H13, Priv_Workers!$B$2:$AR$55, 23, FALSE), D13=11, VLOOKUP(H13, Priv_Workers!$B$2:$AR$55, 24, FALSE), D13=12, VLOOKUP(H13, Priv_Workers!$B$2:$AR$55, 25, FALSE)), C13=2016, _xlfn.IFS(D13=1, VLOOKUP(H13, Priv_Workers!$B$2:$AR$55, 26, FALSE), D13=2, VLOOKUP(H13, Priv_Workers!$B$2:$AR$55, 27, FALSE), D13=3, VLOOKUP(H13, Priv_Workers!$B$2:$AR$55, 28, FALSE), D13=4, VLOOKUP(H13, Priv_Workers!$B$2:$AR$55, 29, FALSE), D13=5, VLOOKUP(H13, Priv_Workers!$B$2:$AR$55, 30, FALSE), D13=6, VLOOKUP(H13, Priv_Workers!$B$2:$AR$55, 31, FALSE), D13=7, VLOOKUP(H13, Priv_Workers!$B$2:$AR$55, 32, FALSE), D13=8, VLOOKUP(H13, Priv_Workers!$B$2:$AR$55, 33, FALSE), D13=9, VLOOKUP(H13, Priv_Workers!$B$2:$AR$55, 34, FALSE), D13=10, VLOOKUP(H13, Priv_Workers!$B$2:$AR$55, 35, FALSE), D13=11, VLOOKUP(H13, Priv_Workers!$B$2:$AR$55, 36, FALSE), D13=12, VLOOKUP(H13, Priv_Workers!$B$2:$AR$55, 37, FALSE)), C13=2017, _xlfn.IFS(D13=1, VLOOKUP(H13, Priv_Workers!$B$2:$AR$55, 38, FALSE), D13=2, VLOOKUP(H13, Priv_Workers!$B$2:$AR$55, 39, FALSE), D13=3, VLOOKUP(H13, Priv_Workers!$B$2:$AR$55, 40, FALSE), D13=4, VLOOKUP(H13, Priv_Workers!$B$2:$AR$55, 41, FALSE), D13=5, VLOOKUP(H13, Priv_Workers!$B$2:$AR$55, 42, FALSE), D13=6, VLOOKUP(H13, Priv_Workers!$B$2:$AR$55, 43)))</f>
        <v>3522801</v>
      </c>
      <c r="X13" s="15">
        <f t="shared" si="3"/>
        <v>2.6870663429469904E-3</v>
      </c>
      <c r="Y13" s="8">
        <f>_xlfn.IFS(C13=2014, _xlfn.IFS(E13=1, VLOOKUP(H13, Wage_Info!$B$2:$AD$55, 2, FALSE), E13=2, VLOOKUP(H13, Wage_Info!$B$2:$AD$55, 3, FALSE), E13=3, VLOOKUP(H13, Wage_Info!$B$2:$AD$55, 4, FALSE), E13=4, VLOOKUP(H13, Wage_Info!$B$2:$AD$55, 5, FALSE)), C13=2015, _xlfn.IFS(E13=1, VLOOKUP(H13, Wage_Info!$B$2:$AD$55, 6, FALSE), E13=2, VLOOKUP(H13, Wage_Info!$B$2:$AD$55, 7, FALSE), E13=3, VLOOKUP(H13, Wage_Info!$B$2:$AD$55, 8, FALSE), E13=4, VLOOKUP(H13, Wage_Info!$B$2:$AD$55, 9, FALSE)), C13=2016, _xlfn.IFS(E13=1, VLOOKUP(H13, Wage_Info!$B$2:$AD$55, 10, FALSE), E13=2, VLOOKUP(H13, Wage_Info!$B$2:$AD$55, 11, FALSE), E13=3, VLOOKUP(H13, Wage_Info!$B$2:$AD$55, 12, FALSE), E13=4, VLOOKUP(H13, Wage_Info!$B$2:$AD$55, 13, FALSE)), C13=2017, _xlfn.IFS(E13=1, VLOOKUP(H13, Wage_Info!$B$2:$AD$55, 14, FALSE), E13=2, VLOOKUP(H13, Wage_Info!$B$2:$AD$55, 15, FALSE)))</f>
        <v>151250349</v>
      </c>
      <c r="Z13" s="8">
        <f>_xlfn.IFS(C13=2014, _xlfn.IFS(E13=1, VLOOKUP(H13, Wage_Info!$B$2:$AD$55, 16, FALSE), E13=2, VLOOKUP(H13, Wage_Info!$B$2:$AD$55, 17, FALSE), E13=3, VLOOKUP(H13, Wage_Info!$B$2:$AD$55, 18, FALSE), E13=4, VLOOKUP(H13, Wage_Info!$B$2:$AD$55, 19, FALSE)), C13=2015, _xlfn.IFS(E13=1, VLOOKUP(H13, Wage_Info!$B$2:$AD$55, 20, FALSE), E13=2, VLOOKUP(H13, Wage_Info!$B$2:$AD$55, 21, FALSE), E13=3, VLOOKUP(H13, Wage_Info!$B$2:$AD$55, 22, FALSE), E13=4, VLOOKUP(H13, Wage_Info!$B$2:$AD$55, 23, FALSE)), C13=2016, _xlfn.IFS(E13=1, VLOOKUP(H13, Wage_Info!$B$2:$AD$55, 24, FALSE), E13=2, VLOOKUP(H13, Wage_Info!$B$2:$AD$55, 25, FALSE), E13=3, VLOOKUP(H13, Wage_Info!$B$2:$AD$55, 26, FALSE), E13=4, VLOOKUP(H13, Wage_Info!$B$2:$AD$55, 27, FALSE)), C13=2017, _xlfn.IFS(E13=1, VLOOKUP(H13, Wage_Info!$B$2:$AD$55, 28, FALSE), E13=2, VLOOKUP(H13, Wage_Info!$B$2:$AD$55, 29, FALSE)))</f>
        <v>47538652919</v>
      </c>
      <c r="AA13" s="16">
        <f t="shared" si="4"/>
        <v>3.1816288370163106E-3</v>
      </c>
      <c r="AB13">
        <f>Key!C114</f>
        <v>1</v>
      </c>
      <c r="AC13">
        <f t="shared" si="5"/>
        <v>0</v>
      </c>
      <c r="AD13">
        <f t="shared" si="6"/>
        <v>0</v>
      </c>
      <c r="AE13">
        <f t="shared" si="7"/>
        <v>0</v>
      </c>
    </row>
    <row r="14" spans="1:31" x14ac:dyDescent="0.3">
      <c r="A14">
        <v>220</v>
      </c>
      <c r="B14">
        <v>39</v>
      </c>
      <c r="C14">
        <v>2016</v>
      </c>
      <c r="D14">
        <v>1</v>
      </c>
      <c r="E14">
        <f t="shared" si="0"/>
        <v>1</v>
      </c>
      <c r="F14">
        <v>2017</v>
      </c>
      <c r="G14" t="s">
        <v>282</v>
      </c>
      <c r="H14" s="13">
        <f>VALUE(IF(G14="foreign",53,SUBSTITUTE(G14,G14,VLOOKUP(G14,Key!$F$2:$G$55,2,))))</f>
        <v>53</v>
      </c>
      <c r="I14" t="s">
        <v>216</v>
      </c>
      <c r="J14">
        <f>VALUE(_xlfn.IFS(I14="foreign",53,I14="fictional",54,NOT(OR(I14="foreign",I14="fictional")),SUBSTITUTE(I14,I14,VLOOKUP(I14,Key!$F$2:$G$55,2,))))</f>
        <v>54</v>
      </c>
      <c r="K14">
        <f t="shared" si="1"/>
        <v>0</v>
      </c>
      <c r="L14">
        <f>VLOOKUP(H14, Key!$G$2:$J$54, 2)</f>
        <v>0</v>
      </c>
      <c r="M14">
        <f>VLOOKUP(J14, Key!$G$2:$J$54, 2)</f>
        <v>0</v>
      </c>
      <c r="N14">
        <f>VLOOKUP("*"&amp;G14&amp;"*",Key!$M$2:$N$6,2,FALSE)</f>
        <v>0</v>
      </c>
      <c r="O14">
        <f>VLOOKUP("*"&amp;G14&amp;"*",Key!$Q$2:$R$11,2,FALSE)</f>
        <v>0</v>
      </c>
      <c r="P14">
        <v>3553</v>
      </c>
      <c r="Q14" s="8">
        <v>209000000</v>
      </c>
      <c r="R14" t="s">
        <v>285</v>
      </c>
      <c r="S14">
        <f>VLOOKUP(R14, Key!$T$2:$U$23, 2, FALSE)</f>
        <v>9</v>
      </c>
      <c r="T14">
        <f t="shared" si="2"/>
        <v>1</v>
      </c>
      <c r="U14">
        <f>_xlfn.IFS(F14=2017, VLOOKUP(H14, 'State Pop'!$B$2:$F$55,5),F14=2016, VLOOKUP(H14, 'State Pop'!$B$2:$F$55,4), F14=2015, VLOOKUP(H14, 'State Pop'!$B$2:$F$55,3), F14=2014, VLOOKUP(H14, 'State Pop'!$B$2:$F$55,2))</f>
        <v>0</v>
      </c>
      <c r="V14">
        <f>_xlfn.IFS(C14=2014, _xlfn.IFS(D14=1, VLOOKUP(H14, Film_Workers!$B$2:$AR$55, 2, FALSE), D14=2, VLOOKUP(H14, Film_Workers!$B$2:$AR$55, 3, FALSE), D14=3, VLOOKUP(H14, Film_Workers!$B$2:$AR$55, 4, FALSE), D14=4, VLOOKUP(H14, Film_Workers!$B$2:$AR$55, 5, FALSE), D14=5, VLOOKUP(H14, Film_Workers!$B$2:$AR$55, 6, FALSE), D14=6, VLOOKUP(H14, Film_Workers!$B$2:$AR$55, 7, FALSE), D14=7, VLOOKUP(H14, Film_Workers!$B$2:$AR$55, 8, FALSE), D14=8, VLOOKUP(H14, Film_Workers!$B$2:$AR$55, 9, FALSE), D14=9, VLOOKUP(H14, Film_Workers!$B$2:$AR$55, 10, FALSE), D14=10, VLOOKUP(H14, Film_Workers!$B$2:$AR$55, 11, FALSE), D14=11, VLOOKUP(H14, Film_Workers!$B$2:$AR$55, 12, FALSE), D14=12, VLOOKUP(H14, Film_Workers!$B$2:$AR$55, 13, FALSE)), C14=2015, _xlfn.IFS(D14=1, VLOOKUP(H14, Film_Workers!$B$2:$AR$55, 14, FALSE), D14=2, VLOOKUP(H14, Film_Workers!$B$2:$AR$55, 15, FALSE), D14=3, VLOOKUP(H14, Film_Workers!$B$2:$AR$55, 16, FALSE), D14=4, VLOOKUP(H14, Film_Workers!$B$2:$AR$55, 17, FALSE), D14=5, VLOOKUP(H14, Film_Workers!$B$2:$AR$55, 18, FALSE), D14=6, VLOOKUP(H14, Film_Workers!$B$2:$AR$55, 19, FALSE), D14=7, VLOOKUP(H14, Film_Workers!$B$2:$AR$55, 20, FALSE), D14=8, VLOOKUP(H14, Film_Workers!$B$2:$AR$55, 21, FALSE), D14=9, VLOOKUP(H14, Film_Workers!$B$2:$AR$55, 22, FALSE), D14=10, VLOOKUP(H14, Film_Workers!$B$2:$AR$55, 23, FALSE), D14=11, VLOOKUP(H14, Film_Workers!$B$2:$AR$55, 24, FALSE), D14=12, VLOOKUP(H14, Film_Workers!$B$2:$AR$55, 25, FALSE)), C14=2016, _xlfn.IFS(D14=1, VLOOKUP(H14, Film_Workers!$B$2:$AR$55, 26, FALSE), D14=2, VLOOKUP(H14, Film_Workers!$B$2:$AR$55, 27, FALSE), D14=3, VLOOKUP(H14, Film_Workers!$B$2:$AR$55, 28, FALSE), D14=4, VLOOKUP(H14, Film_Workers!$B$2:$AR$55, 29, FALSE), D14=5, VLOOKUP(H14, Film_Workers!$B$2:$AR$55, 30, FALSE), D14=6, VLOOKUP(H14, Film_Workers!$B$2:$AR$55, 31, FALSE), D14=7, VLOOKUP(H14, Film_Workers!$B$2:$AR$55, 32, FALSE), D14=8, VLOOKUP(H14, Film_Workers!$B$2:$AR$55, 33, FALSE), D14=9, VLOOKUP(H14, Film_Workers!$B$2:$AR$55, 34, FALSE), D14=10, VLOOKUP(H14, Film_Workers!$B$2:$AR$55, 35, FALSE), D14=11, VLOOKUP(H14, Film_Workers!$B$2:$AR$55, 36, FALSE), D14=12, VLOOKUP(H14, Film_Workers!$B$2:$AR$55, 37, FALSE)), C14=2017, _xlfn.IFS(D14=1, VLOOKUP(H14, Film_Workers!$B$2:$AR$55, 38, FALSE), D14=2, VLOOKUP(H14, Film_Workers!$B$2:$AR$55, 39, FALSE), D14=3, VLOOKUP(H14, Film_Workers!$B$2:$AR$55, 40, FALSE), D14=4, VLOOKUP(H14, Film_Workers!$B$2:$AR$55, 41, FALSE), D14=5, VLOOKUP(H14, Film_Workers!$B$2:$AR$55, 42, FALSE), D14=6, VLOOKUP(H14, Film_Workers!$B$2:$AR$55, 43)))</f>
        <v>0</v>
      </c>
      <c r="W14">
        <f>_xlfn.IFS(C14=2014, _xlfn.IFS(D14=1, VLOOKUP(H14, Priv_Workers!$B$2:$AR$55, 2, FALSE), D14=2, VLOOKUP(H14, Priv_Workers!$B$2:$AR$55, 3, FALSE), D14=3, VLOOKUP(H14, Priv_Workers!$B$2:$AR$55, 4, FALSE), D14=4, VLOOKUP(H14, Priv_Workers!$B$2:$AR$55, 5, FALSE), D14=5, VLOOKUP(H14, Priv_Workers!$B$2:$AR$55, 6, FALSE), D14=6, VLOOKUP(H14, Priv_Workers!$B$2:$AR$55, 7, FALSE), D14=7, VLOOKUP(H14, Priv_Workers!$B$2:$AR$55, 8, FALSE), D14=8, VLOOKUP(H14, Priv_Workers!$B$2:$AR$55, 9, FALSE), D14=9, VLOOKUP(H14, Priv_Workers!$B$2:$AR$55, 10, FALSE), D14=10, VLOOKUP(H14, Priv_Workers!$B$2:$AR$55, 11, FALSE), D14=11, VLOOKUP(H14, Priv_Workers!$B$2:$AR$55, 12, FALSE), D14=12, VLOOKUP(H14, Priv_Workers!$B$2:$AR$55, 13, FALSE)), C14=2015, _xlfn.IFS(D14=1, VLOOKUP(H14, Priv_Workers!$B$2:$AR$55, 14, FALSE), D14=2, VLOOKUP(H14, Priv_Workers!$B$2:$AR$55, 15, FALSE), D14=3, VLOOKUP(H14, Priv_Workers!$B$2:$AR$55, 16, FALSE), D14=4, VLOOKUP(H14, Priv_Workers!$B$2:$AR$55, 17, FALSE), D14=5, VLOOKUP(H14, Priv_Workers!$B$2:$AR$55, 18, FALSE), D14=6, VLOOKUP(H14, Priv_Workers!$B$2:$AR$55, 19, FALSE), D14=7, VLOOKUP(H14, Priv_Workers!$B$2:$AR$55, 20, FALSE), D14=8, VLOOKUP(H14, Priv_Workers!$B$2:$AR$55, 21, FALSE), D14=9, VLOOKUP(H14, Priv_Workers!$B$2:$AR$55, 22, FALSE), D14=10, VLOOKUP(H14, Priv_Workers!$B$2:$AR$55, 23, FALSE), D14=11, VLOOKUP(H14, Priv_Workers!$B$2:$AR$55, 24, FALSE), D14=12, VLOOKUP(H14, Priv_Workers!$B$2:$AR$55, 25, FALSE)), C14=2016, _xlfn.IFS(D14=1, VLOOKUP(H14, Priv_Workers!$B$2:$AR$55, 26, FALSE), D14=2, VLOOKUP(H14, Priv_Workers!$B$2:$AR$55, 27, FALSE), D14=3, VLOOKUP(H14, Priv_Workers!$B$2:$AR$55, 28, FALSE), D14=4, VLOOKUP(H14, Priv_Workers!$B$2:$AR$55, 29, FALSE), D14=5, VLOOKUP(H14, Priv_Workers!$B$2:$AR$55, 30, FALSE), D14=6, VLOOKUP(H14, Priv_Workers!$B$2:$AR$55, 31, FALSE), D14=7, VLOOKUP(H14, Priv_Workers!$B$2:$AR$55, 32, FALSE), D14=8, VLOOKUP(H14, Priv_Workers!$B$2:$AR$55, 33, FALSE), D14=9, VLOOKUP(H14, Priv_Workers!$B$2:$AR$55, 34, FALSE), D14=10, VLOOKUP(H14, Priv_Workers!$B$2:$AR$55, 35, FALSE), D14=11, VLOOKUP(H14, Priv_Workers!$B$2:$AR$55, 36, FALSE), D14=12, VLOOKUP(H14, Priv_Workers!$B$2:$AR$55, 37, FALSE)), C14=2017, _xlfn.IFS(D14=1, VLOOKUP(H14, Priv_Workers!$B$2:$AR$55, 38, FALSE), D14=2, VLOOKUP(H14, Priv_Workers!$B$2:$AR$55, 39, FALSE), D14=3, VLOOKUP(H14, Priv_Workers!$B$2:$AR$55, 40, FALSE), D14=4, VLOOKUP(H14, Priv_Workers!$B$2:$AR$55, 41, FALSE), D14=5, VLOOKUP(H14, Priv_Workers!$B$2:$AR$55, 42, FALSE), D14=6, VLOOKUP(H14, Priv_Workers!$B$2:$AR$55, 43)))</f>
        <v>0</v>
      </c>
      <c r="X14" s="15" t="e">
        <f t="shared" si="3"/>
        <v>#DIV/0!</v>
      </c>
      <c r="Y14" s="8">
        <f>_xlfn.IFS(C14=2014, _xlfn.IFS(E14=1, VLOOKUP(H14, Wage_Info!$B$2:$AD$55, 2, FALSE), E14=2, VLOOKUP(H14, Wage_Info!$B$2:$AD$55, 3, FALSE), E14=3, VLOOKUP(H14, Wage_Info!$B$2:$AD$55, 4, FALSE), E14=4, VLOOKUP(H14, Wage_Info!$B$2:$AD$55, 5, FALSE)), C14=2015, _xlfn.IFS(E14=1, VLOOKUP(H14, Wage_Info!$B$2:$AD$55, 6, FALSE), E14=2, VLOOKUP(H14, Wage_Info!$B$2:$AD$55, 7, FALSE), E14=3, VLOOKUP(H14, Wage_Info!$B$2:$AD$55, 8, FALSE), E14=4, VLOOKUP(H14, Wage_Info!$B$2:$AD$55, 9, FALSE)), C14=2016, _xlfn.IFS(E14=1, VLOOKUP(H14, Wage_Info!$B$2:$AD$55, 10, FALSE), E14=2, VLOOKUP(H14, Wage_Info!$B$2:$AD$55, 11, FALSE), E14=3, VLOOKUP(H14, Wage_Info!$B$2:$AD$55, 12, FALSE), E14=4, VLOOKUP(H14, Wage_Info!$B$2:$AD$55, 13, FALSE)), C14=2017, _xlfn.IFS(E14=1, VLOOKUP(H14, Wage_Info!$B$2:$AD$55, 14, FALSE), E14=2, VLOOKUP(H14, Wage_Info!$B$2:$AD$55, 15, FALSE)))</f>
        <v>0</v>
      </c>
      <c r="Z14" s="8">
        <f>_xlfn.IFS(C14=2014, _xlfn.IFS(E14=1, VLOOKUP(H14, Wage_Info!$B$2:$AD$55, 16, FALSE), E14=2, VLOOKUP(H14, Wage_Info!$B$2:$AD$55, 17, FALSE), E14=3, VLOOKUP(H14, Wage_Info!$B$2:$AD$55, 18, FALSE), E14=4, VLOOKUP(H14, Wage_Info!$B$2:$AD$55, 19, FALSE)), C14=2015, _xlfn.IFS(E14=1, VLOOKUP(H14, Wage_Info!$B$2:$AD$55, 20, FALSE), E14=2, VLOOKUP(H14, Wage_Info!$B$2:$AD$55, 21, FALSE), E14=3, VLOOKUP(H14, Wage_Info!$B$2:$AD$55, 22, FALSE), E14=4, VLOOKUP(H14, Wage_Info!$B$2:$AD$55, 23, FALSE)), C14=2016, _xlfn.IFS(E14=1, VLOOKUP(H14, Wage_Info!$B$2:$AD$55, 24, FALSE), E14=2, VLOOKUP(H14, Wage_Info!$B$2:$AD$55, 25, FALSE), E14=3, VLOOKUP(H14, Wage_Info!$B$2:$AD$55, 26, FALSE), E14=4, VLOOKUP(H14, Wage_Info!$B$2:$AD$55, 27, FALSE)), C14=2017, _xlfn.IFS(E14=1, VLOOKUP(H14, Wage_Info!$B$2:$AD$55, 28, FALSE), E14=2, VLOOKUP(H14, Wage_Info!$B$2:$AD$55, 29, FALSE)))</f>
        <v>0</v>
      </c>
      <c r="AA14" s="16" t="e">
        <f t="shared" si="4"/>
        <v>#DIV/0!</v>
      </c>
      <c r="AB14">
        <f>Key!C221</f>
        <v>1</v>
      </c>
      <c r="AC14">
        <f t="shared" si="5"/>
        <v>0</v>
      </c>
      <c r="AD14">
        <f t="shared" si="6"/>
        <v>0</v>
      </c>
      <c r="AE14">
        <f t="shared" si="7"/>
        <v>0</v>
      </c>
    </row>
    <row r="15" spans="1:31" x14ac:dyDescent="0.3">
      <c r="A15">
        <v>275</v>
      </c>
      <c r="B15">
        <v>94</v>
      </c>
      <c r="C15">
        <v>2016</v>
      </c>
      <c r="D15">
        <v>1</v>
      </c>
      <c r="E15">
        <f t="shared" si="0"/>
        <v>1</v>
      </c>
      <c r="F15">
        <v>2017</v>
      </c>
      <c r="G15" t="s">
        <v>187</v>
      </c>
      <c r="H15" s="13">
        <f>VALUE(IF(G15="foreign",53,SUBSTITUTE(G15,G15,VLOOKUP(G15,Key!$F$2:$G$55,2,))))</f>
        <v>53</v>
      </c>
      <c r="I15" t="s">
        <v>187</v>
      </c>
      <c r="J15">
        <f>VALUE(_xlfn.IFS(I15="foreign",53,I15="fictional",54,NOT(OR(I15="foreign",I15="fictional")),SUBSTITUTE(I15,I15,VLOOKUP(I15,Key!$F$2:$G$55,2,))))</f>
        <v>53</v>
      </c>
      <c r="K15">
        <f t="shared" si="1"/>
        <v>1</v>
      </c>
      <c r="L15">
        <f>VLOOKUP(H15, Key!$G$2:$J$54, 2)</f>
        <v>0</v>
      </c>
      <c r="M15">
        <f>VLOOKUP(J15, Key!$G$2:$J$54, 2)</f>
        <v>0</v>
      </c>
      <c r="N15">
        <f>VLOOKUP("*"&amp;G15&amp;"*",Key!$M$2:$N$6,2,FALSE)</f>
        <v>0</v>
      </c>
      <c r="O15">
        <f>VLOOKUP("*"&amp;G15&amp;"*",Key!$Q$2:$R$11,2,FALSE)</f>
        <v>0</v>
      </c>
      <c r="P15">
        <v>2515</v>
      </c>
      <c r="Q15" s="8">
        <v>35000000</v>
      </c>
      <c r="R15" t="s">
        <v>285</v>
      </c>
      <c r="S15">
        <f>VLOOKUP(R15, Key!$T$2:$U$25, 2, FALSE)</f>
        <v>9</v>
      </c>
      <c r="T15">
        <f t="shared" si="2"/>
        <v>1</v>
      </c>
      <c r="U15">
        <f>_xlfn.IFS(F15=2017, VLOOKUP(H15, 'State Pop'!$B$2:$F$55,5),F15=2016, VLOOKUP(H15, 'State Pop'!$B$2:$F$55,4), F15=2015, VLOOKUP(H15, 'State Pop'!$B$2:$F$55,3), F15=2014, VLOOKUP(H15, 'State Pop'!$B$2:$F$55,2))</f>
        <v>0</v>
      </c>
      <c r="V15">
        <f>_xlfn.IFS(C15=2014, _xlfn.IFS(D15=1, VLOOKUP(H15, Film_Workers!$B$2:$AR$55, 2, FALSE), D15=2, VLOOKUP(H15, Film_Workers!$B$2:$AR$55, 3, FALSE), D15=3, VLOOKUP(H15, Film_Workers!$B$2:$AR$55, 4, FALSE), D15=4, VLOOKUP(H15, Film_Workers!$B$2:$AR$55, 5, FALSE), D15=5, VLOOKUP(H15, Film_Workers!$B$2:$AR$55, 6, FALSE), D15=6, VLOOKUP(H15, Film_Workers!$B$2:$AR$55, 7, FALSE), D15=7, VLOOKUP(H15, Film_Workers!$B$2:$AR$55, 8, FALSE), D15=8, VLOOKUP(H15, Film_Workers!$B$2:$AR$55, 9, FALSE), D15=9, VLOOKUP(H15, Film_Workers!$B$2:$AR$55, 10, FALSE), D15=10, VLOOKUP(H15, Film_Workers!$B$2:$AR$55, 11, FALSE), D15=11, VLOOKUP(H15, Film_Workers!$B$2:$AR$55, 12, FALSE), D15=12, VLOOKUP(H15, Film_Workers!$B$2:$AR$55, 13, FALSE)), C15=2015, _xlfn.IFS(D15=1, VLOOKUP(H15, Film_Workers!$B$2:$AR$55, 14, FALSE), D15=2, VLOOKUP(H15, Film_Workers!$B$2:$AR$55, 15, FALSE), D15=3, VLOOKUP(H15, Film_Workers!$B$2:$AR$55, 16, FALSE), D15=4, VLOOKUP(H15, Film_Workers!$B$2:$AR$55, 17, FALSE), D15=5, VLOOKUP(H15, Film_Workers!$B$2:$AR$55, 18, FALSE), D15=6, VLOOKUP(H15, Film_Workers!$B$2:$AR$55, 19, FALSE), D15=7, VLOOKUP(H15, Film_Workers!$B$2:$AR$55, 20, FALSE), D15=8, VLOOKUP(H15, Film_Workers!$B$2:$AR$55, 21, FALSE), D15=9, VLOOKUP(H15, Film_Workers!$B$2:$AR$55, 22, FALSE), D15=10, VLOOKUP(H15, Film_Workers!$B$2:$AR$55, 23, FALSE), D15=11, VLOOKUP(H15, Film_Workers!$B$2:$AR$55, 24, FALSE), D15=12, VLOOKUP(H15, Film_Workers!$B$2:$AR$55, 25, FALSE)), C15=2016, _xlfn.IFS(D15=1, VLOOKUP(H15, Film_Workers!$B$2:$AR$55, 26, FALSE), D15=2, VLOOKUP(H15, Film_Workers!$B$2:$AR$55, 27, FALSE), D15=3, VLOOKUP(H15, Film_Workers!$B$2:$AR$55, 28, FALSE), D15=4, VLOOKUP(H15, Film_Workers!$B$2:$AR$55, 29, FALSE), D15=5, VLOOKUP(H15, Film_Workers!$B$2:$AR$55, 30, FALSE), D15=6, VLOOKUP(H15, Film_Workers!$B$2:$AR$55, 31, FALSE), D15=7, VLOOKUP(H15, Film_Workers!$B$2:$AR$55, 32, FALSE), D15=8, VLOOKUP(H15, Film_Workers!$B$2:$AR$55, 33, FALSE), D15=9, VLOOKUP(H15, Film_Workers!$B$2:$AR$55, 34, FALSE), D15=10, VLOOKUP(H15, Film_Workers!$B$2:$AR$55, 35, FALSE), D15=11, VLOOKUP(H15, Film_Workers!$B$2:$AR$55, 36, FALSE), D15=12, VLOOKUP(H15, Film_Workers!$B$2:$AR$55, 37, FALSE)), C15=2017, _xlfn.IFS(D15=1, VLOOKUP(H15, Film_Workers!$B$2:$AR$55, 38, FALSE), D15=2, VLOOKUP(H15, Film_Workers!$B$2:$AR$55, 39, FALSE), D15=3, VLOOKUP(H15, Film_Workers!$B$2:$AR$55, 40, FALSE), D15=4, VLOOKUP(H15, Film_Workers!$B$2:$AR$55, 41, FALSE), D15=5, VLOOKUP(H15, Film_Workers!$B$2:$AR$55, 42, FALSE), D15=6, VLOOKUP(H15, Film_Workers!$B$2:$AR$55, 43)))</f>
        <v>0</v>
      </c>
      <c r="W15">
        <f>_xlfn.IFS(C15=2014, _xlfn.IFS(D15=1, VLOOKUP(H15, Priv_Workers!$B$2:$AR$55, 2, FALSE), D15=2, VLOOKUP(H15, Priv_Workers!$B$2:$AR$55, 3, FALSE), D15=3, VLOOKUP(H15, Priv_Workers!$B$2:$AR$55, 4, FALSE), D15=4, VLOOKUP(H15, Priv_Workers!$B$2:$AR$55, 5, FALSE), D15=5, VLOOKUP(H15, Priv_Workers!$B$2:$AR$55, 6, FALSE), D15=6, VLOOKUP(H15, Priv_Workers!$B$2:$AR$55, 7, FALSE), D15=7, VLOOKUP(H15, Priv_Workers!$B$2:$AR$55, 8, FALSE), D15=8, VLOOKUP(H15, Priv_Workers!$B$2:$AR$55, 9, FALSE), D15=9, VLOOKUP(H15, Priv_Workers!$B$2:$AR$55, 10, FALSE), D15=10, VLOOKUP(H15, Priv_Workers!$B$2:$AR$55, 11, FALSE), D15=11, VLOOKUP(H15, Priv_Workers!$B$2:$AR$55, 12, FALSE), D15=12, VLOOKUP(H15, Priv_Workers!$B$2:$AR$55, 13, FALSE)), C15=2015, _xlfn.IFS(D15=1, VLOOKUP(H15, Priv_Workers!$B$2:$AR$55, 14, FALSE), D15=2, VLOOKUP(H15, Priv_Workers!$B$2:$AR$55, 15, FALSE), D15=3, VLOOKUP(H15, Priv_Workers!$B$2:$AR$55, 16, FALSE), D15=4, VLOOKUP(H15, Priv_Workers!$B$2:$AR$55, 17, FALSE), D15=5, VLOOKUP(H15, Priv_Workers!$B$2:$AR$55, 18, FALSE), D15=6, VLOOKUP(H15, Priv_Workers!$B$2:$AR$55, 19, FALSE), D15=7, VLOOKUP(H15, Priv_Workers!$B$2:$AR$55, 20, FALSE), D15=8, VLOOKUP(H15, Priv_Workers!$B$2:$AR$55, 21, FALSE), D15=9, VLOOKUP(H15, Priv_Workers!$B$2:$AR$55, 22, FALSE), D15=10, VLOOKUP(H15, Priv_Workers!$B$2:$AR$55, 23, FALSE), D15=11, VLOOKUP(H15, Priv_Workers!$B$2:$AR$55, 24, FALSE), D15=12, VLOOKUP(H15, Priv_Workers!$B$2:$AR$55, 25, FALSE)), C15=2016, _xlfn.IFS(D15=1, VLOOKUP(H15, Priv_Workers!$B$2:$AR$55, 26, FALSE), D15=2, VLOOKUP(H15, Priv_Workers!$B$2:$AR$55, 27, FALSE), D15=3, VLOOKUP(H15, Priv_Workers!$B$2:$AR$55, 28, FALSE), D15=4, VLOOKUP(H15, Priv_Workers!$B$2:$AR$55, 29, FALSE), D15=5, VLOOKUP(H15, Priv_Workers!$B$2:$AR$55, 30, FALSE), D15=6, VLOOKUP(H15, Priv_Workers!$B$2:$AR$55, 31, FALSE), D15=7, VLOOKUP(H15, Priv_Workers!$B$2:$AR$55, 32, FALSE), D15=8, VLOOKUP(H15, Priv_Workers!$B$2:$AR$55, 33, FALSE), D15=9, VLOOKUP(H15, Priv_Workers!$B$2:$AR$55, 34, FALSE), D15=10, VLOOKUP(H15, Priv_Workers!$B$2:$AR$55, 35, FALSE), D15=11, VLOOKUP(H15, Priv_Workers!$B$2:$AR$55, 36, FALSE), D15=12, VLOOKUP(H15, Priv_Workers!$B$2:$AR$55, 37, FALSE)), C15=2017, _xlfn.IFS(D15=1, VLOOKUP(H15, Priv_Workers!$B$2:$AR$55, 38, FALSE), D15=2, VLOOKUP(H15, Priv_Workers!$B$2:$AR$55, 39, FALSE), D15=3, VLOOKUP(H15, Priv_Workers!$B$2:$AR$55, 40, FALSE), D15=4, VLOOKUP(H15, Priv_Workers!$B$2:$AR$55, 41, FALSE), D15=5, VLOOKUP(H15, Priv_Workers!$B$2:$AR$55, 42, FALSE), D15=6, VLOOKUP(H15, Priv_Workers!$B$2:$AR$55, 43)))</f>
        <v>0</v>
      </c>
      <c r="X15" s="15" t="e">
        <f t="shared" si="3"/>
        <v>#DIV/0!</v>
      </c>
      <c r="Y15" s="8">
        <f>_xlfn.IFS(C15=2014, _xlfn.IFS(E15=1, VLOOKUP(H15, Wage_Info!$B$2:$AD$55, 2, FALSE), E15=2, VLOOKUP(H15, Wage_Info!$B$2:$AD$55, 3, FALSE), E15=3, VLOOKUP(H15, Wage_Info!$B$2:$AD$55, 4, FALSE), E15=4, VLOOKUP(H15, Wage_Info!$B$2:$AD$55, 5, FALSE)), C15=2015, _xlfn.IFS(E15=1, VLOOKUP(H15, Wage_Info!$B$2:$AD$55, 6, FALSE), E15=2, VLOOKUP(H15, Wage_Info!$B$2:$AD$55, 7, FALSE), E15=3, VLOOKUP(H15, Wage_Info!$B$2:$AD$55, 8, FALSE), E15=4, VLOOKUP(H15, Wage_Info!$B$2:$AD$55, 9, FALSE)), C15=2016, _xlfn.IFS(E15=1, VLOOKUP(H15, Wage_Info!$B$2:$AD$55, 10, FALSE), E15=2, VLOOKUP(H15, Wage_Info!$B$2:$AD$55, 11, FALSE), E15=3, VLOOKUP(H15, Wage_Info!$B$2:$AD$55, 12, FALSE), E15=4, VLOOKUP(H15, Wage_Info!$B$2:$AD$55, 13, FALSE)), C15=2017, _xlfn.IFS(E15=1, VLOOKUP(H15, Wage_Info!$B$2:$AD$55, 14, FALSE), E15=2, VLOOKUP(H15, Wage_Info!$B$2:$AD$55, 15, FALSE)))</f>
        <v>0</v>
      </c>
      <c r="Z15" s="8">
        <f>_xlfn.IFS(C15=2014, _xlfn.IFS(E15=1, VLOOKUP(H15, Wage_Info!$B$2:$AD$55, 16, FALSE), E15=2, VLOOKUP(H15, Wage_Info!$B$2:$AD$55, 17, FALSE), E15=3, VLOOKUP(H15, Wage_Info!$B$2:$AD$55, 18, FALSE), E15=4, VLOOKUP(H15, Wage_Info!$B$2:$AD$55, 19, FALSE)), C15=2015, _xlfn.IFS(E15=1, VLOOKUP(H15, Wage_Info!$B$2:$AD$55, 20, FALSE), E15=2, VLOOKUP(H15, Wage_Info!$B$2:$AD$55, 21, FALSE), E15=3, VLOOKUP(H15, Wage_Info!$B$2:$AD$55, 22, FALSE), E15=4, VLOOKUP(H15, Wage_Info!$B$2:$AD$55, 23, FALSE)), C15=2016, _xlfn.IFS(E15=1, VLOOKUP(H15, Wage_Info!$B$2:$AD$55, 24, FALSE), E15=2, VLOOKUP(H15, Wage_Info!$B$2:$AD$55, 25, FALSE), E15=3, VLOOKUP(H15, Wage_Info!$B$2:$AD$55, 26, FALSE), E15=4, VLOOKUP(H15, Wage_Info!$B$2:$AD$55, 27, FALSE)), C15=2017, _xlfn.IFS(E15=1, VLOOKUP(H15, Wage_Info!$B$2:$AD$55, 28, FALSE), E15=2, VLOOKUP(H15, Wage_Info!$B$2:$AD$55, 29, FALSE)))</f>
        <v>0</v>
      </c>
      <c r="AA15" s="16" t="e">
        <f t="shared" si="4"/>
        <v>#DIV/0!</v>
      </c>
      <c r="AB15">
        <f>Key!C276</f>
        <v>1</v>
      </c>
      <c r="AC15">
        <f t="shared" si="5"/>
        <v>0</v>
      </c>
      <c r="AD15">
        <f t="shared" si="6"/>
        <v>0</v>
      </c>
      <c r="AE15">
        <f t="shared" si="7"/>
        <v>0</v>
      </c>
    </row>
    <row r="16" spans="1:31" x14ac:dyDescent="0.3">
      <c r="A16">
        <v>298</v>
      </c>
      <c r="B16">
        <v>117</v>
      </c>
      <c r="C16">
        <v>2016</v>
      </c>
      <c r="D16">
        <v>1</v>
      </c>
      <c r="E16">
        <f t="shared" si="0"/>
        <v>1</v>
      </c>
      <c r="F16">
        <v>2017</v>
      </c>
      <c r="G16" t="s">
        <v>282</v>
      </c>
      <c r="H16" s="13">
        <f>VALUE(IF(G16="foreign",53,SUBSTITUTE(G16,G16,VLOOKUP(G16,Key!$F$2:$G$55,2,))))</f>
        <v>53</v>
      </c>
      <c r="I16" t="s">
        <v>187</v>
      </c>
      <c r="J16">
        <f>VALUE(_xlfn.IFS(I16="foreign",53,I16="fictional",54,NOT(OR(I16="foreign",I16="fictional")),SUBSTITUTE(I16,I16,VLOOKUP(I16,Key!$F$2:$G$55,2,))))</f>
        <v>53</v>
      </c>
      <c r="K16">
        <f t="shared" si="1"/>
        <v>1</v>
      </c>
      <c r="L16">
        <f>VLOOKUP(H16, Key!$G$2:$J$54, 2)</f>
        <v>0</v>
      </c>
      <c r="M16">
        <f>VLOOKUP(J16, Key!$G$2:$J$54, 2)</f>
        <v>0</v>
      </c>
      <c r="N16">
        <f>VLOOKUP("*"&amp;G16&amp;"*",Key!$M$2:$N$6,2,FALSE)</f>
        <v>0</v>
      </c>
      <c r="O16">
        <f>VLOOKUP("*"&amp;G16&amp;"*",Key!$Q$2:$R$11,2,FALSE)</f>
        <v>0</v>
      </c>
      <c r="P16">
        <v>1815</v>
      </c>
      <c r="Q16" s="8">
        <v>35000000</v>
      </c>
      <c r="R16" t="s">
        <v>174</v>
      </c>
      <c r="S16">
        <f>VLOOKUP(R16, Key!$T$2:$U$25, 2, FALSE)</f>
        <v>1</v>
      </c>
      <c r="T16">
        <f t="shared" si="2"/>
        <v>0</v>
      </c>
      <c r="U16">
        <f>_xlfn.IFS(F16=2017, VLOOKUP(H16, 'State Pop'!$B$2:$F$55,5),F16=2016, VLOOKUP(H16, 'State Pop'!$B$2:$F$55,4), F16=2015, VLOOKUP(H16, 'State Pop'!$B$2:$F$55,3), F16=2014, VLOOKUP(H16, 'State Pop'!$B$2:$F$55,2))</f>
        <v>0</v>
      </c>
      <c r="V16">
        <f>_xlfn.IFS(C16=2014, _xlfn.IFS(D16=1, VLOOKUP(H16, Film_Workers!$B$2:$AR$55, 2, FALSE), D16=2, VLOOKUP(H16, Film_Workers!$B$2:$AR$55, 3, FALSE), D16=3, VLOOKUP(H16, Film_Workers!$B$2:$AR$55, 4, FALSE), D16=4, VLOOKUP(H16, Film_Workers!$B$2:$AR$55, 5, FALSE), D16=5, VLOOKUP(H16, Film_Workers!$B$2:$AR$55, 6, FALSE), D16=6, VLOOKUP(H16, Film_Workers!$B$2:$AR$55, 7, FALSE), D16=7, VLOOKUP(H16, Film_Workers!$B$2:$AR$55, 8, FALSE), D16=8, VLOOKUP(H16, Film_Workers!$B$2:$AR$55, 9, FALSE), D16=9, VLOOKUP(H16, Film_Workers!$B$2:$AR$55, 10, FALSE), D16=10, VLOOKUP(H16, Film_Workers!$B$2:$AR$55, 11, FALSE), D16=11, VLOOKUP(H16, Film_Workers!$B$2:$AR$55, 12, FALSE), D16=12, VLOOKUP(H16, Film_Workers!$B$2:$AR$55, 13, FALSE)), C16=2015, _xlfn.IFS(D16=1, VLOOKUP(H16, Film_Workers!$B$2:$AR$55, 14, FALSE), D16=2, VLOOKUP(H16, Film_Workers!$B$2:$AR$55, 15, FALSE), D16=3, VLOOKUP(H16, Film_Workers!$B$2:$AR$55, 16, FALSE), D16=4, VLOOKUP(H16, Film_Workers!$B$2:$AR$55, 17, FALSE), D16=5, VLOOKUP(H16, Film_Workers!$B$2:$AR$55, 18, FALSE), D16=6, VLOOKUP(H16, Film_Workers!$B$2:$AR$55, 19, FALSE), D16=7, VLOOKUP(H16, Film_Workers!$B$2:$AR$55, 20, FALSE), D16=8, VLOOKUP(H16, Film_Workers!$B$2:$AR$55, 21, FALSE), D16=9, VLOOKUP(H16, Film_Workers!$B$2:$AR$55, 22, FALSE), D16=10, VLOOKUP(H16, Film_Workers!$B$2:$AR$55, 23, FALSE), D16=11, VLOOKUP(H16, Film_Workers!$B$2:$AR$55, 24, FALSE), D16=12, VLOOKUP(H16, Film_Workers!$B$2:$AR$55, 25, FALSE)), C16=2016, _xlfn.IFS(D16=1, VLOOKUP(H16, Film_Workers!$B$2:$AR$55, 26, FALSE), D16=2, VLOOKUP(H16, Film_Workers!$B$2:$AR$55, 27, FALSE), D16=3, VLOOKUP(H16, Film_Workers!$B$2:$AR$55, 28, FALSE), D16=4, VLOOKUP(H16, Film_Workers!$B$2:$AR$55, 29, FALSE), D16=5, VLOOKUP(H16, Film_Workers!$B$2:$AR$55, 30, FALSE), D16=6, VLOOKUP(H16, Film_Workers!$B$2:$AR$55, 31, FALSE), D16=7, VLOOKUP(H16, Film_Workers!$B$2:$AR$55, 32, FALSE), D16=8, VLOOKUP(H16, Film_Workers!$B$2:$AR$55, 33, FALSE), D16=9, VLOOKUP(H16, Film_Workers!$B$2:$AR$55, 34, FALSE), D16=10, VLOOKUP(H16, Film_Workers!$B$2:$AR$55, 35, FALSE), D16=11, VLOOKUP(H16, Film_Workers!$B$2:$AR$55, 36, FALSE), D16=12, VLOOKUP(H16, Film_Workers!$B$2:$AR$55, 37, FALSE)), C16=2017, _xlfn.IFS(D16=1, VLOOKUP(H16, Film_Workers!$B$2:$AR$55, 38, FALSE), D16=2, VLOOKUP(H16, Film_Workers!$B$2:$AR$55, 39, FALSE), D16=3, VLOOKUP(H16, Film_Workers!$B$2:$AR$55, 40, FALSE), D16=4, VLOOKUP(H16, Film_Workers!$B$2:$AR$55, 41, FALSE), D16=5, VLOOKUP(H16, Film_Workers!$B$2:$AR$55, 42, FALSE), D16=6, VLOOKUP(H16, Film_Workers!$B$2:$AR$55, 43)))</f>
        <v>0</v>
      </c>
      <c r="W16">
        <f>_xlfn.IFS(C16=2014, _xlfn.IFS(D16=1, VLOOKUP(H16, Priv_Workers!$B$2:$AR$55, 2, FALSE), D16=2, VLOOKUP(H16, Priv_Workers!$B$2:$AR$55, 3, FALSE), D16=3, VLOOKUP(H16, Priv_Workers!$B$2:$AR$55, 4, FALSE), D16=4, VLOOKUP(H16, Priv_Workers!$B$2:$AR$55, 5, FALSE), D16=5, VLOOKUP(H16, Priv_Workers!$B$2:$AR$55, 6, FALSE), D16=6, VLOOKUP(H16, Priv_Workers!$B$2:$AR$55, 7, FALSE), D16=7, VLOOKUP(H16, Priv_Workers!$B$2:$AR$55, 8, FALSE), D16=8, VLOOKUP(H16, Priv_Workers!$B$2:$AR$55, 9, FALSE), D16=9, VLOOKUP(H16, Priv_Workers!$B$2:$AR$55, 10, FALSE), D16=10, VLOOKUP(H16, Priv_Workers!$B$2:$AR$55, 11, FALSE), D16=11, VLOOKUP(H16, Priv_Workers!$B$2:$AR$55, 12, FALSE), D16=12, VLOOKUP(H16, Priv_Workers!$B$2:$AR$55, 13, FALSE)), C16=2015, _xlfn.IFS(D16=1, VLOOKUP(H16, Priv_Workers!$B$2:$AR$55, 14, FALSE), D16=2, VLOOKUP(H16, Priv_Workers!$B$2:$AR$55, 15, FALSE), D16=3, VLOOKUP(H16, Priv_Workers!$B$2:$AR$55, 16, FALSE), D16=4, VLOOKUP(H16, Priv_Workers!$B$2:$AR$55, 17, FALSE), D16=5, VLOOKUP(H16, Priv_Workers!$B$2:$AR$55, 18, FALSE), D16=6, VLOOKUP(H16, Priv_Workers!$B$2:$AR$55, 19, FALSE), D16=7, VLOOKUP(H16, Priv_Workers!$B$2:$AR$55, 20, FALSE), D16=8, VLOOKUP(H16, Priv_Workers!$B$2:$AR$55, 21, FALSE), D16=9, VLOOKUP(H16, Priv_Workers!$B$2:$AR$55, 22, FALSE), D16=10, VLOOKUP(H16, Priv_Workers!$B$2:$AR$55, 23, FALSE), D16=11, VLOOKUP(H16, Priv_Workers!$B$2:$AR$55, 24, FALSE), D16=12, VLOOKUP(H16, Priv_Workers!$B$2:$AR$55, 25, FALSE)), C16=2016, _xlfn.IFS(D16=1, VLOOKUP(H16, Priv_Workers!$B$2:$AR$55, 26, FALSE), D16=2, VLOOKUP(H16, Priv_Workers!$B$2:$AR$55, 27, FALSE), D16=3, VLOOKUP(H16, Priv_Workers!$B$2:$AR$55, 28, FALSE), D16=4, VLOOKUP(H16, Priv_Workers!$B$2:$AR$55, 29, FALSE), D16=5, VLOOKUP(H16, Priv_Workers!$B$2:$AR$55, 30, FALSE), D16=6, VLOOKUP(H16, Priv_Workers!$B$2:$AR$55, 31, FALSE), D16=7, VLOOKUP(H16, Priv_Workers!$B$2:$AR$55, 32, FALSE), D16=8, VLOOKUP(H16, Priv_Workers!$B$2:$AR$55, 33, FALSE), D16=9, VLOOKUP(H16, Priv_Workers!$B$2:$AR$55, 34, FALSE), D16=10, VLOOKUP(H16, Priv_Workers!$B$2:$AR$55, 35, FALSE), D16=11, VLOOKUP(H16, Priv_Workers!$B$2:$AR$55, 36, FALSE), D16=12, VLOOKUP(H16, Priv_Workers!$B$2:$AR$55, 37, FALSE)), C16=2017, _xlfn.IFS(D16=1, VLOOKUP(H16, Priv_Workers!$B$2:$AR$55, 38, FALSE), D16=2, VLOOKUP(H16, Priv_Workers!$B$2:$AR$55, 39, FALSE), D16=3, VLOOKUP(H16, Priv_Workers!$B$2:$AR$55, 40, FALSE), D16=4, VLOOKUP(H16, Priv_Workers!$B$2:$AR$55, 41, FALSE), D16=5, VLOOKUP(H16, Priv_Workers!$B$2:$AR$55, 42, FALSE), D16=6, VLOOKUP(H16, Priv_Workers!$B$2:$AR$55, 43)))</f>
        <v>0</v>
      </c>
      <c r="X16" s="15" t="e">
        <f t="shared" si="3"/>
        <v>#DIV/0!</v>
      </c>
      <c r="Y16" s="8">
        <f>_xlfn.IFS(C16=2014, _xlfn.IFS(E16=1, VLOOKUP(H16, Wage_Info!$B$2:$AD$55, 2, FALSE), E16=2, VLOOKUP(H16, Wage_Info!$B$2:$AD$55, 3, FALSE), E16=3, VLOOKUP(H16, Wage_Info!$B$2:$AD$55, 4, FALSE), E16=4, VLOOKUP(H16, Wage_Info!$B$2:$AD$55, 5, FALSE)), C16=2015, _xlfn.IFS(E16=1, VLOOKUP(H16, Wage_Info!$B$2:$AD$55, 6, FALSE), E16=2, VLOOKUP(H16, Wage_Info!$B$2:$AD$55, 7, FALSE), E16=3, VLOOKUP(H16, Wage_Info!$B$2:$AD$55, 8, FALSE), E16=4, VLOOKUP(H16, Wage_Info!$B$2:$AD$55, 9, FALSE)), C16=2016, _xlfn.IFS(E16=1, VLOOKUP(H16, Wage_Info!$B$2:$AD$55, 10, FALSE), E16=2, VLOOKUP(H16, Wage_Info!$B$2:$AD$55, 11, FALSE), E16=3, VLOOKUP(H16, Wage_Info!$B$2:$AD$55, 12, FALSE), E16=4, VLOOKUP(H16, Wage_Info!$B$2:$AD$55, 13, FALSE)), C16=2017, _xlfn.IFS(E16=1, VLOOKUP(H16, Wage_Info!$B$2:$AD$55, 14, FALSE), E16=2, VLOOKUP(H16, Wage_Info!$B$2:$AD$55, 15, FALSE)))</f>
        <v>0</v>
      </c>
      <c r="Z16" s="8">
        <f>_xlfn.IFS(C16=2014, _xlfn.IFS(E16=1, VLOOKUP(H16, Wage_Info!$B$2:$AD$55, 16, FALSE), E16=2, VLOOKUP(H16, Wage_Info!$B$2:$AD$55, 17, FALSE), E16=3, VLOOKUP(H16, Wage_Info!$B$2:$AD$55, 18, FALSE), E16=4, VLOOKUP(H16, Wage_Info!$B$2:$AD$55, 19, FALSE)), C16=2015, _xlfn.IFS(E16=1, VLOOKUP(H16, Wage_Info!$B$2:$AD$55, 20, FALSE), E16=2, VLOOKUP(H16, Wage_Info!$B$2:$AD$55, 21, FALSE), E16=3, VLOOKUP(H16, Wage_Info!$B$2:$AD$55, 22, FALSE), E16=4, VLOOKUP(H16, Wage_Info!$B$2:$AD$55, 23, FALSE)), C16=2016, _xlfn.IFS(E16=1, VLOOKUP(H16, Wage_Info!$B$2:$AD$55, 24, FALSE), E16=2, VLOOKUP(H16, Wage_Info!$B$2:$AD$55, 25, FALSE), E16=3, VLOOKUP(H16, Wage_Info!$B$2:$AD$55, 26, FALSE), E16=4, VLOOKUP(H16, Wage_Info!$B$2:$AD$55, 27, FALSE)), C16=2017, _xlfn.IFS(E16=1, VLOOKUP(H16, Wage_Info!$B$2:$AD$55, 28, FALSE), E16=2, VLOOKUP(H16, Wage_Info!$B$2:$AD$55, 29, FALSE)))</f>
        <v>0</v>
      </c>
      <c r="AA16" s="16" t="e">
        <f t="shared" si="4"/>
        <v>#DIV/0!</v>
      </c>
      <c r="AB16">
        <f>Key!C299</f>
        <v>1</v>
      </c>
      <c r="AC16">
        <f t="shared" si="5"/>
        <v>0</v>
      </c>
      <c r="AD16">
        <f t="shared" si="6"/>
        <v>0</v>
      </c>
      <c r="AE16">
        <f t="shared" si="7"/>
        <v>0</v>
      </c>
    </row>
    <row r="17" spans="1:31" x14ac:dyDescent="0.3">
      <c r="A17">
        <v>56</v>
      </c>
      <c r="B17">
        <v>56</v>
      </c>
      <c r="C17">
        <v>2016</v>
      </c>
      <c r="D17">
        <v>1</v>
      </c>
      <c r="E17">
        <f t="shared" si="0"/>
        <v>1</v>
      </c>
      <c r="F17">
        <v>2016</v>
      </c>
      <c r="G17" t="s">
        <v>28</v>
      </c>
      <c r="H17" s="13">
        <f>VALUE(IF(G17="foreign",53,SUBSTITUTE(G17,G17,VLOOKUP(G17,Key!$F$2:$G$55,2,))))</f>
        <v>19</v>
      </c>
      <c r="I17" t="s">
        <v>23</v>
      </c>
      <c r="J17">
        <f>VALUE(_xlfn.IFS(I17="foreign",53,I17="fictional",54,NOT(OR(I17="foreign",I17="fictional")),SUBSTITUTE(I17,I17,VLOOKUP(I17,Key!$F$2:$G$55,2,))))</f>
        <v>14</v>
      </c>
      <c r="K17">
        <f t="shared" si="1"/>
        <v>0</v>
      </c>
      <c r="L17">
        <f>VLOOKUP(H17, Key!$G$2:$J$54, 2)</f>
        <v>4</v>
      </c>
      <c r="M17">
        <f>VLOOKUP(J17, Key!$G$2:$J$54, 2)</f>
        <v>3</v>
      </c>
      <c r="N17">
        <f>VLOOKUP("*"&amp;G17&amp;"*",Key!$M$2:$N$6,2,FALSE)</f>
        <v>3</v>
      </c>
      <c r="O17">
        <f>VLOOKUP("*"&amp;G17&amp;"*",Key!$Q$2:$R$11,2,FALSE)</f>
        <v>9</v>
      </c>
      <c r="P17">
        <v>3215</v>
      </c>
      <c r="Q17" s="8">
        <v>20000000</v>
      </c>
      <c r="R17" t="s">
        <v>245</v>
      </c>
      <c r="S17">
        <f>VLOOKUP(R17, Key!$T$2:$U$10, 2, FALSE)</f>
        <v>9</v>
      </c>
      <c r="T17">
        <f t="shared" si="2"/>
        <v>1</v>
      </c>
      <c r="U17">
        <f>_xlfn.IFS(F17=2017, VLOOKUP(H17, 'State Pop'!$B$2:$F$55,5),F17=2016, VLOOKUP(H17, 'State Pop'!$B$2:$F$55,4), F17=2015, VLOOKUP(H17, 'State Pop'!$B$2:$F$55,3), F17=2014, VLOOKUP(H17, 'State Pop'!$B$2:$F$55,2))</f>
        <v>4686157</v>
      </c>
      <c r="V17">
        <f>_xlfn.IFS(C26=2014, _xlfn.IFS(D26=1, VLOOKUP(H17, Film_Workers!$B$2:$AR$55, 2, FALSE), D26=2, VLOOKUP(H17, Film_Workers!$B$2:$AR$55, 3, FALSE), D26=3, VLOOKUP(H17, Film_Workers!$B$2:$AR$55, 4, FALSE), D26=4, VLOOKUP(H17, Film_Workers!$B$2:$AR$55, 5, FALSE), D26=5, VLOOKUP(H17, Film_Workers!$B$2:$AR$55, 6, FALSE), D26=6, VLOOKUP(H17, Film_Workers!$B$2:$AR$55, 7, FALSE), D26=7, VLOOKUP(H17, Film_Workers!$B$2:$AR$55, 8, FALSE), D26=8, VLOOKUP(H17, Film_Workers!$B$2:$AR$55, 9, FALSE), D26=9, VLOOKUP(H17, Film_Workers!$B$2:$AR$55, 10, FALSE), D26=10, VLOOKUP(H17, Film_Workers!$B$2:$AR$55, 11, FALSE), D26=11, VLOOKUP(H17, Film_Workers!$B$2:$AR$55, 12, FALSE), D26=12, VLOOKUP(H17, Film_Workers!$B$2:$AR$55, 13, FALSE)), C26=2015, _xlfn.IFS(D26=1, VLOOKUP(H17, Film_Workers!$B$2:$AR$55, 14, FALSE), D26=2, VLOOKUP(H17, Film_Workers!$B$2:$AR$55, 15, FALSE), D26=3, VLOOKUP(H17, Film_Workers!$B$2:$AR$55, 16, FALSE), D26=4, VLOOKUP(H17, Film_Workers!$B$2:$AR$55, 17, FALSE), D26=5, VLOOKUP(H17, Film_Workers!$B$2:$AR$55, 18, FALSE), D26=6, VLOOKUP(H17, Film_Workers!$B$2:$AR$55, 19, FALSE), D26=7, VLOOKUP(H17, Film_Workers!$B$2:$AR$55, 20, FALSE), D26=8, VLOOKUP(H17, Film_Workers!$B$2:$AR$55, 21, FALSE), D26=9, VLOOKUP(H17, Film_Workers!$B$2:$AR$55, 22, FALSE), D26=10, VLOOKUP(H17, Film_Workers!$B$2:$AR$55, 23, FALSE), D26=11, VLOOKUP(H17, Film_Workers!$B$2:$AR$55, 24, FALSE), D26=12, VLOOKUP(H17, Film_Workers!$B$2:$AR$55, 25, FALSE)), C26=2016, _xlfn.IFS(D26=1, VLOOKUP(H17, Film_Workers!$B$2:$AR$55, 26, FALSE), D26=2, VLOOKUP(H17, Film_Workers!$B$2:$AR$55, 27, FALSE), D26=3, VLOOKUP(H17, Film_Workers!$B$2:$AR$55, 28, FALSE), D26=4, VLOOKUP(H17, Film_Workers!$B$2:$AR$55, 29, FALSE), D26=5, VLOOKUP(H17, Film_Workers!$B$2:$AR$55, 30, FALSE), D26=6, VLOOKUP(H17, Film_Workers!$B$2:$AR$55, 31, FALSE), D26=7, VLOOKUP(H17, Film_Workers!$B$2:$AR$55, 32, FALSE), D26=8, VLOOKUP(H17, Film_Workers!$B$2:$AR$55, 33, FALSE), D26=9, VLOOKUP(H17, Film_Workers!$B$2:$AR$55, 34, FALSE), D26=10, VLOOKUP(H17, Film_Workers!$B$2:$AR$55, 35, FALSE), D26=11, VLOOKUP(H17, Film_Workers!$B$2:$AR$55, 36, FALSE), D26=12, VLOOKUP(H17, Film_Workers!$B$2:$AR$55, 37, FALSE)), C26=2017, _xlfn.IFS(D26=1, VLOOKUP(H17, Film_Workers!$B$2:$AR$55, 38, FALSE), D26=2, VLOOKUP(H17, Film_Workers!$B$2:$AR$55, 39, FALSE), D26=3, VLOOKUP(H17, Film_Workers!$B$2:$AR$55, 40, FALSE), D26=4, VLOOKUP(H17, Film_Workers!$B$2:$AR$55, 41, FALSE), D26=5, VLOOKUP(H17, Film_Workers!$B$2:$AR$55, 42, FALSE), D26=6, VLOOKUP(H17, Film_Workers!$B$2:$AR$55, 43)))</f>
        <v>4553</v>
      </c>
      <c r="W17">
        <f>_xlfn.IFS(C17=2014, _xlfn.IFS(D17=1, VLOOKUP(H17, Priv_Workers!$B$2:$AR$55, 2, FALSE), D17=2, VLOOKUP(H17, Priv_Workers!$B$2:$AR$55, 3, FALSE), D17=3, VLOOKUP(H17, Priv_Workers!$B$2:$AR$55, 4, FALSE), D17=4, VLOOKUP(H17, Priv_Workers!$B$2:$AR$55, 5, FALSE), D17=5, VLOOKUP(H17, Priv_Workers!$B$2:$AR$55, 6, FALSE), D17=6, VLOOKUP(H17, Priv_Workers!$B$2:$AR$55, 7, FALSE), D17=7, VLOOKUP(H17, Priv_Workers!$B$2:$AR$55, 8, FALSE), D17=8, VLOOKUP(H17, Priv_Workers!$B$2:$AR$55, 9, FALSE), D17=9, VLOOKUP(H17, Priv_Workers!$B$2:$AR$55, 10, FALSE), D17=10, VLOOKUP(H17, Priv_Workers!$B$2:$AR$55, 11, FALSE), D17=11, VLOOKUP(H17, Priv_Workers!$B$2:$AR$55, 12, FALSE), D17=12, VLOOKUP(H17, Priv_Workers!$B$2:$AR$55, 13, FALSE)), C17=2015, _xlfn.IFS(D17=1, VLOOKUP(H17, Priv_Workers!$B$2:$AR$55, 14, FALSE), D17=2, VLOOKUP(H17, Priv_Workers!$B$2:$AR$55, 15, FALSE), D17=3, VLOOKUP(H17, Priv_Workers!$B$2:$AR$55, 16, FALSE), D17=4, VLOOKUP(H17, Priv_Workers!$B$2:$AR$55, 17, FALSE), D17=5, VLOOKUP(H17, Priv_Workers!$B$2:$AR$55, 18, FALSE), D17=6, VLOOKUP(H17, Priv_Workers!$B$2:$AR$55, 19, FALSE), D17=7, VLOOKUP(H17, Priv_Workers!$B$2:$AR$55, 20, FALSE), D17=8, VLOOKUP(H17, Priv_Workers!$B$2:$AR$55, 21, FALSE), D17=9, VLOOKUP(H17, Priv_Workers!$B$2:$AR$55, 22, FALSE), D17=10, VLOOKUP(H17, Priv_Workers!$B$2:$AR$55, 23, FALSE), D17=11, VLOOKUP(H17, Priv_Workers!$B$2:$AR$55, 24, FALSE), D17=12, VLOOKUP(H17, Priv_Workers!$B$2:$AR$55, 25, FALSE)), C17=2016, _xlfn.IFS(D17=1, VLOOKUP(H17, Priv_Workers!$B$2:$AR$55, 26, FALSE), D17=2, VLOOKUP(H17, Priv_Workers!$B$2:$AR$55, 27, FALSE), D17=3, VLOOKUP(H17, Priv_Workers!$B$2:$AR$55, 28, FALSE), D17=4, VLOOKUP(H17, Priv_Workers!$B$2:$AR$55, 29, FALSE), D17=5, VLOOKUP(H17, Priv_Workers!$B$2:$AR$55, 30, FALSE), D17=6, VLOOKUP(H17, Priv_Workers!$B$2:$AR$55, 31, FALSE), D17=7, VLOOKUP(H17, Priv_Workers!$B$2:$AR$55, 32, FALSE), D17=8, VLOOKUP(H17, Priv_Workers!$B$2:$AR$55, 33, FALSE), D17=9, VLOOKUP(H17, Priv_Workers!$B$2:$AR$55, 34, FALSE), D17=10, VLOOKUP(H17, Priv_Workers!$B$2:$AR$55, 35, FALSE), D17=11, VLOOKUP(H17, Priv_Workers!$B$2:$AR$55, 36, FALSE), D17=12, VLOOKUP(H17, Priv_Workers!$B$2:$AR$55, 37, FALSE)), C17=2017, _xlfn.IFS(D17=1, VLOOKUP(H17, Priv_Workers!$B$2:$AR$55, 38, FALSE), D17=2, VLOOKUP(H17, Priv_Workers!$B$2:$AR$55, 39, FALSE), D17=3, VLOOKUP(H17, Priv_Workers!$B$2:$AR$55, 40, FALSE), D17=4, VLOOKUP(H17, Priv_Workers!$B$2:$AR$55, 41, FALSE), D17=5, VLOOKUP(H17, Priv_Workers!$B$2:$AR$55, 42, FALSE), D17=6, VLOOKUP(H17, Priv_Workers!$B$2:$AR$55, 43)))</f>
        <v>1593283</v>
      </c>
      <c r="X17" s="15">
        <f t="shared" si="3"/>
        <v>2.8576216529015877E-3</v>
      </c>
      <c r="Y17" s="8">
        <f>_xlfn.IFS(C17=2014, _xlfn.IFS(E17=1, VLOOKUP(H17, Wage_Info!$B$2:$AD$55, 2, FALSE), E17=2, VLOOKUP(H17, Wage_Info!$B$2:$AD$55, 3, FALSE), E17=3, VLOOKUP(H17, Wage_Info!$B$2:$AD$55, 4, FALSE), E17=4, VLOOKUP(H17, Wage_Info!$B$2:$AD$55, 5, FALSE)), C17=2015, _xlfn.IFS(E17=1, VLOOKUP(H17, Wage_Info!$B$2:$AD$55, 6, FALSE), E17=2, VLOOKUP(H17, Wage_Info!$B$2:$AD$55, 7, FALSE), E17=3, VLOOKUP(H17, Wage_Info!$B$2:$AD$55, 8, FALSE), E17=4, VLOOKUP(H17, Wage_Info!$B$2:$AD$55, 9, FALSE)), C17=2016, _xlfn.IFS(E17=1, VLOOKUP(H17, Wage_Info!$B$2:$AD$55, 10, FALSE), E17=2, VLOOKUP(H17, Wage_Info!$B$2:$AD$55, 11, FALSE), E17=3, VLOOKUP(H17, Wage_Info!$B$2:$AD$55, 12, FALSE), E17=4, VLOOKUP(H17, Wage_Info!$B$2:$AD$55, 13, FALSE)), C17=2017, _xlfn.IFS(E17=1, VLOOKUP(H17, Wage_Info!$B$2:$AD$55, 14, FALSE), E17=2, VLOOKUP(H17, Wage_Info!$B$2:$AD$55, 15, FALSE)))</f>
        <v>43573193</v>
      </c>
      <c r="Z17" s="8">
        <f>_xlfn.IFS(C17=2014, _xlfn.IFS(E17=1, VLOOKUP(H17, Wage_Info!$B$2:$AD$55, 16, FALSE), E17=2, VLOOKUP(H17, Wage_Info!$B$2:$AD$55, 17, FALSE), E17=3, VLOOKUP(H17, Wage_Info!$B$2:$AD$55, 18, FALSE), E17=4, VLOOKUP(H17, Wage_Info!$B$2:$AD$55, 19, FALSE)), C17=2015, _xlfn.IFS(E17=1, VLOOKUP(H17, Wage_Info!$B$2:$AD$55, 20, FALSE), E17=2, VLOOKUP(H17, Wage_Info!$B$2:$AD$55, 21, FALSE), E17=3, VLOOKUP(H17, Wage_Info!$B$2:$AD$55, 22, FALSE), E17=4, VLOOKUP(H17, Wage_Info!$B$2:$AD$55, 23, FALSE)), C17=2016, _xlfn.IFS(E17=1, VLOOKUP(H17, Wage_Info!$B$2:$AD$55, 24, FALSE), E17=2, VLOOKUP(H17, Wage_Info!$B$2:$AD$55, 25, FALSE), E17=3, VLOOKUP(H17, Wage_Info!$B$2:$AD$55, 26, FALSE), E17=4, VLOOKUP(H17, Wage_Info!$B$2:$AD$55, 27, FALSE)), C17=2017, _xlfn.IFS(E17=1, VLOOKUP(H17, Wage_Info!$B$2:$AD$55, 28, FALSE), E17=2, VLOOKUP(H17, Wage_Info!$B$2:$AD$55, 29, FALSE)))</f>
        <v>17937688495</v>
      </c>
      <c r="AA17" s="16">
        <f t="shared" si="4"/>
        <v>2.4291420275330184E-3</v>
      </c>
      <c r="AB17">
        <f>Key!C57</f>
        <v>1</v>
      </c>
      <c r="AC17">
        <f t="shared" si="5"/>
        <v>0</v>
      </c>
      <c r="AD17">
        <f t="shared" si="6"/>
        <v>0</v>
      </c>
      <c r="AE17">
        <f t="shared" si="7"/>
        <v>0</v>
      </c>
    </row>
    <row r="18" spans="1:31" x14ac:dyDescent="0.3">
      <c r="A18">
        <v>80</v>
      </c>
      <c r="B18">
        <v>80</v>
      </c>
      <c r="C18">
        <v>2016</v>
      </c>
      <c r="D18">
        <v>1</v>
      </c>
      <c r="E18">
        <f t="shared" si="0"/>
        <v>1</v>
      </c>
      <c r="F18">
        <v>2016</v>
      </c>
      <c r="G18" t="s">
        <v>187</v>
      </c>
      <c r="H18" s="13">
        <f>VALUE(IF(G18="foreign",53,SUBSTITUTE(G18,G18,VLOOKUP(G18,Key!$F$2:$G$55,2,))))</f>
        <v>53</v>
      </c>
      <c r="I18" t="s">
        <v>23</v>
      </c>
      <c r="J18">
        <f>VALUE(_xlfn.IFS(I18="foreign",53,I18="fictional",54,NOT(OR(I18="foreign",I18="fictional")),SUBSTITUTE(I18,I18,VLOOKUP(I18,Key!$F$2:$G$55,2,))))</f>
        <v>14</v>
      </c>
      <c r="K18">
        <f t="shared" si="1"/>
        <v>0</v>
      </c>
      <c r="L18">
        <f>VLOOKUP(H18, Key!$G$2:$J$54, 2)</f>
        <v>0</v>
      </c>
      <c r="M18">
        <f>VLOOKUP(J18, Key!$G$2:$J$54, 2)</f>
        <v>3</v>
      </c>
      <c r="N18">
        <f>VLOOKUP("*"&amp;G18&amp;"*",Key!$M$2:$N$6,2,FALSE)</f>
        <v>0</v>
      </c>
      <c r="O18">
        <f>VLOOKUP("*"&amp;G18&amp;"*",Key!$Q$2:$R$11,2,FALSE)</f>
        <v>0</v>
      </c>
      <c r="P18">
        <v>2945</v>
      </c>
      <c r="Q18" s="8">
        <v>26000000</v>
      </c>
      <c r="R18" t="s">
        <v>288</v>
      </c>
      <c r="S18">
        <f>VLOOKUP(R18, Key!$T$2:$U$12, 2, FALSE)</f>
        <v>11</v>
      </c>
      <c r="T18">
        <f t="shared" si="2"/>
        <v>1</v>
      </c>
      <c r="U18">
        <f>_xlfn.IFS(F18=2017, VLOOKUP(H18, 'State Pop'!$B$2:$F$55,5),F18=2016, VLOOKUP(H18, 'State Pop'!$B$2:$F$55,4), F18=2015, VLOOKUP(H18, 'State Pop'!$B$2:$F$55,3), F18=2014, VLOOKUP(H18, 'State Pop'!$B$2:$F$55,2))</f>
        <v>0</v>
      </c>
      <c r="V18">
        <f>_xlfn.IFS(C27=2014, _xlfn.IFS(D27=1, VLOOKUP(H18, Film_Workers!$B$2:$AR$55, 2, FALSE), D27=2, VLOOKUP(H18, Film_Workers!$B$2:$AR$55, 3, FALSE), D27=3, VLOOKUP(H18, Film_Workers!$B$2:$AR$55, 4, FALSE), D27=4, VLOOKUP(H18, Film_Workers!$B$2:$AR$55, 5, FALSE), D27=5, VLOOKUP(H18, Film_Workers!$B$2:$AR$55, 6, FALSE), D27=6, VLOOKUP(H18, Film_Workers!$B$2:$AR$55, 7, FALSE), D27=7, VLOOKUP(H18, Film_Workers!$B$2:$AR$55, 8, FALSE), D27=8, VLOOKUP(H18, Film_Workers!$B$2:$AR$55, 9, FALSE), D27=9, VLOOKUP(H18, Film_Workers!$B$2:$AR$55, 10, FALSE), D27=10, VLOOKUP(H18, Film_Workers!$B$2:$AR$55, 11, FALSE), D27=11, VLOOKUP(H18, Film_Workers!$B$2:$AR$55, 12, FALSE), D27=12, VLOOKUP(H18, Film_Workers!$B$2:$AR$55, 13, FALSE)), C27=2015, _xlfn.IFS(D27=1, VLOOKUP(H18, Film_Workers!$B$2:$AR$55, 14, FALSE), D27=2, VLOOKUP(H18, Film_Workers!$B$2:$AR$55, 15, FALSE), D27=3, VLOOKUP(H18, Film_Workers!$B$2:$AR$55, 16, FALSE), D27=4, VLOOKUP(H18, Film_Workers!$B$2:$AR$55, 17, FALSE), D27=5, VLOOKUP(H18, Film_Workers!$B$2:$AR$55, 18, FALSE), D27=6, VLOOKUP(H18, Film_Workers!$B$2:$AR$55, 19, FALSE), D27=7, VLOOKUP(H18, Film_Workers!$B$2:$AR$55, 20, FALSE), D27=8, VLOOKUP(H18, Film_Workers!$B$2:$AR$55, 21, FALSE), D27=9, VLOOKUP(H18, Film_Workers!$B$2:$AR$55, 22, FALSE), D27=10, VLOOKUP(H18, Film_Workers!$B$2:$AR$55, 23, FALSE), D27=11, VLOOKUP(H18, Film_Workers!$B$2:$AR$55, 24, FALSE), D27=12, VLOOKUP(H18, Film_Workers!$B$2:$AR$55, 25, FALSE)), C27=2016, _xlfn.IFS(D27=1, VLOOKUP(H18, Film_Workers!$B$2:$AR$55, 26, FALSE), D27=2, VLOOKUP(H18, Film_Workers!$B$2:$AR$55, 27, FALSE), D27=3, VLOOKUP(H18, Film_Workers!$B$2:$AR$55, 28, FALSE), D27=4, VLOOKUP(H18, Film_Workers!$B$2:$AR$55, 29, FALSE), D27=5, VLOOKUP(H18, Film_Workers!$B$2:$AR$55, 30, FALSE), D27=6, VLOOKUP(H18, Film_Workers!$B$2:$AR$55, 31, FALSE), D27=7, VLOOKUP(H18, Film_Workers!$B$2:$AR$55, 32, FALSE), D27=8, VLOOKUP(H18, Film_Workers!$B$2:$AR$55, 33, FALSE), D27=9, VLOOKUP(H18, Film_Workers!$B$2:$AR$55, 34, FALSE), D27=10, VLOOKUP(H18, Film_Workers!$B$2:$AR$55, 35, FALSE), D27=11, VLOOKUP(H18, Film_Workers!$B$2:$AR$55, 36, FALSE), D27=12, VLOOKUP(H18, Film_Workers!$B$2:$AR$55, 37, FALSE)), C27=2017, _xlfn.IFS(D27=1, VLOOKUP(H18, Film_Workers!$B$2:$AR$55, 38, FALSE), D27=2, VLOOKUP(H18, Film_Workers!$B$2:$AR$55, 39, FALSE), D27=3, VLOOKUP(H18, Film_Workers!$B$2:$AR$55, 40, FALSE), D27=4, VLOOKUP(H18, Film_Workers!$B$2:$AR$55, 41, FALSE), D27=5, VLOOKUP(H18, Film_Workers!$B$2:$AR$55, 42, FALSE), D27=6, VLOOKUP(H18, Film_Workers!$B$2:$AR$55, 43)))</f>
        <v>0</v>
      </c>
      <c r="W18">
        <f>_xlfn.IFS(C18=2014, _xlfn.IFS(D18=1, VLOOKUP(H18, Priv_Workers!$B$2:$AR$55, 2, FALSE), D18=2, VLOOKUP(H18, Priv_Workers!$B$2:$AR$55, 3, FALSE), D18=3, VLOOKUP(H18, Priv_Workers!$B$2:$AR$55, 4, FALSE), D18=4, VLOOKUP(H18, Priv_Workers!$B$2:$AR$55, 5, FALSE), D18=5, VLOOKUP(H18, Priv_Workers!$B$2:$AR$55, 6, FALSE), D18=6, VLOOKUP(H18, Priv_Workers!$B$2:$AR$55, 7, FALSE), D18=7, VLOOKUP(H18, Priv_Workers!$B$2:$AR$55, 8, FALSE), D18=8, VLOOKUP(H18, Priv_Workers!$B$2:$AR$55, 9, FALSE), D18=9, VLOOKUP(H18, Priv_Workers!$B$2:$AR$55, 10, FALSE), D18=10, VLOOKUP(H18, Priv_Workers!$B$2:$AR$55, 11, FALSE), D18=11, VLOOKUP(H18, Priv_Workers!$B$2:$AR$55, 12, FALSE), D18=12, VLOOKUP(H18, Priv_Workers!$B$2:$AR$55, 13, FALSE)), C18=2015, _xlfn.IFS(D18=1, VLOOKUP(H18, Priv_Workers!$B$2:$AR$55, 14, FALSE), D18=2, VLOOKUP(H18, Priv_Workers!$B$2:$AR$55, 15, FALSE), D18=3, VLOOKUP(H18, Priv_Workers!$B$2:$AR$55, 16, FALSE), D18=4, VLOOKUP(H18, Priv_Workers!$B$2:$AR$55, 17, FALSE), D18=5, VLOOKUP(H18, Priv_Workers!$B$2:$AR$55, 18, FALSE), D18=6, VLOOKUP(H18, Priv_Workers!$B$2:$AR$55, 19, FALSE), D18=7, VLOOKUP(H18, Priv_Workers!$B$2:$AR$55, 20, FALSE), D18=8, VLOOKUP(H18, Priv_Workers!$B$2:$AR$55, 21, FALSE), D18=9, VLOOKUP(H18, Priv_Workers!$B$2:$AR$55, 22, FALSE), D18=10, VLOOKUP(H18, Priv_Workers!$B$2:$AR$55, 23, FALSE), D18=11, VLOOKUP(H18, Priv_Workers!$B$2:$AR$55, 24, FALSE), D18=12, VLOOKUP(H18, Priv_Workers!$B$2:$AR$55, 25, FALSE)), C18=2016, _xlfn.IFS(D18=1, VLOOKUP(H18, Priv_Workers!$B$2:$AR$55, 26, FALSE), D18=2, VLOOKUP(H18, Priv_Workers!$B$2:$AR$55, 27, FALSE), D18=3, VLOOKUP(H18, Priv_Workers!$B$2:$AR$55, 28, FALSE), D18=4, VLOOKUP(H18, Priv_Workers!$B$2:$AR$55, 29, FALSE), D18=5, VLOOKUP(H18, Priv_Workers!$B$2:$AR$55, 30, FALSE), D18=6, VLOOKUP(H18, Priv_Workers!$B$2:$AR$55, 31, FALSE), D18=7, VLOOKUP(H18, Priv_Workers!$B$2:$AR$55, 32, FALSE), D18=8, VLOOKUP(H18, Priv_Workers!$B$2:$AR$55, 33, FALSE), D18=9, VLOOKUP(H18, Priv_Workers!$B$2:$AR$55, 34, FALSE), D18=10, VLOOKUP(H18, Priv_Workers!$B$2:$AR$55, 35, FALSE), D18=11, VLOOKUP(H18, Priv_Workers!$B$2:$AR$55, 36, FALSE), D18=12, VLOOKUP(H18, Priv_Workers!$B$2:$AR$55, 37, FALSE)), C18=2017, _xlfn.IFS(D18=1, VLOOKUP(H18, Priv_Workers!$B$2:$AR$55, 38, FALSE), D18=2, VLOOKUP(H18, Priv_Workers!$B$2:$AR$55, 39, FALSE), D18=3, VLOOKUP(H18, Priv_Workers!$B$2:$AR$55, 40, FALSE), D18=4, VLOOKUP(H18, Priv_Workers!$B$2:$AR$55, 41, FALSE), D18=5, VLOOKUP(H18, Priv_Workers!$B$2:$AR$55, 42, FALSE), D18=6, VLOOKUP(H18, Priv_Workers!$B$2:$AR$55, 43)))</f>
        <v>0</v>
      </c>
      <c r="X18" s="15" t="e">
        <f t="shared" si="3"/>
        <v>#DIV/0!</v>
      </c>
      <c r="Y18" s="8">
        <f>_xlfn.IFS(C18=2014, _xlfn.IFS(E18=1, VLOOKUP(H18, Wage_Info!$B$2:$AD$55, 2, FALSE), E18=2, VLOOKUP(H18, Wage_Info!$B$2:$AD$55, 3, FALSE), E18=3, VLOOKUP(H18, Wage_Info!$B$2:$AD$55, 4, FALSE), E18=4, VLOOKUP(H18, Wage_Info!$B$2:$AD$55, 5, FALSE)), C18=2015, _xlfn.IFS(E18=1, VLOOKUP(H18, Wage_Info!$B$2:$AD$55, 6, FALSE), E18=2, VLOOKUP(H18, Wage_Info!$B$2:$AD$55, 7, FALSE), E18=3, VLOOKUP(H18, Wage_Info!$B$2:$AD$55, 8, FALSE), E18=4, VLOOKUP(H18, Wage_Info!$B$2:$AD$55, 9, FALSE)), C18=2016, _xlfn.IFS(E18=1, VLOOKUP(H18, Wage_Info!$B$2:$AD$55, 10, FALSE), E18=2, VLOOKUP(H18, Wage_Info!$B$2:$AD$55, 11, FALSE), E18=3, VLOOKUP(H18, Wage_Info!$B$2:$AD$55, 12, FALSE), E18=4, VLOOKUP(H18, Wage_Info!$B$2:$AD$55, 13, FALSE)), C18=2017, _xlfn.IFS(E18=1, VLOOKUP(H18, Wage_Info!$B$2:$AD$55, 14, FALSE), E18=2, VLOOKUP(H18, Wage_Info!$B$2:$AD$55, 15, FALSE)))</f>
        <v>0</v>
      </c>
      <c r="Z18" s="8">
        <f>_xlfn.IFS(C18=2014, _xlfn.IFS(E18=1, VLOOKUP(H18, Wage_Info!$B$2:$AD$55, 16, FALSE), E18=2, VLOOKUP(H18, Wage_Info!$B$2:$AD$55, 17, FALSE), E18=3, VLOOKUP(H18, Wage_Info!$B$2:$AD$55, 18, FALSE), E18=4, VLOOKUP(H18, Wage_Info!$B$2:$AD$55, 19, FALSE)), C18=2015, _xlfn.IFS(E18=1, VLOOKUP(H18, Wage_Info!$B$2:$AD$55, 20, FALSE), E18=2, VLOOKUP(H18, Wage_Info!$B$2:$AD$55, 21, FALSE), E18=3, VLOOKUP(H18, Wage_Info!$B$2:$AD$55, 22, FALSE), E18=4, VLOOKUP(H18, Wage_Info!$B$2:$AD$55, 23, FALSE)), C18=2016, _xlfn.IFS(E18=1, VLOOKUP(H18, Wage_Info!$B$2:$AD$55, 24, FALSE), E18=2, VLOOKUP(H18, Wage_Info!$B$2:$AD$55, 25, FALSE), E18=3, VLOOKUP(H18, Wage_Info!$B$2:$AD$55, 26, FALSE), E18=4, VLOOKUP(H18, Wage_Info!$B$2:$AD$55, 27, FALSE)), C18=2017, _xlfn.IFS(E18=1, VLOOKUP(H18, Wage_Info!$B$2:$AD$55, 28, FALSE), E18=2, VLOOKUP(H18, Wage_Info!$B$2:$AD$55, 29, FALSE)))</f>
        <v>0</v>
      </c>
      <c r="AA18" s="16" t="e">
        <f t="shared" si="4"/>
        <v>#DIV/0!</v>
      </c>
      <c r="AB18">
        <f>Key!C81</f>
        <v>1</v>
      </c>
      <c r="AC18">
        <f t="shared" si="5"/>
        <v>0</v>
      </c>
      <c r="AD18">
        <f t="shared" si="6"/>
        <v>0</v>
      </c>
      <c r="AE18">
        <f t="shared" si="7"/>
        <v>0</v>
      </c>
    </row>
    <row r="19" spans="1:31" x14ac:dyDescent="0.3">
      <c r="A19">
        <v>133</v>
      </c>
      <c r="B19">
        <v>133</v>
      </c>
      <c r="C19">
        <v>2016</v>
      </c>
      <c r="D19">
        <v>2</v>
      </c>
      <c r="E19">
        <f t="shared" si="0"/>
        <v>1</v>
      </c>
      <c r="F19">
        <v>2016</v>
      </c>
      <c r="G19" t="s">
        <v>187</v>
      </c>
      <c r="H19" s="13">
        <f>VALUE(IF(G19="foreign",53,SUBSTITUTE(G19,G19,VLOOKUP(G19,Key!$F$2:$G$55,2,))))</f>
        <v>53</v>
      </c>
      <c r="I19" t="s">
        <v>189</v>
      </c>
      <c r="J19">
        <f>VALUE(_xlfn.IFS(I19="foreign",53,I19="fictional",54,NOT(OR(I19="foreign",I19="fictional")),SUBSTITUTE(I19,I19,VLOOKUP(I19,Key!$F$2:$G$55,2,))))</f>
        <v>9</v>
      </c>
      <c r="K19">
        <f t="shared" si="1"/>
        <v>0</v>
      </c>
      <c r="L19">
        <f>VLOOKUP(H19, Key!$G$2:$J$54, 2)</f>
        <v>0</v>
      </c>
      <c r="M19">
        <f>VLOOKUP(J19, Key!$G$2:$J$54, 2)</f>
        <v>2</v>
      </c>
      <c r="N19">
        <f>VLOOKUP("*"&amp;G19&amp;"*",Key!$M$2:$N$6,2,FALSE)</f>
        <v>0</v>
      </c>
      <c r="O19">
        <f>VLOOKUP("*"&amp;G19&amp;"*",Key!$Q$2:$R$11,2,FALSE)</f>
        <v>0</v>
      </c>
      <c r="P19">
        <v>1648</v>
      </c>
      <c r="Q19" s="8">
        <v>13000000</v>
      </c>
      <c r="R19" t="s">
        <v>332</v>
      </c>
      <c r="S19">
        <f>VLOOKUP(R19, Key!$T$2:$U$16, 2, FALSE)</f>
        <v>13</v>
      </c>
      <c r="T19">
        <f t="shared" si="2"/>
        <v>1</v>
      </c>
      <c r="U19">
        <f>_xlfn.IFS(F19=2017, VLOOKUP(H19, 'State Pop'!$B$2:$F$55,5),F19=2016, VLOOKUP(H19, 'State Pop'!$B$2:$F$55,4), F19=2015, VLOOKUP(H19, 'State Pop'!$B$2:$F$55,3), F19=2014, VLOOKUP(H19, 'State Pop'!$B$2:$F$55,2))</f>
        <v>0</v>
      </c>
      <c r="V19">
        <f>_xlfn.IFS(C19=2014, _xlfn.IFS(D19=1, VLOOKUP(H19, Film_Workers!$B$2:$AR$55, 2, FALSE), D19=2, VLOOKUP(H19, Film_Workers!$B$2:$AR$55, 3, FALSE), D19=3, VLOOKUP(H19, Film_Workers!$B$2:$AR$55, 4, FALSE), D19=4, VLOOKUP(H19, Film_Workers!$B$2:$AR$55, 5, FALSE), D19=5, VLOOKUP(H19, Film_Workers!$B$2:$AR$55, 6, FALSE), D19=6, VLOOKUP(H19, Film_Workers!$B$2:$AR$55, 7, FALSE), D19=7, VLOOKUP(H19, Film_Workers!$B$2:$AR$55, 8, FALSE), D19=8, VLOOKUP(H19, Film_Workers!$B$2:$AR$55, 9, FALSE), D19=9, VLOOKUP(H19, Film_Workers!$B$2:$AR$55, 10, FALSE), D19=10, VLOOKUP(H19, Film_Workers!$B$2:$AR$55, 11, FALSE), D19=11, VLOOKUP(H19, Film_Workers!$B$2:$AR$55, 12, FALSE), D19=12, VLOOKUP(H19, Film_Workers!$B$2:$AR$55, 13, FALSE)), C19=2015, _xlfn.IFS(D19=1, VLOOKUP(H19, Film_Workers!$B$2:$AR$55, 14, FALSE), D19=2, VLOOKUP(H19, Film_Workers!$B$2:$AR$55, 15, FALSE), D19=3, VLOOKUP(H19, Film_Workers!$B$2:$AR$55, 16, FALSE), D19=4, VLOOKUP(H19, Film_Workers!$B$2:$AR$55, 17, FALSE), D19=5, VLOOKUP(H19, Film_Workers!$B$2:$AR$55, 18, FALSE), D19=6, VLOOKUP(H19, Film_Workers!$B$2:$AR$55, 19, FALSE), D19=7, VLOOKUP(H19, Film_Workers!$B$2:$AR$55, 20, FALSE), D19=8, VLOOKUP(H19, Film_Workers!$B$2:$AR$55, 21, FALSE), D19=9, VLOOKUP(H19, Film_Workers!$B$2:$AR$55, 22, FALSE), D19=10, VLOOKUP(H19, Film_Workers!$B$2:$AR$55, 23, FALSE), D19=11, VLOOKUP(H19, Film_Workers!$B$2:$AR$55, 24, FALSE), D19=12, VLOOKUP(H19, Film_Workers!$B$2:$AR$55, 25, FALSE)), C19=2016, _xlfn.IFS(D19=1, VLOOKUP(H19, Film_Workers!$B$2:$AR$55, 26, FALSE), D19=2, VLOOKUP(H19, Film_Workers!$B$2:$AR$55, 27, FALSE), D19=3, VLOOKUP(H19, Film_Workers!$B$2:$AR$55, 28, FALSE), D19=4, VLOOKUP(H19, Film_Workers!$B$2:$AR$55, 29, FALSE), D19=5, VLOOKUP(H19, Film_Workers!$B$2:$AR$55, 30, FALSE), D19=6, VLOOKUP(H19, Film_Workers!$B$2:$AR$55, 31, FALSE), D19=7, VLOOKUP(H19, Film_Workers!$B$2:$AR$55, 32, FALSE), D19=8, VLOOKUP(H19, Film_Workers!$B$2:$AR$55, 33, FALSE), D19=9, VLOOKUP(H19, Film_Workers!$B$2:$AR$55, 34, FALSE), D19=10, VLOOKUP(H19, Film_Workers!$B$2:$AR$55, 35, FALSE), D19=11, VLOOKUP(H19, Film_Workers!$B$2:$AR$55, 36, FALSE), D19=12, VLOOKUP(H19, Film_Workers!$B$2:$AR$55, 37, FALSE)), C19=2017, _xlfn.IFS(D19=1, VLOOKUP(H19, Film_Workers!$B$2:$AR$55, 38, FALSE), D19=2, VLOOKUP(H19, Film_Workers!$B$2:$AR$55, 39, FALSE), D19=3, VLOOKUP(H19, Film_Workers!$B$2:$AR$55, 40, FALSE), D19=4, VLOOKUP(H19, Film_Workers!$B$2:$AR$55, 41, FALSE), D19=5, VLOOKUP(H19, Film_Workers!$B$2:$AR$55, 42, FALSE), D19=6, VLOOKUP(H19, Film_Workers!$B$2:$AR$55, 43)))</f>
        <v>0</v>
      </c>
      <c r="W19">
        <f>_xlfn.IFS(C19=2014, _xlfn.IFS(D19=1, VLOOKUP(H19, Priv_Workers!$B$2:$AR$55, 2, FALSE), D19=2, VLOOKUP(H19, Priv_Workers!$B$2:$AR$55, 3, FALSE), D19=3, VLOOKUP(H19, Priv_Workers!$B$2:$AR$55, 4, FALSE), D19=4, VLOOKUP(H19, Priv_Workers!$B$2:$AR$55, 5, FALSE), D19=5, VLOOKUP(H19, Priv_Workers!$B$2:$AR$55, 6, FALSE), D19=6, VLOOKUP(H19, Priv_Workers!$B$2:$AR$55, 7, FALSE), D19=7, VLOOKUP(H19, Priv_Workers!$B$2:$AR$55, 8, FALSE), D19=8, VLOOKUP(H19, Priv_Workers!$B$2:$AR$55, 9, FALSE), D19=9, VLOOKUP(H19, Priv_Workers!$B$2:$AR$55, 10, FALSE), D19=10, VLOOKUP(H19, Priv_Workers!$B$2:$AR$55, 11, FALSE), D19=11, VLOOKUP(H19, Priv_Workers!$B$2:$AR$55, 12, FALSE), D19=12, VLOOKUP(H19, Priv_Workers!$B$2:$AR$55, 13, FALSE)), C19=2015, _xlfn.IFS(D19=1, VLOOKUP(H19, Priv_Workers!$B$2:$AR$55, 14, FALSE), D19=2, VLOOKUP(H19, Priv_Workers!$B$2:$AR$55, 15, FALSE), D19=3, VLOOKUP(H19, Priv_Workers!$B$2:$AR$55, 16, FALSE), D19=4, VLOOKUP(H19, Priv_Workers!$B$2:$AR$55, 17, FALSE), D19=5, VLOOKUP(H19, Priv_Workers!$B$2:$AR$55, 18, FALSE), D19=6, VLOOKUP(H19, Priv_Workers!$B$2:$AR$55, 19, FALSE), D19=7, VLOOKUP(H19, Priv_Workers!$B$2:$AR$55, 20, FALSE), D19=8, VLOOKUP(H19, Priv_Workers!$B$2:$AR$55, 21, FALSE), D19=9, VLOOKUP(H19, Priv_Workers!$B$2:$AR$55, 22, FALSE), D19=10, VLOOKUP(H19, Priv_Workers!$B$2:$AR$55, 23, FALSE), D19=11, VLOOKUP(H19, Priv_Workers!$B$2:$AR$55, 24, FALSE), D19=12, VLOOKUP(H19, Priv_Workers!$B$2:$AR$55, 25, FALSE)), C19=2016, _xlfn.IFS(D19=1, VLOOKUP(H19, Priv_Workers!$B$2:$AR$55, 26, FALSE), D19=2, VLOOKUP(H19, Priv_Workers!$B$2:$AR$55, 27, FALSE), D19=3, VLOOKUP(H19, Priv_Workers!$B$2:$AR$55, 28, FALSE), D19=4, VLOOKUP(H19, Priv_Workers!$B$2:$AR$55, 29, FALSE), D19=5, VLOOKUP(H19, Priv_Workers!$B$2:$AR$55, 30, FALSE), D19=6, VLOOKUP(H19, Priv_Workers!$B$2:$AR$55, 31, FALSE), D19=7, VLOOKUP(H19, Priv_Workers!$B$2:$AR$55, 32, FALSE), D19=8, VLOOKUP(H19, Priv_Workers!$B$2:$AR$55, 33, FALSE), D19=9, VLOOKUP(H19, Priv_Workers!$B$2:$AR$55, 34, FALSE), D19=10, VLOOKUP(H19, Priv_Workers!$B$2:$AR$55, 35, FALSE), D19=11, VLOOKUP(H19, Priv_Workers!$B$2:$AR$55, 36, FALSE), D19=12, VLOOKUP(H19, Priv_Workers!$B$2:$AR$55, 37, FALSE)), C19=2017, _xlfn.IFS(D19=1, VLOOKUP(H19, Priv_Workers!$B$2:$AR$55, 38, FALSE), D19=2, VLOOKUP(H19, Priv_Workers!$B$2:$AR$55, 39, FALSE), D19=3, VLOOKUP(H19, Priv_Workers!$B$2:$AR$55, 40, FALSE), D19=4, VLOOKUP(H19, Priv_Workers!$B$2:$AR$55, 41, FALSE), D19=5, VLOOKUP(H19, Priv_Workers!$B$2:$AR$55, 42, FALSE), D19=6, VLOOKUP(H19, Priv_Workers!$B$2:$AR$55, 43)))</f>
        <v>0</v>
      </c>
      <c r="X19" s="15" t="e">
        <f t="shared" si="3"/>
        <v>#DIV/0!</v>
      </c>
      <c r="Y19" s="8">
        <f>_xlfn.IFS(C19=2014, _xlfn.IFS(E19=1, VLOOKUP(H19, Wage_Info!$B$2:$AD$55, 2, FALSE), E19=2, VLOOKUP(H19, Wage_Info!$B$2:$AD$55, 3, FALSE), E19=3, VLOOKUP(H19, Wage_Info!$B$2:$AD$55, 4, FALSE), E19=4, VLOOKUP(H19, Wage_Info!$B$2:$AD$55, 5, FALSE)), C19=2015, _xlfn.IFS(E19=1, VLOOKUP(H19, Wage_Info!$B$2:$AD$55, 6, FALSE), E19=2, VLOOKUP(H19, Wage_Info!$B$2:$AD$55, 7, FALSE), E19=3, VLOOKUP(H19, Wage_Info!$B$2:$AD$55, 8, FALSE), E19=4, VLOOKUP(H19, Wage_Info!$B$2:$AD$55, 9, FALSE)), C19=2016, _xlfn.IFS(E19=1, VLOOKUP(H19, Wage_Info!$B$2:$AD$55, 10, FALSE), E19=2, VLOOKUP(H19, Wage_Info!$B$2:$AD$55, 11, FALSE), E19=3, VLOOKUP(H19, Wage_Info!$B$2:$AD$55, 12, FALSE), E19=4, VLOOKUP(H19, Wage_Info!$B$2:$AD$55, 13, FALSE)), C19=2017, _xlfn.IFS(E19=1, VLOOKUP(H19, Wage_Info!$B$2:$AD$55, 14, FALSE), E19=2, VLOOKUP(H19, Wage_Info!$B$2:$AD$55, 15, FALSE)))</f>
        <v>0</v>
      </c>
      <c r="Z19" s="8">
        <f>_xlfn.IFS(C19=2014, _xlfn.IFS(E19=1, VLOOKUP(H19, Wage_Info!$B$2:$AD$55, 16, FALSE), E19=2, VLOOKUP(H19, Wage_Info!$B$2:$AD$55, 17, FALSE), E19=3, VLOOKUP(H19, Wage_Info!$B$2:$AD$55, 18, FALSE), E19=4, VLOOKUP(H19, Wage_Info!$B$2:$AD$55, 19, FALSE)), C19=2015, _xlfn.IFS(E19=1, VLOOKUP(H19, Wage_Info!$B$2:$AD$55, 20, FALSE), E19=2, VLOOKUP(H19, Wage_Info!$B$2:$AD$55, 21, FALSE), E19=3, VLOOKUP(H19, Wage_Info!$B$2:$AD$55, 22, FALSE), E19=4, VLOOKUP(H19, Wage_Info!$B$2:$AD$55, 23, FALSE)), C19=2016, _xlfn.IFS(E19=1, VLOOKUP(H19, Wage_Info!$B$2:$AD$55, 24, FALSE), E19=2, VLOOKUP(H19, Wage_Info!$B$2:$AD$55, 25, FALSE), E19=3, VLOOKUP(H19, Wage_Info!$B$2:$AD$55, 26, FALSE), E19=4, VLOOKUP(H19, Wage_Info!$B$2:$AD$55, 27, FALSE)), C19=2017, _xlfn.IFS(E19=1, VLOOKUP(H19, Wage_Info!$B$2:$AD$55, 28, FALSE), E19=2, VLOOKUP(H19, Wage_Info!$B$2:$AD$55, 29, FALSE)))</f>
        <v>0</v>
      </c>
      <c r="AA19" s="16" t="e">
        <f t="shared" si="4"/>
        <v>#DIV/0!</v>
      </c>
      <c r="AB19">
        <f>Key!C134</f>
        <v>1</v>
      </c>
      <c r="AC19">
        <f t="shared" si="5"/>
        <v>0</v>
      </c>
      <c r="AD19">
        <f t="shared" si="6"/>
        <v>0</v>
      </c>
      <c r="AE19">
        <f t="shared" si="7"/>
        <v>0</v>
      </c>
    </row>
    <row r="20" spans="1:31" x14ac:dyDescent="0.3">
      <c r="A20">
        <v>157</v>
      </c>
      <c r="B20">
        <v>157</v>
      </c>
      <c r="C20">
        <v>2016</v>
      </c>
      <c r="D20">
        <v>2</v>
      </c>
      <c r="E20">
        <f t="shared" si="0"/>
        <v>1</v>
      </c>
      <c r="F20">
        <v>2016</v>
      </c>
      <c r="G20" t="s">
        <v>42</v>
      </c>
      <c r="H20" s="13">
        <f>VALUE(IF(G20="foreign",53,SUBSTITUTE(G20,G20,VLOOKUP(G20,Key!$F$2:$G$55,2,))))</f>
        <v>33</v>
      </c>
      <c r="I20" t="s">
        <v>42</v>
      </c>
      <c r="J20">
        <f>VALUE(_xlfn.IFS(I20="foreign",53,I20="fictional",54,NOT(OR(I20="foreign",I20="fictional")),SUBSTITUTE(I20,I20,VLOOKUP(I20,Key!$F$2:$G$55,2,))))</f>
        <v>33</v>
      </c>
      <c r="K20">
        <f t="shared" si="1"/>
        <v>1</v>
      </c>
      <c r="L20">
        <f>VLOOKUP(H20, Key!$G$2:$J$54, 2)</f>
        <v>3</v>
      </c>
      <c r="M20">
        <f>VLOOKUP(J20, Key!$G$2:$J$54, 2)</f>
        <v>3</v>
      </c>
      <c r="N20">
        <f>VLOOKUP("*"&amp;G20&amp;"*",Key!$M$2:$N$6,2,FALSE)</f>
        <v>2</v>
      </c>
      <c r="O20">
        <f>VLOOKUP("*"&amp;G20&amp;"*",Key!$Q$2:$R$11,2,FALSE)</f>
        <v>3</v>
      </c>
      <c r="P20">
        <v>848</v>
      </c>
      <c r="Q20" s="8">
        <v>15000000</v>
      </c>
      <c r="R20" t="s">
        <v>246</v>
      </c>
      <c r="S20">
        <f>VLOOKUP(R20, Key!$T$2:$U$18, 2, FALSE)</f>
        <v>6</v>
      </c>
      <c r="T20">
        <f t="shared" si="2"/>
        <v>0</v>
      </c>
      <c r="U20">
        <f>_xlfn.IFS(F20=2017, VLOOKUP(H20, 'State Pop'!$B$2:$F$55,5),F20=2016, VLOOKUP(H20, 'State Pop'!$B$2:$F$55,4), F20=2015, VLOOKUP(H20, 'State Pop'!$B$2:$F$55,3), F20=2014, VLOOKUP(H20, 'State Pop'!$B$2:$F$55,2))</f>
        <v>19836286</v>
      </c>
      <c r="V20">
        <f>_xlfn.IFS(C20=2014, _xlfn.IFS(D20=1, VLOOKUP(H20, Film_Workers!$B$2:$AR$55, 2, FALSE), D20=2, VLOOKUP(H20, Film_Workers!$B$2:$AR$55, 3, FALSE), D20=3, VLOOKUP(H20, Film_Workers!$B$2:$AR$55, 4, FALSE), D20=4, VLOOKUP(H20, Film_Workers!$B$2:$AR$55, 5, FALSE), D20=5, VLOOKUP(H20, Film_Workers!$B$2:$AR$55, 6, FALSE), D20=6, VLOOKUP(H20, Film_Workers!$B$2:$AR$55, 7, FALSE), D20=7, VLOOKUP(H20, Film_Workers!$B$2:$AR$55, 8, FALSE), D20=8, VLOOKUP(H20, Film_Workers!$B$2:$AR$55, 9, FALSE), D20=9, VLOOKUP(H20, Film_Workers!$B$2:$AR$55, 10, FALSE), D20=10, VLOOKUP(H20, Film_Workers!$B$2:$AR$55, 11, FALSE), D20=11, VLOOKUP(H20, Film_Workers!$B$2:$AR$55, 12, FALSE), D20=12, VLOOKUP(H20, Film_Workers!$B$2:$AR$55, 13, FALSE)), C20=2015, _xlfn.IFS(D20=1, VLOOKUP(H20, Film_Workers!$B$2:$AR$55, 14, FALSE), D20=2, VLOOKUP(H20, Film_Workers!$B$2:$AR$55, 15, FALSE), D20=3, VLOOKUP(H20, Film_Workers!$B$2:$AR$55, 16, FALSE), D20=4, VLOOKUP(H20, Film_Workers!$B$2:$AR$55, 17, FALSE), D20=5, VLOOKUP(H20, Film_Workers!$B$2:$AR$55, 18, FALSE), D20=6, VLOOKUP(H20, Film_Workers!$B$2:$AR$55, 19, FALSE), D20=7, VLOOKUP(H20, Film_Workers!$B$2:$AR$55, 20, FALSE), D20=8, VLOOKUP(H20, Film_Workers!$B$2:$AR$55, 21, FALSE), D20=9, VLOOKUP(H20, Film_Workers!$B$2:$AR$55, 22, FALSE), D20=10, VLOOKUP(H20, Film_Workers!$B$2:$AR$55, 23, FALSE), D20=11, VLOOKUP(H20, Film_Workers!$B$2:$AR$55, 24, FALSE), D20=12, VLOOKUP(H20, Film_Workers!$B$2:$AR$55, 25, FALSE)), C20=2016, _xlfn.IFS(D20=1, VLOOKUP(H20, Film_Workers!$B$2:$AR$55, 26, FALSE), D20=2, VLOOKUP(H20, Film_Workers!$B$2:$AR$55, 27, FALSE), D20=3, VLOOKUP(H20, Film_Workers!$B$2:$AR$55, 28, FALSE), D20=4, VLOOKUP(H20, Film_Workers!$B$2:$AR$55, 29, FALSE), D20=5, VLOOKUP(H20, Film_Workers!$B$2:$AR$55, 30, FALSE), D20=6, VLOOKUP(H20, Film_Workers!$B$2:$AR$55, 31, FALSE), D20=7, VLOOKUP(H20, Film_Workers!$B$2:$AR$55, 32, FALSE), D20=8, VLOOKUP(H20, Film_Workers!$B$2:$AR$55, 33, FALSE), D20=9, VLOOKUP(H20, Film_Workers!$B$2:$AR$55, 34, FALSE), D20=10, VLOOKUP(H20, Film_Workers!$B$2:$AR$55, 35, FALSE), D20=11, VLOOKUP(H20, Film_Workers!$B$2:$AR$55, 36, FALSE), D20=12, VLOOKUP(H20, Film_Workers!$B$2:$AR$55, 37, FALSE)), C20=2017, _xlfn.IFS(D20=1, VLOOKUP(H20, Film_Workers!$B$2:$AR$55, 38, FALSE), D20=2, VLOOKUP(H20, Film_Workers!$B$2:$AR$55, 39, FALSE), D20=3, VLOOKUP(H20, Film_Workers!$B$2:$AR$55, 40, FALSE), D20=4, VLOOKUP(H20, Film_Workers!$B$2:$AR$55, 41, FALSE), D20=5, VLOOKUP(H20, Film_Workers!$B$2:$AR$55, 42, FALSE), D20=6, VLOOKUP(H20, Film_Workers!$B$2:$AR$55, 43)))</f>
        <v>40935</v>
      </c>
      <c r="W20">
        <f>_xlfn.IFS(C20=2014, _xlfn.IFS(D20=1, VLOOKUP(H20, Priv_Workers!$B$2:$AR$55, 2, FALSE), D20=2, VLOOKUP(H20, Priv_Workers!$B$2:$AR$55, 3, FALSE), D20=3, VLOOKUP(H20, Priv_Workers!$B$2:$AR$55, 4, FALSE), D20=4, VLOOKUP(H20, Priv_Workers!$B$2:$AR$55, 5, FALSE), D20=5, VLOOKUP(H20, Priv_Workers!$B$2:$AR$55, 6, FALSE), D20=6, VLOOKUP(H20, Priv_Workers!$B$2:$AR$55, 7, FALSE), D20=7, VLOOKUP(H20, Priv_Workers!$B$2:$AR$55, 8, FALSE), D20=8, VLOOKUP(H20, Priv_Workers!$B$2:$AR$55, 9, FALSE), D20=9, VLOOKUP(H20, Priv_Workers!$B$2:$AR$55, 10, FALSE), D20=10, VLOOKUP(H20, Priv_Workers!$B$2:$AR$55, 11, FALSE), D20=11, VLOOKUP(H20, Priv_Workers!$B$2:$AR$55, 12, FALSE), D20=12, VLOOKUP(H20, Priv_Workers!$B$2:$AR$55, 13, FALSE)), C20=2015, _xlfn.IFS(D20=1, VLOOKUP(H20, Priv_Workers!$B$2:$AR$55, 14, FALSE), D20=2, VLOOKUP(H20, Priv_Workers!$B$2:$AR$55, 15, FALSE), D20=3, VLOOKUP(H20, Priv_Workers!$B$2:$AR$55, 16, FALSE), D20=4, VLOOKUP(H20, Priv_Workers!$B$2:$AR$55, 17, FALSE), D20=5, VLOOKUP(H20, Priv_Workers!$B$2:$AR$55, 18, FALSE), D20=6, VLOOKUP(H20, Priv_Workers!$B$2:$AR$55, 19, FALSE), D20=7, VLOOKUP(H20, Priv_Workers!$B$2:$AR$55, 20, FALSE), D20=8, VLOOKUP(H20, Priv_Workers!$B$2:$AR$55, 21, FALSE), D20=9, VLOOKUP(H20, Priv_Workers!$B$2:$AR$55, 22, FALSE), D20=10, VLOOKUP(H20, Priv_Workers!$B$2:$AR$55, 23, FALSE), D20=11, VLOOKUP(H20, Priv_Workers!$B$2:$AR$55, 24, FALSE), D20=12, VLOOKUP(H20, Priv_Workers!$B$2:$AR$55, 25, FALSE)), C20=2016, _xlfn.IFS(D20=1, VLOOKUP(H20, Priv_Workers!$B$2:$AR$55, 26, FALSE), D20=2, VLOOKUP(H20, Priv_Workers!$B$2:$AR$55, 27, FALSE), D20=3, VLOOKUP(H20, Priv_Workers!$B$2:$AR$55, 28, FALSE), D20=4, VLOOKUP(H20, Priv_Workers!$B$2:$AR$55, 29, FALSE), D20=5, VLOOKUP(H20, Priv_Workers!$B$2:$AR$55, 30, FALSE), D20=6, VLOOKUP(H20, Priv_Workers!$B$2:$AR$55, 31, FALSE), D20=7, VLOOKUP(H20, Priv_Workers!$B$2:$AR$55, 32, FALSE), D20=8, VLOOKUP(H20, Priv_Workers!$B$2:$AR$55, 33, FALSE), D20=9, VLOOKUP(H20, Priv_Workers!$B$2:$AR$55, 34, FALSE), D20=10, VLOOKUP(H20, Priv_Workers!$B$2:$AR$55, 35, FALSE), D20=11, VLOOKUP(H20, Priv_Workers!$B$2:$AR$55, 36, FALSE), D20=12, VLOOKUP(H20, Priv_Workers!$B$2:$AR$55, 37, FALSE)), C20=2017, _xlfn.IFS(D20=1, VLOOKUP(H20, Priv_Workers!$B$2:$AR$55, 38, FALSE), D20=2, VLOOKUP(H20, Priv_Workers!$B$2:$AR$55, 39, FALSE), D20=3, VLOOKUP(H20, Priv_Workers!$B$2:$AR$55, 40, FALSE), D20=4, VLOOKUP(H20, Priv_Workers!$B$2:$AR$55, 41, FALSE), D20=5, VLOOKUP(H20, Priv_Workers!$B$2:$AR$55, 42, FALSE), D20=6, VLOOKUP(H20, Priv_Workers!$B$2:$AR$55, 43)))</f>
        <v>7576377</v>
      </c>
      <c r="X20" s="15">
        <f t="shared" si="3"/>
        <v>5.4029782308879296E-3</v>
      </c>
      <c r="Y20" s="8">
        <f>_xlfn.IFS(C20=2014, _xlfn.IFS(E20=1, VLOOKUP(H20, Wage_Info!$B$2:$AD$55, 2, FALSE), E20=2, VLOOKUP(H20, Wage_Info!$B$2:$AD$55, 3, FALSE), E20=3, VLOOKUP(H20, Wage_Info!$B$2:$AD$55, 4, FALSE), E20=4, VLOOKUP(H20, Wage_Info!$B$2:$AD$55, 5, FALSE)), C20=2015, _xlfn.IFS(E20=1, VLOOKUP(H20, Wage_Info!$B$2:$AD$55, 6, FALSE), E20=2, VLOOKUP(H20, Wage_Info!$B$2:$AD$55, 7, FALSE), E20=3, VLOOKUP(H20, Wage_Info!$B$2:$AD$55, 8, FALSE), E20=4, VLOOKUP(H20, Wage_Info!$B$2:$AD$55, 9, FALSE)), C20=2016, _xlfn.IFS(E20=1, VLOOKUP(H20, Wage_Info!$B$2:$AD$55, 10, FALSE), E20=2, VLOOKUP(H20, Wage_Info!$B$2:$AD$55, 11, FALSE), E20=3, VLOOKUP(H20, Wage_Info!$B$2:$AD$55, 12, FALSE), E20=4, VLOOKUP(H20, Wage_Info!$B$2:$AD$55, 13, FALSE)), C20=2017, _xlfn.IFS(E20=1, VLOOKUP(H20, Wage_Info!$B$2:$AD$55, 14, FALSE), E20=2, VLOOKUP(H20, Wage_Info!$B$2:$AD$55, 15, FALSE)))</f>
        <v>1085609424</v>
      </c>
      <c r="Z20" s="8">
        <f>_xlfn.IFS(C20=2014, _xlfn.IFS(E20=1, VLOOKUP(H20, Wage_Info!$B$2:$AD$55, 16, FALSE), E20=2, VLOOKUP(H20, Wage_Info!$B$2:$AD$55, 17, FALSE), E20=3, VLOOKUP(H20, Wage_Info!$B$2:$AD$55, 18, FALSE), E20=4, VLOOKUP(H20, Wage_Info!$B$2:$AD$55, 19, FALSE)), C20=2015, _xlfn.IFS(E20=1, VLOOKUP(H20, Wage_Info!$B$2:$AD$55, 20, FALSE), E20=2, VLOOKUP(H20, Wage_Info!$B$2:$AD$55, 21, FALSE), E20=3, VLOOKUP(H20, Wage_Info!$B$2:$AD$55, 22, FALSE), E20=4, VLOOKUP(H20, Wage_Info!$B$2:$AD$55, 23, FALSE)), C20=2016, _xlfn.IFS(E20=1, VLOOKUP(H20, Wage_Info!$B$2:$AD$55, 24, FALSE), E20=2, VLOOKUP(H20, Wage_Info!$B$2:$AD$55, 25, FALSE), E20=3, VLOOKUP(H20, Wage_Info!$B$2:$AD$55, 26, FALSE), E20=4, VLOOKUP(H20, Wage_Info!$B$2:$AD$55, 27, FALSE)), C20=2017, _xlfn.IFS(E20=1, VLOOKUP(H20, Wage_Info!$B$2:$AD$55, 28, FALSE), E20=2, VLOOKUP(H20, Wage_Info!$B$2:$AD$55, 29, FALSE)))</f>
        <v>149321645217</v>
      </c>
      <c r="AA20" s="16">
        <f t="shared" si="4"/>
        <v>7.2702749987943833E-3</v>
      </c>
      <c r="AB20">
        <f>Key!C158</f>
        <v>1</v>
      </c>
      <c r="AC20">
        <f t="shared" si="5"/>
        <v>0</v>
      </c>
      <c r="AD20">
        <f t="shared" si="6"/>
        <v>1</v>
      </c>
      <c r="AE20">
        <f t="shared" si="7"/>
        <v>1</v>
      </c>
    </row>
    <row r="21" spans="1:31" x14ac:dyDescent="0.3">
      <c r="A21">
        <v>184</v>
      </c>
      <c r="B21">
        <v>3</v>
      </c>
      <c r="C21">
        <v>2016</v>
      </c>
      <c r="D21">
        <v>2</v>
      </c>
      <c r="E21">
        <f t="shared" si="0"/>
        <v>1</v>
      </c>
      <c r="F21">
        <v>2017</v>
      </c>
      <c r="G21" t="s">
        <v>284</v>
      </c>
      <c r="H21" s="13">
        <f>VALUE(IF(G21="foreign",53,SUBSTITUTE(G21,G21,VLOOKUP(G21,Key!$F$2:$G$55,2,))))</f>
        <v>11</v>
      </c>
      <c r="I21" t="s">
        <v>216</v>
      </c>
      <c r="J21">
        <f>VALUE(_xlfn.IFS(I21="foreign",53,I21="fictional",54,NOT(OR(I21="foreign",I21="fictional")),SUBSTITUTE(I21,I21,VLOOKUP(I21,Key!$F$2:$G$55,2,))))</f>
        <v>54</v>
      </c>
      <c r="K21">
        <f t="shared" si="1"/>
        <v>0</v>
      </c>
      <c r="L21">
        <f>VLOOKUP(H21, Key!$G$2:$J$54, 2)</f>
        <v>5</v>
      </c>
      <c r="M21">
        <f>VLOOKUP(J21, Key!$G$2:$J$54, 2)</f>
        <v>0</v>
      </c>
      <c r="N21">
        <f>VLOOKUP("*"&amp;G21&amp;"*",Key!$M$2:$N$6,2,FALSE)</f>
        <v>3</v>
      </c>
      <c r="O21">
        <f>VLOOKUP("*"&amp;G21&amp;"*",Key!$Q$2:$R$11,2,FALSE)</f>
        <v>7</v>
      </c>
      <c r="P21">
        <v>4347</v>
      </c>
      <c r="Q21" s="8">
        <v>200000000</v>
      </c>
      <c r="R21" t="s">
        <v>175</v>
      </c>
      <c r="S21">
        <f>VLOOKUP(R21, Key!$T$2:$U$23, 2, FALSE)</f>
        <v>2</v>
      </c>
      <c r="T21">
        <f t="shared" si="2"/>
        <v>0</v>
      </c>
      <c r="U21">
        <f>_xlfn.IFS(F21=2017, VLOOKUP(H21, 'State Pop'!$B$2:$F$55,5),F21=2016, VLOOKUP(H21, 'State Pop'!$B$2:$F$55,4), F21=2015, VLOOKUP(H21, 'State Pop'!$B$2:$F$55,3), F21=2014, VLOOKUP(H21, 'State Pop'!$B$2:$F$55,2))</f>
        <v>10429379</v>
      </c>
      <c r="V21">
        <f>_xlfn.IFS(C21=2014, _xlfn.IFS(D21=1, VLOOKUP(H21, Film_Workers!$B$2:$AR$55, 2, FALSE), D21=2, VLOOKUP(H21, Film_Workers!$B$2:$AR$55, 3, FALSE), D21=3, VLOOKUP(H21, Film_Workers!$B$2:$AR$55, 4, FALSE), D21=4, VLOOKUP(H21, Film_Workers!$B$2:$AR$55, 5, FALSE), D21=5, VLOOKUP(H21, Film_Workers!$B$2:$AR$55, 6, FALSE), D21=6, VLOOKUP(H21, Film_Workers!$B$2:$AR$55, 7, FALSE), D21=7, VLOOKUP(H21, Film_Workers!$B$2:$AR$55, 8, FALSE), D21=8, VLOOKUP(H21, Film_Workers!$B$2:$AR$55, 9, FALSE), D21=9, VLOOKUP(H21, Film_Workers!$B$2:$AR$55, 10, FALSE), D21=10, VLOOKUP(H21, Film_Workers!$B$2:$AR$55, 11, FALSE), D21=11, VLOOKUP(H21, Film_Workers!$B$2:$AR$55, 12, FALSE), D21=12, VLOOKUP(H21, Film_Workers!$B$2:$AR$55, 13, FALSE)), C21=2015, _xlfn.IFS(D21=1, VLOOKUP(H21, Film_Workers!$B$2:$AR$55, 14, FALSE), D21=2, VLOOKUP(H21, Film_Workers!$B$2:$AR$55, 15, FALSE), D21=3, VLOOKUP(H21, Film_Workers!$B$2:$AR$55, 16, FALSE), D21=4, VLOOKUP(H21, Film_Workers!$B$2:$AR$55, 17, FALSE), D21=5, VLOOKUP(H21, Film_Workers!$B$2:$AR$55, 18, FALSE), D21=6, VLOOKUP(H21, Film_Workers!$B$2:$AR$55, 19, FALSE), D21=7, VLOOKUP(H21, Film_Workers!$B$2:$AR$55, 20, FALSE), D21=8, VLOOKUP(H21, Film_Workers!$B$2:$AR$55, 21, FALSE), D21=9, VLOOKUP(H21, Film_Workers!$B$2:$AR$55, 22, FALSE), D21=10, VLOOKUP(H21, Film_Workers!$B$2:$AR$55, 23, FALSE), D21=11, VLOOKUP(H21, Film_Workers!$B$2:$AR$55, 24, FALSE), D21=12, VLOOKUP(H21, Film_Workers!$B$2:$AR$55, 25, FALSE)), C21=2016, _xlfn.IFS(D21=1, VLOOKUP(H21, Film_Workers!$B$2:$AR$55, 26, FALSE), D21=2, VLOOKUP(H21, Film_Workers!$B$2:$AR$55, 27, FALSE), D21=3, VLOOKUP(H21, Film_Workers!$B$2:$AR$55, 28, FALSE), D21=4, VLOOKUP(H21, Film_Workers!$B$2:$AR$55, 29, FALSE), D21=5, VLOOKUP(H21, Film_Workers!$B$2:$AR$55, 30, FALSE), D21=6, VLOOKUP(H21, Film_Workers!$B$2:$AR$55, 31, FALSE), D21=7, VLOOKUP(H21, Film_Workers!$B$2:$AR$55, 32, FALSE), D21=8, VLOOKUP(H21, Film_Workers!$B$2:$AR$55, 33, FALSE), D21=9, VLOOKUP(H21, Film_Workers!$B$2:$AR$55, 34, FALSE), D21=10, VLOOKUP(H21, Film_Workers!$B$2:$AR$55, 35, FALSE), D21=11, VLOOKUP(H21, Film_Workers!$B$2:$AR$55, 36, FALSE), D21=12, VLOOKUP(H21, Film_Workers!$B$2:$AR$55, 37, FALSE)), C21=2017, _xlfn.IFS(D21=1, VLOOKUP(H21, Film_Workers!$B$2:$AR$55, 38, FALSE), D21=2, VLOOKUP(H21, Film_Workers!$B$2:$AR$55, 39, FALSE), D21=3, VLOOKUP(H21, Film_Workers!$B$2:$AR$55, 40, FALSE), D21=4, VLOOKUP(H21, Film_Workers!$B$2:$AR$55, 41, FALSE), D21=5, VLOOKUP(H21, Film_Workers!$B$2:$AR$55, 42, FALSE), D21=6, VLOOKUP(H21, Film_Workers!$B$2:$AR$55, 43)))</f>
        <v>10882</v>
      </c>
      <c r="W21">
        <f>_xlfn.IFS(C21=2014, _xlfn.IFS(D21=1, VLOOKUP(H21, Priv_Workers!$B$2:$AR$55, 2, FALSE), D21=2, VLOOKUP(H21, Priv_Workers!$B$2:$AR$55, 3, FALSE), D21=3, VLOOKUP(H21, Priv_Workers!$B$2:$AR$55, 4, FALSE), D21=4, VLOOKUP(H21, Priv_Workers!$B$2:$AR$55, 5, FALSE), D21=5, VLOOKUP(H21, Priv_Workers!$B$2:$AR$55, 6, FALSE), D21=6, VLOOKUP(H21, Priv_Workers!$B$2:$AR$55, 7, FALSE), D21=7, VLOOKUP(H21, Priv_Workers!$B$2:$AR$55, 8, FALSE), D21=8, VLOOKUP(H21, Priv_Workers!$B$2:$AR$55, 9, FALSE), D21=9, VLOOKUP(H21, Priv_Workers!$B$2:$AR$55, 10, FALSE), D21=10, VLOOKUP(H21, Priv_Workers!$B$2:$AR$55, 11, FALSE), D21=11, VLOOKUP(H21, Priv_Workers!$B$2:$AR$55, 12, FALSE), D21=12, VLOOKUP(H21, Priv_Workers!$B$2:$AR$55, 13, FALSE)), C21=2015, _xlfn.IFS(D21=1, VLOOKUP(H21, Priv_Workers!$B$2:$AR$55, 14, FALSE), D21=2, VLOOKUP(H21, Priv_Workers!$B$2:$AR$55, 15, FALSE), D21=3, VLOOKUP(H21, Priv_Workers!$B$2:$AR$55, 16, FALSE), D21=4, VLOOKUP(H21, Priv_Workers!$B$2:$AR$55, 17, FALSE), D21=5, VLOOKUP(H21, Priv_Workers!$B$2:$AR$55, 18, FALSE), D21=6, VLOOKUP(H21, Priv_Workers!$B$2:$AR$55, 19, FALSE), D21=7, VLOOKUP(H21, Priv_Workers!$B$2:$AR$55, 20, FALSE), D21=8, VLOOKUP(H21, Priv_Workers!$B$2:$AR$55, 21, FALSE), D21=9, VLOOKUP(H21, Priv_Workers!$B$2:$AR$55, 22, FALSE), D21=10, VLOOKUP(H21, Priv_Workers!$B$2:$AR$55, 23, FALSE), D21=11, VLOOKUP(H21, Priv_Workers!$B$2:$AR$55, 24, FALSE), D21=12, VLOOKUP(H21, Priv_Workers!$B$2:$AR$55, 25, FALSE)), C21=2016, _xlfn.IFS(D21=1, VLOOKUP(H21, Priv_Workers!$B$2:$AR$55, 26, FALSE), D21=2, VLOOKUP(H21, Priv_Workers!$B$2:$AR$55, 27, FALSE), D21=3, VLOOKUP(H21, Priv_Workers!$B$2:$AR$55, 28, FALSE), D21=4, VLOOKUP(H21, Priv_Workers!$B$2:$AR$55, 29, FALSE), D21=5, VLOOKUP(H21, Priv_Workers!$B$2:$AR$55, 30, FALSE), D21=6, VLOOKUP(H21, Priv_Workers!$B$2:$AR$55, 31, FALSE), D21=7, VLOOKUP(H21, Priv_Workers!$B$2:$AR$55, 32, FALSE), D21=8, VLOOKUP(H21, Priv_Workers!$B$2:$AR$55, 33, FALSE), D21=9, VLOOKUP(H21, Priv_Workers!$B$2:$AR$55, 34, FALSE), D21=10, VLOOKUP(H21, Priv_Workers!$B$2:$AR$55, 35, FALSE), D21=11, VLOOKUP(H21, Priv_Workers!$B$2:$AR$55, 36, FALSE), D21=12, VLOOKUP(H21, Priv_Workers!$B$2:$AR$55, 37, FALSE)), C21=2017, _xlfn.IFS(D21=1, VLOOKUP(H21, Priv_Workers!$B$2:$AR$55, 38, FALSE), D21=2, VLOOKUP(H21, Priv_Workers!$B$2:$AR$55, 39, FALSE), D21=3, VLOOKUP(H21, Priv_Workers!$B$2:$AR$55, 40, FALSE), D21=4, VLOOKUP(H21, Priv_Workers!$B$2:$AR$55, 41, FALSE), D21=5, VLOOKUP(H21, Priv_Workers!$B$2:$AR$55, 42, FALSE), D21=6, VLOOKUP(H21, Priv_Workers!$B$2:$AR$55, 43)))</f>
        <v>3543404</v>
      </c>
      <c r="X21" s="15">
        <f t="shared" si="3"/>
        <v>3.0710582253674714E-3</v>
      </c>
      <c r="Y21" s="8">
        <f>_xlfn.IFS(C21=2014, _xlfn.IFS(E21=1, VLOOKUP(H21, Wage_Info!$B$2:$AD$55, 2, FALSE), E21=2, VLOOKUP(H21, Wage_Info!$B$2:$AD$55, 3, FALSE), E21=3, VLOOKUP(H21, Wage_Info!$B$2:$AD$55, 4, FALSE), E21=4, VLOOKUP(H21, Wage_Info!$B$2:$AD$55, 5, FALSE)), C21=2015, _xlfn.IFS(E21=1, VLOOKUP(H21, Wage_Info!$B$2:$AD$55, 6, FALSE), E21=2, VLOOKUP(H21, Wage_Info!$B$2:$AD$55, 7, FALSE), E21=3, VLOOKUP(H21, Wage_Info!$B$2:$AD$55, 8, FALSE), E21=4, VLOOKUP(H21, Wage_Info!$B$2:$AD$55, 9, FALSE)), C21=2016, _xlfn.IFS(E21=1, VLOOKUP(H21, Wage_Info!$B$2:$AD$55, 10, FALSE), E21=2, VLOOKUP(H21, Wage_Info!$B$2:$AD$55, 11, FALSE), E21=3, VLOOKUP(H21, Wage_Info!$B$2:$AD$55, 12, FALSE), E21=4, VLOOKUP(H21, Wage_Info!$B$2:$AD$55, 13, FALSE)), C21=2017, _xlfn.IFS(E21=1, VLOOKUP(H21, Wage_Info!$B$2:$AD$55, 14, FALSE), E21=2, VLOOKUP(H21, Wage_Info!$B$2:$AD$55, 15, FALSE)))</f>
        <v>151250349</v>
      </c>
      <c r="Z21" s="8">
        <f>_xlfn.IFS(C21=2014, _xlfn.IFS(E21=1, VLOOKUP(H21, Wage_Info!$B$2:$AD$55, 16, FALSE), E21=2, VLOOKUP(H21, Wage_Info!$B$2:$AD$55, 17, FALSE), E21=3, VLOOKUP(H21, Wage_Info!$B$2:$AD$55, 18, FALSE), E21=4, VLOOKUP(H21, Wage_Info!$B$2:$AD$55, 19, FALSE)), C21=2015, _xlfn.IFS(E21=1, VLOOKUP(H21, Wage_Info!$B$2:$AD$55, 20, FALSE), E21=2, VLOOKUP(H21, Wage_Info!$B$2:$AD$55, 21, FALSE), E21=3, VLOOKUP(H21, Wage_Info!$B$2:$AD$55, 22, FALSE), E21=4, VLOOKUP(H21, Wage_Info!$B$2:$AD$55, 23, FALSE)), C21=2016, _xlfn.IFS(E21=1, VLOOKUP(H21, Wage_Info!$B$2:$AD$55, 24, FALSE), E21=2, VLOOKUP(H21, Wage_Info!$B$2:$AD$55, 25, FALSE), E21=3, VLOOKUP(H21, Wage_Info!$B$2:$AD$55, 26, FALSE), E21=4, VLOOKUP(H21, Wage_Info!$B$2:$AD$55, 27, FALSE)), C21=2017, _xlfn.IFS(E21=1, VLOOKUP(H21, Wage_Info!$B$2:$AD$55, 28, FALSE), E21=2, VLOOKUP(H21, Wage_Info!$B$2:$AD$55, 29, FALSE)))</f>
        <v>47538652919</v>
      </c>
      <c r="AA21" s="16">
        <f t="shared" si="4"/>
        <v>3.1816288370163106E-3</v>
      </c>
      <c r="AB21">
        <f>Key!C185</f>
        <v>1</v>
      </c>
      <c r="AC21">
        <f t="shared" si="5"/>
        <v>0</v>
      </c>
      <c r="AD21">
        <f t="shared" si="6"/>
        <v>0</v>
      </c>
      <c r="AE21">
        <f t="shared" si="7"/>
        <v>0</v>
      </c>
    </row>
    <row r="22" spans="1:31" x14ac:dyDescent="0.3">
      <c r="A22">
        <v>188</v>
      </c>
      <c r="B22">
        <v>7</v>
      </c>
      <c r="C22">
        <v>2016</v>
      </c>
      <c r="D22">
        <v>2</v>
      </c>
      <c r="E22">
        <f t="shared" si="0"/>
        <v>1</v>
      </c>
      <c r="F22">
        <v>2017</v>
      </c>
      <c r="G22" t="s">
        <v>282</v>
      </c>
      <c r="H22" s="13">
        <f>VALUE(IF(G22="foreign",53,SUBSTITUTE(G22,G22,VLOOKUP(G22,Key!$F$2:$G$55,2,))))</f>
        <v>53</v>
      </c>
      <c r="I22" t="s">
        <v>216</v>
      </c>
      <c r="J22">
        <f>VALUE(_xlfn.IFS(I22="foreign",53,I22="fictional",54,NOT(OR(I22="foreign",I22="fictional")),SUBSTITUTE(I22,I22,VLOOKUP(I22,Key!$F$2:$G$55,2,))))</f>
        <v>54</v>
      </c>
      <c r="K22">
        <f t="shared" si="1"/>
        <v>0</v>
      </c>
      <c r="L22">
        <f>VLOOKUP(H22, Key!$G$2:$J$54, 2)</f>
        <v>0</v>
      </c>
      <c r="M22">
        <f>VLOOKUP(J22, Key!$G$2:$J$54, 2)</f>
        <v>0</v>
      </c>
      <c r="N22">
        <f>VLOOKUP("*"&amp;G22&amp;"*",Key!$M$2:$N$6,2,FALSE)</f>
        <v>0</v>
      </c>
      <c r="O22">
        <f>VLOOKUP("*"&amp;G22&amp;"*",Key!$Q$2:$R$11,2,FALSE)</f>
        <v>0</v>
      </c>
      <c r="P22">
        <v>4232</v>
      </c>
      <c r="Q22" s="8">
        <v>317000000</v>
      </c>
      <c r="R22" t="s">
        <v>175</v>
      </c>
      <c r="S22">
        <f>VLOOKUP(R22, Key!$T$2:$U$23, 2, FALSE)</f>
        <v>2</v>
      </c>
      <c r="T22">
        <f t="shared" si="2"/>
        <v>0</v>
      </c>
      <c r="U22">
        <f>_xlfn.IFS(F22=2017, VLOOKUP(H22, 'State Pop'!$B$2:$F$55,5),F22=2016, VLOOKUP(H22, 'State Pop'!$B$2:$F$55,4), F22=2015, VLOOKUP(H22, 'State Pop'!$B$2:$F$55,3), F22=2014, VLOOKUP(H22, 'State Pop'!$B$2:$F$55,2))</f>
        <v>0</v>
      </c>
      <c r="V22">
        <f>_xlfn.IFS(C22=2014, _xlfn.IFS(D22=1, VLOOKUP(H22, Film_Workers!$B$2:$AR$55, 2, FALSE), D22=2, VLOOKUP(H22, Film_Workers!$B$2:$AR$55, 3, FALSE), D22=3, VLOOKUP(H22, Film_Workers!$B$2:$AR$55, 4, FALSE), D22=4, VLOOKUP(H22, Film_Workers!$B$2:$AR$55, 5, FALSE), D22=5, VLOOKUP(H22, Film_Workers!$B$2:$AR$55, 6, FALSE), D22=6, VLOOKUP(H22, Film_Workers!$B$2:$AR$55, 7, FALSE), D22=7, VLOOKUP(H22, Film_Workers!$B$2:$AR$55, 8, FALSE), D22=8, VLOOKUP(H22, Film_Workers!$B$2:$AR$55, 9, FALSE), D22=9, VLOOKUP(H22, Film_Workers!$B$2:$AR$55, 10, FALSE), D22=10, VLOOKUP(H22, Film_Workers!$B$2:$AR$55, 11, FALSE), D22=11, VLOOKUP(H22, Film_Workers!$B$2:$AR$55, 12, FALSE), D22=12, VLOOKUP(H22, Film_Workers!$B$2:$AR$55, 13, FALSE)), C22=2015, _xlfn.IFS(D22=1, VLOOKUP(H22, Film_Workers!$B$2:$AR$55, 14, FALSE), D22=2, VLOOKUP(H22, Film_Workers!$B$2:$AR$55, 15, FALSE), D22=3, VLOOKUP(H22, Film_Workers!$B$2:$AR$55, 16, FALSE), D22=4, VLOOKUP(H22, Film_Workers!$B$2:$AR$55, 17, FALSE), D22=5, VLOOKUP(H22, Film_Workers!$B$2:$AR$55, 18, FALSE), D22=6, VLOOKUP(H22, Film_Workers!$B$2:$AR$55, 19, FALSE), D22=7, VLOOKUP(H22, Film_Workers!$B$2:$AR$55, 20, FALSE), D22=8, VLOOKUP(H22, Film_Workers!$B$2:$AR$55, 21, FALSE), D22=9, VLOOKUP(H22, Film_Workers!$B$2:$AR$55, 22, FALSE), D22=10, VLOOKUP(H22, Film_Workers!$B$2:$AR$55, 23, FALSE), D22=11, VLOOKUP(H22, Film_Workers!$B$2:$AR$55, 24, FALSE), D22=12, VLOOKUP(H22, Film_Workers!$B$2:$AR$55, 25, FALSE)), C22=2016, _xlfn.IFS(D22=1, VLOOKUP(H22, Film_Workers!$B$2:$AR$55, 26, FALSE), D22=2, VLOOKUP(H22, Film_Workers!$B$2:$AR$55, 27, FALSE), D22=3, VLOOKUP(H22, Film_Workers!$B$2:$AR$55, 28, FALSE), D22=4, VLOOKUP(H22, Film_Workers!$B$2:$AR$55, 29, FALSE), D22=5, VLOOKUP(H22, Film_Workers!$B$2:$AR$55, 30, FALSE), D22=6, VLOOKUP(H22, Film_Workers!$B$2:$AR$55, 31, FALSE), D22=7, VLOOKUP(H22, Film_Workers!$B$2:$AR$55, 32, FALSE), D22=8, VLOOKUP(H22, Film_Workers!$B$2:$AR$55, 33, FALSE), D22=9, VLOOKUP(H22, Film_Workers!$B$2:$AR$55, 34, FALSE), D22=10, VLOOKUP(H22, Film_Workers!$B$2:$AR$55, 35, FALSE), D22=11, VLOOKUP(H22, Film_Workers!$B$2:$AR$55, 36, FALSE), D22=12, VLOOKUP(H22, Film_Workers!$B$2:$AR$55, 37, FALSE)), C22=2017, _xlfn.IFS(D22=1, VLOOKUP(H22, Film_Workers!$B$2:$AR$55, 38, FALSE), D22=2, VLOOKUP(H22, Film_Workers!$B$2:$AR$55, 39, FALSE), D22=3, VLOOKUP(H22, Film_Workers!$B$2:$AR$55, 40, FALSE), D22=4, VLOOKUP(H22, Film_Workers!$B$2:$AR$55, 41, FALSE), D22=5, VLOOKUP(H22, Film_Workers!$B$2:$AR$55, 42, FALSE), D22=6, VLOOKUP(H22, Film_Workers!$B$2:$AR$55, 43)))</f>
        <v>0</v>
      </c>
      <c r="W22">
        <f>_xlfn.IFS(C22=2014, _xlfn.IFS(D22=1, VLOOKUP(H22, Priv_Workers!$B$2:$AR$55, 2, FALSE), D22=2, VLOOKUP(H22, Priv_Workers!$B$2:$AR$55, 3, FALSE), D22=3, VLOOKUP(H22, Priv_Workers!$B$2:$AR$55, 4, FALSE), D22=4, VLOOKUP(H22, Priv_Workers!$B$2:$AR$55, 5, FALSE), D22=5, VLOOKUP(H22, Priv_Workers!$B$2:$AR$55, 6, FALSE), D22=6, VLOOKUP(H22, Priv_Workers!$B$2:$AR$55, 7, FALSE), D22=7, VLOOKUP(H22, Priv_Workers!$B$2:$AR$55, 8, FALSE), D22=8, VLOOKUP(H22, Priv_Workers!$B$2:$AR$55, 9, FALSE), D22=9, VLOOKUP(H22, Priv_Workers!$B$2:$AR$55, 10, FALSE), D22=10, VLOOKUP(H22, Priv_Workers!$B$2:$AR$55, 11, FALSE), D22=11, VLOOKUP(H22, Priv_Workers!$B$2:$AR$55, 12, FALSE), D22=12, VLOOKUP(H22, Priv_Workers!$B$2:$AR$55, 13, FALSE)), C22=2015, _xlfn.IFS(D22=1, VLOOKUP(H22, Priv_Workers!$B$2:$AR$55, 14, FALSE), D22=2, VLOOKUP(H22, Priv_Workers!$B$2:$AR$55, 15, FALSE), D22=3, VLOOKUP(H22, Priv_Workers!$B$2:$AR$55, 16, FALSE), D22=4, VLOOKUP(H22, Priv_Workers!$B$2:$AR$55, 17, FALSE), D22=5, VLOOKUP(H22, Priv_Workers!$B$2:$AR$55, 18, FALSE), D22=6, VLOOKUP(H22, Priv_Workers!$B$2:$AR$55, 19, FALSE), D22=7, VLOOKUP(H22, Priv_Workers!$B$2:$AR$55, 20, FALSE), D22=8, VLOOKUP(H22, Priv_Workers!$B$2:$AR$55, 21, FALSE), D22=9, VLOOKUP(H22, Priv_Workers!$B$2:$AR$55, 22, FALSE), D22=10, VLOOKUP(H22, Priv_Workers!$B$2:$AR$55, 23, FALSE), D22=11, VLOOKUP(H22, Priv_Workers!$B$2:$AR$55, 24, FALSE), D22=12, VLOOKUP(H22, Priv_Workers!$B$2:$AR$55, 25, FALSE)), C22=2016, _xlfn.IFS(D22=1, VLOOKUP(H22, Priv_Workers!$B$2:$AR$55, 26, FALSE), D22=2, VLOOKUP(H22, Priv_Workers!$B$2:$AR$55, 27, FALSE), D22=3, VLOOKUP(H22, Priv_Workers!$B$2:$AR$55, 28, FALSE), D22=4, VLOOKUP(H22, Priv_Workers!$B$2:$AR$55, 29, FALSE), D22=5, VLOOKUP(H22, Priv_Workers!$B$2:$AR$55, 30, FALSE), D22=6, VLOOKUP(H22, Priv_Workers!$B$2:$AR$55, 31, FALSE), D22=7, VLOOKUP(H22, Priv_Workers!$B$2:$AR$55, 32, FALSE), D22=8, VLOOKUP(H22, Priv_Workers!$B$2:$AR$55, 33, FALSE), D22=9, VLOOKUP(H22, Priv_Workers!$B$2:$AR$55, 34, FALSE), D22=10, VLOOKUP(H22, Priv_Workers!$B$2:$AR$55, 35, FALSE), D22=11, VLOOKUP(H22, Priv_Workers!$B$2:$AR$55, 36, FALSE), D22=12, VLOOKUP(H22, Priv_Workers!$B$2:$AR$55, 37, FALSE)), C22=2017, _xlfn.IFS(D22=1, VLOOKUP(H22, Priv_Workers!$B$2:$AR$55, 38, FALSE), D22=2, VLOOKUP(H22, Priv_Workers!$B$2:$AR$55, 39, FALSE), D22=3, VLOOKUP(H22, Priv_Workers!$B$2:$AR$55, 40, FALSE), D22=4, VLOOKUP(H22, Priv_Workers!$B$2:$AR$55, 41, FALSE), D22=5, VLOOKUP(H22, Priv_Workers!$B$2:$AR$55, 42, FALSE), D22=6, VLOOKUP(H22, Priv_Workers!$B$2:$AR$55, 43)))</f>
        <v>0</v>
      </c>
      <c r="X22" s="15" t="e">
        <f t="shared" si="3"/>
        <v>#DIV/0!</v>
      </c>
      <c r="Y22" s="8">
        <f>_xlfn.IFS(C22=2014, _xlfn.IFS(E22=1, VLOOKUP(H22, Wage_Info!$B$2:$AD$55, 2, FALSE), E22=2, VLOOKUP(H22, Wage_Info!$B$2:$AD$55, 3, FALSE), E22=3, VLOOKUP(H22, Wage_Info!$B$2:$AD$55, 4, FALSE), E22=4, VLOOKUP(H22, Wage_Info!$B$2:$AD$55, 5, FALSE)), C22=2015, _xlfn.IFS(E22=1, VLOOKUP(H22, Wage_Info!$B$2:$AD$55, 6, FALSE), E22=2, VLOOKUP(H22, Wage_Info!$B$2:$AD$55, 7, FALSE), E22=3, VLOOKUP(H22, Wage_Info!$B$2:$AD$55, 8, FALSE), E22=4, VLOOKUP(H22, Wage_Info!$B$2:$AD$55, 9, FALSE)), C22=2016, _xlfn.IFS(E22=1, VLOOKUP(H22, Wage_Info!$B$2:$AD$55, 10, FALSE), E22=2, VLOOKUP(H22, Wage_Info!$B$2:$AD$55, 11, FALSE), E22=3, VLOOKUP(H22, Wage_Info!$B$2:$AD$55, 12, FALSE), E22=4, VLOOKUP(H22, Wage_Info!$B$2:$AD$55, 13, FALSE)), C22=2017, _xlfn.IFS(E22=1, VLOOKUP(H22, Wage_Info!$B$2:$AD$55, 14, FALSE), E22=2, VLOOKUP(H22, Wage_Info!$B$2:$AD$55, 15, FALSE)))</f>
        <v>0</v>
      </c>
      <c r="Z22" s="8">
        <f>_xlfn.IFS(C22=2014, _xlfn.IFS(E22=1, VLOOKUP(H22, Wage_Info!$B$2:$AD$55, 16, FALSE), E22=2, VLOOKUP(H22, Wage_Info!$B$2:$AD$55, 17, FALSE), E22=3, VLOOKUP(H22, Wage_Info!$B$2:$AD$55, 18, FALSE), E22=4, VLOOKUP(H22, Wage_Info!$B$2:$AD$55, 19, FALSE)), C22=2015, _xlfn.IFS(E22=1, VLOOKUP(H22, Wage_Info!$B$2:$AD$55, 20, FALSE), E22=2, VLOOKUP(H22, Wage_Info!$B$2:$AD$55, 21, FALSE), E22=3, VLOOKUP(H22, Wage_Info!$B$2:$AD$55, 22, FALSE), E22=4, VLOOKUP(H22, Wage_Info!$B$2:$AD$55, 23, FALSE)), C22=2016, _xlfn.IFS(E22=1, VLOOKUP(H22, Wage_Info!$B$2:$AD$55, 24, FALSE), E22=2, VLOOKUP(H22, Wage_Info!$B$2:$AD$55, 25, FALSE), E22=3, VLOOKUP(H22, Wage_Info!$B$2:$AD$55, 26, FALSE), E22=4, VLOOKUP(H22, Wage_Info!$B$2:$AD$55, 27, FALSE)), C22=2017, _xlfn.IFS(E22=1, VLOOKUP(H22, Wage_Info!$B$2:$AD$55, 28, FALSE), E22=2, VLOOKUP(H22, Wage_Info!$B$2:$AD$55, 29, FALSE)))</f>
        <v>0</v>
      </c>
      <c r="AA22" s="16" t="e">
        <f t="shared" si="4"/>
        <v>#DIV/0!</v>
      </c>
      <c r="AB22">
        <f>Key!C189</f>
        <v>1</v>
      </c>
      <c r="AC22">
        <f t="shared" si="5"/>
        <v>0</v>
      </c>
      <c r="AD22">
        <f t="shared" si="6"/>
        <v>0</v>
      </c>
      <c r="AE22">
        <f t="shared" si="7"/>
        <v>0</v>
      </c>
    </row>
    <row r="23" spans="1:31" x14ac:dyDescent="0.3">
      <c r="A23">
        <v>212</v>
      </c>
      <c r="B23">
        <v>31</v>
      </c>
      <c r="C23">
        <v>2016</v>
      </c>
      <c r="D23">
        <v>2</v>
      </c>
      <c r="E23">
        <f t="shared" si="0"/>
        <v>1</v>
      </c>
      <c r="F23">
        <v>2017</v>
      </c>
      <c r="G23" t="s">
        <v>187</v>
      </c>
      <c r="H23" s="13">
        <f>VALUE(IF(G23="foreign",53,SUBSTITUTE(G23,G23,VLOOKUP(G23,Key!$F$2:$G$55,2,))))</f>
        <v>53</v>
      </c>
      <c r="I23" t="s">
        <v>216</v>
      </c>
      <c r="J23">
        <f>VALUE(_xlfn.IFS(I23="foreign",53,I23="fictional",54,NOT(OR(I23="foreign",I23="fictional")),SUBSTITUTE(I23,I23,VLOOKUP(I23,Key!$F$2:$G$55,2,))))</f>
        <v>54</v>
      </c>
      <c r="K23">
        <f t="shared" si="1"/>
        <v>0</v>
      </c>
      <c r="L23">
        <f>VLOOKUP(H23, Key!$G$2:$J$54, 2)</f>
        <v>0</v>
      </c>
      <c r="M23">
        <f>VLOOKUP(J23, Key!$G$2:$J$54, 2)</f>
        <v>0</v>
      </c>
      <c r="N23">
        <f>VLOOKUP("*"&amp;G23&amp;"*",Key!$M$2:$N$6,2,FALSE)</f>
        <v>0</v>
      </c>
      <c r="O23">
        <f>VLOOKUP("*"&amp;G23&amp;"*",Key!$Q$2:$R$11,2,FALSE)</f>
        <v>0</v>
      </c>
      <c r="P23">
        <v>3693</v>
      </c>
      <c r="Q23" s="8">
        <v>105000000</v>
      </c>
      <c r="R23" t="s">
        <v>215</v>
      </c>
      <c r="S23">
        <f>VLOOKUP(R23, Key!$T$2:$U$23, 2, FALSE)</f>
        <v>7</v>
      </c>
      <c r="T23">
        <f t="shared" si="2"/>
        <v>1</v>
      </c>
      <c r="U23">
        <f>_xlfn.IFS(F23=2017, VLOOKUP(H23, 'State Pop'!$B$2:$F$55,5),F23=2016, VLOOKUP(H23, 'State Pop'!$B$2:$F$55,4), F23=2015, VLOOKUP(H23, 'State Pop'!$B$2:$F$55,3), F23=2014, VLOOKUP(H23, 'State Pop'!$B$2:$F$55,2))</f>
        <v>0</v>
      </c>
      <c r="V23">
        <f>_xlfn.IFS(C23=2014, _xlfn.IFS(D23=1, VLOOKUP(H23, Film_Workers!$B$2:$AR$55, 2, FALSE), D23=2, VLOOKUP(H23, Film_Workers!$B$2:$AR$55, 3, FALSE), D23=3, VLOOKUP(H23, Film_Workers!$B$2:$AR$55, 4, FALSE), D23=4, VLOOKUP(H23, Film_Workers!$B$2:$AR$55, 5, FALSE), D23=5, VLOOKUP(H23, Film_Workers!$B$2:$AR$55, 6, FALSE), D23=6, VLOOKUP(H23, Film_Workers!$B$2:$AR$55, 7, FALSE), D23=7, VLOOKUP(H23, Film_Workers!$B$2:$AR$55, 8, FALSE), D23=8, VLOOKUP(H23, Film_Workers!$B$2:$AR$55, 9, FALSE), D23=9, VLOOKUP(H23, Film_Workers!$B$2:$AR$55, 10, FALSE), D23=10, VLOOKUP(H23, Film_Workers!$B$2:$AR$55, 11, FALSE), D23=11, VLOOKUP(H23, Film_Workers!$B$2:$AR$55, 12, FALSE), D23=12, VLOOKUP(H23, Film_Workers!$B$2:$AR$55, 13, FALSE)), C23=2015, _xlfn.IFS(D23=1, VLOOKUP(H23, Film_Workers!$B$2:$AR$55, 14, FALSE), D23=2, VLOOKUP(H23, Film_Workers!$B$2:$AR$55, 15, FALSE), D23=3, VLOOKUP(H23, Film_Workers!$B$2:$AR$55, 16, FALSE), D23=4, VLOOKUP(H23, Film_Workers!$B$2:$AR$55, 17, FALSE), D23=5, VLOOKUP(H23, Film_Workers!$B$2:$AR$55, 18, FALSE), D23=6, VLOOKUP(H23, Film_Workers!$B$2:$AR$55, 19, FALSE), D23=7, VLOOKUP(H23, Film_Workers!$B$2:$AR$55, 20, FALSE), D23=8, VLOOKUP(H23, Film_Workers!$B$2:$AR$55, 21, FALSE), D23=9, VLOOKUP(H23, Film_Workers!$B$2:$AR$55, 22, FALSE), D23=10, VLOOKUP(H23, Film_Workers!$B$2:$AR$55, 23, FALSE), D23=11, VLOOKUP(H23, Film_Workers!$B$2:$AR$55, 24, FALSE), D23=12, VLOOKUP(H23, Film_Workers!$B$2:$AR$55, 25, FALSE)), C23=2016, _xlfn.IFS(D23=1, VLOOKUP(H23, Film_Workers!$B$2:$AR$55, 26, FALSE), D23=2, VLOOKUP(H23, Film_Workers!$B$2:$AR$55, 27, FALSE), D23=3, VLOOKUP(H23, Film_Workers!$B$2:$AR$55, 28, FALSE), D23=4, VLOOKUP(H23, Film_Workers!$B$2:$AR$55, 29, FALSE), D23=5, VLOOKUP(H23, Film_Workers!$B$2:$AR$55, 30, FALSE), D23=6, VLOOKUP(H23, Film_Workers!$B$2:$AR$55, 31, FALSE), D23=7, VLOOKUP(H23, Film_Workers!$B$2:$AR$55, 32, FALSE), D23=8, VLOOKUP(H23, Film_Workers!$B$2:$AR$55, 33, FALSE), D23=9, VLOOKUP(H23, Film_Workers!$B$2:$AR$55, 34, FALSE), D23=10, VLOOKUP(H23, Film_Workers!$B$2:$AR$55, 35, FALSE), D23=11, VLOOKUP(H23, Film_Workers!$B$2:$AR$55, 36, FALSE), D23=12, VLOOKUP(H23, Film_Workers!$B$2:$AR$55, 37, FALSE)), C23=2017, _xlfn.IFS(D23=1, VLOOKUP(H23, Film_Workers!$B$2:$AR$55, 38, FALSE), D23=2, VLOOKUP(H23, Film_Workers!$B$2:$AR$55, 39, FALSE), D23=3, VLOOKUP(H23, Film_Workers!$B$2:$AR$55, 40, FALSE), D23=4, VLOOKUP(H23, Film_Workers!$B$2:$AR$55, 41, FALSE), D23=5, VLOOKUP(H23, Film_Workers!$B$2:$AR$55, 42, FALSE), D23=6, VLOOKUP(H23, Film_Workers!$B$2:$AR$55, 43)))</f>
        <v>0</v>
      </c>
      <c r="W23">
        <f>_xlfn.IFS(C23=2014, _xlfn.IFS(D23=1, VLOOKUP(H23, Priv_Workers!$B$2:$AR$55, 2, FALSE), D23=2, VLOOKUP(H23, Priv_Workers!$B$2:$AR$55, 3, FALSE), D23=3, VLOOKUP(H23, Priv_Workers!$B$2:$AR$55, 4, FALSE), D23=4, VLOOKUP(H23, Priv_Workers!$B$2:$AR$55, 5, FALSE), D23=5, VLOOKUP(H23, Priv_Workers!$B$2:$AR$55, 6, FALSE), D23=6, VLOOKUP(H23, Priv_Workers!$B$2:$AR$55, 7, FALSE), D23=7, VLOOKUP(H23, Priv_Workers!$B$2:$AR$55, 8, FALSE), D23=8, VLOOKUP(H23, Priv_Workers!$B$2:$AR$55, 9, FALSE), D23=9, VLOOKUP(H23, Priv_Workers!$B$2:$AR$55, 10, FALSE), D23=10, VLOOKUP(H23, Priv_Workers!$B$2:$AR$55, 11, FALSE), D23=11, VLOOKUP(H23, Priv_Workers!$B$2:$AR$55, 12, FALSE), D23=12, VLOOKUP(H23, Priv_Workers!$B$2:$AR$55, 13, FALSE)), C23=2015, _xlfn.IFS(D23=1, VLOOKUP(H23, Priv_Workers!$B$2:$AR$55, 14, FALSE), D23=2, VLOOKUP(H23, Priv_Workers!$B$2:$AR$55, 15, FALSE), D23=3, VLOOKUP(H23, Priv_Workers!$B$2:$AR$55, 16, FALSE), D23=4, VLOOKUP(H23, Priv_Workers!$B$2:$AR$55, 17, FALSE), D23=5, VLOOKUP(H23, Priv_Workers!$B$2:$AR$55, 18, FALSE), D23=6, VLOOKUP(H23, Priv_Workers!$B$2:$AR$55, 19, FALSE), D23=7, VLOOKUP(H23, Priv_Workers!$B$2:$AR$55, 20, FALSE), D23=8, VLOOKUP(H23, Priv_Workers!$B$2:$AR$55, 21, FALSE), D23=9, VLOOKUP(H23, Priv_Workers!$B$2:$AR$55, 22, FALSE), D23=10, VLOOKUP(H23, Priv_Workers!$B$2:$AR$55, 23, FALSE), D23=11, VLOOKUP(H23, Priv_Workers!$B$2:$AR$55, 24, FALSE), D23=12, VLOOKUP(H23, Priv_Workers!$B$2:$AR$55, 25, FALSE)), C23=2016, _xlfn.IFS(D23=1, VLOOKUP(H23, Priv_Workers!$B$2:$AR$55, 26, FALSE), D23=2, VLOOKUP(H23, Priv_Workers!$B$2:$AR$55, 27, FALSE), D23=3, VLOOKUP(H23, Priv_Workers!$B$2:$AR$55, 28, FALSE), D23=4, VLOOKUP(H23, Priv_Workers!$B$2:$AR$55, 29, FALSE), D23=5, VLOOKUP(H23, Priv_Workers!$B$2:$AR$55, 30, FALSE), D23=6, VLOOKUP(H23, Priv_Workers!$B$2:$AR$55, 31, FALSE), D23=7, VLOOKUP(H23, Priv_Workers!$B$2:$AR$55, 32, FALSE), D23=8, VLOOKUP(H23, Priv_Workers!$B$2:$AR$55, 33, FALSE), D23=9, VLOOKUP(H23, Priv_Workers!$B$2:$AR$55, 34, FALSE), D23=10, VLOOKUP(H23, Priv_Workers!$B$2:$AR$55, 35, FALSE), D23=11, VLOOKUP(H23, Priv_Workers!$B$2:$AR$55, 36, FALSE), D23=12, VLOOKUP(H23, Priv_Workers!$B$2:$AR$55, 37, FALSE)), C23=2017, _xlfn.IFS(D23=1, VLOOKUP(H23, Priv_Workers!$B$2:$AR$55, 38, FALSE), D23=2, VLOOKUP(H23, Priv_Workers!$B$2:$AR$55, 39, FALSE), D23=3, VLOOKUP(H23, Priv_Workers!$B$2:$AR$55, 40, FALSE), D23=4, VLOOKUP(H23, Priv_Workers!$B$2:$AR$55, 41, FALSE), D23=5, VLOOKUP(H23, Priv_Workers!$B$2:$AR$55, 42, FALSE), D23=6, VLOOKUP(H23, Priv_Workers!$B$2:$AR$55, 43)))</f>
        <v>0</v>
      </c>
      <c r="X23" s="15" t="e">
        <f t="shared" si="3"/>
        <v>#DIV/0!</v>
      </c>
      <c r="Y23" s="8">
        <f>_xlfn.IFS(C23=2014, _xlfn.IFS(E23=1, VLOOKUP(H23, Wage_Info!$B$2:$AD$55, 2, FALSE), E23=2, VLOOKUP(H23, Wage_Info!$B$2:$AD$55, 3, FALSE), E23=3, VLOOKUP(H23, Wage_Info!$B$2:$AD$55, 4, FALSE), E23=4, VLOOKUP(H23, Wage_Info!$B$2:$AD$55, 5, FALSE)), C23=2015, _xlfn.IFS(E23=1, VLOOKUP(H23, Wage_Info!$B$2:$AD$55, 6, FALSE), E23=2, VLOOKUP(H23, Wage_Info!$B$2:$AD$55, 7, FALSE), E23=3, VLOOKUP(H23, Wage_Info!$B$2:$AD$55, 8, FALSE), E23=4, VLOOKUP(H23, Wage_Info!$B$2:$AD$55, 9, FALSE)), C23=2016, _xlfn.IFS(E23=1, VLOOKUP(H23, Wage_Info!$B$2:$AD$55, 10, FALSE), E23=2, VLOOKUP(H23, Wage_Info!$B$2:$AD$55, 11, FALSE), E23=3, VLOOKUP(H23, Wage_Info!$B$2:$AD$55, 12, FALSE), E23=4, VLOOKUP(H23, Wage_Info!$B$2:$AD$55, 13, FALSE)), C23=2017, _xlfn.IFS(E23=1, VLOOKUP(H23, Wage_Info!$B$2:$AD$55, 14, FALSE), E23=2, VLOOKUP(H23, Wage_Info!$B$2:$AD$55, 15, FALSE)))</f>
        <v>0</v>
      </c>
      <c r="Z23" s="8">
        <f>_xlfn.IFS(C23=2014, _xlfn.IFS(E23=1, VLOOKUP(H23, Wage_Info!$B$2:$AD$55, 16, FALSE), E23=2, VLOOKUP(H23, Wage_Info!$B$2:$AD$55, 17, FALSE), E23=3, VLOOKUP(H23, Wage_Info!$B$2:$AD$55, 18, FALSE), E23=4, VLOOKUP(H23, Wage_Info!$B$2:$AD$55, 19, FALSE)), C23=2015, _xlfn.IFS(E23=1, VLOOKUP(H23, Wage_Info!$B$2:$AD$55, 20, FALSE), E23=2, VLOOKUP(H23, Wage_Info!$B$2:$AD$55, 21, FALSE), E23=3, VLOOKUP(H23, Wage_Info!$B$2:$AD$55, 22, FALSE), E23=4, VLOOKUP(H23, Wage_Info!$B$2:$AD$55, 23, FALSE)), C23=2016, _xlfn.IFS(E23=1, VLOOKUP(H23, Wage_Info!$B$2:$AD$55, 24, FALSE), E23=2, VLOOKUP(H23, Wage_Info!$B$2:$AD$55, 25, FALSE), E23=3, VLOOKUP(H23, Wage_Info!$B$2:$AD$55, 26, FALSE), E23=4, VLOOKUP(H23, Wage_Info!$B$2:$AD$55, 27, FALSE)), C23=2017, _xlfn.IFS(E23=1, VLOOKUP(H23, Wage_Info!$B$2:$AD$55, 28, FALSE), E23=2, VLOOKUP(H23, Wage_Info!$B$2:$AD$55, 29, FALSE)))</f>
        <v>0</v>
      </c>
      <c r="AA23" s="16" t="e">
        <f t="shared" si="4"/>
        <v>#DIV/0!</v>
      </c>
      <c r="AB23">
        <f>Key!C213</f>
        <v>1</v>
      </c>
      <c r="AC23">
        <f t="shared" si="5"/>
        <v>0</v>
      </c>
      <c r="AD23">
        <f t="shared" si="6"/>
        <v>0</v>
      </c>
      <c r="AE23">
        <f t="shared" si="7"/>
        <v>0</v>
      </c>
    </row>
    <row r="24" spans="1:31" x14ac:dyDescent="0.3">
      <c r="A24">
        <v>213</v>
      </c>
      <c r="B24">
        <v>32</v>
      </c>
      <c r="C24">
        <v>2016</v>
      </c>
      <c r="D24">
        <v>2</v>
      </c>
      <c r="E24">
        <f t="shared" si="0"/>
        <v>1</v>
      </c>
      <c r="F24">
        <v>2017</v>
      </c>
      <c r="G24" t="s">
        <v>187</v>
      </c>
      <c r="H24" s="13">
        <f>VALUE(IF(G24="foreign",53,SUBSTITUTE(G24,G24,VLOOKUP(G24,Key!$F$2:$G$55,2,))))</f>
        <v>53</v>
      </c>
      <c r="I24" t="s">
        <v>187</v>
      </c>
      <c r="J24">
        <f>VALUE(_xlfn.IFS(I24="foreign",53,I24="fictional",54,NOT(OR(I24="foreign",I24="fictional")),SUBSTITUTE(I24,I24,VLOOKUP(I24,Key!$F$2:$G$55,2,))))</f>
        <v>53</v>
      </c>
      <c r="K24">
        <f t="shared" si="1"/>
        <v>1</v>
      </c>
      <c r="L24">
        <f>VLOOKUP(H24, Key!$G$2:$J$54, 2)</f>
        <v>0</v>
      </c>
      <c r="M24">
        <f>VLOOKUP(J24, Key!$G$2:$J$54, 2)</f>
        <v>0</v>
      </c>
      <c r="N24">
        <f>VLOOKUP("*"&amp;G24&amp;"*",Key!$M$2:$N$6,2,FALSE)</f>
        <v>0</v>
      </c>
      <c r="O24">
        <f>VLOOKUP("*"&amp;G24&amp;"*",Key!$Q$2:$R$11,2,FALSE)</f>
        <v>0</v>
      </c>
      <c r="P24">
        <v>3651</v>
      </c>
      <c r="Q24" s="8">
        <v>85000000</v>
      </c>
      <c r="R24" t="s">
        <v>178</v>
      </c>
      <c r="S24">
        <f>VLOOKUP(R24, Key!$T$2:$U$23, 2, FALSE)</f>
        <v>5</v>
      </c>
      <c r="T24">
        <f t="shared" si="2"/>
        <v>0</v>
      </c>
      <c r="U24">
        <f>_xlfn.IFS(F24=2017, VLOOKUP(H24, 'State Pop'!$B$2:$F$55,5),F24=2016, VLOOKUP(H24, 'State Pop'!$B$2:$F$55,4), F24=2015, VLOOKUP(H24, 'State Pop'!$B$2:$F$55,3), F24=2014, VLOOKUP(H24, 'State Pop'!$B$2:$F$55,2))</f>
        <v>0</v>
      </c>
      <c r="V24">
        <f>_xlfn.IFS(C24=2014, _xlfn.IFS(D24=1, VLOOKUP(H24, Film_Workers!$B$2:$AR$55, 2, FALSE), D24=2, VLOOKUP(H24, Film_Workers!$B$2:$AR$55, 3, FALSE), D24=3, VLOOKUP(H24, Film_Workers!$B$2:$AR$55, 4, FALSE), D24=4, VLOOKUP(H24, Film_Workers!$B$2:$AR$55, 5, FALSE), D24=5, VLOOKUP(H24, Film_Workers!$B$2:$AR$55, 6, FALSE), D24=6, VLOOKUP(H24, Film_Workers!$B$2:$AR$55, 7, FALSE), D24=7, VLOOKUP(H24, Film_Workers!$B$2:$AR$55, 8, FALSE), D24=8, VLOOKUP(H24, Film_Workers!$B$2:$AR$55, 9, FALSE), D24=9, VLOOKUP(H24, Film_Workers!$B$2:$AR$55, 10, FALSE), D24=10, VLOOKUP(H24, Film_Workers!$B$2:$AR$55, 11, FALSE), D24=11, VLOOKUP(H24, Film_Workers!$B$2:$AR$55, 12, FALSE), D24=12, VLOOKUP(H24, Film_Workers!$B$2:$AR$55, 13, FALSE)), C24=2015, _xlfn.IFS(D24=1, VLOOKUP(H24, Film_Workers!$B$2:$AR$55, 14, FALSE), D24=2, VLOOKUP(H24, Film_Workers!$B$2:$AR$55, 15, FALSE), D24=3, VLOOKUP(H24, Film_Workers!$B$2:$AR$55, 16, FALSE), D24=4, VLOOKUP(H24, Film_Workers!$B$2:$AR$55, 17, FALSE), D24=5, VLOOKUP(H24, Film_Workers!$B$2:$AR$55, 18, FALSE), D24=6, VLOOKUP(H24, Film_Workers!$B$2:$AR$55, 19, FALSE), D24=7, VLOOKUP(H24, Film_Workers!$B$2:$AR$55, 20, FALSE), D24=8, VLOOKUP(H24, Film_Workers!$B$2:$AR$55, 21, FALSE), D24=9, VLOOKUP(H24, Film_Workers!$B$2:$AR$55, 22, FALSE), D24=10, VLOOKUP(H24, Film_Workers!$B$2:$AR$55, 23, FALSE), D24=11, VLOOKUP(H24, Film_Workers!$B$2:$AR$55, 24, FALSE), D24=12, VLOOKUP(H24, Film_Workers!$B$2:$AR$55, 25, FALSE)), C24=2016, _xlfn.IFS(D24=1, VLOOKUP(H24, Film_Workers!$B$2:$AR$55, 26, FALSE), D24=2, VLOOKUP(H24, Film_Workers!$B$2:$AR$55, 27, FALSE), D24=3, VLOOKUP(H24, Film_Workers!$B$2:$AR$55, 28, FALSE), D24=4, VLOOKUP(H24, Film_Workers!$B$2:$AR$55, 29, FALSE), D24=5, VLOOKUP(H24, Film_Workers!$B$2:$AR$55, 30, FALSE), D24=6, VLOOKUP(H24, Film_Workers!$B$2:$AR$55, 31, FALSE), D24=7, VLOOKUP(H24, Film_Workers!$B$2:$AR$55, 32, FALSE), D24=8, VLOOKUP(H24, Film_Workers!$B$2:$AR$55, 33, FALSE), D24=9, VLOOKUP(H24, Film_Workers!$B$2:$AR$55, 34, FALSE), D24=10, VLOOKUP(H24, Film_Workers!$B$2:$AR$55, 35, FALSE), D24=11, VLOOKUP(H24, Film_Workers!$B$2:$AR$55, 36, FALSE), D24=12, VLOOKUP(H24, Film_Workers!$B$2:$AR$55, 37, FALSE)), C24=2017, _xlfn.IFS(D24=1, VLOOKUP(H24, Film_Workers!$B$2:$AR$55, 38, FALSE), D24=2, VLOOKUP(H24, Film_Workers!$B$2:$AR$55, 39, FALSE), D24=3, VLOOKUP(H24, Film_Workers!$B$2:$AR$55, 40, FALSE), D24=4, VLOOKUP(H24, Film_Workers!$B$2:$AR$55, 41, FALSE), D24=5, VLOOKUP(H24, Film_Workers!$B$2:$AR$55, 42, FALSE), D24=6, VLOOKUP(H24, Film_Workers!$B$2:$AR$55, 43)))</f>
        <v>0</v>
      </c>
      <c r="W24">
        <f>_xlfn.IFS(C24=2014, _xlfn.IFS(D24=1, VLOOKUP(H24, Priv_Workers!$B$2:$AR$55, 2, FALSE), D24=2, VLOOKUP(H24, Priv_Workers!$B$2:$AR$55, 3, FALSE), D24=3, VLOOKUP(H24, Priv_Workers!$B$2:$AR$55, 4, FALSE), D24=4, VLOOKUP(H24, Priv_Workers!$B$2:$AR$55, 5, FALSE), D24=5, VLOOKUP(H24, Priv_Workers!$B$2:$AR$55, 6, FALSE), D24=6, VLOOKUP(H24, Priv_Workers!$B$2:$AR$55, 7, FALSE), D24=7, VLOOKUP(H24, Priv_Workers!$B$2:$AR$55, 8, FALSE), D24=8, VLOOKUP(H24, Priv_Workers!$B$2:$AR$55, 9, FALSE), D24=9, VLOOKUP(H24, Priv_Workers!$B$2:$AR$55, 10, FALSE), D24=10, VLOOKUP(H24, Priv_Workers!$B$2:$AR$55, 11, FALSE), D24=11, VLOOKUP(H24, Priv_Workers!$B$2:$AR$55, 12, FALSE), D24=12, VLOOKUP(H24, Priv_Workers!$B$2:$AR$55, 13, FALSE)), C24=2015, _xlfn.IFS(D24=1, VLOOKUP(H24, Priv_Workers!$B$2:$AR$55, 14, FALSE), D24=2, VLOOKUP(H24, Priv_Workers!$B$2:$AR$55, 15, FALSE), D24=3, VLOOKUP(H24, Priv_Workers!$B$2:$AR$55, 16, FALSE), D24=4, VLOOKUP(H24, Priv_Workers!$B$2:$AR$55, 17, FALSE), D24=5, VLOOKUP(H24, Priv_Workers!$B$2:$AR$55, 18, FALSE), D24=6, VLOOKUP(H24, Priv_Workers!$B$2:$AR$55, 19, FALSE), D24=7, VLOOKUP(H24, Priv_Workers!$B$2:$AR$55, 20, FALSE), D24=8, VLOOKUP(H24, Priv_Workers!$B$2:$AR$55, 21, FALSE), D24=9, VLOOKUP(H24, Priv_Workers!$B$2:$AR$55, 22, FALSE), D24=10, VLOOKUP(H24, Priv_Workers!$B$2:$AR$55, 23, FALSE), D24=11, VLOOKUP(H24, Priv_Workers!$B$2:$AR$55, 24, FALSE), D24=12, VLOOKUP(H24, Priv_Workers!$B$2:$AR$55, 25, FALSE)), C24=2016, _xlfn.IFS(D24=1, VLOOKUP(H24, Priv_Workers!$B$2:$AR$55, 26, FALSE), D24=2, VLOOKUP(H24, Priv_Workers!$B$2:$AR$55, 27, FALSE), D24=3, VLOOKUP(H24, Priv_Workers!$B$2:$AR$55, 28, FALSE), D24=4, VLOOKUP(H24, Priv_Workers!$B$2:$AR$55, 29, FALSE), D24=5, VLOOKUP(H24, Priv_Workers!$B$2:$AR$55, 30, FALSE), D24=6, VLOOKUP(H24, Priv_Workers!$B$2:$AR$55, 31, FALSE), D24=7, VLOOKUP(H24, Priv_Workers!$B$2:$AR$55, 32, FALSE), D24=8, VLOOKUP(H24, Priv_Workers!$B$2:$AR$55, 33, FALSE), D24=9, VLOOKUP(H24, Priv_Workers!$B$2:$AR$55, 34, FALSE), D24=10, VLOOKUP(H24, Priv_Workers!$B$2:$AR$55, 35, FALSE), D24=11, VLOOKUP(H24, Priv_Workers!$B$2:$AR$55, 36, FALSE), D24=12, VLOOKUP(H24, Priv_Workers!$B$2:$AR$55, 37, FALSE)), C24=2017, _xlfn.IFS(D24=1, VLOOKUP(H24, Priv_Workers!$B$2:$AR$55, 38, FALSE), D24=2, VLOOKUP(H24, Priv_Workers!$B$2:$AR$55, 39, FALSE), D24=3, VLOOKUP(H24, Priv_Workers!$B$2:$AR$55, 40, FALSE), D24=4, VLOOKUP(H24, Priv_Workers!$B$2:$AR$55, 41, FALSE), D24=5, VLOOKUP(H24, Priv_Workers!$B$2:$AR$55, 42, FALSE), D24=6, VLOOKUP(H24, Priv_Workers!$B$2:$AR$55, 43)))</f>
        <v>0</v>
      </c>
      <c r="X24" s="15" t="e">
        <f t="shared" si="3"/>
        <v>#DIV/0!</v>
      </c>
      <c r="Y24" s="8">
        <f>_xlfn.IFS(C24=2014, _xlfn.IFS(E24=1, VLOOKUP(H24, Wage_Info!$B$2:$AD$55, 2, FALSE), E24=2, VLOOKUP(H24, Wage_Info!$B$2:$AD$55, 3, FALSE), E24=3, VLOOKUP(H24, Wage_Info!$B$2:$AD$55, 4, FALSE), E24=4, VLOOKUP(H24, Wage_Info!$B$2:$AD$55, 5, FALSE)), C24=2015, _xlfn.IFS(E24=1, VLOOKUP(H24, Wage_Info!$B$2:$AD$55, 6, FALSE), E24=2, VLOOKUP(H24, Wage_Info!$B$2:$AD$55, 7, FALSE), E24=3, VLOOKUP(H24, Wage_Info!$B$2:$AD$55, 8, FALSE), E24=4, VLOOKUP(H24, Wage_Info!$B$2:$AD$55, 9, FALSE)), C24=2016, _xlfn.IFS(E24=1, VLOOKUP(H24, Wage_Info!$B$2:$AD$55, 10, FALSE), E24=2, VLOOKUP(H24, Wage_Info!$B$2:$AD$55, 11, FALSE), E24=3, VLOOKUP(H24, Wage_Info!$B$2:$AD$55, 12, FALSE), E24=4, VLOOKUP(H24, Wage_Info!$B$2:$AD$55, 13, FALSE)), C24=2017, _xlfn.IFS(E24=1, VLOOKUP(H24, Wage_Info!$B$2:$AD$55, 14, FALSE), E24=2, VLOOKUP(H24, Wage_Info!$B$2:$AD$55, 15, FALSE)))</f>
        <v>0</v>
      </c>
      <c r="Z24" s="8">
        <f>_xlfn.IFS(C24=2014, _xlfn.IFS(E24=1, VLOOKUP(H24, Wage_Info!$B$2:$AD$55, 16, FALSE), E24=2, VLOOKUP(H24, Wage_Info!$B$2:$AD$55, 17, FALSE), E24=3, VLOOKUP(H24, Wage_Info!$B$2:$AD$55, 18, FALSE), E24=4, VLOOKUP(H24, Wage_Info!$B$2:$AD$55, 19, FALSE)), C24=2015, _xlfn.IFS(E24=1, VLOOKUP(H24, Wage_Info!$B$2:$AD$55, 20, FALSE), E24=2, VLOOKUP(H24, Wage_Info!$B$2:$AD$55, 21, FALSE), E24=3, VLOOKUP(H24, Wage_Info!$B$2:$AD$55, 22, FALSE), E24=4, VLOOKUP(H24, Wage_Info!$B$2:$AD$55, 23, FALSE)), C24=2016, _xlfn.IFS(E24=1, VLOOKUP(H24, Wage_Info!$B$2:$AD$55, 24, FALSE), E24=2, VLOOKUP(H24, Wage_Info!$B$2:$AD$55, 25, FALSE), E24=3, VLOOKUP(H24, Wage_Info!$B$2:$AD$55, 26, FALSE), E24=4, VLOOKUP(H24, Wage_Info!$B$2:$AD$55, 27, FALSE)), C24=2017, _xlfn.IFS(E24=1, VLOOKUP(H24, Wage_Info!$B$2:$AD$55, 28, FALSE), E24=2, VLOOKUP(H24, Wage_Info!$B$2:$AD$55, 29, FALSE)))</f>
        <v>0</v>
      </c>
      <c r="AA24" s="16" t="e">
        <f t="shared" si="4"/>
        <v>#DIV/0!</v>
      </c>
      <c r="AB24">
        <f>Key!C214</f>
        <v>1</v>
      </c>
      <c r="AC24">
        <f t="shared" si="5"/>
        <v>0</v>
      </c>
      <c r="AD24">
        <f t="shared" si="6"/>
        <v>0</v>
      </c>
      <c r="AE24">
        <f t="shared" si="7"/>
        <v>0</v>
      </c>
    </row>
    <row r="25" spans="1:31" x14ac:dyDescent="0.3">
      <c r="A25">
        <v>227</v>
      </c>
      <c r="B25">
        <v>46</v>
      </c>
      <c r="C25">
        <v>2016</v>
      </c>
      <c r="D25">
        <v>2</v>
      </c>
      <c r="E25">
        <f t="shared" si="0"/>
        <v>1</v>
      </c>
      <c r="F25">
        <v>2017</v>
      </c>
      <c r="G25" t="s">
        <v>187</v>
      </c>
      <c r="H25" s="13">
        <f>VALUE(IF(G25="foreign",53,SUBSTITUTE(G25,G25,VLOOKUP(G25,Key!$F$2:$G$55,2,))))</f>
        <v>53</v>
      </c>
      <c r="I25" t="s">
        <v>187</v>
      </c>
      <c r="J25">
        <f>VALUE(_xlfn.IFS(I25="foreign",53,I25="fictional",54,NOT(OR(I25="foreign",I25="fictional")),SUBSTITUTE(I25,I25,VLOOKUP(I25,Key!$F$2:$G$55,2,))))</f>
        <v>53</v>
      </c>
      <c r="K25">
        <f t="shared" si="1"/>
        <v>1</v>
      </c>
      <c r="L25">
        <f>VLOOKUP(H25, Key!$G$2:$J$54, 2)</f>
        <v>0</v>
      </c>
      <c r="M25">
        <f>VLOOKUP(J25, Key!$G$2:$J$54, 2)</f>
        <v>0</v>
      </c>
      <c r="N25">
        <f>VLOOKUP("*"&amp;G25&amp;"*",Key!$M$2:$N$6,2,FALSE)</f>
        <v>0</v>
      </c>
      <c r="O25">
        <f>VLOOKUP("*"&amp;G25&amp;"*",Key!$Q$2:$R$11,2,FALSE)</f>
        <v>0</v>
      </c>
      <c r="P25">
        <v>3440</v>
      </c>
      <c r="Q25" s="8">
        <v>110000000</v>
      </c>
      <c r="R25" t="s">
        <v>178</v>
      </c>
      <c r="S25">
        <f>VLOOKUP(R25, Key!$T$2:$U$23, 2, FALSE)</f>
        <v>5</v>
      </c>
      <c r="T25">
        <f t="shared" si="2"/>
        <v>0</v>
      </c>
      <c r="U25">
        <f>_xlfn.IFS(F25=2017, VLOOKUP(H25, 'State Pop'!$B$2:$F$55,5),F25=2016, VLOOKUP(H25, 'State Pop'!$B$2:$F$55,4), F25=2015, VLOOKUP(H25, 'State Pop'!$B$2:$F$55,3), F25=2014, VLOOKUP(H25, 'State Pop'!$B$2:$F$55,2))</f>
        <v>0</v>
      </c>
      <c r="V25">
        <f>_xlfn.IFS(C25=2014, _xlfn.IFS(D25=1, VLOOKUP(H25, Film_Workers!$B$2:$AR$55, 2, FALSE), D25=2, VLOOKUP(H25, Film_Workers!$B$2:$AR$55, 3, FALSE), D25=3, VLOOKUP(H25, Film_Workers!$B$2:$AR$55, 4, FALSE), D25=4, VLOOKUP(H25, Film_Workers!$B$2:$AR$55, 5, FALSE), D25=5, VLOOKUP(H25, Film_Workers!$B$2:$AR$55, 6, FALSE), D25=6, VLOOKUP(H25, Film_Workers!$B$2:$AR$55, 7, FALSE), D25=7, VLOOKUP(H25, Film_Workers!$B$2:$AR$55, 8, FALSE), D25=8, VLOOKUP(H25, Film_Workers!$B$2:$AR$55, 9, FALSE), D25=9, VLOOKUP(H25, Film_Workers!$B$2:$AR$55, 10, FALSE), D25=10, VLOOKUP(H25, Film_Workers!$B$2:$AR$55, 11, FALSE), D25=11, VLOOKUP(H25, Film_Workers!$B$2:$AR$55, 12, FALSE), D25=12, VLOOKUP(H25, Film_Workers!$B$2:$AR$55, 13, FALSE)), C25=2015, _xlfn.IFS(D25=1, VLOOKUP(H25, Film_Workers!$B$2:$AR$55, 14, FALSE), D25=2, VLOOKUP(H25, Film_Workers!$B$2:$AR$55, 15, FALSE), D25=3, VLOOKUP(H25, Film_Workers!$B$2:$AR$55, 16, FALSE), D25=4, VLOOKUP(H25, Film_Workers!$B$2:$AR$55, 17, FALSE), D25=5, VLOOKUP(H25, Film_Workers!$B$2:$AR$55, 18, FALSE), D25=6, VLOOKUP(H25, Film_Workers!$B$2:$AR$55, 19, FALSE), D25=7, VLOOKUP(H25, Film_Workers!$B$2:$AR$55, 20, FALSE), D25=8, VLOOKUP(H25, Film_Workers!$B$2:$AR$55, 21, FALSE), D25=9, VLOOKUP(H25, Film_Workers!$B$2:$AR$55, 22, FALSE), D25=10, VLOOKUP(H25, Film_Workers!$B$2:$AR$55, 23, FALSE), D25=11, VLOOKUP(H25, Film_Workers!$B$2:$AR$55, 24, FALSE), D25=12, VLOOKUP(H25, Film_Workers!$B$2:$AR$55, 25, FALSE)), C25=2016, _xlfn.IFS(D25=1, VLOOKUP(H25, Film_Workers!$B$2:$AR$55, 26, FALSE), D25=2, VLOOKUP(H25, Film_Workers!$B$2:$AR$55, 27, FALSE), D25=3, VLOOKUP(H25, Film_Workers!$B$2:$AR$55, 28, FALSE), D25=4, VLOOKUP(H25, Film_Workers!$B$2:$AR$55, 29, FALSE), D25=5, VLOOKUP(H25, Film_Workers!$B$2:$AR$55, 30, FALSE), D25=6, VLOOKUP(H25, Film_Workers!$B$2:$AR$55, 31, FALSE), D25=7, VLOOKUP(H25, Film_Workers!$B$2:$AR$55, 32, FALSE), D25=8, VLOOKUP(H25, Film_Workers!$B$2:$AR$55, 33, FALSE), D25=9, VLOOKUP(H25, Film_Workers!$B$2:$AR$55, 34, FALSE), D25=10, VLOOKUP(H25, Film_Workers!$B$2:$AR$55, 35, FALSE), D25=11, VLOOKUP(H25, Film_Workers!$B$2:$AR$55, 36, FALSE), D25=12, VLOOKUP(H25, Film_Workers!$B$2:$AR$55, 37, FALSE)), C25=2017, _xlfn.IFS(D25=1, VLOOKUP(H25, Film_Workers!$B$2:$AR$55, 38, FALSE), D25=2, VLOOKUP(H25, Film_Workers!$B$2:$AR$55, 39, FALSE), D25=3, VLOOKUP(H25, Film_Workers!$B$2:$AR$55, 40, FALSE), D25=4, VLOOKUP(H25, Film_Workers!$B$2:$AR$55, 41, FALSE), D25=5, VLOOKUP(H25, Film_Workers!$B$2:$AR$55, 42, FALSE), D25=6, VLOOKUP(H25, Film_Workers!$B$2:$AR$55, 43)))</f>
        <v>0</v>
      </c>
      <c r="W25">
        <f>_xlfn.IFS(C25=2014, _xlfn.IFS(D25=1, VLOOKUP(H25, Priv_Workers!$B$2:$AR$55, 2, FALSE), D25=2, VLOOKUP(H25, Priv_Workers!$B$2:$AR$55, 3, FALSE), D25=3, VLOOKUP(H25, Priv_Workers!$B$2:$AR$55, 4, FALSE), D25=4, VLOOKUP(H25, Priv_Workers!$B$2:$AR$55, 5, FALSE), D25=5, VLOOKUP(H25, Priv_Workers!$B$2:$AR$55, 6, FALSE), D25=6, VLOOKUP(H25, Priv_Workers!$B$2:$AR$55, 7, FALSE), D25=7, VLOOKUP(H25, Priv_Workers!$B$2:$AR$55, 8, FALSE), D25=8, VLOOKUP(H25, Priv_Workers!$B$2:$AR$55, 9, FALSE), D25=9, VLOOKUP(H25, Priv_Workers!$B$2:$AR$55, 10, FALSE), D25=10, VLOOKUP(H25, Priv_Workers!$B$2:$AR$55, 11, FALSE), D25=11, VLOOKUP(H25, Priv_Workers!$B$2:$AR$55, 12, FALSE), D25=12, VLOOKUP(H25, Priv_Workers!$B$2:$AR$55, 13, FALSE)), C25=2015, _xlfn.IFS(D25=1, VLOOKUP(H25, Priv_Workers!$B$2:$AR$55, 14, FALSE), D25=2, VLOOKUP(H25, Priv_Workers!$B$2:$AR$55, 15, FALSE), D25=3, VLOOKUP(H25, Priv_Workers!$B$2:$AR$55, 16, FALSE), D25=4, VLOOKUP(H25, Priv_Workers!$B$2:$AR$55, 17, FALSE), D25=5, VLOOKUP(H25, Priv_Workers!$B$2:$AR$55, 18, FALSE), D25=6, VLOOKUP(H25, Priv_Workers!$B$2:$AR$55, 19, FALSE), D25=7, VLOOKUP(H25, Priv_Workers!$B$2:$AR$55, 20, FALSE), D25=8, VLOOKUP(H25, Priv_Workers!$B$2:$AR$55, 21, FALSE), D25=9, VLOOKUP(H25, Priv_Workers!$B$2:$AR$55, 22, FALSE), D25=10, VLOOKUP(H25, Priv_Workers!$B$2:$AR$55, 23, FALSE), D25=11, VLOOKUP(H25, Priv_Workers!$B$2:$AR$55, 24, FALSE), D25=12, VLOOKUP(H25, Priv_Workers!$B$2:$AR$55, 25, FALSE)), C25=2016, _xlfn.IFS(D25=1, VLOOKUP(H25, Priv_Workers!$B$2:$AR$55, 26, FALSE), D25=2, VLOOKUP(H25, Priv_Workers!$B$2:$AR$55, 27, FALSE), D25=3, VLOOKUP(H25, Priv_Workers!$B$2:$AR$55, 28, FALSE), D25=4, VLOOKUP(H25, Priv_Workers!$B$2:$AR$55, 29, FALSE), D25=5, VLOOKUP(H25, Priv_Workers!$B$2:$AR$55, 30, FALSE), D25=6, VLOOKUP(H25, Priv_Workers!$B$2:$AR$55, 31, FALSE), D25=7, VLOOKUP(H25, Priv_Workers!$B$2:$AR$55, 32, FALSE), D25=8, VLOOKUP(H25, Priv_Workers!$B$2:$AR$55, 33, FALSE), D25=9, VLOOKUP(H25, Priv_Workers!$B$2:$AR$55, 34, FALSE), D25=10, VLOOKUP(H25, Priv_Workers!$B$2:$AR$55, 35, FALSE), D25=11, VLOOKUP(H25, Priv_Workers!$B$2:$AR$55, 36, FALSE), D25=12, VLOOKUP(H25, Priv_Workers!$B$2:$AR$55, 37, FALSE)), C25=2017, _xlfn.IFS(D25=1, VLOOKUP(H25, Priv_Workers!$B$2:$AR$55, 38, FALSE), D25=2, VLOOKUP(H25, Priv_Workers!$B$2:$AR$55, 39, FALSE), D25=3, VLOOKUP(H25, Priv_Workers!$B$2:$AR$55, 40, FALSE), D25=4, VLOOKUP(H25, Priv_Workers!$B$2:$AR$55, 41, FALSE), D25=5, VLOOKUP(H25, Priv_Workers!$B$2:$AR$55, 42, FALSE), D25=6, VLOOKUP(H25, Priv_Workers!$B$2:$AR$55, 43)))</f>
        <v>0</v>
      </c>
      <c r="X25" s="15" t="e">
        <f t="shared" si="3"/>
        <v>#DIV/0!</v>
      </c>
      <c r="Y25" s="8">
        <f>_xlfn.IFS(C25=2014, _xlfn.IFS(E25=1, VLOOKUP(H25, Wage_Info!$B$2:$AD$55, 2, FALSE), E25=2, VLOOKUP(H25, Wage_Info!$B$2:$AD$55, 3, FALSE), E25=3, VLOOKUP(H25, Wage_Info!$B$2:$AD$55, 4, FALSE), E25=4, VLOOKUP(H25, Wage_Info!$B$2:$AD$55, 5, FALSE)), C25=2015, _xlfn.IFS(E25=1, VLOOKUP(H25, Wage_Info!$B$2:$AD$55, 6, FALSE), E25=2, VLOOKUP(H25, Wage_Info!$B$2:$AD$55, 7, FALSE), E25=3, VLOOKUP(H25, Wage_Info!$B$2:$AD$55, 8, FALSE), E25=4, VLOOKUP(H25, Wage_Info!$B$2:$AD$55, 9, FALSE)), C25=2016, _xlfn.IFS(E25=1, VLOOKUP(H25, Wage_Info!$B$2:$AD$55, 10, FALSE), E25=2, VLOOKUP(H25, Wage_Info!$B$2:$AD$55, 11, FALSE), E25=3, VLOOKUP(H25, Wage_Info!$B$2:$AD$55, 12, FALSE), E25=4, VLOOKUP(H25, Wage_Info!$B$2:$AD$55, 13, FALSE)), C25=2017, _xlfn.IFS(E25=1, VLOOKUP(H25, Wage_Info!$B$2:$AD$55, 14, FALSE), E25=2, VLOOKUP(H25, Wage_Info!$B$2:$AD$55, 15, FALSE)))</f>
        <v>0</v>
      </c>
      <c r="Z25" s="8">
        <f>_xlfn.IFS(C25=2014, _xlfn.IFS(E25=1, VLOOKUP(H25, Wage_Info!$B$2:$AD$55, 16, FALSE), E25=2, VLOOKUP(H25, Wage_Info!$B$2:$AD$55, 17, FALSE), E25=3, VLOOKUP(H25, Wage_Info!$B$2:$AD$55, 18, FALSE), E25=4, VLOOKUP(H25, Wage_Info!$B$2:$AD$55, 19, FALSE)), C25=2015, _xlfn.IFS(E25=1, VLOOKUP(H25, Wage_Info!$B$2:$AD$55, 20, FALSE), E25=2, VLOOKUP(H25, Wage_Info!$B$2:$AD$55, 21, FALSE), E25=3, VLOOKUP(H25, Wage_Info!$B$2:$AD$55, 22, FALSE), E25=4, VLOOKUP(H25, Wage_Info!$B$2:$AD$55, 23, FALSE)), C25=2016, _xlfn.IFS(E25=1, VLOOKUP(H25, Wage_Info!$B$2:$AD$55, 24, FALSE), E25=2, VLOOKUP(H25, Wage_Info!$B$2:$AD$55, 25, FALSE), E25=3, VLOOKUP(H25, Wage_Info!$B$2:$AD$55, 26, FALSE), E25=4, VLOOKUP(H25, Wage_Info!$B$2:$AD$55, 27, FALSE)), C25=2017, _xlfn.IFS(E25=1, VLOOKUP(H25, Wage_Info!$B$2:$AD$55, 28, FALSE), E25=2, VLOOKUP(H25, Wage_Info!$B$2:$AD$55, 29, FALSE)))</f>
        <v>0</v>
      </c>
      <c r="AA25" s="16" t="e">
        <f t="shared" si="4"/>
        <v>#DIV/0!</v>
      </c>
      <c r="AB25">
        <f>Key!C228</f>
        <v>1</v>
      </c>
      <c r="AC25">
        <f t="shared" si="5"/>
        <v>0</v>
      </c>
      <c r="AD25">
        <f t="shared" si="6"/>
        <v>0</v>
      </c>
      <c r="AE25">
        <f t="shared" si="7"/>
        <v>0</v>
      </c>
    </row>
    <row r="26" spans="1:31" x14ac:dyDescent="0.3">
      <c r="A26">
        <v>236</v>
      </c>
      <c r="B26">
        <v>55</v>
      </c>
      <c r="C26">
        <v>2016</v>
      </c>
      <c r="D26">
        <v>2</v>
      </c>
      <c r="E26">
        <f t="shared" si="0"/>
        <v>1</v>
      </c>
      <c r="F26">
        <v>2017</v>
      </c>
      <c r="G26" t="s">
        <v>284</v>
      </c>
      <c r="H26" s="13">
        <f>VALUE(IF(G26="foreign",53,SUBSTITUTE(G26,G26,VLOOKUP(G26,Key!$F$2:$G$55,2,))))</f>
        <v>11</v>
      </c>
      <c r="I26" t="s">
        <v>284</v>
      </c>
      <c r="J26">
        <f>VALUE(_xlfn.IFS(I26="foreign",53,I26="fictional",54,NOT(OR(I26="foreign",I26="fictional")),SUBSTITUTE(I26,I26,VLOOKUP(I26,Key!$F$2:$G$55,2,))))</f>
        <v>11</v>
      </c>
      <c r="K26">
        <f t="shared" si="1"/>
        <v>1</v>
      </c>
      <c r="L26">
        <f>VLOOKUP(H26, Key!$G$2:$J$54, 2)</f>
        <v>5</v>
      </c>
      <c r="M26">
        <f>VLOOKUP(J26, Key!$G$2:$J$54, 2)</f>
        <v>5</v>
      </c>
      <c r="N26">
        <f>VLOOKUP("*"&amp;G26&amp;"*",Key!$M$2:$N$6,2,FALSE)</f>
        <v>3</v>
      </c>
      <c r="O26">
        <f>VLOOKUP("*"&amp;G26&amp;"*",Key!$Q$2:$R$11,2,FALSE)</f>
        <v>7</v>
      </c>
      <c r="P26">
        <v>3226</v>
      </c>
      <c r="Q26" s="8">
        <v>34000000</v>
      </c>
      <c r="R26" t="s">
        <v>246</v>
      </c>
      <c r="S26">
        <f>VLOOKUP(R26, Key!$T$2:$U$23, 2, FALSE)</f>
        <v>6</v>
      </c>
      <c r="T26">
        <f t="shared" si="2"/>
        <v>0</v>
      </c>
      <c r="U26">
        <f>_xlfn.IFS(F26=2017, VLOOKUP(H26, 'State Pop'!$B$2:$F$55,5),F26=2016, VLOOKUP(H26, 'State Pop'!$B$2:$F$55,4), F26=2015, VLOOKUP(H26, 'State Pop'!$B$2:$F$55,3), F26=2014, VLOOKUP(H26, 'State Pop'!$B$2:$F$55,2))</f>
        <v>10429379</v>
      </c>
      <c r="V26">
        <f>_xlfn.IFS(C26=2014, _xlfn.IFS(D26=1, VLOOKUP(H26, Film_Workers!$B$2:$AR$55, 2, FALSE), D26=2, VLOOKUP(H26, Film_Workers!$B$2:$AR$55, 3, FALSE), D26=3, VLOOKUP(H26, Film_Workers!$B$2:$AR$55, 4, FALSE), D26=4, VLOOKUP(H26, Film_Workers!$B$2:$AR$55, 5, FALSE), D26=5, VLOOKUP(H26, Film_Workers!$B$2:$AR$55, 6, FALSE), D26=6, VLOOKUP(H26, Film_Workers!$B$2:$AR$55, 7, FALSE), D26=7, VLOOKUP(H26, Film_Workers!$B$2:$AR$55, 8, FALSE), D26=8, VLOOKUP(H26, Film_Workers!$B$2:$AR$55, 9, FALSE), D26=9, VLOOKUP(H26, Film_Workers!$B$2:$AR$55, 10, FALSE), D26=10, VLOOKUP(H26, Film_Workers!$B$2:$AR$55, 11, FALSE), D26=11, VLOOKUP(H26, Film_Workers!$B$2:$AR$55, 12, FALSE), D26=12, VLOOKUP(H26, Film_Workers!$B$2:$AR$55, 13, FALSE)), C26=2015, _xlfn.IFS(D26=1, VLOOKUP(H26, Film_Workers!$B$2:$AR$55, 14, FALSE), D26=2, VLOOKUP(H26, Film_Workers!$B$2:$AR$55, 15, FALSE), D26=3, VLOOKUP(H26, Film_Workers!$B$2:$AR$55, 16, FALSE), D26=4, VLOOKUP(H26, Film_Workers!$B$2:$AR$55, 17, FALSE), D26=5, VLOOKUP(H26, Film_Workers!$B$2:$AR$55, 18, FALSE), D26=6, VLOOKUP(H26, Film_Workers!$B$2:$AR$55, 19, FALSE), D26=7, VLOOKUP(H26, Film_Workers!$B$2:$AR$55, 20, FALSE), D26=8, VLOOKUP(H26, Film_Workers!$B$2:$AR$55, 21, FALSE), D26=9, VLOOKUP(H26, Film_Workers!$B$2:$AR$55, 22, FALSE), D26=10, VLOOKUP(H26, Film_Workers!$B$2:$AR$55, 23, FALSE), D26=11, VLOOKUP(H26, Film_Workers!$B$2:$AR$55, 24, FALSE), D26=12, VLOOKUP(H26, Film_Workers!$B$2:$AR$55, 25, FALSE)), C26=2016, _xlfn.IFS(D26=1, VLOOKUP(H26, Film_Workers!$B$2:$AR$55, 26, FALSE), D26=2, VLOOKUP(H26, Film_Workers!$B$2:$AR$55, 27, FALSE), D26=3, VLOOKUP(H26, Film_Workers!$B$2:$AR$55, 28, FALSE), D26=4, VLOOKUP(H26, Film_Workers!$B$2:$AR$55, 29, FALSE), D26=5, VLOOKUP(H26, Film_Workers!$B$2:$AR$55, 30, FALSE), D26=6, VLOOKUP(H26, Film_Workers!$B$2:$AR$55, 31, FALSE), D26=7, VLOOKUP(H26, Film_Workers!$B$2:$AR$55, 32, FALSE), D26=8, VLOOKUP(H26, Film_Workers!$B$2:$AR$55, 33, FALSE), D26=9, VLOOKUP(H26, Film_Workers!$B$2:$AR$55, 34, FALSE), D26=10, VLOOKUP(H26, Film_Workers!$B$2:$AR$55, 35, FALSE), D26=11, VLOOKUP(H26, Film_Workers!$B$2:$AR$55, 36, FALSE), D26=12, VLOOKUP(H26, Film_Workers!$B$2:$AR$55, 37, FALSE)), C26=2017, _xlfn.IFS(D26=1, VLOOKUP(H26, Film_Workers!$B$2:$AR$55, 38, FALSE), D26=2, VLOOKUP(H26, Film_Workers!$B$2:$AR$55, 39, FALSE), D26=3, VLOOKUP(H26, Film_Workers!$B$2:$AR$55, 40, FALSE), D26=4, VLOOKUP(H26, Film_Workers!$B$2:$AR$55, 41, FALSE), D26=5, VLOOKUP(H26, Film_Workers!$B$2:$AR$55, 42, FALSE), D26=6, VLOOKUP(H26, Film_Workers!$B$2:$AR$55, 43)))</f>
        <v>10882</v>
      </c>
      <c r="W26">
        <f>_xlfn.IFS(C26=2014, _xlfn.IFS(D26=1, VLOOKUP(H26, Priv_Workers!$B$2:$AR$55, 2, FALSE), D26=2, VLOOKUP(H26, Priv_Workers!$B$2:$AR$55, 3, FALSE), D26=3, VLOOKUP(H26, Priv_Workers!$B$2:$AR$55, 4, FALSE), D26=4, VLOOKUP(H26, Priv_Workers!$B$2:$AR$55, 5, FALSE), D26=5, VLOOKUP(H26, Priv_Workers!$B$2:$AR$55, 6, FALSE), D26=6, VLOOKUP(H26, Priv_Workers!$B$2:$AR$55, 7, FALSE), D26=7, VLOOKUP(H26, Priv_Workers!$B$2:$AR$55, 8, FALSE), D26=8, VLOOKUP(H26, Priv_Workers!$B$2:$AR$55, 9, FALSE), D26=9, VLOOKUP(H26, Priv_Workers!$B$2:$AR$55, 10, FALSE), D26=10, VLOOKUP(H26, Priv_Workers!$B$2:$AR$55, 11, FALSE), D26=11, VLOOKUP(H26, Priv_Workers!$B$2:$AR$55, 12, FALSE), D26=12, VLOOKUP(H26, Priv_Workers!$B$2:$AR$55, 13, FALSE)), C26=2015, _xlfn.IFS(D26=1, VLOOKUP(H26, Priv_Workers!$B$2:$AR$55, 14, FALSE), D26=2, VLOOKUP(H26, Priv_Workers!$B$2:$AR$55, 15, FALSE), D26=3, VLOOKUP(H26, Priv_Workers!$B$2:$AR$55, 16, FALSE), D26=4, VLOOKUP(H26, Priv_Workers!$B$2:$AR$55, 17, FALSE), D26=5, VLOOKUP(H26, Priv_Workers!$B$2:$AR$55, 18, FALSE), D26=6, VLOOKUP(H26, Priv_Workers!$B$2:$AR$55, 19, FALSE), D26=7, VLOOKUP(H26, Priv_Workers!$B$2:$AR$55, 20, FALSE), D26=8, VLOOKUP(H26, Priv_Workers!$B$2:$AR$55, 21, FALSE), D26=9, VLOOKUP(H26, Priv_Workers!$B$2:$AR$55, 22, FALSE), D26=10, VLOOKUP(H26, Priv_Workers!$B$2:$AR$55, 23, FALSE), D26=11, VLOOKUP(H26, Priv_Workers!$B$2:$AR$55, 24, FALSE), D26=12, VLOOKUP(H26, Priv_Workers!$B$2:$AR$55, 25, FALSE)), C26=2016, _xlfn.IFS(D26=1, VLOOKUP(H26, Priv_Workers!$B$2:$AR$55, 26, FALSE), D26=2, VLOOKUP(H26, Priv_Workers!$B$2:$AR$55, 27, FALSE), D26=3, VLOOKUP(H26, Priv_Workers!$B$2:$AR$55, 28, FALSE), D26=4, VLOOKUP(H26, Priv_Workers!$B$2:$AR$55, 29, FALSE), D26=5, VLOOKUP(H26, Priv_Workers!$B$2:$AR$55, 30, FALSE), D26=6, VLOOKUP(H26, Priv_Workers!$B$2:$AR$55, 31, FALSE), D26=7, VLOOKUP(H26, Priv_Workers!$B$2:$AR$55, 32, FALSE), D26=8, VLOOKUP(H26, Priv_Workers!$B$2:$AR$55, 33, FALSE), D26=9, VLOOKUP(H26, Priv_Workers!$B$2:$AR$55, 34, FALSE), D26=10, VLOOKUP(H26, Priv_Workers!$B$2:$AR$55, 35, FALSE), D26=11, VLOOKUP(H26, Priv_Workers!$B$2:$AR$55, 36, FALSE), D26=12, VLOOKUP(H26, Priv_Workers!$B$2:$AR$55, 37, FALSE)), C26=2017, _xlfn.IFS(D26=1, VLOOKUP(H26, Priv_Workers!$B$2:$AR$55, 38, FALSE), D26=2, VLOOKUP(H26, Priv_Workers!$B$2:$AR$55, 39, FALSE), D26=3, VLOOKUP(H26, Priv_Workers!$B$2:$AR$55, 40, FALSE), D26=4, VLOOKUP(H26, Priv_Workers!$B$2:$AR$55, 41, FALSE), D26=5, VLOOKUP(H26, Priv_Workers!$B$2:$AR$55, 42, FALSE), D26=6, VLOOKUP(H26, Priv_Workers!$B$2:$AR$55, 43)))</f>
        <v>3543404</v>
      </c>
      <c r="X26" s="15">
        <f t="shared" si="3"/>
        <v>3.0710582253674714E-3</v>
      </c>
      <c r="Y26" s="8">
        <f>_xlfn.IFS(C26=2014, _xlfn.IFS(E26=1, VLOOKUP(H26, Wage_Info!$B$2:$AD$55, 2, FALSE), E26=2, VLOOKUP(H26, Wage_Info!$B$2:$AD$55, 3, FALSE), E26=3, VLOOKUP(H26, Wage_Info!$B$2:$AD$55, 4, FALSE), E26=4, VLOOKUP(H26, Wage_Info!$B$2:$AD$55, 5, FALSE)), C26=2015, _xlfn.IFS(E26=1, VLOOKUP(H26, Wage_Info!$B$2:$AD$55, 6, FALSE), E26=2, VLOOKUP(H26, Wage_Info!$B$2:$AD$55, 7, FALSE), E26=3, VLOOKUP(H26, Wage_Info!$B$2:$AD$55, 8, FALSE), E26=4, VLOOKUP(H26, Wage_Info!$B$2:$AD$55, 9, FALSE)), C26=2016, _xlfn.IFS(E26=1, VLOOKUP(H26, Wage_Info!$B$2:$AD$55, 10, FALSE), E26=2, VLOOKUP(H26, Wage_Info!$B$2:$AD$55, 11, FALSE), E26=3, VLOOKUP(H26, Wage_Info!$B$2:$AD$55, 12, FALSE), E26=4, VLOOKUP(H26, Wage_Info!$B$2:$AD$55, 13, FALSE)), C26=2017, _xlfn.IFS(E26=1, VLOOKUP(H26, Wage_Info!$B$2:$AD$55, 14, FALSE), E26=2, VLOOKUP(H26, Wage_Info!$B$2:$AD$55, 15, FALSE)))</f>
        <v>151250349</v>
      </c>
      <c r="Z26" s="8">
        <f>_xlfn.IFS(C26=2014, _xlfn.IFS(E26=1, VLOOKUP(H26, Wage_Info!$B$2:$AD$55, 16, FALSE), E26=2, VLOOKUP(H26, Wage_Info!$B$2:$AD$55, 17, FALSE), E26=3, VLOOKUP(H26, Wage_Info!$B$2:$AD$55, 18, FALSE), E26=4, VLOOKUP(H26, Wage_Info!$B$2:$AD$55, 19, FALSE)), C26=2015, _xlfn.IFS(E26=1, VLOOKUP(H26, Wage_Info!$B$2:$AD$55, 20, FALSE), E26=2, VLOOKUP(H26, Wage_Info!$B$2:$AD$55, 21, FALSE), E26=3, VLOOKUP(H26, Wage_Info!$B$2:$AD$55, 22, FALSE), E26=4, VLOOKUP(H26, Wage_Info!$B$2:$AD$55, 23, FALSE)), C26=2016, _xlfn.IFS(E26=1, VLOOKUP(H26, Wage_Info!$B$2:$AD$55, 24, FALSE), E26=2, VLOOKUP(H26, Wage_Info!$B$2:$AD$55, 25, FALSE), E26=3, VLOOKUP(H26, Wage_Info!$B$2:$AD$55, 26, FALSE), E26=4, VLOOKUP(H26, Wage_Info!$B$2:$AD$55, 27, FALSE)), C26=2017, _xlfn.IFS(E26=1, VLOOKUP(H26, Wage_Info!$B$2:$AD$55, 28, FALSE), E26=2, VLOOKUP(H26, Wage_Info!$B$2:$AD$55, 29, FALSE)))</f>
        <v>47538652919</v>
      </c>
      <c r="AA26" s="16">
        <f t="shared" si="4"/>
        <v>3.1816288370163106E-3</v>
      </c>
      <c r="AB26">
        <f>Key!C237</f>
        <v>1</v>
      </c>
      <c r="AC26">
        <f t="shared" si="5"/>
        <v>0</v>
      </c>
      <c r="AD26">
        <f t="shared" si="6"/>
        <v>0</v>
      </c>
      <c r="AE26">
        <f t="shared" si="7"/>
        <v>0</v>
      </c>
    </row>
    <row r="27" spans="1:31" x14ac:dyDescent="0.3">
      <c r="A27">
        <v>244</v>
      </c>
      <c r="B27">
        <v>63</v>
      </c>
      <c r="C27">
        <v>2016</v>
      </c>
      <c r="D27">
        <v>2</v>
      </c>
      <c r="E27">
        <f t="shared" si="0"/>
        <v>1</v>
      </c>
      <c r="F27">
        <v>2017</v>
      </c>
      <c r="G27" t="s">
        <v>513</v>
      </c>
      <c r="H27" s="13">
        <f>VALUE(IF(G27="foreign",53,SUBSTITUTE(G27,G27,VLOOKUP(G27,Key!$F$2:$G$55,2,))))</f>
        <v>1</v>
      </c>
      <c r="I27" t="s">
        <v>216</v>
      </c>
      <c r="J27">
        <f>VALUE(_xlfn.IFS(I27="foreign",53,I27="fictional",54,NOT(OR(I27="foreign",I27="fictional")),SUBSTITUTE(I27,I27,VLOOKUP(I27,Key!$F$2:$G$55,2,))))</f>
        <v>54</v>
      </c>
      <c r="K27">
        <f t="shared" si="1"/>
        <v>0</v>
      </c>
      <c r="L27">
        <f>VLOOKUP(H27, Key!$G$2:$J$54, 2)</f>
        <v>3</v>
      </c>
      <c r="M27">
        <f>VLOOKUP(J27, Key!$G$2:$J$54, 2)</f>
        <v>0</v>
      </c>
      <c r="N27">
        <f>VLOOKUP("*"&amp;G27&amp;"*",Key!$M$2:$N$6,2,FALSE)</f>
        <v>3</v>
      </c>
      <c r="O27">
        <f>VLOOKUP("*"&amp;G27&amp;"*",Key!$Q$2:$R$11,2,FALSE)</f>
        <v>2</v>
      </c>
      <c r="P27">
        <v>3143</v>
      </c>
      <c r="Q27" s="8">
        <v>4500000</v>
      </c>
      <c r="R27" t="s">
        <v>174</v>
      </c>
      <c r="S27">
        <f>VLOOKUP(R27, Key!$T$2:$U$23, 2, FALSE)</f>
        <v>1</v>
      </c>
      <c r="T27">
        <f t="shared" si="2"/>
        <v>0</v>
      </c>
      <c r="U27">
        <f>_xlfn.IFS(F27=2017, VLOOKUP(H27, 'State Pop'!$B$2:$F$55,5),F27=2016, VLOOKUP(H27, 'State Pop'!$B$2:$F$55,4), F27=2015, VLOOKUP(H27, 'State Pop'!$B$2:$F$55,3), F27=2014, VLOOKUP(H27, 'State Pop'!$B$2:$F$55,2))</f>
        <v>4874747</v>
      </c>
      <c r="V27">
        <f>_xlfn.IFS(C27=2014, _xlfn.IFS(D27=1, VLOOKUP(H27, Film_Workers!$B$2:$AR$55, 2, FALSE), D27=2, VLOOKUP(H27, Film_Workers!$B$2:$AR$55, 3, FALSE), D27=3, VLOOKUP(H27, Film_Workers!$B$2:$AR$55, 4, FALSE), D27=4, VLOOKUP(H27, Film_Workers!$B$2:$AR$55, 5, FALSE), D27=5, VLOOKUP(H27, Film_Workers!$B$2:$AR$55, 6, FALSE), D27=6, VLOOKUP(H27, Film_Workers!$B$2:$AR$55, 7, FALSE), D27=7, VLOOKUP(H27, Film_Workers!$B$2:$AR$55, 8, FALSE), D27=8, VLOOKUP(H27, Film_Workers!$B$2:$AR$55, 9, FALSE), D27=9, VLOOKUP(H27, Film_Workers!$B$2:$AR$55, 10, FALSE), D27=10, VLOOKUP(H27, Film_Workers!$B$2:$AR$55, 11, FALSE), D27=11, VLOOKUP(H27, Film_Workers!$B$2:$AR$55, 12, FALSE), D27=12, VLOOKUP(H27, Film_Workers!$B$2:$AR$55, 13, FALSE)), C27=2015, _xlfn.IFS(D27=1, VLOOKUP(H27, Film_Workers!$B$2:$AR$55, 14, FALSE), D27=2, VLOOKUP(H27, Film_Workers!$B$2:$AR$55, 15, FALSE), D27=3, VLOOKUP(H27, Film_Workers!$B$2:$AR$55, 16, FALSE), D27=4, VLOOKUP(H27, Film_Workers!$B$2:$AR$55, 17, FALSE), D27=5, VLOOKUP(H27, Film_Workers!$B$2:$AR$55, 18, FALSE), D27=6, VLOOKUP(H27, Film_Workers!$B$2:$AR$55, 19, FALSE), D27=7, VLOOKUP(H27, Film_Workers!$B$2:$AR$55, 20, FALSE), D27=8, VLOOKUP(H27, Film_Workers!$B$2:$AR$55, 21, FALSE), D27=9, VLOOKUP(H27, Film_Workers!$B$2:$AR$55, 22, FALSE), D27=10, VLOOKUP(H27, Film_Workers!$B$2:$AR$55, 23, FALSE), D27=11, VLOOKUP(H27, Film_Workers!$B$2:$AR$55, 24, FALSE), D27=12, VLOOKUP(H27, Film_Workers!$B$2:$AR$55, 25, FALSE)), C27=2016, _xlfn.IFS(D27=1, VLOOKUP(H27, Film_Workers!$B$2:$AR$55, 26, FALSE), D27=2, VLOOKUP(H27, Film_Workers!$B$2:$AR$55, 27, FALSE), D27=3, VLOOKUP(H27, Film_Workers!$B$2:$AR$55, 28, FALSE), D27=4, VLOOKUP(H27, Film_Workers!$B$2:$AR$55, 29, FALSE), D27=5, VLOOKUP(H27, Film_Workers!$B$2:$AR$55, 30, FALSE), D27=6, VLOOKUP(H27, Film_Workers!$B$2:$AR$55, 31, FALSE), D27=7, VLOOKUP(H27, Film_Workers!$B$2:$AR$55, 32, FALSE), D27=8, VLOOKUP(H27, Film_Workers!$B$2:$AR$55, 33, FALSE), D27=9, VLOOKUP(H27, Film_Workers!$B$2:$AR$55, 34, FALSE), D27=10, VLOOKUP(H27, Film_Workers!$B$2:$AR$55, 35, FALSE), D27=11, VLOOKUP(H27, Film_Workers!$B$2:$AR$55, 36, FALSE), D27=12, VLOOKUP(H27, Film_Workers!$B$2:$AR$55, 37, FALSE)), C27=2017, _xlfn.IFS(D27=1, VLOOKUP(H27, Film_Workers!$B$2:$AR$55, 38, FALSE), D27=2, VLOOKUP(H27, Film_Workers!$B$2:$AR$55, 39, FALSE), D27=3, VLOOKUP(H27, Film_Workers!$B$2:$AR$55, 40, FALSE), D27=4, VLOOKUP(H27, Film_Workers!$B$2:$AR$55, 41, FALSE), D27=5, VLOOKUP(H27, Film_Workers!$B$2:$AR$55, 42, FALSE), D27=6, VLOOKUP(H27, Film_Workers!$B$2:$AR$55, 43)))</f>
        <v>336</v>
      </c>
      <c r="W27">
        <f>_xlfn.IFS(C27=2014, _xlfn.IFS(D27=1, VLOOKUP(H27, Priv_Workers!$B$2:$AR$55, 2, FALSE), D27=2, VLOOKUP(H27, Priv_Workers!$B$2:$AR$55, 3, FALSE), D27=3, VLOOKUP(H27, Priv_Workers!$B$2:$AR$55, 4, FALSE), D27=4, VLOOKUP(H27, Priv_Workers!$B$2:$AR$55, 5, FALSE), D27=5, VLOOKUP(H27, Priv_Workers!$B$2:$AR$55, 6, FALSE), D27=6, VLOOKUP(H27, Priv_Workers!$B$2:$AR$55, 7, FALSE), D27=7, VLOOKUP(H27, Priv_Workers!$B$2:$AR$55, 8, FALSE), D27=8, VLOOKUP(H27, Priv_Workers!$B$2:$AR$55, 9, FALSE), D27=9, VLOOKUP(H27, Priv_Workers!$B$2:$AR$55, 10, FALSE), D27=10, VLOOKUP(H27, Priv_Workers!$B$2:$AR$55, 11, FALSE), D27=11, VLOOKUP(H27, Priv_Workers!$B$2:$AR$55, 12, FALSE), D27=12, VLOOKUP(H27, Priv_Workers!$B$2:$AR$55, 13, FALSE)), C27=2015, _xlfn.IFS(D27=1, VLOOKUP(H27, Priv_Workers!$B$2:$AR$55, 14, FALSE), D27=2, VLOOKUP(H27, Priv_Workers!$B$2:$AR$55, 15, FALSE), D27=3, VLOOKUP(H27, Priv_Workers!$B$2:$AR$55, 16, FALSE), D27=4, VLOOKUP(H27, Priv_Workers!$B$2:$AR$55, 17, FALSE), D27=5, VLOOKUP(H27, Priv_Workers!$B$2:$AR$55, 18, FALSE), D27=6, VLOOKUP(H27, Priv_Workers!$B$2:$AR$55, 19, FALSE), D27=7, VLOOKUP(H27, Priv_Workers!$B$2:$AR$55, 20, FALSE), D27=8, VLOOKUP(H27, Priv_Workers!$B$2:$AR$55, 21, FALSE), D27=9, VLOOKUP(H27, Priv_Workers!$B$2:$AR$55, 22, FALSE), D27=10, VLOOKUP(H27, Priv_Workers!$B$2:$AR$55, 23, FALSE), D27=11, VLOOKUP(H27, Priv_Workers!$B$2:$AR$55, 24, FALSE), D27=12, VLOOKUP(H27, Priv_Workers!$B$2:$AR$55, 25, FALSE)), C27=2016, _xlfn.IFS(D27=1, VLOOKUP(H27, Priv_Workers!$B$2:$AR$55, 26, FALSE), D27=2, VLOOKUP(H27, Priv_Workers!$B$2:$AR$55, 27, FALSE), D27=3, VLOOKUP(H27, Priv_Workers!$B$2:$AR$55, 28, FALSE), D27=4, VLOOKUP(H27, Priv_Workers!$B$2:$AR$55, 29, FALSE), D27=5, VLOOKUP(H27, Priv_Workers!$B$2:$AR$55, 30, FALSE), D27=6, VLOOKUP(H27, Priv_Workers!$B$2:$AR$55, 31, FALSE), D27=7, VLOOKUP(H27, Priv_Workers!$B$2:$AR$55, 32, FALSE), D27=8, VLOOKUP(H27, Priv_Workers!$B$2:$AR$55, 33, FALSE), D27=9, VLOOKUP(H27, Priv_Workers!$B$2:$AR$55, 34, FALSE), D27=10, VLOOKUP(H27, Priv_Workers!$B$2:$AR$55, 35, FALSE), D27=11, VLOOKUP(H27, Priv_Workers!$B$2:$AR$55, 36, FALSE), D27=12, VLOOKUP(H27, Priv_Workers!$B$2:$AR$55, 37, FALSE)), C27=2017, _xlfn.IFS(D27=1, VLOOKUP(H27, Priv_Workers!$B$2:$AR$55, 38, FALSE), D27=2, VLOOKUP(H27, Priv_Workers!$B$2:$AR$55, 39, FALSE), D27=3, VLOOKUP(H27, Priv_Workers!$B$2:$AR$55, 40, FALSE), D27=4, VLOOKUP(H27, Priv_Workers!$B$2:$AR$55, 41, FALSE), D27=5, VLOOKUP(H27, Priv_Workers!$B$2:$AR$55, 42, FALSE), D27=6, VLOOKUP(H27, Priv_Workers!$B$2:$AR$55, 43)))</f>
        <v>1533211</v>
      </c>
      <c r="X27" s="15">
        <f t="shared" si="3"/>
        <v>2.1914791897527478E-4</v>
      </c>
      <c r="Y27" s="8">
        <f>_xlfn.IFS(C27=2014, _xlfn.IFS(E27=1, VLOOKUP(H27, Wage_Info!$B$2:$AD$55, 2, FALSE), E27=2, VLOOKUP(H27, Wage_Info!$B$2:$AD$55, 3, FALSE), E27=3, VLOOKUP(H27, Wage_Info!$B$2:$AD$55, 4, FALSE), E27=4, VLOOKUP(H27, Wage_Info!$B$2:$AD$55, 5, FALSE)), C27=2015, _xlfn.IFS(E27=1, VLOOKUP(H27, Wage_Info!$B$2:$AD$55, 6, FALSE), E27=2, VLOOKUP(H27, Wage_Info!$B$2:$AD$55, 7, FALSE), E27=3, VLOOKUP(H27, Wage_Info!$B$2:$AD$55, 8, FALSE), E27=4, VLOOKUP(H27, Wage_Info!$B$2:$AD$55, 9, FALSE)), C27=2016, _xlfn.IFS(E27=1, VLOOKUP(H27, Wage_Info!$B$2:$AD$55, 10, FALSE), E27=2, VLOOKUP(H27, Wage_Info!$B$2:$AD$55, 11, FALSE), E27=3, VLOOKUP(H27, Wage_Info!$B$2:$AD$55, 12, FALSE), E27=4, VLOOKUP(H27, Wage_Info!$B$2:$AD$55, 13, FALSE)), C27=2017, _xlfn.IFS(E27=1, VLOOKUP(H27, Wage_Info!$B$2:$AD$55, 14, FALSE), E27=2, VLOOKUP(H27, Wage_Info!$B$2:$AD$55, 15, FALSE)))</f>
        <v>3365058</v>
      </c>
      <c r="Z27" s="8">
        <f>_xlfn.IFS(C27=2014, _xlfn.IFS(E27=1, VLOOKUP(H27, Wage_Info!$B$2:$AD$55, 16, FALSE), E27=2, VLOOKUP(H27, Wage_Info!$B$2:$AD$55, 17, FALSE), E27=3, VLOOKUP(H27, Wage_Info!$B$2:$AD$55, 18, FALSE), E27=4, VLOOKUP(H27, Wage_Info!$B$2:$AD$55, 19, FALSE)), C27=2015, _xlfn.IFS(E27=1, VLOOKUP(H27, Wage_Info!$B$2:$AD$55, 20, FALSE), E27=2, VLOOKUP(H27, Wage_Info!$B$2:$AD$55, 21, FALSE), E27=3, VLOOKUP(H27, Wage_Info!$B$2:$AD$55, 22, FALSE), E27=4, VLOOKUP(H27, Wage_Info!$B$2:$AD$55, 23, FALSE)), C27=2016, _xlfn.IFS(E27=1, VLOOKUP(H27, Wage_Info!$B$2:$AD$55, 24, FALSE), E27=2, VLOOKUP(H27, Wage_Info!$B$2:$AD$55, 25, FALSE), E27=3, VLOOKUP(H27, Wage_Info!$B$2:$AD$55, 26, FALSE), E27=4, VLOOKUP(H27, Wage_Info!$B$2:$AD$55, 27, FALSE)), C27=2017, _xlfn.IFS(E27=1, VLOOKUP(H27, Wage_Info!$B$2:$AD$55, 28, FALSE), E27=2, VLOOKUP(H27, Wage_Info!$B$2:$AD$55, 29, FALSE)))</f>
        <v>16484347189</v>
      </c>
      <c r="AA27" s="16">
        <f t="shared" si="4"/>
        <v>2.0413656430662308E-4</v>
      </c>
      <c r="AB27">
        <f>Key!C245</f>
        <v>1</v>
      </c>
      <c r="AC27">
        <f t="shared" si="5"/>
        <v>0</v>
      </c>
      <c r="AD27">
        <f t="shared" si="6"/>
        <v>0</v>
      </c>
      <c r="AE27">
        <f t="shared" si="7"/>
        <v>0</v>
      </c>
    </row>
    <row r="28" spans="1:31" x14ac:dyDescent="0.3">
      <c r="A28">
        <v>292</v>
      </c>
      <c r="B28">
        <v>111</v>
      </c>
      <c r="C28">
        <v>2016</v>
      </c>
      <c r="D28">
        <v>2</v>
      </c>
      <c r="E28">
        <f t="shared" si="0"/>
        <v>1</v>
      </c>
      <c r="F28">
        <v>2017</v>
      </c>
      <c r="G28" t="s">
        <v>284</v>
      </c>
      <c r="H28" s="13">
        <f>VALUE(IF(G28="foreign",53,SUBSTITUTE(G28,G28,VLOOKUP(G28,Key!$F$2:$G$55,2,))))</f>
        <v>11</v>
      </c>
      <c r="I28" t="s">
        <v>792</v>
      </c>
      <c r="J28">
        <f>VALUE(_xlfn.IFS(I28="foreign",53,I28="fictional",54,NOT(OR(I28="foreign",I28="fictional")),SUBSTITUTE(I28,I28,VLOOKUP(I28,Key!$F$2:$G$55,2,))))</f>
        <v>17</v>
      </c>
      <c r="K28">
        <f t="shared" si="1"/>
        <v>0</v>
      </c>
      <c r="L28">
        <f>VLOOKUP(H28, Key!$G$2:$J$54, 2)</f>
        <v>5</v>
      </c>
      <c r="M28">
        <f>VLOOKUP(J28, Key!$G$2:$J$54, 2)</f>
        <v>0</v>
      </c>
      <c r="N28">
        <f>VLOOKUP("*"&amp;G28&amp;"*",Key!$M$2:$N$6,2,FALSE)</f>
        <v>3</v>
      </c>
      <c r="O28">
        <f>VLOOKUP("*"&amp;G28&amp;"*",Key!$Q$2:$R$11,2,FALSE)</f>
        <v>7</v>
      </c>
      <c r="P28">
        <v>2083</v>
      </c>
      <c r="Q28" s="8">
        <v>20000000</v>
      </c>
      <c r="R28" t="s">
        <v>174</v>
      </c>
      <c r="S28">
        <f>VLOOKUP(R28, Key!$T$2:$U$25, 2, FALSE)</f>
        <v>1</v>
      </c>
      <c r="T28">
        <f t="shared" si="2"/>
        <v>0</v>
      </c>
      <c r="U28">
        <f>_xlfn.IFS(F28=2017, VLOOKUP(H28, 'State Pop'!$B$2:$F$55,5),F28=2016, VLOOKUP(H28, 'State Pop'!$B$2:$F$55,4), F28=2015, VLOOKUP(H28, 'State Pop'!$B$2:$F$55,3), F28=2014, VLOOKUP(H28, 'State Pop'!$B$2:$F$55,2))</f>
        <v>10429379</v>
      </c>
      <c r="V28">
        <f>_xlfn.IFS(C28=2014, _xlfn.IFS(D28=1, VLOOKUP(H28, Film_Workers!$B$2:$AR$55, 2, FALSE), D28=2, VLOOKUP(H28, Film_Workers!$B$2:$AR$55, 3, FALSE), D28=3, VLOOKUP(H28, Film_Workers!$B$2:$AR$55, 4, FALSE), D28=4, VLOOKUP(H28, Film_Workers!$B$2:$AR$55, 5, FALSE), D28=5, VLOOKUP(H28, Film_Workers!$B$2:$AR$55, 6, FALSE), D28=6, VLOOKUP(H28, Film_Workers!$B$2:$AR$55, 7, FALSE), D28=7, VLOOKUP(H28, Film_Workers!$B$2:$AR$55, 8, FALSE), D28=8, VLOOKUP(H28, Film_Workers!$B$2:$AR$55, 9, FALSE), D28=9, VLOOKUP(H28, Film_Workers!$B$2:$AR$55, 10, FALSE), D28=10, VLOOKUP(H28, Film_Workers!$B$2:$AR$55, 11, FALSE), D28=11, VLOOKUP(H28, Film_Workers!$B$2:$AR$55, 12, FALSE), D28=12, VLOOKUP(H28, Film_Workers!$B$2:$AR$55, 13, FALSE)), C28=2015, _xlfn.IFS(D28=1, VLOOKUP(H28, Film_Workers!$B$2:$AR$55, 14, FALSE), D28=2, VLOOKUP(H28, Film_Workers!$B$2:$AR$55, 15, FALSE), D28=3, VLOOKUP(H28, Film_Workers!$B$2:$AR$55, 16, FALSE), D28=4, VLOOKUP(H28, Film_Workers!$B$2:$AR$55, 17, FALSE), D28=5, VLOOKUP(H28, Film_Workers!$B$2:$AR$55, 18, FALSE), D28=6, VLOOKUP(H28, Film_Workers!$B$2:$AR$55, 19, FALSE), D28=7, VLOOKUP(H28, Film_Workers!$B$2:$AR$55, 20, FALSE), D28=8, VLOOKUP(H28, Film_Workers!$B$2:$AR$55, 21, FALSE), D28=9, VLOOKUP(H28, Film_Workers!$B$2:$AR$55, 22, FALSE), D28=10, VLOOKUP(H28, Film_Workers!$B$2:$AR$55, 23, FALSE), D28=11, VLOOKUP(H28, Film_Workers!$B$2:$AR$55, 24, FALSE), D28=12, VLOOKUP(H28, Film_Workers!$B$2:$AR$55, 25, FALSE)), C28=2016, _xlfn.IFS(D28=1, VLOOKUP(H28, Film_Workers!$B$2:$AR$55, 26, FALSE), D28=2, VLOOKUP(H28, Film_Workers!$B$2:$AR$55, 27, FALSE), D28=3, VLOOKUP(H28, Film_Workers!$B$2:$AR$55, 28, FALSE), D28=4, VLOOKUP(H28, Film_Workers!$B$2:$AR$55, 29, FALSE), D28=5, VLOOKUP(H28, Film_Workers!$B$2:$AR$55, 30, FALSE), D28=6, VLOOKUP(H28, Film_Workers!$B$2:$AR$55, 31, FALSE), D28=7, VLOOKUP(H28, Film_Workers!$B$2:$AR$55, 32, FALSE), D28=8, VLOOKUP(H28, Film_Workers!$B$2:$AR$55, 33, FALSE), D28=9, VLOOKUP(H28, Film_Workers!$B$2:$AR$55, 34, FALSE), D28=10, VLOOKUP(H28, Film_Workers!$B$2:$AR$55, 35, FALSE), D28=11, VLOOKUP(H28, Film_Workers!$B$2:$AR$55, 36, FALSE), D28=12, VLOOKUP(H28, Film_Workers!$B$2:$AR$55, 37, FALSE)), C28=2017, _xlfn.IFS(D28=1, VLOOKUP(H28, Film_Workers!$B$2:$AR$55, 38, FALSE), D28=2, VLOOKUP(H28, Film_Workers!$B$2:$AR$55, 39, FALSE), D28=3, VLOOKUP(H28, Film_Workers!$B$2:$AR$55, 40, FALSE), D28=4, VLOOKUP(H28, Film_Workers!$B$2:$AR$55, 41, FALSE), D28=5, VLOOKUP(H28, Film_Workers!$B$2:$AR$55, 42, FALSE), D28=6, VLOOKUP(H28, Film_Workers!$B$2:$AR$55, 43)))</f>
        <v>10882</v>
      </c>
      <c r="W28">
        <f>_xlfn.IFS(C28=2014, _xlfn.IFS(D28=1, VLOOKUP(H28, Priv_Workers!$B$2:$AR$55, 2, FALSE), D28=2, VLOOKUP(H28, Priv_Workers!$B$2:$AR$55, 3, FALSE), D28=3, VLOOKUP(H28, Priv_Workers!$B$2:$AR$55, 4, FALSE), D28=4, VLOOKUP(H28, Priv_Workers!$B$2:$AR$55, 5, FALSE), D28=5, VLOOKUP(H28, Priv_Workers!$B$2:$AR$55, 6, FALSE), D28=6, VLOOKUP(H28, Priv_Workers!$B$2:$AR$55, 7, FALSE), D28=7, VLOOKUP(H28, Priv_Workers!$B$2:$AR$55, 8, FALSE), D28=8, VLOOKUP(H28, Priv_Workers!$B$2:$AR$55, 9, FALSE), D28=9, VLOOKUP(H28, Priv_Workers!$B$2:$AR$55, 10, FALSE), D28=10, VLOOKUP(H28, Priv_Workers!$B$2:$AR$55, 11, FALSE), D28=11, VLOOKUP(H28, Priv_Workers!$B$2:$AR$55, 12, FALSE), D28=12, VLOOKUP(H28, Priv_Workers!$B$2:$AR$55, 13, FALSE)), C28=2015, _xlfn.IFS(D28=1, VLOOKUP(H28, Priv_Workers!$B$2:$AR$55, 14, FALSE), D28=2, VLOOKUP(H28, Priv_Workers!$B$2:$AR$55, 15, FALSE), D28=3, VLOOKUP(H28, Priv_Workers!$B$2:$AR$55, 16, FALSE), D28=4, VLOOKUP(H28, Priv_Workers!$B$2:$AR$55, 17, FALSE), D28=5, VLOOKUP(H28, Priv_Workers!$B$2:$AR$55, 18, FALSE), D28=6, VLOOKUP(H28, Priv_Workers!$B$2:$AR$55, 19, FALSE), D28=7, VLOOKUP(H28, Priv_Workers!$B$2:$AR$55, 20, FALSE), D28=8, VLOOKUP(H28, Priv_Workers!$B$2:$AR$55, 21, FALSE), D28=9, VLOOKUP(H28, Priv_Workers!$B$2:$AR$55, 22, FALSE), D28=10, VLOOKUP(H28, Priv_Workers!$B$2:$AR$55, 23, FALSE), D28=11, VLOOKUP(H28, Priv_Workers!$B$2:$AR$55, 24, FALSE), D28=12, VLOOKUP(H28, Priv_Workers!$B$2:$AR$55, 25, FALSE)), C28=2016, _xlfn.IFS(D28=1, VLOOKUP(H28, Priv_Workers!$B$2:$AR$55, 26, FALSE), D28=2, VLOOKUP(H28, Priv_Workers!$B$2:$AR$55, 27, FALSE), D28=3, VLOOKUP(H28, Priv_Workers!$B$2:$AR$55, 28, FALSE), D28=4, VLOOKUP(H28, Priv_Workers!$B$2:$AR$55, 29, FALSE), D28=5, VLOOKUP(H28, Priv_Workers!$B$2:$AR$55, 30, FALSE), D28=6, VLOOKUP(H28, Priv_Workers!$B$2:$AR$55, 31, FALSE), D28=7, VLOOKUP(H28, Priv_Workers!$B$2:$AR$55, 32, FALSE), D28=8, VLOOKUP(H28, Priv_Workers!$B$2:$AR$55, 33, FALSE), D28=9, VLOOKUP(H28, Priv_Workers!$B$2:$AR$55, 34, FALSE), D28=10, VLOOKUP(H28, Priv_Workers!$B$2:$AR$55, 35, FALSE), D28=11, VLOOKUP(H28, Priv_Workers!$B$2:$AR$55, 36, FALSE), D28=12, VLOOKUP(H28, Priv_Workers!$B$2:$AR$55, 37, FALSE)), C28=2017, _xlfn.IFS(D28=1, VLOOKUP(H28, Priv_Workers!$B$2:$AR$55, 38, FALSE), D28=2, VLOOKUP(H28, Priv_Workers!$B$2:$AR$55, 39, FALSE), D28=3, VLOOKUP(H28, Priv_Workers!$B$2:$AR$55, 40, FALSE), D28=4, VLOOKUP(H28, Priv_Workers!$B$2:$AR$55, 41, FALSE), D28=5, VLOOKUP(H28, Priv_Workers!$B$2:$AR$55, 42, FALSE), D28=6, VLOOKUP(H28, Priv_Workers!$B$2:$AR$55, 43)))</f>
        <v>3543404</v>
      </c>
      <c r="X28" s="15">
        <f t="shared" si="3"/>
        <v>3.0710582253674714E-3</v>
      </c>
      <c r="Y28" s="8">
        <f>_xlfn.IFS(C28=2014, _xlfn.IFS(E28=1, VLOOKUP(H28, Wage_Info!$B$2:$AD$55, 2, FALSE), E28=2, VLOOKUP(H28, Wage_Info!$B$2:$AD$55, 3, FALSE), E28=3, VLOOKUP(H28, Wage_Info!$B$2:$AD$55, 4, FALSE), E28=4, VLOOKUP(H28, Wage_Info!$B$2:$AD$55, 5, FALSE)), C28=2015, _xlfn.IFS(E28=1, VLOOKUP(H28, Wage_Info!$B$2:$AD$55, 6, FALSE), E28=2, VLOOKUP(H28, Wage_Info!$B$2:$AD$55, 7, FALSE), E28=3, VLOOKUP(H28, Wage_Info!$B$2:$AD$55, 8, FALSE), E28=4, VLOOKUP(H28, Wage_Info!$B$2:$AD$55, 9, FALSE)), C28=2016, _xlfn.IFS(E28=1, VLOOKUP(H28, Wage_Info!$B$2:$AD$55, 10, FALSE), E28=2, VLOOKUP(H28, Wage_Info!$B$2:$AD$55, 11, FALSE), E28=3, VLOOKUP(H28, Wage_Info!$B$2:$AD$55, 12, FALSE), E28=4, VLOOKUP(H28, Wage_Info!$B$2:$AD$55, 13, FALSE)), C28=2017, _xlfn.IFS(E28=1, VLOOKUP(H28, Wage_Info!$B$2:$AD$55, 14, FALSE), E28=2, VLOOKUP(H28, Wage_Info!$B$2:$AD$55, 15, FALSE)))</f>
        <v>151250349</v>
      </c>
      <c r="Z28" s="8">
        <f>_xlfn.IFS(C28=2014, _xlfn.IFS(E28=1, VLOOKUP(H28, Wage_Info!$B$2:$AD$55, 16, FALSE), E28=2, VLOOKUP(H28, Wage_Info!$B$2:$AD$55, 17, FALSE), E28=3, VLOOKUP(H28, Wage_Info!$B$2:$AD$55, 18, FALSE), E28=4, VLOOKUP(H28, Wage_Info!$B$2:$AD$55, 19, FALSE)), C28=2015, _xlfn.IFS(E28=1, VLOOKUP(H28, Wage_Info!$B$2:$AD$55, 20, FALSE), E28=2, VLOOKUP(H28, Wage_Info!$B$2:$AD$55, 21, FALSE), E28=3, VLOOKUP(H28, Wage_Info!$B$2:$AD$55, 22, FALSE), E28=4, VLOOKUP(H28, Wage_Info!$B$2:$AD$55, 23, FALSE)), C28=2016, _xlfn.IFS(E28=1, VLOOKUP(H28, Wage_Info!$B$2:$AD$55, 24, FALSE), E28=2, VLOOKUP(H28, Wage_Info!$B$2:$AD$55, 25, FALSE), E28=3, VLOOKUP(H28, Wage_Info!$B$2:$AD$55, 26, FALSE), E28=4, VLOOKUP(H28, Wage_Info!$B$2:$AD$55, 27, FALSE)), C28=2017, _xlfn.IFS(E28=1, VLOOKUP(H28, Wage_Info!$B$2:$AD$55, 28, FALSE), E28=2, VLOOKUP(H28, Wage_Info!$B$2:$AD$55, 29, FALSE)))</f>
        <v>47538652919</v>
      </c>
      <c r="AA28" s="16">
        <f t="shared" si="4"/>
        <v>3.1816288370163106E-3</v>
      </c>
      <c r="AB28">
        <f>Key!C293</f>
        <v>1</v>
      </c>
      <c r="AC28">
        <f t="shared" si="5"/>
        <v>0</v>
      </c>
      <c r="AD28">
        <f t="shared" si="6"/>
        <v>0</v>
      </c>
      <c r="AE28">
        <f t="shared" si="7"/>
        <v>0</v>
      </c>
    </row>
    <row r="29" spans="1:31" x14ac:dyDescent="0.3">
      <c r="A29">
        <v>61</v>
      </c>
      <c r="B29">
        <v>61</v>
      </c>
      <c r="C29">
        <v>2016</v>
      </c>
      <c r="D29">
        <v>2</v>
      </c>
      <c r="E29">
        <f t="shared" si="0"/>
        <v>1</v>
      </c>
      <c r="F29">
        <v>2016</v>
      </c>
      <c r="G29" t="s">
        <v>187</v>
      </c>
      <c r="H29" s="13">
        <f>VALUE(IF(G29="foreign",53,SUBSTITUTE(G29,G29,VLOOKUP(G29,Key!$F$2:$G$55,2,))))</f>
        <v>53</v>
      </c>
      <c r="I29" t="s">
        <v>187</v>
      </c>
      <c r="J29">
        <f>VALUE(_xlfn.IFS(I29="foreign",53,I29="fictional",54,NOT(OR(I29="foreign",I29="fictional")),SUBSTITUTE(I29,I29,VLOOKUP(I29,Key!$F$2:$G$55,2,))))</f>
        <v>53</v>
      </c>
      <c r="K29">
        <f t="shared" si="1"/>
        <v>1</v>
      </c>
      <c r="L29">
        <f>VLOOKUP(H29, Key!$G$2:$J$54, 2)</f>
        <v>0</v>
      </c>
      <c r="M29">
        <f>VLOOKUP(J29, Key!$G$2:$J$54, 2)</f>
        <v>0</v>
      </c>
      <c r="N29">
        <f>VLOOKUP("*"&amp;G29&amp;"*",Key!$M$2:$N$6,2,FALSE)</f>
        <v>0</v>
      </c>
      <c r="O29">
        <f>VLOOKUP("*"&amp;G29&amp;"*",Key!$Q$2:$R$11,2,FALSE)</f>
        <v>0</v>
      </c>
      <c r="P29">
        <v>3160</v>
      </c>
      <c r="Q29" s="8">
        <v>85000000</v>
      </c>
      <c r="R29" t="s">
        <v>178</v>
      </c>
      <c r="S29">
        <f>VLOOKUP(R29, Key!$T$2:$U$10, 2, FALSE)</f>
        <v>5</v>
      </c>
      <c r="T29">
        <f t="shared" si="2"/>
        <v>0</v>
      </c>
      <c r="U29">
        <f>_xlfn.IFS(F29=2017, VLOOKUP(H29, 'State Pop'!$B$2:$F$55,5),F29=2016, VLOOKUP(H29, 'State Pop'!$B$2:$F$55,4), F29=2015, VLOOKUP(H29, 'State Pop'!$B$2:$F$55,3), F29=2014, VLOOKUP(H29, 'State Pop'!$B$2:$F$55,2))</f>
        <v>0</v>
      </c>
      <c r="V29">
        <f>_xlfn.IFS(C38=2014, _xlfn.IFS(D38=1, VLOOKUP(H29, Film_Workers!$B$2:$AR$55, 2, FALSE), D38=2, VLOOKUP(H29, Film_Workers!$B$2:$AR$55, 3, FALSE), D38=3, VLOOKUP(H29, Film_Workers!$B$2:$AR$55, 4, FALSE), D38=4, VLOOKUP(H29, Film_Workers!$B$2:$AR$55, 5, FALSE), D38=5, VLOOKUP(H29, Film_Workers!$B$2:$AR$55, 6, FALSE), D38=6, VLOOKUP(H29, Film_Workers!$B$2:$AR$55, 7, FALSE), D38=7, VLOOKUP(H29, Film_Workers!$B$2:$AR$55, 8, FALSE), D38=8, VLOOKUP(H29, Film_Workers!$B$2:$AR$55, 9, FALSE), D38=9, VLOOKUP(H29, Film_Workers!$B$2:$AR$55, 10, FALSE), D38=10, VLOOKUP(H29, Film_Workers!$B$2:$AR$55, 11, FALSE), D38=11, VLOOKUP(H29, Film_Workers!$B$2:$AR$55, 12, FALSE), D38=12, VLOOKUP(H29, Film_Workers!$B$2:$AR$55, 13, FALSE)), C38=2015, _xlfn.IFS(D38=1, VLOOKUP(H29, Film_Workers!$B$2:$AR$55, 14, FALSE), D38=2, VLOOKUP(H29, Film_Workers!$B$2:$AR$55, 15, FALSE), D38=3, VLOOKUP(H29, Film_Workers!$B$2:$AR$55, 16, FALSE), D38=4, VLOOKUP(H29, Film_Workers!$B$2:$AR$55, 17, FALSE), D38=5, VLOOKUP(H29, Film_Workers!$B$2:$AR$55, 18, FALSE), D38=6, VLOOKUP(H29, Film_Workers!$B$2:$AR$55, 19, FALSE), D38=7, VLOOKUP(H29, Film_Workers!$B$2:$AR$55, 20, FALSE), D38=8, VLOOKUP(H29, Film_Workers!$B$2:$AR$55, 21, FALSE), D38=9, VLOOKUP(H29, Film_Workers!$B$2:$AR$55, 22, FALSE), D38=10, VLOOKUP(H29, Film_Workers!$B$2:$AR$55, 23, FALSE), D38=11, VLOOKUP(H29, Film_Workers!$B$2:$AR$55, 24, FALSE), D38=12, VLOOKUP(H29, Film_Workers!$B$2:$AR$55, 25, FALSE)), C38=2016, _xlfn.IFS(D38=1, VLOOKUP(H29, Film_Workers!$B$2:$AR$55, 26, FALSE), D38=2, VLOOKUP(H29, Film_Workers!$B$2:$AR$55, 27, FALSE), D38=3, VLOOKUP(H29, Film_Workers!$B$2:$AR$55, 28, FALSE), D38=4, VLOOKUP(H29, Film_Workers!$B$2:$AR$55, 29, FALSE), D38=5, VLOOKUP(H29, Film_Workers!$B$2:$AR$55, 30, FALSE), D38=6, VLOOKUP(H29, Film_Workers!$B$2:$AR$55, 31, FALSE), D38=7, VLOOKUP(H29, Film_Workers!$B$2:$AR$55, 32, FALSE), D38=8, VLOOKUP(H29, Film_Workers!$B$2:$AR$55, 33, FALSE), D38=9, VLOOKUP(H29, Film_Workers!$B$2:$AR$55, 34, FALSE), D38=10, VLOOKUP(H29, Film_Workers!$B$2:$AR$55, 35, FALSE), D38=11, VLOOKUP(H29, Film_Workers!$B$2:$AR$55, 36, FALSE), D38=12, VLOOKUP(H29, Film_Workers!$B$2:$AR$55, 37, FALSE)), C38=2017, _xlfn.IFS(D38=1, VLOOKUP(H29, Film_Workers!$B$2:$AR$55, 38, FALSE), D38=2, VLOOKUP(H29, Film_Workers!$B$2:$AR$55, 39, FALSE), D38=3, VLOOKUP(H29, Film_Workers!$B$2:$AR$55, 40, FALSE), D38=4, VLOOKUP(H29, Film_Workers!$B$2:$AR$55, 41, FALSE), D38=5, VLOOKUP(H29, Film_Workers!$B$2:$AR$55, 42, FALSE), D38=6, VLOOKUP(H29, Film_Workers!$B$2:$AR$55, 43)))</f>
        <v>0</v>
      </c>
      <c r="W29">
        <f>_xlfn.IFS(C29=2014, _xlfn.IFS(D29=1, VLOOKUP(H29, Priv_Workers!$B$2:$AR$55, 2, FALSE), D29=2, VLOOKUP(H29, Priv_Workers!$B$2:$AR$55, 3, FALSE), D29=3, VLOOKUP(H29, Priv_Workers!$B$2:$AR$55, 4, FALSE), D29=4, VLOOKUP(H29, Priv_Workers!$B$2:$AR$55, 5, FALSE), D29=5, VLOOKUP(H29, Priv_Workers!$B$2:$AR$55, 6, FALSE), D29=6, VLOOKUP(H29, Priv_Workers!$B$2:$AR$55, 7, FALSE), D29=7, VLOOKUP(H29, Priv_Workers!$B$2:$AR$55, 8, FALSE), D29=8, VLOOKUP(H29, Priv_Workers!$B$2:$AR$55, 9, FALSE), D29=9, VLOOKUP(H29, Priv_Workers!$B$2:$AR$55, 10, FALSE), D29=10, VLOOKUP(H29, Priv_Workers!$B$2:$AR$55, 11, FALSE), D29=11, VLOOKUP(H29, Priv_Workers!$B$2:$AR$55, 12, FALSE), D29=12, VLOOKUP(H29, Priv_Workers!$B$2:$AR$55, 13, FALSE)), C29=2015, _xlfn.IFS(D29=1, VLOOKUP(H29, Priv_Workers!$B$2:$AR$55, 14, FALSE), D29=2, VLOOKUP(H29, Priv_Workers!$B$2:$AR$55, 15, FALSE), D29=3, VLOOKUP(H29, Priv_Workers!$B$2:$AR$55, 16, FALSE), D29=4, VLOOKUP(H29, Priv_Workers!$B$2:$AR$55, 17, FALSE), D29=5, VLOOKUP(H29, Priv_Workers!$B$2:$AR$55, 18, FALSE), D29=6, VLOOKUP(H29, Priv_Workers!$B$2:$AR$55, 19, FALSE), D29=7, VLOOKUP(H29, Priv_Workers!$B$2:$AR$55, 20, FALSE), D29=8, VLOOKUP(H29, Priv_Workers!$B$2:$AR$55, 21, FALSE), D29=9, VLOOKUP(H29, Priv_Workers!$B$2:$AR$55, 22, FALSE), D29=10, VLOOKUP(H29, Priv_Workers!$B$2:$AR$55, 23, FALSE), D29=11, VLOOKUP(H29, Priv_Workers!$B$2:$AR$55, 24, FALSE), D29=12, VLOOKUP(H29, Priv_Workers!$B$2:$AR$55, 25, FALSE)), C29=2016, _xlfn.IFS(D29=1, VLOOKUP(H29, Priv_Workers!$B$2:$AR$55, 26, FALSE), D29=2, VLOOKUP(H29, Priv_Workers!$B$2:$AR$55, 27, FALSE), D29=3, VLOOKUP(H29, Priv_Workers!$B$2:$AR$55, 28, FALSE), D29=4, VLOOKUP(H29, Priv_Workers!$B$2:$AR$55, 29, FALSE), D29=5, VLOOKUP(H29, Priv_Workers!$B$2:$AR$55, 30, FALSE), D29=6, VLOOKUP(H29, Priv_Workers!$B$2:$AR$55, 31, FALSE), D29=7, VLOOKUP(H29, Priv_Workers!$B$2:$AR$55, 32, FALSE), D29=8, VLOOKUP(H29, Priv_Workers!$B$2:$AR$55, 33, FALSE), D29=9, VLOOKUP(H29, Priv_Workers!$B$2:$AR$55, 34, FALSE), D29=10, VLOOKUP(H29, Priv_Workers!$B$2:$AR$55, 35, FALSE), D29=11, VLOOKUP(H29, Priv_Workers!$B$2:$AR$55, 36, FALSE), D29=12, VLOOKUP(H29, Priv_Workers!$B$2:$AR$55, 37, FALSE)), C29=2017, _xlfn.IFS(D29=1, VLOOKUP(H29, Priv_Workers!$B$2:$AR$55, 38, FALSE), D29=2, VLOOKUP(H29, Priv_Workers!$B$2:$AR$55, 39, FALSE), D29=3, VLOOKUP(H29, Priv_Workers!$B$2:$AR$55, 40, FALSE), D29=4, VLOOKUP(H29, Priv_Workers!$B$2:$AR$55, 41, FALSE), D29=5, VLOOKUP(H29, Priv_Workers!$B$2:$AR$55, 42, FALSE), D29=6, VLOOKUP(H29, Priv_Workers!$B$2:$AR$55, 43)))</f>
        <v>0</v>
      </c>
      <c r="X29" s="15" t="e">
        <f t="shared" si="3"/>
        <v>#DIV/0!</v>
      </c>
      <c r="Y29" s="8">
        <f>_xlfn.IFS(C29=2014, _xlfn.IFS(E29=1, VLOOKUP(H29, Wage_Info!$B$2:$AD$55, 2, FALSE), E29=2, VLOOKUP(H29, Wage_Info!$B$2:$AD$55, 3, FALSE), E29=3, VLOOKUP(H29, Wage_Info!$B$2:$AD$55, 4, FALSE), E29=4, VLOOKUP(H29, Wage_Info!$B$2:$AD$55, 5, FALSE)), C29=2015, _xlfn.IFS(E29=1, VLOOKUP(H29, Wage_Info!$B$2:$AD$55, 6, FALSE), E29=2, VLOOKUP(H29, Wage_Info!$B$2:$AD$55, 7, FALSE), E29=3, VLOOKUP(H29, Wage_Info!$B$2:$AD$55, 8, FALSE), E29=4, VLOOKUP(H29, Wage_Info!$B$2:$AD$55, 9, FALSE)), C29=2016, _xlfn.IFS(E29=1, VLOOKUP(H29, Wage_Info!$B$2:$AD$55, 10, FALSE), E29=2, VLOOKUP(H29, Wage_Info!$B$2:$AD$55, 11, FALSE), E29=3, VLOOKUP(H29, Wage_Info!$B$2:$AD$55, 12, FALSE), E29=4, VLOOKUP(H29, Wage_Info!$B$2:$AD$55, 13, FALSE)), C29=2017, _xlfn.IFS(E29=1, VLOOKUP(H29, Wage_Info!$B$2:$AD$55, 14, FALSE), E29=2, VLOOKUP(H29, Wage_Info!$B$2:$AD$55, 15, FALSE)))</f>
        <v>0</v>
      </c>
      <c r="Z29" s="8">
        <f>_xlfn.IFS(C29=2014, _xlfn.IFS(E29=1, VLOOKUP(H29, Wage_Info!$B$2:$AD$55, 16, FALSE), E29=2, VLOOKUP(H29, Wage_Info!$B$2:$AD$55, 17, FALSE), E29=3, VLOOKUP(H29, Wage_Info!$B$2:$AD$55, 18, FALSE), E29=4, VLOOKUP(H29, Wage_Info!$B$2:$AD$55, 19, FALSE)), C29=2015, _xlfn.IFS(E29=1, VLOOKUP(H29, Wage_Info!$B$2:$AD$55, 20, FALSE), E29=2, VLOOKUP(H29, Wage_Info!$B$2:$AD$55, 21, FALSE), E29=3, VLOOKUP(H29, Wage_Info!$B$2:$AD$55, 22, FALSE), E29=4, VLOOKUP(H29, Wage_Info!$B$2:$AD$55, 23, FALSE)), C29=2016, _xlfn.IFS(E29=1, VLOOKUP(H29, Wage_Info!$B$2:$AD$55, 24, FALSE), E29=2, VLOOKUP(H29, Wage_Info!$B$2:$AD$55, 25, FALSE), E29=3, VLOOKUP(H29, Wage_Info!$B$2:$AD$55, 26, FALSE), E29=4, VLOOKUP(H29, Wage_Info!$B$2:$AD$55, 27, FALSE)), C29=2017, _xlfn.IFS(E29=1, VLOOKUP(H29, Wage_Info!$B$2:$AD$55, 28, FALSE), E29=2, VLOOKUP(H29, Wage_Info!$B$2:$AD$55, 29, FALSE)))</f>
        <v>0</v>
      </c>
      <c r="AA29" s="16" t="e">
        <f t="shared" si="4"/>
        <v>#DIV/0!</v>
      </c>
      <c r="AB29">
        <f>Key!C62</f>
        <v>1</v>
      </c>
      <c r="AC29">
        <f t="shared" si="5"/>
        <v>0</v>
      </c>
      <c r="AD29">
        <f t="shared" si="6"/>
        <v>0</v>
      </c>
      <c r="AE29">
        <f t="shared" si="7"/>
        <v>0</v>
      </c>
    </row>
    <row r="30" spans="1:31" x14ac:dyDescent="0.3">
      <c r="A30">
        <v>72</v>
      </c>
      <c r="B30">
        <v>72</v>
      </c>
      <c r="C30">
        <v>2016</v>
      </c>
      <c r="D30">
        <v>2</v>
      </c>
      <c r="E30">
        <f t="shared" si="0"/>
        <v>1</v>
      </c>
      <c r="F30">
        <v>2016</v>
      </c>
      <c r="G30" t="s">
        <v>185</v>
      </c>
      <c r="H30" s="13">
        <f>VALUE(IF(G30="foreign",53,SUBSTITUTE(G30,G30,VLOOKUP(G30,Key!$F$2:$G$55,2,))))</f>
        <v>33</v>
      </c>
      <c r="I30" t="s">
        <v>185</v>
      </c>
      <c r="J30">
        <f>VALUE(_xlfn.IFS(I30="foreign",53,I30="fictional",54,NOT(OR(I30="foreign",I30="fictional")),SUBSTITUTE(I30,I30,VLOOKUP(I30,Key!$F$2:$G$55,2,))))</f>
        <v>33</v>
      </c>
      <c r="K30">
        <f t="shared" si="1"/>
        <v>1</v>
      </c>
      <c r="L30">
        <f>VLOOKUP(H30, Key!$G$2:$J$54, 2)</f>
        <v>3</v>
      </c>
      <c r="M30">
        <f>VLOOKUP(J30, Key!$G$2:$J$54, 2)</f>
        <v>3</v>
      </c>
      <c r="N30">
        <f>VLOOKUP("*"&amp;G30&amp;"*",Key!$M$2:$N$6,2,FALSE)</f>
        <v>2</v>
      </c>
      <c r="O30">
        <f>VLOOKUP("*"&amp;G30&amp;"*",Key!$Q$2:$R$11,2,FALSE)</f>
        <v>3</v>
      </c>
      <c r="P30">
        <v>3028</v>
      </c>
      <c r="Q30" s="8">
        <v>36000000</v>
      </c>
      <c r="R30" t="s">
        <v>176</v>
      </c>
      <c r="S30">
        <f>VLOOKUP(R30, Key!$T$2:$U$11, 2, FALSE)</f>
        <v>3</v>
      </c>
      <c r="T30">
        <f t="shared" si="2"/>
        <v>0</v>
      </c>
      <c r="U30">
        <f>_xlfn.IFS(F30=2017, VLOOKUP(H30, 'State Pop'!$B$2:$F$55,5),F30=2016, VLOOKUP(H30, 'State Pop'!$B$2:$F$55,4), F30=2015, VLOOKUP(H30, 'State Pop'!$B$2:$F$55,3), F30=2014, VLOOKUP(H30, 'State Pop'!$B$2:$F$55,2))</f>
        <v>19836286</v>
      </c>
      <c r="V30">
        <f>_xlfn.IFS(C39=2014, _xlfn.IFS(D39=1, VLOOKUP(H30, Film_Workers!$B$2:$AR$55, 2, FALSE), D39=2, VLOOKUP(H30, Film_Workers!$B$2:$AR$55, 3, FALSE), D39=3, VLOOKUP(H30, Film_Workers!$B$2:$AR$55, 4, FALSE), D39=4, VLOOKUP(H30, Film_Workers!$B$2:$AR$55, 5, FALSE), D39=5, VLOOKUP(H30, Film_Workers!$B$2:$AR$55, 6, FALSE), D39=6, VLOOKUP(H30, Film_Workers!$B$2:$AR$55, 7, FALSE), D39=7, VLOOKUP(H30, Film_Workers!$B$2:$AR$55, 8, FALSE), D39=8, VLOOKUP(H30, Film_Workers!$B$2:$AR$55, 9, FALSE), D39=9, VLOOKUP(H30, Film_Workers!$B$2:$AR$55, 10, FALSE), D39=10, VLOOKUP(H30, Film_Workers!$B$2:$AR$55, 11, FALSE), D39=11, VLOOKUP(H30, Film_Workers!$B$2:$AR$55, 12, FALSE), D39=12, VLOOKUP(H30, Film_Workers!$B$2:$AR$55, 13, FALSE)), C39=2015, _xlfn.IFS(D39=1, VLOOKUP(H30, Film_Workers!$B$2:$AR$55, 14, FALSE), D39=2, VLOOKUP(H30, Film_Workers!$B$2:$AR$55, 15, FALSE), D39=3, VLOOKUP(H30, Film_Workers!$B$2:$AR$55, 16, FALSE), D39=4, VLOOKUP(H30, Film_Workers!$B$2:$AR$55, 17, FALSE), D39=5, VLOOKUP(H30, Film_Workers!$B$2:$AR$55, 18, FALSE), D39=6, VLOOKUP(H30, Film_Workers!$B$2:$AR$55, 19, FALSE), D39=7, VLOOKUP(H30, Film_Workers!$B$2:$AR$55, 20, FALSE), D39=8, VLOOKUP(H30, Film_Workers!$B$2:$AR$55, 21, FALSE), D39=9, VLOOKUP(H30, Film_Workers!$B$2:$AR$55, 22, FALSE), D39=10, VLOOKUP(H30, Film_Workers!$B$2:$AR$55, 23, FALSE), D39=11, VLOOKUP(H30, Film_Workers!$B$2:$AR$55, 24, FALSE), D39=12, VLOOKUP(H30, Film_Workers!$B$2:$AR$55, 25, FALSE)), C39=2016, _xlfn.IFS(D39=1, VLOOKUP(H30, Film_Workers!$B$2:$AR$55, 26, FALSE), D39=2, VLOOKUP(H30, Film_Workers!$B$2:$AR$55, 27, FALSE), D39=3, VLOOKUP(H30, Film_Workers!$B$2:$AR$55, 28, FALSE), D39=4, VLOOKUP(H30, Film_Workers!$B$2:$AR$55, 29, FALSE), D39=5, VLOOKUP(H30, Film_Workers!$B$2:$AR$55, 30, FALSE), D39=6, VLOOKUP(H30, Film_Workers!$B$2:$AR$55, 31, FALSE), D39=7, VLOOKUP(H30, Film_Workers!$B$2:$AR$55, 32, FALSE), D39=8, VLOOKUP(H30, Film_Workers!$B$2:$AR$55, 33, FALSE), D39=9, VLOOKUP(H30, Film_Workers!$B$2:$AR$55, 34, FALSE), D39=10, VLOOKUP(H30, Film_Workers!$B$2:$AR$55, 35, FALSE), D39=11, VLOOKUP(H30, Film_Workers!$B$2:$AR$55, 36, FALSE), D39=12, VLOOKUP(H30, Film_Workers!$B$2:$AR$55, 37, FALSE)), C39=2017, _xlfn.IFS(D39=1, VLOOKUP(H30, Film_Workers!$B$2:$AR$55, 38, FALSE), D39=2, VLOOKUP(H30, Film_Workers!$B$2:$AR$55, 39, FALSE), D39=3, VLOOKUP(H30, Film_Workers!$B$2:$AR$55, 40, FALSE), D39=4, VLOOKUP(H30, Film_Workers!$B$2:$AR$55, 41, FALSE), D39=5, VLOOKUP(H30, Film_Workers!$B$2:$AR$55, 42, FALSE), D39=6, VLOOKUP(H30, Film_Workers!$B$2:$AR$55, 43)))</f>
        <v>42671</v>
      </c>
      <c r="W30">
        <f>_xlfn.IFS(C30=2014, _xlfn.IFS(D30=1, VLOOKUP(H30, Priv_Workers!$B$2:$AR$55, 2, FALSE), D30=2, VLOOKUP(H30, Priv_Workers!$B$2:$AR$55, 3, FALSE), D30=3, VLOOKUP(H30, Priv_Workers!$B$2:$AR$55, 4, FALSE), D30=4, VLOOKUP(H30, Priv_Workers!$B$2:$AR$55, 5, FALSE), D30=5, VLOOKUP(H30, Priv_Workers!$B$2:$AR$55, 6, FALSE), D30=6, VLOOKUP(H30, Priv_Workers!$B$2:$AR$55, 7, FALSE), D30=7, VLOOKUP(H30, Priv_Workers!$B$2:$AR$55, 8, FALSE), D30=8, VLOOKUP(H30, Priv_Workers!$B$2:$AR$55, 9, FALSE), D30=9, VLOOKUP(H30, Priv_Workers!$B$2:$AR$55, 10, FALSE), D30=10, VLOOKUP(H30, Priv_Workers!$B$2:$AR$55, 11, FALSE), D30=11, VLOOKUP(H30, Priv_Workers!$B$2:$AR$55, 12, FALSE), D30=12, VLOOKUP(H30, Priv_Workers!$B$2:$AR$55, 13, FALSE)), C30=2015, _xlfn.IFS(D30=1, VLOOKUP(H30, Priv_Workers!$B$2:$AR$55, 14, FALSE), D30=2, VLOOKUP(H30, Priv_Workers!$B$2:$AR$55, 15, FALSE), D30=3, VLOOKUP(H30, Priv_Workers!$B$2:$AR$55, 16, FALSE), D30=4, VLOOKUP(H30, Priv_Workers!$B$2:$AR$55, 17, FALSE), D30=5, VLOOKUP(H30, Priv_Workers!$B$2:$AR$55, 18, FALSE), D30=6, VLOOKUP(H30, Priv_Workers!$B$2:$AR$55, 19, FALSE), D30=7, VLOOKUP(H30, Priv_Workers!$B$2:$AR$55, 20, FALSE), D30=8, VLOOKUP(H30, Priv_Workers!$B$2:$AR$55, 21, FALSE), D30=9, VLOOKUP(H30, Priv_Workers!$B$2:$AR$55, 22, FALSE), D30=10, VLOOKUP(H30, Priv_Workers!$B$2:$AR$55, 23, FALSE), D30=11, VLOOKUP(H30, Priv_Workers!$B$2:$AR$55, 24, FALSE), D30=12, VLOOKUP(H30, Priv_Workers!$B$2:$AR$55, 25, FALSE)), C30=2016, _xlfn.IFS(D30=1, VLOOKUP(H30, Priv_Workers!$B$2:$AR$55, 26, FALSE), D30=2, VLOOKUP(H30, Priv_Workers!$B$2:$AR$55, 27, FALSE), D30=3, VLOOKUP(H30, Priv_Workers!$B$2:$AR$55, 28, FALSE), D30=4, VLOOKUP(H30, Priv_Workers!$B$2:$AR$55, 29, FALSE), D30=5, VLOOKUP(H30, Priv_Workers!$B$2:$AR$55, 30, FALSE), D30=6, VLOOKUP(H30, Priv_Workers!$B$2:$AR$55, 31, FALSE), D30=7, VLOOKUP(H30, Priv_Workers!$B$2:$AR$55, 32, FALSE), D30=8, VLOOKUP(H30, Priv_Workers!$B$2:$AR$55, 33, FALSE), D30=9, VLOOKUP(H30, Priv_Workers!$B$2:$AR$55, 34, FALSE), D30=10, VLOOKUP(H30, Priv_Workers!$B$2:$AR$55, 35, FALSE), D30=11, VLOOKUP(H30, Priv_Workers!$B$2:$AR$55, 36, FALSE), D30=12, VLOOKUP(H30, Priv_Workers!$B$2:$AR$55, 37, FALSE)), C30=2017, _xlfn.IFS(D30=1, VLOOKUP(H30, Priv_Workers!$B$2:$AR$55, 38, FALSE), D30=2, VLOOKUP(H30, Priv_Workers!$B$2:$AR$55, 39, FALSE), D30=3, VLOOKUP(H30, Priv_Workers!$B$2:$AR$55, 40, FALSE), D30=4, VLOOKUP(H30, Priv_Workers!$B$2:$AR$55, 41, FALSE), D30=5, VLOOKUP(H30, Priv_Workers!$B$2:$AR$55, 42, FALSE), D30=6, VLOOKUP(H30, Priv_Workers!$B$2:$AR$55, 43)))</f>
        <v>7576377</v>
      </c>
      <c r="X30" s="15">
        <f t="shared" si="3"/>
        <v>5.6321114960356383E-3</v>
      </c>
      <c r="Y30" s="8">
        <f>_xlfn.IFS(C30=2014, _xlfn.IFS(E30=1, VLOOKUP(H30, Wage_Info!$B$2:$AD$55, 2, FALSE), E30=2, VLOOKUP(H30, Wage_Info!$B$2:$AD$55, 3, FALSE), E30=3, VLOOKUP(H30, Wage_Info!$B$2:$AD$55, 4, FALSE), E30=4, VLOOKUP(H30, Wage_Info!$B$2:$AD$55, 5, FALSE)), C30=2015, _xlfn.IFS(E30=1, VLOOKUP(H30, Wage_Info!$B$2:$AD$55, 6, FALSE), E30=2, VLOOKUP(H30, Wage_Info!$B$2:$AD$55, 7, FALSE), E30=3, VLOOKUP(H30, Wage_Info!$B$2:$AD$55, 8, FALSE), E30=4, VLOOKUP(H30, Wage_Info!$B$2:$AD$55, 9, FALSE)), C30=2016, _xlfn.IFS(E30=1, VLOOKUP(H30, Wage_Info!$B$2:$AD$55, 10, FALSE), E30=2, VLOOKUP(H30, Wage_Info!$B$2:$AD$55, 11, FALSE), E30=3, VLOOKUP(H30, Wage_Info!$B$2:$AD$55, 12, FALSE), E30=4, VLOOKUP(H30, Wage_Info!$B$2:$AD$55, 13, FALSE)), C30=2017, _xlfn.IFS(E30=1, VLOOKUP(H30, Wage_Info!$B$2:$AD$55, 14, FALSE), E30=2, VLOOKUP(H30, Wage_Info!$B$2:$AD$55, 15, FALSE)))</f>
        <v>1085609424</v>
      </c>
      <c r="Z30" s="8">
        <f>_xlfn.IFS(C30=2014, _xlfn.IFS(E30=1, VLOOKUP(H30, Wage_Info!$B$2:$AD$55, 16, FALSE), E30=2, VLOOKUP(H30, Wage_Info!$B$2:$AD$55, 17, FALSE), E30=3, VLOOKUP(H30, Wage_Info!$B$2:$AD$55, 18, FALSE), E30=4, VLOOKUP(H30, Wage_Info!$B$2:$AD$55, 19, FALSE)), C30=2015, _xlfn.IFS(E30=1, VLOOKUP(H30, Wage_Info!$B$2:$AD$55, 20, FALSE), E30=2, VLOOKUP(H30, Wage_Info!$B$2:$AD$55, 21, FALSE), E30=3, VLOOKUP(H30, Wage_Info!$B$2:$AD$55, 22, FALSE), E30=4, VLOOKUP(H30, Wage_Info!$B$2:$AD$55, 23, FALSE)), C30=2016, _xlfn.IFS(E30=1, VLOOKUP(H30, Wage_Info!$B$2:$AD$55, 24, FALSE), E30=2, VLOOKUP(H30, Wage_Info!$B$2:$AD$55, 25, FALSE), E30=3, VLOOKUP(H30, Wage_Info!$B$2:$AD$55, 26, FALSE), E30=4, VLOOKUP(H30, Wage_Info!$B$2:$AD$55, 27, FALSE)), C30=2017, _xlfn.IFS(E30=1, VLOOKUP(H30, Wage_Info!$B$2:$AD$55, 28, FALSE), E30=2, VLOOKUP(H30, Wage_Info!$B$2:$AD$55, 29, FALSE)))</f>
        <v>149321645217</v>
      </c>
      <c r="AA30" s="16">
        <f t="shared" si="4"/>
        <v>7.2702749987943833E-3</v>
      </c>
      <c r="AB30">
        <f>Key!C73</f>
        <v>1</v>
      </c>
      <c r="AC30">
        <f t="shared" si="5"/>
        <v>0</v>
      </c>
      <c r="AD30">
        <f t="shared" si="6"/>
        <v>1</v>
      </c>
      <c r="AE30">
        <f t="shared" si="7"/>
        <v>1</v>
      </c>
    </row>
    <row r="31" spans="1:31" x14ac:dyDescent="0.3">
      <c r="A31">
        <v>75</v>
      </c>
      <c r="B31">
        <v>75</v>
      </c>
      <c r="C31">
        <v>2016</v>
      </c>
      <c r="D31">
        <v>2</v>
      </c>
      <c r="E31">
        <f t="shared" si="0"/>
        <v>1</v>
      </c>
      <c r="F31">
        <v>2016</v>
      </c>
      <c r="G31" t="s">
        <v>184</v>
      </c>
      <c r="H31" s="13">
        <f>VALUE(IF(G31="foreign",53,SUBSTITUTE(G31,G31,VLOOKUP(G31,Key!$F$2:$G$55,2,))))</f>
        <v>5</v>
      </c>
      <c r="I31" t="s">
        <v>184</v>
      </c>
      <c r="J31">
        <f>VALUE(_xlfn.IFS(I31="foreign",53,I31="fictional",54,NOT(OR(I31="foreign",I31="fictional")),SUBSTITUTE(I31,I31,VLOOKUP(I31,Key!$F$2:$G$55,2,))))</f>
        <v>5</v>
      </c>
      <c r="K31">
        <f t="shared" si="1"/>
        <v>1</v>
      </c>
      <c r="L31">
        <f>VLOOKUP(H31, Key!$G$2:$J$54, 2)</f>
        <v>3</v>
      </c>
      <c r="M31">
        <f>VLOOKUP(J31, Key!$G$2:$J$54, 2)</f>
        <v>3</v>
      </c>
      <c r="N31">
        <f>VLOOKUP("*"&amp;G31&amp;"*",Key!$M$2:$N$6,2,FALSE)</f>
        <v>4</v>
      </c>
      <c r="O31">
        <f>VLOOKUP("*"&amp;G31&amp;"*",Key!$Q$2:$R$11,2,FALSE)</f>
        <v>6</v>
      </c>
      <c r="P31">
        <v>3008</v>
      </c>
      <c r="Q31" s="8">
        <v>38000000</v>
      </c>
      <c r="R31" t="s">
        <v>283</v>
      </c>
      <c r="S31">
        <f>VLOOKUP(R31, Key!$T$2:$U$11, 2, FALSE)</f>
        <v>4</v>
      </c>
      <c r="T31">
        <f t="shared" si="2"/>
        <v>0</v>
      </c>
      <c r="U31">
        <f>_xlfn.IFS(F31=2017, VLOOKUP(H31, 'State Pop'!$B$2:$F$55,5),F31=2016, VLOOKUP(H31, 'State Pop'!$B$2:$F$55,4), F31=2015, VLOOKUP(H31, 'State Pop'!$B$2:$F$55,3), F31=2014, VLOOKUP(H31, 'State Pop'!$B$2:$F$55,2))</f>
        <v>39296476</v>
      </c>
      <c r="V31">
        <f>_xlfn.IFS(C40=2014, _xlfn.IFS(D40=1, VLOOKUP(H31, Film_Workers!$B$2:$AR$55, 2, FALSE), D40=2, VLOOKUP(H31, Film_Workers!$B$2:$AR$55, 3, FALSE), D40=3, VLOOKUP(H31, Film_Workers!$B$2:$AR$55, 4, FALSE), D40=4, VLOOKUP(H31, Film_Workers!$B$2:$AR$55, 5, FALSE), D40=5, VLOOKUP(H31, Film_Workers!$B$2:$AR$55, 6, FALSE), D40=6, VLOOKUP(H31, Film_Workers!$B$2:$AR$55, 7, FALSE), D40=7, VLOOKUP(H31, Film_Workers!$B$2:$AR$55, 8, FALSE), D40=8, VLOOKUP(H31, Film_Workers!$B$2:$AR$55, 9, FALSE), D40=9, VLOOKUP(H31, Film_Workers!$B$2:$AR$55, 10, FALSE), D40=10, VLOOKUP(H31, Film_Workers!$B$2:$AR$55, 11, FALSE), D40=11, VLOOKUP(H31, Film_Workers!$B$2:$AR$55, 12, FALSE), D40=12, VLOOKUP(H31, Film_Workers!$B$2:$AR$55, 13, FALSE)), C40=2015, _xlfn.IFS(D40=1, VLOOKUP(H31, Film_Workers!$B$2:$AR$55, 14, FALSE), D40=2, VLOOKUP(H31, Film_Workers!$B$2:$AR$55, 15, FALSE), D40=3, VLOOKUP(H31, Film_Workers!$B$2:$AR$55, 16, FALSE), D40=4, VLOOKUP(H31, Film_Workers!$B$2:$AR$55, 17, FALSE), D40=5, VLOOKUP(H31, Film_Workers!$B$2:$AR$55, 18, FALSE), D40=6, VLOOKUP(H31, Film_Workers!$B$2:$AR$55, 19, FALSE), D40=7, VLOOKUP(H31, Film_Workers!$B$2:$AR$55, 20, FALSE), D40=8, VLOOKUP(H31, Film_Workers!$B$2:$AR$55, 21, FALSE), D40=9, VLOOKUP(H31, Film_Workers!$B$2:$AR$55, 22, FALSE), D40=10, VLOOKUP(H31, Film_Workers!$B$2:$AR$55, 23, FALSE), D40=11, VLOOKUP(H31, Film_Workers!$B$2:$AR$55, 24, FALSE), D40=12, VLOOKUP(H31, Film_Workers!$B$2:$AR$55, 25, FALSE)), C40=2016, _xlfn.IFS(D40=1, VLOOKUP(H31, Film_Workers!$B$2:$AR$55, 26, FALSE), D40=2, VLOOKUP(H31, Film_Workers!$B$2:$AR$55, 27, FALSE), D40=3, VLOOKUP(H31, Film_Workers!$B$2:$AR$55, 28, FALSE), D40=4, VLOOKUP(H31, Film_Workers!$B$2:$AR$55, 29, FALSE), D40=5, VLOOKUP(H31, Film_Workers!$B$2:$AR$55, 30, FALSE), D40=6, VLOOKUP(H31, Film_Workers!$B$2:$AR$55, 31, FALSE), D40=7, VLOOKUP(H31, Film_Workers!$B$2:$AR$55, 32, FALSE), D40=8, VLOOKUP(H31, Film_Workers!$B$2:$AR$55, 33, FALSE), D40=9, VLOOKUP(H31, Film_Workers!$B$2:$AR$55, 34, FALSE), D40=10, VLOOKUP(H31, Film_Workers!$B$2:$AR$55, 35, FALSE), D40=11, VLOOKUP(H31, Film_Workers!$B$2:$AR$55, 36, FALSE), D40=12, VLOOKUP(H31, Film_Workers!$B$2:$AR$55, 37, FALSE)), C40=2017, _xlfn.IFS(D40=1, VLOOKUP(H31, Film_Workers!$B$2:$AR$55, 38, FALSE), D40=2, VLOOKUP(H31, Film_Workers!$B$2:$AR$55, 39, FALSE), D40=3, VLOOKUP(H31, Film_Workers!$B$2:$AR$55, 40, FALSE), D40=4, VLOOKUP(H31, Film_Workers!$B$2:$AR$55, 41, FALSE), D40=5, VLOOKUP(H31, Film_Workers!$B$2:$AR$55, 42, FALSE), D40=6, VLOOKUP(H31, Film_Workers!$B$2:$AR$55, 43)))</f>
        <v>143739</v>
      </c>
      <c r="W31">
        <f>_xlfn.IFS(C31=2014, _xlfn.IFS(D31=1, VLOOKUP(H31, Priv_Workers!$B$2:$AR$55, 2, FALSE), D31=2, VLOOKUP(H31, Priv_Workers!$B$2:$AR$55, 3, FALSE), D31=3, VLOOKUP(H31, Priv_Workers!$B$2:$AR$55, 4, FALSE), D31=4, VLOOKUP(H31, Priv_Workers!$B$2:$AR$55, 5, FALSE), D31=5, VLOOKUP(H31, Priv_Workers!$B$2:$AR$55, 6, FALSE), D31=6, VLOOKUP(H31, Priv_Workers!$B$2:$AR$55, 7, FALSE), D31=7, VLOOKUP(H31, Priv_Workers!$B$2:$AR$55, 8, FALSE), D31=8, VLOOKUP(H31, Priv_Workers!$B$2:$AR$55, 9, FALSE), D31=9, VLOOKUP(H31, Priv_Workers!$B$2:$AR$55, 10, FALSE), D31=10, VLOOKUP(H31, Priv_Workers!$B$2:$AR$55, 11, FALSE), D31=11, VLOOKUP(H31, Priv_Workers!$B$2:$AR$55, 12, FALSE), D31=12, VLOOKUP(H31, Priv_Workers!$B$2:$AR$55, 13, FALSE)), C31=2015, _xlfn.IFS(D31=1, VLOOKUP(H31, Priv_Workers!$B$2:$AR$55, 14, FALSE), D31=2, VLOOKUP(H31, Priv_Workers!$B$2:$AR$55, 15, FALSE), D31=3, VLOOKUP(H31, Priv_Workers!$B$2:$AR$55, 16, FALSE), D31=4, VLOOKUP(H31, Priv_Workers!$B$2:$AR$55, 17, FALSE), D31=5, VLOOKUP(H31, Priv_Workers!$B$2:$AR$55, 18, FALSE), D31=6, VLOOKUP(H31, Priv_Workers!$B$2:$AR$55, 19, FALSE), D31=7, VLOOKUP(H31, Priv_Workers!$B$2:$AR$55, 20, FALSE), D31=8, VLOOKUP(H31, Priv_Workers!$B$2:$AR$55, 21, FALSE), D31=9, VLOOKUP(H31, Priv_Workers!$B$2:$AR$55, 22, FALSE), D31=10, VLOOKUP(H31, Priv_Workers!$B$2:$AR$55, 23, FALSE), D31=11, VLOOKUP(H31, Priv_Workers!$B$2:$AR$55, 24, FALSE), D31=12, VLOOKUP(H31, Priv_Workers!$B$2:$AR$55, 25, FALSE)), C31=2016, _xlfn.IFS(D31=1, VLOOKUP(H31, Priv_Workers!$B$2:$AR$55, 26, FALSE), D31=2, VLOOKUP(H31, Priv_Workers!$B$2:$AR$55, 27, FALSE), D31=3, VLOOKUP(H31, Priv_Workers!$B$2:$AR$55, 28, FALSE), D31=4, VLOOKUP(H31, Priv_Workers!$B$2:$AR$55, 29, FALSE), D31=5, VLOOKUP(H31, Priv_Workers!$B$2:$AR$55, 30, FALSE), D31=6, VLOOKUP(H31, Priv_Workers!$B$2:$AR$55, 31, FALSE), D31=7, VLOOKUP(H31, Priv_Workers!$B$2:$AR$55, 32, FALSE), D31=8, VLOOKUP(H31, Priv_Workers!$B$2:$AR$55, 33, FALSE), D31=9, VLOOKUP(H31, Priv_Workers!$B$2:$AR$55, 34, FALSE), D31=10, VLOOKUP(H31, Priv_Workers!$B$2:$AR$55, 35, FALSE), D31=11, VLOOKUP(H31, Priv_Workers!$B$2:$AR$55, 36, FALSE), D31=12, VLOOKUP(H31, Priv_Workers!$B$2:$AR$55, 37, FALSE)), C31=2017, _xlfn.IFS(D31=1, VLOOKUP(H31, Priv_Workers!$B$2:$AR$55, 38, FALSE), D31=2, VLOOKUP(H31, Priv_Workers!$B$2:$AR$55, 39, FALSE), D31=3, VLOOKUP(H31, Priv_Workers!$B$2:$AR$55, 40, FALSE), D31=4, VLOOKUP(H31, Priv_Workers!$B$2:$AR$55, 41, FALSE), D31=5, VLOOKUP(H31, Priv_Workers!$B$2:$AR$55, 42, FALSE), D31=6, VLOOKUP(H31, Priv_Workers!$B$2:$AR$55, 43)))</f>
        <v>14007676</v>
      </c>
      <c r="X31" s="15">
        <f t="shared" si="3"/>
        <v>1.0261445224746774E-2</v>
      </c>
      <c r="Y31" s="8">
        <f>_xlfn.IFS(C31=2014, _xlfn.IFS(E31=1, VLOOKUP(H31, Wage_Info!$B$2:$AD$55, 2, FALSE), E31=2, VLOOKUP(H31, Wage_Info!$B$2:$AD$55, 3, FALSE), E31=3, VLOOKUP(H31, Wage_Info!$B$2:$AD$55, 4, FALSE), E31=4, VLOOKUP(H31, Wage_Info!$B$2:$AD$55, 5, FALSE)), C31=2015, _xlfn.IFS(E31=1, VLOOKUP(H31, Wage_Info!$B$2:$AD$55, 6, FALSE), E31=2, VLOOKUP(H31, Wage_Info!$B$2:$AD$55, 7, FALSE), E31=3, VLOOKUP(H31, Wage_Info!$B$2:$AD$55, 8, FALSE), E31=4, VLOOKUP(H31, Wage_Info!$B$2:$AD$55, 9, FALSE)), C31=2016, _xlfn.IFS(E31=1, VLOOKUP(H31, Wage_Info!$B$2:$AD$55, 10, FALSE), E31=2, VLOOKUP(H31, Wage_Info!$B$2:$AD$55, 11, FALSE), E31=3, VLOOKUP(H31, Wage_Info!$B$2:$AD$55, 12, FALSE), E31=4, VLOOKUP(H31, Wage_Info!$B$2:$AD$55, 13, FALSE)), C31=2017, _xlfn.IFS(E31=1, VLOOKUP(H31, Wage_Info!$B$2:$AD$55, 14, FALSE), E31=2, VLOOKUP(H31, Wage_Info!$B$2:$AD$55, 15, FALSE)))</f>
        <v>3341091442</v>
      </c>
      <c r="Z31" s="8">
        <f>_xlfn.IFS(C31=2014, _xlfn.IFS(E31=1, VLOOKUP(H31, Wage_Info!$B$2:$AD$55, 16, FALSE), E31=2, VLOOKUP(H31, Wage_Info!$B$2:$AD$55, 17, FALSE), E31=3, VLOOKUP(H31, Wage_Info!$B$2:$AD$55, 18, FALSE), E31=4, VLOOKUP(H31, Wage_Info!$B$2:$AD$55, 19, FALSE)), C31=2015, _xlfn.IFS(E31=1, VLOOKUP(H31, Wage_Info!$B$2:$AD$55, 20, FALSE), E31=2, VLOOKUP(H31, Wage_Info!$B$2:$AD$55, 21, FALSE), E31=3, VLOOKUP(H31, Wage_Info!$B$2:$AD$55, 22, FALSE), E31=4, VLOOKUP(H31, Wage_Info!$B$2:$AD$55, 23, FALSE)), C31=2016, _xlfn.IFS(E31=1, VLOOKUP(H31, Wage_Info!$B$2:$AD$55, 24, FALSE), E31=2, VLOOKUP(H31, Wage_Info!$B$2:$AD$55, 25, FALSE), E31=3, VLOOKUP(H31, Wage_Info!$B$2:$AD$55, 26, FALSE), E31=4, VLOOKUP(H31, Wage_Info!$B$2:$AD$55, 27, FALSE)), C31=2017, _xlfn.IFS(E31=1, VLOOKUP(H31, Wage_Info!$B$2:$AD$55, 28, FALSE), E31=2, VLOOKUP(H31, Wage_Info!$B$2:$AD$55, 29, FALSE)))</f>
        <v>217151007620</v>
      </c>
      <c r="AA31" s="16">
        <f t="shared" si="4"/>
        <v>1.5386027809029054E-2</v>
      </c>
      <c r="AB31">
        <f>Key!C76</f>
        <v>1</v>
      </c>
      <c r="AC31">
        <f t="shared" si="5"/>
        <v>1</v>
      </c>
      <c r="AD31">
        <f t="shared" si="6"/>
        <v>0</v>
      </c>
      <c r="AE31">
        <f t="shared" si="7"/>
        <v>1</v>
      </c>
    </row>
    <row r="32" spans="1:31" x14ac:dyDescent="0.3">
      <c r="A32">
        <v>185</v>
      </c>
      <c r="B32">
        <v>4</v>
      </c>
      <c r="C32">
        <v>2016</v>
      </c>
      <c r="D32">
        <v>3</v>
      </c>
      <c r="E32">
        <f t="shared" si="0"/>
        <v>1</v>
      </c>
      <c r="F32">
        <v>2017</v>
      </c>
      <c r="G32" t="s">
        <v>187</v>
      </c>
      <c r="H32" s="13">
        <f>VALUE(IF(G32="foreign",53,SUBSTITUTE(G32,G32,VLOOKUP(G32,Key!$F$2:$G$55,2,))))</f>
        <v>53</v>
      </c>
      <c r="I32" t="s">
        <v>282</v>
      </c>
      <c r="J32">
        <f>VALUE(_xlfn.IFS(I32="foreign",53,I32="fictional",54,NOT(OR(I32="foreign",I32="fictional")),SUBSTITUTE(I32,I32,VLOOKUP(I32,Key!$F$2:$G$55,2,))))</f>
        <v>53</v>
      </c>
      <c r="K32">
        <f t="shared" si="1"/>
        <v>1</v>
      </c>
      <c r="L32">
        <f>VLOOKUP(H32, Key!$G$2:$J$54, 2)</f>
        <v>0</v>
      </c>
      <c r="M32">
        <f>VLOOKUP(J32, Key!$G$2:$J$54, 2)</f>
        <v>0</v>
      </c>
      <c r="N32">
        <f>VLOOKUP("*"&amp;G32&amp;"*",Key!$M$2:$N$6,2,FALSE)</f>
        <v>0</v>
      </c>
      <c r="O32">
        <f>VLOOKUP("*"&amp;G32&amp;"*",Key!$Q$2:$R$11,2,FALSE)</f>
        <v>0</v>
      </c>
      <c r="P32">
        <v>4329</v>
      </c>
      <c r="Q32" s="8">
        <v>250000000</v>
      </c>
      <c r="R32" t="s">
        <v>174</v>
      </c>
      <c r="S32">
        <f>VLOOKUP(R32, Key!$T$2:$U$23, 2, FALSE)</f>
        <v>1</v>
      </c>
      <c r="T32">
        <f t="shared" si="2"/>
        <v>0</v>
      </c>
      <c r="U32">
        <f>_xlfn.IFS(F32=2017, VLOOKUP(H32, 'State Pop'!$B$2:$F$55,5),F32=2016, VLOOKUP(H32, 'State Pop'!$B$2:$F$55,4), F32=2015, VLOOKUP(H32, 'State Pop'!$B$2:$F$55,3), F32=2014, VLOOKUP(H32, 'State Pop'!$B$2:$F$55,2))</f>
        <v>0</v>
      </c>
      <c r="V32">
        <f>_xlfn.IFS(C32=2014, _xlfn.IFS(D32=1, VLOOKUP(H32, Film_Workers!$B$2:$AR$55, 2, FALSE), D32=2, VLOOKUP(H32, Film_Workers!$B$2:$AR$55, 3, FALSE), D32=3, VLOOKUP(H32, Film_Workers!$B$2:$AR$55, 4, FALSE), D32=4, VLOOKUP(H32, Film_Workers!$B$2:$AR$55, 5, FALSE), D32=5, VLOOKUP(H32, Film_Workers!$B$2:$AR$55, 6, FALSE), D32=6, VLOOKUP(H32, Film_Workers!$B$2:$AR$55, 7, FALSE), D32=7, VLOOKUP(H32, Film_Workers!$B$2:$AR$55, 8, FALSE), D32=8, VLOOKUP(H32, Film_Workers!$B$2:$AR$55, 9, FALSE), D32=9, VLOOKUP(H32, Film_Workers!$B$2:$AR$55, 10, FALSE), D32=10, VLOOKUP(H32, Film_Workers!$B$2:$AR$55, 11, FALSE), D32=11, VLOOKUP(H32, Film_Workers!$B$2:$AR$55, 12, FALSE), D32=12, VLOOKUP(H32, Film_Workers!$B$2:$AR$55, 13, FALSE)), C32=2015, _xlfn.IFS(D32=1, VLOOKUP(H32, Film_Workers!$B$2:$AR$55, 14, FALSE), D32=2, VLOOKUP(H32, Film_Workers!$B$2:$AR$55, 15, FALSE), D32=3, VLOOKUP(H32, Film_Workers!$B$2:$AR$55, 16, FALSE), D32=4, VLOOKUP(H32, Film_Workers!$B$2:$AR$55, 17, FALSE), D32=5, VLOOKUP(H32, Film_Workers!$B$2:$AR$55, 18, FALSE), D32=6, VLOOKUP(H32, Film_Workers!$B$2:$AR$55, 19, FALSE), D32=7, VLOOKUP(H32, Film_Workers!$B$2:$AR$55, 20, FALSE), D32=8, VLOOKUP(H32, Film_Workers!$B$2:$AR$55, 21, FALSE), D32=9, VLOOKUP(H32, Film_Workers!$B$2:$AR$55, 22, FALSE), D32=10, VLOOKUP(H32, Film_Workers!$B$2:$AR$55, 23, FALSE), D32=11, VLOOKUP(H32, Film_Workers!$B$2:$AR$55, 24, FALSE), D32=12, VLOOKUP(H32, Film_Workers!$B$2:$AR$55, 25, FALSE)), C32=2016, _xlfn.IFS(D32=1, VLOOKUP(H32, Film_Workers!$B$2:$AR$55, 26, FALSE), D32=2, VLOOKUP(H32, Film_Workers!$B$2:$AR$55, 27, FALSE), D32=3, VLOOKUP(H32, Film_Workers!$B$2:$AR$55, 28, FALSE), D32=4, VLOOKUP(H32, Film_Workers!$B$2:$AR$55, 29, FALSE), D32=5, VLOOKUP(H32, Film_Workers!$B$2:$AR$55, 30, FALSE), D32=6, VLOOKUP(H32, Film_Workers!$B$2:$AR$55, 31, FALSE), D32=7, VLOOKUP(H32, Film_Workers!$B$2:$AR$55, 32, FALSE), D32=8, VLOOKUP(H32, Film_Workers!$B$2:$AR$55, 33, FALSE), D32=9, VLOOKUP(H32, Film_Workers!$B$2:$AR$55, 34, FALSE), D32=10, VLOOKUP(H32, Film_Workers!$B$2:$AR$55, 35, FALSE), D32=11, VLOOKUP(H32, Film_Workers!$B$2:$AR$55, 36, FALSE), D32=12, VLOOKUP(H32, Film_Workers!$B$2:$AR$55, 37, FALSE)), C32=2017, _xlfn.IFS(D32=1, VLOOKUP(H32, Film_Workers!$B$2:$AR$55, 38, FALSE), D32=2, VLOOKUP(H32, Film_Workers!$B$2:$AR$55, 39, FALSE), D32=3, VLOOKUP(H32, Film_Workers!$B$2:$AR$55, 40, FALSE), D32=4, VLOOKUP(H32, Film_Workers!$B$2:$AR$55, 41, FALSE), D32=5, VLOOKUP(H32, Film_Workers!$B$2:$AR$55, 42, FALSE), D32=6, VLOOKUP(H32, Film_Workers!$B$2:$AR$55, 43)))</f>
        <v>0</v>
      </c>
      <c r="W32">
        <f>_xlfn.IFS(C32=2014, _xlfn.IFS(D32=1, VLOOKUP(H32, Priv_Workers!$B$2:$AR$55, 2, FALSE), D32=2, VLOOKUP(H32, Priv_Workers!$B$2:$AR$55, 3, FALSE), D32=3, VLOOKUP(H32, Priv_Workers!$B$2:$AR$55, 4, FALSE), D32=4, VLOOKUP(H32, Priv_Workers!$B$2:$AR$55, 5, FALSE), D32=5, VLOOKUP(H32, Priv_Workers!$B$2:$AR$55, 6, FALSE), D32=6, VLOOKUP(H32, Priv_Workers!$B$2:$AR$55, 7, FALSE), D32=7, VLOOKUP(H32, Priv_Workers!$B$2:$AR$55, 8, FALSE), D32=8, VLOOKUP(H32, Priv_Workers!$B$2:$AR$55, 9, FALSE), D32=9, VLOOKUP(H32, Priv_Workers!$B$2:$AR$55, 10, FALSE), D32=10, VLOOKUP(H32, Priv_Workers!$B$2:$AR$55, 11, FALSE), D32=11, VLOOKUP(H32, Priv_Workers!$B$2:$AR$55, 12, FALSE), D32=12, VLOOKUP(H32, Priv_Workers!$B$2:$AR$55, 13, FALSE)), C32=2015, _xlfn.IFS(D32=1, VLOOKUP(H32, Priv_Workers!$B$2:$AR$55, 14, FALSE), D32=2, VLOOKUP(H32, Priv_Workers!$B$2:$AR$55, 15, FALSE), D32=3, VLOOKUP(H32, Priv_Workers!$B$2:$AR$55, 16, FALSE), D32=4, VLOOKUP(H32, Priv_Workers!$B$2:$AR$55, 17, FALSE), D32=5, VLOOKUP(H32, Priv_Workers!$B$2:$AR$55, 18, FALSE), D32=6, VLOOKUP(H32, Priv_Workers!$B$2:$AR$55, 19, FALSE), D32=7, VLOOKUP(H32, Priv_Workers!$B$2:$AR$55, 20, FALSE), D32=8, VLOOKUP(H32, Priv_Workers!$B$2:$AR$55, 21, FALSE), D32=9, VLOOKUP(H32, Priv_Workers!$B$2:$AR$55, 22, FALSE), D32=10, VLOOKUP(H32, Priv_Workers!$B$2:$AR$55, 23, FALSE), D32=11, VLOOKUP(H32, Priv_Workers!$B$2:$AR$55, 24, FALSE), D32=12, VLOOKUP(H32, Priv_Workers!$B$2:$AR$55, 25, FALSE)), C32=2016, _xlfn.IFS(D32=1, VLOOKUP(H32, Priv_Workers!$B$2:$AR$55, 26, FALSE), D32=2, VLOOKUP(H32, Priv_Workers!$B$2:$AR$55, 27, FALSE), D32=3, VLOOKUP(H32, Priv_Workers!$B$2:$AR$55, 28, FALSE), D32=4, VLOOKUP(H32, Priv_Workers!$B$2:$AR$55, 29, FALSE), D32=5, VLOOKUP(H32, Priv_Workers!$B$2:$AR$55, 30, FALSE), D32=6, VLOOKUP(H32, Priv_Workers!$B$2:$AR$55, 31, FALSE), D32=7, VLOOKUP(H32, Priv_Workers!$B$2:$AR$55, 32, FALSE), D32=8, VLOOKUP(H32, Priv_Workers!$B$2:$AR$55, 33, FALSE), D32=9, VLOOKUP(H32, Priv_Workers!$B$2:$AR$55, 34, FALSE), D32=10, VLOOKUP(H32, Priv_Workers!$B$2:$AR$55, 35, FALSE), D32=11, VLOOKUP(H32, Priv_Workers!$B$2:$AR$55, 36, FALSE), D32=12, VLOOKUP(H32, Priv_Workers!$B$2:$AR$55, 37, FALSE)), C32=2017, _xlfn.IFS(D32=1, VLOOKUP(H32, Priv_Workers!$B$2:$AR$55, 38, FALSE), D32=2, VLOOKUP(H32, Priv_Workers!$B$2:$AR$55, 39, FALSE), D32=3, VLOOKUP(H32, Priv_Workers!$B$2:$AR$55, 40, FALSE), D32=4, VLOOKUP(H32, Priv_Workers!$B$2:$AR$55, 41, FALSE), D32=5, VLOOKUP(H32, Priv_Workers!$B$2:$AR$55, 42, FALSE), D32=6, VLOOKUP(H32, Priv_Workers!$B$2:$AR$55, 43)))</f>
        <v>0</v>
      </c>
      <c r="X32" s="15" t="e">
        <f t="shared" si="3"/>
        <v>#DIV/0!</v>
      </c>
      <c r="Y32" s="8">
        <f>_xlfn.IFS(C32=2014, _xlfn.IFS(E32=1, VLOOKUP(H32, Wage_Info!$B$2:$AD$55, 2, FALSE), E32=2, VLOOKUP(H32, Wage_Info!$B$2:$AD$55, 3, FALSE), E32=3, VLOOKUP(H32, Wage_Info!$B$2:$AD$55, 4, FALSE), E32=4, VLOOKUP(H32, Wage_Info!$B$2:$AD$55, 5, FALSE)), C32=2015, _xlfn.IFS(E32=1, VLOOKUP(H32, Wage_Info!$B$2:$AD$55, 6, FALSE), E32=2, VLOOKUP(H32, Wage_Info!$B$2:$AD$55, 7, FALSE), E32=3, VLOOKUP(H32, Wage_Info!$B$2:$AD$55, 8, FALSE), E32=4, VLOOKUP(H32, Wage_Info!$B$2:$AD$55, 9, FALSE)), C32=2016, _xlfn.IFS(E32=1, VLOOKUP(H32, Wage_Info!$B$2:$AD$55, 10, FALSE), E32=2, VLOOKUP(H32, Wage_Info!$B$2:$AD$55, 11, FALSE), E32=3, VLOOKUP(H32, Wage_Info!$B$2:$AD$55, 12, FALSE), E32=4, VLOOKUP(H32, Wage_Info!$B$2:$AD$55, 13, FALSE)), C32=2017, _xlfn.IFS(E32=1, VLOOKUP(H32, Wage_Info!$B$2:$AD$55, 14, FALSE), E32=2, VLOOKUP(H32, Wage_Info!$B$2:$AD$55, 15, FALSE)))</f>
        <v>0</v>
      </c>
      <c r="Z32" s="8">
        <f>_xlfn.IFS(C32=2014, _xlfn.IFS(E32=1, VLOOKUP(H32, Wage_Info!$B$2:$AD$55, 16, FALSE), E32=2, VLOOKUP(H32, Wage_Info!$B$2:$AD$55, 17, FALSE), E32=3, VLOOKUP(H32, Wage_Info!$B$2:$AD$55, 18, FALSE), E32=4, VLOOKUP(H32, Wage_Info!$B$2:$AD$55, 19, FALSE)), C32=2015, _xlfn.IFS(E32=1, VLOOKUP(H32, Wage_Info!$B$2:$AD$55, 20, FALSE), E32=2, VLOOKUP(H32, Wage_Info!$B$2:$AD$55, 21, FALSE), E32=3, VLOOKUP(H32, Wage_Info!$B$2:$AD$55, 22, FALSE), E32=4, VLOOKUP(H32, Wage_Info!$B$2:$AD$55, 23, FALSE)), C32=2016, _xlfn.IFS(E32=1, VLOOKUP(H32, Wage_Info!$B$2:$AD$55, 24, FALSE), E32=2, VLOOKUP(H32, Wage_Info!$B$2:$AD$55, 25, FALSE), E32=3, VLOOKUP(H32, Wage_Info!$B$2:$AD$55, 26, FALSE), E32=4, VLOOKUP(H32, Wage_Info!$B$2:$AD$55, 27, FALSE)), C32=2017, _xlfn.IFS(E32=1, VLOOKUP(H32, Wage_Info!$B$2:$AD$55, 28, FALSE), E32=2, VLOOKUP(H32, Wage_Info!$B$2:$AD$55, 29, FALSE)))</f>
        <v>0</v>
      </c>
      <c r="AA32" s="16" t="e">
        <f t="shared" si="4"/>
        <v>#DIV/0!</v>
      </c>
      <c r="AB32">
        <f>Key!C186</f>
        <v>1</v>
      </c>
      <c r="AC32">
        <f t="shared" si="5"/>
        <v>0</v>
      </c>
      <c r="AD32">
        <f t="shared" si="6"/>
        <v>0</v>
      </c>
      <c r="AE32">
        <f t="shared" si="7"/>
        <v>0</v>
      </c>
    </row>
    <row r="33" spans="1:31" x14ac:dyDescent="0.3">
      <c r="A33">
        <v>214</v>
      </c>
      <c r="B33">
        <v>33</v>
      </c>
      <c r="C33">
        <v>2016</v>
      </c>
      <c r="D33">
        <v>3</v>
      </c>
      <c r="E33">
        <f t="shared" si="0"/>
        <v>1</v>
      </c>
      <c r="F33">
        <v>2017</v>
      </c>
      <c r="G33" t="s">
        <v>284</v>
      </c>
      <c r="H33" s="13">
        <f>VALUE(IF(G33="foreign",53,SUBSTITUTE(G33,G33,VLOOKUP(G33,Key!$F$2:$G$55,2,))))</f>
        <v>11</v>
      </c>
      <c r="I33" t="s">
        <v>289</v>
      </c>
      <c r="J33">
        <f>VALUE(_xlfn.IFS(I33="foreign",53,I33="fictional",54,NOT(OR(I33="foreign",I33="fictional")),SUBSTITUTE(I33,I33,VLOOKUP(I33,Key!$F$2:$G$55,2,))))</f>
        <v>10</v>
      </c>
      <c r="K33">
        <f t="shared" si="1"/>
        <v>0</v>
      </c>
      <c r="L33">
        <f>VLOOKUP(H33, Key!$G$2:$J$54, 2)</f>
        <v>5</v>
      </c>
      <c r="M33">
        <f>VLOOKUP(J33, Key!$G$2:$J$54, 2)</f>
        <v>3</v>
      </c>
      <c r="N33">
        <f>VLOOKUP("*"&amp;G33&amp;"*",Key!$M$2:$N$6,2,FALSE)</f>
        <v>3</v>
      </c>
      <c r="O33">
        <f>VLOOKUP("*"&amp;G33&amp;"*",Key!$Q$2:$R$11,2,FALSE)</f>
        <v>7</v>
      </c>
      <c r="P33">
        <v>3647</v>
      </c>
      <c r="Q33" s="8">
        <v>69000000</v>
      </c>
      <c r="R33" t="s">
        <v>178</v>
      </c>
      <c r="S33">
        <f>VLOOKUP(R33, Key!$T$2:$U$23, 2, FALSE)</f>
        <v>5</v>
      </c>
      <c r="T33">
        <f t="shared" si="2"/>
        <v>0</v>
      </c>
      <c r="U33">
        <f>_xlfn.IFS(F33=2017, VLOOKUP(H33, 'State Pop'!$B$2:$F$55,5),F33=2016, VLOOKUP(H33, 'State Pop'!$B$2:$F$55,4), F33=2015, VLOOKUP(H33, 'State Pop'!$B$2:$F$55,3), F33=2014, VLOOKUP(H33, 'State Pop'!$B$2:$F$55,2))</f>
        <v>10429379</v>
      </c>
      <c r="V33">
        <f>_xlfn.IFS(C33=2014, _xlfn.IFS(D33=1, VLOOKUP(H33, Film_Workers!$B$2:$AR$55, 2, FALSE), D33=2, VLOOKUP(H33, Film_Workers!$B$2:$AR$55, 3, FALSE), D33=3, VLOOKUP(H33, Film_Workers!$B$2:$AR$55, 4, FALSE), D33=4, VLOOKUP(H33, Film_Workers!$B$2:$AR$55, 5, FALSE), D33=5, VLOOKUP(H33, Film_Workers!$B$2:$AR$55, 6, FALSE), D33=6, VLOOKUP(H33, Film_Workers!$B$2:$AR$55, 7, FALSE), D33=7, VLOOKUP(H33, Film_Workers!$B$2:$AR$55, 8, FALSE), D33=8, VLOOKUP(H33, Film_Workers!$B$2:$AR$55, 9, FALSE), D33=9, VLOOKUP(H33, Film_Workers!$B$2:$AR$55, 10, FALSE), D33=10, VLOOKUP(H33, Film_Workers!$B$2:$AR$55, 11, FALSE), D33=11, VLOOKUP(H33, Film_Workers!$B$2:$AR$55, 12, FALSE), D33=12, VLOOKUP(H33, Film_Workers!$B$2:$AR$55, 13, FALSE)), C33=2015, _xlfn.IFS(D33=1, VLOOKUP(H33, Film_Workers!$B$2:$AR$55, 14, FALSE), D33=2, VLOOKUP(H33, Film_Workers!$B$2:$AR$55, 15, FALSE), D33=3, VLOOKUP(H33, Film_Workers!$B$2:$AR$55, 16, FALSE), D33=4, VLOOKUP(H33, Film_Workers!$B$2:$AR$55, 17, FALSE), D33=5, VLOOKUP(H33, Film_Workers!$B$2:$AR$55, 18, FALSE), D33=6, VLOOKUP(H33, Film_Workers!$B$2:$AR$55, 19, FALSE), D33=7, VLOOKUP(H33, Film_Workers!$B$2:$AR$55, 20, FALSE), D33=8, VLOOKUP(H33, Film_Workers!$B$2:$AR$55, 21, FALSE), D33=9, VLOOKUP(H33, Film_Workers!$B$2:$AR$55, 22, FALSE), D33=10, VLOOKUP(H33, Film_Workers!$B$2:$AR$55, 23, FALSE), D33=11, VLOOKUP(H33, Film_Workers!$B$2:$AR$55, 24, FALSE), D33=12, VLOOKUP(H33, Film_Workers!$B$2:$AR$55, 25, FALSE)), C33=2016, _xlfn.IFS(D33=1, VLOOKUP(H33, Film_Workers!$B$2:$AR$55, 26, FALSE), D33=2, VLOOKUP(H33, Film_Workers!$B$2:$AR$55, 27, FALSE), D33=3, VLOOKUP(H33, Film_Workers!$B$2:$AR$55, 28, FALSE), D33=4, VLOOKUP(H33, Film_Workers!$B$2:$AR$55, 29, FALSE), D33=5, VLOOKUP(H33, Film_Workers!$B$2:$AR$55, 30, FALSE), D33=6, VLOOKUP(H33, Film_Workers!$B$2:$AR$55, 31, FALSE), D33=7, VLOOKUP(H33, Film_Workers!$B$2:$AR$55, 32, FALSE), D33=8, VLOOKUP(H33, Film_Workers!$B$2:$AR$55, 33, FALSE), D33=9, VLOOKUP(H33, Film_Workers!$B$2:$AR$55, 34, FALSE), D33=10, VLOOKUP(H33, Film_Workers!$B$2:$AR$55, 35, FALSE), D33=11, VLOOKUP(H33, Film_Workers!$B$2:$AR$55, 36, FALSE), D33=12, VLOOKUP(H33, Film_Workers!$B$2:$AR$55, 37, FALSE)), C33=2017, _xlfn.IFS(D33=1, VLOOKUP(H33, Film_Workers!$B$2:$AR$55, 38, FALSE), D33=2, VLOOKUP(H33, Film_Workers!$B$2:$AR$55, 39, FALSE), D33=3, VLOOKUP(H33, Film_Workers!$B$2:$AR$55, 40, FALSE), D33=4, VLOOKUP(H33, Film_Workers!$B$2:$AR$55, 41, FALSE), D33=5, VLOOKUP(H33, Film_Workers!$B$2:$AR$55, 42, FALSE), D33=6, VLOOKUP(H33, Film_Workers!$B$2:$AR$55, 43)))</f>
        <v>8805</v>
      </c>
      <c r="W33">
        <f>_xlfn.IFS(C33=2014, _xlfn.IFS(D33=1, VLOOKUP(H33, Priv_Workers!$B$2:$AR$55, 2, FALSE), D33=2, VLOOKUP(H33, Priv_Workers!$B$2:$AR$55, 3, FALSE), D33=3, VLOOKUP(H33, Priv_Workers!$B$2:$AR$55, 4, FALSE), D33=4, VLOOKUP(H33, Priv_Workers!$B$2:$AR$55, 5, FALSE), D33=5, VLOOKUP(H33, Priv_Workers!$B$2:$AR$55, 6, FALSE), D33=6, VLOOKUP(H33, Priv_Workers!$B$2:$AR$55, 7, FALSE), D33=7, VLOOKUP(H33, Priv_Workers!$B$2:$AR$55, 8, FALSE), D33=8, VLOOKUP(H33, Priv_Workers!$B$2:$AR$55, 9, FALSE), D33=9, VLOOKUP(H33, Priv_Workers!$B$2:$AR$55, 10, FALSE), D33=10, VLOOKUP(H33, Priv_Workers!$B$2:$AR$55, 11, FALSE), D33=11, VLOOKUP(H33, Priv_Workers!$B$2:$AR$55, 12, FALSE), D33=12, VLOOKUP(H33, Priv_Workers!$B$2:$AR$55, 13, FALSE)), C33=2015, _xlfn.IFS(D33=1, VLOOKUP(H33, Priv_Workers!$B$2:$AR$55, 14, FALSE), D33=2, VLOOKUP(H33, Priv_Workers!$B$2:$AR$55, 15, FALSE), D33=3, VLOOKUP(H33, Priv_Workers!$B$2:$AR$55, 16, FALSE), D33=4, VLOOKUP(H33, Priv_Workers!$B$2:$AR$55, 17, FALSE), D33=5, VLOOKUP(H33, Priv_Workers!$B$2:$AR$55, 18, FALSE), D33=6, VLOOKUP(H33, Priv_Workers!$B$2:$AR$55, 19, FALSE), D33=7, VLOOKUP(H33, Priv_Workers!$B$2:$AR$55, 20, FALSE), D33=8, VLOOKUP(H33, Priv_Workers!$B$2:$AR$55, 21, FALSE), D33=9, VLOOKUP(H33, Priv_Workers!$B$2:$AR$55, 22, FALSE), D33=10, VLOOKUP(H33, Priv_Workers!$B$2:$AR$55, 23, FALSE), D33=11, VLOOKUP(H33, Priv_Workers!$B$2:$AR$55, 24, FALSE), D33=12, VLOOKUP(H33, Priv_Workers!$B$2:$AR$55, 25, FALSE)), C33=2016, _xlfn.IFS(D33=1, VLOOKUP(H33, Priv_Workers!$B$2:$AR$55, 26, FALSE), D33=2, VLOOKUP(H33, Priv_Workers!$B$2:$AR$55, 27, FALSE), D33=3, VLOOKUP(H33, Priv_Workers!$B$2:$AR$55, 28, FALSE), D33=4, VLOOKUP(H33, Priv_Workers!$B$2:$AR$55, 29, FALSE), D33=5, VLOOKUP(H33, Priv_Workers!$B$2:$AR$55, 30, FALSE), D33=6, VLOOKUP(H33, Priv_Workers!$B$2:$AR$55, 31, FALSE), D33=7, VLOOKUP(H33, Priv_Workers!$B$2:$AR$55, 32, FALSE), D33=8, VLOOKUP(H33, Priv_Workers!$B$2:$AR$55, 33, FALSE), D33=9, VLOOKUP(H33, Priv_Workers!$B$2:$AR$55, 34, FALSE), D33=10, VLOOKUP(H33, Priv_Workers!$B$2:$AR$55, 35, FALSE), D33=11, VLOOKUP(H33, Priv_Workers!$B$2:$AR$55, 36, FALSE), D33=12, VLOOKUP(H33, Priv_Workers!$B$2:$AR$55, 37, FALSE)), C33=2017, _xlfn.IFS(D33=1, VLOOKUP(H33, Priv_Workers!$B$2:$AR$55, 38, FALSE), D33=2, VLOOKUP(H33, Priv_Workers!$B$2:$AR$55, 39, FALSE), D33=3, VLOOKUP(H33, Priv_Workers!$B$2:$AR$55, 40, FALSE), D33=4, VLOOKUP(H33, Priv_Workers!$B$2:$AR$55, 41, FALSE), D33=5, VLOOKUP(H33, Priv_Workers!$B$2:$AR$55, 42, FALSE), D33=6, VLOOKUP(H33, Priv_Workers!$B$2:$AR$55, 43)))</f>
        <v>3560977</v>
      </c>
      <c r="X33" s="15">
        <f t="shared" si="3"/>
        <v>2.4726360209571699E-3</v>
      </c>
      <c r="Y33" s="8">
        <f>_xlfn.IFS(C33=2014, _xlfn.IFS(E33=1, VLOOKUP(H33, Wage_Info!$B$2:$AD$55, 2, FALSE), E33=2, VLOOKUP(H33, Wage_Info!$B$2:$AD$55, 3, FALSE), E33=3, VLOOKUP(H33, Wage_Info!$B$2:$AD$55, 4, FALSE), E33=4, VLOOKUP(H33, Wage_Info!$B$2:$AD$55, 5, FALSE)), C33=2015, _xlfn.IFS(E33=1, VLOOKUP(H33, Wage_Info!$B$2:$AD$55, 6, FALSE), E33=2, VLOOKUP(H33, Wage_Info!$B$2:$AD$55, 7, FALSE), E33=3, VLOOKUP(H33, Wage_Info!$B$2:$AD$55, 8, FALSE), E33=4, VLOOKUP(H33, Wage_Info!$B$2:$AD$55, 9, FALSE)), C33=2016, _xlfn.IFS(E33=1, VLOOKUP(H33, Wage_Info!$B$2:$AD$55, 10, FALSE), E33=2, VLOOKUP(H33, Wage_Info!$B$2:$AD$55, 11, FALSE), E33=3, VLOOKUP(H33, Wage_Info!$B$2:$AD$55, 12, FALSE), E33=4, VLOOKUP(H33, Wage_Info!$B$2:$AD$55, 13, FALSE)), C33=2017, _xlfn.IFS(E33=1, VLOOKUP(H33, Wage_Info!$B$2:$AD$55, 14, FALSE), E33=2, VLOOKUP(H33, Wage_Info!$B$2:$AD$55, 15, FALSE)))</f>
        <v>151250349</v>
      </c>
      <c r="Z33" s="8">
        <f>_xlfn.IFS(C33=2014, _xlfn.IFS(E33=1, VLOOKUP(H33, Wage_Info!$B$2:$AD$55, 16, FALSE), E33=2, VLOOKUP(H33, Wage_Info!$B$2:$AD$55, 17, FALSE), E33=3, VLOOKUP(H33, Wage_Info!$B$2:$AD$55, 18, FALSE), E33=4, VLOOKUP(H33, Wage_Info!$B$2:$AD$55, 19, FALSE)), C33=2015, _xlfn.IFS(E33=1, VLOOKUP(H33, Wage_Info!$B$2:$AD$55, 20, FALSE), E33=2, VLOOKUP(H33, Wage_Info!$B$2:$AD$55, 21, FALSE), E33=3, VLOOKUP(H33, Wage_Info!$B$2:$AD$55, 22, FALSE), E33=4, VLOOKUP(H33, Wage_Info!$B$2:$AD$55, 23, FALSE)), C33=2016, _xlfn.IFS(E33=1, VLOOKUP(H33, Wage_Info!$B$2:$AD$55, 24, FALSE), E33=2, VLOOKUP(H33, Wage_Info!$B$2:$AD$55, 25, FALSE), E33=3, VLOOKUP(H33, Wage_Info!$B$2:$AD$55, 26, FALSE), E33=4, VLOOKUP(H33, Wage_Info!$B$2:$AD$55, 27, FALSE)), C33=2017, _xlfn.IFS(E33=1, VLOOKUP(H33, Wage_Info!$B$2:$AD$55, 28, FALSE), E33=2, VLOOKUP(H33, Wage_Info!$B$2:$AD$55, 29, FALSE)))</f>
        <v>47538652919</v>
      </c>
      <c r="AA33" s="16">
        <f t="shared" si="4"/>
        <v>3.1816288370163106E-3</v>
      </c>
      <c r="AB33">
        <f>Key!C215</f>
        <v>1</v>
      </c>
      <c r="AC33">
        <f t="shared" si="5"/>
        <v>0</v>
      </c>
      <c r="AD33">
        <f t="shared" si="6"/>
        <v>0</v>
      </c>
      <c r="AE33">
        <f t="shared" si="7"/>
        <v>0</v>
      </c>
    </row>
    <row r="34" spans="1:31" x14ac:dyDescent="0.3">
      <c r="A34">
        <v>260</v>
      </c>
      <c r="B34">
        <v>79</v>
      </c>
      <c r="C34">
        <v>2016</v>
      </c>
      <c r="D34">
        <v>3</v>
      </c>
      <c r="E34">
        <f t="shared" si="0"/>
        <v>1</v>
      </c>
      <c r="F34">
        <v>2017</v>
      </c>
      <c r="G34" t="s">
        <v>510</v>
      </c>
      <c r="H34" s="13">
        <f>VALUE(IF(G34="foreign",53,SUBSTITUTE(G34,G34,VLOOKUP(G34,Key!$F$2:$G$55,2,))))</f>
        <v>45</v>
      </c>
      <c r="I34" t="s">
        <v>518</v>
      </c>
      <c r="J34">
        <f>VALUE(_xlfn.IFS(I34="foreign",53,I34="fictional",54,NOT(OR(I34="foreign",I34="fictional")),SUBSTITUTE(I34,I34,VLOOKUP(I34,Key!$F$2:$G$55,2,))))</f>
        <v>51</v>
      </c>
      <c r="K34">
        <f t="shared" si="1"/>
        <v>0</v>
      </c>
      <c r="L34">
        <f>VLOOKUP(H34, Key!$G$2:$J$54, 2)</f>
        <v>2</v>
      </c>
      <c r="M34">
        <f>VLOOKUP(J34, Key!$G$2:$J$54, 2)</f>
        <v>2</v>
      </c>
      <c r="N34">
        <f>VLOOKUP("*"&amp;G34&amp;"*",Key!$M$2:$N$6,2,FALSE)</f>
        <v>4</v>
      </c>
      <c r="O34">
        <f>VLOOKUP("*"&amp;G34&amp;"*",Key!$Q$2:$R$11,2,FALSE)</f>
        <v>4</v>
      </c>
      <c r="P34">
        <v>2890</v>
      </c>
      <c r="Q34" s="8">
        <v>11000000</v>
      </c>
      <c r="R34" t="s">
        <v>517</v>
      </c>
      <c r="S34">
        <f>VLOOKUP(R34, Key!$T$2:$U$25, 2, FALSE)</f>
        <v>15</v>
      </c>
      <c r="T34">
        <f t="shared" si="2"/>
        <v>1</v>
      </c>
      <c r="U34">
        <f>_xlfn.IFS(F34=2017, VLOOKUP(H34, 'State Pop'!$B$2:$F$55,5),F34=2016, VLOOKUP(H34, 'State Pop'!$B$2:$F$55,4), F34=2015, VLOOKUP(H34, 'State Pop'!$B$2:$F$55,3), F34=2014, VLOOKUP(H34, 'State Pop'!$B$2:$F$55,2))</f>
        <v>3101833</v>
      </c>
      <c r="V34">
        <f>_xlfn.IFS(C34=2014, _xlfn.IFS(D34=1, VLOOKUP(H34, Film_Workers!$B$2:$AR$55, 2, FALSE), D34=2, VLOOKUP(H34, Film_Workers!$B$2:$AR$55, 3, FALSE), D34=3, VLOOKUP(H34, Film_Workers!$B$2:$AR$55, 4, FALSE), D34=4, VLOOKUP(H34, Film_Workers!$B$2:$AR$55, 5, FALSE), D34=5, VLOOKUP(H34, Film_Workers!$B$2:$AR$55, 6, FALSE), D34=6, VLOOKUP(H34, Film_Workers!$B$2:$AR$55, 7, FALSE), D34=7, VLOOKUP(H34, Film_Workers!$B$2:$AR$55, 8, FALSE), D34=8, VLOOKUP(H34, Film_Workers!$B$2:$AR$55, 9, FALSE), D34=9, VLOOKUP(H34, Film_Workers!$B$2:$AR$55, 10, FALSE), D34=10, VLOOKUP(H34, Film_Workers!$B$2:$AR$55, 11, FALSE), D34=11, VLOOKUP(H34, Film_Workers!$B$2:$AR$55, 12, FALSE), D34=12, VLOOKUP(H34, Film_Workers!$B$2:$AR$55, 13, FALSE)), C34=2015, _xlfn.IFS(D34=1, VLOOKUP(H34, Film_Workers!$B$2:$AR$55, 14, FALSE), D34=2, VLOOKUP(H34, Film_Workers!$B$2:$AR$55, 15, FALSE), D34=3, VLOOKUP(H34, Film_Workers!$B$2:$AR$55, 16, FALSE), D34=4, VLOOKUP(H34, Film_Workers!$B$2:$AR$55, 17, FALSE), D34=5, VLOOKUP(H34, Film_Workers!$B$2:$AR$55, 18, FALSE), D34=6, VLOOKUP(H34, Film_Workers!$B$2:$AR$55, 19, FALSE), D34=7, VLOOKUP(H34, Film_Workers!$B$2:$AR$55, 20, FALSE), D34=8, VLOOKUP(H34, Film_Workers!$B$2:$AR$55, 21, FALSE), D34=9, VLOOKUP(H34, Film_Workers!$B$2:$AR$55, 22, FALSE), D34=10, VLOOKUP(H34, Film_Workers!$B$2:$AR$55, 23, FALSE), D34=11, VLOOKUP(H34, Film_Workers!$B$2:$AR$55, 24, FALSE), D34=12, VLOOKUP(H34, Film_Workers!$B$2:$AR$55, 25, FALSE)), C34=2016, _xlfn.IFS(D34=1, VLOOKUP(H34, Film_Workers!$B$2:$AR$55, 26, FALSE), D34=2, VLOOKUP(H34, Film_Workers!$B$2:$AR$55, 27, FALSE), D34=3, VLOOKUP(H34, Film_Workers!$B$2:$AR$55, 28, FALSE), D34=4, VLOOKUP(H34, Film_Workers!$B$2:$AR$55, 29, FALSE), D34=5, VLOOKUP(H34, Film_Workers!$B$2:$AR$55, 30, FALSE), D34=6, VLOOKUP(H34, Film_Workers!$B$2:$AR$55, 31, FALSE), D34=7, VLOOKUP(H34, Film_Workers!$B$2:$AR$55, 32, FALSE), D34=8, VLOOKUP(H34, Film_Workers!$B$2:$AR$55, 33, FALSE), D34=9, VLOOKUP(H34, Film_Workers!$B$2:$AR$55, 34, FALSE), D34=10, VLOOKUP(H34, Film_Workers!$B$2:$AR$55, 35, FALSE), D34=11, VLOOKUP(H34, Film_Workers!$B$2:$AR$55, 36, FALSE), D34=12, VLOOKUP(H34, Film_Workers!$B$2:$AR$55, 37, FALSE)), C34=2017, _xlfn.IFS(D34=1, VLOOKUP(H34, Film_Workers!$B$2:$AR$55, 38, FALSE), D34=2, VLOOKUP(H34, Film_Workers!$B$2:$AR$55, 39, FALSE), D34=3, VLOOKUP(H34, Film_Workers!$B$2:$AR$55, 40, FALSE), D34=4, VLOOKUP(H34, Film_Workers!$B$2:$AR$55, 41, FALSE), D34=5, VLOOKUP(H34, Film_Workers!$B$2:$AR$55, 42, FALSE), D34=6, VLOOKUP(H34, Film_Workers!$B$2:$AR$55, 43)))</f>
        <v>1707</v>
      </c>
      <c r="W34">
        <f>_xlfn.IFS(C34=2014, _xlfn.IFS(D34=1, VLOOKUP(H34, Priv_Workers!$B$2:$AR$55, 2, FALSE), D34=2, VLOOKUP(H34, Priv_Workers!$B$2:$AR$55, 3, FALSE), D34=3, VLOOKUP(H34, Priv_Workers!$B$2:$AR$55, 4, FALSE), D34=4, VLOOKUP(H34, Priv_Workers!$B$2:$AR$55, 5, FALSE), D34=5, VLOOKUP(H34, Priv_Workers!$B$2:$AR$55, 6, FALSE), D34=6, VLOOKUP(H34, Priv_Workers!$B$2:$AR$55, 7, FALSE), D34=7, VLOOKUP(H34, Priv_Workers!$B$2:$AR$55, 8, FALSE), D34=8, VLOOKUP(H34, Priv_Workers!$B$2:$AR$55, 9, FALSE), D34=9, VLOOKUP(H34, Priv_Workers!$B$2:$AR$55, 10, FALSE), D34=10, VLOOKUP(H34, Priv_Workers!$B$2:$AR$55, 11, FALSE), D34=11, VLOOKUP(H34, Priv_Workers!$B$2:$AR$55, 12, FALSE), D34=12, VLOOKUP(H34, Priv_Workers!$B$2:$AR$55, 13, FALSE)), C34=2015, _xlfn.IFS(D34=1, VLOOKUP(H34, Priv_Workers!$B$2:$AR$55, 14, FALSE), D34=2, VLOOKUP(H34, Priv_Workers!$B$2:$AR$55, 15, FALSE), D34=3, VLOOKUP(H34, Priv_Workers!$B$2:$AR$55, 16, FALSE), D34=4, VLOOKUP(H34, Priv_Workers!$B$2:$AR$55, 17, FALSE), D34=5, VLOOKUP(H34, Priv_Workers!$B$2:$AR$55, 18, FALSE), D34=6, VLOOKUP(H34, Priv_Workers!$B$2:$AR$55, 19, FALSE), D34=7, VLOOKUP(H34, Priv_Workers!$B$2:$AR$55, 20, FALSE), D34=8, VLOOKUP(H34, Priv_Workers!$B$2:$AR$55, 21, FALSE), D34=9, VLOOKUP(H34, Priv_Workers!$B$2:$AR$55, 22, FALSE), D34=10, VLOOKUP(H34, Priv_Workers!$B$2:$AR$55, 23, FALSE), D34=11, VLOOKUP(H34, Priv_Workers!$B$2:$AR$55, 24, FALSE), D34=12, VLOOKUP(H34, Priv_Workers!$B$2:$AR$55, 25, FALSE)), C34=2016, _xlfn.IFS(D34=1, VLOOKUP(H34, Priv_Workers!$B$2:$AR$55, 26, FALSE), D34=2, VLOOKUP(H34, Priv_Workers!$B$2:$AR$55, 27, FALSE), D34=3, VLOOKUP(H34, Priv_Workers!$B$2:$AR$55, 28, FALSE), D34=4, VLOOKUP(H34, Priv_Workers!$B$2:$AR$55, 29, FALSE), D34=5, VLOOKUP(H34, Priv_Workers!$B$2:$AR$55, 30, FALSE), D34=6, VLOOKUP(H34, Priv_Workers!$B$2:$AR$55, 31, FALSE), D34=7, VLOOKUP(H34, Priv_Workers!$B$2:$AR$55, 32, FALSE), D34=8, VLOOKUP(H34, Priv_Workers!$B$2:$AR$55, 33, FALSE), D34=9, VLOOKUP(H34, Priv_Workers!$B$2:$AR$55, 34, FALSE), D34=10, VLOOKUP(H34, Priv_Workers!$B$2:$AR$55, 35, FALSE), D34=11, VLOOKUP(H34, Priv_Workers!$B$2:$AR$55, 36, FALSE), D34=12, VLOOKUP(H34, Priv_Workers!$B$2:$AR$55, 37, FALSE)), C34=2017, _xlfn.IFS(D34=1, VLOOKUP(H34, Priv_Workers!$B$2:$AR$55, 38, FALSE), D34=2, VLOOKUP(H34, Priv_Workers!$B$2:$AR$55, 39, FALSE), D34=3, VLOOKUP(H34, Priv_Workers!$B$2:$AR$55, 40, FALSE), D34=4, VLOOKUP(H34, Priv_Workers!$B$2:$AR$55, 41, FALSE), D34=5, VLOOKUP(H34, Priv_Workers!$B$2:$AR$55, 42, FALSE), D34=6, VLOOKUP(H34, Priv_Workers!$B$2:$AR$55, 43)))</f>
        <v>1145996</v>
      </c>
      <c r="X34" s="15">
        <f t="shared" si="3"/>
        <v>1.4895339948830537E-3</v>
      </c>
      <c r="Y34" s="8">
        <f>_xlfn.IFS(C34=2014, _xlfn.IFS(E34=1, VLOOKUP(H34, Wage_Info!$B$2:$AD$55, 2, FALSE), E34=2, VLOOKUP(H34, Wage_Info!$B$2:$AD$55, 3, FALSE), E34=3, VLOOKUP(H34, Wage_Info!$B$2:$AD$55, 4, FALSE), E34=4, VLOOKUP(H34, Wage_Info!$B$2:$AD$55, 5, FALSE)), C34=2015, _xlfn.IFS(E34=1, VLOOKUP(H34, Wage_Info!$B$2:$AD$55, 6, FALSE), E34=2, VLOOKUP(H34, Wage_Info!$B$2:$AD$55, 7, FALSE), E34=3, VLOOKUP(H34, Wage_Info!$B$2:$AD$55, 8, FALSE), E34=4, VLOOKUP(H34, Wage_Info!$B$2:$AD$55, 9, FALSE)), C34=2016, _xlfn.IFS(E34=1, VLOOKUP(H34, Wage_Info!$B$2:$AD$55, 10, FALSE), E34=2, VLOOKUP(H34, Wage_Info!$B$2:$AD$55, 11, FALSE), E34=3, VLOOKUP(H34, Wage_Info!$B$2:$AD$55, 12, FALSE), E34=4, VLOOKUP(H34, Wage_Info!$B$2:$AD$55, 13, FALSE)), C34=2017, _xlfn.IFS(E34=1, VLOOKUP(H34, Wage_Info!$B$2:$AD$55, 14, FALSE), E34=2, VLOOKUP(H34, Wage_Info!$B$2:$AD$55, 15, FALSE)))</f>
        <v>18444217</v>
      </c>
      <c r="Z34" s="8">
        <f>_xlfn.IFS(C34=2014, _xlfn.IFS(E34=1, VLOOKUP(H34, Wage_Info!$B$2:$AD$55, 16, FALSE), E34=2, VLOOKUP(H34, Wage_Info!$B$2:$AD$55, 17, FALSE), E34=3, VLOOKUP(H34, Wage_Info!$B$2:$AD$55, 18, FALSE), E34=4, VLOOKUP(H34, Wage_Info!$B$2:$AD$55, 19, FALSE)), C34=2015, _xlfn.IFS(E34=1, VLOOKUP(H34, Wage_Info!$B$2:$AD$55, 20, FALSE), E34=2, VLOOKUP(H34, Wage_Info!$B$2:$AD$55, 21, FALSE), E34=3, VLOOKUP(H34, Wage_Info!$B$2:$AD$55, 22, FALSE), E34=4, VLOOKUP(H34, Wage_Info!$B$2:$AD$55, 23, FALSE)), C34=2016, _xlfn.IFS(E34=1, VLOOKUP(H34, Wage_Info!$B$2:$AD$55, 24, FALSE), E34=2, VLOOKUP(H34, Wage_Info!$B$2:$AD$55, 25, FALSE), E34=3, VLOOKUP(H34, Wage_Info!$B$2:$AD$55, 26, FALSE), E34=4, VLOOKUP(H34, Wage_Info!$B$2:$AD$55, 27, FALSE)), C34=2017, _xlfn.IFS(E34=1, VLOOKUP(H34, Wage_Info!$B$2:$AD$55, 28, FALSE), E34=2, VLOOKUP(H34, Wage_Info!$B$2:$AD$55, 29, FALSE)))</f>
        <v>12579289658</v>
      </c>
      <c r="AA34" s="16">
        <f t="shared" si="4"/>
        <v>1.4662367670554518E-3</v>
      </c>
      <c r="AB34">
        <f>Key!C261</f>
        <v>1</v>
      </c>
      <c r="AC34">
        <f t="shared" si="5"/>
        <v>0</v>
      </c>
      <c r="AD34">
        <f t="shared" si="6"/>
        <v>0</v>
      </c>
      <c r="AE34">
        <f t="shared" si="7"/>
        <v>0</v>
      </c>
    </row>
    <row r="35" spans="1:31" x14ac:dyDescent="0.3">
      <c r="A35">
        <v>306</v>
      </c>
      <c r="B35">
        <v>125</v>
      </c>
      <c r="C35">
        <v>2016</v>
      </c>
      <c r="D35">
        <v>3</v>
      </c>
      <c r="E35">
        <f t="shared" si="0"/>
        <v>1</v>
      </c>
      <c r="F35">
        <v>2017</v>
      </c>
      <c r="G35" t="s">
        <v>15</v>
      </c>
      <c r="H35" s="13">
        <f>VALUE(IF(G35="foreign",53,SUBSTITUTE(G35,G35,VLOOKUP(G35,Key!$F$2:$G$55,2,))))</f>
        <v>5</v>
      </c>
      <c r="I35" t="s">
        <v>15</v>
      </c>
      <c r="J35">
        <f>VALUE(_xlfn.IFS(I35="foreign",53,I35="fictional",54,NOT(OR(I35="foreign",I35="fictional")),SUBSTITUTE(I35,I35,VLOOKUP(I35,Key!$F$2:$G$55,2,))))</f>
        <v>5</v>
      </c>
      <c r="K35">
        <f t="shared" si="1"/>
        <v>1</v>
      </c>
      <c r="L35">
        <f>VLOOKUP(H35, Key!$G$2:$J$54, 2)</f>
        <v>3</v>
      </c>
      <c r="M35">
        <f>VLOOKUP(J35, Key!$G$2:$J$54, 2)</f>
        <v>3</v>
      </c>
      <c r="N35">
        <f>VLOOKUP("*"&amp;G35&amp;"*",Key!$M$2:$N$6,2,FALSE)</f>
        <v>4</v>
      </c>
      <c r="O35">
        <f>VLOOKUP("*"&amp;G35&amp;"*",Key!$Q$2:$R$11,2,FALSE)</f>
        <v>6</v>
      </c>
      <c r="P35">
        <v>1557</v>
      </c>
      <c r="Q35" s="8">
        <v>10000000</v>
      </c>
      <c r="R35" t="s">
        <v>333</v>
      </c>
      <c r="S35">
        <f>VLOOKUP(R35, Key!$T$2:$U$27, 2, FALSE)</f>
        <v>14</v>
      </c>
      <c r="T35">
        <f t="shared" si="2"/>
        <v>1</v>
      </c>
      <c r="U35">
        <f>_xlfn.IFS(F35=2017, VLOOKUP(H35, 'State Pop'!$B$2:$F$55,5),F35=2016, VLOOKUP(H35, 'State Pop'!$B$2:$F$55,4), F35=2015, VLOOKUP(H35, 'State Pop'!$B$2:$F$55,3), F35=2014, VLOOKUP(H35, 'State Pop'!$B$2:$F$55,2))</f>
        <v>39536653</v>
      </c>
      <c r="V35">
        <f>_xlfn.IFS(C35=2014, _xlfn.IFS(D35=1, VLOOKUP(H35, Film_Workers!$B$2:$AR$55, 2, FALSE), D35=2, VLOOKUP(H35, Film_Workers!$B$2:$AR$55, 3, FALSE), D35=3, VLOOKUP(H35, Film_Workers!$B$2:$AR$55, 4, FALSE), D35=4, VLOOKUP(H35, Film_Workers!$B$2:$AR$55, 5, FALSE), D35=5, VLOOKUP(H35, Film_Workers!$B$2:$AR$55, 6, FALSE), D35=6, VLOOKUP(H35, Film_Workers!$B$2:$AR$55, 7, FALSE), D35=7, VLOOKUP(H35, Film_Workers!$B$2:$AR$55, 8, FALSE), D35=8, VLOOKUP(H35, Film_Workers!$B$2:$AR$55, 9, FALSE), D35=9, VLOOKUP(H35, Film_Workers!$B$2:$AR$55, 10, FALSE), D35=10, VLOOKUP(H35, Film_Workers!$B$2:$AR$55, 11, FALSE), D35=11, VLOOKUP(H35, Film_Workers!$B$2:$AR$55, 12, FALSE), D35=12, VLOOKUP(H35, Film_Workers!$B$2:$AR$55, 13, FALSE)), C35=2015, _xlfn.IFS(D35=1, VLOOKUP(H35, Film_Workers!$B$2:$AR$55, 14, FALSE), D35=2, VLOOKUP(H35, Film_Workers!$B$2:$AR$55, 15, FALSE), D35=3, VLOOKUP(H35, Film_Workers!$B$2:$AR$55, 16, FALSE), D35=4, VLOOKUP(H35, Film_Workers!$B$2:$AR$55, 17, FALSE), D35=5, VLOOKUP(H35, Film_Workers!$B$2:$AR$55, 18, FALSE), D35=6, VLOOKUP(H35, Film_Workers!$B$2:$AR$55, 19, FALSE), D35=7, VLOOKUP(H35, Film_Workers!$B$2:$AR$55, 20, FALSE), D35=8, VLOOKUP(H35, Film_Workers!$B$2:$AR$55, 21, FALSE), D35=9, VLOOKUP(H35, Film_Workers!$B$2:$AR$55, 22, FALSE), D35=10, VLOOKUP(H35, Film_Workers!$B$2:$AR$55, 23, FALSE), D35=11, VLOOKUP(H35, Film_Workers!$B$2:$AR$55, 24, FALSE), D35=12, VLOOKUP(H35, Film_Workers!$B$2:$AR$55, 25, FALSE)), C35=2016, _xlfn.IFS(D35=1, VLOOKUP(H35, Film_Workers!$B$2:$AR$55, 26, FALSE), D35=2, VLOOKUP(H35, Film_Workers!$B$2:$AR$55, 27, FALSE), D35=3, VLOOKUP(H35, Film_Workers!$B$2:$AR$55, 28, FALSE), D35=4, VLOOKUP(H35, Film_Workers!$B$2:$AR$55, 29, FALSE), D35=5, VLOOKUP(H35, Film_Workers!$B$2:$AR$55, 30, FALSE), D35=6, VLOOKUP(H35, Film_Workers!$B$2:$AR$55, 31, FALSE), D35=7, VLOOKUP(H35, Film_Workers!$B$2:$AR$55, 32, FALSE), D35=8, VLOOKUP(H35, Film_Workers!$B$2:$AR$55, 33, FALSE), D35=9, VLOOKUP(H35, Film_Workers!$B$2:$AR$55, 34, FALSE), D35=10, VLOOKUP(H35, Film_Workers!$B$2:$AR$55, 35, FALSE), D35=11, VLOOKUP(H35, Film_Workers!$B$2:$AR$55, 36, FALSE), D35=12, VLOOKUP(H35, Film_Workers!$B$2:$AR$55, 37, FALSE)), C35=2017, _xlfn.IFS(D35=1, VLOOKUP(H35, Film_Workers!$B$2:$AR$55, 38, FALSE), D35=2, VLOOKUP(H35, Film_Workers!$B$2:$AR$55, 39, FALSE), D35=3, VLOOKUP(H35, Film_Workers!$B$2:$AR$55, 40, FALSE), D35=4, VLOOKUP(H35, Film_Workers!$B$2:$AR$55, 41, FALSE), D35=5, VLOOKUP(H35, Film_Workers!$B$2:$AR$55, 42, FALSE), D35=6, VLOOKUP(H35, Film_Workers!$B$2:$AR$55, 43)))</f>
        <v>135762</v>
      </c>
      <c r="W35">
        <f>_xlfn.IFS(C35=2014, _xlfn.IFS(D35=1, VLOOKUP(H35, Priv_Workers!$B$2:$AR$55, 2, FALSE), D35=2, VLOOKUP(H35, Priv_Workers!$B$2:$AR$55, 3, FALSE), D35=3, VLOOKUP(H35, Priv_Workers!$B$2:$AR$55, 4, FALSE), D35=4, VLOOKUP(H35, Priv_Workers!$B$2:$AR$55, 5, FALSE), D35=5, VLOOKUP(H35, Priv_Workers!$B$2:$AR$55, 6, FALSE), D35=6, VLOOKUP(H35, Priv_Workers!$B$2:$AR$55, 7, FALSE), D35=7, VLOOKUP(H35, Priv_Workers!$B$2:$AR$55, 8, FALSE), D35=8, VLOOKUP(H35, Priv_Workers!$B$2:$AR$55, 9, FALSE), D35=9, VLOOKUP(H35, Priv_Workers!$B$2:$AR$55, 10, FALSE), D35=10, VLOOKUP(H35, Priv_Workers!$B$2:$AR$55, 11, FALSE), D35=11, VLOOKUP(H35, Priv_Workers!$B$2:$AR$55, 12, FALSE), D35=12, VLOOKUP(H35, Priv_Workers!$B$2:$AR$55, 13, FALSE)), C35=2015, _xlfn.IFS(D35=1, VLOOKUP(H35, Priv_Workers!$B$2:$AR$55, 14, FALSE), D35=2, VLOOKUP(H35, Priv_Workers!$B$2:$AR$55, 15, FALSE), D35=3, VLOOKUP(H35, Priv_Workers!$B$2:$AR$55, 16, FALSE), D35=4, VLOOKUP(H35, Priv_Workers!$B$2:$AR$55, 17, FALSE), D35=5, VLOOKUP(H35, Priv_Workers!$B$2:$AR$55, 18, FALSE), D35=6, VLOOKUP(H35, Priv_Workers!$B$2:$AR$55, 19, FALSE), D35=7, VLOOKUP(H35, Priv_Workers!$B$2:$AR$55, 20, FALSE), D35=8, VLOOKUP(H35, Priv_Workers!$B$2:$AR$55, 21, FALSE), D35=9, VLOOKUP(H35, Priv_Workers!$B$2:$AR$55, 22, FALSE), D35=10, VLOOKUP(H35, Priv_Workers!$B$2:$AR$55, 23, FALSE), D35=11, VLOOKUP(H35, Priv_Workers!$B$2:$AR$55, 24, FALSE), D35=12, VLOOKUP(H35, Priv_Workers!$B$2:$AR$55, 25, FALSE)), C35=2016, _xlfn.IFS(D35=1, VLOOKUP(H35, Priv_Workers!$B$2:$AR$55, 26, FALSE), D35=2, VLOOKUP(H35, Priv_Workers!$B$2:$AR$55, 27, FALSE), D35=3, VLOOKUP(H35, Priv_Workers!$B$2:$AR$55, 28, FALSE), D35=4, VLOOKUP(H35, Priv_Workers!$B$2:$AR$55, 29, FALSE), D35=5, VLOOKUP(H35, Priv_Workers!$B$2:$AR$55, 30, FALSE), D35=6, VLOOKUP(H35, Priv_Workers!$B$2:$AR$55, 31, FALSE), D35=7, VLOOKUP(H35, Priv_Workers!$B$2:$AR$55, 32, FALSE), D35=8, VLOOKUP(H35, Priv_Workers!$B$2:$AR$55, 33, FALSE), D35=9, VLOOKUP(H35, Priv_Workers!$B$2:$AR$55, 34, FALSE), D35=10, VLOOKUP(H35, Priv_Workers!$B$2:$AR$55, 35, FALSE), D35=11, VLOOKUP(H35, Priv_Workers!$B$2:$AR$55, 36, FALSE), D35=12, VLOOKUP(H35, Priv_Workers!$B$2:$AR$55, 37, FALSE)), C35=2017, _xlfn.IFS(D35=1, VLOOKUP(H35, Priv_Workers!$B$2:$AR$55, 38, FALSE), D35=2, VLOOKUP(H35, Priv_Workers!$B$2:$AR$55, 39, FALSE), D35=3, VLOOKUP(H35, Priv_Workers!$B$2:$AR$55, 40, FALSE), D35=4, VLOOKUP(H35, Priv_Workers!$B$2:$AR$55, 41, FALSE), D35=5, VLOOKUP(H35, Priv_Workers!$B$2:$AR$55, 42, FALSE), D35=6, VLOOKUP(H35, Priv_Workers!$B$2:$AR$55, 43)))</f>
        <v>13992792</v>
      </c>
      <c r="X35" s="15">
        <f t="shared" si="3"/>
        <v>9.7022810029620959E-3</v>
      </c>
      <c r="Y35" s="8">
        <f>_xlfn.IFS(C35=2014, _xlfn.IFS(E35=1, VLOOKUP(H35, Wage_Info!$B$2:$AD$55, 2, FALSE), E35=2, VLOOKUP(H35, Wage_Info!$B$2:$AD$55, 3, FALSE), E35=3, VLOOKUP(H35, Wage_Info!$B$2:$AD$55, 4, FALSE), E35=4, VLOOKUP(H35, Wage_Info!$B$2:$AD$55, 5, FALSE)), C35=2015, _xlfn.IFS(E35=1, VLOOKUP(H35, Wage_Info!$B$2:$AD$55, 6, FALSE), E35=2, VLOOKUP(H35, Wage_Info!$B$2:$AD$55, 7, FALSE), E35=3, VLOOKUP(H35, Wage_Info!$B$2:$AD$55, 8, FALSE), E35=4, VLOOKUP(H35, Wage_Info!$B$2:$AD$55, 9, FALSE)), C35=2016, _xlfn.IFS(E35=1, VLOOKUP(H35, Wage_Info!$B$2:$AD$55, 10, FALSE), E35=2, VLOOKUP(H35, Wage_Info!$B$2:$AD$55, 11, FALSE), E35=3, VLOOKUP(H35, Wage_Info!$B$2:$AD$55, 12, FALSE), E35=4, VLOOKUP(H35, Wage_Info!$B$2:$AD$55, 13, FALSE)), C35=2017, _xlfn.IFS(E35=1, VLOOKUP(H35, Wage_Info!$B$2:$AD$55, 14, FALSE), E35=2, VLOOKUP(H35, Wage_Info!$B$2:$AD$55, 15, FALSE)))</f>
        <v>3341091442</v>
      </c>
      <c r="Z35" s="8">
        <f>_xlfn.IFS(C35=2014, _xlfn.IFS(E35=1, VLOOKUP(H35, Wage_Info!$B$2:$AD$55, 16, FALSE), E35=2, VLOOKUP(H35, Wage_Info!$B$2:$AD$55, 17, FALSE), E35=3, VLOOKUP(H35, Wage_Info!$B$2:$AD$55, 18, FALSE), E35=4, VLOOKUP(H35, Wage_Info!$B$2:$AD$55, 19, FALSE)), C35=2015, _xlfn.IFS(E35=1, VLOOKUP(H35, Wage_Info!$B$2:$AD$55, 20, FALSE), E35=2, VLOOKUP(H35, Wage_Info!$B$2:$AD$55, 21, FALSE), E35=3, VLOOKUP(H35, Wage_Info!$B$2:$AD$55, 22, FALSE), E35=4, VLOOKUP(H35, Wage_Info!$B$2:$AD$55, 23, FALSE)), C35=2016, _xlfn.IFS(E35=1, VLOOKUP(H35, Wage_Info!$B$2:$AD$55, 24, FALSE), E35=2, VLOOKUP(H35, Wage_Info!$B$2:$AD$55, 25, FALSE), E35=3, VLOOKUP(H35, Wage_Info!$B$2:$AD$55, 26, FALSE), E35=4, VLOOKUP(H35, Wage_Info!$B$2:$AD$55, 27, FALSE)), C35=2017, _xlfn.IFS(E35=1, VLOOKUP(H35, Wage_Info!$B$2:$AD$55, 28, FALSE), E35=2, VLOOKUP(H35, Wage_Info!$B$2:$AD$55, 29, FALSE)))</f>
        <v>217151007620</v>
      </c>
      <c r="AA35" s="16">
        <f t="shared" si="4"/>
        <v>1.5386027809029054E-2</v>
      </c>
      <c r="AB35">
        <f>Key!C307</f>
        <v>1</v>
      </c>
      <c r="AC35">
        <f t="shared" si="5"/>
        <v>1</v>
      </c>
      <c r="AD35">
        <f t="shared" si="6"/>
        <v>0</v>
      </c>
      <c r="AE35">
        <f t="shared" si="7"/>
        <v>1</v>
      </c>
    </row>
    <row r="36" spans="1:31" x14ac:dyDescent="0.3">
      <c r="A36">
        <v>27</v>
      </c>
      <c r="B36">
        <v>27</v>
      </c>
      <c r="C36">
        <v>2016</v>
      </c>
      <c r="D36">
        <v>3</v>
      </c>
      <c r="E36">
        <f t="shared" si="0"/>
        <v>1</v>
      </c>
      <c r="F36">
        <v>2016</v>
      </c>
      <c r="G36" t="s">
        <v>187</v>
      </c>
      <c r="H36" s="13">
        <f>VALUE(IF(G36="foreign",53,SUBSTITUTE(G36,G36,VLOOKUP(G36,Key!$F$2:$G$55,2,))))</f>
        <v>53</v>
      </c>
      <c r="I36" t="s">
        <v>186</v>
      </c>
      <c r="J36">
        <f>VALUE(_xlfn.IFS(I36="foreign",53,I36="fictional",54,NOT(OR(I36="foreign",I36="fictional")),SUBSTITUTE(I36,I36,VLOOKUP(I36,Key!$F$2:$G$55,2,))))</f>
        <v>54</v>
      </c>
      <c r="K36">
        <f t="shared" si="1"/>
        <v>0</v>
      </c>
      <c r="L36">
        <f>VLOOKUP(H36, Key!$G$2:$J$54, 2)</f>
        <v>0</v>
      </c>
      <c r="M36">
        <f>VLOOKUP(J36, Key!$G$2:$J$54, 2)</f>
        <v>0</v>
      </c>
      <c r="N36">
        <f>VLOOKUP("*"&amp;G36&amp;"*",Key!$M$2:$N$6,2,FALSE)</f>
        <v>0</v>
      </c>
      <c r="O36">
        <f>VLOOKUP("*"&amp;G36&amp;"*",Key!$Q$2:$R$11,2,FALSE)</f>
        <v>0</v>
      </c>
      <c r="P36">
        <v>3802</v>
      </c>
      <c r="Q36" s="8">
        <v>115000000</v>
      </c>
      <c r="R36" t="s">
        <v>174</v>
      </c>
      <c r="S36">
        <f>VLOOKUP(R36, Key!$T$2:$U$8, 2, FALSE)</f>
        <v>1</v>
      </c>
      <c r="T36">
        <f t="shared" si="2"/>
        <v>0</v>
      </c>
      <c r="U36">
        <f>_xlfn.IFS(F36=2017, VLOOKUP(H36, 'State Pop'!$B$2:$F$55,5),F36=2016, VLOOKUP(H36, 'State Pop'!$B$2:$F$55,4), F36=2015, VLOOKUP(H36, 'State Pop'!$B$2:$F$55,3), F36=2014, VLOOKUP(H36, 'State Pop'!$B$2:$F$55,2))</f>
        <v>0</v>
      </c>
      <c r="V36">
        <f>_xlfn.IFS(C44=2014, _xlfn.IFS(D44=1, VLOOKUP(H36, Film_Workers!$B$2:$AR$55, 2, FALSE), D44=2, VLOOKUP(H36, Film_Workers!$B$2:$AR$55, 3, FALSE), D44=3, VLOOKUP(H36, Film_Workers!$B$2:$AR$55, 4, FALSE), D44=4, VLOOKUP(H36, Film_Workers!$B$2:$AR$55, 5, FALSE), D44=5, VLOOKUP(H36, Film_Workers!$B$2:$AR$55, 6, FALSE), D44=6, VLOOKUP(H36, Film_Workers!$B$2:$AR$55, 7, FALSE), D44=7, VLOOKUP(H36, Film_Workers!$B$2:$AR$55, 8, FALSE), D44=8, VLOOKUP(H36, Film_Workers!$B$2:$AR$55, 9, FALSE), D44=9, VLOOKUP(H36, Film_Workers!$B$2:$AR$55, 10, FALSE), D44=10, VLOOKUP(H36, Film_Workers!$B$2:$AR$55, 11, FALSE), D44=11, VLOOKUP(H36, Film_Workers!$B$2:$AR$55, 12, FALSE), D44=12, VLOOKUP(H36, Film_Workers!$B$2:$AR$55, 13, FALSE)), C44=2015, _xlfn.IFS(D44=1, VLOOKUP(H36, Film_Workers!$B$2:$AR$55, 14, FALSE), D44=2, VLOOKUP(H36, Film_Workers!$B$2:$AR$55, 15, FALSE), D44=3, VLOOKUP(H36, Film_Workers!$B$2:$AR$55, 16, FALSE), D44=4, VLOOKUP(H36, Film_Workers!$B$2:$AR$55, 17, FALSE), D44=5, VLOOKUP(H36, Film_Workers!$B$2:$AR$55, 18, FALSE), D44=6, VLOOKUP(H36, Film_Workers!$B$2:$AR$55, 19, FALSE), D44=7, VLOOKUP(H36, Film_Workers!$B$2:$AR$55, 20, FALSE), D44=8, VLOOKUP(H36, Film_Workers!$B$2:$AR$55, 21, FALSE), D44=9, VLOOKUP(H36, Film_Workers!$B$2:$AR$55, 22, FALSE), D44=10, VLOOKUP(H36, Film_Workers!$B$2:$AR$55, 23, FALSE), D44=11, VLOOKUP(H36, Film_Workers!$B$2:$AR$55, 24, FALSE), D44=12, VLOOKUP(H36, Film_Workers!$B$2:$AR$55, 25, FALSE)), C44=2016, _xlfn.IFS(D44=1, VLOOKUP(H36, Film_Workers!$B$2:$AR$55, 26, FALSE), D44=2, VLOOKUP(H36, Film_Workers!$B$2:$AR$55, 27, FALSE), D44=3, VLOOKUP(H36, Film_Workers!$B$2:$AR$55, 28, FALSE), D44=4, VLOOKUP(H36, Film_Workers!$B$2:$AR$55, 29, FALSE), D44=5, VLOOKUP(H36, Film_Workers!$B$2:$AR$55, 30, FALSE), D44=6, VLOOKUP(H36, Film_Workers!$B$2:$AR$55, 31, FALSE), D44=7, VLOOKUP(H36, Film_Workers!$B$2:$AR$55, 32, FALSE), D44=8, VLOOKUP(H36, Film_Workers!$B$2:$AR$55, 33, FALSE), D44=9, VLOOKUP(H36, Film_Workers!$B$2:$AR$55, 34, FALSE), D44=10, VLOOKUP(H36, Film_Workers!$B$2:$AR$55, 35, FALSE), D44=11, VLOOKUP(H36, Film_Workers!$B$2:$AR$55, 36, FALSE), D44=12, VLOOKUP(H36, Film_Workers!$B$2:$AR$55, 37, FALSE)), C44=2017, _xlfn.IFS(D44=1, VLOOKUP(H36, Film_Workers!$B$2:$AR$55, 38, FALSE), D44=2, VLOOKUP(H36, Film_Workers!$B$2:$AR$55, 39, FALSE), D44=3, VLOOKUP(H36, Film_Workers!$B$2:$AR$55, 40, FALSE), D44=4, VLOOKUP(H36, Film_Workers!$B$2:$AR$55, 41, FALSE), D44=5, VLOOKUP(H36, Film_Workers!$B$2:$AR$55, 42, FALSE), D44=6, VLOOKUP(H36, Film_Workers!$B$2:$AR$55, 43)))</f>
        <v>0</v>
      </c>
      <c r="W36">
        <f>_xlfn.IFS(C36=2014, _xlfn.IFS(D36=1, VLOOKUP(H36, Priv_Workers!$B$2:$AR$55, 2, FALSE), D36=2, VLOOKUP(H36, Priv_Workers!$B$2:$AR$55, 3, FALSE), D36=3, VLOOKUP(H36, Priv_Workers!$B$2:$AR$55, 4, FALSE), D36=4, VLOOKUP(H36, Priv_Workers!$B$2:$AR$55, 5, FALSE), D36=5, VLOOKUP(H36, Priv_Workers!$B$2:$AR$55, 6, FALSE), D36=6, VLOOKUP(H36, Priv_Workers!$B$2:$AR$55, 7, FALSE), D36=7, VLOOKUP(H36, Priv_Workers!$B$2:$AR$55, 8, FALSE), D36=8, VLOOKUP(H36, Priv_Workers!$B$2:$AR$55, 9, FALSE), D36=9, VLOOKUP(H36, Priv_Workers!$B$2:$AR$55, 10, FALSE), D36=10, VLOOKUP(H36, Priv_Workers!$B$2:$AR$55, 11, FALSE), D36=11, VLOOKUP(H36, Priv_Workers!$B$2:$AR$55, 12, FALSE), D36=12, VLOOKUP(H36, Priv_Workers!$B$2:$AR$55, 13, FALSE)), C36=2015, _xlfn.IFS(D36=1, VLOOKUP(H36, Priv_Workers!$B$2:$AR$55, 14, FALSE), D36=2, VLOOKUP(H36, Priv_Workers!$B$2:$AR$55, 15, FALSE), D36=3, VLOOKUP(H36, Priv_Workers!$B$2:$AR$55, 16, FALSE), D36=4, VLOOKUP(H36, Priv_Workers!$B$2:$AR$55, 17, FALSE), D36=5, VLOOKUP(H36, Priv_Workers!$B$2:$AR$55, 18, FALSE), D36=6, VLOOKUP(H36, Priv_Workers!$B$2:$AR$55, 19, FALSE), D36=7, VLOOKUP(H36, Priv_Workers!$B$2:$AR$55, 20, FALSE), D36=8, VLOOKUP(H36, Priv_Workers!$B$2:$AR$55, 21, FALSE), D36=9, VLOOKUP(H36, Priv_Workers!$B$2:$AR$55, 22, FALSE), D36=10, VLOOKUP(H36, Priv_Workers!$B$2:$AR$55, 23, FALSE), D36=11, VLOOKUP(H36, Priv_Workers!$B$2:$AR$55, 24, FALSE), D36=12, VLOOKUP(H36, Priv_Workers!$B$2:$AR$55, 25, FALSE)), C36=2016, _xlfn.IFS(D36=1, VLOOKUP(H36, Priv_Workers!$B$2:$AR$55, 26, FALSE), D36=2, VLOOKUP(H36, Priv_Workers!$B$2:$AR$55, 27, FALSE), D36=3, VLOOKUP(H36, Priv_Workers!$B$2:$AR$55, 28, FALSE), D36=4, VLOOKUP(H36, Priv_Workers!$B$2:$AR$55, 29, FALSE), D36=5, VLOOKUP(H36, Priv_Workers!$B$2:$AR$55, 30, FALSE), D36=6, VLOOKUP(H36, Priv_Workers!$B$2:$AR$55, 31, FALSE), D36=7, VLOOKUP(H36, Priv_Workers!$B$2:$AR$55, 32, FALSE), D36=8, VLOOKUP(H36, Priv_Workers!$B$2:$AR$55, 33, FALSE), D36=9, VLOOKUP(H36, Priv_Workers!$B$2:$AR$55, 34, FALSE), D36=10, VLOOKUP(H36, Priv_Workers!$B$2:$AR$55, 35, FALSE), D36=11, VLOOKUP(H36, Priv_Workers!$B$2:$AR$55, 36, FALSE), D36=12, VLOOKUP(H36, Priv_Workers!$B$2:$AR$55, 37, FALSE)), C36=2017, _xlfn.IFS(D36=1, VLOOKUP(H36, Priv_Workers!$B$2:$AR$55, 38, FALSE), D36=2, VLOOKUP(H36, Priv_Workers!$B$2:$AR$55, 39, FALSE), D36=3, VLOOKUP(H36, Priv_Workers!$B$2:$AR$55, 40, FALSE), D36=4, VLOOKUP(H36, Priv_Workers!$B$2:$AR$55, 41, FALSE), D36=5, VLOOKUP(H36, Priv_Workers!$B$2:$AR$55, 42, FALSE), D36=6, VLOOKUP(H36, Priv_Workers!$B$2:$AR$55, 43)))</f>
        <v>0</v>
      </c>
      <c r="X36" s="15" t="e">
        <f t="shared" si="3"/>
        <v>#DIV/0!</v>
      </c>
      <c r="Y36" s="8">
        <f>_xlfn.IFS(C36=2014, _xlfn.IFS(E36=1, VLOOKUP(H36, Wage_Info!$B$2:$AD$55, 2, FALSE), E36=2, VLOOKUP(H36, Wage_Info!$B$2:$AD$55, 3, FALSE), E36=3, VLOOKUP(H36, Wage_Info!$B$2:$AD$55, 4, FALSE), E36=4, VLOOKUP(H36, Wage_Info!$B$2:$AD$55, 5, FALSE)), C36=2015, _xlfn.IFS(E36=1, VLOOKUP(H36, Wage_Info!$B$2:$AD$55, 6, FALSE), E36=2, VLOOKUP(H36, Wage_Info!$B$2:$AD$55, 7, FALSE), E36=3, VLOOKUP(H36, Wage_Info!$B$2:$AD$55, 8, FALSE), E36=4, VLOOKUP(H36, Wage_Info!$B$2:$AD$55, 9, FALSE)), C36=2016, _xlfn.IFS(E36=1, VLOOKUP(H36, Wage_Info!$B$2:$AD$55, 10, FALSE), E36=2, VLOOKUP(H36, Wage_Info!$B$2:$AD$55, 11, FALSE), E36=3, VLOOKUP(H36, Wage_Info!$B$2:$AD$55, 12, FALSE), E36=4, VLOOKUP(H36, Wage_Info!$B$2:$AD$55, 13, FALSE)), C36=2017, _xlfn.IFS(E36=1, VLOOKUP(H36, Wage_Info!$B$2:$AD$55, 14, FALSE), E36=2, VLOOKUP(H36, Wage_Info!$B$2:$AD$55, 15, FALSE)))</f>
        <v>0</v>
      </c>
      <c r="Z36" s="8">
        <f>_xlfn.IFS(C36=2014, _xlfn.IFS(E36=1, VLOOKUP(H36, Wage_Info!$B$2:$AD$55, 16, FALSE), E36=2, VLOOKUP(H36, Wage_Info!$B$2:$AD$55, 17, FALSE), E36=3, VLOOKUP(H36, Wage_Info!$B$2:$AD$55, 18, FALSE), E36=4, VLOOKUP(H36, Wage_Info!$B$2:$AD$55, 19, FALSE)), C36=2015, _xlfn.IFS(E36=1, VLOOKUP(H36, Wage_Info!$B$2:$AD$55, 20, FALSE), E36=2, VLOOKUP(H36, Wage_Info!$B$2:$AD$55, 21, FALSE), E36=3, VLOOKUP(H36, Wage_Info!$B$2:$AD$55, 22, FALSE), E36=4, VLOOKUP(H36, Wage_Info!$B$2:$AD$55, 23, FALSE)), C36=2016, _xlfn.IFS(E36=1, VLOOKUP(H36, Wage_Info!$B$2:$AD$55, 24, FALSE), E36=2, VLOOKUP(H36, Wage_Info!$B$2:$AD$55, 25, FALSE), E36=3, VLOOKUP(H36, Wage_Info!$B$2:$AD$55, 26, FALSE), E36=4, VLOOKUP(H36, Wage_Info!$B$2:$AD$55, 27, FALSE)), C36=2017, _xlfn.IFS(E36=1, VLOOKUP(H36, Wage_Info!$B$2:$AD$55, 28, FALSE), E36=2, VLOOKUP(H36, Wage_Info!$B$2:$AD$55, 29, FALSE)))</f>
        <v>0</v>
      </c>
      <c r="AA36" s="16" t="e">
        <f t="shared" si="4"/>
        <v>#DIV/0!</v>
      </c>
      <c r="AB36">
        <f>Key!C28</f>
        <v>1</v>
      </c>
      <c r="AC36">
        <f t="shared" si="5"/>
        <v>0</v>
      </c>
      <c r="AD36">
        <f t="shared" si="6"/>
        <v>0</v>
      </c>
      <c r="AE36">
        <f t="shared" si="7"/>
        <v>0</v>
      </c>
    </row>
    <row r="37" spans="1:31" x14ac:dyDescent="0.3">
      <c r="A37">
        <v>41</v>
      </c>
      <c r="B37">
        <v>41</v>
      </c>
      <c r="C37">
        <v>2016</v>
      </c>
      <c r="D37">
        <v>3</v>
      </c>
      <c r="E37">
        <f t="shared" si="0"/>
        <v>1</v>
      </c>
      <c r="F37">
        <v>2016</v>
      </c>
      <c r="G37" t="s">
        <v>218</v>
      </c>
      <c r="H37" s="13">
        <f>VALUE(IF(G37="foreign",53,SUBSTITUTE(G37,G37,VLOOKUP(G37,Key!$F$2:$G$55,2,))))</f>
        <v>11</v>
      </c>
      <c r="I37" t="s">
        <v>56</v>
      </c>
      <c r="J37">
        <f>VALUE(_xlfn.IFS(I37="foreign",53,I37="fictional",54,NOT(OR(I37="foreign",I37="fictional")),SUBSTITUTE(I37,I37,VLOOKUP(I37,Key!$F$2:$G$55,2,))))</f>
        <v>47</v>
      </c>
      <c r="K37">
        <f t="shared" si="1"/>
        <v>0</v>
      </c>
      <c r="L37">
        <f>VLOOKUP(H37, Key!$G$2:$J$54, 2)</f>
        <v>5</v>
      </c>
      <c r="M37">
        <f>VLOOKUP(J37, Key!$G$2:$J$54, 2)</f>
        <v>2</v>
      </c>
      <c r="N37">
        <f>VLOOKUP("*"&amp;G37&amp;"*",Key!$M$2:$N$6,2,FALSE)</f>
        <v>3</v>
      </c>
      <c r="O37">
        <f>VLOOKUP("*"&amp;G37&amp;"*",Key!$Q$2:$R$11,2,FALSE)</f>
        <v>7</v>
      </c>
      <c r="P37">
        <v>3416</v>
      </c>
      <c r="Q37" s="8">
        <v>25000000</v>
      </c>
      <c r="R37" t="s">
        <v>177</v>
      </c>
      <c r="S37">
        <f>VLOOKUP(R37, Key!$T$2:$U$8, 2, FALSE)</f>
        <v>4</v>
      </c>
      <c r="T37">
        <f t="shared" si="2"/>
        <v>0</v>
      </c>
      <c r="U37">
        <f>_xlfn.IFS(F37=2017, VLOOKUP(H37, 'State Pop'!$B$2:$F$55,5),F37=2016, VLOOKUP(H37, 'State Pop'!$B$2:$F$55,4), F37=2015, VLOOKUP(H37, 'State Pop'!$B$2:$F$55,3), F37=2014, VLOOKUP(H37, 'State Pop'!$B$2:$F$55,2))</f>
        <v>10313620</v>
      </c>
      <c r="V37">
        <f>_xlfn.IFS(C45=2014, _xlfn.IFS(D45=1, VLOOKUP(H37, Film_Workers!$B$2:$AR$55, 2, FALSE), D45=2, VLOOKUP(H37, Film_Workers!$B$2:$AR$55, 3, FALSE), D45=3, VLOOKUP(H37, Film_Workers!$B$2:$AR$55, 4, FALSE), D45=4, VLOOKUP(H37, Film_Workers!$B$2:$AR$55, 5, FALSE), D45=5, VLOOKUP(H37, Film_Workers!$B$2:$AR$55, 6, FALSE), D45=6, VLOOKUP(H37, Film_Workers!$B$2:$AR$55, 7, FALSE), D45=7, VLOOKUP(H37, Film_Workers!$B$2:$AR$55, 8, FALSE), D45=8, VLOOKUP(H37, Film_Workers!$B$2:$AR$55, 9, FALSE), D45=9, VLOOKUP(H37, Film_Workers!$B$2:$AR$55, 10, FALSE), D45=10, VLOOKUP(H37, Film_Workers!$B$2:$AR$55, 11, FALSE), D45=11, VLOOKUP(H37, Film_Workers!$B$2:$AR$55, 12, FALSE), D45=12, VLOOKUP(H37, Film_Workers!$B$2:$AR$55, 13, FALSE)), C45=2015, _xlfn.IFS(D45=1, VLOOKUP(H37, Film_Workers!$B$2:$AR$55, 14, FALSE), D45=2, VLOOKUP(H37, Film_Workers!$B$2:$AR$55, 15, FALSE), D45=3, VLOOKUP(H37, Film_Workers!$B$2:$AR$55, 16, FALSE), D45=4, VLOOKUP(H37, Film_Workers!$B$2:$AR$55, 17, FALSE), D45=5, VLOOKUP(H37, Film_Workers!$B$2:$AR$55, 18, FALSE), D45=6, VLOOKUP(H37, Film_Workers!$B$2:$AR$55, 19, FALSE), D45=7, VLOOKUP(H37, Film_Workers!$B$2:$AR$55, 20, FALSE), D45=8, VLOOKUP(H37, Film_Workers!$B$2:$AR$55, 21, FALSE), D45=9, VLOOKUP(H37, Film_Workers!$B$2:$AR$55, 22, FALSE), D45=10, VLOOKUP(H37, Film_Workers!$B$2:$AR$55, 23, FALSE), D45=11, VLOOKUP(H37, Film_Workers!$B$2:$AR$55, 24, FALSE), D45=12, VLOOKUP(H37, Film_Workers!$B$2:$AR$55, 25, FALSE)), C45=2016, _xlfn.IFS(D45=1, VLOOKUP(H37, Film_Workers!$B$2:$AR$55, 26, FALSE), D45=2, VLOOKUP(H37, Film_Workers!$B$2:$AR$55, 27, FALSE), D45=3, VLOOKUP(H37, Film_Workers!$B$2:$AR$55, 28, FALSE), D45=4, VLOOKUP(H37, Film_Workers!$B$2:$AR$55, 29, FALSE), D45=5, VLOOKUP(H37, Film_Workers!$B$2:$AR$55, 30, FALSE), D45=6, VLOOKUP(H37, Film_Workers!$B$2:$AR$55, 31, FALSE), D45=7, VLOOKUP(H37, Film_Workers!$B$2:$AR$55, 32, FALSE), D45=8, VLOOKUP(H37, Film_Workers!$B$2:$AR$55, 33, FALSE), D45=9, VLOOKUP(H37, Film_Workers!$B$2:$AR$55, 34, FALSE), D45=10, VLOOKUP(H37, Film_Workers!$B$2:$AR$55, 35, FALSE), D45=11, VLOOKUP(H37, Film_Workers!$B$2:$AR$55, 36, FALSE), D45=12, VLOOKUP(H37, Film_Workers!$B$2:$AR$55, 37, FALSE)), C45=2017, _xlfn.IFS(D45=1, VLOOKUP(H37, Film_Workers!$B$2:$AR$55, 38, FALSE), D45=2, VLOOKUP(H37, Film_Workers!$B$2:$AR$55, 39, FALSE), D45=3, VLOOKUP(H37, Film_Workers!$B$2:$AR$55, 40, FALSE), D45=4, VLOOKUP(H37, Film_Workers!$B$2:$AR$55, 41, FALSE), D45=5, VLOOKUP(H37, Film_Workers!$B$2:$AR$55, 42, FALSE), D45=6, VLOOKUP(H37, Film_Workers!$B$2:$AR$55, 43)))</f>
        <v>12716</v>
      </c>
      <c r="W37">
        <f>_xlfn.IFS(C37=2014, _xlfn.IFS(D37=1, VLOOKUP(H37, Priv_Workers!$B$2:$AR$55, 2, FALSE), D37=2, VLOOKUP(H37, Priv_Workers!$B$2:$AR$55, 3, FALSE), D37=3, VLOOKUP(H37, Priv_Workers!$B$2:$AR$55, 4, FALSE), D37=4, VLOOKUP(H37, Priv_Workers!$B$2:$AR$55, 5, FALSE), D37=5, VLOOKUP(H37, Priv_Workers!$B$2:$AR$55, 6, FALSE), D37=6, VLOOKUP(H37, Priv_Workers!$B$2:$AR$55, 7, FALSE), D37=7, VLOOKUP(H37, Priv_Workers!$B$2:$AR$55, 8, FALSE), D37=8, VLOOKUP(H37, Priv_Workers!$B$2:$AR$55, 9, FALSE), D37=9, VLOOKUP(H37, Priv_Workers!$B$2:$AR$55, 10, FALSE), D37=10, VLOOKUP(H37, Priv_Workers!$B$2:$AR$55, 11, FALSE), D37=11, VLOOKUP(H37, Priv_Workers!$B$2:$AR$55, 12, FALSE), D37=12, VLOOKUP(H37, Priv_Workers!$B$2:$AR$55, 13, FALSE)), C37=2015, _xlfn.IFS(D37=1, VLOOKUP(H37, Priv_Workers!$B$2:$AR$55, 14, FALSE), D37=2, VLOOKUP(H37, Priv_Workers!$B$2:$AR$55, 15, FALSE), D37=3, VLOOKUP(H37, Priv_Workers!$B$2:$AR$55, 16, FALSE), D37=4, VLOOKUP(H37, Priv_Workers!$B$2:$AR$55, 17, FALSE), D37=5, VLOOKUP(H37, Priv_Workers!$B$2:$AR$55, 18, FALSE), D37=6, VLOOKUP(H37, Priv_Workers!$B$2:$AR$55, 19, FALSE), D37=7, VLOOKUP(H37, Priv_Workers!$B$2:$AR$55, 20, FALSE), D37=8, VLOOKUP(H37, Priv_Workers!$B$2:$AR$55, 21, FALSE), D37=9, VLOOKUP(H37, Priv_Workers!$B$2:$AR$55, 22, FALSE), D37=10, VLOOKUP(H37, Priv_Workers!$B$2:$AR$55, 23, FALSE), D37=11, VLOOKUP(H37, Priv_Workers!$B$2:$AR$55, 24, FALSE), D37=12, VLOOKUP(H37, Priv_Workers!$B$2:$AR$55, 25, FALSE)), C37=2016, _xlfn.IFS(D37=1, VLOOKUP(H37, Priv_Workers!$B$2:$AR$55, 26, FALSE), D37=2, VLOOKUP(H37, Priv_Workers!$B$2:$AR$55, 27, FALSE), D37=3, VLOOKUP(H37, Priv_Workers!$B$2:$AR$55, 28, FALSE), D37=4, VLOOKUP(H37, Priv_Workers!$B$2:$AR$55, 29, FALSE), D37=5, VLOOKUP(H37, Priv_Workers!$B$2:$AR$55, 30, FALSE), D37=6, VLOOKUP(H37, Priv_Workers!$B$2:$AR$55, 31, FALSE), D37=7, VLOOKUP(H37, Priv_Workers!$B$2:$AR$55, 32, FALSE), D37=8, VLOOKUP(H37, Priv_Workers!$B$2:$AR$55, 33, FALSE), D37=9, VLOOKUP(H37, Priv_Workers!$B$2:$AR$55, 34, FALSE), D37=10, VLOOKUP(H37, Priv_Workers!$B$2:$AR$55, 35, FALSE), D37=11, VLOOKUP(H37, Priv_Workers!$B$2:$AR$55, 36, FALSE), D37=12, VLOOKUP(H37, Priv_Workers!$B$2:$AR$55, 37, FALSE)), C37=2017, _xlfn.IFS(D37=1, VLOOKUP(H37, Priv_Workers!$B$2:$AR$55, 38, FALSE), D37=2, VLOOKUP(H37, Priv_Workers!$B$2:$AR$55, 39, FALSE), D37=3, VLOOKUP(H37, Priv_Workers!$B$2:$AR$55, 40, FALSE), D37=4, VLOOKUP(H37, Priv_Workers!$B$2:$AR$55, 41, FALSE), D37=5, VLOOKUP(H37, Priv_Workers!$B$2:$AR$55, 42, FALSE), D37=6, VLOOKUP(H37, Priv_Workers!$B$2:$AR$55, 43)))</f>
        <v>3560977</v>
      </c>
      <c r="X37" s="15">
        <f t="shared" si="3"/>
        <v>3.5709301127190658E-3</v>
      </c>
      <c r="Y37" s="8">
        <f>_xlfn.IFS(C37=2014, _xlfn.IFS(E37=1, VLOOKUP(H37, Wage_Info!$B$2:$AD$55, 2, FALSE), E37=2, VLOOKUP(H37, Wage_Info!$B$2:$AD$55, 3, FALSE), E37=3, VLOOKUP(H37, Wage_Info!$B$2:$AD$55, 4, FALSE), E37=4, VLOOKUP(H37, Wage_Info!$B$2:$AD$55, 5, FALSE)), C37=2015, _xlfn.IFS(E37=1, VLOOKUP(H37, Wage_Info!$B$2:$AD$55, 6, FALSE), E37=2, VLOOKUP(H37, Wage_Info!$B$2:$AD$55, 7, FALSE), E37=3, VLOOKUP(H37, Wage_Info!$B$2:$AD$55, 8, FALSE), E37=4, VLOOKUP(H37, Wage_Info!$B$2:$AD$55, 9, FALSE)), C37=2016, _xlfn.IFS(E37=1, VLOOKUP(H37, Wage_Info!$B$2:$AD$55, 10, FALSE), E37=2, VLOOKUP(H37, Wage_Info!$B$2:$AD$55, 11, FALSE), E37=3, VLOOKUP(H37, Wage_Info!$B$2:$AD$55, 12, FALSE), E37=4, VLOOKUP(H37, Wage_Info!$B$2:$AD$55, 13, FALSE)), C37=2017, _xlfn.IFS(E37=1, VLOOKUP(H37, Wage_Info!$B$2:$AD$55, 14, FALSE), E37=2, VLOOKUP(H37, Wage_Info!$B$2:$AD$55, 15, FALSE)))</f>
        <v>151250349</v>
      </c>
      <c r="Z37" s="8">
        <f>_xlfn.IFS(C37=2014, _xlfn.IFS(E37=1, VLOOKUP(H37, Wage_Info!$B$2:$AD$55, 16, FALSE), E37=2, VLOOKUP(H37, Wage_Info!$B$2:$AD$55, 17, FALSE), E37=3, VLOOKUP(H37, Wage_Info!$B$2:$AD$55, 18, FALSE), E37=4, VLOOKUP(H37, Wage_Info!$B$2:$AD$55, 19, FALSE)), C37=2015, _xlfn.IFS(E37=1, VLOOKUP(H37, Wage_Info!$B$2:$AD$55, 20, FALSE), E37=2, VLOOKUP(H37, Wage_Info!$B$2:$AD$55, 21, FALSE), E37=3, VLOOKUP(H37, Wage_Info!$B$2:$AD$55, 22, FALSE), E37=4, VLOOKUP(H37, Wage_Info!$B$2:$AD$55, 23, FALSE)), C37=2016, _xlfn.IFS(E37=1, VLOOKUP(H37, Wage_Info!$B$2:$AD$55, 24, FALSE), E37=2, VLOOKUP(H37, Wage_Info!$B$2:$AD$55, 25, FALSE), E37=3, VLOOKUP(H37, Wage_Info!$B$2:$AD$55, 26, FALSE), E37=4, VLOOKUP(H37, Wage_Info!$B$2:$AD$55, 27, FALSE)), C37=2017, _xlfn.IFS(E37=1, VLOOKUP(H37, Wage_Info!$B$2:$AD$55, 28, FALSE), E37=2, VLOOKUP(H37, Wage_Info!$B$2:$AD$55, 29, FALSE)))</f>
        <v>47538652919</v>
      </c>
      <c r="AA37" s="16">
        <f t="shared" si="4"/>
        <v>3.1816288370163106E-3</v>
      </c>
      <c r="AB37">
        <f>Key!C42</f>
        <v>1</v>
      </c>
      <c r="AC37">
        <f t="shared" si="5"/>
        <v>0</v>
      </c>
      <c r="AD37">
        <f t="shared" si="6"/>
        <v>0</v>
      </c>
      <c r="AE37">
        <f t="shared" si="7"/>
        <v>0</v>
      </c>
    </row>
    <row r="38" spans="1:31" x14ac:dyDescent="0.3">
      <c r="A38">
        <v>57</v>
      </c>
      <c r="B38">
        <v>57</v>
      </c>
      <c r="C38">
        <v>2016</v>
      </c>
      <c r="D38">
        <v>3</v>
      </c>
      <c r="E38">
        <f t="shared" si="0"/>
        <v>1</v>
      </c>
      <c r="F38">
        <v>2016</v>
      </c>
      <c r="G38" t="s">
        <v>20</v>
      </c>
      <c r="H38" s="13">
        <f>VALUE(IF(G38="foreign",53,SUBSTITUTE(G38,G38,VLOOKUP(G38,Key!$F$2:$G$55,2,))))</f>
        <v>11</v>
      </c>
      <c r="I38" t="s">
        <v>23</v>
      </c>
      <c r="J38">
        <f>VALUE(_xlfn.IFS(I38="foreign",53,I38="fictional",54,NOT(OR(I38="foreign",I38="fictional")),SUBSTITUTE(I38,I38,VLOOKUP(I38,Key!$F$2:$G$55,2,))))</f>
        <v>14</v>
      </c>
      <c r="K38">
        <f t="shared" si="1"/>
        <v>0</v>
      </c>
      <c r="L38">
        <f>VLOOKUP(H38, Key!$G$2:$J$54, 2)</f>
        <v>5</v>
      </c>
      <c r="M38">
        <f>VLOOKUP(J38, Key!$G$2:$J$54, 2)</f>
        <v>3</v>
      </c>
      <c r="N38">
        <f>VLOOKUP("*"&amp;G38&amp;"*",Key!$M$2:$N$6,2,FALSE)</f>
        <v>3</v>
      </c>
      <c r="O38">
        <f>VLOOKUP("*"&amp;G38&amp;"*",Key!$Q$2:$R$11,2,FALSE)</f>
        <v>7</v>
      </c>
      <c r="P38">
        <v>3210</v>
      </c>
      <c r="Q38" s="8">
        <v>45000000</v>
      </c>
      <c r="R38" t="s">
        <v>178</v>
      </c>
      <c r="S38">
        <f>VLOOKUP(R38, Key!$T$2:$U$10, 2, FALSE)</f>
        <v>5</v>
      </c>
      <c r="T38">
        <f t="shared" si="2"/>
        <v>0</v>
      </c>
      <c r="U38">
        <f>_xlfn.IFS(F38=2017, VLOOKUP(H38, 'State Pop'!$B$2:$F$55,5),F38=2016, VLOOKUP(H38, 'State Pop'!$B$2:$F$55,4), F38=2015, VLOOKUP(H38, 'State Pop'!$B$2:$F$55,3), F38=2014, VLOOKUP(H38, 'State Pop'!$B$2:$F$55,2))</f>
        <v>10313620</v>
      </c>
      <c r="V38">
        <f>_xlfn.IFS(C47=2014, _xlfn.IFS(D47=1, VLOOKUP(H38, Film_Workers!$B$2:$AR$55, 2, FALSE), D47=2, VLOOKUP(H38, Film_Workers!$B$2:$AR$55, 3, FALSE), D47=3, VLOOKUP(H38, Film_Workers!$B$2:$AR$55, 4, FALSE), D47=4, VLOOKUP(H38, Film_Workers!$B$2:$AR$55, 5, FALSE), D47=5, VLOOKUP(H38, Film_Workers!$B$2:$AR$55, 6, FALSE), D47=6, VLOOKUP(H38, Film_Workers!$B$2:$AR$55, 7, FALSE), D47=7, VLOOKUP(H38, Film_Workers!$B$2:$AR$55, 8, FALSE), D47=8, VLOOKUP(H38, Film_Workers!$B$2:$AR$55, 9, FALSE), D47=9, VLOOKUP(H38, Film_Workers!$B$2:$AR$55, 10, FALSE), D47=10, VLOOKUP(H38, Film_Workers!$B$2:$AR$55, 11, FALSE), D47=11, VLOOKUP(H38, Film_Workers!$B$2:$AR$55, 12, FALSE), D47=12, VLOOKUP(H38, Film_Workers!$B$2:$AR$55, 13, FALSE)), C47=2015, _xlfn.IFS(D47=1, VLOOKUP(H38, Film_Workers!$B$2:$AR$55, 14, FALSE), D47=2, VLOOKUP(H38, Film_Workers!$B$2:$AR$55, 15, FALSE), D47=3, VLOOKUP(H38, Film_Workers!$B$2:$AR$55, 16, FALSE), D47=4, VLOOKUP(H38, Film_Workers!$B$2:$AR$55, 17, FALSE), D47=5, VLOOKUP(H38, Film_Workers!$B$2:$AR$55, 18, FALSE), D47=6, VLOOKUP(H38, Film_Workers!$B$2:$AR$55, 19, FALSE), D47=7, VLOOKUP(H38, Film_Workers!$B$2:$AR$55, 20, FALSE), D47=8, VLOOKUP(H38, Film_Workers!$B$2:$AR$55, 21, FALSE), D47=9, VLOOKUP(H38, Film_Workers!$B$2:$AR$55, 22, FALSE), D47=10, VLOOKUP(H38, Film_Workers!$B$2:$AR$55, 23, FALSE), D47=11, VLOOKUP(H38, Film_Workers!$B$2:$AR$55, 24, FALSE), D47=12, VLOOKUP(H38, Film_Workers!$B$2:$AR$55, 25, FALSE)), C47=2016, _xlfn.IFS(D47=1, VLOOKUP(H38, Film_Workers!$B$2:$AR$55, 26, FALSE), D47=2, VLOOKUP(H38, Film_Workers!$B$2:$AR$55, 27, FALSE), D47=3, VLOOKUP(H38, Film_Workers!$B$2:$AR$55, 28, FALSE), D47=4, VLOOKUP(H38, Film_Workers!$B$2:$AR$55, 29, FALSE), D47=5, VLOOKUP(H38, Film_Workers!$B$2:$AR$55, 30, FALSE), D47=6, VLOOKUP(H38, Film_Workers!$B$2:$AR$55, 31, FALSE), D47=7, VLOOKUP(H38, Film_Workers!$B$2:$AR$55, 32, FALSE), D47=8, VLOOKUP(H38, Film_Workers!$B$2:$AR$55, 33, FALSE), D47=9, VLOOKUP(H38, Film_Workers!$B$2:$AR$55, 34, FALSE), D47=10, VLOOKUP(H38, Film_Workers!$B$2:$AR$55, 35, FALSE), D47=11, VLOOKUP(H38, Film_Workers!$B$2:$AR$55, 36, FALSE), D47=12, VLOOKUP(H38, Film_Workers!$B$2:$AR$55, 37, FALSE)), C47=2017, _xlfn.IFS(D47=1, VLOOKUP(H38, Film_Workers!$B$2:$AR$55, 38, FALSE), D47=2, VLOOKUP(H38, Film_Workers!$B$2:$AR$55, 39, FALSE), D47=3, VLOOKUP(H38, Film_Workers!$B$2:$AR$55, 40, FALSE), D47=4, VLOOKUP(H38, Film_Workers!$B$2:$AR$55, 41, FALSE), D47=5, VLOOKUP(H38, Film_Workers!$B$2:$AR$55, 42, FALSE), D47=6, VLOOKUP(H38, Film_Workers!$B$2:$AR$55, 43)))</f>
        <v>12716</v>
      </c>
      <c r="W38">
        <f>_xlfn.IFS(C38=2014, _xlfn.IFS(D38=1, VLOOKUP(H38, Priv_Workers!$B$2:$AR$55, 2, FALSE), D38=2, VLOOKUP(H38, Priv_Workers!$B$2:$AR$55, 3, FALSE), D38=3, VLOOKUP(H38, Priv_Workers!$B$2:$AR$55, 4, FALSE), D38=4, VLOOKUP(H38, Priv_Workers!$B$2:$AR$55, 5, FALSE), D38=5, VLOOKUP(H38, Priv_Workers!$B$2:$AR$55, 6, FALSE), D38=6, VLOOKUP(H38, Priv_Workers!$B$2:$AR$55, 7, FALSE), D38=7, VLOOKUP(H38, Priv_Workers!$B$2:$AR$55, 8, FALSE), D38=8, VLOOKUP(H38, Priv_Workers!$B$2:$AR$55, 9, FALSE), D38=9, VLOOKUP(H38, Priv_Workers!$B$2:$AR$55, 10, FALSE), D38=10, VLOOKUP(H38, Priv_Workers!$B$2:$AR$55, 11, FALSE), D38=11, VLOOKUP(H38, Priv_Workers!$B$2:$AR$55, 12, FALSE), D38=12, VLOOKUP(H38, Priv_Workers!$B$2:$AR$55, 13, FALSE)), C38=2015, _xlfn.IFS(D38=1, VLOOKUP(H38, Priv_Workers!$B$2:$AR$55, 14, FALSE), D38=2, VLOOKUP(H38, Priv_Workers!$B$2:$AR$55, 15, FALSE), D38=3, VLOOKUP(H38, Priv_Workers!$B$2:$AR$55, 16, FALSE), D38=4, VLOOKUP(H38, Priv_Workers!$B$2:$AR$55, 17, FALSE), D38=5, VLOOKUP(H38, Priv_Workers!$B$2:$AR$55, 18, FALSE), D38=6, VLOOKUP(H38, Priv_Workers!$B$2:$AR$55, 19, FALSE), D38=7, VLOOKUP(H38, Priv_Workers!$B$2:$AR$55, 20, FALSE), D38=8, VLOOKUP(H38, Priv_Workers!$B$2:$AR$55, 21, FALSE), D38=9, VLOOKUP(H38, Priv_Workers!$B$2:$AR$55, 22, FALSE), D38=10, VLOOKUP(H38, Priv_Workers!$B$2:$AR$55, 23, FALSE), D38=11, VLOOKUP(H38, Priv_Workers!$B$2:$AR$55, 24, FALSE), D38=12, VLOOKUP(H38, Priv_Workers!$B$2:$AR$55, 25, FALSE)), C38=2016, _xlfn.IFS(D38=1, VLOOKUP(H38, Priv_Workers!$B$2:$AR$55, 26, FALSE), D38=2, VLOOKUP(H38, Priv_Workers!$B$2:$AR$55, 27, FALSE), D38=3, VLOOKUP(H38, Priv_Workers!$B$2:$AR$55, 28, FALSE), D38=4, VLOOKUP(H38, Priv_Workers!$B$2:$AR$55, 29, FALSE), D38=5, VLOOKUP(H38, Priv_Workers!$B$2:$AR$55, 30, FALSE), D38=6, VLOOKUP(H38, Priv_Workers!$B$2:$AR$55, 31, FALSE), D38=7, VLOOKUP(H38, Priv_Workers!$B$2:$AR$55, 32, FALSE), D38=8, VLOOKUP(H38, Priv_Workers!$B$2:$AR$55, 33, FALSE), D38=9, VLOOKUP(H38, Priv_Workers!$B$2:$AR$55, 34, FALSE), D38=10, VLOOKUP(H38, Priv_Workers!$B$2:$AR$55, 35, FALSE), D38=11, VLOOKUP(H38, Priv_Workers!$B$2:$AR$55, 36, FALSE), D38=12, VLOOKUP(H38, Priv_Workers!$B$2:$AR$55, 37, FALSE)), C38=2017, _xlfn.IFS(D38=1, VLOOKUP(H38, Priv_Workers!$B$2:$AR$55, 38, FALSE), D38=2, VLOOKUP(H38, Priv_Workers!$B$2:$AR$55, 39, FALSE), D38=3, VLOOKUP(H38, Priv_Workers!$B$2:$AR$55, 40, FALSE), D38=4, VLOOKUP(H38, Priv_Workers!$B$2:$AR$55, 41, FALSE), D38=5, VLOOKUP(H38, Priv_Workers!$B$2:$AR$55, 42, FALSE), D38=6, VLOOKUP(H38, Priv_Workers!$B$2:$AR$55, 43)))</f>
        <v>3560977</v>
      </c>
      <c r="X38" s="15">
        <f t="shared" si="3"/>
        <v>3.5709301127190658E-3</v>
      </c>
      <c r="Y38" s="8">
        <f>_xlfn.IFS(C38=2014, _xlfn.IFS(E38=1, VLOOKUP(H38, Wage_Info!$B$2:$AD$55, 2, FALSE), E38=2, VLOOKUP(H38, Wage_Info!$B$2:$AD$55, 3, FALSE), E38=3, VLOOKUP(H38, Wage_Info!$B$2:$AD$55, 4, FALSE), E38=4, VLOOKUP(H38, Wage_Info!$B$2:$AD$55, 5, FALSE)), C38=2015, _xlfn.IFS(E38=1, VLOOKUP(H38, Wage_Info!$B$2:$AD$55, 6, FALSE), E38=2, VLOOKUP(H38, Wage_Info!$B$2:$AD$55, 7, FALSE), E38=3, VLOOKUP(H38, Wage_Info!$B$2:$AD$55, 8, FALSE), E38=4, VLOOKUP(H38, Wage_Info!$B$2:$AD$55, 9, FALSE)), C38=2016, _xlfn.IFS(E38=1, VLOOKUP(H38, Wage_Info!$B$2:$AD$55, 10, FALSE), E38=2, VLOOKUP(H38, Wage_Info!$B$2:$AD$55, 11, FALSE), E38=3, VLOOKUP(H38, Wage_Info!$B$2:$AD$55, 12, FALSE), E38=4, VLOOKUP(H38, Wage_Info!$B$2:$AD$55, 13, FALSE)), C38=2017, _xlfn.IFS(E38=1, VLOOKUP(H38, Wage_Info!$B$2:$AD$55, 14, FALSE), E38=2, VLOOKUP(H38, Wage_Info!$B$2:$AD$55, 15, FALSE)))</f>
        <v>151250349</v>
      </c>
      <c r="Z38" s="8">
        <f>_xlfn.IFS(C38=2014, _xlfn.IFS(E38=1, VLOOKUP(H38, Wage_Info!$B$2:$AD$55, 16, FALSE), E38=2, VLOOKUP(H38, Wage_Info!$B$2:$AD$55, 17, FALSE), E38=3, VLOOKUP(H38, Wage_Info!$B$2:$AD$55, 18, FALSE), E38=4, VLOOKUP(H38, Wage_Info!$B$2:$AD$55, 19, FALSE)), C38=2015, _xlfn.IFS(E38=1, VLOOKUP(H38, Wage_Info!$B$2:$AD$55, 20, FALSE), E38=2, VLOOKUP(H38, Wage_Info!$B$2:$AD$55, 21, FALSE), E38=3, VLOOKUP(H38, Wage_Info!$B$2:$AD$55, 22, FALSE), E38=4, VLOOKUP(H38, Wage_Info!$B$2:$AD$55, 23, FALSE)), C38=2016, _xlfn.IFS(E38=1, VLOOKUP(H38, Wage_Info!$B$2:$AD$55, 24, FALSE), E38=2, VLOOKUP(H38, Wage_Info!$B$2:$AD$55, 25, FALSE), E38=3, VLOOKUP(H38, Wage_Info!$B$2:$AD$55, 26, FALSE), E38=4, VLOOKUP(H38, Wage_Info!$B$2:$AD$55, 27, FALSE)), C38=2017, _xlfn.IFS(E38=1, VLOOKUP(H38, Wage_Info!$B$2:$AD$55, 28, FALSE), E38=2, VLOOKUP(H38, Wage_Info!$B$2:$AD$55, 29, FALSE)))</f>
        <v>47538652919</v>
      </c>
      <c r="AA38" s="16">
        <f t="shared" si="4"/>
        <v>3.1816288370163106E-3</v>
      </c>
      <c r="AB38">
        <f>Key!C58</f>
        <v>1</v>
      </c>
      <c r="AC38">
        <f t="shared" si="5"/>
        <v>0</v>
      </c>
      <c r="AD38">
        <f t="shared" si="6"/>
        <v>0</v>
      </c>
      <c r="AE38">
        <f t="shared" si="7"/>
        <v>0</v>
      </c>
    </row>
    <row r="39" spans="1:31" x14ac:dyDescent="0.3">
      <c r="A39">
        <v>66</v>
      </c>
      <c r="B39">
        <v>66</v>
      </c>
      <c r="C39">
        <v>2016</v>
      </c>
      <c r="D39">
        <v>3</v>
      </c>
      <c r="E39">
        <f t="shared" si="0"/>
        <v>1</v>
      </c>
      <c r="F39">
        <v>2016</v>
      </c>
      <c r="G39" t="s">
        <v>31</v>
      </c>
      <c r="H39" s="13">
        <f>VALUE(IF(G39="foreign",53,SUBSTITUTE(G39,G39,VLOOKUP(G39,Key!$F$2:$G$55,2,))))</f>
        <v>22</v>
      </c>
      <c r="I39" t="s">
        <v>31</v>
      </c>
      <c r="J39">
        <f>VALUE(_xlfn.IFS(I39="foreign",53,I39="fictional",54,NOT(OR(I39="foreign",I39="fictional")),SUBSTITUTE(I39,I39,VLOOKUP(I39,Key!$F$2:$G$55,2,))))</f>
        <v>22</v>
      </c>
      <c r="K39">
        <f t="shared" si="1"/>
        <v>1</v>
      </c>
      <c r="L39">
        <f>VLOOKUP(H39, Key!$G$2:$J$54, 2)</f>
        <v>4</v>
      </c>
      <c r="M39">
        <f>VLOOKUP(J39, Key!$G$2:$J$54, 2)</f>
        <v>4</v>
      </c>
      <c r="N39">
        <f>VLOOKUP("*"&amp;G39&amp;"*",Key!$M$2:$N$6,2,FALSE)</f>
        <v>2</v>
      </c>
      <c r="O39">
        <f>VLOOKUP("*"&amp;G39&amp;"*",Key!$Q$2:$R$11,2,FALSE)</f>
        <v>5</v>
      </c>
      <c r="P39">
        <v>3120</v>
      </c>
      <c r="Q39" s="8">
        <v>45000000</v>
      </c>
      <c r="R39" t="s">
        <v>215</v>
      </c>
      <c r="S39">
        <f>VLOOKUP(R39, Key!$T$2:$U$10, 2, FALSE)</f>
        <v>7</v>
      </c>
      <c r="T39">
        <f t="shared" si="2"/>
        <v>1</v>
      </c>
      <c r="U39">
        <f>_xlfn.IFS(F39=2017, VLOOKUP(H39, 'State Pop'!$B$2:$F$55,5),F39=2016, VLOOKUP(H39, 'State Pop'!$B$2:$F$55,4), F39=2015, VLOOKUP(H39, 'State Pop'!$B$2:$F$55,3), F39=2014, VLOOKUP(H39, 'State Pop'!$B$2:$F$55,2))</f>
        <v>6823721</v>
      </c>
      <c r="V39">
        <f>_xlfn.IFS(C48=2014, _xlfn.IFS(D48=1, VLOOKUP(H39, Film_Workers!$B$2:$AR$55, 2, FALSE), D48=2, VLOOKUP(H39, Film_Workers!$B$2:$AR$55, 3, FALSE), D48=3, VLOOKUP(H39, Film_Workers!$B$2:$AR$55, 4, FALSE), D48=4, VLOOKUP(H39, Film_Workers!$B$2:$AR$55, 5, FALSE), D48=5, VLOOKUP(H39, Film_Workers!$B$2:$AR$55, 6, FALSE), D48=6, VLOOKUP(H39, Film_Workers!$B$2:$AR$55, 7, FALSE), D48=7, VLOOKUP(H39, Film_Workers!$B$2:$AR$55, 8, FALSE), D48=8, VLOOKUP(H39, Film_Workers!$B$2:$AR$55, 9, FALSE), D48=9, VLOOKUP(H39, Film_Workers!$B$2:$AR$55, 10, FALSE), D48=10, VLOOKUP(H39, Film_Workers!$B$2:$AR$55, 11, FALSE), D48=11, VLOOKUP(H39, Film_Workers!$B$2:$AR$55, 12, FALSE), D48=12, VLOOKUP(H39, Film_Workers!$B$2:$AR$55, 13, FALSE)), C48=2015, _xlfn.IFS(D48=1, VLOOKUP(H39, Film_Workers!$B$2:$AR$55, 14, FALSE), D48=2, VLOOKUP(H39, Film_Workers!$B$2:$AR$55, 15, FALSE), D48=3, VLOOKUP(H39, Film_Workers!$B$2:$AR$55, 16, FALSE), D48=4, VLOOKUP(H39, Film_Workers!$B$2:$AR$55, 17, FALSE), D48=5, VLOOKUP(H39, Film_Workers!$B$2:$AR$55, 18, FALSE), D48=6, VLOOKUP(H39, Film_Workers!$B$2:$AR$55, 19, FALSE), D48=7, VLOOKUP(H39, Film_Workers!$B$2:$AR$55, 20, FALSE), D48=8, VLOOKUP(H39, Film_Workers!$B$2:$AR$55, 21, FALSE), D48=9, VLOOKUP(H39, Film_Workers!$B$2:$AR$55, 22, FALSE), D48=10, VLOOKUP(H39, Film_Workers!$B$2:$AR$55, 23, FALSE), D48=11, VLOOKUP(H39, Film_Workers!$B$2:$AR$55, 24, FALSE), D48=12, VLOOKUP(H39, Film_Workers!$B$2:$AR$55, 25, FALSE)), C48=2016, _xlfn.IFS(D48=1, VLOOKUP(H39, Film_Workers!$B$2:$AR$55, 26, FALSE), D48=2, VLOOKUP(H39, Film_Workers!$B$2:$AR$55, 27, FALSE), D48=3, VLOOKUP(H39, Film_Workers!$B$2:$AR$55, 28, FALSE), D48=4, VLOOKUP(H39, Film_Workers!$B$2:$AR$55, 29, FALSE), D48=5, VLOOKUP(H39, Film_Workers!$B$2:$AR$55, 30, FALSE), D48=6, VLOOKUP(H39, Film_Workers!$B$2:$AR$55, 31, FALSE), D48=7, VLOOKUP(H39, Film_Workers!$B$2:$AR$55, 32, FALSE), D48=8, VLOOKUP(H39, Film_Workers!$B$2:$AR$55, 33, FALSE), D48=9, VLOOKUP(H39, Film_Workers!$B$2:$AR$55, 34, FALSE), D48=10, VLOOKUP(H39, Film_Workers!$B$2:$AR$55, 35, FALSE), D48=11, VLOOKUP(H39, Film_Workers!$B$2:$AR$55, 36, FALSE), D48=12, VLOOKUP(H39, Film_Workers!$B$2:$AR$55, 37, FALSE)), C48=2017, _xlfn.IFS(D48=1, VLOOKUP(H39, Film_Workers!$B$2:$AR$55, 38, FALSE), D48=2, VLOOKUP(H39, Film_Workers!$B$2:$AR$55, 39, FALSE), D48=3, VLOOKUP(H39, Film_Workers!$B$2:$AR$55, 40, FALSE), D48=4, VLOOKUP(H39, Film_Workers!$B$2:$AR$55, 41, FALSE), D48=5, VLOOKUP(H39, Film_Workers!$B$2:$AR$55, 42, FALSE), D48=6, VLOOKUP(H39, Film_Workers!$B$2:$AR$55, 43)))</f>
        <v>2598</v>
      </c>
      <c r="W39">
        <f>_xlfn.IFS(C39=2014, _xlfn.IFS(D39=1, VLOOKUP(H39, Priv_Workers!$B$2:$AR$55, 2, FALSE), D39=2, VLOOKUP(H39, Priv_Workers!$B$2:$AR$55, 3, FALSE), D39=3, VLOOKUP(H39, Priv_Workers!$B$2:$AR$55, 4, FALSE), D39=4, VLOOKUP(H39, Priv_Workers!$B$2:$AR$55, 5, FALSE), D39=5, VLOOKUP(H39, Priv_Workers!$B$2:$AR$55, 6, FALSE), D39=6, VLOOKUP(H39, Priv_Workers!$B$2:$AR$55, 7, FALSE), D39=7, VLOOKUP(H39, Priv_Workers!$B$2:$AR$55, 8, FALSE), D39=8, VLOOKUP(H39, Priv_Workers!$B$2:$AR$55, 9, FALSE), D39=9, VLOOKUP(H39, Priv_Workers!$B$2:$AR$55, 10, FALSE), D39=10, VLOOKUP(H39, Priv_Workers!$B$2:$AR$55, 11, FALSE), D39=11, VLOOKUP(H39, Priv_Workers!$B$2:$AR$55, 12, FALSE), D39=12, VLOOKUP(H39, Priv_Workers!$B$2:$AR$55, 13, FALSE)), C39=2015, _xlfn.IFS(D39=1, VLOOKUP(H39, Priv_Workers!$B$2:$AR$55, 14, FALSE), D39=2, VLOOKUP(H39, Priv_Workers!$B$2:$AR$55, 15, FALSE), D39=3, VLOOKUP(H39, Priv_Workers!$B$2:$AR$55, 16, FALSE), D39=4, VLOOKUP(H39, Priv_Workers!$B$2:$AR$55, 17, FALSE), D39=5, VLOOKUP(H39, Priv_Workers!$B$2:$AR$55, 18, FALSE), D39=6, VLOOKUP(H39, Priv_Workers!$B$2:$AR$55, 19, FALSE), D39=7, VLOOKUP(H39, Priv_Workers!$B$2:$AR$55, 20, FALSE), D39=8, VLOOKUP(H39, Priv_Workers!$B$2:$AR$55, 21, FALSE), D39=9, VLOOKUP(H39, Priv_Workers!$B$2:$AR$55, 22, FALSE), D39=10, VLOOKUP(H39, Priv_Workers!$B$2:$AR$55, 23, FALSE), D39=11, VLOOKUP(H39, Priv_Workers!$B$2:$AR$55, 24, FALSE), D39=12, VLOOKUP(H39, Priv_Workers!$B$2:$AR$55, 25, FALSE)), C39=2016, _xlfn.IFS(D39=1, VLOOKUP(H39, Priv_Workers!$B$2:$AR$55, 26, FALSE), D39=2, VLOOKUP(H39, Priv_Workers!$B$2:$AR$55, 27, FALSE), D39=3, VLOOKUP(H39, Priv_Workers!$B$2:$AR$55, 28, FALSE), D39=4, VLOOKUP(H39, Priv_Workers!$B$2:$AR$55, 29, FALSE), D39=5, VLOOKUP(H39, Priv_Workers!$B$2:$AR$55, 30, FALSE), D39=6, VLOOKUP(H39, Priv_Workers!$B$2:$AR$55, 31, FALSE), D39=7, VLOOKUP(H39, Priv_Workers!$B$2:$AR$55, 32, FALSE), D39=8, VLOOKUP(H39, Priv_Workers!$B$2:$AR$55, 33, FALSE), D39=9, VLOOKUP(H39, Priv_Workers!$B$2:$AR$55, 34, FALSE), D39=10, VLOOKUP(H39, Priv_Workers!$B$2:$AR$55, 35, FALSE), D39=11, VLOOKUP(H39, Priv_Workers!$B$2:$AR$55, 36, FALSE), D39=12, VLOOKUP(H39, Priv_Workers!$B$2:$AR$55, 37, FALSE)), C39=2017, _xlfn.IFS(D39=1, VLOOKUP(H39, Priv_Workers!$B$2:$AR$55, 38, FALSE), D39=2, VLOOKUP(H39, Priv_Workers!$B$2:$AR$55, 39, FALSE), D39=3, VLOOKUP(H39, Priv_Workers!$B$2:$AR$55, 40, FALSE), D39=4, VLOOKUP(H39, Priv_Workers!$B$2:$AR$55, 41, FALSE), D39=5, VLOOKUP(H39, Priv_Workers!$B$2:$AR$55, 42, FALSE), D39=6, VLOOKUP(H39, Priv_Workers!$B$2:$AR$55, 43)))</f>
        <v>2983748</v>
      </c>
      <c r="X39" s="15">
        <f t="shared" si="3"/>
        <v>8.7071696403315561E-4</v>
      </c>
      <c r="Y39" s="8">
        <f>_xlfn.IFS(C39=2014, _xlfn.IFS(E39=1, VLOOKUP(H39, Wage_Info!$B$2:$AD$55, 2, FALSE), E39=2, VLOOKUP(H39, Wage_Info!$B$2:$AD$55, 3, FALSE), E39=3, VLOOKUP(H39, Wage_Info!$B$2:$AD$55, 4, FALSE), E39=4, VLOOKUP(H39, Wage_Info!$B$2:$AD$55, 5, FALSE)), C39=2015, _xlfn.IFS(E39=1, VLOOKUP(H39, Wage_Info!$B$2:$AD$55, 6, FALSE), E39=2, VLOOKUP(H39, Wage_Info!$B$2:$AD$55, 7, FALSE), E39=3, VLOOKUP(H39, Wage_Info!$B$2:$AD$55, 8, FALSE), E39=4, VLOOKUP(H39, Wage_Info!$B$2:$AD$55, 9, FALSE)), C39=2016, _xlfn.IFS(E39=1, VLOOKUP(H39, Wage_Info!$B$2:$AD$55, 10, FALSE), E39=2, VLOOKUP(H39, Wage_Info!$B$2:$AD$55, 11, FALSE), E39=3, VLOOKUP(H39, Wage_Info!$B$2:$AD$55, 12, FALSE), E39=4, VLOOKUP(H39, Wage_Info!$B$2:$AD$55, 13, FALSE)), C39=2017, _xlfn.IFS(E39=1, VLOOKUP(H39, Wage_Info!$B$2:$AD$55, 14, FALSE), E39=2, VLOOKUP(H39, Wage_Info!$B$2:$AD$55, 15, FALSE)))</f>
        <v>23969179</v>
      </c>
      <c r="Z39" s="8">
        <f>_xlfn.IFS(C39=2014, _xlfn.IFS(E39=1, VLOOKUP(H39, Wage_Info!$B$2:$AD$55, 16, FALSE), E39=2, VLOOKUP(H39, Wage_Info!$B$2:$AD$55, 17, FALSE), E39=3, VLOOKUP(H39, Wage_Info!$B$2:$AD$55, 18, FALSE), E39=4, VLOOKUP(H39, Wage_Info!$B$2:$AD$55, 19, FALSE)), C39=2015, _xlfn.IFS(E39=1, VLOOKUP(H39, Wage_Info!$B$2:$AD$55, 20, FALSE), E39=2, VLOOKUP(H39, Wage_Info!$B$2:$AD$55, 21, FALSE), E39=3, VLOOKUP(H39, Wage_Info!$B$2:$AD$55, 22, FALSE), E39=4, VLOOKUP(H39, Wage_Info!$B$2:$AD$55, 23, FALSE)), C39=2016, _xlfn.IFS(E39=1, VLOOKUP(H39, Wage_Info!$B$2:$AD$55, 24, FALSE), E39=2, VLOOKUP(H39, Wage_Info!$B$2:$AD$55, 25, FALSE), E39=3, VLOOKUP(H39, Wage_Info!$B$2:$AD$55, 26, FALSE), E39=4, VLOOKUP(H39, Wage_Info!$B$2:$AD$55, 27, FALSE)), C39=2017, _xlfn.IFS(E39=1, VLOOKUP(H39, Wage_Info!$B$2:$AD$55, 28, FALSE), E39=2, VLOOKUP(H39, Wage_Info!$B$2:$AD$55, 29, FALSE)))</f>
        <v>52371120759</v>
      </c>
      <c r="AA39" s="16">
        <f t="shared" si="4"/>
        <v>4.5767932121026618E-4</v>
      </c>
      <c r="AB39">
        <f>Key!C67</f>
        <v>1</v>
      </c>
      <c r="AC39">
        <f t="shared" si="5"/>
        <v>0</v>
      </c>
      <c r="AD39">
        <f t="shared" si="6"/>
        <v>0</v>
      </c>
      <c r="AE39">
        <f t="shared" si="7"/>
        <v>0</v>
      </c>
    </row>
    <row r="40" spans="1:31" x14ac:dyDescent="0.3">
      <c r="A40">
        <v>111</v>
      </c>
      <c r="B40">
        <v>111</v>
      </c>
      <c r="C40">
        <v>2016</v>
      </c>
      <c r="D40">
        <v>4</v>
      </c>
      <c r="E40">
        <f t="shared" si="0"/>
        <v>2</v>
      </c>
      <c r="F40">
        <v>2016</v>
      </c>
      <c r="G40" t="s">
        <v>297</v>
      </c>
      <c r="H40" s="13">
        <f>VALUE(IF(G40="foreign",53,SUBSTITUTE(G40,G40,VLOOKUP(G40,Key!$F$2:$G$55,2,))))</f>
        <v>39</v>
      </c>
      <c r="I40" t="s">
        <v>297</v>
      </c>
      <c r="J40">
        <f>VALUE(_xlfn.IFS(I40="foreign",53,I40="fictional",54,NOT(OR(I40="foreign",I40="fictional")),SUBSTITUTE(I40,I40,VLOOKUP(I40,Key!$F$2:$G$55,2,))))</f>
        <v>39</v>
      </c>
      <c r="K40">
        <f t="shared" si="1"/>
        <v>1</v>
      </c>
      <c r="L40">
        <f>VLOOKUP(H40, Key!$G$2:$J$54, 2)</f>
        <v>4</v>
      </c>
      <c r="M40">
        <f>VLOOKUP(J40, Key!$G$2:$J$54, 2)</f>
        <v>4</v>
      </c>
      <c r="N40">
        <f>VLOOKUP("*"&amp;G40&amp;"*",Key!$M$2:$N$6,2,FALSE)</f>
        <v>2</v>
      </c>
      <c r="O40">
        <f>VLOOKUP("*"&amp;G40&amp;"*",Key!$Q$2:$R$11,2,FALSE)</f>
        <v>3</v>
      </c>
      <c r="P40">
        <v>2368</v>
      </c>
      <c r="Q40" s="8">
        <v>24000000</v>
      </c>
      <c r="R40" t="s">
        <v>178</v>
      </c>
      <c r="S40">
        <f>VLOOKUP(R40, Key!$T$2:$U$13, 2, FALSE)</f>
        <v>5</v>
      </c>
      <c r="T40">
        <f t="shared" si="2"/>
        <v>0</v>
      </c>
      <c r="U40">
        <f>_xlfn.IFS(F40=2017, VLOOKUP(H40, 'State Pop'!$B$2:$F$55,5),F40=2016, VLOOKUP(H40, 'State Pop'!$B$2:$F$55,4), F40=2015, VLOOKUP(H40, 'State Pop'!$B$2:$F$55,3), F40=2014, VLOOKUP(H40, 'State Pop'!$B$2:$F$55,2))</f>
        <v>12787085</v>
      </c>
      <c r="V40">
        <f>_xlfn.IFS(C40=2014, _xlfn.IFS(D40=1, VLOOKUP(H40, Film_Workers!$B$2:$AR$55, 2, FALSE), D40=2, VLOOKUP(H40, Film_Workers!$B$2:$AR$55, 3, FALSE), D40=3, VLOOKUP(H40, Film_Workers!$B$2:$AR$55, 4, FALSE), D40=4, VLOOKUP(H40, Film_Workers!$B$2:$AR$55, 5, FALSE), D40=5, VLOOKUP(H40, Film_Workers!$B$2:$AR$55, 6, FALSE), D40=6, VLOOKUP(H40, Film_Workers!$B$2:$AR$55, 7, FALSE), D40=7, VLOOKUP(H40, Film_Workers!$B$2:$AR$55, 8, FALSE), D40=8, VLOOKUP(H40, Film_Workers!$B$2:$AR$55, 9, FALSE), D40=9, VLOOKUP(H40, Film_Workers!$B$2:$AR$55, 10, FALSE), D40=10, VLOOKUP(H40, Film_Workers!$B$2:$AR$55, 11, FALSE), D40=11, VLOOKUP(H40, Film_Workers!$B$2:$AR$55, 12, FALSE), D40=12, VLOOKUP(H40, Film_Workers!$B$2:$AR$55, 13, FALSE)), C40=2015, _xlfn.IFS(D40=1, VLOOKUP(H40, Film_Workers!$B$2:$AR$55, 14, FALSE), D40=2, VLOOKUP(H40, Film_Workers!$B$2:$AR$55, 15, FALSE), D40=3, VLOOKUP(H40, Film_Workers!$B$2:$AR$55, 16, FALSE), D40=4, VLOOKUP(H40, Film_Workers!$B$2:$AR$55, 17, FALSE), D40=5, VLOOKUP(H40, Film_Workers!$B$2:$AR$55, 18, FALSE), D40=6, VLOOKUP(H40, Film_Workers!$B$2:$AR$55, 19, FALSE), D40=7, VLOOKUP(H40, Film_Workers!$B$2:$AR$55, 20, FALSE), D40=8, VLOOKUP(H40, Film_Workers!$B$2:$AR$55, 21, FALSE), D40=9, VLOOKUP(H40, Film_Workers!$B$2:$AR$55, 22, FALSE), D40=10, VLOOKUP(H40, Film_Workers!$B$2:$AR$55, 23, FALSE), D40=11, VLOOKUP(H40, Film_Workers!$B$2:$AR$55, 24, FALSE), D40=12, VLOOKUP(H40, Film_Workers!$B$2:$AR$55, 25, FALSE)), C40=2016, _xlfn.IFS(D40=1, VLOOKUP(H40, Film_Workers!$B$2:$AR$55, 26, FALSE), D40=2, VLOOKUP(H40, Film_Workers!$B$2:$AR$55, 27, FALSE), D40=3, VLOOKUP(H40, Film_Workers!$B$2:$AR$55, 28, FALSE), D40=4, VLOOKUP(H40, Film_Workers!$B$2:$AR$55, 29, FALSE), D40=5, VLOOKUP(H40, Film_Workers!$B$2:$AR$55, 30, FALSE), D40=6, VLOOKUP(H40, Film_Workers!$B$2:$AR$55, 31, FALSE), D40=7, VLOOKUP(H40, Film_Workers!$B$2:$AR$55, 32, FALSE), D40=8, VLOOKUP(H40, Film_Workers!$B$2:$AR$55, 33, FALSE), D40=9, VLOOKUP(H40, Film_Workers!$B$2:$AR$55, 34, FALSE), D40=10, VLOOKUP(H40, Film_Workers!$B$2:$AR$55, 35, FALSE), D40=11, VLOOKUP(H40, Film_Workers!$B$2:$AR$55, 36, FALSE), D40=12, VLOOKUP(H40, Film_Workers!$B$2:$AR$55, 37, FALSE)), C40=2017, _xlfn.IFS(D40=1, VLOOKUP(H40, Film_Workers!$B$2:$AR$55, 38, FALSE), D40=2, VLOOKUP(H40, Film_Workers!$B$2:$AR$55, 39, FALSE), D40=3, VLOOKUP(H40, Film_Workers!$B$2:$AR$55, 40, FALSE), D40=4, VLOOKUP(H40, Film_Workers!$B$2:$AR$55, 41, FALSE), D40=5, VLOOKUP(H40, Film_Workers!$B$2:$AR$55, 42, FALSE), D40=6, VLOOKUP(H40, Film_Workers!$B$2:$AR$55, 43)))</f>
        <v>2894</v>
      </c>
      <c r="W40">
        <f>_xlfn.IFS(C40=2014, _xlfn.IFS(D40=1, VLOOKUP(H40, Priv_Workers!$B$2:$AR$55, 2, FALSE), D40=2, VLOOKUP(H40, Priv_Workers!$B$2:$AR$55, 3, FALSE), D40=3, VLOOKUP(H40, Priv_Workers!$B$2:$AR$55, 4, FALSE), D40=4, VLOOKUP(H40, Priv_Workers!$B$2:$AR$55, 5, FALSE), D40=5, VLOOKUP(H40, Priv_Workers!$B$2:$AR$55, 6, FALSE), D40=6, VLOOKUP(H40, Priv_Workers!$B$2:$AR$55, 7, FALSE), D40=7, VLOOKUP(H40, Priv_Workers!$B$2:$AR$55, 8, FALSE), D40=8, VLOOKUP(H40, Priv_Workers!$B$2:$AR$55, 9, FALSE), D40=9, VLOOKUP(H40, Priv_Workers!$B$2:$AR$55, 10, FALSE), D40=10, VLOOKUP(H40, Priv_Workers!$B$2:$AR$55, 11, FALSE), D40=11, VLOOKUP(H40, Priv_Workers!$B$2:$AR$55, 12, FALSE), D40=12, VLOOKUP(H40, Priv_Workers!$B$2:$AR$55, 13, FALSE)), C40=2015, _xlfn.IFS(D40=1, VLOOKUP(H40, Priv_Workers!$B$2:$AR$55, 14, FALSE), D40=2, VLOOKUP(H40, Priv_Workers!$B$2:$AR$55, 15, FALSE), D40=3, VLOOKUP(H40, Priv_Workers!$B$2:$AR$55, 16, FALSE), D40=4, VLOOKUP(H40, Priv_Workers!$B$2:$AR$55, 17, FALSE), D40=5, VLOOKUP(H40, Priv_Workers!$B$2:$AR$55, 18, FALSE), D40=6, VLOOKUP(H40, Priv_Workers!$B$2:$AR$55, 19, FALSE), D40=7, VLOOKUP(H40, Priv_Workers!$B$2:$AR$55, 20, FALSE), D40=8, VLOOKUP(H40, Priv_Workers!$B$2:$AR$55, 21, FALSE), D40=9, VLOOKUP(H40, Priv_Workers!$B$2:$AR$55, 22, FALSE), D40=10, VLOOKUP(H40, Priv_Workers!$B$2:$AR$55, 23, FALSE), D40=11, VLOOKUP(H40, Priv_Workers!$B$2:$AR$55, 24, FALSE), D40=12, VLOOKUP(H40, Priv_Workers!$B$2:$AR$55, 25, FALSE)), C40=2016, _xlfn.IFS(D40=1, VLOOKUP(H40, Priv_Workers!$B$2:$AR$55, 26, FALSE), D40=2, VLOOKUP(H40, Priv_Workers!$B$2:$AR$55, 27, FALSE), D40=3, VLOOKUP(H40, Priv_Workers!$B$2:$AR$55, 28, FALSE), D40=4, VLOOKUP(H40, Priv_Workers!$B$2:$AR$55, 29, FALSE), D40=5, VLOOKUP(H40, Priv_Workers!$B$2:$AR$55, 30, FALSE), D40=6, VLOOKUP(H40, Priv_Workers!$B$2:$AR$55, 31, FALSE), D40=7, VLOOKUP(H40, Priv_Workers!$B$2:$AR$55, 32, FALSE), D40=8, VLOOKUP(H40, Priv_Workers!$B$2:$AR$55, 33, FALSE), D40=9, VLOOKUP(H40, Priv_Workers!$B$2:$AR$55, 34, FALSE), D40=10, VLOOKUP(H40, Priv_Workers!$B$2:$AR$55, 35, FALSE), D40=11, VLOOKUP(H40, Priv_Workers!$B$2:$AR$55, 36, FALSE), D40=12, VLOOKUP(H40, Priv_Workers!$B$2:$AR$55, 37, FALSE)), C40=2017, _xlfn.IFS(D40=1, VLOOKUP(H40, Priv_Workers!$B$2:$AR$55, 38, FALSE), D40=2, VLOOKUP(H40, Priv_Workers!$B$2:$AR$55, 39, FALSE), D40=3, VLOOKUP(H40, Priv_Workers!$B$2:$AR$55, 40, FALSE), D40=4, VLOOKUP(H40, Priv_Workers!$B$2:$AR$55, 41, FALSE), D40=5, VLOOKUP(H40, Priv_Workers!$B$2:$AR$55, 42, FALSE), D40=6, VLOOKUP(H40, Priv_Workers!$B$2:$AR$55, 43)))</f>
        <v>5043860</v>
      </c>
      <c r="X40" s="15">
        <f t="shared" si="3"/>
        <v>5.737669166075188E-4</v>
      </c>
      <c r="Y40" s="8">
        <f>_xlfn.IFS(C40=2014, _xlfn.IFS(E40=1, VLOOKUP(H40, Wage_Info!$B$2:$AD$55, 2, FALSE), E40=2, VLOOKUP(H40, Wage_Info!$B$2:$AD$55, 3, FALSE), E40=3, VLOOKUP(H40, Wage_Info!$B$2:$AD$55, 4, FALSE), E40=4, VLOOKUP(H40, Wage_Info!$B$2:$AD$55, 5, FALSE)), C40=2015, _xlfn.IFS(E40=1, VLOOKUP(H40, Wage_Info!$B$2:$AD$55, 6, FALSE), E40=2, VLOOKUP(H40, Wage_Info!$B$2:$AD$55, 7, FALSE), E40=3, VLOOKUP(H40, Wage_Info!$B$2:$AD$55, 8, FALSE), E40=4, VLOOKUP(H40, Wage_Info!$B$2:$AD$55, 9, FALSE)), C40=2016, _xlfn.IFS(E40=1, VLOOKUP(H40, Wage_Info!$B$2:$AD$55, 10, FALSE), E40=2, VLOOKUP(H40, Wage_Info!$B$2:$AD$55, 11, FALSE), E40=3, VLOOKUP(H40, Wage_Info!$B$2:$AD$55, 12, FALSE), E40=4, VLOOKUP(H40, Wage_Info!$B$2:$AD$55, 13, FALSE)), C40=2017, _xlfn.IFS(E40=1, VLOOKUP(H40, Wage_Info!$B$2:$AD$55, 14, FALSE), E40=2, VLOOKUP(H40, Wage_Info!$B$2:$AD$55, 15, FALSE)))</f>
        <v>48676322</v>
      </c>
      <c r="Z40" s="8">
        <f>_xlfn.IFS(C40=2014, _xlfn.IFS(E40=1, VLOOKUP(H40, Wage_Info!$B$2:$AD$55, 16, FALSE), E40=2, VLOOKUP(H40, Wage_Info!$B$2:$AD$55, 17, FALSE), E40=3, VLOOKUP(H40, Wage_Info!$B$2:$AD$55, 18, FALSE), E40=4, VLOOKUP(H40, Wage_Info!$B$2:$AD$55, 19, FALSE)), C40=2015, _xlfn.IFS(E40=1, VLOOKUP(H40, Wage_Info!$B$2:$AD$55, 20, FALSE), E40=2, VLOOKUP(H40, Wage_Info!$B$2:$AD$55, 21, FALSE), E40=3, VLOOKUP(H40, Wage_Info!$B$2:$AD$55, 22, FALSE), E40=4, VLOOKUP(H40, Wage_Info!$B$2:$AD$55, 23, FALSE)), C40=2016, _xlfn.IFS(E40=1, VLOOKUP(H40, Wage_Info!$B$2:$AD$55, 24, FALSE), E40=2, VLOOKUP(H40, Wage_Info!$B$2:$AD$55, 25, FALSE), E40=3, VLOOKUP(H40, Wage_Info!$B$2:$AD$55, 26, FALSE), E40=4, VLOOKUP(H40, Wage_Info!$B$2:$AD$55, 27, FALSE)), C40=2017, _xlfn.IFS(E40=1, VLOOKUP(H40, Wage_Info!$B$2:$AD$55, 28, FALSE), E40=2, VLOOKUP(H40, Wage_Info!$B$2:$AD$55, 29, FALSE)))</f>
        <v>63348094238</v>
      </c>
      <c r="AA40" s="16">
        <f t="shared" si="4"/>
        <v>7.6839441794605736E-4</v>
      </c>
      <c r="AB40">
        <f>Key!C112</f>
        <v>1</v>
      </c>
      <c r="AC40">
        <f t="shared" si="5"/>
        <v>0</v>
      </c>
      <c r="AD40">
        <f t="shared" si="6"/>
        <v>0</v>
      </c>
      <c r="AE40">
        <f t="shared" si="7"/>
        <v>0</v>
      </c>
    </row>
    <row r="41" spans="1:31" x14ac:dyDescent="0.3">
      <c r="A41">
        <v>182</v>
      </c>
      <c r="B41">
        <v>1</v>
      </c>
      <c r="C41">
        <v>2016</v>
      </c>
      <c r="D41">
        <v>4</v>
      </c>
      <c r="E41">
        <f t="shared" si="0"/>
        <v>2</v>
      </c>
      <c r="F41">
        <v>2017</v>
      </c>
      <c r="G41" t="s">
        <v>184</v>
      </c>
      <c r="H41" s="13">
        <f>VALUE(IF(G41="foreign",53,SUBSTITUTE(G41,G41,VLOOKUP(G41,Key!$F$2:$G$55,2,))))</f>
        <v>5</v>
      </c>
      <c r="I41" t="s">
        <v>216</v>
      </c>
      <c r="J41">
        <f>VALUE(_xlfn.IFS(I41="foreign",53,I41="fictional",54,NOT(OR(I41="foreign",I41="fictional")),SUBSTITUTE(I41,I41,VLOOKUP(I41,Key!$F$2:$G$55,2,))))</f>
        <v>54</v>
      </c>
      <c r="K41">
        <f t="shared" si="1"/>
        <v>0</v>
      </c>
      <c r="L41">
        <f>VLOOKUP(H41, Key!$G$2:$J$54, 2)</f>
        <v>3</v>
      </c>
      <c r="M41">
        <f>VLOOKUP(J41, Key!$G$2:$J$54, 2)</f>
        <v>0</v>
      </c>
      <c r="N41">
        <f>VLOOKUP("*"&amp;G41&amp;"*",Key!$M$2:$N$6,2,FALSE)</f>
        <v>4</v>
      </c>
      <c r="O41">
        <f>VLOOKUP("*"&amp;G41&amp;"*",Key!$Q$2:$R$11,2,FALSE)</f>
        <v>6</v>
      </c>
      <c r="P41">
        <v>4535</v>
      </c>
      <c r="Q41" s="8">
        <v>80000000</v>
      </c>
      <c r="R41" t="s">
        <v>174</v>
      </c>
      <c r="S41">
        <f>VLOOKUP(R41, Key!$T$2:$U$23, 2, FALSE)</f>
        <v>1</v>
      </c>
      <c r="T41">
        <f t="shared" si="2"/>
        <v>0</v>
      </c>
      <c r="U41">
        <f>_xlfn.IFS(F41=2017, VLOOKUP(H41, 'State Pop'!$B$2:$F$55,5),F41=2016, VLOOKUP(H41, 'State Pop'!$B$2:$F$55,4), F41=2015, VLOOKUP(H41, 'State Pop'!$B$2:$F$55,3), F41=2014, VLOOKUP(H41, 'State Pop'!$B$2:$F$55,2))</f>
        <v>39536653</v>
      </c>
      <c r="V41">
        <f>_xlfn.IFS(C41=2014, _xlfn.IFS(D41=1, VLOOKUP(H41, Film_Workers!$B$2:$AR$55, 2, FALSE), D41=2, VLOOKUP(H41, Film_Workers!$B$2:$AR$55, 3, FALSE), D41=3, VLOOKUP(H41, Film_Workers!$B$2:$AR$55, 4, FALSE), D41=4, VLOOKUP(H41, Film_Workers!$B$2:$AR$55, 5, FALSE), D41=5, VLOOKUP(H41, Film_Workers!$B$2:$AR$55, 6, FALSE), D41=6, VLOOKUP(H41, Film_Workers!$B$2:$AR$55, 7, FALSE), D41=7, VLOOKUP(H41, Film_Workers!$B$2:$AR$55, 8, FALSE), D41=8, VLOOKUP(H41, Film_Workers!$B$2:$AR$55, 9, FALSE), D41=9, VLOOKUP(H41, Film_Workers!$B$2:$AR$55, 10, FALSE), D41=10, VLOOKUP(H41, Film_Workers!$B$2:$AR$55, 11, FALSE), D41=11, VLOOKUP(H41, Film_Workers!$B$2:$AR$55, 12, FALSE), D41=12, VLOOKUP(H41, Film_Workers!$B$2:$AR$55, 13, FALSE)), C41=2015, _xlfn.IFS(D41=1, VLOOKUP(H41, Film_Workers!$B$2:$AR$55, 14, FALSE), D41=2, VLOOKUP(H41, Film_Workers!$B$2:$AR$55, 15, FALSE), D41=3, VLOOKUP(H41, Film_Workers!$B$2:$AR$55, 16, FALSE), D41=4, VLOOKUP(H41, Film_Workers!$B$2:$AR$55, 17, FALSE), D41=5, VLOOKUP(H41, Film_Workers!$B$2:$AR$55, 18, FALSE), D41=6, VLOOKUP(H41, Film_Workers!$B$2:$AR$55, 19, FALSE), D41=7, VLOOKUP(H41, Film_Workers!$B$2:$AR$55, 20, FALSE), D41=8, VLOOKUP(H41, Film_Workers!$B$2:$AR$55, 21, FALSE), D41=9, VLOOKUP(H41, Film_Workers!$B$2:$AR$55, 22, FALSE), D41=10, VLOOKUP(H41, Film_Workers!$B$2:$AR$55, 23, FALSE), D41=11, VLOOKUP(H41, Film_Workers!$B$2:$AR$55, 24, FALSE), D41=12, VLOOKUP(H41, Film_Workers!$B$2:$AR$55, 25, FALSE)), C41=2016, _xlfn.IFS(D41=1, VLOOKUP(H41, Film_Workers!$B$2:$AR$55, 26, FALSE), D41=2, VLOOKUP(H41, Film_Workers!$B$2:$AR$55, 27, FALSE), D41=3, VLOOKUP(H41, Film_Workers!$B$2:$AR$55, 28, FALSE), D41=4, VLOOKUP(H41, Film_Workers!$B$2:$AR$55, 29, FALSE), D41=5, VLOOKUP(H41, Film_Workers!$B$2:$AR$55, 30, FALSE), D41=6, VLOOKUP(H41, Film_Workers!$B$2:$AR$55, 31, FALSE), D41=7, VLOOKUP(H41, Film_Workers!$B$2:$AR$55, 32, FALSE), D41=8, VLOOKUP(H41, Film_Workers!$B$2:$AR$55, 33, FALSE), D41=9, VLOOKUP(H41, Film_Workers!$B$2:$AR$55, 34, FALSE), D41=10, VLOOKUP(H41, Film_Workers!$B$2:$AR$55, 35, FALSE), D41=11, VLOOKUP(H41, Film_Workers!$B$2:$AR$55, 36, FALSE), D41=12, VLOOKUP(H41, Film_Workers!$B$2:$AR$55, 37, FALSE)), C41=2017, _xlfn.IFS(D41=1, VLOOKUP(H41, Film_Workers!$B$2:$AR$55, 38, FALSE), D41=2, VLOOKUP(H41, Film_Workers!$B$2:$AR$55, 39, FALSE), D41=3, VLOOKUP(H41, Film_Workers!$B$2:$AR$55, 40, FALSE), D41=4, VLOOKUP(H41, Film_Workers!$B$2:$AR$55, 41, FALSE), D41=5, VLOOKUP(H41, Film_Workers!$B$2:$AR$55, 42, FALSE), D41=6, VLOOKUP(H41, Film_Workers!$B$2:$AR$55, 43)))</f>
        <v>143739</v>
      </c>
      <c r="W41">
        <f>_xlfn.IFS(C41=2014, _xlfn.IFS(D41=1, VLOOKUP(H41, Priv_Workers!$B$2:$AR$55, 2, FALSE), D41=2, VLOOKUP(H41, Priv_Workers!$B$2:$AR$55, 3, FALSE), D41=3, VLOOKUP(H41, Priv_Workers!$B$2:$AR$55, 4, FALSE), D41=4, VLOOKUP(H41, Priv_Workers!$B$2:$AR$55, 5, FALSE), D41=5, VLOOKUP(H41, Priv_Workers!$B$2:$AR$55, 6, FALSE), D41=6, VLOOKUP(H41, Priv_Workers!$B$2:$AR$55, 7, FALSE), D41=7, VLOOKUP(H41, Priv_Workers!$B$2:$AR$55, 8, FALSE), D41=8, VLOOKUP(H41, Priv_Workers!$B$2:$AR$55, 9, FALSE), D41=9, VLOOKUP(H41, Priv_Workers!$B$2:$AR$55, 10, FALSE), D41=10, VLOOKUP(H41, Priv_Workers!$B$2:$AR$55, 11, FALSE), D41=11, VLOOKUP(H41, Priv_Workers!$B$2:$AR$55, 12, FALSE), D41=12, VLOOKUP(H41, Priv_Workers!$B$2:$AR$55, 13, FALSE)), C41=2015, _xlfn.IFS(D41=1, VLOOKUP(H41, Priv_Workers!$B$2:$AR$55, 14, FALSE), D41=2, VLOOKUP(H41, Priv_Workers!$B$2:$AR$55, 15, FALSE), D41=3, VLOOKUP(H41, Priv_Workers!$B$2:$AR$55, 16, FALSE), D41=4, VLOOKUP(H41, Priv_Workers!$B$2:$AR$55, 17, FALSE), D41=5, VLOOKUP(H41, Priv_Workers!$B$2:$AR$55, 18, FALSE), D41=6, VLOOKUP(H41, Priv_Workers!$B$2:$AR$55, 19, FALSE), D41=7, VLOOKUP(H41, Priv_Workers!$B$2:$AR$55, 20, FALSE), D41=8, VLOOKUP(H41, Priv_Workers!$B$2:$AR$55, 21, FALSE), D41=9, VLOOKUP(H41, Priv_Workers!$B$2:$AR$55, 22, FALSE), D41=10, VLOOKUP(H41, Priv_Workers!$B$2:$AR$55, 23, FALSE), D41=11, VLOOKUP(H41, Priv_Workers!$B$2:$AR$55, 24, FALSE), D41=12, VLOOKUP(H41, Priv_Workers!$B$2:$AR$55, 25, FALSE)), C41=2016, _xlfn.IFS(D41=1, VLOOKUP(H41, Priv_Workers!$B$2:$AR$55, 26, FALSE), D41=2, VLOOKUP(H41, Priv_Workers!$B$2:$AR$55, 27, FALSE), D41=3, VLOOKUP(H41, Priv_Workers!$B$2:$AR$55, 28, FALSE), D41=4, VLOOKUP(H41, Priv_Workers!$B$2:$AR$55, 29, FALSE), D41=5, VLOOKUP(H41, Priv_Workers!$B$2:$AR$55, 30, FALSE), D41=6, VLOOKUP(H41, Priv_Workers!$B$2:$AR$55, 31, FALSE), D41=7, VLOOKUP(H41, Priv_Workers!$B$2:$AR$55, 32, FALSE), D41=8, VLOOKUP(H41, Priv_Workers!$B$2:$AR$55, 33, FALSE), D41=9, VLOOKUP(H41, Priv_Workers!$B$2:$AR$55, 34, FALSE), D41=10, VLOOKUP(H41, Priv_Workers!$B$2:$AR$55, 35, FALSE), D41=11, VLOOKUP(H41, Priv_Workers!$B$2:$AR$55, 36, FALSE), D41=12, VLOOKUP(H41, Priv_Workers!$B$2:$AR$55, 37, FALSE)), C41=2017, _xlfn.IFS(D41=1, VLOOKUP(H41, Priv_Workers!$B$2:$AR$55, 38, FALSE), D41=2, VLOOKUP(H41, Priv_Workers!$B$2:$AR$55, 39, FALSE), D41=3, VLOOKUP(H41, Priv_Workers!$B$2:$AR$55, 40, FALSE), D41=4, VLOOKUP(H41, Priv_Workers!$B$2:$AR$55, 41, FALSE), D41=5, VLOOKUP(H41, Priv_Workers!$B$2:$AR$55, 42, FALSE), D41=6, VLOOKUP(H41, Priv_Workers!$B$2:$AR$55, 43)))</f>
        <v>14223412</v>
      </c>
      <c r="X41" s="15">
        <f t="shared" si="3"/>
        <v>1.0105803023915781E-2</v>
      </c>
      <c r="Y41" s="8">
        <f>_xlfn.IFS(C41=2014, _xlfn.IFS(E41=1, VLOOKUP(H41, Wage_Info!$B$2:$AD$55, 2, FALSE), E41=2, VLOOKUP(H41, Wage_Info!$B$2:$AD$55, 3, FALSE), E41=3, VLOOKUP(H41, Wage_Info!$B$2:$AD$55, 4, FALSE), E41=4, VLOOKUP(H41, Wage_Info!$B$2:$AD$55, 5, FALSE)), C41=2015, _xlfn.IFS(E41=1, VLOOKUP(H41, Wage_Info!$B$2:$AD$55, 6, FALSE), E41=2, VLOOKUP(H41, Wage_Info!$B$2:$AD$55, 7, FALSE), E41=3, VLOOKUP(H41, Wage_Info!$B$2:$AD$55, 8, FALSE), E41=4, VLOOKUP(H41, Wage_Info!$B$2:$AD$55, 9, FALSE)), C41=2016, _xlfn.IFS(E41=1, VLOOKUP(H41, Wage_Info!$B$2:$AD$55, 10, FALSE), E41=2, VLOOKUP(H41, Wage_Info!$B$2:$AD$55, 11, FALSE), E41=3, VLOOKUP(H41, Wage_Info!$B$2:$AD$55, 12, FALSE), E41=4, VLOOKUP(H41, Wage_Info!$B$2:$AD$55, 13, FALSE)), C41=2017, _xlfn.IFS(E41=1, VLOOKUP(H41, Wage_Info!$B$2:$AD$55, 14, FALSE), E41=2, VLOOKUP(H41, Wage_Info!$B$2:$AD$55, 15, FALSE)))</f>
        <v>2891215074</v>
      </c>
      <c r="Z41" s="8">
        <f>_xlfn.IFS(C41=2014, _xlfn.IFS(E41=1, VLOOKUP(H41, Wage_Info!$B$2:$AD$55, 16, FALSE), E41=2, VLOOKUP(H41, Wage_Info!$B$2:$AD$55, 17, FALSE), E41=3, VLOOKUP(H41, Wage_Info!$B$2:$AD$55, 18, FALSE), E41=4, VLOOKUP(H41, Wage_Info!$B$2:$AD$55, 19, FALSE)), C41=2015, _xlfn.IFS(E41=1, VLOOKUP(H41, Wage_Info!$B$2:$AD$55, 20, FALSE), E41=2, VLOOKUP(H41, Wage_Info!$B$2:$AD$55, 21, FALSE), E41=3, VLOOKUP(H41, Wage_Info!$B$2:$AD$55, 22, FALSE), E41=4, VLOOKUP(H41, Wage_Info!$B$2:$AD$55, 23, FALSE)), C41=2016, _xlfn.IFS(E41=1, VLOOKUP(H41, Wage_Info!$B$2:$AD$55, 24, FALSE), E41=2, VLOOKUP(H41, Wage_Info!$B$2:$AD$55, 25, FALSE), E41=3, VLOOKUP(H41, Wage_Info!$B$2:$AD$55, 26, FALSE), E41=4, VLOOKUP(H41, Wage_Info!$B$2:$AD$55, 27, FALSE)), C41=2017, _xlfn.IFS(E41=1, VLOOKUP(H41, Wage_Info!$B$2:$AD$55, 28, FALSE), E41=2, VLOOKUP(H41, Wage_Info!$B$2:$AD$55, 29, FALSE)))</f>
        <v>212107959501</v>
      </c>
      <c r="AA41" s="16">
        <f t="shared" si="4"/>
        <v>1.3630865530939064E-2</v>
      </c>
      <c r="AB41">
        <f>Key!C183</f>
        <v>0</v>
      </c>
      <c r="AC41">
        <f t="shared" si="5"/>
        <v>1</v>
      </c>
      <c r="AD41">
        <f t="shared" si="6"/>
        <v>0</v>
      </c>
      <c r="AE41">
        <f t="shared" si="7"/>
        <v>1</v>
      </c>
    </row>
    <row r="42" spans="1:31" x14ac:dyDescent="0.3">
      <c r="A42">
        <v>199</v>
      </c>
      <c r="B42">
        <v>18</v>
      </c>
      <c r="C42">
        <v>2016</v>
      </c>
      <c r="D42">
        <v>4</v>
      </c>
      <c r="E42">
        <f t="shared" si="0"/>
        <v>2</v>
      </c>
      <c r="F42">
        <v>2017</v>
      </c>
      <c r="G42" t="s">
        <v>282</v>
      </c>
      <c r="H42" s="13">
        <f>VALUE(IF(G42="foreign",53,SUBSTITUTE(G42,G42,VLOOKUP(G42,Key!$F$2:$G$55,2,))))</f>
        <v>53</v>
      </c>
      <c r="I42" t="s">
        <v>216</v>
      </c>
      <c r="J42">
        <f>VALUE(_xlfn.IFS(I42="foreign",53,I42="fictional",54,NOT(OR(I42="foreign",I42="fictional")),SUBSTITUTE(I42,I42,VLOOKUP(I42,Key!$F$2:$G$55,2,))))</f>
        <v>54</v>
      </c>
      <c r="K42">
        <f t="shared" si="1"/>
        <v>0</v>
      </c>
      <c r="L42">
        <f>VLOOKUP(H42, Key!$G$2:$J$54, 2)</f>
        <v>0</v>
      </c>
      <c r="M42">
        <f>VLOOKUP(J42, Key!$G$2:$J$54, 2)</f>
        <v>0</v>
      </c>
      <c r="N42">
        <f>VLOOKUP("*"&amp;G42&amp;"*",Key!$M$2:$N$6,2,FALSE)</f>
        <v>0</v>
      </c>
      <c r="O42">
        <f>VLOOKUP("*"&amp;G42&amp;"*",Key!$Q$2:$R$11,2,FALSE)</f>
        <v>0</v>
      </c>
      <c r="P42">
        <v>4051</v>
      </c>
      <c r="Q42" s="8">
        <v>300000000</v>
      </c>
      <c r="R42" t="s">
        <v>176</v>
      </c>
      <c r="S42">
        <f>VLOOKUP(R42, Key!$T$2:$U$23, 2, FALSE)</f>
        <v>3</v>
      </c>
      <c r="T42">
        <f t="shared" si="2"/>
        <v>0</v>
      </c>
      <c r="U42">
        <f>_xlfn.IFS(F42=2017, VLOOKUP(H42, 'State Pop'!$B$2:$F$55,5),F42=2016, VLOOKUP(H42, 'State Pop'!$B$2:$F$55,4), F42=2015, VLOOKUP(H42, 'State Pop'!$B$2:$F$55,3), F42=2014, VLOOKUP(H42, 'State Pop'!$B$2:$F$55,2))</f>
        <v>0</v>
      </c>
      <c r="V42">
        <f>_xlfn.IFS(C42=2014, _xlfn.IFS(D42=1, VLOOKUP(H42, Film_Workers!$B$2:$AR$55, 2, FALSE), D42=2, VLOOKUP(H42, Film_Workers!$B$2:$AR$55, 3, FALSE), D42=3, VLOOKUP(H42, Film_Workers!$B$2:$AR$55, 4, FALSE), D42=4, VLOOKUP(H42, Film_Workers!$B$2:$AR$55, 5, FALSE), D42=5, VLOOKUP(H42, Film_Workers!$B$2:$AR$55, 6, FALSE), D42=6, VLOOKUP(H42, Film_Workers!$B$2:$AR$55, 7, FALSE), D42=7, VLOOKUP(H42, Film_Workers!$B$2:$AR$55, 8, FALSE), D42=8, VLOOKUP(H42, Film_Workers!$B$2:$AR$55, 9, FALSE), D42=9, VLOOKUP(H42, Film_Workers!$B$2:$AR$55, 10, FALSE), D42=10, VLOOKUP(H42, Film_Workers!$B$2:$AR$55, 11, FALSE), D42=11, VLOOKUP(H42, Film_Workers!$B$2:$AR$55, 12, FALSE), D42=12, VLOOKUP(H42, Film_Workers!$B$2:$AR$55, 13, FALSE)), C42=2015, _xlfn.IFS(D42=1, VLOOKUP(H42, Film_Workers!$B$2:$AR$55, 14, FALSE), D42=2, VLOOKUP(H42, Film_Workers!$B$2:$AR$55, 15, FALSE), D42=3, VLOOKUP(H42, Film_Workers!$B$2:$AR$55, 16, FALSE), D42=4, VLOOKUP(H42, Film_Workers!$B$2:$AR$55, 17, FALSE), D42=5, VLOOKUP(H42, Film_Workers!$B$2:$AR$55, 18, FALSE), D42=6, VLOOKUP(H42, Film_Workers!$B$2:$AR$55, 19, FALSE), D42=7, VLOOKUP(H42, Film_Workers!$B$2:$AR$55, 20, FALSE), D42=8, VLOOKUP(H42, Film_Workers!$B$2:$AR$55, 21, FALSE), D42=9, VLOOKUP(H42, Film_Workers!$B$2:$AR$55, 22, FALSE), D42=10, VLOOKUP(H42, Film_Workers!$B$2:$AR$55, 23, FALSE), D42=11, VLOOKUP(H42, Film_Workers!$B$2:$AR$55, 24, FALSE), D42=12, VLOOKUP(H42, Film_Workers!$B$2:$AR$55, 25, FALSE)), C42=2016, _xlfn.IFS(D42=1, VLOOKUP(H42, Film_Workers!$B$2:$AR$55, 26, FALSE), D42=2, VLOOKUP(H42, Film_Workers!$B$2:$AR$55, 27, FALSE), D42=3, VLOOKUP(H42, Film_Workers!$B$2:$AR$55, 28, FALSE), D42=4, VLOOKUP(H42, Film_Workers!$B$2:$AR$55, 29, FALSE), D42=5, VLOOKUP(H42, Film_Workers!$B$2:$AR$55, 30, FALSE), D42=6, VLOOKUP(H42, Film_Workers!$B$2:$AR$55, 31, FALSE), D42=7, VLOOKUP(H42, Film_Workers!$B$2:$AR$55, 32, FALSE), D42=8, VLOOKUP(H42, Film_Workers!$B$2:$AR$55, 33, FALSE), D42=9, VLOOKUP(H42, Film_Workers!$B$2:$AR$55, 34, FALSE), D42=10, VLOOKUP(H42, Film_Workers!$B$2:$AR$55, 35, FALSE), D42=11, VLOOKUP(H42, Film_Workers!$B$2:$AR$55, 36, FALSE), D42=12, VLOOKUP(H42, Film_Workers!$B$2:$AR$55, 37, FALSE)), C42=2017, _xlfn.IFS(D42=1, VLOOKUP(H42, Film_Workers!$B$2:$AR$55, 38, FALSE), D42=2, VLOOKUP(H42, Film_Workers!$B$2:$AR$55, 39, FALSE), D42=3, VLOOKUP(H42, Film_Workers!$B$2:$AR$55, 40, FALSE), D42=4, VLOOKUP(H42, Film_Workers!$B$2:$AR$55, 41, FALSE), D42=5, VLOOKUP(H42, Film_Workers!$B$2:$AR$55, 42, FALSE), D42=6, VLOOKUP(H42, Film_Workers!$B$2:$AR$55, 43)))</f>
        <v>0</v>
      </c>
      <c r="W42">
        <f>_xlfn.IFS(C42=2014, _xlfn.IFS(D42=1, VLOOKUP(H42, Priv_Workers!$B$2:$AR$55, 2, FALSE), D42=2, VLOOKUP(H42, Priv_Workers!$B$2:$AR$55, 3, FALSE), D42=3, VLOOKUP(H42, Priv_Workers!$B$2:$AR$55, 4, FALSE), D42=4, VLOOKUP(H42, Priv_Workers!$B$2:$AR$55, 5, FALSE), D42=5, VLOOKUP(H42, Priv_Workers!$B$2:$AR$55, 6, FALSE), D42=6, VLOOKUP(H42, Priv_Workers!$B$2:$AR$55, 7, FALSE), D42=7, VLOOKUP(H42, Priv_Workers!$B$2:$AR$55, 8, FALSE), D42=8, VLOOKUP(H42, Priv_Workers!$B$2:$AR$55, 9, FALSE), D42=9, VLOOKUP(H42, Priv_Workers!$B$2:$AR$55, 10, FALSE), D42=10, VLOOKUP(H42, Priv_Workers!$B$2:$AR$55, 11, FALSE), D42=11, VLOOKUP(H42, Priv_Workers!$B$2:$AR$55, 12, FALSE), D42=12, VLOOKUP(H42, Priv_Workers!$B$2:$AR$55, 13, FALSE)), C42=2015, _xlfn.IFS(D42=1, VLOOKUP(H42, Priv_Workers!$B$2:$AR$55, 14, FALSE), D42=2, VLOOKUP(H42, Priv_Workers!$B$2:$AR$55, 15, FALSE), D42=3, VLOOKUP(H42, Priv_Workers!$B$2:$AR$55, 16, FALSE), D42=4, VLOOKUP(H42, Priv_Workers!$B$2:$AR$55, 17, FALSE), D42=5, VLOOKUP(H42, Priv_Workers!$B$2:$AR$55, 18, FALSE), D42=6, VLOOKUP(H42, Priv_Workers!$B$2:$AR$55, 19, FALSE), D42=7, VLOOKUP(H42, Priv_Workers!$B$2:$AR$55, 20, FALSE), D42=8, VLOOKUP(H42, Priv_Workers!$B$2:$AR$55, 21, FALSE), D42=9, VLOOKUP(H42, Priv_Workers!$B$2:$AR$55, 22, FALSE), D42=10, VLOOKUP(H42, Priv_Workers!$B$2:$AR$55, 23, FALSE), D42=11, VLOOKUP(H42, Priv_Workers!$B$2:$AR$55, 24, FALSE), D42=12, VLOOKUP(H42, Priv_Workers!$B$2:$AR$55, 25, FALSE)), C42=2016, _xlfn.IFS(D42=1, VLOOKUP(H42, Priv_Workers!$B$2:$AR$55, 26, FALSE), D42=2, VLOOKUP(H42, Priv_Workers!$B$2:$AR$55, 27, FALSE), D42=3, VLOOKUP(H42, Priv_Workers!$B$2:$AR$55, 28, FALSE), D42=4, VLOOKUP(H42, Priv_Workers!$B$2:$AR$55, 29, FALSE), D42=5, VLOOKUP(H42, Priv_Workers!$B$2:$AR$55, 30, FALSE), D42=6, VLOOKUP(H42, Priv_Workers!$B$2:$AR$55, 31, FALSE), D42=7, VLOOKUP(H42, Priv_Workers!$B$2:$AR$55, 32, FALSE), D42=8, VLOOKUP(H42, Priv_Workers!$B$2:$AR$55, 33, FALSE), D42=9, VLOOKUP(H42, Priv_Workers!$B$2:$AR$55, 34, FALSE), D42=10, VLOOKUP(H42, Priv_Workers!$B$2:$AR$55, 35, FALSE), D42=11, VLOOKUP(H42, Priv_Workers!$B$2:$AR$55, 36, FALSE), D42=12, VLOOKUP(H42, Priv_Workers!$B$2:$AR$55, 37, FALSE)), C42=2017, _xlfn.IFS(D42=1, VLOOKUP(H42, Priv_Workers!$B$2:$AR$55, 38, FALSE), D42=2, VLOOKUP(H42, Priv_Workers!$B$2:$AR$55, 39, FALSE), D42=3, VLOOKUP(H42, Priv_Workers!$B$2:$AR$55, 40, FALSE), D42=4, VLOOKUP(H42, Priv_Workers!$B$2:$AR$55, 41, FALSE), D42=5, VLOOKUP(H42, Priv_Workers!$B$2:$AR$55, 42, FALSE), D42=6, VLOOKUP(H42, Priv_Workers!$B$2:$AR$55, 43)))</f>
        <v>0</v>
      </c>
      <c r="X42" s="15" t="e">
        <f t="shared" si="3"/>
        <v>#DIV/0!</v>
      </c>
      <c r="Y42" s="8">
        <f>_xlfn.IFS(C42=2014, _xlfn.IFS(E42=1, VLOOKUP(H42, Wage_Info!$B$2:$AD$55, 2, FALSE), E42=2, VLOOKUP(H42, Wage_Info!$B$2:$AD$55, 3, FALSE), E42=3, VLOOKUP(H42, Wage_Info!$B$2:$AD$55, 4, FALSE), E42=4, VLOOKUP(H42, Wage_Info!$B$2:$AD$55, 5, FALSE)), C42=2015, _xlfn.IFS(E42=1, VLOOKUP(H42, Wage_Info!$B$2:$AD$55, 6, FALSE), E42=2, VLOOKUP(H42, Wage_Info!$B$2:$AD$55, 7, FALSE), E42=3, VLOOKUP(H42, Wage_Info!$B$2:$AD$55, 8, FALSE), E42=4, VLOOKUP(H42, Wage_Info!$B$2:$AD$55, 9, FALSE)), C42=2016, _xlfn.IFS(E42=1, VLOOKUP(H42, Wage_Info!$B$2:$AD$55, 10, FALSE), E42=2, VLOOKUP(H42, Wage_Info!$B$2:$AD$55, 11, FALSE), E42=3, VLOOKUP(H42, Wage_Info!$B$2:$AD$55, 12, FALSE), E42=4, VLOOKUP(H42, Wage_Info!$B$2:$AD$55, 13, FALSE)), C42=2017, _xlfn.IFS(E42=1, VLOOKUP(H42, Wage_Info!$B$2:$AD$55, 14, FALSE), E42=2, VLOOKUP(H42, Wage_Info!$B$2:$AD$55, 15, FALSE)))</f>
        <v>0</v>
      </c>
      <c r="Z42" s="8">
        <f>_xlfn.IFS(C42=2014, _xlfn.IFS(E42=1, VLOOKUP(H42, Wage_Info!$B$2:$AD$55, 16, FALSE), E42=2, VLOOKUP(H42, Wage_Info!$B$2:$AD$55, 17, FALSE), E42=3, VLOOKUP(H42, Wage_Info!$B$2:$AD$55, 18, FALSE), E42=4, VLOOKUP(H42, Wage_Info!$B$2:$AD$55, 19, FALSE)), C42=2015, _xlfn.IFS(E42=1, VLOOKUP(H42, Wage_Info!$B$2:$AD$55, 20, FALSE), E42=2, VLOOKUP(H42, Wage_Info!$B$2:$AD$55, 21, FALSE), E42=3, VLOOKUP(H42, Wage_Info!$B$2:$AD$55, 22, FALSE), E42=4, VLOOKUP(H42, Wage_Info!$B$2:$AD$55, 23, FALSE)), C42=2016, _xlfn.IFS(E42=1, VLOOKUP(H42, Wage_Info!$B$2:$AD$55, 24, FALSE), E42=2, VLOOKUP(H42, Wage_Info!$B$2:$AD$55, 25, FALSE), E42=3, VLOOKUP(H42, Wage_Info!$B$2:$AD$55, 26, FALSE), E42=4, VLOOKUP(H42, Wage_Info!$B$2:$AD$55, 27, FALSE)), C42=2017, _xlfn.IFS(E42=1, VLOOKUP(H42, Wage_Info!$B$2:$AD$55, 28, FALSE), E42=2, VLOOKUP(H42, Wage_Info!$B$2:$AD$55, 29, FALSE)))</f>
        <v>0</v>
      </c>
      <c r="AA42" s="16" t="e">
        <f t="shared" si="4"/>
        <v>#DIV/0!</v>
      </c>
      <c r="AB42">
        <f>Key!C200</f>
        <v>1</v>
      </c>
      <c r="AC42">
        <f t="shared" si="5"/>
        <v>0</v>
      </c>
      <c r="AD42">
        <f t="shared" si="6"/>
        <v>0</v>
      </c>
      <c r="AE42">
        <f t="shared" si="7"/>
        <v>0</v>
      </c>
    </row>
    <row r="43" spans="1:31" x14ac:dyDescent="0.3">
      <c r="A43">
        <v>202</v>
      </c>
      <c r="B43">
        <v>21</v>
      </c>
      <c r="C43">
        <v>2016</v>
      </c>
      <c r="D43">
        <v>4</v>
      </c>
      <c r="E43">
        <f t="shared" si="0"/>
        <v>2</v>
      </c>
      <c r="F43">
        <v>2017</v>
      </c>
      <c r="G43" t="s">
        <v>282</v>
      </c>
      <c r="H43" s="13">
        <f>VALUE(IF(G43="foreign",53,SUBSTITUTE(G43,G43,VLOOKUP(G43,Key!$F$2:$G$55,2,))))</f>
        <v>53</v>
      </c>
      <c r="I43" t="s">
        <v>187</v>
      </c>
      <c r="J43">
        <f>VALUE(_xlfn.IFS(I43="foreign",53,I43="fictional",54,NOT(OR(I43="foreign",I43="fictional")),SUBSTITUTE(I43,I43,VLOOKUP(I43,Key!$F$2:$G$55,2,))))</f>
        <v>53</v>
      </c>
      <c r="K43">
        <f t="shared" si="1"/>
        <v>1</v>
      </c>
      <c r="L43">
        <f>VLOOKUP(H43, Key!$G$2:$J$54, 2)</f>
        <v>0</v>
      </c>
      <c r="M43">
        <f>VLOOKUP(J43, Key!$G$2:$J$54, 2)</f>
        <v>0</v>
      </c>
      <c r="N43">
        <f>VLOOKUP("*"&amp;G43&amp;"*",Key!$M$2:$N$6,2,FALSE)</f>
        <v>0</v>
      </c>
      <c r="O43">
        <f>VLOOKUP("*"&amp;G43&amp;"*",Key!$Q$2:$R$11,2,FALSE)</f>
        <v>0</v>
      </c>
      <c r="P43">
        <v>4035</v>
      </c>
      <c r="Q43" s="8">
        <v>195000000</v>
      </c>
      <c r="R43" t="s">
        <v>174</v>
      </c>
      <c r="S43">
        <f>VLOOKUP(R43, Key!$T$2:$U$23, 2, FALSE)</f>
        <v>1</v>
      </c>
      <c r="T43">
        <f t="shared" si="2"/>
        <v>0</v>
      </c>
      <c r="U43">
        <f>_xlfn.IFS(F43=2017, VLOOKUP(H43, 'State Pop'!$B$2:$F$55,5),F43=2016, VLOOKUP(H43, 'State Pop'!$B$2:$F$55,4), F43=2015, VLOOKUP(H43, 'State Pop'!$B$2:$F$55,3), F43=2014, VLOOKUP(H43, 'State Pop'!$B$2:$F$55,2))</f>
        <v>0</v>
      </c>
      <c r="V43">
        <f>_xlfn.IFS(C43=2014, _xlfn.IFS(D43=1, VLOOKUP(H43, Film_Workers!$B$2:$AR$55, 2, FALSE), D43=2, VLOOKUP(H43, Film_Workers!$B$2:$AR$55, 3, FALSE), D43=3, VLOOKUP(H43, Film_Workers!$B$2:$AR$55, 4, FALSE), D43=4, VLOOKUP(H43, Film_Workers!$B$2:$AR$55, 5, FALSE), D43=5, VLOOKUP(H43, Film_Workers!$B$2:$AR$55, 6, FALSE), D43=6, VLOOKUP(H43, Film_Workers!$B$2:$AR$55, 7, FALSE), D43=7, VLOOKUP(H43, Film_Workers!$B$2:$AR$55, 8, FALSE), D43=8, VLOOKUP(H43, Film_Workers!$B$2:$AR$55, 9, FALSE), D43=9, VLOOKUP(H43, Film_Workers!$B$2:$AR$55, 10, FALSE), D43=10, VLOOKUP(H43, Film_Workers!$B$2:$AR$55, 11, FALSE), D43=11, VLOOKUP(H43, Film_Workers!$B$2:$AR$55, 12, FALSE), D43=12, VLOOKUP(H43, Film_Workers!$B$2:$AR$55, 13, FALSE)), C43=2015, _xlfn.IFS(D43=1, VLOOKUP(H43, Film_Workers!$B$2:$AR$55, 14, FALSE), D43=2, VLOOKUP(H43, Film_Workers!$B$2:$AR$55, 15, FALSE), D43=3, VLOOKUP(H43, Film_Workers!$B$2:$AR$55, 16, FALSE), D43=4, VLOOKUP(H43, Film_Workers!$B$2:$AR$55, 17, FALSE), D43=5, VLOOKUP(H43, Film_Workers!$B$2:$AR$55, 18, FALSE), D43=6, VLOOKUP(H43, Film_Workers!$B$2:$AR$55, 19, FALSE), D43=7, VLOOKUP(H43, Film_Workers!$B$2:$AR$55, 20, FALSE), D43=8, VLOOKUP(H43, Film_Workers!$B$2:$AR$55, 21, FALSE), D43=9, VLOOKUP(H43, Film_Workers!$B$2:$AR$55, 22, FALSE), D43=10, VLOOKUP(H43, Film_Workers!$B$2:$AR$55, 23, FALSE), D43=11, VLOOKUP(H43, Film_Workers!$B$2:$AR$55, 24, FALSE), D43=12, VLOOKUP(H43, Film_Workers!$B$2:$AR$55, 25, FALSE)), C43=2016, _xlfn.IFS(D43=1, VLOOKUP(H43, Film_Workers!$B$2:$AR$55, 26, FALSE), D43=2, VLOOKUP(H43, Film_Workers!$B$2:$AR$55, 27, FALSE), D43=3, VLOOKUP(H43, Film_Workers!$B$2:$AR$55, 28, FALSE), D43=4, VLOOKUP(H43, Film_Workers!$B$2:$AR$55, 29, FALSE), D43=5, VLOOKUP(H43, Film_Workers!$B$2:$AR$55, 30, FALSE), D43=6, VLOOKUP(H43, Film_Workers!$B$2:$AR$55, 31, FALSE), D43=7, VLOOKUP(H43, Film_Workers!$B$2:$AR$55, 32, FALSE), D43=8, VLOOKUP(H43, Film_Workers!$B$2:$AR$55, 33, FALSE), D43=9, VLOOKUP(H43, Film_Workers!$B$2:$AR$55, 34, FALSE), D43=10, VLOOKUP(H43, Film_Workers!$B$2:$AR$55, 35, FALSE), D43=11, VLOOKUP(H43, Film_Workers!$B$2:$AR$55, 36, FALSE), D43=12, VLOOKUP(H43, Film_Workers!$B$2:$AR$55, 37, FALSE)), C43=2017, _xlfn.IFS(D43=1, VLOOKUP(H43, Film_Workers!$B$2:$AR$55, 38, FALSE), D43=2, VLOOKUP(H43, Film_Workers!$B$2:$AR$55, 39, FALSE), D43=3, VLOOKUP(H43, Film_Workers!$B$2:$AR$55, 40, FALSE), D43=4, VLOOKUP(H43, Film_Workers!$B$2:$AR$55, 41, FALSE), D43=5, VLOOKUP(H43, Film_Workers!$B$2:$AR$55, 42, FALSE), D43=6, VLOOKUP(H43, Film_Workers!$B$2:$AR$55, 43)))</f>
        <v>0</v>
      </c>
      <c r="W43">
        <f>_xlfn.IFS(C43=2014, _xlfn.IFS(D43=1, VLOOKUP(H43, Priv_Workers!$B$2:$AR$55, 2, FALSE), D43=2, VLOOKUP(H43, Priv_Workers!$B$2:$AR$55, 3, FALSE), D43=3, VLOOKUP(H43, Priv_Workers!$B$2:$AR$55, 4, FALSE), D43=4, VLOOKUP(H43, Priv_Workers!$B$2:$AR$55, 5, FALSE), D43=5, VLOOKUP(H43, Priv_Workers!$B$2:$AR$55, 6, FALSE), D43=6, VLOOKUP(H43, Priv_Workers!$B$2:$AR$55, 7, FALSE), D43=7, VLOOKUP(H43, Priv_Workers!$B$2:$AR$55, 8, FALSE), D43=8, VLOOKUP(H43, Priv_Workers!$B$2:$AR$55, 9, FALSE), D43=9, VLOOKUP(H43, Priv_Workers!$B$2:$AR$55, 10, FALSE), D43=10, VLOOKUP(H43, Priv_Workers!$B$2:$AR$55, 11, FALSE), D43=11, VLOOKUP(H43, Priv_Workers!$B$2:$AR$55, 12, FALSE), D43=12, VLOOKUP(H43, Priv_Workers!$B$2:$AR$55, 13, FALSE)), C43=2015, _xlfn.IFS(D43=1, VLOOKUP(H43, Priv_Workers!$B$2:$AR$55, 14, FALSE), D43=2, VLOOKUP(H43, Priv_Workers!$B$2:$AR$55, 15, FALSE), D43=3, VLOOKUP(H43, Priv_Workers!$B$2:$AR$55, 16, FALSE), D43=4, VLOOKUP(H43, Priv_Workers!$B$2:$AR$55, 17, FALSE), D43=5, VLOOKUP(H43, Priv_Workers!$B$2:$AR$55, 18, FALSE), D43=6, VLOOKUP(H43, Priv_Workers!$B$2:$AR$55, 19, FALSE), D43=7, VLOOKUP(H43, Priv_Workers!$B$2:$AR$55, 20, FALSE), D43=8, VLOOKUP(H43, Priv_Workers!$B$2:$AR$55, 21, FALSE), D43=9, VLOOKUP(H43, Priv_Workers!$B$2:$AR$55, 22, FALSE), D43=10, VLOOKUP(H43, Priv_Workers!$B$2:$AR$55, 23, FALSE), D43=11, VLOOKUP(H43, Priv_Workers!$B$2:$AR$55, 24, FALSE), D43=12, VLOOKUP(H43, Priv_Workers!$B$2:$AR$55, 25, FALSE)), C43=2016, _xlfn.IFS(D43=1, VLOOKUP(H43, Priv_Workers!$B$2:$AR$55, 26, FALSE), D43=2, VLOOKUP(H43, Priv_Workers!$B$2:$AR$55, 27, FALSE), D43=3, VLOOKUP(H43, Priv_Workers!$B$2:$AR$55, 28, FALSE), D43=4, VLOOKUP(H43, Priv_Workers!$B$2:$AR$55, 29, FALSE), D43=5, VLOOKUP(H43, Priv_Workers!$B$2:$AR$55, 30, FALSE), D43=6, VLOOKUP(H43, Priv_Workers!$B$2:$AR$55, 31, FALSE), D43=7, VLOOKUP(H43, Priv_Workers!$B$2:$AR$55, 32, FALSE), D43=8, VLOOKUP(H43, Priv_Workers!$B$2:$AR$55, 33, FALSE), D43=9, VLOOKUP(H43, Priv_Workers!$B$2:$AR$55, 34, FALSE), D43=10, VLOOKUP(H43, Priv_Workers!$B$2:$AR$55, 35, FALSE), D43=11, VLOOKUP(H43, Priv_Workers!$B$2:$AR$55, 36, FALSE), D43=12, VLOOKUP(H43, Priv_Workers!$B$2:$AR$55, 37, FALSE)), C43=2017, _xlfn.IFS(D43=1, VLOOKUP(H43, Priv_Workers!$B$2:$AR$55, 38, FALSE), D43=2, VLOOKUP(H43, Priv_Workers!$B$2:$AR$55, 39, FALSE), D43=3, VLOOKUP(H43, Priv_Workers!$B$2:$AR$55, 40, FALSE), D43=4, VLOOKUP(H43, Priv_Workers!$B$2:$AR$55, 41, FALSE), D43=5, VLOOKUP(H43, Priv_Workers!$B$2:$AR$55, 42, FALSE), D43=6, VLOOKUP(H43, Priv_Workers!$B$2:$AR$55, 43)))</f>
        <v>0</v>
      </c>
      <c r="X43" s="15" t="e">
        <f t="shared" si="3"/>
        <v>#DIV/0!</v>
      </c>
      <c r="Y43" s="8">
        <f>_xlfn.IFS(C43=2014, _xlfn.IFS(E43=1, VLOOKUP(H43, Wage_Info!$B$2:$AD$55, 2, FALSE), E43=2, VLOOKUP(H43, Wage_Info!$B$2:$AD$55, 3, FALSE), E43=3, VLOOKUP(H43, Wage_Info!$B$2:$AD$55, 4, FALSE), E43=4, VLOOKUP(H43, Wage_Info!$B$2:$AD$55, 5, FALSE)), C43=2015, _xlfn.IFS(E43=1, VLOOKUP(H43, Wage_Info!$B$2:$AD$55, 6, FALSE), E43=2, VLOOKUP(H43, Wage_Info!$B$2:$AD$55, 7, FALSE), E43=3, VLOOKUP(H43, Wage_Info!$B$2:$AD$55, 8, FALSE), E43=4, VLOOKUP(H43, Wage_Info!$B$2:$AD$55, 9, FALSE)), C43=2016, _xlfn.IFS(E43=1, VLOOKUP(H43, Wage_Info!$B$2:$AD$55, 10, FALSE), E43=2, VLOOKUP(H43, Wage_Info!$B$2:$AD$55, 11, FALSE), E43=3, VLOOKUP(H43, Wage_Info!$B$2:$AD$55, 12, FALSE), E43=4, VLOOKUP(H43, Wage_Info!$B$2:$AD$55, 13, FALSE)), C43=2017, _xlfn.IFS(E43=1, VLOOKUP(H43, Wage_Info!$B$2:$AD$55, 14, FALSE), E43=2, VLOOKUP(H43, Wage_Info!$B$2:$AD$55, 15, FALSE)))</f>
        <v>0</v>
      </c>
      <c r="Z43" s="8">
        <f>_xlfn.IFS(C43=2014, _xlfn.IFS(E43=1, VLOOKUP(H43, Wage_Info!$B$2:$AD$55, 16, FALSE), E43=2, VLOOKUP(H43, Wage_Info!$B$2:$AD$55, 17, FALSE), E43=3, VLOOKUP(H43, Wage_Info!$B$2:$AD$55, 18, FALSE), E43=4, VLOOKUP(H43, Wage_Info!$B$2:$AD$55, 19, FALSE)), C43=2015, _xlfn.IFS(E43=1, VLOOKUP(H43, Wage_Info!$B$2:$AD$55, 20, FALSE), E43=2, VLOOKUP(H43, Wage_Info!$B$2:$AD$55, 21, FALSE), E43=3, VLOOKUP(H43, Wage_Info!$B$2:$AD$55, 22, FALSE), E43=4, VLOOKUP(H43, Wage_Info!$B$2:$AD$55, 23, FALSE)), C43=2016, _xlfn.IFS(E43=1, VLOOKUP(H43, Wage_Info!$B$2:$AD$55, 24, FALSE), E43=2, VLOOKUP(H43, Wage_Info!$B$2:$AD$55, 25, FALSE), E43=3, VLOOKUP(H43, Wage_Info!$B$2:$AD$55, 26, FALSE), E43=4, VLOOKUP(H43, Wage_Info!$B$2:$AD$55, 27, FALSE)), C43=2017, _xlfn.IFS(E43=1, VLOOKUP(H43, Wage_Info!$B$2:$AD$55, 28, FALSE), E43=2, VLOOKUP(H43, Wage_Info!$B$2:$AD$55, 29, FALSE)))</f>
        <v>0</v>
      </c>
      <c r="AA43" s="16" t="e">
        <f t="shared" si="4"/>
        <v>#DIV/0!</v>
      </c>
      <c r="AB43">
        <f>Key!C203</f>
        <v>1</v>
      </c>
      <c r="AC43">
        <f t="shared" si="5"/>
        <v>0</v>
      </c>
      <c r="AD43">
        <f t="shared" si="6"/>
        <v>0</v>
      </c>
      <c r="AE43">
        <f t="shared" si="7"/>
        <v>0</v>
      </c>
    </row>
    <row r="44" spans="1:31" x14ac:dyDescent="0.3">
      <c r="A44">
        <v>205</v>
      </c>
      <c r="B44">
        <v>24</v>
      </c>
      <c r="C44">
        <v>2016</v>
      </c>
      <c r="D44">
        <v>4</v>
      </c>
      <c r="E44">
        <f t="shared" si="0"/>
        <v>2</v>
      </c>
      <c r="F44">
        <v>2017</v>
      </c>
      <c r="G44" t="s">
        <v>184</v>
      </c>
      <c r="H44" s="13">
        <f>VALUE(IF(G44="foreign",53,SUBSTITUTE(G44,G44,VLOOKUP(G44,Key!$F$2:$G$55,2,))))</f>
        <v>5</v>
      </c>
      <c r="I44" t="s">
        <v>187</v>
      </c>
      <c r="J44">
        <f>VALUE(_xlfn.IFS(I44="foreign",53,I44="fictional",54,NOT(OR(I44="foreign",I44="fictional")),SUBSTITUTE(I44,I44,VLOOKUP(I44,Key!$F$2:$G$55,2,))))</f>
        <v>53</v>
      </c>
      <c r="K44">
        <f t="shared" si="1"/>
        <v>0</v>
      </c>
      <c r="L44">
        <f>VLOOKUP(H44, Key!$G$2:$J$54, 2)</f>
        <v>3</v>
      </c>
      <c r="M44">
        <f>VLOOKUP(J44, Key!$G$2:$J$54, 2)</f>
        <v>0</v>
      </c>
      <c r="N44">
        <f>VLOOKUP("*"&amp;G44&amp;"*",Key!$M$2:$N$6,2,FALSE)</f>
        <v>4</v>
      </c>
      <c r="O44">
        <f>VLOOKUP("*"&amp;G44&amp;"*",Key!$Q$2:$R$11,2,FALSE)</f>
        <v>6</v>
      </c>
      <c r="P44">
        <v>3987</v>
      </c>
      <c r="Q44" s="8">
        <v>175000000</v>
      </c>
      <c r="R44" t="s">
        <v>175</v>
      </c>
      <c r="S44">
        <f>VLOOKUP(R44, Key!$T$2:$U$23, 2, FALSE)</f>
        <v>2</v>
      </c>
      <c r="T44">
        <f t="shared" si="2"/>
        <v>0</v>
      </c>
      <c r="U44">
        <f>_xlfn.IFS(F44=2017, VLOOKUP(H44, 'State Pop'!$B$2:$F$55,5),F44=2016, VLOOKUP(H44, 'State Pop'!$B$2:$F$55,4), F44=2015, VLOOKUP(H44, 'State Pop'!$B$2:$F$55,3), F44=2014, VLOOKUP(H44, 'State Pop'!$B$2:$F$55,2))</f>
        <v>39536653</v>
      </c>
      <c r="V44">
        <f>_xlfn.IFS(C44=2014, _xlfn.IFS(D44=1, VLOOKUP(H44, Film_Workers!$B$2:$AR$55, 2, FALSE), D44=2, VLOOKUP(H44, Film_Workers!$B$2:$AR$55, 3, FALSE), D44=3, VLOOKUP(H44, Film_Workers!$B$2:$AR$55, 4, FALSE), D44=4, VLOOKUP(H44, Film_Workers!$B$2:$AR$55, 5, FALSE), D44=5, VLOOKUP(H44, Film_Workers!$B$2:$AR$55, 6, FALSE), D44=6, VLOOKUP(H44, Film_Workers!$B$2:$AR$55, 7, FALSE), D44=7, VLOOKUP(H44, Film_Workers!$B$2:$AR$55, 8, FALSE), D44=8, VLOOKUP(H44, Film_Workers!$B$2:$AR$55, 9, FALSE), D44=9, VLOOKUP(H44, Film_Workers!$B$2:$AR$55, 10, FALSE), D44=10, VLOOKUP(H44, Film_Workers!$B$2:$AR$55, 11, FALSE), D44=11, VLOOKUP(H44, Film_Workers!$B$2:$AR$55, 12, FALSE), D44=12, VLOOKUP(H44, Film_Workers!$B$2:$AR$55, 13, FALSE)), C44=2015, _xlfn.IFS(D44=1, VLOOKUP(H44, Film_Workers!$B$2:$AR$55, 14, FALSE), D44=2, VLOOKUP(H44, Film_Workers!$B$2:$AR$55, 15, FALSE), D44=3, VLOOKUP(H44, Film_Workers!$B$2:$AR$55, 16, FALSE), D44=4, VLOOKUP(H44, Film_Workers!$B$2:$AR$55, 17, FALSE), D44=5, VLOOKUP(H44, Film_Workers!$B$2:$AR$55, 18, FALSE), D44=6, VLOOKUP(H44, Film_Workers!$B$2:$AR$55, 19, FALSE), D44=7, VLOOKUP(H44, Film_Workers!$B$2:$AR$55, 20, FALSE), D44=8, VLOOKUP(H44, Film_Workers!$B$2:$AR$55, 21, FALSE), D44=9, VLOOKUP(H44, Film_Workers!$B$2:$AR$55, 22, FALSE), D44=10, VLOOKUP(H44, Film_Workers!$B$2:$AR$55, 23, FALSE), D44=11, VLOOKUP(H44, Film_Workers!$B$2:$AR$55, 24, FALSE), D44=12, VLOOKUP(H44, Film_Workers!$B$2:$AR$55, 25, FALSE)), C44=2016, _xlfn.IFS(D44=1, VLOOKUP(H44, Film_Workers!$B$2:$AR$55, 26, FALSE), D44=2, VLOOKUP(H44, Film_Workers!$B$2:$AR$55, 27, FALSE), D44=3, VLOOKUP(H44, Film_Workers!$B$2:$AR$55, 28, FALSE), D44=4, VLOOKUP(H44, Film_Workers!$B$2:$AR$55, 29, FALSE), D44=5, VLOOKUP(H44, Film_Workers!$B$2:$AR$55, 30, FALSE), D44=6, VLOOKUP(H44, Film_Workers!$B$2:$AR$55, 31, FALSE), D44=7, VLOOKUP(H44, Film_Workers!$B$2:$AR$55, 32, FALSE), D44=8, VLOOKUP(H44, Film_Workers!$B$2:$AR$55, 33, FALSE), D44=9, VLOOKUP(H44, Film_Workers!$B$2:$AR$55, 34, FALSE), D44=10, VLOOKUP(H44, Film_Workers!$B$2:$AR$55, 35, FALSE), D44=11, VLOOKUP(H44, Film_Workers!$B$2:$AR$55, 36, FALSE), D44=12, VLOOKUP(H44, Film_Workers!$B$2:$AR$55, 37, FALSE)), C44=2017, _xlfn.IFS(D44=1, VLOOKUP(H44, Film_Workers!$B$2:$AR$55, 38, FALSE), D44=2, VLOOKUP(H44, Film_Workers!$B$2:$AR$55, 39, FALSE), D44=3, VLOOKUP(H44, Film_Workers!$B$2:$AR$55, 40, FALSE), D44=4, VLOOKUP(H44, Film_Workers!$B$2:$AR$55, 41, FALSE), D44=5, VLOOKUP(H44, Film_Workers!$B$2:$AR$55, 42, FALSE), D44=6, VLOOKUP(H44, Film_Workers!$B$2:$AR$55, 43)))</f>
        <v>143739</v>
      </c>
      <c r="W44">
        <f>_xlfn.IFS(C44=2014, _xlfn.IFS(D44=1, VLOOKUP(H44, Priv_Workers!$B$2:$AR$55, 2, FALSE), D44=2, VLOOKUP(H44, Priv_Workers!$B$2:$AR$55, 3, FALSE), D44=3, VLOOKUP(H44, Priv_Workers!$B$2:$AR$55, 4, FALSE), D44=4, VLOOKUP(H44, Priv_Workers!$B$2:$AR$55, 5, FALSE), D44=5, VLOOKUP(H44, Priv_Workers!$B$2:$AR$55, 6, FALSE), D44=6, VLOOKUP(H44, Priv_Workers!$B$2:$AR$55, 7, FALSE), D44=7, VLOOKUP(H44, Priv_Workers!$B$2:$AR$55, 8, FALSE), D44=8, VLOOKUP(H44, Priv_Workers!$B$2:$AR$55, 9, FALSE), D44=9, VLOOKUP(H44, Priv_Workers!$B$2:$AR$55, 10, FALSE), D44=10, VLOOKUP(H44, Priv_Workers!$B$2:$AR$55, 11, FALSE), D44=11, VLOOKUP(H44, Priv_Workers!$B$2:$AR$55, 12, FALSE), D44=12, VLOOKUP(H44, Priv_Workers!$B$2:$AR$55, 13, FALSE)), C44=2015, _xlfn.IFS(D44=1, VLOOKUP(H44, Priv_Workers!$B$2:$AR$55, 14, FALSE), D44=2, VLOOKUP(H44, Priv_Workers!$B$2:$AR$55, 15, FALSE), D44=3, VLOOKUP(H44, Priv_Workers!$B$2:$AR$55, 16, FALSE), D44=4, VLOOKUP(H44, Priv_Workers!$B$2:$AR$55, 17, FALSE), D44=5, VLOOKUP(H44, Priv_Workers!$B$2:$AR$55, 18, FALSE), D44=6, VLOOKUP(H44, Priv_Workers!$B$2:$AR$55, 19, FALSE), D44=7, VLOOKUP(H44, Priv_Workers!$B$2:$AR$55, 20, FALSE), D44=8, VLOOKUP(H44, Priv_Workers!$B$2:$AR$55, 21, FALSE), D44=9, VLOOKUP(H44, Priv_Workers!$B$2:$AR$55, 22, FALSE), D44=10, VLOOKUP(H44, Priv_Workers!$B$2:$AR$55, 23, FALSE), D44=11, VLOOKUP(H44, Priv_Workers!$B$2:$AR$55, 24, FALSE), D44=12, VLOOKUP(H44, Priv_Workers!$B$2:$AR$55, 25, FALSE)), C44=2016, _xlfn.IFS(D44=1, VLOOKUP(H44, Priv_Workers!$B$2:$AR$55, 26, FALSE), D44=2, VLOOKUP(H44, Priv_Workers!$B$2:$AR$55, 27, FALSE), D44=3, VLOOKUP(H44, Priv_Workers!$B$2:$AR$55, 28, FALSE), D44=4, VLOOKUP(H44, Priv_Workers!$B$2:$AR$55, 29, FALSE), D44=5, VLOOKUP(H44, Priv_Workers!$B$2:$AR$55, 30, FALSE), D44=6, VLOOKUP(H44, Priv_Workers!$B$2:$AR$55, 31, FALSE), D44=7, VLOOKUP(H44, Priv_Workers!$B$2:$AR$55, 32, FALSE), D44=8, VLOOKUP(H44, Priv_Workers!$B$2:$AR$55, 33, FALSE), D44=9, VLOOKUP(H44, Priv_Workers!$B$2:$AR$55, 34, FALSE), D44=10, VLOOKUP(H44, Priv_Workers!$B$2:$AR$55, 35, FALSE), D44=11, VLOOKUP(H44, Priv_Workers!$B$2:$AR$55, 36, FALSE), D44=12, VLOOKUP(H44, Priv_Workers!$B$2:$AR$55, 37, FALSE)), C44=2017, _xlfn.IFS(D44=1, VLOOKUP(H44, Priv_Workers!$B$2:$AR$55, 38, FALSE), D44=2, VLOOKUP(H44, Priv_Workers!$B$2:$AR$55, 39, FALSE), D44=3, VLOOKUP(H44, Priv_Workers!$B$2:$AR$55, 40, FALSE), D44=4, VLOOKUP(H44, Priv_Workers!$B$2:$AR$55, 41, FALSE), D44=5, VLOOKUP(H44, Priv_Workers!$B$2:$AR$55, 42, FALSE), D44=6, VLOOKUP(H44, Priv_Workers!$B$2:$AR$55, 43)))</f>
        <v>14223412</v>
      </c>
      <c r="X44" s="15">
        <f t="shared" si="3"/>
        <v>1.0105803023915781E-2</v>
      </c>
      <c r="Y44" s="8">
        <f>_xlfn.IFS(C44=2014, _xlfn.IFS(E44=1, VLOOKUP(H44, Wage_Info!$B$2:$AD$55, 2, FALSE), E44=2, VLOOKUP(H44, Wage_Info!$B$2:$AD$55, 3, FALSE), E44=3, VLOOKUP(H44, Wage_Info!$B$2:$AD$55, 4, FALSE), E44=4, VLOOKUP(H44, Wage_Info!$B$2:$AD$55, 5, FALSE)), C44=2015, _xlfn.IFS(E44=1, VLOOKUP(H44, Wage_Info!$B$2:$AD$55, 6, FALSE), E44=2, VLOOKUP(H44, Wage_Info!$B$2:$AD$55, 7, FALSE), E44=3, VLOOKUP(H44, Wage_Info!$B$2:$AD$55, 8, FALSE), E44=4, VLOOKUP(H44, Wage_Info!$B$2:$AD$55, 9, FALSE)), C44=2016, _xlfn.IFS(E44=1, VLOOKUP(H44, Wage_Info!$B$2:$AD$55, 10, FALSE), E44=2, VLOOKUP(H44, Wage_Info!$B$2:$AD$55, 11, FALSE), E44=3, VLOOKUP(H44, Wage_Info!$B$2:$AD$55, 12, FALSE), E44=4, VLOOKUP(H44, Wage_Info!$B$2:$AD$55, 13, FALSE)), C44=2017, _xlfn.IFS(E44=1, VLOOKUP(H44, Wage_Info!$B$2:$AD$55, 14, FALSE), E44=2, VLOOKUP(H44, Wage_Info!$B$2:$AD$55, 15, FALSE)))</f>
        <v>2891215074</v>
      </c>
      <c r="Z44" s="8">
        <f>_xlfn.IFS(C44=2014, _xlfn.IFS(E44=1, VLOOKUP(H44, Wage_Info!$B$2:$AD$55, 16, FALSE), E44=2, VLOOKUP(H44, Wage_Info!$B$2:$AD$55, 17, FALSE), E44=3, VLOOKUP(H44, Wage_Info!$B$2:$AD$55, 18, FALSE), E44=4, VLOOKUP(H44, Wage_Info!$B$2:$AD$55, 19, FALSE)), C44=2015, _xlfn.IFS(E44=1, VLOOKUP(H44, Wage_Info!$B$2:$AD$55, 20, FALSE), E44=2, VLOOKUP(H44, Wage_Info!$B$2:$AD$55, 21, FALSE), E44=3, VLOOKUP(H44, Wage_Info!$B$2:$AD$55, 22, FALSE), E44=4, VLOOKUP(H44, Wage_Info!$B$2:$AD$55, 23, FALSE)), C44=2016, _xlfn.IFS(E44=1, VLOOKUP(H44, Wage_Info!$B$2:$AD$55, 24, FALSE), E44=2, VLOOKUP(H44, Wage_Info!$B$2:$AD$55, 25, FALSE), E44=3, VLOOKUP(H44, Wage_Info!$B$2:$AD$55, 26, FALSE), E44=4, VLOOKUP(H44, Wage_Info!$B$2:$AD$55, 27, FALSE)), C44=2017, _xlfn.IFS(E44=1, VLOOKUP(H44, Wage_Info!$B$2:$AD$55, 28, FALSE), E44=2, VLOOKUP(H44, Wage_Info!$B$2:$AD$55, 29, FALSE)))</f>
        <v>212107959501</v>
      </c>
      <c r="AA44" s="16">
        <f t="shared" si="4"/>
        <v>1.3630865530939064E-2</v>
      </c>
      <c r="AB44">
        <f>Key!C206</f>
        <v>0</v>
      </c>
      <c r="AC44">
        <f t="shared" si="5"/>
        <v>1</v>
      </c>
      <c r="AD44">
        <f t="shared" si="6"/>
        <v>0</v>
      </c>
      <c r="AE44">
        <f t="shared" si="7"/>
        <v>1</v>
      </c>
    </row>
    <row r="45" spans="1:31" x14ac:dyDescent="0.3">
      <c r="A45">
        <v>209</v>
      </c>
      <c r="B45">
        <v>28</v>
      </c>
      <c r="C45">
        <v>2016</v>
      </c>
      <c r="D45">
        <v>4</v>
      </c>
      <c r="E45">
        <f t="shared" si="0"/>
        <v>2</v>
      </c>
      <c r="F45">
        <v>2017</v>
      </c>
      <c r="G45" t="s">
        <v>187</v>
      </c>
      <c r="H45" s="13">
        <f>VALUE(IF(G45="foreign",53,SUBSTITUTE(G45,G45,VLOOKUP(G45,Key!$F$2:$G$55,2,))))</f>
        <v>53</v>
      </c>
      <c r="I45" t="s">
        <v>216</v>
      </c>
      <c r="J45">
        <f>VALUE(_xlfn.IFS(I45="foreign",53,I45="fictional",54,NOT(OR(I45="foreign",I45="fictional")),SUBSTITUTE(I45,I45,VLOOKUP(I45,Key!$F$2:$G$55,2,))))</f>
        <v>54</v>
      </c>
      <c r="K45">
        <f t="shared" si="1"/>
        <v>0</v>
      </c>
      <c r="L45">
        <f>VLOOKUP(H45, Key!$G$2:$J$54, 2)</f>
        <v>0</v>
      </c>
      <c r="M45">
        <f>VLOOKUP(J45, Key!$G$2:$J$54, 2)</f>
        <v>0</v>
      </c>
      <c r="N45">
        <f>VLOOKUP("*"&amp;G45&amp;"*",Key!$M$2:$N$6,2,FALSE)</f>
        <v>0</v>
      </c>
      <c r="O45">
        <f>VLOOKUP("*"&amp;G45&amp;"*",Key!$Q$2:$R$11,2,FALSE)</f>
        <v>0</v>
      </c>
      <c r="P45">
        <v>3772</v>
      </c>
      <c r="Q45" s="8">
        <v>111000000</v>
      </c>
      <c r="R45" t="s">
        <v>283</v>
      </c>
      <c r="S45">
        <f>VLOOKUP(R45, Key!$T$2:$U$23, 2, FALSE)</f>
        <v>4</v>
      </c>
      <c r="T45">
        <f t="shared" si="2"/>
        <v>0</v>
      </c>
      <c r="U45">
        <f>_xlfn.IFS(F45=2017, VLOOKUP(H45, 'State Pop'!$B$2:$F$55,5),F45=2016, VLOOKUP(H45, 'State Pop'!$B$2:$F$55,4), F45=2015, VLOOKUP(H45, 'State Pop'!$B$2:$F$55,3), F45=2014, VLOOKUP(H45, 'State Pop'!$B$2:$F$55,2))</f>
        <v>0</v>
      </c>
      <c r="V45">
        <f>_xlfn.IFS(C45=2014, _xlfn.IFS(D45=1, VLOOKUP(H45, Film_Workers!$B$2:$AR$55, 2, FALSE), D45=2, VLOOKUP(H45, Film_Workers!$B$2:$AR$55, 3, FALSE), D45=3, VLOOKUP(H45, Film_Workers!$B$2:$AR$55, 4, FALSE), D45=4, VLOOKUP(H45, Film_Workers!$B$2:$AR$55, 5, FALSE), D45=5, VLOOKUP(H45, Film_Workers!$B$2:$AR$55, 6, FALSE), D45=6, VLOOKUP(H45, Film_Workers!$B$2:$AR$55, 7, FALSE), D45=7, VLOOKUP(H45, Film_Workers!$B$2:$AR$55, 8, FALSE), D45=8, VLOOKUP(H45, Film_Workers!$B$2:$AR$55, 9, FALSE), D45=9, VLOOKUP(H45, Film_Workers!$B$2:$AR$55, 10, FALSE), D45=10, VLOOKUP(H45, Film_Workers!$B$2:$AR$55, 11, FALSE), D45=11, VLOOKUP(H45, Film_Workers!$B$2:$AR$55, 12, FALSE), D45=12, VLOOKUP(H45, Film_Workers!$B$2:$AR$55, 13, FALSE)), C45=2015, _xlfn.IFS(D45=1, VLOOKUP(H45, Film_Workers!$B$2:$AR$55, 14, FALSE), D45=2, VLOOKUP(H45, Film_Workers!$B$2:$AR$55, 15, FALSE), D45=3, VLOOKUP(H45, Film_Workers!$B$2:$AR$55, 16, FALSE), D45=4, VLOOKUP(H45, Film_Workers!$B$2:$AR$55, 17, FALSE), D45=5, VLOOKUP(H45, Film_Workers!$B$2:$AR$55, 18, FALSE), D45=6, VLOOKUP(H45, Film_Workers!$B$2:$AR$55, 19, FALSE), D45=7, VLOOKUP(H45, Film_Workers!$B$2:$AR$55, 20, FALSE), D45=8, VLOOKUP(H45, Film_Workers!$B$2:$AR$55, 21, FALSE), D45=9, VLOOKUP(H45, Film_Workers!$B$2:$AR$55, 22, FALSE), D45=10, VLOOKUP(H45, Film_Workers!$B$2:$AR$55, 23, FALSE), D45=11, VLOOKUP(H45, Film_Workers!$B$2:$AR$55, 24, FALSE), D45=12, VLOOKUP(H45, Film_Workers!$B$2:$AR$55, 25, FALSE)), C45=2016, _xlfn.IFS(D45=1, VLOOKUP(H45, Film_Workers!$B$2:$AR$55, 26, FALSE), D45=2, VLOOKUP(H45, Film_Workers!$B$2:$AR$55, 27, FALSE), D45=3, VLOOKUP(H45, Film_Workers!$B$2:$AR$55, 28, FALSE), D45=4, VLOOKUP(H45, Film_Workers!$B$2:$AR$55, 29, FALSE), D45=5, VLOOKUP(H45, Film_Workers!$B$2:$AR$55, 30, FALSE), D45=6, VLOOKUP(H45, Film_Workers!$B$2:$AR$55, 31, FALSE), D45=7, VLOOKUP(H45, Film_Workers!$B$2:$AR$55, 32, FALSE), D45=8, VLOOKUP(H45, Film_Workers!$B$2:$AR$55, 33, FALSE), D45=9, VLOOKUP(H45, Film_Workers!$B$2:$AR$55, 34, FALSE), D45=10, VLOOKUP(H45, Film_Workers!$B$2:$AR$55, 35, FALSE), D45=11, VLOOKUP(H45, Film_Workers!$B$2:$AR$55, 36, FALSE), D45=12, VLOOKUP(H45, Film_Workers!$B$2:$AR$55, 37, FALSE)), C45=2017, _xlfn.IFS(D45=1, VLOOKUP(H45, Film_Workers!$B$2:$AR$55, 38, FALSE), D45=2, VLOOKUP(H45, Film_Workers!$B$2:$AR$55, 39, FALSE), D45=3, VLOOKUP(H45, Film_Workers!$B$2:$AR$55, 40, FALSE), D45=4, VLOOKUP(H45, Film_Workers!$B$2:$AR$55, 41, FALSE), D45=5, VLOOKUP(H45, Film_Workers!$B$2:$AR$55, 42, FALSE), D45=6, VLOOKUP(H45, Film_Workers!$B$2:$AR$55, 43)))</f>
        <v>0</v>
      </c>
      <c r="W45">
        <f>_xlfn.IFS(C45=2014, _xlfn.IFS(D45=1, VLOOKUP(H45, Priv_Workers!$B$2:$AR$55, 2, FALSE), D45=2, VLOOKUP(H45, Priv_Workers!$B$2:$AR$55, 3, FALSE), D45=3, VLOOKUP(H45, Priv_Workers!$B$2:$AR$55, 4, FALSE), D45=4, VLOOKUP(H45, Priv_Workers!$B$2:$AR$55, 5, FALSE), D45=5, VLOOKUP(H45, Priv_Workers!$B$2:$AR$55, 6, FALSE), D45=6, VLOOKUP(H45, Priv_Workers!$B$2:$AR$55, 7, FALSE), D45=7, VLOOKUP(H45, Priv_Workers!$B$2:$AR$55, 8, FALSE), D45=8, VLOOKUP(H45, Priv_Workers!$B$2:$AR$55, 9, FALSE), D45=9, VLOOKUP(H45, Priv_Workers!$B$2:$AR$55, 10, FALSE), D45=10, VLOOKUP(H45, Priv_Workers!$B$2:$AR$55, 11, FALSE), D45=11, VLOOKUP(H45, Priv_Workers!$B$2:$AR$55, 12, FALSE), D45=12, VLOOKUP(H45, Priv_Workers!$B$2:$AR$55, 13, FALSE)), C45=2015, _xlfn.IFS(D45=1, VLOOKUP(H45, Priv_Workers!$B$2:$AR$55, 14, FALSE), D45=2, VLOOKUP(H45, Priv_Workers!$B$2:$AR$55, 15, FALSE), D45=3, VLOOKUP(H45, Priv_Workers!$B$2:$AR$55, 16, FALSE), D45=4, VLOOKUP(H45, Priv_Workers!$B$2:$AR$55, 17, FALSE), D45=5, VLOOKUP(H45, Priv_Workers!$B$2:$AR$55, 18, FALSE), D45=6, VLOOKUP(H45, Priv_Workers!$B$2:$AR$55, 19, FALSE), D45=7, VLOOKUP(H45, Priv_Workers!$B$2:$AR$55, 20, FALSE), D45=8, VLOOKUP(H45, Priv_Workers!$B$2:$AR$55, 21, FALSE), D45=9, VLOOKUP(H45, Priv_Workers!$B$2:$AR$55, 22, FALSE), D45=10, VLOOKUP(H45, Priv_Workers!$B$2:$AR$55, 23, FALSE), D45=11, VLOOKUP(H45, Priv_Workers!$B$2:$AR$55, 24, FALSE), D45=12, VLOOKUP(H45, Priv_Workers!$B$2:$AR$55, 25, FALSE)), C45=2016, _xlfn.IFS(D45=1, VLOOKUP(H45, Priv_Workers!$B$2:$AR$55, 26, FALSE), D45=2, VLOOKUP(H45, Priv_Workers!$B$2:$AR$55, 27, FALSE), D45=3, VLOOKUP(H45, Priv_Workers!$B$2:$AR$55, 28, FALSE), D45=4, VLOOKUP(H45, Priv_Workers!$B$2:$AR$55, 29, FALSE), D45=5, VLOOKUP(H45, Priv_Workers!$B$2:$AR$55, 30, FALSE), D45=6, VLOOKUP(H45, Priv_Workers!$B$2:$AR$55, 31, FALSE), D45=7, VLOOKUP(H45, Priv_Workers!$B$2:$AR$55, 32, FALSE), D45=8, VLOOKUP(H45, Priv_Workers!$B$2:$AR$55, 33, FALSE), D45=9, VLOOKUP(H45, Priv_Workers!$B$2:$AR$55, 34, FALSE), D45=10, VLOOKUP(H45, Priv_Workers!$B$2:$AR$55, 35, FALSE), D45=11, VLOOKUP(H45, Priv_Workers!$B$2:$AR$55, 36, FALSE), D45=12, VLOOKUP(H45, Priv_Workers!$B$2:$AR$55, 37, FALSE)), C45=2017, _xlfn.IFS(D45=1, VLOOKUP(H45, Priv_Workers!$B$2:$AR$55, 38, FALSE), D45=2, VLOOKUP(H45, Priv_Workers!$B$2:$AR$55, 39, FALSE), D45=3, VLOOKUP(H45, Priv_Workers!$B$2:$AR$55, 40, FALSE), D45=4, VLOOKUP(H45, Priv_Workers!$B$2:$AR$55, 41, FALSE), D45=5, VLOOKUP(H45, Priv_Workers!$B$2:$AR$55, 42, FALSE), D45=6, VLOOKUP(H45, Priv_Workers!$B$2:$AR$55, 43)))</f>
        <v>0</v>
      </c>
      <c r="X45" s="15" t="e">
        <f t="shared" si="3"/>
        <v>#DIV/0!</v>
      </c>
      <c r="Y45" s="8">
        <f>_xlfn.IFS(C45=2014, _xlfn.IFS(E45=1, VLOOKUP(H45, Wage_Info!$B$2:$AD$55, 2, FALSE), E45=2, VLOOKUP(H45, Wage_Info!$B$2:$AD$55, 3, FALSE), E45=3, VLOOKUP(H45, Wage_Info!$B$2:$AD$55, 4, FALSE), E45=4, VLOOKUP(H45, Wage_Info!$B$2:$AD$55, 5, FALSE)), C45=2015, _xlfn.IFS(E45=1, VLOOKUP(H45, Wage_Info!$B$2:$AD$55, 6, FALSE), E45=2, VLOOKUP(H45, Wage_Info!$B$2:$AD$55, 7, FALSE), E45=3, VLOOKUP(H45, Wage_Info!$B$2:$AD$55, 8, FALSE), E45=4, VLOOKUP(H45, Wage_Info!$B$2:$AD$55, 9, FALSE)), C45=2016, _xlfn.IFS(E45=1, VLOOKUP(H45, Wage_Info!$B$2:$AD$55, 10, FALSE), E45=2, VLOOKUP(H45, Wage_Info!$B$2:$AD$55, 11, FALSE), E45=3, VLOOKUP(H45, Wage_Info!$B$2:$AD$55, 12, FALSE), E45=4, VLOOKUP(H45, Wage_Info!$B$2:$AD$55, 13, FALSE)), C45=2017, _xlfn.IFS(E45=1, VLOOKUP(H45, Wage_Info!$B$2:$AD$55, 14, FALSE), E45=2, VLOOKUP(H45, Wage_Info!$B$2:$AD$55, 15, FALSE)))</f>
        <v>0</v>
      </c>
      <c r="Z45" s="8">
        <f>_xlfn.IFS(C45=2014, _xlfn.IFS(E45=1, VLOOKUP(H45, Wage_Info!$B$2:$AD$55, 16, FALSE), E45=2, VLOOKUP(H45, Wage_Info!$B$2:$AD$55, 17, FALSE), E45=3, VLOOKUP(H45, Wage_Info!$B$2:$AD$55, 18, FALSE), E45=4, VLOOKUP(H45, Wage_Info!$B$2:$AD$55, 19, FALSE)), C45=2015, _xlfn.IFS(E45=1, VLOOKUP(H45, Wage_Info!$B$2:$AD$55, 20, FALSE), E45=2, VLOOKUP(H45, Wage_Info!$B$2:$AD$55, 21, FALSE), E45=3, VLOOKUP(H45, Wage_Info!$B$2:$AD$55, 22, FALSE), E45=4, VLOOKUP(H45, Wage_Info!$B$2:$AD$55, 23, FALSE)), C45=2016, _xlfn.IFS(E45=1, VLOOKUP(H45, Wage_Info!$B$2:$AD$55, 24, FALSE), E45=2, VLOOKUP(H45, Wage_Info!$B$2:$AD$55, 25, FALSE), E45=3, VLOOKUP(H45, Wage_Info!$B$2:$AD$55, 26, FALSE), E45=4, VLOOKUP(H45, Wage_Info!$B$2:$AD$55, 27, FALSE)), C45=2017, _xlfn.IFS(E45=1, VLOOKUP(H45, Wage_Info!$B$2:$AD$55, 28, FALSE), E45=2, VLOOKUP(H45, Wage_Info!$B$2:$AD$55, 29, FALSE)))</f>
        <v>0</v>
      </c>
      <c r="AA45" s="16" t="e">
        <f t="shared" si="4"/>
        <v>#DIV/0!</v>
      </c>
      <c r="AB45">
        <f>Key!C210</f>
        <v>1</v>
      </c>
      <c r="AC45">
        <f t="shared" si="5"/>
        <v>0</v>
      </c>
      <c r="AD45">
        <f t="shared" si="6"/>
        <v>0</v>
      </c>
      <c r="AE45">
        <f t="shared" si="7"/>
        <v>0</v>
      </c>
    </row>
    <row r="46" spans="1:31" x14ac:dyDescent="0.3">
      <c r="A46">
        <v>226</v>
      </c>
      <c r="B46">
        <v>45</v>
      </c>
      <c r="C46">
        <v>2016</v>
      </c>
      <c r="D46">
        <v>4</v>
      </c>
      <c r="E46">
        <f t="shared" si="0"/>
        <v>2</v>
      </c>
      <c r="F46">
        <v>2017</v>
      </c>
      <c r="G46" t="s">
        <v>187</v>
      </c>
      <c r="H46" s="13">
        <f>VALUE(IF(G46="foreign",53,SUBSTITUTE(G46,G46,VLOOKUP(G46,Key!$F$2:$G$55,2,))))</f>
        <v>53</v>
      </c>
      <c r="I46" t="s">
        <v>216</v>
      </c>
      <c r="J46">
        <f>VALUE(_xlfn.IFS(I46="foreign",53,I46="fictional",54,NOT(OR(I46="foreign",I46="fictional")),SUBSTITUTE(I46,I46,VLOOKUP(I46,Key!$F$2:$G$55,2,))))</f>
        <v>54</v>
      </c>
      <c r="K46">
        <f t="shared" si="1"/>
        <v>0</v>
      </c>
      <c r="L46">
        <f>VLOOKUP(H46, Key!$G$2:$J$54, 2)</f>
        <v>0</v>
      </c>
      <c r="M46">
        <f>VLOOKUP(J46, Key!$G$2:$J$54, 2)</f>
        <v>0</v>
      </c>
      <c r="N46">
        <f>VLOOKUP("*"&amp;G46&amp;"*",Key!$M$2:$N$6,2,FALSE)</f>
        <v>0</v>
      </c>
      <c r="O46">
        <f>VLOOKUP("*"&amp;G46&amp;"*",Key!$Q$2:$R$11,2,FALSE)</f>
        <v>0</v>
      </c>
      <c r="P46">
        <v>3451</v>
      </c>
      <c r="Q46" s="8">
        <v>66000000</v>
      </c>
      <c r="R46" t="s">
        <v>179</v>
      </c>
      <c r="S46">
        <f>VLOOKUP(R46, Key!$T$2:$U$23, 2, FALSE)</f>
        <v>6</v>
      </c>
      <c r="T46">
        <f t="shared" si="2"/>
        <v>0</v>
      </c>
      <c r="U46">
        <f>_xlfn.IFS(F46=2017, VLOOKUP(H46, 'State Pop'!$B$2:$F$55,5),F46=2016, VLOOKUP(H46, 'State Pop'!$B$2:$F$55,4), F46=2015, VLOOKUP(H46, 'State Pop'!$B$2:$F$55,3), F46=2014, VLOOKUP(H46, 'State Pop'!$B$2:$F$55,2))</f>
        <v>0</v>
      </c>
      <c r="V46">
        <f>_xlfn.IFS(C46=2014, _xlfn.IFS(D46=1, VLOOKUP(H46, Film_Workers!$B$2:$AR$55, 2, FALSE), D46=2, VLOOKUP(H46, Film_Workers!$B$2:$AR$55, 3, FALSE), D46=3, VLOOKUP(H46, Film_Workers!$B$2:$AR$55, 4, FALSE), D46=4, VLOOKUP(H46, Film_Workers!$B$2:$AR$55, 5, FALSE), D46=5, VLOOKUP(H46, Film_Workers!$B$2:$AR$55, 6, FALSE), D46=6, VLOOKUP(H46, Film_Workers!$B$2:$AR$55, 7, FALSE), D46=7, VLOOKUP(H46, Film_Workers!$B$2:$AR$55, 8, FALSE), D46=8, VLOOKUP(H46, Film_Workers!$B$2:$AR$55, 9, FALSE), D46=9, VLOOKUP(H46, Film_Workers!$B$2:$AR$55, 10, FALSE), D46=10, VLOOKUP(H46, Film_Workers!$B$2:$AR$55, 11, FALSE), D46=11, VLOOKUP(H46, Film_Workers!$B$2:$AR$55, 12, FALSE), D46=12, VLOOKUP(H46, Film_Workers!$B$2:$AR$55, 13, FALSE)), C46=2015, _xlfn.IFS(D46=1, VLOOKUP(H46, Film_Workers!$B$2:$AR$55, 14, FALSE), D46=2, VLOOKUP(H46, Film_Workers!$B$2:$AR$55, 15, FALSE), D46=3, VLOOKUP(H46, Film_Workers!$B$2:$AR$55, 16, FALSE), D46=4, VLOOKUP(H46, Film_Workers!$B$2:$AR$55, 17, FALSE), D46=5, VLOOKUP(H46, Film_Workers!$B$2:$AR$55, 18, FALSE), D46=6, VLOOKUP(H46, Film_Workers!$B$2:$AR$55, 19, FALSE), D46=7, VLOOKUP(H46, Film_Workers!$B$2:$AR$55, 20, FALSE), D46=8, VLOOKUP(H46, Film_Workers!$B$2:$AR$55, 21, FALSE), D46=9, VLOOKUP(H46, Film_Workers!$B$2:$AR$55, 22, FALSE), D46=10, VLOOKUP(H46, Film_Workers!$B$2:$AR$55, 23, FALSE), D46=11, VLOOKUP(H46, Film_Workers!$B$2:$AR$55, 24, FALSE), D46=12, VLOOKUP(H46, Film_Workers!$B$2:$AR$55, 25, FALSE)), C46=2016, _xlfn.IFS(D46=1, VLOOKUP(H46, Film_Workers!$B$2:$AR$55, 26, FALSE), D46=2, VLOOKUP(H46, Film_Workers!$B$2:$AR$55, 27, FALSE), D46=3, VLOOKUP(H46, Film_Workers!$B$2:$AR$55, 28, FALSE), D46=4, VLOOKUP(H46, Film_Workers!$B$2:$AR$55, 29, FALSE), D46=5, VLOOKUP(H46, Film_Workers!$B$2:$AR$55, 30, FALSE), D46=6, VLOOKUP(H46, Film_Workers!$B$2:$AR$55, 31, FALSE), D46=7, VLOOKUP(H46, Film_Workers!$B$2:$AR$55, 32, FALSE), D46=8, VLOOKUP(H46, Film_Workers!$B$2:$AR$55, 33, FALSE), D46=9, VLOOKUP(H46, Film_Workers!$B$2:$AR$55, 34, FALSE), D46=10, VLOOKUP(H46, Film_Workers!$B$2:$AR$55, 35, FALSE), D46=11, VLOOKUP(H46, Film_Workers!$B$2:$AR$55, 36, FALSE), D46=12, VLOOKUP(H46, Film_Workers!$B$2:$AR$55, 37, FALSE)), C46=2017, _xlfn.IFS(D46=1, VLOOKUP(H46, Film_Workers!$B$2:$AR$55, 38, FALSE), D46=2, VLOOKUP(H46, Film_Workers!$B$2:$AR$55, 39, FALSE), D46=3, VLOOKUP(H46, Film_Workers!$B$2:$AR$55, 40, FALSE), D46=4, VLOOKUP(H46, Film_Workers!$B$2:$AR$55, 41, FALSE), D46=5, VLOOKUP(H46, Film_Workers!$B$2:$AR$55, 42, FALSE), D46=6, VLOOKUP(H46, Film_Workers!$B$2:$AR$55, 43)))</f>
        <v>0</v>
      </c>
      <c r="W46">
        <f>_xlfn.IFS(C46=2014, _xlfn.IFS(D46=1, VLOOKUP(H46, Priv_Workers!$B$2:$AR$55, 2, FALSE), D46=2, VLOOKUP(H46, Priv_Workers!$B$2:$AR$55, 3, FALSE), D46=3, VLOOKUP(H46, Priv_Workers!$B$2:$AR$55, 4, FALSE), D46=4, VLOOKUP(H46, Priv_Workers!$B$2:$AR$55, 5, FALSE), D46=5, VLOOKUP(H46, Priv_Workers!$B$2:$AR$55, 6, FALSE), D46=6, VLOOKUP(H46, Priv_Workers!$B$2:$AR$55, 7, FALSE), D46=7, VLOOKUP(H46, Priv_Workers!$B$2:$AR$55, 8, FALSE), D46=8, VLOOKUP(H46, Priv_Workers!$B$2:$AR$55, 9, FALSE), D46=9, VLOOKUP(H46, Priv_Workers!$B$2:$AR$55, 10, FALSE), D46=10, VLOOKUP(H46, Priv_Workers!$B$2:$AR$55, 11, FALSE), D46=11, VLOOKUP(H46, Priv_Workers!$B$2:$AR$55, 12, FALSE), D46=12, VLOOKUP(H46, Priv_Workers!$B$2:$AR$55, 13, FALSE)), C46=2015, _xlfn.IFS(D46=1, VLOOKUP(H46, Priv_Workers!$B$2:$AR$55, 14, FALSE), D46=2, VLOOKUP(H46, Priv_Workers!$B$2:$AR$55, 15, FALSE), D46=3, VLOOKUP(H46, Priv_Workers!$B$2:$AR$55, 16, FALSE), D46=4, VLOOKUP(H46, Priv_Workers!$B$2:$AR$55, 17, FALSE), D46=5, VLOOKUP(H46, Priv_Workers!$B$2:$AR$55, 18, FALSE), D46=6, VLOOKUP(H46, Priv_Workers!$B$2:$AR$55, 19, FALSE), D46=7, VLOOKUP(H46, Priv_Workers!$B$2:$AR$55, 20, FALSE), D46=8, VLOOKUP(H46, Priv_Workers!$B$2:$AR$55, 21, FALSE), D46=9, VLOOKUP(H46, Priv_Workers!$B$2:$AR$55, 22, FALSE), D46=10, VLOOKUP(H46, Priv_Workers!$B$2:$AR$55, 23, FALSE), D46=11, VLOOKUP(H46, Priv_Workers!$B$2:$AR$55, 24, FALSE), D46=12, VLOOKUP(H46, Priv_Workers!$B$2:$AR$55, 25, FALSE)), C46=2016, _xlfn.IFS(D46=1, VLOOKUP(H46, Priv_Workers!$B$2:$AR$55, 26, FALSE), D46=2, VLOOKUP(H46, Priv_Workers!$B$2:$AR$55, 27, FALSE), D46=3, VLOOKUP(H46, Priv_Workers!$B$2:$AR$55, 28, FALSE), D46=4, VLOOKUP(H46, Priv_Workers!$B$2:$AR$55, 29, FALSE), D46=5, VLOOKUP(H46, Priv_Workers!$B$2:$AR$55, 30, FALSE), D46=6, VLOOKUP(H46, Priv_Workers!$B$2:$AR$55, 31, FALSE), D46=7, VLOOKUP(H46, Priv_Workers!$B$2:$AR$55, 32, FALSE), D46=8, VLOOKUP(H46, Priv_Workers!$B$2:$AR$55, 33, FALSE), D46=9, VLOOKUP(H46, Priv_Workers!$B$2:$AR$55, 34, FALSE), D46=10, VLOOKUP(H46, Priv_Workers!$B$2:$AR$55, 35, FALSE), D46=11, VLOOKUP(H46, Priv_Workers!$B$2:$AR$55, 36, FALSE), D46=12, VLOOKUP(H46, Priv_Workers!$B$2:$AR$55, 37, FALSE)), C46=2017, _xlfn.IFS(D46=1, VLOOKUP(H46, Priv_Workers!$B$2:$AR$55, 38, FALSE), D46=2, VLOOKUP(H46, Priv_Workers!$B$2:$AR$55, 39, FALSE), D46=3, VLOOKUP(H46, Priv_Workers!$B$2:$AR$55, 40, FALSE), D46=4, VLOOKUP(H46, Priv_Workers!$B$2:$AR$55, 41, FALSE), D46=5, VLOOKUP(H46, Priv_Workers!$B$2:$AR$55, 42, FALSE), D46=6, VLOOKUP(H46, Priv_Workers!$B$2:$AR$55, 43)))</f>
        <v>0</v>
      </c>
      <c r="X46" s="15" t="e">
        <f t="shared" si="3"/>
        <v>#DIV/0!</v>
      </c>
      <c r="Y46" s="8">
        <f>_xlfn.IFS(C46=2014, _xlfn.IFS(E46=1, VLOOKUP(H46, Wage_Info!$B$2:$AD$55, 2, FALSE), E46=2, VLOOKUP(H46, Wage_Info!$B$2:$AD$55, 3, FALSE), E46=3, VLOOKUP(H46, Wage_Info!$B$2:$AD$55, 4, FALSE), E46=4, VLOOKUP(H46, Wage_Info!$B$2:$AD$55, 5, FALSE)), C46=2015, _xlfn.IFS(E46=1, VLOOKUP(H46, Wage_Info!$B$2:$AD$55, 6, FALSE), E46=2, VLOOKUP(H46, Wage_Info!$B$2:$AD$55, 7, FALSE), E46=3, VLOOKUP(H46, Wage_Info!$B$2:$AD$55, 8, FALSE), E46=4, VLOOKUP(H46, Wage_Info!$B$2:$AD$55, 9, FALSE)), C46=2016, _xlfn.IFS(E46=1, VLOOKUP(H46, Wage_Info!$B$2:$AD$55, 10, FALSE), E46=2, VLOOKUP(H46, Wage_Info!$B$2:$AD$55, 11, FALSE), E46=3, VLOOKUP(H46, Wage_Info!$B$2:$AD$55, 12, FALSE), E46=4, VLOOKUP(H46, Wage_Info!$B$2:$AD$55, 13, FALSE)), C46=2017, _xlfn.IFS(E46=1, VLOOKUP(H46, Wage_Info!$B$2:$AD$55, 14, FALSE), E46=2, VLOOKUP(H46, Wage_Info!$B$2:$AD$55, 15, FALSE)))</f>
        <v>0</v>
      </c>
      <c r="Z46" s="8">
        <f>_xlfn.IFS(C46=2014, _xlfn.IFS(E46=1, VLOOKUP(H46, Wage_Info!$B$2:$AD$55, 16, FALSE), E46=2, VLOOKUP(H46, Wage_Info!$B$2:$AD$55, 17, FALSE), E46=3, VLOOKUP(H46, Wage_Info!$B$2:$AD$55, 18, FALSE), E46=4, VLOOKUP(H46, Wage_Info!$B$2:$AD$55, 19, FALSE)), C46=2015, _xlfn.IFS(E46=1, VLOOKUP(H46, Wage_Info!$B$2:$AD$55, 20, FALSE), E46=2, VLOOKUP(H46, Wage_Info!$B$2:$AD$55, 21, FALSE), E46=3, VLOOKUP(H46, Wage_Info!$B$2:$AD$55, 22, FALSE), E46=4, VLOOKUP(H46, Wage_Info!$B$2:$AD$55, 23, FALSE)), C46=2016, _xlfn.IFS(E46=1, VLOOKUP(H46, Wage_Info!$B$2:$AD$55, 24, FALSE), E46=2, VLOOKUP(H46, Wage_Info!$B$2:$AD$55, 25, FALSE), E46=3, VLOOKUP(H46, Wage_Info!$B$2:$AD$55, 26, FALSE), E46=4, VLOOKUP(H46, Wage_Info!$B$2:$AD$55, 27, FALSE)), C46=2017, _xlfn.IFS(E46=1, VLOOKUP(H46, Wage_Info!$B$2:$AD$55, 28, FALSE), E46=2, VLOOKUP(H46, Wage_Info!$B$2:$AD$55, 29, FALSE)))</f>
        <v>0</v>
      </c>
      <c r="AA46" s="16" t="e">
        <f t="shared" si="4"/>
        <v>#DIV/0!</v>
      </c>
      <c r="AB46">
        <f>Key!C227</f>
        <v>1</v>
      </c>
      <c r="AC46">
        <f t="shared" si="5"/>
        <v>0</v>
      </c>
      <c r="AD46">
        <f t="shared" si="6"/>
        <v>0</v>
      </c>
      <c r="AE46">
        <f t="shared" si="7"/>
        <v>0</v>
      </c>
    </row>
    <row r="47" spans="1:31" x14ac:dyDescent="0.3">
      <c r="A47">
        <v>228</v>
      </c>
      <c r="B47">
        <v>47</v>
      </c>
      <c r="C47">
        <v>2016</v>
      </c>
      <c r="D47">
        <v>4</v>
      </c>
      <c r="E47">
        <f t="shared" si="0"/>
        <v>2</v>
      </c>
      <c r="F47">
        <v>2017</v>
      </c>
      <c r="G47" t="s">
        <v>187</v>
      </c>
      <c r="H47" s="13">
        <f>VALUE(IF(G47="foreign",53,SUBSTITUTE(G47,G47,VLOOKUP(G47,Key!$F$2:$G$55,2,))))</f>
        <v>53</v>
      </c>
      <c r="I47" t="s">
        <v>187</v>
      </c>
      <c r="J47">
        <f>VALUE(_xlfn.IFS(I47="foreign",53,I47="fictional",54,NOT(OR(I47="foreign",I47="fictional")),SUBSTITUTE(I47,I47,VLOOKUP(I47,Key!$F$2:$G$55,2,))))</f>
        <v>53</v>
      </c>
      <c r="K47">
        <f t="shared" si="1"/>
        <v>1</v>
      </c>
      <c r="L47">
        <f>VLOOKUP(H47, Key!$G$2:$J$54, 2)</f>
        <v>0</v>
      </c>
      <c r="M47">
        <f>VLOOKUP(J47, Key!$G$2:$J$54, 2)</f>
        <v>0</v>
      </c>
      <c r="N47">
        <f>VLOOKUP("*"&amp;G47&amp;"*",Key!$M$2:$N$6,2,FALSE)</f>
        <v>0</v>
      </c>
      <c r="O47">
        <f>VLOOKUP("*"&amp;G47&amp;"*",Key!$Q$2:$R$11,2,FALSE)</f>
        <v>0</v>
      </c>
      <c r="P47">
        <v>3377</v>
      </c>
      <c r="Q47" s="8">
        <v>69000000</v>
      </c>
      <c r="R47" t="s">
        <v>215</v>
      </c>
      <c r="S47">
        <f>VLOOKUP(R47, Key!$T$2:$U$23, 2, FALSE)</f>
        <v>7</v>
      </c>
      <c r="T47">
        <f t="shared" si="2"/>
        <v>1</v>
      </c>
      <c r="U47">
        <f>_xlfn.IFS(F47=2017, VLOOKUP(H47, 'State Pop'!$B$2:$F$55,5),F47=2016, VLOOKUP(H47, 'State Pop'!$B$2:$F$55,4), F47=2015, VLOOKUP(H47, 'State Pop'!$B$2:$F$55,3), F47=2014, VLOOKUP(H47, 'State Pop'!$B$2:$F$55,2))</f>
        <v>0</v>
      </c>
      <c r="V47">
        <f>_xlfn.IFS(C47=2014, _xlfn.IFS(D47=1, VLOOKUP(H47, Film_Workers!$B$2:$AR$55, 2, FALSE), D47=2, VLOOKUP(H47, Film_Workers!$B$2:$AR$55, 3, FALSE), D47=3, VLOOKUP(H47, Film_Workers!$B$2:$AR$55, 4, FALSE), D47=4, VLOOKUP(H47, Film_Workers!$B$2:$AR$55, 5, FALSE), D47=5, VLOOKUP(H47, Film_Workers!$B$2:$AR$55, 6, FALSE), D47=6, VLOOKUP(H47, Film_Workers!$B$2:$AR$55, 7, FALSE), D47=7, VLOOKUP(H47, Film_Workers!$B$2:$AR$55, 8, FALSE), D47=8, VLOOKUP(H47, Film_Workers!$B$2:$AR$55, 9, FALSE), D47=9, VLOOKUP(H47, Film_Workers!$B$2:$AR$55, 10, FALSE), D47=10, VLOOKUP(H47, Film_Workers!$B$2:$AR$55, 11, FALSE), D47=11, VLOOKUP(H47, Film_Workers!$B$2:$AR$55, 12, FALSE), D47=12, VLOOKUP(H47, Film_Workers!$B$2:$AR$55, 13, FALSE)), C47=2015, _xlfn.IFS(D47=1, VLOOKUP(H47, Film_Workers!$B$2:$AR$55, 14, FALSE), D47=2, VLOOKUP(H47, Film_Workers!$B$2:$AR$55, 15, FALSE), D47=3, VLOOKUP(H47, Film_Workers!$B$2:$AR$55, 16, FALSE), D47=4, VLOOKUP(H47, Film_Workers!$B$2:$AR$55, 17, FALSE), D47=5, VLOOKUP(H47, Film_Workers!$B$2:$AR$55, 18, FALSE), D47=6, VLOOKUP(H47, Film_Workers!$B$2:$AR$55, 19, FALSE), D47=7, VLOOKUP(H47, Film_Workers!$B$2:$AR$55, 20, FALSE), D47=8, VLOOKUP(H47, Film_Workers!$B$2:$AR$55, 21, FALSE), D47=9, VLOOKUP(H47, Film_Workers!$B$2:$AR$55, 22, FALSE), D47=10, VLOOKUP(H47, Film_Workers!$B$2:$AR$55, 23, FALSE), D47=11, VLOOKUP(H47, Film_Workers!$B$2:$AR$55, 24, FALSE), D47=12, VLOOKUP(H47, Film_Workers!$B$2:$AR$55, 25, FALSE)), C47=2016, _xlfn.IFS(D47=1, VLOOKUP(H47, Film_Workers!$B$2:$AR$55, 26, FALSE), D47=2, VLOOKUP(H47, Film_Workers!$B$2:$AR$55, 27, FALSE), D47=3, VLOOKUP(H47, Film_Workers!$B$2:$AR$55, 28, FALSE), D47=4, VLOOKUP(H47, Film_Workers!$B$2:$AR$55, 29, FALSE), D47=5, VLOOKUP(H47, Film_Workers!$B$2:$AR$55, 30, FALSE), D47=6, VLOOKUP(H47, Film_Workers!$B$2:$AR$55, 31, FALSE), D47=7, VLOOKUP(H47, Film_Workers!$B$2:$AR$55, 32, FALSE), D47=8, VLOOKUP(H47, Film_Workers!$B$2:$AR$55, 33, FALSE), D47=9, VLOOKUP(H47, Film_Workers!$B$2:$AR$55, 34, FALSE), D47=10, VLOOKUP(H47, Film_Workers!$B$2:$AR$55, 35, FALSE), D47=11, VLOOKUP(H47, Film_Workers!$B$2:$AR$55, 36, FALSE), D47=12, VLOOKUP(H47, Film_Workers!$B$2:$AR$55, 37, FALSE)), C47=2017, _xlfn.IFS(D47=1, VLOOKUP(H47, Film_Workers!$B$2:$AR$55, 38, FALSE), D47=2, VLOOKUP(H47, Film_Workers!$B$2:$AR$55, 39, FALSE), D47=3, VLOOKUP(H47, Film_Workers!$B$2:$AR$55, 40, FALSE), D47=4, VLOOKUP(H47, Film_Workers!$B$2:$AR$55, 41, FALSE), D47=5, VLOOKUP(H47, Film_Workers!$B$2:$AR$55, 42, FALSE), D47=6, VLOOKUP(H47, Film_Workers!$B$2:$AR$55, 43)))</f>
        <v>0</v>
      </c>
      <c r="W47">
        <f>_xlfn.IFS(C47=2014, _xlfn.IFS(D47=1, VLOOKUP(H47, Priv_Workers!$B$2:$AR$55, 2, FALSE), D47=2, VLOOKUP(H47, Priv_Workers!$B$2:$AR$55, 3, FALSE), D47=3, VLOOKUP(H47, Priv_Workers!$B$2:$AR$55, 4, FALSE), D47=4, VLOOKUP(H47, Priv_Workers!$B$2:$AR$55, 5, FALSE), D47=5, VLOOKUP(H47, Priv_Workers!$B$2:$AR$55, 6, FALSE), D47=6, VLOOKUP(H47, Priv_Workers!$B$2:$AR$55, 7, FALSE), D47=7, VLOOKUP(H47, Priv_Workers!$B$2:$AR$55, 8, FALSE), D47=8, VLOOKUP(H47, Priv_Workers!$B$2:$AR$55, 9, FALSE), D47=9, VLOOKUP(H47, Priv_Workers!$B$2:$AR$55, 10, FALSE), D47=10, VLOOKUP(H47, Priv_Workers!$B$2:$AR$55, 11, FALSE), D47=11, VLOOKUP(H47, Priv_Workers!$B$2:$AR$55, 12, FALSE), D47=12, VLOOKUP(H47, Priv_Workers!$B$2:$AR$55, 13, FALSE)), C47=2015, _xlfn.IFS(D47=1, VLOOKUP(H47, Priv_Workers!$B$2:$AR$55, 14, FALSE), D47=2, VLOOKUP(H47, Priv_Workers!$B$2:$AR$55, 15, FALSE), D47=3, VLOOKUP(H47, Priv_Workers!$B$2:$AR$55, 16, FALSE), D47=4, VLOOKUP(H47, Priv_Workers!$B$2:$AR$55, 17, FALSE), D47=5, VLOOKUP(H47, Priv_Workers!$B$2:$AR$55, 18, FALSE), D47=6, VLOOKUP(H47, Priv_Workers!$B$2:$AR$55, 19, FALSE), D47=7, VLOOKUP(H47, Priv_Workers!$B$2:$AR$55, 20, FALSE), D47=8, VLOOKUP(H47, Priv_Workers!$B$2:$AR$55, 21, FALSE), D47=9, VLOOKUP(H47, Priv_Workers!$B$2:$AR$55, 22, FALSE), D47=10, VLOOKUP(H47, Priv_Workers!$B$2:$AR$55, 23, FALSE), D47=11, VLOOKUP(H47, Priv_Workers!$B$2:$AR$55, 24, FALSE), D47=12, VLOOKUP(H47, Priv_Workers!$B$2:$AR$55, 25, FALSE)), C47=2016, _xlfn.IFS(D47=1, VLOOKUP(H47, Priv_Workers!$B$2:$AR$55, 26, FALSE), D47=2, VLOOKUP(H47, Priv_Workers!$B$2:$AR$55, 27, FALSE), D47=3, VLOOKUP(H47, Priv_Workers!$B$2:$AR$55, 28, FALSE), D47=4, VLOOKUP(H47, Priv_Workers!$B$2:$AR$55, 29, FALSE), D47=5, VLOOKUP(H47, Priv_Workers!$B$2:$AR$55, 30, FALSE), D47=6, VLOOKUP(H47, Priv_Workers!$B$2:$AR$55, 31, FALSE), D47=7, VLOOKUP(H47, Priv_Workers!$B$2:$AR$55, 32, FALSE), D47=8, VLOOKUP(H47, Priv_Workers!$B$2:$AR$55, 33, FALSE), D47=9, VLOOKUP(H47, Priv_Workers!$B$2:$AR$55, 34, FALSE), D47=10, VLOOKUP(H47, Priv_Workers!$B$2:$AR$55, 35, FALSE), D47=11, VLOOKUP(H47, Priv_Workers!$B$2:$AR$55, 36, FALSE), D47=12, VLOOKUP(H47, Priv_Workers!$B$2:$AR$55, 37, FALSE)), C47=2017, _xlfn.IFS(D47=1, VLOOKUP(H47, Priv_Workers!$B$2:$AR$55, 38, FALSE), D47=2, VLOOKUP(H47, Priv_Workers!$B$2:$AR$55, 39, FALSE), D47=3, VLOOKUP(H47, Priv_Workers!$B$2:$AR$55, 40, FALSE), D47=4, VLOOKUP(H47, Priv_Workers!$B$2:$AR$55, 41, FALSE), D47=5, VLOOKUP(H47, Priv_Workers!$B$2:$AR$55, 42, FALSE), D47=6, VLOOKUP(H47, Priv_Workers!$B$2:$AR$55, 43)))</f>
        <v>0</v>
      </c>
      <c r="X47" s="15" t="e">
        <f t="shared" si="3"/>
        <v>#DIV/0!</v>
      </c>
      <c r="Y47" s="8">
        <f>_xlfn.IFS(C47=2014, _xlfn.IFS(E47=1, VLOOKUP(H47, Wage_Info!$B$2:$AD$55, 2, FALSE), E47=2, VLOOKUP(H47, Wage_Info!$B$2:$AD$55, 3, FALSE), E47=3, VLOOKUP(H47, Wage_Info!$B$2:$AD$55, 4, FALSE), E47=4, VLOOKUP(H47, Wage_Info!$B$2:$AD$55, 5, FALSE)), C47=2015, _xlfn.IFS(E47=1, VLOOKUP(H47, Wage_Info!$B$2:$AD$55, 6, FALSE), E47=2, VLOOKUP(H47, Wage_Info!$B$2:$AD$55, 7, FALSE), E47=3, VLOOKUP(H47, Wage_Info!$B$2:$AD$55, 8, FALSE), E47=4, VLOOKUP(H47, Wage_Info!$B$2:$AD$55, 9, FALSE)), C47=2016, _xlfn.IFS(E47=1, VLOOKUP(H47, Wage_Info!$B$2:$AD$55, 10, FALSE), E47=2, VLOOKUP(H47, Wage_Info!$B$2:$AD$55, 11, FALSE), E47=3, VLOOKUP(H47, Wage_Info!$B$2:$AD$55, 12, FALSE), E47=4, VLOOKUP(H47, Wage_Info!$B$2:$AD$55, 13, FALSE)), C47=2017, _xlfn.IFS(E47=1, VLOOKUP(H47, Wage_Info!$B$2:$AD$55, 14, FALSE), E47=2, VLOOKUP(H47, Wage_Info!$B$2:$AD$55, 15, FALSE)))</f>
        <v>0</v>
      </c>
      <c r="Z47" s="8">
        <f>_xlfn.IFS(C47=2014, _xlfn.IFS(E47=1, VLOOKUP(H47, Wage_Info!$B$2:$AD$55, 16, FALSE), E47=2, VLOOKUP(H47, Wage_Info!$B$2:$AD$55, 17, FALSE), E47=3, VLOOKUP(H47, Wage_Info!$B$2:$AD$55, 18, FALSE), E47=4, VLOOKUP(H47, Wage_Info!$B$2:$AD$55, 19, FALSE)), C47=2015, _xlfn.IFS(E47=1, VLOOKUP(H47, Wage_Info!$B$2:$AD$55, 20, FALSE), E47=2, VLOOKUP(H47, Wage_Info!$B$2:$AD$55, 21, FALSE), E47=3, VLOOKUP(H47, Wage_Info!$B$2:$AD$55, 22, FALSE), E47=4, VLOOKUP(H47, Wage_Info!$B$2:$AD$55, 23, FALSE)), C47=2016, _xlfn.IFS(E47=1, VLOOKUP(H47, Wage_Info!$B$2:$AD$55, 24, FALSE), E47=2, VLOOKUP(H47, Wage_Info!$B$2:$AD$55, 25, FALSE), E47=3, VLOOKUP(H47, Wage_Info!$B$2:$AD$55, 26, FALSE), E47=4, VLOOKUP(H47, Wage_Info!$B$2:$AD$55, 27, FALSE)), C47=2017, _xlfn.IFS(E47=1, VLOOKUP(H47, Wage_Info!$B$2:$AD$55, 28, FALSE), E47=2, VLOOKUP(H47, Wage_Info!$B$2:$AD$55, 29, FALSE)))</f>
        <v>0</v>
      </c>
      <c r="AA47" s="16" t="e">
        <f t="shared" si="4"/>
        <v>#DIV/0!</v>
      </c>
      <c r="AB47">
        <f>Key!C229</f>
        <v>1</v>
      </c>
      <c r="AC47">
        <f t="shared" si="5"/>
        <v>0</v>
      </c>
      <c r="AD47">
        <f t="shared" si="6"/>
        <v>0</v>
      </c>
      <c r="AE47">
        <f t="shared" si="7"/>
        <v>0</v>
      </c>
    </row>
    <row r="48" spans="1:31" x14ac:dyDescent="0.3">
      <c r="A48">
        <v>267</v>
      </c>
      <c r="B48">
        <v>86</v>
      </c>
      <c r="C48">
        <v>2016</v>
      </c>
      <c r="D48">
        <v>4</v>
      </c>
      <c r="E48">
        <f t="shared" si="0"/>
        <v>2</v>
      </c>
      <c r="F48">
        <v>2017</v>
      </c>
      <c r="G48" t="s">
        <v>282</v>
      </c>
      <c r="H48" s="13">
        <f>VALUE(IF(G48="foreign",53,SUBSTITUTE(G48,G48,VLOOKUP(G48,Key!$F$2:$G$55,2,))))</f>
        <v>53</v>
      </c>
      <c r="I48" t="s">
        <v>395</v>
      </c>
      <c r="J48">
        <f>VALUE(_xlfn.IFS(I48="foreign",53,I48="fictional",54,NOT(OR(I48="foreign",I48="fictional")),SUBSTITUTE(I48,I48,VLOOKUP(I48,Key!$F$2:$G$55,2,))))</f>
        <v>32</v>
      </c>
      <c r="K48">
        <f t="shared" si="1"/>
        <v>0</v>
      </c>
      <c r="L48">
        <f>VLOOKUP(H48, Key!$G$2:$J$54, 2)</f>
        <v>0</v>
      </c>
      <c r="M48">
        <f>VLOOKUP(J48, Key!$G$2:$J$54, 2)</f>
        <v>3</v>
      </c>
      <c r="N48">
        <f>VLOOKUP("*"&amp;G48&amp;"*",Key!$M$2:$N$6,2,FALSE)</f>
        <v>0</v>
      </c>
      <c r="O48">
        <f>VLOOKUP("*"&amp;G48&amp;"*",Key!$Q$2:$R$11,2,FALSE)</f>
        <v>0</v>
      </c>
      <c r="P48">
        <v>2668</v>
      </c>
      <c r="Q48" s="8">
        <v>76000000</v>
      </c>
      <c r="R48" t="s">
        <v>178</v>
      </c>
      <c r="S48">
        <f>VLOOKUP(R48, Key!$T$2:$U$25, 2, FALSE)</f>
        <v>5</v>
      </c>
      <c r="T48">
        <f t="shared" si="2"/>
        <v>0</v>
      </c>
      <c r="U48">
        <f>_xlfn.IFS(F48=2017, VLOOKUP(H48, 'State Pop'!$B$2:$F$55,5),F48=2016, VLOOKUP(H48, 'State Pop'!$B$2:$F$55,4), F48=2015, VLOOKUP(H48, 'State Pop'!$B$2:$F$55,3), F48=2014, VLOOKUP(H48, 'State Pop'!$B$2:$F$55,2))</f>
        <v>0</v>
      </c>
      <c r="V48">
        <f>_xlfn.IFS(C48=2014, _xlfn.IFS(D48=1, VLOOKUP(H48, Film_Workers!$B$2:$AR$55, 2, FALSE), D48=2, VLOOKUP(H48, Film_Workers!$B$2:$AR$55, 3, FALSE), D48=3, VLOOKUP(H48, Film_Workers!$B$2:$AR$55, 4, FALSE), D48=4, VLOOKUP(H48, Film_Workers!$B$2:$AR$55, 5, FALSE), D48=5, VLOOKUP(H48, Film_Workers!$B$2:$AR$55, 6, FALSE), D48=6, VLOOKUP(H48, Film_Workers!$B$2:$AR$55, 7, FALSE), D48=7, VLOOKUP(H48, Film_Workers!$B$2:$AR$55, 8, FALSE), D48=8, VLOOKUP(H48, Film_Workers!$B$2:$AR$55, 9, FALSE), D48=9, VLOOKUP(H48, Film_Workers!$B$2:$AR$55, 10, FALSE), D48=10, VLOOKUP(H48, Film_Workers!$B$2:$AR$55, 11, FALSE), D48=11, VLOOKUP(H48, Film_Workers!$B$2:$AR$55, 12, FALSE), D48=12, VLOOKUP(H48, Film_Workers!$B$2:$AR$55, 13, FALSE)), C48=2015, _xlfn.IFS(D48=1, VLOOKUP(H48, Film_Workers!$B$2:$AR$55, 14, FALSE), D48=2, VLOOKUP(H48, Film_Workers!$B$2:$AR$55, 15, FALSE), D48=3, VLOOKUP(H48, Film_Workers!$B$2:$AR$55, 16, FALSE), D48=4, VLOOKUP(H48, Film_Workers!$B$2:$AR$55, 17, FALSE), D48=5, VLOOKUP(H48, Film_Workers!$B$2:$AR$55, 18, FALSE), D48=6, VLOOKUP(H48, Film_Workers!$B$2:$AR$55, 19, FALSE), D48=7, VLOOKUP(H48, Film_Workers!$B$2:$AR$55, 20, FALSE), D48=8, VLOOKUP(H48, Film_Workers!$B$2:$AR$55, 21, FALSE), D48=9, VLOOKUP(H48, Film_Workers!$B$2:$AR$55, 22, FALSE), D48=10, VLOOKUP(H48, Film_Workers!$B$2:$AR$55, 23, FALSE), D48=11, VLOOKUP(H48, Film_Workers!$B$2:$AR$55, 24, FALSE), D48=12, VLOOKUP(H48, Film_Workers!$B$2:$AR$55, 25, FALSE)), C48=2016, _xlfn.IFS(D48=1, VLOOKUP(H48, Film_Workers!$B$2:$AR$55, 26, FALSE), D48=2, VLOOKUP(H48, Film_Workers!$B$2:$AR$55, 27, FALSE), D48=3, VLOOKUP(H48, Film_Workers!$B$2:$AR$55, 28, FALSE), D48=4, VLOOKUP(H48, Film_Workers!$B$2:$AR$55, 29, FALSE), D48=5, VLOOKUP(H48, Film_Workers!$B$2:$AR$55, 30, FALSE), D48=6, VLOOKUP(H48, Film_Workers!$B$2:$AR$55, 31, FALSE), D48=7, VLOOKUP(H48, Film_Workers!$B$2:$AR$55, 32, FALSE), D48=8, VLOOKUP(H48, Film_Workers!$B$2:$AR$55, 33, FALSE), D48=9, VLOOKUP(H48, Film_Workers!$B$2:$AR$55, 34, FALSE), D48=10, VLOOKUP(H48, Film_Workers!$B$2:$AR$55, 35, FALSE), D48=11, VLOOKUP(H48, Film_Workers!$B$2:$AR$55, 36, FALSE), D48=12, VLOOKUP(H48, Film_Workers!$B$2:$AR$55, 37, FALSE)), C48=2017, _xlfn.IFS(D48=1, VLOOKUP(H48, Film_Workers!$B$2:$AR$55, 38, FALSE), D48=2, VLOOKUP(H48, Film_Workers!$B$2:$AR$55, 39, FALSE), D48=3, VLOOKUP(H48, Film_Workers!$B$2:$AR$55, 40, FALSE), D48=4, VLOOKUP(H48, Film_Workers!$B$2:$AR$55, 41, FALSE), D48=5, VLOOKUP(H48, Film_Workers!$B$2:$AR$55, 42, FALSE), D48=6, VLOOKUP(H48, Film_Workers!$B$2:$AR$55, 43)))</f>
        <v>0</v>
      </c>
      <c r="W48">
        <f>_xlfn.IFS(C48=2014, _xlfn.IFS(D48=1, VLOOKUP(H48, Priv_Workers!$B$2:$AR$55, 2, FALSE), D48=2, VLOOKUP(H48, Priv_Workers!$B$2:$AR$55, 3, FALSE), D48=3, VLOOKUP(H48, Priv_Workers!$B$2:$AR$55, 4, FALSE), D48=4, VLOOKUP(H48, Priv_Workers!$B$2:$AR$55, 5, FALSE), D48=5, VLOOKUP(H48, Priv_Workers!$B$2:$AR$55, 6, FALSE), D48=6, VLOOKUP(H48, Priv_Workers!$B$2:$AR$55, 7, FALSE), D48=7, VLOOKUP(H48, Priv_Workers!$B$2:$AR$55, 8, FALSE), D48=8, VLOOKUP(H48, Priv_Workers!$B$2:$AR$55, 9, FALSE), D48=9, VLOOKUP(H48, Priv_Workers!$B$2:$AR$55, 10, FALSE), D48=10, VLOOKUP(H48, Priv_Workers!$B$2:$AR$55, 11, FALSE), D48=11, VLOOKUP(H48, Priv_Workers!$B$2:$AR$55, 12, FALSE), D48=12, VLOOKUP(H48, Priv_Workers!$B$2:$AR$55, 13, FALSE)), C48=2015, _xlfn.IFS(D48=1, VLOOKUP(H48, Priv_Workers!$B$2:$AR$55, 14, FALSE), D48=2, VLOOKUP(H48, Priv_Workers!$B$2:$AR$55, 15, FALSE), D48=3, VLOOKUP(H48, Priv_Workers!$B$2:$AR$55, 16, FALSE), D48=4, VLOOKUP(H48, Priv_Workers!$B$2:$AR$55, 17, FALSE), D48=5, VLOOKUP(H48, Priv_Workers!$B$2:$AR$55, 18, FALSE), D48=6, VLOOKUP(H48, Priv_Workers!$B$2:$AR$55, 19, FALSE), D48=7, VLOOKUP(H48, Priv_Workers!$B$2:$AR$55, 20, FALSE), D48=8, VLOOKUP(H48, Priv_Workers!$B$2:$AR$55, 21, FALSE), D48=9, VLOOKUP(H48, Priv_Workers!$B$2:$AR$55, 22, FALSE), D48=10, VLOOKUP(H48, Priv_Workers!$B$2:$AR$55, 23, FALSE), D48=11, VLOOKUP(H48, Priv_Workers!$B$2:$AR$55, 24, FALSE), D48=12, VLOOKUP(H48, Priv_Workers!$B$2:$AR$55, 25, FALSE)), C48=2016, _xlfn.IFS(D48=1, VLOOKUP(H48, Priv_Workers!$B$2:$AR$55, 26, FALSE), D48=2, VLOOKUP(H48, Priv_Workers!$B$2:$AR$55, 27, FALSE), D48=3, VLOOKUP(H48, Priv_Workers!$B$2:$AR$55, 28, FALSE), D48=4, VLOOKUP(H48, Priv_Workers!$B$2:$AR$55, 29, FALSE), D48=5, VLOOKUP(H48, Priv_Workers!$B$2:$AR$55, 30, FALSE), D48=6, VLOOKUP(H48, Priv_Workers!$B$2:$AR$55, 31, FALSE), D48=7, VLOOKUP(H48, Priv_Workers!$B$2:$AR$55, 32, FALSE), D48=8, VLOOKUP(H48, Priv_Workers!$B$2:$AR$55, 33, FALSE), D48=9, VLOOKUP(H48, Priv_Workers!$B$2:$AR$55, 34, FALSE), D48=10, VLOOKUP(H48, Priv_Workers!$B$2:$AR$55, 35, FALSE), D48=11, VLOOKUP(H48, Priv_Workers!$B$2:$AR$55, 36, FALSE), D48=12, VLOOKUP(H48, Priv_Workers!$B$2:$AR$55, 37, FALSE)), C48=2017, _xlfn.IFS(D48=1, VLOOKUP(H48, Priv_Workers!$B$2:$AR$55, 38, FALSE), D48=2, VLOOKUP(H48, Priv_Workers!$B$2:$AR$55, 39, FALSE), D48=3, VLOOKUP(H48, Priv_Workers!$B$2:$AR$55, 40, FALSE), D48=4, VLOOKUP(H48, Priv_Workers!$B$2:$AR$55, 41, FALSE), D48=5, VLOOKUP(H48, Priv_Workers!$B$2:$AR$55, 42, FALSE), D48=6, VLOOKUP(H48, Priv_Workers!$B$2:$AR$55, 43)))</f>
        <v>0</v>
      </c>
      <c r="X48" s="15" t="e">
        <f t="shared" si="3"/>
        <v>#DIV/0!</v>
      </c>
      <c r="Y48" s="8">
        <f>_xlfn.IFS(C48=2014, _xlfn.IFS(E48=1, VLOOKUP(H48, Wage_Info!$B$2:$AD$55, 2, FALSE), E48=2, VLOOKUP(H48, Wage_Info!$B$2:$AD$55, 3, FALSE), E48=3, VLOOKUP(H48, Wage_Info!$B$2:$AD$55, 4, FALSE), E48=4, VLOOKUP(H48, Wage_Info!$B$2:$AD$55, 5, FALSE)), C48=2015, _xlfn.IFS(E48=1, VLOOKUP(H48, Wage_Info!$B$2:$AD$55, 6, FALSE), E48=2, VLOOKUP(H48, Wage_Info!$B$2:$AD$55, 7, FALSE), E48=3, VLOOKUP(H48, Wage_Info!$B$2:$AD$55, 8, FALSE), E48=4, VLOOKUP(H48, Wage_Info!$B$2:$AD$55, 9, FALSE)), C48=2016, _xlfn.IFS(E48=1, VLOOKUP(H48, Wage_Info!$B$2:$AD$55, 10, FALSE), E48=2, VLOOKUP(H48, Wage_Info!$B$2:$AD$55, 11, FALSE), E48=3, VLOOKUP(H48, Wage_Info!$B$2:$AD$55, 12, FALSE), E48=4, VLOOKUP(H48, Wage_Info!$B$2:$AD$55, 13, FALSE)), C48=2017, _xlfn.IFS(E48=1, VLOOKUP(H48, Wage_Info!$B$2:$AD$55, 14, FALSE), E48=2, VLOOKUP(H48, Wage_Info!$B$2:$AD$55, 15, FALSE)))</f>
        <v>0</v>
      </c>
      <c r="Z48" s="8">
        <f>_xlfn.IFS(C48=2014, _xlfn.IFS(E48=1, VLOOKUP(H48, Wage_Info!$B$2:$AD$55, 16, FALSE), E48=2, VLOOKUP(H48, Wage_Info!$B$2:$AD$55, 17, FALSE), E48=3, VLOOKUP(H48, Wage_Info!$B$2:$AD$55, 18, FALSE), E48=4, VLOOKUP(H48, Wage_Info!$B$2:$AD$55, 19, FALSE)), C48=2015, _xlfn.IFS(E48=1, VLOOKUP(H48, Wage_Info!$B$2:$AD$55, 20, FALSE), E48=2, VLOOKUP(H48, Wage_Info!$B$2:$AD$55, 21, FALSE), E48=3, VLOOKUP(H48, Wage_Info!$B$2:$AD$55, 22, FALSE), E48=4, VLOOKUP(H48, Wage_Info!$B$2:$AD$55, 23, FALSE)), C48=2016, _xlfn.IFS(E48=1, VLOOKUP(H48, Wage_Info!$B$2:$AD$55, 24, FALSE), E48=2, VLOOKUP(H48, Wage_Info!$B$2:$AD$55, 25, FALSE), E48=3, VLOOKUP(H48, Wage_Info!$B$2:$AD$55, 26, FALSE), E48=4, VLOOKUP(H48, Wage_Info!$B$2:$AD$55, 27, FALSE)), C48=2017, _xlfn.IFS(E48=1, VLOOKUP(H48, Wage_Info!$B$2:$AD$55, 28, FALSE), E48=2, VLOOKUP(H48, Wage_Info!$B$2:$AD$55, 29, FALSE)))</f>
        <v>0</v>
      </c>
      <c r="AA48" s="16" t="e">
        <f t="shared" si="4"/>
        <v>#DIV/0!</v>
      </c>
      <c r="AB48">
        <f>Key!C268</f>
        <v>1</v>
      </c>
      <c r="AC48">
        <f t="shared" si="5"/>
        <v>0</v>
      </c>
      <c r="AD48">
        <f t="shared" si="6"/>
        <v>0</v>
      </c>
      <c r="AE48">
        <f t="shared" si="7"/>
        <v>0</v>
      </c>
    </row>
    <row r="49" spans="1:31" x14ac:dyDescent="0.3">
      <c r="A49">
        <v>297</v>
      </c>
      <c r="B49">
        <v>116</v>
      </c>
      <c r="C49">
        <v>2016</v>
      </c>
      <c r="D49">
        <v>4</v>
      </c>
      <c r="E49">
        <f t="shared" si="0"/>
        <v>2</v>
      </c>
      <c r="F49">
        <v>2017</v>
      </c>
      <c r="G49" t="s">
        <v>184</v>
      </c>
      <c r="H49" s="13">
        <f>VALUE(IF(G49="foreign",53,SUBSTITUTE(G49,G49,VLOOKUP(G49,Key!$F$2:$G$55,2,))))</f>
        <v>5</v>
      </c>
      <c r="I49" t="s">
        <v>216</v>
      </c>
      <c r="J49">
        <f>VALUE(_xlfn.IFS(I49="foreign",53,I49="fictional",54,NOT(OR(I49="foreign",I49="fictional")),SUBSTITUTE(I49,I49,VLOOKUP(I49,Key!$F$2:$G$55,2,))))</f>
        <v>54</v>
      </c>
      <c r="K49">
        <f t="shared" si="1"/>
        <v>0</v>
      </c>
      <c r="L49">
        <f>VLOOKUP(H49, Key!$G$2:$J$54, 2)</f>
        <v>3</v>
      </c>
      <c r="M49">
        <f>VLOOKUP(J49, Key!$G$2:$J$54, 2)</f>
        <v>0</v>
      </c>
      <c r="N49">
        <f>VLOOKUP("*"&amp;G49&amp;"*",Key!$M$2:$N$6,2,FALSE)</f>
        <v>4</v>
      </c>
      <c r="O49">
        <f>VLOOKUP("*"&amp;G49&amp;"*",Key!$Q$2:$R$11,2,FALSE)</f>
        <v>6</v>
      </c>
      <c r="P49">
        <v>1822</v>
      </c>
      <c r="Q49" s="8">
        <v>25000000</v>
      </c>
      <c r="R49" t="s">
        <v>283</v>
      </c>
      <c r="S49">
        <f>VLOOKUP(R49, Key!$T$2:$U$25, 2, FALSE)</f>
        <v>4</v>
      </c>
      <c r="T49">
        <f t="shared" si="2"/>
        <v>0</v>
      </c>
      <c r="U49">
        <f>_xlfn.IFS(F49=2017, VLOOKUP(H49, 'State Pop'!$B$2:$F$55,5),F49=2016, VLOOKUP(H49, 'State Pop'!$B$2:$F$55,4), F49=2015, VLOOKUP(H49, 'State Pop'!$B$2:$F$55,3), F49=2014, VLOOKUP(H49, 'State Pop'!$B$2:$F$55,2))</f>
        <v>39536653</v>
      </c>
      <c r="V49">
        <f>_xlfn.IFS(C49=2014, _xlfn.IFS(D49=1, VLOOKUP(H49, Film_Workers!$B$2:$AR$55, 2, FALSE), D49=2, VLOOKUP(H49, Film_Workers!$B$2:$AR$55, 3, FALSE), D49=3, VLOOKUP(H49, Film_Workers!$B$2:$AR$55, 4, FALSE), D49=4, VLOOKUP(H49, Film_Workers!$B$2:$AR$55, 5, FALSE), D49=5, VLOOKUP(H49, Film_Workers!$B$2:$AR$55, 6, FALSE), D49=6, VLOOKUP(H49, Film_Workers!$B$2:$AR$55, 7, FALSE), D49=7, VLOOKUP(H49, Film_Workers!$B$2:$AR$55, 8, FALSE), D49=8, VLOOKUP(H49, Film_Workers!$B$2:$AR$55, 9, FALSE), D49=9, VLOOKUP(H49, Film_Workers!$B$2:$AR$55, 10, FALSE), D49=10, VLOOKUP(H49, Film_Workers!$B$2:$AR$55, 11, FALSE), D49=11, VLOOKUP(H49, Film_Workers!$B$2:$AR$55, 12, FALSE), D49=12, VLOOKUP(H49, Film_Workers!$B$2:$AR$55, 13, FALSE)), C49=2015, _xlfn.IFS(D49=1, VLOOKUP(H49, Film_Workers!$B$2:$AR$55, 14, FALSE), D49=2, VLOOKUP(H49, Film_Workers!$B$2:$AR$55, 15, FALSE), D49=3, VLOOKUP(H49, Film_Workers!$B$2:$AR$55, 16, FALSE), D49=4, VLOOKUP(H49, Film_Workers!$B$2:$AR$55, 17, FALSE), D49=5, VLOOKUP(H49, Film_Workers!$B$2:$AR$55, 18, FALSE), D49=6, VLOOKUP(H49, Film_Workers!$B$2:$AR$55, 19, FALSE), D49=7, VLOOKUP(H49, Film_Workers!$B$2:$AR$55, 20, FALSE), D49=8, VLOOKUP(H49, Film_Workers!$B$2:$AR$55, 21, FALSE), D49=9, VLOOKUP(H49, Film_Workers!$B$2:$AR$55, 22, FALSE), D49=10, VLOOKUP(H49, Film_Workers!$B$2:$AR$55, 23, FALSE), D49=11, VLOOKUP(H49, Film_Workers!$B$2:$AR$55, 24, FALSE), D49=12, VLOOKUP(H49, Film_Workers!$B$2:$AR$55, 25, FALSE)), C49=2016, _xlfn.IFS(D49=1, VLOOKUP(H49, Film_Workers!$B$2:$AR$55, 26, FALSE), D49=2, VLOOKUP(H49, Film_Workers!$B$2:$AR$55, 27, FALSE), D49=3, VLOOKUP(H49, Film_Workers!$B$2:$AR$55, 28, FALSE), D49=4, VLOOKUP(H49, Film_Workers!$B$2:$AR$55, 29, FALSE), D49=5, VLOOKUP(H49, Film_Workers!$B$2:$AR$55, 30, FALSE), D49=6, VLOOKUP(H49, Film_Workers!$B$2:$AR$55, 31, FALSE), D49=7, VLOOKUP(H49, Film_Workers!$B$2:$AR$55, 32, FALSE), D49=8, VLOOKUP(H49, Film_Workers!$B$2:$AR$55, 33, FALSE), D49=9, VLOOKUP(H49, Film_Workers!$B$2:$AR$55, 34, FALSE), D49=10, VLOOKUP(H49, Film_Workers!$B$2:$AR$55, 35, FALSE), D49=11, VLOOKUP(H49, Film_Workers!$B$2:$AR$55, 36, FALSE), D49=12, VLOOKUP(H49, Film_Workers!$B$2:$AR$55, 37, FALSE)), C49=2017, _xlfn.IFS(D49=1, VLOOKUP(H49, Film_Workers!$B$2:$AR$55, 38, FALSE), D49=2, VLOOKUP(H49, Film_Workers!$B$2:$AR$55, 39, FALSE), D49=3, VLOOKUP(H49, Film_Workers!$B$2:$AR$55, 40, FALSE), D49=4, VLOOKUP(H49, Film_Workers!$B$2:$AR$55, 41, FALSE), D49=5, VLOOKUP(H49, Film_Workers!$B$2:$AR$55, 42, FALSE), D49=6, VLOOKUP(H49, Film_Workers!$B$2:$AR$55, 43)))</f>
        <v>143739</v>
      </c>
      <c r="W49">
        <f>_xlfn.IFS(C49=2014, _xlfn.IFS(D49=1, VLOOKUP(H49, Priv_Workers!$B$2:$AR$55, 2, FALSE), D49=2, VLOOKUP(H49, Priv_Workers!$B$2:$AR$55, 3, FALSE), D49=3, VLOOKUP(H49, Priv_Workers!$B$2:$AR$55, 4, FALSE), D49=4, VLOOKUP(H49, Priv_Workers!$B$2:$AR$55, 5, FALSE), D49=5, VLOOKUP(H49, Priv_Workers!$B$2:$AR$55, 6, FALSE), D49=6, VLOOKUP(H49, Priv_Workers!$B$2:$AR$55, 7, FALSE), D49=7, VLOOKUP(H49, Priv_Workers!$B$2:$AR$55, 8, FALSE), D49=8, VLOOKUP(H49, Priv_Workers!$B$2:$AR$55, 9, FALSE), D49=9, VLOOKUP(H49, Priv_Workers!$B$2:$AR$55, 10, FALSE), D49=10, VLOOKUP(H49, Priv_Workers!$B$2:$AR$55, 11, FALSE), D49=11, VLOOKUP(H49, Priv_Workers!$B$2:$AR$55, 12, FALSE), D49=12, VLOOKUP(H49, Priv_Workers!$B$2:$AR$55, 13, FALSE)), C49=2015, _xlfn.IFS(D49=1, VLOOKUP(H49, Priv_Workers!$B$2:$AR$55, 14, FALSE), D49=2, VLOOKUP(H49, Priv_Workers!$B$2:$AR$55, 15, FALSE), D49=3, VLOOKUP(H49, Priv_Workers!$B$2:$AR$55, 16, FALSE), D49=4, VLOOKUP(H49, Priv_Workers!$B$2:$AR$55, 17, FALSE), D49=5, VLOOKUP(H49, Priv_Workers!$B$2:$AR$55, 18, FALSE), D49=6, VLOOKUP(H49, Priv_Workers!$B$2:$AR$55, 19, FALSE), D49=7, VLOOKUP(H49, Priv_Workers!$B$2:$AR$55, 20, FALSE), D49=8, VLOOKUP(H49, Priv_Workers!$B$2:$AR$55, 21, FALSE), D49=9, VLOOKUP(H49, Priv_Workers!$B$2:$AR$55, 22, FALSE), D49=10, VLOOKUP(H49, Priv_Workers!$B$2:$AR$55, 23, FALSE), D49=11, VLOOKUP(H49, Priv_Workers!$B$2:$AR$55, 24, FALSE), D49=12, VLOOKUP(H49, Priv_Workers!$B$2:$AR$55, 25, FALSE)), C49=2016, _xlfn.IFS(D49=1, VLOOKUP(H49, Priv_Workers!$B$2:$AR$55, 26, FALSE), D49=2, VLOOKUP(H49, Priv_Workers!$B$2:$AR$55, 27, FALSE), D49=3, VLOOKUP(H49, Priv_Workers!$B$2:$AR$55, 28, FALSE), D49=4, VLOOKUP(H49, Priv_Workers!$B$2:$AR$55, 29, FALSE), D49=5, VLOOKUP(H49, Priv_Workers!$B$2:$AR$55, 30, FALSE), D49=6, VLOOKUP(H49, Priv_Workers!$B$2:$AR$55, 31, FALSE), D49=7, VLOOKUP(H49, Priv_Workers!$B$2:$AR$55, 32, FALSE), D49=8, VLOOKUP(H49, Priv_Workers!$B$2:$AR$55, 33, FALSE), D49=9, VLOOKUP(H49, Priv_Workers!$B$2:$AR$55, 34, FALSE), D49=10, VLOOKUP(H49, Priv_Workers!$B$2:$AR$55, 35, FALSE), D49=11, VLOOKUP(H49, Priv_Workers!$B$2:$AR$55, 36, FALSE), D49=12, VLOOKUP(H49, Priv_Workers!$B$2:$AR$55, 37, FALSE)), C49=2017, _xlfn.IFS(D49=1, VLOOKUP(H49, Priv_Workers!$B$2:$AR$55, 38, FALSE), D49=2, VLOOKUP(H49, Priv_Workers!$B$2:$AR$55, 39, FALSE), D49=3, VLOOKUP(H49, Priv_Workers!$B$2:$AR$55, 40, FALSE), D49=4, VLOOKUP(H49, Priv_Workers!$B$2:$AR$55, 41, FALSE), D49=5, VLOOKUP(H49, Priv_Workers!$B$2:$AR$55, 42, FALSE), D49=6, VLOOKUP(H49, Priv_Workers!$B$2:$AR$55, 43)))</f>
        <v>14223412</v>
      </c>
      <c r="X49" s="15">
        <f t="shared" si="3"/>
        <v>1.0105803023915781E-2</v>
      </c>
      <c r="Y49" s="8">
        <f>_xlfn.IFS(C49=2014, _xlfn.IFS(E49=1, VLOOKUP(H49, Wage_Info!$B$2:$AD$55, 2, FALSE), E49=2, VLOOKUP(H49, Wage_Info!$B$2:$AD$55, 3, FALSE), E49=3, VLOOKUP(H49, Wage_Info!$B$2:$AD$55, 4, FALSE), E49=4, VLOOKUP(H49, Wage_Info!$B$2:$AD$55, 5, FALSE)), C49=2015, _xlfn.IFS(E49=1, VLOOKUP(H49, Wage_Info!$B$2:$AD$55, 6, FALSE), E49=2, VLOOKUP(H49, Wage_Info!$B$2:$AD$55, 7, FALSE), E49=3, VLOOKUP(H49, Wage_Info!$B$2:$AD$55, 8, FALSE), E49=4, VLOOKUP(H49, Wage_Info!$B$2:$AD$55, 9, FALSE)), C49=2016, _xlfn.IFS(E49=1, VLOOKUP(H49, Wage_Info!$B$2:$AD$55, 10, FALSE), E49=2, VLOOKUP(H49, Wage_Info!$B$2:$AD$55, 11, FALSE), E49=3, VLOOKUP(H49, Wage_Info!$B$2:$AD$55, 12, FALSE), E49=4, VLOOKUP(H49, Wage_Info!$B$2:$AD$55, 13, FALSE)), C49=2017, _xlfn.IFS(E49=1, VLOOKUP(H49, Wage_Info!$B$2:$AD$55, 14, FALSE), E49=2, VLOOKUP(H49, Wage_Info!$B$2:$AD$55, 15, FALSE)))</f>
        <v>2891215074</v>
      </c>
      <c r="Z49" s="8">
        <f>_xlfn.IFS(C49=2014, _xlfn.IFS(E49=1, VLOOKUP(H49, Wage_Info!$B$2:$AD$55, 16, FALSE), E49=2, VLOOKUP(H49, Wage_Info!$B$2:$AD$55, 17, FALSE), E49=3, VLOOKUP(H49, Wage_Info!$B$2:$AD$55, 18, FALSE), E49=4, VLOOKUP(H49, Wage_Info!$B$2:$AD$55, 19, FALSE)), C49=2015, _xlfn.IFS(E49=1, VLOOKUP(H49, Wage_Info!$B$2:$AD$55, 20, FALSE), E49=2, VLOOKUP(H49, Wage_Info!$B$2:$AD$55, 21, FALSE), E49=3, VLOOKUP(H49, Wage_Info!$B$2:$AD$55, 22, FALSE), E49=4, VLOOKUP(H49, Wage_Info!$B$2:$AD$55, 23, FALSE)), C49=2016, _xlfn.IFS(E49=1, VLOOKUP(H49, Wage_Info!$B$2:$AD$55, 24, FALSE), E49=2, VLOOKUP(H49, Wage_Info!$B$2:$AD$55, 25, FALSE), E49=3, VLOOKUP(H49, Wage_Info!$B$2:$AD$55, 26, FALSE), E49=4, VLOOKUP(H49, Wage_Info!$B$2:$AD$55, 27, FALSE)), C49=2017, _xlfn.IFS(E49=1, VLOOKUP(H49, Wage_Info!$B$2:$AD$55, 28, FALSE), E49=2, VLOOKUP(H49, Wage_Info!$B$2:$AD$55, 29, FALSE)))</f>
        <v>212107959501</v>
      </c>
      <c r="AA49" s="16">
        <f t="shared" si="4"/>
        <v>1.3630865530939064E-2</v>
      </c>
      <c r="AB49">
        <f>Key!C298</f>
        <v>1</v>
      </c>
      <c r="AC49">
        <f t="shared" si="5"/>
        <v>1</v>
      </c>
      <c r="AD49">
        <f t="shared" si="6"/>
        <v>0</v>
      </c>
      <c r="AE49">
        <f t="shared" si="7"/>
        <v>1</v>
      </c>
    </row>
    <row r="50" spans="1:31" x14ac:dyDescent="0.3">
      <c r="A50">
        <v>197</v>
      </c>
      <c r="B50">
        <v>16</v>
      </c>
      <c r="C50">
        <v>2016</v>
      </c>
      <c r="D50">
        <v>5</v>
      </c>
      <c r="E50">
        <f t="shared" si="0"/>
        <v>2</v>
      </c>
      <c r="F50">
        <v>2017</v>
      </c>
      <c r="G50" t="s">
        <v>293</v>
      </c>
      <c r="H50" s="13">
        <f>VALUE(IF(G50="foreign",53,SUBSTITUTE(G50,G50,VLOOKUP(G50,Key!$F$2:$G$55,2,))))</f>
        <v>19</v>
      </c>
      <c r="I50" t="s">
        <v>507</v>
      </c>
      <c r="J50">
        <f>VALUE(_xlfn.IFS(I50="foreign",53,I50="fictional",54,NOT(OR(I50="foreign",I50="fictional")),SUBSTITUTE(I50,I50,VLOOKUP(I50,Key!$F$2:$G$55,2,))))</f>
        <v>35</v>
      </c>
      <c r="K50">
        <f t="shared" si="1"/>
        <v>0</v>
      </c>
      <c r="L50">
        <f>VLOOKUP(H50, Key!$G$2:$J$54, 2)</f>
        <v>4</v>
      </c>
      <c r="M50">
        <f>VLOOKUP(J50, Key!$G$2:$J$54, 2)</f>
        <v>0</v>
      </c>
      <c r="N50">
        <f>VLOOKUP("*"&amp;G50&amp;"*",Key!$M$2:$N$6,2,FALSE)</f>
        <v>3</v>
      </c>
      <c r="O50">
        <f>VLOOKUP("*"&amp;G50&amp;"*",Key!$Q$2:$R$11,2,FALSE)</f>
        <v>9</v>
      </c>
      <c r="P50">
        <v>4071</v>
      </c>
      <c r="Q50" s="8">
        <v>127000000</v>
      </c>
      <c r="R50" t="s">
        <v>283</v>
      </c>
      <c r="S50">
        <f>VLOOKUP(R50, Key!$T$2:$U$23, 2, FALSE)</f>
        <v>4</v>
      </c>
      <c r="T50">
        <f t="shared" si="2"/>
        <v>0</v>
      </c>
      <c r="U50">
        <f>_xlfn.IFS(F50=2017, VLOOKUP(H50, 'State Pop'!$B$2:$F$55,5),F50=2016, VLOOKUP(H50, 'State Pop'!$B$2:$F$55,4), F50=2015, VLOOKUP(H50, 'State Pop'!$B$2:$F$55,3), F50=2014, VLOOKUP(H50, 'State Pop'!$B$2:$F$55,2))</f>
        <v>4684333</v>
      </c>
      <c r="V50">
        <f>_xlfn.IFS(C50=2014, _xlfn.IFS(D50=1, VLOOKUP(H50, Film_Workers!$B$2:$AR$55, 2, FALSE), D50=2, VLOOKUP(H50, Film_Workers!$B$2:$AR$55, 3, FALSE), D50=3, VLOOKUP(H50, Film_Workers!$B$2:$AR$55, 4, FALSE), D50=4, VLOOKUP(H50, Film_Workers!$B$2:$AR$55, 5, FALSE), D50=5, VLOOKUP(H50, Film_Workers!$B$2:$AR$55, 6, FALSE), D50=6, VLOOKUP(H50, Film_Workers!$B$2:$AR$55, 7, FALSE), D50=7, VLOOKUP(H50, Film_Workers!$B$2:$AR$55, 8, FALSE), D50=8, VLOOKUP(H50, Film_Workers!$B$2:$AR$55, 9, FALSE), D50=9, VLOOKUP(H50, Film_Workers!$B$2:$AR$55, 10, FALSE), D50=10, VLOOKUP(H50, Film_Workers!$B$2:$AR$55, 11, FALSE), D50=11, VLOOKUP(H50, Film_Workers!$B$2:$AR$55, 12, FALSE), D50=12, VLOOKUP(H50, Film_Workers!$B$2:$AR$55, 13, FALSE)), C50=2015, _xlfn.IFS(D50=1, VLOOKUP(H50, Film_Workers!$B$2:$AR$55, 14, FALSE), D50=2, VLOOKUP(H50, Film_Workers!$B$2:$AR$55, 15, FALSE), D50=3, VLOOKUP(H50, Film_Workers!$B$2:$AR$55, 16, FALSE), D50=4, VLOOKUP(H50, Film_Workers!$B$2:$AR$55, 17, FALSE), D50=5, VLOOKUP(H50, Film_Workers!$B$2:$AR$55, 18, FALSE), D50=6, VLOOKUP(H50, Film_Workers!$B$2:$AR$55, 19, FALSE), D50=7, VLOOKUP(H50, Film_Workers!$B$2:$AR$55, 20, FALSE), D50=8, VLOOKUP(H50, Film_Workers!$B$2:$AR$55, 21, FALSE), D50=9, VLOOKUP(H50, Film_Workers!$B$2:$AR$55, 22, FALSE), D50=10, VLOOKUP(H50, Film_Workers!$B$2:$AR$55, 23, FALSE), D50=11, VLOOKUP(H50, Film_Workers!$B$2:$AR$55, 24, FALSE), D50=12, VLOOKUP(H50, Film_Workers!$B$2:$AR$55, 25, FALSE)), C50=2016, _xlfn.IFS(D50=1, VLOOKUP(H50, Film_Workers!$B$2:$AR$55, 26, FALSE), D50=2, VLOOKUP(H50, Film_Workers!$B$2:$AR$55, 27, FALSE), D50=3, VLOOKUP(H50, Film_Workers!$B$2:$AR$55, 28, FALSE), D50=4, VLOOKUP(H50, Film_Workers!$B$2:$AR$55, 29, FALSE), D50=5, VLOOKUP(H50, Film_Workers!$B$2:$AR$55, 30, FALSE), D50=6, VLOOKUP(H50, Film_Workers!$B$2:$AR$55, 31, FALSE), D50=7, VLOOKUP(H50, Film_Workers!$B$2:$AR$55, 32, FALSE), D50=8, VLOOKUP(H50, Film_Workers!$B$2:$AR$55, 33, FALSE), D50=9, VLOOKUP(H50, Film_Workers!$B$2:$AR$55, 34, FALSE), D50=10, VLOOKUP(H50, Film_Workers!$B$2:$AR$55, 35, FALSE), D50=11, VLOOKUP(H50, Film_Workers!$B$2:$AR$55, 36, FALSE), D50=12, VLOOKUP(H50, Film_Workers!$B$2:$AR$55, 37, FALSE)), C50=2017, _xlfn.IFS(D50=1, VLOOKUP(H50, Film_Workers!$B$2:$AR$55, 38, FALSE), D50=2, VLOOKUP(H50, Film_Workers!$B$2:$AR$55, 39, FALSE), D50=3, VLOOKUP(H50, Film_Workers!$B$2:$AR$55, 40, FALSE), D50=4, VLOOKUP(H50, Film_Workers!$B$2:$AR$55, 41, FALSE), D50=5, VLOOKUP(H50, Film_Workers!$B$2:$AR$55, 42, FALSE), D50=6, VLOOKUP(H50, Film_Workers!$B$2:$AR$55, 43)))</f>
        <v>3491</v>
      </c>
      <c r="W50">
        <f>_xlfn.IFS(C50=2014, _xlfn.IFS(D50=1, VLOOKUP(H50, Priv_Workers!$B$2:$AR$55, 2, FALSE), D50=2, VLOOKUP(H50, Priv_Workers!$B$2:$AR$55, 3, FALSE), D50=3, VLOOKUP(H50, Priv_Workers!$B$2:$AR$55, 4, FALSE), D50=4, VLOOKUP(H50, Priv_Workers!$B$2:$AR$55, 5, FALSE), D50=5, VLOOKUP(H50, Priv_Workers!$B$2:$AR$55, 6, FALSE), D50=6, VLOOKUP(H50, Priv_Workers!$B$2:$AR$55, 7, FALSE), D50=7, VLOOKUP(H50, Priv_Workers!$B$2:$AR$55, 8, FALSE), D50=8, VLOOKUP(H50, Priv_Workers!$B$2:$AR$55, 9, FALSE), D50=9, VLOOKUP(H50, Priv_Workers!$B$2:$AR$55, 10, FALSE), D50=10, VLOOKUP(H50, Priv_Workers!$B$2:$AR$55, 11, FALSE), D50=11, VLOOKUP(H50, Priv_Workers!$B$2:$AR$55, 12, FALSE), D50=12, VLOOKUP(H50, Priv_Workers!$B$2:$AR$55, 13, FALSE)), C50=2015, _xlfn.IFS(D50=1, VLOOKUP(H50, Priv_Workers!$B$2:$AR$55, 14, FALSE), D50=2, VLOOKUP(H50, Priv_Workers!$B$2:$AR$55, 15, FALSE), D50=3, VLOOKUP(H50, Priv_Workers!$B$2:$AR$55, 16, FALSE), D50=4, VLOOKUP(H50, Priv_Workers!$B$2:$AR$55, 17, FALSE), D50=5, VLOOKUP(H50, Priv_Workers!$B$2:$AR$55, 18, FALSE), D50=6, VLOOKUP(H50, Priv_Workers!$B$2:$AR$55, 19, FALSE), D50=7, VLOOKUP(H50, Priv_Workers!$B$2:$AR$55, 20, FALSE), D50=8, VLOOKUP(H50, Priv_Workers!$B$2:$AR$55, 21, FALSE), D50=9, VLOOKUP(H50, Priv_Workers!$B$2:$AR$55, 22, FALSE), D50=10, VLOOKUP(H50, Priv_Workers!$B$2:$AR$55, 23, FALSE), D50=11, VLOOKUP(H50, Priv_Workers!$B$2:$AR$55, 24, FALSE), D50=12, VLOOKUP(H50, Priv_Workers!$B$2:$AR$55, 25, FALSE)), C50=2016, _xlfn.IFS(D50=1, VLOOKUP(H50, Priv_Workers!$B$2:$AR$55, 26, FALSE), D50=2, VLOOKUP(H50, Priv_Workers!$B$2:$AR$55, 27, FALSE), D50=3, VLOOKUP(H50, Priv_Workers!$B$2:$AR$55, 28, FALSE), D50=4, VLOOKUP(H50, Priv_Workers!$B$2:$AR$55, 29, FALSE), D50=5, VLOOKUP(H50, Priv_Workers!$B$2:$AR$55, 30, FALSE), D50=6, VLOOKUP(H50, Priv_Workers!$B$2:$AR$55, 31, FALSE), D50=7, VLOOKUP(H50, Priv_Workers!$B$2:$AR$55, 32, FALSE), D50=8, VLOOKUP(H50, Priv_Workers!$B$2:$AR$55, 33, FALSE), D50=9, VLOOKUP(H50, Priv_Workers!$B$2:$AR$55, 34, FALSE), D50=10, VLOOKUP(H50, Priv_Workers!$B$2:$AR$55, 35, FALSE), D50=11, VLOOKUP(H50, Priv_Workers!$B$2:$AR$55, 36, FALSE), D50=12, VLOOKUP(H50, Priv_Workers!$B$2:$AR$55, 37, FALSE)), C50=2017, _xlfn.IFS(D50=1, VLOOKUP(H50, Priv_Workers!$B$2:$AR$55, 38, FALSE), D50=2, VLOOKUP(H50, Priv_Workers!$B$2:$AR$55, 39, FALSE), D50=3, VLOOKUP(H50, Priv_Workers!$B$2:$AR$55, 40, FALSE), D50=4, VLOOKUP(H50, Priv_Workers!$B$2:$AR$55, 41, FALSE), D50=5, VLOOKUP(H50, Priv_Workers!$B$2:$AR$55, 42, FALSE), D50=6, VLOOKUP(H50, Priv_Workers!$B$2:$AR$55, 43)))</f>
        <v>1605889</v>
      </c>
      <c r="X50" s="15">
        <f t="shared" si="3"/>
        <v>2.1738737857971502E-3</v>
      </c>
      <c r="Y50" s="8">
        <f>_xlfn.IFS(C50=2014, _xlfn.IFS(E50=1, VLOOKUP(H50, Wage_Info!$B$2:$AD$55, 2, FALSE), E50=2, VLOOKUP(H50, Wage_Info!$B$2:$AD$55, 3, FALSE), E50=3, VLOOKUP(H50, Wage_Info!$B$2:$AD$55, 4, FALSE), E50=4, VLOOKUP(H50, Wage_Info!$B$2:$AD$55, 5, FALSE)), C50=2015, _xlfn.IFS(E50=1, VLOOKUP(H50, Wage_Info!$B$2:$AD$55, 6, FALSE), E50=2, VLOOKUP(H50, Wage_Info!$B$2:$AD$55, 7, FALSE), E50=3, VLOOKUP(H50, Wage_Info!$B$2:$AD$55, 8, FALSE), E50=4, VLOOKUP(H50, Wage_Info!$B$2:$AD$55, 9, FALSE)), C50=2016, _xlfn.IFS(E50=1, VLOOKUP(H50, Wage_Info!$B$2:$AD$55, 10, FALSE), E50=2, VLOOKUP(H50, Wage_Info!$B$2:$AD$55, 11, FALSE), E50=3, VLOOKUP(H50, Wage_Info!$B$2:$AD$55, 12, FALSE), E50=4, VLOOKUP(H50, Wage_Info!$B$2:$AD$55, 13, FALSE)), C50=2017, _xlfn.IFS(E50=1, VLOOKUP(H50, Wage_Info!$B$2:$AD$55, 14, FALSE), E50=2, VLOOKUP(H50, Wage_Info!$B$2:$AD$55, 15, FALSE)))</f>
        <v>44158756</v>
      </c>
      <c r="Z50" s="8">
        <f>_xlfn.IFS(C50=2014, _xlfn.IFS(E50=1, VLOOKUP(H50, Wage_Info!$B$2:$AD$55, 16, FALSE), E50=2, VLOOKUP(H50, Wage_Info!$B$2:$AD$55, 17, FALSE), E50=3, VLOOKUP(H50, Wage_Info!$B$2:$AD$55, 18, FALSE), E50=4, VLOOKUP(H50, Wage_Info!$B$2:$AD$55, 19, FALSE)), C50=2015, _xlfn.IFS(E50=1, VLOOKUP(H50, Wage_Info!$B$2:$AD$55, 20, FALSE), E50=2, VLOOKUP(H50, Wage_Info!$B$2:$AD$55, 21, FALSE), E50=3, VLOOKUP(H50, Wage_Info!$B$2:$AD$55, 22, FALSE), E50=4, VLOOKUP(H50, Wage_Info!$B$2:$AD$55, 23, FALSE)), C50=2016, _xlfn.IFS(E50=1, VLOOKUP(H50, Wage_Info!$B$2:$AD$55, 24, FALSE), E50=2, VLOOKUP(H50, Wage_Info!$B$2:$AD$55, 25, FALSE), E50=3, VLOOKUP(H50, Wage_Info!$B$2:$AD$55, 26, FALSE), E50=4, VLOOKUP(H50, Wage_Info!$B$2:$AD$55, 27, FALSE)), C50=2017, _xlfn.IFS(E50=1, VLOOKUP(H50, Wage_Info!$B$2:$AD$55, 28, FALSE), E50=2, VLOOKUP(H50, Wage_Info!$B$2:$AD$55, 29, FALSE)))</f>
        <v>17774575161</v>
      </c>
      <c r="AA50" s="16">
        <f t="shared" si="4"/>
        <v>2.4843775786490092E-3</v>
      </c>
      <c r="AB50">
        <f>Key!C198</f>
        <v>1</v>
      </c>
      <c r="AC50">
        <f t="shared" si="5"/>
        <v>0</v>
      </c>
      <c r="AD50">
        <f t="shared" si="6"/>
        <v>0</v>
      </c>
      <c r="AE50">
        <f t="shared" si="7"/>
        <v>0</v>
      </c>
    </row>
    <row r="51" spans="1:31" x14ac:dyDescent="0.3">
      <c r="A51">
        <v>203</v>
      </c>
      <c r="B51">
        <v>22</v>
      </c>
      <c r="C51">
        <v>2016</v>
      </c>
      <c r="D51">
        <v>5</v>
      </c>
      <c r="E51">
        <f t="shared" si="0"/>
        <v>2</v>
      </c>
      <c r="F51">
        <v>2017</v>
      </c>
      <c r="G51" t="s">
        <v>282</v>
      </c>
      <c r="H51" s="13">
        <f>VALUE(IF(G51="foreign",53,SUBSTITUTE(G51,G51,VLOOKUP(G51,Key!$F$2:$G$55,2,))))</f>
        <v>53</v>
      </c>
      <c r="I51" t="s">
        <v>187</v>
      </c>
      <c r="J51">
        <f>VALUE(_xlfn.IFS(I51="foreign",53,I51="fictional",54,NOT(OR(I51="foreign",I51="fictional")),SUBSTITUTE(I51,I51,VLOOKUP(I51,Key!$F$2:$G$55,2,))))</f>
        <v>53</v>
      </c>
      <c r="K51">
        <f t="shared" si="1"/>
        <v>1</v>
      </c>
      <c r="L51">
        <f>VLOOKUP(H51, Key!$G$2:$J$54, 2)</f>
        <v>0</v>
      </c>
      <c r="M51">
        <f>VLOOKUP(J51, Key!$G$2:$J$54, 2)</f>
        <v>0</v>
      </c>
      <c r="N51">
        <f>VLOOKUP("*"&amp;G51&amp;"*",Key!$M$2:$N$6,2,FALSE)</f>
        <v>0</v>
      </c>
      <c r="O51">
        <f>VLOOKUP("*"&amp;G51&amp;"*",Key!$Q$2:$R$11,2,FALSE)</f>
        <v>0</v>
      </c>
      <c r="P51">
        <v>4014</v>
      </c>
      <c r="Q51" s="8">
        <v>150000000</v>
      </c>
      <c r="R51" t="s">
        <v>176</v>
      </c>
      <c r="S51">
        <f>VLOOKUP(R51, Key!$T$2:$U$23, 2, FALSE)</f>
        <v>3</v>
      </c>
      <c r="T51">
        <f t="shared" si="2"/>
        <v>0</v>
      </c>
      <c r="U51">
        <f>_xlfn.IFS(F51=2017, VLOOKUP(H51, 'State Pop'!$B$2:$F$55,5),F51=2016, VLOOKUP(H51, 'State Pop'!$B$2:$F$55,4), F51=2015, VLOOKUP(H51, 'State Pop'!$B$2:$F$55,3), F51=2014, VLOOKUP(H51, 'State Pop'!$B$2:$F$55,2))</f>
        <v>0</v>
      </c>
      <c r="V51">
        <f>_xlfn.IFS(C51=2014, _xlfn.IFS(D51=1, VLOOKUP(H51, Film_Workers!$B$2:$AR$55, 2, FALSE), D51=2, VLOOKUP(H51, Film_Workers!$B$2:$AR$55, 3, FALSE), D51=3, VLOOKUP(H51, Film_Workers!$B$2:$AR$55, 4, FALSE), D51=4, VLOOKUP(H51, Film_Workers!$B$2:$AR$55, 5, FALSE), D51=5, VLOOKUP(H51, Film_Workers!$B$2:$AR$55, 6, FALSE), D51=6, VLOOKUP(H51, Film_Workers!$B$2:$AR$55, 7, FALSE), D51=7, VLOOKUP(H51, Film_Workers!$B$2:$AR$55, 8, FALSE), D51=8, VLOOKUP(H51, Film_Workers!$B$2:$AR$55, 9, FALSE), D51=9, VLOOKUP(H51, Film_Workers!$B$2:$AR$55, 10, FALSE), D51=10, VLOOKUP(H51, Film_Workers!$B$2:$AR$55, 11, FALSE), D51=11, VLOOKUP(H51, Film_Workers!$B$2:$AR$55, 12, FALSE), D51=12, VLOOKUP(H51, Film_Workers!$B$2:$AR$55, 13, FALSE)), C51=2015, _xlfn.IFS(D51=1, VLOOKUP(H51, Film_Workers!$B$2:$AR$55, 14, FALSE), D51=2, VLOOKUP(H51, Film_Workers!$B$2:$AR$55, 15, FALSE), D51=3, VLOOKUP(H51, Film_Workers!$B$2:$AR$55, 16, FALSE), D51=4, VLOOKUP(H51, Film_Workers!$B$2:$AR$55, 17, FALSE), D51=5, VLOOKUP(H51, Film_Workers!$B$2:$AR$55, 18, FALSE), D51=6, VLOOKUP(H51, Film_Workers!$B$2:$AR$55, 19, FALSE), D51=7, VLOOKUP(H51, Film_Workers!$B$2:$AR$55, 20, FALSE), D51=8, VLOOKUP(H51, Film_Workers!$B$2:$AR$55, 21, FALSE), D51=9, VLOOKUP(H51, Film_Workers!$B$2:$AR$55, 22, FALSE), D51=10, VLOOKUP(H51, Film_Workers!$B$2:$AR$55, 23, FALSE), D51=11, VLOOKUP(H51, Film_Workers!$B$2:$AR$55, 24, FALSE), D51=12, VLOOKUP(H51, Film_Workers!$B$2:$AR$55, 25, FALSE)), C51=2016, _xlfn.IFS(D51=1, VLOOKUP(H51, Film_Workers!$B$2:$AR$55, 26, FALSE), D51=2, VLOOKUP(H51, Film_Workers!$B$2:$AR$55, 27, FALSE), D51=3, VLOOKUP(H51, Film_Workers!$B$2:$AR$55, 28, FALSE), D51=4, VLOOKUP(H51, Film_Workers!$B$2:$AR$55, 29, FALSE), D51=5, VLOOKUP(H51, Film_Workers!$B$2:$AR$55, 30, FALSE), D51=6, VLOOKUP(H51, Film_Workers!$B$2:$AR$55, 31, FALSE), D51=7, VLOOKUP(H51, Film_Workers!$B$2:$AR$55, 32, FALSE), D51=8, VLOOKUP(H51, Film_Workers!$B$2:$AR$55, 33, FALSE), D51=9, VLOOKUP(H51, Film_Workers!$B$2:$AR$55, 34, FALSE), D51=10, VLOOKUP(H51, Film_Workers!$B$2:$AR$55, 35, FALSE), D51=11, VLOOKUP(H51, Film_Workers!$B$2:$AR$55, 36, FALSE), D51=12, VLOOKUP(H51, Film_Workers!$B$2:$AR$55, 37, FALSE)), C51=2017, _xlfn.IFS(D51=1, VLOOKUP(H51, Film_Workers!$B$2:$AR$55, 38, FALSE), D51=2, VLOOKUP(H51, Film_Workers!$B$2:$AR$55, 39, FALSE), D51=3, VLOOKUP(H51, Film_Workers!$B$2:$AR$55, 40, FALSE), D51=4, VLOOKUP(H51, Film_Workers!$B$2:$AR$55, 41, FALSE), D51=5, VLOOKUP(H51, Film_Workers!$B$2:$AR$55, 42, FALSE), D51=6, VLOOKUP(H51, Film_Workers!$B$2:$AR$55, 43)))</f>
        <v>0</v>
      </c>
      <c r="W51">
        <f>_xlfn.IFS(C51=2014, _xlfn.IFS(D51=1, VLOOKUP(H51, Priv_Workers!$B$2:$AR$55, 2, FALSE), D51=2, VLOOKUP(H51, Priv_Workers!$B$2:$AR$55, 3, FALSE), D51=3, VLOOKUP(H51, Priv_Workers!$B$2:$AR$55, 4, FALSE), D51=4, VLOOKUP(H51, Priv_Workers!$B$2:$AR$55, 5, FALSE), D51=5, VLOOKUP(H51, Priv_Workers!$B$2:$AR$55, 6, FALSE), D51=6, VLOOKUP(H51, Priv_Workers!$B$2:$AR$55, 7, FALSE), D51=7, VLOOKUP(H51, Priv_Workers!$B$2:$AR$55, 8, FALSE), D51=8, VLOOKUP(H51, Priv_Workers!$B$2:$AR$55, 9, FALSE), D51=9, VLOOKUP(H51, Priv_Workers!$B$2:$AR$55, 10, FALSE), D51=10, VLOOKUP(H51, Priv_Workers!$B$2:$AR$55, 11, FALSE), D51=11, VLOOKUP(H51, Priv_Workers!$B$2:$AR$55, 12, FALSE), D51=12, VLOOKUP(H51, Priv_Workers!$B$2:$AR$55, 13, FALSE)), C51=2015, _xlfn.IFS(D51=1, VLOOKUP(H51, Priv_Workers!$B$2:$AR$55, 14, FALSE), D51=2, VLOOKUP(H51, Priv_Workers!$B$2:$AR$55, 15, FALSE), D51=3, VLOOKUP(H51, Priv_Workers!$B$2:$AR$55, 16, FALSE), D51=4, VLOOKUP(H51, Priv_Workers!$B$2:$AR$55, 17, FALSE), D51=5, VLOOKUP(H51, Priv_Workers!$B$2:$AR$55, 18, FALSE), D51=6, VLOOKUP(H51, Priv_Workers!$B$2:$AR$55, 19, FALSE), D51=7, VLOOKUP(H51, Priv_Workers!$B$2:$AR$55, 20, FALSE), D51=8, VLOOKUP(H51, Priv_Workers!$B$2:$AR$55, 21, FALSE), D51=9, VLOOKUP(H51, Priv_Workers!$B$2:$AR$55, 22, FALSE), D51=10, VLOOKUP(H51, Priv_Workers!$B$2:$AR$55, 23, FALSE), D51=11, VLOOKUP(H51, Priv_Workers!$B$2:$AR$55, 24, FALSE), D51=12, VLOOKUP(H51, Priv_Workers!$B$2:$AR$55, 25, FALSE)), C51=2016, _xlfn.IFS(D51=1, VLOOKUP(H51, Priv_Workers!$B$2:$AR$55, 26, FALSE), D51=2, VLOOKUP(H51, Priv_Workers!$B$2:$AR$55, 27, FALSE), D51=3, VLOOKUP(H51, Priv_Workers!$B$2:$AR$55, 28, FALSE), D51=4, VLOOKUP(H51, Priv_Workers!$B$2:$AR$55, 29, FALSE), D51=5, VLOOKUP(H51, Priv_Workers!$B$2:$AR$55, 30, FALSE), D51=6, VLOOKUP(H51, Priv_Workers!$B$2:$AR$55, 31, FALSE), D51=7, VLOOKUP(H51, Priv_Workers!$B$2:$AR$55, 32, FALSE), D51=8, VLOOKUP(H51, Priv_Workers!$B$2:$AR$55, 33, FALSE), D51=9, VLOOKUP(H51, Priv_Workers!$B$2:$AR$55, 34, FALSE), D51=10, VLOOKUP(H51, Priv_Workers!$B$2:$AR$55, 35, FALSE), D51=11, VLOOKUP(H51, Priv_Workers!$B$2:$AR$55, 36, FALSE), D51=12, VLOOKUP(H51, Priv_Workers!$B$2:$AR$55, 37, FALSE)), C51=2017, _xlfn.IFS(D51=1, VLOOKUP(H51, Priv_Workers!$B$2:$AR$55, 38, FALSE), D51=2, VLOOKUP(H51, Priv_Workers!$B$2:$AR$55, 39, FALSE), D51=3, VLOOKUP(H51, Priv_Workers!$B$2:$AR$55, 40, FALSE), D51=4, VLOOKUP(H51, Priv_Workers!$B$2:$AR$55, 41, FALSE), D51=5, VLOOKUP(H51, Priv_Workers!$B$2:$AR$55, 42, FALSE), D51=6, VLOOKUP(H51, Priv_Workers!$B$2:$AR$55, 43)))</f>
        <v>0</v>
      </c>
      <c r="X51" s="15" t="e">
        <f t="shared" si="3"/>
        <v>#DIV/0!</v>
      </c>
      <c r="Y51" s="8">
        <f>_xlfn.IFS(C51=2014, _xlfn.IFS(E51=1, VLOOKUP(H51, Wage_Info!$B$2:$AD$55, 2, FALSE), E51=2, VLOOKUP(H51, Wage_Info!$B$2:$AD$55, 3, FALSE), E51=3, VLOOKUP(H51, Wage_Info!$B$2:$AD$55, 4, FALSE), E51=4, VLOOKUP(H51, Wage_Info!$B$2:$AD$55, 5, FALSE)), C51=2015, _xlfn.IFS(E51=1, VLOOKUP(H51, Wage_Info!$B$2:$AD$55, 6, FALSE), E51=2, VLOOKUP(H51, Wage_Info!$B$2:$AD$55, 7, FALSE), E51=3, VLOOKUP(H51, Wage_Info!$B$2:$AD$55, 8, FALSE), E51=4, VLOOKUP(H51, Wage_Info!$B$2:$AD$55, 9, FALSE)), C51=2016, _xlfn.IFS(E51=1, VLOOKUP(H51, Wage_Info!$B$2:$AD$55, 10, FALSE), E51=2, VLOOKUP(H51, Wage_Info!$B$2:$AD$55, 11, FALSE), E51=3, VLOOKUP(H51, Wage_Info!$B$2:$AD$55, 12, FALSE), E51=4, VLOOKUP(H51, Wage_Info!$B$2:$AD$55, 13, FALSE)), C51=2017, _xlfn.IFS(E51=1, VLOOKUP(H51, Wage_Info!$B$2:$AD$55, 14, FALSE), E51=2, VLOOKUP(H51, Wage_Info!$B$2:$AD$55, 15, FALSE)))</f>
        <v>0</v>
      </c>
      <c r="Z51" s="8">
        <f>_xlfn.IFS(C51=2014, _xlfn.IFS(E51=1, VLOOKUP(H51, Wage_Info!$B$2:$AD$55, 16, FALSE), E51=2, VLOOKUP(H51, Wage_Info!$B$2:$AD$55, 17, FALSE), E51=3, VLOOKUP(H51, Wage_Info!$B$2:$AD$55, 18, FALSE), E51=4, VLOOKUP(H51, Wage_Info!$B$2:$AD$55, 19, FALSE)), C51=2015, _xlfn.IFS(E51=1, VLOOKUP(H51, Wage_Info!$B$2:$AD$55, 20, FALSE), E51=2, VLOOKUP(H51, Wage_Info!$B$2:$AD$55, 21, FALSE), E51=3, VLOOKUP(H51, Wage_Info!$B$2:$AD$55, 22, FALSE), E51=4, VLOOKUP(H51, Wage_Info!$B$2:$AD$55, 23, FALSE)), C51=2016, _xlfn.IFS(E51=1, VLOOKUP(H51, Wage_Info!$B$2:$AD$55, 24, FALSE), E51=2, VLOOKUP(H51, Wage_Info!$B$2:$AD$55, 25, FALSE), E51=3, VLOOKUP(H51, Wage_Info!$B$2:$AD$55, 26, FALSE), E51=4, VLOOKUP(H51, Wage_Info!$B$2:$AD$55, 27, FALSE)), C51=2017, _xlfn.IFS(E51=1, VLOOKUP(H51, Wage_Info!$B$2:$AD$55, 28, FALSE), E51=2, VLOOKUP(H51, Wage_Info!$B$2:$AD$55, 29, FALSE)))</f>
        <v>0</v>
      </c>
      <c r="AA51" s="16" t="e">
        <f t="shared" si="4"/>
        <v>#DIV/0!</v>
      </c>
      <c r="AB51">
        <f>Key!C204</f>
        <v>1</v>
      </c>
      <c r="AC51">
        <f t="shared" si="5"/>
        <v>0</v>
      </c>
      <c r="AD51">
        <f t="shared" si="6"/>
        <v>0</v>
      </c>
      <c r="AE51">
        <f t="shared" si="7"/>
        <v>0</v>
      </c>
    </row>
    <row r="52" spans="1:31" x14ac:dyDescent="0.3">
      <c r="A52">
        <v>224</v>
      </c>
      <c r="B52">
        <v>43</v>
      </c>
      <c r="C52">
        <v>2016</v>
      </c>
      <c r="D52">
        <v>5</v>
      </c>
      <c r="E52">
        <f t="shared" si="0"/>
        <v>2</v>
      </c>
      <c r="F52">
        <v>2017</v>
      </c>
      <c r="G52" t="s">
        <v>286</v>
      </c>
      <c r="H52" s="13">
        <f>VALUE(IF(G52="foreign",53,SUBSTITUTE(G52,G52,VLOOKUP(G52,Key!$F$2:$G$55,2,))))</f>
        <v>12</v>
      </c>
      <c r="I52" t="s">
        <v>187</v>
      </c>
      <c r="J52">
        <f>VALUE(_xlfn.IFS(I52="foreign",53,I52="fictional",54,NOT(OR(I52="foreign",I52="fictional")),SUBSTITUTE(I52,I52,VLOOKUP(I52,Key!$F$2:$G$55,2,))))</f>
        <v>53</v>
      </c>
      <c r="K52">
        <f t="shared" si="1"/>
        <v>0</v>
      </c>
      <c r="L52">
        <f>VLOOKUP(H52, Key!$G$2:$J$54, 2)</f>
        <v>3</v>
      </c>
      <c r="M52">
        <f>VLOOKUP(J52, Key!$G$2:$J$54, 2)</f>
        <v>0</v>
      </c>
      <c r="N52">
        <f>VLOOKUP("*"&amp;G52&amp;"*",Key!$M$2:$N$6,2,FALSE)</f>
        <v>4</v>
      </c>
      <c r="O52">
        <f>VLOOKUP("*"&amp;G52&amp;"*",Key!$Q$2:$R$11,2,FALSE)</f>
        <v>6</v>
      </c>
      <c r="P52">
        <v>3511</v>
      </c>
      <c r="Q52" s="8">
        <v>42000000</v>
      </c>
      <c r="R52" t="s">
        <v>177</v>
      </c>
      <c r="S52">
        <f>VLOOKUP(R52, Key!$T$2:$U$23, 2, FALSE)</f>
        <v>4</v>
      </c>
      <c r="T52">
        <f t="shared" si="2"/>
        <v>0</v>
      </c>
      <c r="U52">
        <f>_xlfn.IFS(F52=2017, VLOOKUP(H52, 'State Pop'!$B$2:$F$55,5),F52=2016, VLOOKUP(H52, 'State Pop'!$B$2:$F$55,4), F52=2015, VLOOKUP(H52, 'State Pop'!$B$2:$F$55,3), F52=2014, VLOOKUP(H52, 'State Pop'!$B$2:$F$55,2))</f>
        <v>1427538</v>
      </c>
      <c r="V52">
        <f>_xlfn.IFS(C52=2014, _xlfn.IFS(D52=1, VLOOKUP(H52, Film_Workers!$B$2:$AR$55, 2, FALSE), D52=2, VLOOKUP(H52, Film_Workers!$B$2:$AR$55, 3, FALSE), D52=3, VLOOKUP(H52, Film_Workers!$B$2:$AR$55, 4, FALSE), D52=4, VLOOKUP(H52, Film_Workers!$B$2:$AR$55, 5, FALSE), D52=5, VLOOKUP(H52, Film_Workers!$B$2:$AR$55, 6, FALSE), D52=6, VLOOKUP(H52, Film_Workers!$B$2:$AR$55, 7, FALSE), D52=7, VLOOKUP(H52, Film_Workers!$B$2:$AR$55, 8, FALSE), D52=8, VLOOKUP(H52, Film_Workers!$B$2:$AR$55, 9, FALSE), D52=9, VLOOKUP(H52, Film_Workers!$B$2:$AR$55, 10, FALSE), D52=10, VLOOKUP(H52, Film_Workers!$B$2:$AR$55, 11, FALSE), D52=11, VLOOKUP(H52, Film_Workers!$B$2:$AR$55, 12, FALSE), D52=12, VLOOKUP(H52, Film_Workers!$B$2:$AR$55, 13, FALSE)), C52=2015, _xlfn.IFS(D52=1, VLOOKUP(H52, Film_Workers!$B$2:$AR$55, 14, FALSE), D52=2, VLOOKUP(H52, Film_Workers!$B$2:$AR$55, 15, FALSE), D52=3, VLOOKUP(H52, Film_Workers!$B$2:$AR$55, 16, FALSE), D52=4, VLOOKUP(H52, Film_Workers!$B$2:$AR$55, 17, FALSE), D52=5, VLOOKUP(H52, Film_Workers!$B$2:$AR$55, 18, FALSE), D52=6, VLOOKUP(H52, Film_Workers!$B$2:$AR$55, 19, FALSE), D52=7, VLOOKUP(H52, Film_Workers!$B$2:$AR$55, 20, FALSE), D52=8, VLOOKUP(H52, Film_Workers!$B$2:$AR$55, 21, FALSE), D52=9, VLOOKUP(H52, Film_Workers!$B$2:$AR$55, 22, FALSE), D52=10, VLOOKUP(H52, Film_Workers!$B$2:$AR$55, 23, FALSE), D52=11, VLOOKUP(H52, Film_Workers!$B$2:$AR$55, 24, FALSE), D52=12, VLOOKUP(H52, Film_Workers!$B$2:$AR$55, 25, FALSE)), C52=2016, _xlfn.IFS(D52=1, VLOOKUP(H52, Film_Workers!$B$2:$AR$55, 26, FALSE), D52=2, VLOOKUP(H52, Film_Workers!$B$2:$AR$55, 27, FALSE), D52=3, VLOOKUP(H52, Film_Workers!$B$2:$AR$55, 28, FALSE), D52=4, VLOOKUP(H52, Film_Workers!$B$2:$AR$55, 29, FALSE), D52=5, VLOOKUP(H52, Film_Workers!$B$2:$AR$55, 30, FALSE), D52=6, VLOOKUP(H52, Film_Workers!$B$2:$AR$55, 31, FALSE), D52=7, VLOOKUP(H52, Film_Workers!$B$2:$AR$55, 32, FALSE), D52=8, VLOOKUP(H52, Film_Workers!$B$2:$AR$55, 33, FALSE), D52=9, VLOOKUP(H52, Film_Workers!$B$2:$AR$55, 34, FALSE), D52=10, VLOOKUP(H52, Film_Workers!$B$2:$AR$55, 35, FALSE), D52=11, VLOOKUP(H52, Film_Workers!$B$2:$AR$55, 36, FALSE), D52=12, VLOOKUP(H52, Film_Workers!$B$2:$AR$55, 37, FALSE)), C52=2017, _xlfn.IFS(D52=1, VLOOKUP(H52, Film_Workers!$B$2:$AR$55, 38, FALSE), D52=2, VLOOKUP(H52, Film_Workers!$B$2:$AR$55, 39, FALSE), D52=3, VLOOKUP(H52, Film_Workers!$B$2:$AR$55, 40, FALSE), D52=4, VLOOKUP(H52, Film_Workers!$B$2:$AR$55, 41, FALSE), D52=5, VLOOKUP(H52, Film_Workers!$B$2:$AR$55, 42, FALSE), D52=6, VLOOKUP(H52, Film_Workers!$B$2:$AR$55, 43)))</f>
        <v>1379</v>
      </c>
      <c r="W52">
        <f>_xlfn.IFS(C52=2014, _xlfn.IFS(D52=1, VLOOKUP(H52, Priv_Workers!$B$2:$AR$55, 2, FALSE), D52=2, VLOOKUP(H52, Priv_Workers!$B$2:$AR$55, 3, FALSE), D52=3, VLOOKUP(H52, Priv_Workers!$B$2:$AR$55, 4, FALSE), D52=4, VLOOKUP(H52, Priv_Workers!$B$2:$AR$55, 5, FALSE), D52=5, VLOOKUP(H52, Priv_Workers!$B$2:$AR$55, 6, FALSE), D52=6, VLOOKUP(H52, Priv_Workers!$B$2:$AR$55, 7, FALSE), D52=7, VLOOKUP(H52, Priv_Workers!$B$2:$AR$55, 8, FALSE), D52=8, VLOOKUP(H52, Priv_Workers!$B$2:$AR$55, 9, FALSE), D52=9, VLOOKUP(H52, Priv_Workers!$B$2:$AR$55, 10, FALSE), D52=10, VLOOKUP(H52, Priv_Workers!$B$2:$AR$55, 11, FALSE), D52=11, VLOOKUP(H52, Priv_Workers!$B$2:$AR$55, 12, FALSE), D52=12, VLOOKUP(H52, Priv_Workers!$B$2:$AR$55, 13, FALSE)), C52=2015, _xlfn.IFS(D52=1, VLOOKUP(H52, Priv_Workers!$B$2:$AR$55, 14, FALSE), D52=2, VLOOKUP(H52, Priv_Workers!$B$2:$AR$55, 15, FALSE), D52=3, VLOOKUP(H52, Priv_Workers!$B$2:$AR$55, 16, FALSE), D52=4, VLOOKUP(H52, Priv_Workers!$B$2:$AR$55, 17, FALSE), D52=5, VLOOKUP(H52, Priv_Workers!$B$2:$AR$55, 18, FALSE), D52=6, VLOOKUP(H52, Priv_Workers!$B$2:$AR$55, 19, FALSE), D52=7, VLOOKUP(H52, Priv_Workers!$B$2:$AR$55, 20, FALSE), D52=8, VLOOKUP(H52, Priv_Workers!$B$2:$AR$55, 21, FALSE), D52=9, VLOOKUP(H52, Priv_Workers!$B$2:$AR$55, 22, FALSE), D52=10, VLOOKUP(H52, Priv_Workers!$B$2:$AR$55, 23, FALSE), D52=11, VLOOKUP(H52, Priv_Workers!$B$2:$AR$55, 24, FALSE), D52=12, VLOOKUP(H52, Priv_Workers!$B$2:$AR$55, 25, FALSE)), C52=2016, _xlfn.IFS(D52=1, VLOOKUP(H52, Priv_Workers!$B$2:$AR$55, 26, FALSE), D52=2, VLOOKUP(H52, Priv_Workers!$B$2:$AR$55, 27, FALSE), D52=3, VLOOKUP(H52, Priv_Workers!$B$2:$AR$55, 28, FALSE), D52=4, VLOOKUP(H52, Priv_Workers!$B$2:$AR$55, 29, FALSE), D52=5, VLOOKUP(H52, Priv_Workers!$B$2:$AR$55, 30, FALSE), D52=6, VLOOKUP(H52, Priv_Workers!$B$2:$AR$55, 31, FALSE), D52=7, VLOOKUP(H52, Priv_Workers!$B$2:$AR$55, 32, FALSE), D52=8, VLOOKUP(H52, Priv_Workers!$B$2:$AR$55, 33, FALSE), D52=9, VLOOKUP(H52, Priv_Workers!$B$2:$AR$55, 34, FALSE), D52=10, VLOOKUP(H52, Priv_Workers!$B$2:$AR$55, 35, FALSE), D52=11, VLOOKUP(H52, Priv_Workers!$B$2:$AR$55, 36, FALSE), D52=12, VLOOKUP(H52, Priv_Workers!$B$2:$AR$55, 37, FALSE)), C52=2017, _xlfn.IFS(D52=1, VLOOKUP(H52, Priv_Workers!$B$2:$AR$55, 38, FALSE), D52=2, VLOOKUP(H52, Priv_Workers!$B$2:$AR$55, 39, FALSE), D52=3, VLOOKUP(H52, Priv_Workers!$B$2:$AR$55, 40, FALSE), D52=4, VLOOKUP(H52, Priv_Workers!$B$2:$AR$55, 41, FALSE), D52=5, VLOOKUP(H52, Priv_Workers!$B$2:$AR$55, 42, FALSE), D52=6, VLOOKUP(H52, Priv_Workers!$B$2:$AR$55, 43)))</f>
        <v>522756</v>
      </c>
      <c r="X52" s="15">
        <f t="shared" si="3"/>
        <v>2.6379419844057266E-3</v>
      </c>
      <c r="Y52" s="8">
        <f>_xlfn.IFS(C52=2014, _xlfn.IFS(E52=1, VLOOKUP(H52, Wage_Info!$B$2:$AD$55, 2, FALSE), E52=2, VLOOKUP(H52, Wage_Info!$B$2:$AD$55, 3, FALSE), E52=3, VLOOKUP(H52, Wage_Info!$B$2:$AD$55, 4, FALSE), E52=4, VLOOKUP(H52, Wage_Info!$B$2:$AD$55, 5, FALSE)), C52=2015, _xlfn.IFS(E52=1, VLOOKUP(H52, Wage_Info!$B$2:$AD$55, 6, FALSE), E52=2, VLOOKUP(H52, Wage_Info!$B$2:$AD$55, 7, FALSE), E52=3, VLOOKUP(H52, Wage_Info!$B$2:$AD$55, 8, FALSE), E52=4, VLOOKUP(H52, Wage_Info!$B$2:$AD$55, 9, FALSE)), C52=2016, _xlfn.IFS(E52=1, VLOOKUP(H52, Wage_Info!$B$2:$AD$55, 10, FALSE), E52=2, VLOOKUP(H52, Wage_Info!$B$2:$AD$55, 11, FALSE), E52=3, VLOOKUP(H52, Wage_Info!$B$2:$AD$55, 12, FALSE), E52=4, VLOOKUP(H52, Wage_Info!$B$2:$AD$55, 13, FALSE)), C52=2017, _xlfn.IFS(E52=1, VLOOKUP(H52, Wage_Info!$B$2:$AD$55, 14, FALSE), E52=2, VLOOKUP(H52, Wage_Info!$B$2:$AD$55, 15, FALSE)))</f>
        <v>10719642</v>
      </c>
      <c r="Z52" s="8">
        <f>_xlfn.IFS(C52=2014, _xlfn.IFS(E52=1, VLOOKUP(H52, Wage_Info!$B$2:$AD$55, 16, FALSE), E52=2, VLOOKUP(H52, Wage_Info!$B$2:$AD$55, 17, FALSE), E52=3, VLOOKUP(H52, Wage_Info!$B$2:$AD$55, 18, FALSE), E52=4, VLOOKUP(H52, Wage_Info!$B$2:$AD$55, 19, FALSE)), C52=2015, _xlfn.IFS(E52=1, VLOOKUP(H52, Wage_Info!$B$2:$AD$55, 20, FALSE), E52=2, VLOOKUP(H52, Wage_Info!$B$2:$AD$55, 21, FALSE), E52=3, VLOOKUP(H52, Wage_Info!$B$2:$AD$55, 22, FALSE), E52=4, VLOOKUP(H52, Wage_Info!$B$2:$AD$55, 23, FALSE)), C52=2016, _xlfn.IFS(E52=1, VLOOKUP(H52, Wage_Info!$B$2:$AD$55, 24, FALSE), E52=2, VLOOKUP(H52, Wage_Info!$B$2:$AD$55, 25, FALSE), E52=3, VLOOKUP(H52, Wage_Info!$B$2:$AD$55, 26, FALSE), E52=4, VLOOKUP(H52, Wage_Info!$B$2:$AD$55, 27, FALSE)), C52=2017, _xlfn.IFS(E52=1, VLOOKUP(H52, Wage_Info!$B$2:$AD$55, 28, FALSE), E52=2, VLOOKUP(H52, Wage_Info!$B$2:$AD$55, 29, FALSE)))</f>
        <v>5842690881</v>
      </c>
      <c r="AA52" s="16">
        <f t="shared" si="4"/>
        <v>1.8347097627326966E-3</v>
      </c>
      <c r="AB52">
        <f>Key!C225</f>
        <v>1</v>
      </c>
      <c r="AC52">
        <f t="shared" si="5"/>
        <v>0</v>
      </c>
      <c r="AD52">
        <f t="shared" si="6"/>
        <v>0</v>
      </c>
      <c r="AE52">
        <f t="shared" si="7"/>
        <v>0</v>
      </c>
    </row>
    <row r="53" spans="1:31" x14ac:dyDescent="0.3">
      <c r="A53">
        <v>269</v>
      </c>
      <c r="B53">
        <v>88</v>
      </c>
      <c r="C53">
        <v>2016</v>
      </c>
      <c r="D53">
        <v>5</v>
      </c>
      <c r="E53">
        <f t="shared" si="0"/>
        <v>2</v>
      </c>
      <c r="F53">
        <v>2017</v>
      </c>
      <c r="G53" t="s">
        <v>295</v>
      </c>
      <c r="H53" s="13">
        <f>VALUE(IF(G53="foreign",53,SUBSTITUTE(G53,G53,VLOOKUP(G53,Key!$F$2:$G$55,2,))))</f>
        <v>14</v>
      </c>
      <c r="I53" t="s">
        <v>295</v>
      </c>
      <c r="J53">
        <f>VALUE(_xlfn.IFS(I53="foreign",53,I53="fictional",54,NOT(OR(I53="foreign",I53="fictional")),SUBSTITUTE(I53,I53,VLOOKUP(I53,Key!$F$2:$G$55,2,))))</f>
        <v>14</v>
      </c>
      <c r="K53">
        <f t="shared" si="1"/>
        <v>1</v>
      </c>
      <c r="L53">
        <f>VLOOKUP(H53, Key!$G$2:$J$54, 2)</f>
        <v>3</v>
      </c>
      <c r="M53">
        <f>VLOOKUP(J53, Key!$G$2:$J$54, 2)</f>
        <v>3</v>
      </c>
      <c r="N53">
        <f>VLOOKUP("*"&amp;G53&amp;"*",Key!$M$2:$N$6,2,FALSE)</f>
        <v>1</v>
      </c>
      <c r="O53">
        <f>VLOOKUP("*"&amp;G53&amp;"*",Key!$Q$2:$R$11,2,FALSE)</f>
        <v>1</v>
      </c>
      <c r="P53">
        <v>2597</v>
      </c>
      <c r="Q53" s="8">
        <v>5000000</v>
      </c>
      <c r="R53" t="s">
        <v>215</v>
      </c>
      <c r="S53">
        <f>VLOOKUP(R53, Key!$T$2:$U$25, 2, FALSE)</f>
        <v>7</v>
      </c>
      <c r="T53">
        <f t="shared" si="2"/>
        <v>1</v>
      </c>
      <c r="U53">
        <f>_xlfn.IFS(F53=2017, VLOOKUP(H53, 'State Pop'!$B$2:$F$55,5),F53=2016, VLOOKUP(H53, 'State Pop'!$B$2:$F$55,4), F53=2015, VLOOKUP(H53, 'State Pop'!$B$2:$F$55,3), F53=2014, VLOOKUP(H53, 'State Pop'!$B$2:$F$55,2))</f>
        <v>12802023</v>
      </c>
      <c r="V53">
        <f>_xlfn.IFS(C53=2014, _xlfn.IFS(D53=1, VLOOKUP(H53, Film_Workers!$B$2:$AR$55, 2, FALSE), D53=2, VLOOKUP(H53, Film_Workers!$B$2:$AR$55, 3, FALSE), D53=3, VLOOKUP(H53, Film_Workers!$B$2:$AR$55, 4, FALSE), D53=4, VLOOKUP(H53, Film_Workers!$B$2:$AR$55, 5, FALSE), D53=5, VLOOKUP(H53, Film_Workers!$B$2:$AR$55, 6, FALSE), D53=6, VLOOKUP(H53, Film_Workers!$B$2:$AR$55, 7, FALSE), D53=7, VLOOKUP(H53, Film_Workers!$B$2:$AR$55, 8, FALSE), D53=8, VLOOKUP(H53, Film_Workers!$B$2:$AR$55, 9, FALSE), D53=9, VLOOKUP(H53, Film_Workers!$B$2:$AR$55, 10, FALSE), D53=10, VLOOKUP(H53, Film_Workers!$B$2:$AR$55, 11, FALSE), D53=11, VLOOKUP(H53, Film_Workers!$B$2:$AR$55, 12, FALSE), D53=12, VLOOKUP(H53, Film_Workers!$B$2:$AR$55, 13, FALSE)), C53=2015, _xlfn.IFS(D53=1, VLOOKUP(H53, Film_Workers!$B$2:$AR$55, 14, FALSE), D53=2, VLOOKUP(H53, Film_Workers!$B$2:$AR$55, 15, FALSE), D53=3, VLOOKUP(H53, Film_Workers!$B$2:$AR$55, 16, FALSE), D53=4, VLOOKUP(H53, Film_Workers!$B$2:$AR$55, 17, FALSE), D53=5, VLOOKUP(H53, Film_Workers!$B$2:$AR$55, 18, FALSE), D53=6, VLOOKUP(H53, Film_Workers!$B$2:$AR$55, 19, FALSE), D53=7, VLOOKUP(H53, Film_Workers!$B$2:$AR$55, 20, FALSE), D53=8, VLOOKUP(H53, Film_Workers!$B$2:$AR$55, 21, FALSE), D53=9, VLOOKUP(H53, Film_Workers!$B$2:$AR$55, 22, FALSE), D53=10, VLOOKUP(H53, Film_Workers!$B$2:$AR$55, 23, FALSE), D53=11, VLOOKUP(H53, Film_Workers!$B$2:$AR$55, 24, FALSE), D53=12, VLOOKUP(H53, Film_Workers!$B$2:$AR$55, 25, FALSE)), C53=2016, _xlfn.IFS(D53=1, VLOOKUP(H53, Film_Workers!$B$2:$AR$55, 26, FALSE), D53=2, VLOOKUP(H53, Film_Workers!$B$2:$AR$55, 27, FALSE), D53=3, VLOOKUP(H53, Film_Workers!$B$2:$AR$55, 28, FALSE), D53=4, VLOOKUP(H53, Film_Workers!$B$2:$AR$55, 29, FALSE), D53=5, VLOOKUP(H53, Film_Workers!$B$2:$AR$55, 30, FALSE), D53=6, VLOOKUP(H53, Film_Workers!$B$2:$AR$55, 31, FALSE), D53=7, VLOOKUP(H53, Film_Workers!$B$2:$AR$55, 32, FALSE), D53=8, VLOOKUP(H53, Film_Workers!$B$2:$AR$55, 33, FALSE), D53=9, VLOOKUP(H53, Film_Workers!$B$2:$AR$55, 34, FALSE), D53=10, VLOOKUP(H53, Film_Workers!$B$2:$AR$55, 35, FALSE), D53=11, VLOOKUP(H53, Film_Workers!$B$2:$AR$55, 36, FALSE), D53=12, VLOOKUP(H53, Film_Workers!$B$2:$AR$55, 37, FALSE)), C53=2017, _xlfn.IFS(D53=1, VLOOKUP(H53, Film_Workers!$B$2:$AR$55, 38, FALSE), D53=2, VLOOKUP(H53, Film_Workers!$B$2:$AR$55, 39, FALSE), D53=3, VLOOKUP(H53, Film_Workers!$B$2:$AR$55, 40, FALSE), D53=4, VLOOKUP(H53, Film_Workers!$B$2:$AR$55, 41, FALSE), D53=5, VLOOKUP(H53, Film_Workers!$B$2:$AR$55, 42, FALSE), D53=6, VLOOKUP(H53, Film_Workers!$B$2:$AR$55, 43)))</f>
        <v>2081</v>
      </c>
      <c r="W53">
        <f>_xlfn.IFS(C53=2014, _xlfn.IFS(D53=1, VLOOKUP(H53, Priv_Workers!$B$2:$AR$55, 2, FALSE), D53=2, VLOOKUP(H53, Priv_Workers!$B$2:$AR$55, 3, FALSE), D53=3, VLOOKUP(H53, Priv_Workers!$B$2:$AR$55, 4, FALSE), D53=4, VLOOKUP(H53, Priv_Workers!$B$2:$AR$55, 5, FALSE), D53=5, VLOOKUP(H53, Priv_Workers!$B$2:$AR$55, 6, FALSE), D53=6, VLOOKUP(H53, Priv_Workers!$B$2:$AR$55, 7, FALSE), D53=7, VLOOKUP(H53, Priv_Workers!$B$2:$AR$55, 8, FALSE), D53=8, VLOOKUP(H53, Priv_Workers!$B$2:$AR$55, 9, FALSE), D53=9, VLOOKUP(H53, Priv_Workers!$B$2:$AR$55, 10, FALSE), D53=10, VLOOKUP(H53, Priv_Workers!$B$2:$AR$55, 11, FALSE), D53=11, VLOOKUP(H53, Priv_Workers!$B$2:$AR$55, 12, FALSE), D53=12, VLOOKUP(H53, Priv_Workers!$B$2:$AR$55, 13, FALSE)), C53=2015, _xlfn.IFS(D53=1, VLOOKUP(H53, Priv_Workers!$B$2:$AR$55, 14, FALSE), D53=2, VLOOKUP(H53, Priv_Workers!$B$2:$AR$55, 15, FALSE), D53=3, VLOOKUP(H53, Priv_Workers!$B$2:$AR$55, 16, FALSE), D53=4, VLOOKUP(H53, Priv_Workers!$B$2:$AR$55, 17, FALSE), D53=5, VLOOKUP(H53, Priv_Workers!$B$2:$AR$55, 18, FALSE), D53=6, VLOOKUP(H53, Priv_Workers!$B$2:$AR$55, 19, FALSE), D53=7, VLOOKUP(H53, Priv_Workers!$B$2:$AR$55, 20, FALSE), D53=8, VLOOKUP(H53, Priv_Workers!$B$2:$AR$55, 21, FALSE), D53=9, VLOOKUP(H53, Priv_Workers!$B$2:$AR$55, 22, FALSE), D53=10, VLOOKUP(H53, Priv_Workers!$B$2:$AR$55, 23, FALSE), D53=11, VLOOKUP(H53, Priv_Workers!$B$2:$AR$55, 24, FALSE), D53=12, VLOOKUP(H53, Priv_Workers!$B$2:$AR$55, 25, FALSE)), C53=2016, _xlfn.IFS(D53=1, VLOOKUP(H53, Priv_Workers!$B$2:$AR$55, 26, FALSE), D53=2, VLOOKUP(H53, Priv_Workers!$B$2:$AR$55, 27, FALSE), D53=3, VLOOKUP(H53, Priv_Workers!$B$2:$AR$55, 28, FALSE), D53=4, VLOOKUP(H53, Priv_Workers!$B$2:$AR$55, 29, FALSE), D53=5, VLOOKUP(H53, Priv_Workers!$B$2:$AR$55, 30, FALSE), D53=6, VLOOKUP(H53, Priv_Workers!$B$2:$AR$55, 31, FALSE), D53=7, VLOOKUP(H53, Priv_Workers!$B$2:$AR$55, 32, FALSE), D53=8, VLOOKUP(H53, Priv_Workers!$B$2:$AR$55, 33, FALSE), D53=9, VLOOKUP(H53, Priv_Workers!$B$2:$AR$55, 34, FALSE), D53=10, VLOOKUP(H53, Priv_Workers!$B$2:$AR$55, 35, FALSE), D53=11, VLOOKUP(H53, Priv_Workers!$B$2:$AR$55, 36, FALSE), D53=12, VLOOKUP(H53, Priv_Workers!$B$2:$AR$55, 37, FALSE)), C53=2017, _xlfn.IFS(D53=1, VLOOKUP(H53, Priv_Workers!$B$2:$AR$55, 38, FALSE), D53=2, VLOOKUP(H53, Priv_Workers!$B$2:$AR$55, 39, FALSE), D53=3, VLOOKUP(H53, Priv_Workers!$B$2:$AR$55, 40, FALSE), D53=4, VLOOKUP(H53, Priv_Workers!$B$2:$AR$55, 41, FALSE), D53=5, VLOOKUP(H53, Priv_Workers!$B$2:$AR$55, 42, FALSE), D53=6, VLOOKUP(H53, Priv_Workers!$B$2:$AR$55, 43)))</f>
        <v>5123028</v>
      </c>
      <c r="X53" s="15">
        <f t="shared" si="3"/>
        <v>4.0620508027674259E-4</v>
      </c>
      <c r="Y53" s="8">
        <f>_xlfn.IFS(C53=2014, _xlfn.IFS(E53=1, VLOOKUP(H53, Wage_Info!$B$2:$AD$55, 2, FALSE), E53=2, VLOOKUP(H53, Wage_Info!$B$2:$AD$55, 3, FALSE), E53=3, VLOOKUP(H53, Wage_Info!$B$2:$AD$55, 4, FALSE), E53=4, VLOOKUP(H53, Wage_Info!$B$2:$AD$55, 5, FALSE)), C53=2015, _xlfn.IFS(E53=1, VLOOKUP(H53, Wage_Info!$B$2:$AD$55, 6, FALSE), E53=2, VLOOKUP(H53, Wage_Info!$B$2:$AD$55, 7, FALSE), E53=3, VLOOKUP(H53, Wage_Info!$B$2:$AD$55, 8, FALSE), E53=4, VLOOKUP(H53, Wage_Info!$B$2:$AD$55, 9, FALSE)), C53=2016, _xlfn.IFS(E53=1, VLOOKUP(H53, Wage_Info!$B$2:$AD$55, 10, FALSE), E53=2, VLOOKUP(H53, Wage_Info!$B$2:$AD$55, 11, FALSE), E53=3, VLOOKUP(H53, Wage_Info!$B$2:$AD$55, 12, FALSE), E53=4, VLOOKUP(H53, Wage_Info!$B$2:$AD$55, 13, FALSE)), C53=2017, _xlfn.IFS(E53=1, VLOOKUP(H53, Wage_Info!$B$2:$AD$55, 14, FALSE), E53=2, VLOOKUP(H53, Wage_Info!$B$2:$AD$55, 15, FALSE)))</f>
        <v>38166735</v>
      </c>
      <c r="Z53" s="8">
        <f>_xlfn.IFS(C53=2014, _xlfn.IFS(E53=1, VLOOKUP(H53, Wage_Info!$B$2:$AD$55, 16, FALSE), E53=2, VLOOKUP(H53, Wage_Info!$B$2:$AD$55, 17, FALSE), E53=3, VLOOKUP(H53, Wage_Info!$B$2:$AD$55, 18, FALSE), E53=4, VLOOKUP(H53, Wage_Info!$B$2:$AD$55, 19, FALSE)), C53=2015, _xlfn.IFS(E53=1, VLOOKUP(H53, Wage_Info!$B$2:$AD$55, 20, FALSE), E53=2, VLOOKUP(H53, Wage_Info!$B$2:$AD$55, 21, FALSE), E53=3, VLOOKUP(H53, Wage_Info!$B$2:$AD$55, 22, FALSE), E53=4, VLOOKUP(H53, Wage_Info!$B$2:$AD$55, 23, FALSE)), C53=2016, _xlfn.IFS(E53=1, VLOOKUP(H53, Wage_Info!$B$2:$AD$55, 24, FALSE), E53=2, VLOOKUP(H53, Wage_Info!$B$2:$AD$55, 25, FALSE), E53=3, VLOOKUP(H53, Wage_Info!$B$2:$AD$55, 26, FALSE), E53=4, VLOOKUP(H53, Wage_Info!$B$2:$AD$55, 27, FALSE)), C53=2017, _xlfn.IFS(E53=1, VLOOKUP(H53, Wage_Info!$B$2:$AD$55, 28, FALSE), E53=2, VLOOKUP(H53, Wage_Info!$B$2:$AD$55, 29, FALSE)))</f>
        <v>68728824079</v>
      </c>
      <c r="AA53" s="16">
        <f t="shared" si="4"/>
        <v>5.553235561855305E-4</v>
      </c>
      <c r="AB53">
        <f>Key!C270</f>
        <v>1</v>
      </c>
      <c r="AC53">
        <f t="shared" si="5"/>
        <v>0</v>
      </c>
      <c r="AD53">
        <f t="shared" si="6"/>
        <v>0</v>
      </c>
      <c r="AE53">
        <f t="shared" si="7"/>
        <v>0</v>
      </c>
    </row>
    <row r="54" spans="1:31" x14ac:dyDescent="0.3">
      <c r="A54">
        <v>290</v>
      </c>
      <c r="B54">
        <v>109</v>
      </c>
      <c r="C54">
        <v>2016</v>
      </c>
      <c r="D54">
        <v>5</v>
      </c>
      <c r="E54">
        <f t="shared" si="0"/>
        <v>2</v>
      </c>
      <c r="F54">
        <v>2017</v>
      </c>
      <c r="G54" t="s">
        <v>395</v>
      </c>
      <c r="H54" s="13">
        <f>VALUE(IF(G54="foreign",53,SUBSTITUTE(G54,G54,VLOOKUP(G54,Key!$F$2:$G$55,2,))))</f>
        <v>32</v>
      </c>
      <c r="I54" t="s">
        <v>184</v>
      </c>
      <c r="J54">
        <f>VALUE(_xlfn.IFS(I54="foreign",53,I54="fictional",54,NOT(OR(I54="foreign",I54="fictional")),SUBSTITUTE(I54,I54,VLOOKUP(I54,Key!$F$2:$G$55,2,))))</f>
        <v>5</v>
      </c>
      <c r="K54">
        <f t="shared" si="1"/>
        <v>0</v>
      </c>
      <c r="L54">
        <f>VLOOKUP(H54, Key!$G$2:$J$54, 2)</f>
        <v>3</v>
      </c>
      <c r="M54">
        <f>VLOOKUP(J54, Key!$G$2:$J$54, 2)</f>
        <v>3</v>
      </c>
      <c r="N54">
        <f>VLOOKUP("*"&amp;G54&amp;"*",Key!$M$2:$N$6,2,FALSE)</f>
        <v>4</v>
      </c>
      <c r="O54">
        <f>VLOOKUP("*"&amp;G54&amp;"*",Key!$Q$2:$R$11,2,FALSE)</f>
        <v>4</v>
      </c>
      <c r="P54">
        <v>2161</v>
      </c>
      <c r="Q54" s="8">
        <v>22000000</v>
      </c>
      <c r="R54" t="s">
        <v>288</v>
      </c>
      <c r="S54">
        <f>VLOOKUP(R54, Key!$T$2:$U$25, 2, FALSE)</f>
        <v>11</v>
      </c>
      <c r="T54">
        <f t="shared" si="2"/>
        <v>1</v>
      </c>
      <c r="U54">
        <f>_xlfn.IFS(F54=2017, VLOOKUP(H54, 'State Pop'!$B$2:$F$55,5),F54=2016, VLOOKUP(H54, 'State Pop'!$B$2:$F$55,4), F54=2015, VLOOKUP(H54, 'State Pop'!$B$2:$F$55,3), F54=2014, VLOOKUP(H54, 'State Pop'!$B$2:$F$55,2))</f>
        <v>2088070</v>
      </c>
      <c r="V54">
        <f>_xlfn.IFS(C54=2014, _xlfn.IFS(D54=1, VLOOKUP(H54, Film_Workers!$B$2:$AR$55, 2, FALSE), D54=2, VLOOKUP(H54, Film_Workers!$B$2:$AR$55, 3, FALSE), D54=3, VLOOKUP(H54, Film_Workers!$B$2:$AR$55, 4, FALSE), D54=4, VLOOKUP(H54, Film_Workers!$B$2:$AR$55, 5, FALSE), D54=5, VLOOKUP(H54, Film_Workers!$B$2:$AR$55, 6, FALSE), D54=6, VLOOKUP(H54, Film_Workers!$B$2:$AR$55, 7, FALSE), D54=7, VLOOKUP(H54, Film_Workers!$B$2:$AR$55, 8, FALSE), D54=8, VLOOKUP(H54, Film_Workers!$B$2:$AR$55, 9, FALSE), D54=9, VLOOKUP(H54, Film_Workers!$B$2:$AR$55, 10, FALSE), D54=10, VLOOKUP(H54, Film_Workers!$B$2:$AR$55, 11, FALSE), D54=11, VLOOKUP(H54, Film_Workers!$B$2:$AR$55, 12, FALSE), D54=12, VLOOKUP(H54, Film_Workers!$B$2:$AR$55, 13, FALSE)), C54=2015, _xlfn.IFS(D54=1, VLOOKUP(H54, Film_Workers!$B$2:$AR$55, 14, FALSE), D54=2, VLOOKUP(H54, Film_Workers!$B$2:$AR$55, 15, FALSE), D54=3, VLOOKUP(H54, Film_Workers!$B$2:$AR$55, 16, FALSE), D54=4, VLOOKUP(H54, Film_Workers!$B$2:$AR$55, 17, FALSE), D54=5, VLOOKUP(H54, Film_Workers!$B$2:$AR$55, 18, FALSE), D54=6, VLOOKUP(H54, Film_Workers!$B$2:$AR$55, 19, FALSE), D54=7, VLOOKUP(H54, Film_Workers!$B$2:$AR$55, 20, FALSE), D54=8, VLOOKUP(H54, Film_Workers!$B$2:$AR$55, 21, FALSE), D54=9, VLOOKUP(H54, Film_Workers!$B$2:$AR$55, 22, FALSE), D54=10, VLOOKUP(H54, Film_Workers!$B$2:$AR$55, 23, FALSE), D54=11, VLOOKUP(H54, Film_Workers!$B$2:$AR$55, 24, FALSE), D54=12, VLOOKUP(H54, Film_Workers!$B$2:$AR$55, 25, FALSE)), C54=2016, _xlfn.IFS(D54=1, VLOOKUP(H54, Film_Workers!$B$2:$AR$55, 26, FALSE), D54=2, VLOOKUP(H54, Film_Workers!$B$2:$AR$55, 27, FALSE), D54=3, VLOOKUP(H54, Film_Workers!$B$2:$AR$55, 28, FALSE), D54=4, VLOOKUP(H54, Film_Workers!$B$2:$AR$55, 29, FALSE), D54=5, VLOOKUP(H54, Film_Workers!$B$2:$AR$55, 30, FALSE), D54=6, VLOOKUP(H54, Film_Workers!$B$2:$AR$55, 31, FALSE), D54=7, VLOOKUP(H54, Film_Workers!$B$2:$AR$55, 32, FALSE), D54=8, VLOOKUP(H54, Film_Workers!$B$2:$AR$55, 33, FALSE), D54=9, VLOOKUP(H54, Film_Workers!$B$2:$AR$55, 34, FALSE), D54=10, VLOOKUP(H54, Film_Workers!$B$2:$AR$55, 35, FALSE), D54=11, VLOOKUP(H54, Film_Workers!$B$2:$AR$55, 36, FALSE), D54=12, VLOOKUP(H54, Film_Workers!$B$2:$AR$55, 37, FALSE)), C54=2017, _xlfn.IFS(D54=1, VLOOKUP(H54, Film_Workers!$B$2:$AR$55, 38, FALSE), D54=2, VLOOKUP(H54, Film_Workers!$B$2:$AR$55, 39, FALSE), D54=3, VLOOKUP(H54, Film_Workers!$B$2:$AR$55, 40, FALSE), D54=4, VLOOKUP(H54, Film_Workers!$B$2:$AR$55, 41, FALSE), D54=5, VLOOKUP(H54, Film_Workers!$B$2:$AR$55, 42, FALSE), D54=6, VLOOKUP(H54, Film_Workers!$B$2:$AR$55, 43)))</f>
        <v>2053</v>
      </c>
      <c r="W54">
        <f>_xlfn.IFS(C54=2014, _xlfn.IFS(D54=1, VLOOKUP(H54, Priv_Workers!$B$2:$AR$55, 2, FALSE), D54=2, VLOOKUP(H54, Priv_Workers!$B$2:$AR$55, 3, FALSE), D54=3, VLOOKUP(H54, Priv_Workers!$B$2:$AR$55, 4, FALSE), D54=4, VLOOKUP(H54, Priv_Workers!$B$2:$AR$55, 5, FALSE), D54=5, VLOOKUP(H54, Priv_Workers!$B$2:$AR$55, 6, FALSE), D54=6, VLOOKUP(H54, Priv_Workers!$B$2:$AR$55, 7, FALSE), D54=7, VLOOKUP(H54, Priv_Workers!$B$2:$AR$55, 8, FALSE), D54=8, VLOOKUP(H54, Priv_Workers!$B$2:$AR$55, 9, FALSE), D54=9, VLOOKUP(H54, Priv_Workers!$B$2:$AR$55, 10, FALSE), D54=10, VLOOKUP(H54, Priv_Workers!$B$2:$AR$55, 11, FALSE), D54=11, VLOOKUP(H54, Priv_Workers!$B$2:$AR$55, 12, FALSE), D54=12, VLOOKUP(H54, Priv_Workers!$B$2:$AR$55, 13, FALSE)), C54=2015, _xlfn.IFS(D54=1, VLOOKUP(H54, Priv_Workers!$B$2:$AR$55, 14, FALSE), D54=2, VLOOKUP(H54, Priv_Workers!$B$2:$AR$55, 15, FALSE), D54=3, VLOOKUP(H54, Priv_Workers!$B$2:$AR$55, 16, FALSE), D54=4, VLOOKUP(H54, Priv_Workers!$B$2:$AR$55, 17, FALSE), D54=5, VLOOKUP(H54, Priv_Workers!$B$2:$AR$55, 18, FALSE), D54=6, VLOOKUP(H54, Priv_Workers!$B$2:$AR$55, 19, FALSE), D54=7, VLOOKUP(H54, Priv_Workers!$B$2:$AR$55, 20, FALSE), D54=8, VLOOKUP(H54, Priv_Workers!$B$2:$AR$55, 21, FALSE), D54=9, VLOOKUP(H54, Priv_Workers!$B$2:$AR$55, 22, FALSE), D54=10, VLOOKUP(H54, Priv_Workers!$B$2:$AR$55, 23, FALSE), D54=11, VLOOKUP(H54, Priv_Workers!$B$2:$AR$55, 24, FALSE), D54=12, VLOOKUP(H54, Priv_Workers!$B$2:$AR$55, 25, FALSE)), C54=2016, _xlfn.IFS(D54=1, VLOOKUP(H54, Priv_Workers!$B$2:$AR$55, 26, FALSE), D54=2, VLOOKUP(H54, Priv_Workers!$B$2:$AR$55, 27, FALSE), D54=3, VLOOKUP(H54, Priv_Workers!$B$2:$AR$55, 28, FALSE), D54=4, VLOOKUP(H54, Priv_Workers!$B$2:$AR$55, 29, FALSE), D54=5, VLOOKUP(H54, Priv_Workers!$B$2:$AR$55, 30, FALSE), D54=6, VLOOKUP(H54, Priv_Workers!$B$2:$AR$55, 31, FALSE), D54=7, VLOOKUP(H54, Priv_Workers!$B$2:$AR$55, 32, FALSE), D54=8, VLOOKUP(H54, Priv_Workers!$B$2:$AR$55, 33, FALSE), D54=9, VLOOKUP(H54, Priv_Workers!$B$2:$AR$55, 34, FALSE), D54=10, VLOOKUP(H54, Priv_Workers!$B$2:$AR$55, 35, FALSE), D54=11, VLOOKUP(H54, Priv_Workers!$B$2:$AR$55, 36, FALSE), D54=12, VLOOKUP(H54, Priv_Workers!$B$2:$AR$55, 37, FALSE)), C54=2017, _xlfn.IFS(D54=1, VLOOKUP(H54, Priv_Workers!$B$2:$AR$55, 38, FALSE), D54=2, VLOOKUP(H54, Priv_Workers!$B$2:$AR$55, 39, FALSE), D54=3, VLOOKUP(H54, Priv_Workers!$B$2:$AR$55, 40, FALSE), D54=4, VLOOKUP(H54, Priv_Workers!$B$2:$AR$55, 41, FALSE), D54=5, VLOOKUP(H54, Priv_Workers!$B$2:$AR$55, 42, FALSE), D54=6, VLOOKUP(H54, Priv_Workers!$B$2:$AR$55, 43)))</f>
        <v>628572</v>
      </c>
      <c r="X54" s="15">
        <f t="shared" si="3"/>
        <v>3.2661333944241869E-3</v>
      </c>
      <c r="Y54" s="8">
        <f>_xlfn.IFS(C54=2014, _xlfn.IFS(E54=1, VLOOKUP(H54, Wage_Info!$B$2:$AD$55, 2, FALSE), E54=2, VLOOKUP(H54, Wage_Info!$B$2:$AD$55, 3, FALSE), E54=3, VLOOKUP(H54, Wage_Info!$B$2:$AD$55, 4, FALSE), E54=4, VLOOKUP(H54, Wage_Info!$B$2:$AD$55, 5, FALSE)), C54=2015, _xlfn.IFS(E54=1, VLOOKUP(H54, Wage_Info!$B$2:$AD$55, 6, FALSE), E54=2, VLOOKUP(H54, Wage_Info!$B$2:$AD$55, 7, FALSE), E54=3, VLOOKUP(H54, Wage_Info!$B$2:$AD$55, 8, FALSE), E54=4, VLOOKUP(H54, Wage_Info!$B$2:$AD$55, 9, FALSE)), C54=2016, _xlfn.IFS(E54=1, VLOOKUP(H54, Wage_Info!$B$2:$AD$55, 10, FALSE), E54=2, VLOOKUP(H54, Wage_Info!$B$2:$AD$55, 11, FALSE), E54=3, VLOOKUP(H54, Wage_Info!$B$2:$AD$55, 12, FALSE), E54=4, VLOOKUP(H54, Wage_Info!$B$2:$AD$55, 13, FALSE)), C54=2017, _xlfn.IFS(E54=1, VLOOKUP(H54, Wage_Info!$B$2:$AD$55, 14, FALSE), E54=2, VLOOKUP(H54, Wage_Info!$B$2:$AD$55, 15, FALSE)))</f>
        <v>38533828</v>
      </c>
      <c r="Z54" s="8">
        <f>_xlfn.IFS(C54=2014, _xlfn.IFS(E54=1, VLOOKUP(H54, Wage_Info!$B$2:$AD$55, 16, FALSE), E54=2, VLOOKUP(H54, Wage_Info!$B$2:$AD$55, 17, FALSE), E54=3, VLOOKUP(H54, Wage_Info!$B$2:$AD$55, 18, FALSE), E54=4, VLOOKUP(H54, Wage_Info!$B$2:$AD$55, 19, FALSE)), C54=2015, _xlfn.IFS(E54=1, VLOOKUP(H54, Wage_Info!$B$2:$AD$55, 20, FALSE), E54=2, VLOOKUP(H54, Wage_Info!$B$2:$AD$55, 21, FALSE), E54=3, VLOOKUP(H54, Wage_Info!$B$2:$AD$55, 22, FALSE), E54=4, VLOOKUP(H54, Wage_Info!$B$2:$AD$55, 23, FALSE)), C54=2016, _xlfn.IFS(E54=1, VLOOKUP(H54, Wage_Info!$B$2:$AD$55, 24, FALSE), E54=2, VLOOKUP(H54, Wage_Info!$B$2:$AD$55, 25, FALSE), E54=3, VLOOKUP(H54, Wage_Info!$B$2:$AD$55, 26, FALSE), E54=4, VLOOKUP(H54, Wage_Info!$B$2:$AD$55, 27, FALSE)), C54=2017, _xlfn.IFS(E54=1, VLOOKUP(H54, Wage_Info!$B$2:$AD$55, 28, FALSE), E54=2, VLOOKUP(H54, Wage_Info!$B$2:$AD$55, 29, FALSE)))</f>
        <v>6293575693</v>
      </c>
      <c r="AA54" s="16">
        <f t="shared" si="4"/>
        <v>6.1227241682115735E-3</v>
      </c>
      <c r="AB54">
        <f>Key!C291</f>
        <v>1</v>
      </c>
      <c r="AC54">
        <f t="shared" si="5"/>
        <v>0</v>
      </c>
      <c r="AD54">
        <f t="shared" si="6"/>
        <v>0</v>
      </c>
      <c r="AE54">
        <f t="shared" si="7"/>
        <v>0</v>
      </c>
    </row>
    <row r="55" spans="1:31" x14ac:dyDescent="0.3">
      <c r="A55">
        <v>301</v>
      </c>
      <c r="B55">
        <v>120</v>
      </c>
      <c r="C55">
        <v>2016</v>
      </c>
      <c r="D55">
        <v>5</v>
      </c>
      <c r="E55">
        <f t="shared" si="0"/>
        <v>2</v>
      </c>
      <c r="F55">
        <v>2017</v>
      </c>
      <c r="G55" t="s">
        <v>296</v>
      </c>
      <c r="H55" s="13">
        <f>VALUE(IF(G55="foreign",53,SUBSTITUTE(G55,G55,VLOOKUP(G55,Key!$F$2:$G$55,2,))))</f>
        <v>34</v>
      </c>
      <c r="I55" t="s">
        <v>560</v>
      </c>
      <c r="J55">
        <f>VALUE(_xlfn.IFS(I55="foreign",53,I55="fictional",54,NOT(OR(I55="foreign",I55="fictional")),SUBSTITUTE(I55,I55,VLOOKUP(I55,Key!$F$2:$G$55,2,))))</f>
        <v>26</v>
      </c>
      <c r="K55">
        <f t="shared" si="1"/>
        <v>0</v>
      </c>
      <c r="L55">
        <f>VLOOKUP(H55, Key!$G$2:$J$54, 2)</f>
        <v>2</v>
      </c>
      <c r="M55">
        <f>VLOOKUP(J55, Key!$G$2:$J$54, 2)</f>
        <v>0</v>
      </c>
      <c r="N55">
        <f>VLOOKUP("*"&amp;G55&amp;"*",Key!$M$2:$N$6,2,FALSE)</f>
        <v>3</v>
      </c>
      <c r="O55">
        <f>VLOOKUP("*"&amp;G55&amp;"*",Key!$Q$2:$R$11,2,FALSE)</f>
        <v>7</v>
      </c>
      <c r="P55">
        <v>1726</v>
      </c>
      <c r="Q55" s="8">
        <v>15000000</v>
      </c>
      <c r="R55" t="s">
        <v>283</v>
      </c>
      <c r="S55">
        <f>VLOOKUP(R55, Key!$T$2:$U$25, 2, FALSE)</f>
        <v>4</v>
      </c>
      <c r="T55">
        <f t="shared" si="2"/>
        <v>0</v>
      </c>
      <c r="U55">
        <f>_xlfn.IFS(F55=2017, VLOOKUP(H55, 'State Pop'!$B$2:$F$55,5),F55=2016, VLOOKUP(H55, 'State Pop'!$B$2:$F$55,4), F55=2015, VLOOKUP(H55, 'State Pop'!$B$2:$F$55,3), F55=2014, VLOOKUP(H55, 'State Pop'!$B$2:$F$55,2))</f>
        <v>10273419</v>
      </c>
      <c r="V55">
        <f>_xlfn.IFS(C55=2014, _xlfn.IFS(D55=1, VLOOKUP(H55, Film_Workers!$B$2:$AR$55, 2, FALSE), D55=2, VLOOKUP(H55, Film_Workers!$B$2:$AR$55, 3, FALSE), D55=3, VLOOKUP(H55, Film_Workers!$B$2:$AR$55, 4, FALSE), D55=4, VLOOKUP(H55, Film_Workers!$B$2:$AR$55, 5, FALSE), D55=5, VLOOKUP(H55, Film_Workers!$B$2:$AR$55, 6, FALSE), D55=6, VLOOKUP(H55, Film_Workers!$B$2:$AR$55, 7, FALSE), D55=7, VLOOKUP(H55, Film_Workers!$B$2:$AR$55, 8, FALSE), D55=8, VLOOKUP(H55, Film_Workers!$B$2:$AR$55, 9, FALSE), D55=9, VLOOKUP(H55, Film_Workers!$B$2:$AR$55, 10, FALSE), D55=10, VLOOKUP(H55, Film_Workers!$B$2:$AR$55, 11, FALSE), D55=11, VLOOKUP(H55, Film_Workers!$B$2:$AR$55, 12, FALSE), D55=12, VLOOKUP(H55, Film_Workers!$B$2:$AR$55, 13, FALSE)), C55=2015, _xlfn.IFS(D55=1, VLOOKUP(H55, Film_Workers!$B$2:$AR$55, 14, FALSE), D55=2, VLOOKUP(H55, Film_Workers!$B$2:$AR$55, 15, FALSE), D55=3, VLOOKUP(H55, Film_Workers!$B$2:$AR$55, 16, FALSE), D55=4, VLOOKUP(H55, Film_Workers!$B$2:$AR$55, 17, FALSE), D55=5, VLOOKUP(H55, Film_Workers!$B$2:$AR$55, 18, FALSE), D55=6, VLOOKUP(H55, Film_Workers!$B$2:$AR$55, 19, FALSE), D55=7, VLOOKUP(H55, Film_Workers!$B$2:$AR$55, 20, FALSE), D55=8, VLOOKUP(H55, Film_Workers!$B$2:$AR$55, 21, FALSE), D55=9, VLOOKUP(H55, Film_Workers!$B$2:$AR$55, 22, FALSE), D55=10, VLOOKUP(H55, Film_Workers!$B$2:$AR$55, 23, FALSE), D55=11, VLOOKUP(H55, Film_Workers!$B$2:$AR$55, 24, FALSE), D55=12, VLOOKUP(H55, Film_Workers!$B$2:$AR$55, 25, FALSE)), C55=2016, _xlfn.IFS(D55=1, VLOOKUP(H55, Film_Workers!$B$2:$AR$55, 26, FALSE), D55=2, VLOOKUP(H55, Film_Workers!$B$2:$AR$55, 27, FALSE), D55=3, VLOOKUP(H55, Film_Workers!$B$2:$AR$55, 28, FALSE), D55=4, VLOOKUP(H55, Film_Workers!$B$2:$AR$55, 29, FALSE), D55=5, VLOOKUP(H55, Film_Workers!$B$2:$AR$55, 30, FALSE), D55=6, VLOOKUP(H55, Film_Workers!$B$2:$AR$55, 31, FALSE), D55=7, VLOOKUP(H55, Film_Workers!$B$2:$AR$55, 32, FALSE), D55=8, VLOOKUP(H55, Film_Workers!$B$2:$AR$55, 33, FALSE), D55=9, VLOOKUP(H55, Film_Workers!$B$2:$AR$55, 34, FALSE), D55=10, VLOOKUP(H55, Film_Workers!$B$2:$AR$55, 35, FALSE), D55=11, VLOOKUP(H55, Film_Workers!$B$2:$AR$55, 36, FALSE), D55=12, VLOOKUP(H55, Film_Workers!$B$2:$AR$55, 37, FALSE)), C55=2017, _xlfn.IFS(D55=1, VLOOKUP(H55, Film_Workers!$B$2:$AR$55, 38, FALSE), D55=2, VLOOKUP(H55, Film_Workers!$B$2:$AR$55, 39, FALSE), D55=3, VLOOKUP(H55, Film_Workers!$B$2:$AR$55, 40, FALSE), D55=4, VLOOKUP(H55, Film_Workers!$B$2:$AR$55, 41, FALSE), D55=5, VLOOKUP(H55, Film_Workers!$B$2:$AR$55, 42, FALSE), D55=6, VLOOKUP(H55, Film_Workers!$B$2:$AR$55, 43)))</f>
        <v>2194</v>
      </c>
      <c r="W55">
        <f>_xlfn.IFS(C55=2014, _xlfn.IFS(D55=1, VLOOKUP(H55, Priv_Workers!$B$2:$AR$55, 2, FALSE), D55=2, VLOOKUP(H55, Priv_Workers!$B$2:$AR$55, 3, FALSE), D55=3, VLOOKUP(H55, Priv_Workers!$B$2:$AR$55, 4, FALSE), D55=4, VLOOKUP(H55, Priv_Workers!$B$2:$AR$55, 5, FALSE), D55=5, VLOOKUP(H55, Priv_Workers!$B$2:$AR$55, 6, FALSE), D55=6, VLOOKUP(H55, Priv_Workers!$B$2:$AR$55, 7, FALSE), D55=7, VLOOKUP(H55, Priv_Workers!$B$2:$AR$55, 8, FALSE), D55=8, VLOOKUP(H55, Priv_Workers!$B$2:$AR$55, 9, FALSE), D55=9, VLOOKUP(H55, Priv_Workers!$B$2:$AR$55, 10, FALSE), D55=10, VLOOKUP(H55, Priv_Workers!$B$2:$AR$55, 11, FALSE), D55=11, VLOOKUP(H55, Priv_Workers!$B$2:$AR$55, 12, FALSE), D55=12, VLOOKUP(H55, Priv_Workers!$B$2:$AR$55, 13, FALSE)), C55=2015, _xlfn.IFS(D55=1, VLOOKUP(H55, Priv_Workers!$B$2:$AR$55, 14, FALSE), D55=2, VLOOKUP(H55, Priv_Workers!$B$2:$AR$55, 15, FALSE), D55=3, VLOOKUP(H55, Priv_Workers!$B$2:$AR$55, 16, FALSE), D55=4, VLOOKUP(H55, Priv_Workers!$B$2:$AR$55, 17, FALSE), D55=5, VLOOKUP(H55, Priv_Workers!$B$2:$AR$55, 18, FALSE), D55=6, VLOOKUP(H55, Priv_Workers!$B$2:$AR$55, 19, FALSE), D55=7, VLOOKUP(H55, Priv_Workers!$B$2:$AR$55, 20, FALSE), D55=8, VLOOKUP(H55, Priv_Workers!$B$2:$AR$55, 21, FALSE), D55=9, VLOOKUP(H55, Priv_Workers!$B$2:$AR$55, 22, FALSE), D55=10, VLOOKUP(H55, Priv_Workers!$B$2:$AR$55, 23, FALSE), D55=11, VLOOKUP(H55, Priv_Workers!$B$2:$AR$55, 24, FALSE), D55=12, VLOOKUP(H55, Priv_Workers!$B$2:$AR$55, 25, FALSE)), C55=2016, _xlfn.IFS(D55=1, VLOOKUP(H55, Priv_Workers!$B$2:$AR$55, 26, FALSE), D55=2, VLOOKUP(H55, Priv_Workers!$B$2:$AR$55, 27, FALSE), D55=3, VLOOKUP(H55, Priv_Workers!$B$2:$AR$55, 28, FALSE), D55=4, VLOOKUP(H55, Priv_Workers!$B$2:$AR$55, 29, FALSE), D55=5, VLOOKUP(H55, Priv_Workers!$B$2:$AR$55, 30, FALSE), D55=6, VLOOKUP(H55, Priv_Workers!$B$2:$AR$55, 31, FALSE), D55=7, VLOOKUP(H55, Priv_Workers!$B$2:$AR$55, 32, FALSE), D55=8, VLOOKUP(H55, Priv_Workers!$B$2:$AR$55, 33, FALSE), D55=9, VLOOKUP(H55, Priv_Workers!$B$2:$AR$55, 34, FALSE), D55=10, VLOOKUP(H55, Priv_Workers!$B$2:$AR$55, 35, FALSE), D55=11, VLOOKUP(H55, Priv_Workers!$B$2:$AR$55, 36, FALSE), D55=12, VLOOKUP(H55, Priv_Workers!$B$2:$AR$55, 37, FALSE)), C55=2017, _xlfn.IFS(D55=1, VLOOKUP(H55, Priv_Workers!$B$2:$AR$55, 38, FALSE), D55=2, VLOOKUP(H55, Priv_Workers!$B$2:$AR$55, 39, FALSE), D55=3, VLOOKUP(H55, Priv_Workers!$B$2:$AR$55, 40, FALSE), D55=4, VLOOKUP(H55, Priv_Workers!$B$2:$AR$55, 41, FALSE), D55=5, VLOOKUP(H55, Priv_Workers!$B$2:$AR$55, 42, FALSE), D55=6, VLOOKUP(H55, Priv_Workers!$B$2:$AR$55, 43)))</f>
        <v>3574403</v>
      </c>
      <c r="X55" s="15">
        <f t="shared" si="3"/>
        <v>6.1380879548277013E-4</v>
      </c>
      <c r="Y55" s="8">
        <f>_xlfn.IFS(C55=2014, _xlfn.IFS(E55=1, VLOOKUP(H55, Wage_Info!$B$2:$AD$55, 2, FALSE), E55=2, VLOOKUP(H55, Wage_Info!$B$2:$AD$55, 3, FALSE), E55=3, VLOOKUP(H55, Wage_Info!$B$2:$AD$55, 4, FALSE), E55=4, VLOOKUP(H55, Wage_Info!$B$2:$AD$55, 5, FALSE)), C55=2015, _xlfn.IFS(E55=1, VLOOKUP(H55, Wage_Info!$B$2:$AD$55, 6, FALSE), E55=2, VLOOKUP(H55, Wage_Info!$B$2:$AD$55, 7, FALSE), E55=3, VLOOKUP(H55, Wage_Info!$B$2:$AD$55, 8, FALSE), E55=4, VLOOKUP(H55, Wage_Info!$B$2:$AD$55, 9, FALSE)), C55=2016, _xlfn.IFS(E55=1, VLOOKUP(H55, Wage_Info!$B$2:$AD$55, 10, FALSE), E55=2, VLOOKUP(H55, Wage_Info!$B$2:$AD$55, 11, FALSE), E55=3, VLOOKUP(H55, Wage_Info!$B$2:$AD$55, 12, FALSE), E55=4, VLOOKUP(H55, Wage_Info!$B$2:$AD$55, 13, FALSE)), C55=2017, _xlfn.IFS(E55=1, VLOOKUP(H55, Wage_Info!$B$2:$AD$55, 14, FALSE), E55=2, VLOOKUP(H55, Wage_Info!$B$2:$AD$55, 15, FALSE)))</f>
        <v>26011422</v>
      </c>
      <c r="Z55" s="8">
        <f>_xlfn.IFS(C55=2014, _xlfn.IFS(E55=1, VLOOKUP(H55, Wage_Info!$B$2:$AD$55, 16, FALSE), E55=2, VLOOKUP(H55, Wage_Info!$B$2:$AD$55, 17, FALSE), E55=3, VLOOKUP(H55, Wage_Info!$B$2:$AD$55, 18, FALSE), E55=4, VLOOKUP(H55, Wage_Info!$B$2:$AD$55, 19, FALSE)), C55=2015, _xlfn.IFS(E55=1, VLOOKUP(H55, Wage_Info!$B$2:$AD$55, 20, FALSE), E55=2, VLOOKUP(H55, Wage_Info!$B$2:$AD$55, 21, FALSE), E55=3, VLOOKUP(H55, Wage_Info!$B$2:$AD$55, 22, FALSE), E55=4, VLOOKUP(H55, Wage_Info!$B$2:$AD$55, 23, FALSE)), C55=2016, _xlfn.IFS(E55=1, VLOOKUP(H55, Wage_Info!$B$2:$AD$55, 24, FALSE), E55=2, VLOOKUP(H55, Wage_Info!$B$2:$AD$55, 25, FALSE), E55=3, VLOOKUP(H55, Wage_Info!$B$2:$AD$55, 26, FALSE), E55=4, VLOOKUP(H55, Wage_Info!$B$2:$AD$55, 27, FALSE)), C55=2017, _xlfn.IFS(E55=1, VLOOKUP(H55, Wage_Info!$B$2:$AD$55, 28, FALSE), E55=2, VLOOKUP(H55, Wage_Info!$B$2:$AD$55, 29, FALSE)))</f>
        <v>40201195805</v>
      </c>
      <c r="AA55" s="16">
        <f t="shared" si="4"/>
        <v>6.4703105166749402E-4</v>
      </c>
      <c r="AB55">
        <f>Key!C302</f>
        <v>1</v>
      </c>
      <c r="AC55">
        <f t="shared" si="5"/>
        <v>0</v>
      </c>
      <c r="AD55">
        <f t="shared" si="6"/>
        <v>0</v>
      </c>
      <c r="AE55">
        <f t="shared" si="7"/>
        <v>0</v>
      </c>
    </row>
    <row r="56" spans="1:31" x14ac:dyDescent="0.3">
      <c r="A56">
        <v>308</v>
      </c>
      <c r="B56">
        <v>127</v>
      </c>
      <c r="C56">
        <v>2016</v>
      </c>
      <c r="D56">
        <v>5</v>
      </c>
      <c r="E56">
        <f t="shared" si="0"/>
        <v>2</v>
      </c>
      <c r="F56">
        <v>2017</v>
      </c>
      <c r="G56" t="s">
        <v>562</v>
      </c>
      <c r="H56" s="13">
        <f>VALUE(IF(G56="foreign",53,SUBSTITUTE(G56,G56,VLOOKUP(G56,Key!$F$2:$G$55,2,))))</f>
        <v>49</v>
      </c>
      <c r="I56" t="s">
        <v>216</v>
      </c>
      <c r="J56">
        <f>VALUE(_xlfn.IFS(I56="foreign",53,I56="fictional",54,NOT(OR(I56="foreign",I56="fictional")),SUBSTITUTE(I56,I56,VLOOKUP(I56,Key!$F$2:$G$55,2,))))</f>
        <v>54</v>
      </c>
      <c r="K56">
        <f t="shared" si="1"/>
        <v>0</v>
      </c>
      <c r="L56">
        <f>VLOOKUP(H56, Key!$G$2:$J$54, 2)</f>
        <v>3</v>
      </c>
      <c r="M56">
        <f>VLOOKUP(J56, Key!$G$2:$J$54, 2)</f>
        <v>0</v>
      </c>
      <c r="N56">
        <f>VLOOKUP("*"&amp;G56&amp;"*",Key!$M$2:$N$6,2,FALSE)</f>
        <v>3</v>
      </c>
      <c r="O56">
        <f>VLOOKUP("*"&amp;G56&amp;"*",Key!$Q$2:$R$11,2,FALSE)</f>
        <v>7</v>
      </c>
      <c r="P56">
        <v>1461</v>
      </c>
      <c r="R56" t="s">
        <v>215</v>
      </c>
      <c r="S56">
        <f>VLOOKUP(R56, Key!$T$2:$U$27, 2, FALSE)</f>
        <v>7</v>
      </c>
      <c r="T56">
        <f t="shared" si="2"/>
        <v>1</v>
      </c>
      <c r="U56">
        <f>_xlfn.IFS(F56=2017, VLOOKUP(H56, 'State Pop'!$B$2:$F$55,5),F56=2016, VLOOKUP(H56, 'State Pop'!$B$2:$F$55,4), F56=2015, VLOOKUP(H56, 'State Pop'!$B$2:$F$55,3), F56=2014, VLOOKUP(H56, 'State Pop'!$B$2:$F$55,2))</f>
        <v>1815857</v>
      </c>
      <c r="V56">
        <f>_xlfn.IFS(C56=2014, _xlfn.IFS(D56=1, VLOOKUP(H56, Film_Workers!$B$2:$AR$55, 2, FALSE), D56=2, VLOOKUP(H56, Film_Workers!$B$2:$AR$55, 3, FALSE), D56=3, VLOOKUP(H56, Film_Workers!$B$2:$AR$55, 4, FALSE), D56=4, VLOOKUP(H56, Film_Workers!$B$2:$AR$55, 5, FALSE), D56=5, VLOOKUP(H56, Film_Workers!$B$2:$AR$55, 6, FALSE), D56=6, VLOOKUP(H56, Film_Workers!$B$2:$AR$55, 7, FALSE), D56=7, VLOOKUP(H56, Film_Workers!$B$2:$AR$55, 8, FALSE), D56=8, VLOOKUP(H56, Film_Workers!$B$2:$AR$55, 9, FALSE), D56=9, VLOOKUP(H56, Film_Workers!$B$2:$AR$55, 10, FALSE), D56=10, VLOOKUP(H56, Film_Workers!$B$2:$AR$55, 11, FALSE), D56=11, VLOOKUP(H56, Film_Workers!$B$2:$AR$55, 12, FALSE), D56=12, VLOOKUP(H56, Film_Workers!$B$2:$AR$55, 13, FALSE)), C56=2015, _xlfn.IFS(D56=1, VLOOKUP(H56, Film_Workers!$B$2:$AR$55, 14, FALSE), D56=2, VLOOKUP(H56, Film_Workers!$B$2:$AR$55, 15, FALSE), D56=3, VLOOKUP(H56, Film_Workers!$B$2:$AR$55, 16, FALSE), D56=4, VLOOKUP(H56, Film_Workers!$B$2:$AR$55, 17, FALSE), D56=5, VLOOKUP(H56, Film_Workers!$B$2:$AR$55, 18, FALSE), D56=6, VLOOKUP(H56, Film_Workers!$B$2:$AR$55, 19, FALSE), D56=7, VLOOKUP(H56, Film_Workers!$B$2:$AR$55, 20, FALSE), D56=8, VLOOKUP(H56, Film_Workers!$B$2:$AR$55, 21, FALSE), D56=9, VLOOKUP(H56, Film_Workers!$B$2:$AR$55, 22, FALSE), D56=10, VLOOKUP(H56, Film_Workers!$B$2:$AR$55, 23, FALSE), D56=11, VLOOKUP(H56, Film_Workers!$B$2:$AR$55, 24, FALSE), D56=12, VLOOKUP(H56, Film_Workers!$B$2:$AR$55, 25, FALSE)), C56=2016, _xlfn.IFS(D56=1, VLOOKUP(H56, Film_Workers!$B$2:$AR$55, 26, FALSE), D56=2, VLOOKUP(H56, Film_Workers!$B$2:$AR$55, 27, FALSE), D56=3, VLOOKUP(H56, Film_Workers!$B$2:$AR$55, 28, FALSE), D56=4, VLOOKUP(H56, Film_Workers!$B$2:$AR$55, 29, FALSE), D56=5, VLOOKUP(H56, Film_Workers!$B$2:$AR$55, 30, FALSE), D56=6, VLOOKUP(H56, Film_Workers!$B$2:$AR$55, 31, FALSE), D56=7, VLOOKUP(H56, Film_Workers!$B$2:$AR$55, 32, FALSE), D56=8, VLOOKUP(H56, Film_Workers!$B$2:$AR$55, 33, FALSE), D56=9, VLOOKUP(H56, Film_Workers!$B$2:$AR$55, 34, FALSE), D56=10, VLOOKUP(H56, Film_Workers!$B$2:$AR$55, 35, FALSE), D56=11, VLOOKUP(H56, Film_Workers!$B$2:$AR$55, 36, FALSE), D56=12, VLOOKUP(H56, Film_Workers!$B$2:$AR$55, 37, FALSE)), C56=2017, _xlfn.IFS(D56=1, VLOOKUP(H56, Film_Workers!$B$2:$AR$55, 38, FALSE), D56=2, VLOOKUP(H56, Film_Workers!$B$2:$AR$55, 39, FALSE), D56=3, VLOOKUP(H56, Film_Workers!$B$2:$AR$55, 40, FALSE), D56=4, VLOOKUP(H56, Film_Workers!$B$2:$AR$55, 41, FALSE), D56=5, VLOOKUP(H56, Film_Workers!$B$2:$AR$55, 42, FALSE), D56=6, VLOOKUP(H56, Film_Workers!$B$2:$AR$55, 43)))</f>
        <v>45</v>
      </c>
      <c r="W56">
        <f>_xlfn.IFS(C56=2014, _xlfn.IFS(D56=1, VLOOKUP(H56, Priv_Workers!$B$2:$AR$55, 2, FALSE), D56=2, VLOOKUP(H56, Priv_Workers!$B$2:$AR$55, 3, FALSE), D56=3, VLOOKUP(H56, Priv_Workers!$B$2:$AR$55, 4, FALSE), D56=4, VLOOKUP(H56, Priv_Workers!$B$2:$AR$55, 5, FALSE), D56=5, VLOOKUP(H56, Priv_Workers!$B$2:$AR$55, 6, FALSE), D56=6, VLOOKUP(H56, Priv_Workers!$B$2:$AR$55, 7, FALSE), D56=7, VLOOKUP(H56, Priv_Workers!$B$2:$AR$55, 8, FALSE), D56=8, VLOOKUP(H56, Priv_Workers!$B$2:$AR$55, 9, FALSE), D56=9, VLOOKUP(H56, Priv_Workers!$B$2:$AR$55, 10, FALSE), D56=10, VLOOKUP(H56, Priv_Workers!$B$2:$AR$55, 11, FALSE), D56=11, VLOOKUP(H56, Priv_Workers!$B$2:$AR$55, 12, FALSE), D56=12, VLOOKUP(H56, Priv_Workers!$B$2:$AR$55, 13, FALSE)), C56=2015, _xlfn.IFS(D56=1, VLOOKUP(H56, Priv_Workers!$B$2:$AR$55, 14, FALSE), D56=2, VLOOKUP(H56, Priv_Workers!$B$2:$AR$55, 15, FALSE), D56=3, VLOOKUP(H56, Priv_Workers!$B$2:$AR$55, 16, FALSE), D56=4, VLOOKUP(H56, Priv_Workers!$B$2:$AR$55, 17, FALSE), D56=5, VLOOKUP(H56, Priv_Workers!$B$2:$AR$55, 18, FALSE), D56=6, VLOOKUP(H56, Priv_Workers!$B$2:$AR$55, 19, FALSE), D56=7, VLOOKUP(H56, Priv_Workers!$B$2:$AR$55, 20, FALSE), D56=8, VLOOKUP(H56, Priv_Workers!$B$2:$AR$55, 21, FALSE), D56=9, VLOOKUP(H56, Priv_Workers!$B$2:$AR$55, 22, FALSE), D56=10, VLOOKUP(H56, Priv_Workers!$B$2:$AR$55, 23, FALSE), D56=11, VLOOKUP(H56, Priv_Workers!$B$2:$AR$55, 24, FALSE), D56=12, VLOOKUP(H56, Priv_Workers!$B$2:$AR$55, 25, FALSE)), C56=2016, _xlfn.IFS(D56=1, VLOOKUP(H56, Priv_Workers!$B$2:$AR$55, 26, FALSE), D56=2, VLOOKUP(H56, Priv_Workers!$B$2:$AR$55, 27, FALSE), D56=3, VLOOKUP(H56, Priv_Workers!$B$2:$AR$55, 28, FALSE), D56=4, VLOOKUP(H56, Priv_Workers!$B$2:$AR$55, 29, FALSE), D56=5, VLOOKUP(H56, Priv_Workers!$B$2:$AR$55, 30, FALSE), D56=6, VLOOKUP(H56, Priv_Workers!$B$2:$AR$55, 31, FALSE), D56=7, VLOOKUP(H56, Priv_Workers!$B$2:$AR$55, 32, FALSE), D56=8, VLOOKUP(H56, Priv_Workers!$B$2:$AR$55, 33, FALSE), D56=9, VLOOKUP(H56, Priv_Workers!$B$2:$AR$55, 34, FALSE), D56=10, VLOOKUP(H56, Priv_Workers!$B$2:$AR$55, 35, FALSE), D56=11, VLOOKUP(H56, Priv_Workers!$B$2:$AR$55, 36, FALSE), D56=12, VLOOKUP(H56, Priv_Workers!$B$2:$AR$55, 37, FALSE)), C56=2017, _xlfn.IFS(D56=1, VLOOKUP(H56, Priv_Workers!$B$2:$AR$55, 38, FALSE), D56=2, VLOOKUP(H56, Priv_Workers!$B$2:$AR$55, 39, FALSE), D56=3, VLOOKUP(H56, Priv_Workers!$B$2:$AR$55, 40, FALSE), D56=4, VLOOKUP(H56, Priv_Workers!$B$2:$AR$55, 41, FALSE), D56=5, VLOOKUP(H56, Priv_Workers!$B$2:$AR$55, 42, FALSE), D56=6, VLOOKUP(H56, Priv_Workers!$B$2:$AR$55, 43)))</f>
        <v>547287</v>
      </c>
      <c r="X56" s="15">
        <f t="shared" si="3"/>
        <v>8.2223769247213985E-5</v>
      </c>
      <c r="Y56" s="8">
        <f>_xlfn.IFS(C56=2014, _xlfn.IFS(E56=1, VLOOKUP(H56, Wage_Info!$B$2:$AD$55, 2, FALSE), E56=2, VLOOKUP(H56, Wage_Info!$B$2:$AD$55, 3, FALSE), E56=3, VLOOKUP(H56, Wage_Info!$B$2:$AD$55, 4, FALSE), E56=4, VLOOKUP(H56, Wage_Info!$B$2:$AD$55, 5, FALSE)), C56=2015, _xlfn.IFS(E56=1, VLOOKUP(H56, Wage_Info!$B$2:$AD$55, 6, FALSE), E56=2, VLOOKUP(H56, Wage_Info!$B$2:$AD$55, 7, FALSE), E56=3, VLOOKUP(H56, Wage_Info!$B$2:$AD$55, 8, FALSE), E56=4, VLOOKUP(H56, Wage_Info!$B$2:$AD$55, 9, FALSE)), C56=2016, _xlfn.IFS(E56=1, VLOOKUP(H56, Wage_Info!$B$2:$AD$55, 10, FALSE), E56=2, VLOOKUP(H56, Wage_Info!$B$2:$AD$55, 11, FALSE), E56=3, VLOOKUP(H56, Wage_Info!$B$2:$AD$55, 12, FALSE), E56=4, VLOOKUP(H56, Wage_Info!$B$2:$AD$55, 13, FALSE)), C56=2017, _xlfn.IFS(E56=1, VLOOKUP(H56, Wage_Info!$B$2:$AD$55, 14, FALSE), E56=2, VLOOKUP(H56, Wage_Info!$B$2:$AD$55, 15, FALSE)))</f>
        <v>522315</v>
      </c>
      <c r="Z56" s="8">
        <f>_xlfn.IFS(C56=2014, _xlfn.IFS(E56=1, VLOOKUP(H56, Wage_Info!$B$2:$AD$55, 16, FALSE), E56=2, VLOOKUP(H56, Wage_Info!$B$2:$AD$55, 17, FALSE), E56=3, VLOOKUP(H56, Wage_Info!$B$2:$AD$55, 18, FALSE), E56=4, VLOOKUP(H56, Wage_Info!$B$2:$AD$55, 19, FALSE)), C56=2015, _xlfn.IFS(E56=1, VLOOKUP(H56, Wage_Info!$B$2:$AD$55, 20, FALSE), E56=2, VLOOKUP(H56, Wage_Info!$B$2:$AD$55, 21, FALSE), E56=3, VLOOKUP(H56, Wage_Info!$B$2:$AD$55, 22, FALSE), E56=4, VLOOKUP(H56, Wage_Info!$B$2:$AD$55, 23, FALSE)), C56=2016, _xlfn.IFS(E56=1, VLOOKUP(H56, Wage_Info!$B$2:$AD$55, 24, FALSE), E56=2, VLOOKUP(H56, Wage_Info!$B$2:$AD$55, 25, FALSE), E56=3, VLOOKUP(H56, Wage_Info!$B$2:$AD$55, 26, FALSE), E56=4, VLOOKUP(H56, Wage_Info!$B$2:$AD$55, 27, FALSE)), C56=2017, _xlfn.IFS(E56=1, VLOOKUP(H56, Wage_Info!$B$2:$AD$55, 28, FALSE), E56=2, VLOOKUP(H56, Wage_Info!$B$2:$AD$55, 29, FALSE)))</f>
        <v>5488305742</v>
      </c>
      <c r="AA56" s="16">
        <f t="shared" si="4"/>
        <v>9.5168714090199821E-5</v>
      </c>
      <c r="AB56">
        <f>Key!C309</f>
        <v>1</v>
      </c>
      <c r="AC56">
        <f t="shared" si="5"/>
        <v>0</v>
      </c>
      <c r="AD56">
        <f t="shared" si="6"/>
        <v>0</v>
      </c>
      <c r="AE56">
        <f t="shared" si="7"/>
        <v>0</v>
      </c>
    </row>
    <row r="57" spans="1:31" x14ac:dyDescent="0.3">
      <c r="A57">
        <v>183</v>
      </c>
      <c r="B57">
        <v>2</v>
      </c>
      <c r="C57">
        <v>2016</v>
      </c>
      <c r="D57">
        <v>6</v>
      </c>
      <c r="E57">
        <f t="shared" si="0"/>
        <v>2</v>
      </c>
      <c r="F57">
        <v>2017</v>
      </c>
      <c r="G57" t="s">
        <v>284</v>
      </c>
      <c r="H57" s="13">
        <f>VALUE(IF(G57="foreign",53,SUBSTITUTE(G57,G57,VLOOKUP(G57,Key!$F$2:$G$55,2,))))</f>
        <v>11</v>
      </c>
      <c r="I57" t="s">
        <v>185</v>
      </c>
      <c r="J57">
        <f>VALUE(_xlfn.IFS(I57="foreign",53,I57="fictional",54,NOT(OR(I57="foreign",I57="fictional")),SUBSTITUTE(I57,I57,VLOOKUP(I57,Key!$F$2:$G$55,2,))))</f>
        <v>33</v>
      </c>
      <c r="K57">
        <f t="shared" si="1"/>
        <v>0</v>
      </c>
      <c r="L57">
        <f>VLOOKUP(H57, Key!$G$2:$J$54, 2)</f>
        <v>5</v>
      </c>
      <c r="M57">
        <f>VLOOKUP(J57, Key!$G$2:$J$54, 2)</f>
        <v>3</v>
      </c>
      <c r="N57">
        <f>VLOOKUP("*"&amp;G57&amp;"*",Key!$M$2:$N$6,2,FALSE)</f>
        <v>3</v>
      </c>
      <c r="O57">
        <f>VLOOKUP("*"&amp;G57&amp;"*",Key!$Q$2:$R$11,2,FALSE)</f>
        <v>7</v>
      </c>
      <c r="P57">
        <v>4348</v>
      </c>
      <c r="Q57" s="8">
        <v>175000000</v>
      </c>
      <c r="R57" t="s">
        <v>175</v>
      </c>
      <c r="S57">
        <f>VLOOKUP(R57, Key!$T$2:$U$23, 2, FALSE)</f>
        <v>2</v>
      </c>
      <c r="T57">
        <f t="shared" si="2"/>
        <v>0</v>
      </c>
      <c r="U57">
        <f>_xlfn.IFS(F57=2017, VLOOKUP(H57, 'State Pop'!$B$2:$F$55,5),F57=2016, VLOOKUP(H57, 'State Pop'!$B$2:$F$55,4), F57=2015, VLOOKUP(H57, 'State Pop'!$B$2:$F$55,3), F57=2014, VLOOKUP(H57, 'State Pop'!$B$2:$F$55,2))</f>
        <v>10429379</v>
      </c>
      <c r="V57">
        <f>_xlfn.IFS(C57=2014, _xlfn.IFS(D57=1, VLOOKUP(H57, Film_Workers!$B$2:$AR$55, 2, FALSE), D57=2, VLOOKUP(H57, Film_Workers!$B$2:$AR$55, 3, FALSE), D57=3, VLOOKUP(H57, Film_Workers!$B$2:$AR$55, 4, FALSE), D57=4, VLOOKUP(H57, Film_Workers!$B$2:$AR$55, 5, FALSE), D57=5, VLOOKUP(H57, Film_Workers!$B$2:$AR$55, 6, FALSE), D57=6, VLOOKUP(H57, Film_Workers!$B$2:$AR$55, 7, FALSE), D57=7, VLOOKUP(H57, Film_Workers!$B$2:$AR$55, 8, FALSE), D57=8, VLOOKUP(H57, Film_Workers!$B$2:$AR$55, 9, FALSE), D57=9, VLOOKUP(H57, Film_Workers!$B$2:$AR$55, 10, FALSE), D57=10, VLOOKUP(H57, Film_Workers!$B$2:$AR$55, 11, FALSE), D57=11, VLOOKUP(H57, Film_Workers!$B$2:$AR$55, 12, FALSE), D57=12, VLOOKUP(H57, Film_Workers!$B$2:$AR$55, 13, FALSE)), C57=2015, _xlfn.IFS(D57=1, VLOOKUP(H57, Film_Workers!$B$2:$AR$55, 14, FALSE), D57=2, VLOOKUP(H57, Film_Workers!$B$2:$AR$55, 15, FALSE), D57=3, VLOOKUP(H57, Film_Workers!$B$2:$AR$55, 16, FALSE), D57=4, VLOOKUP(H57, Film_Workers!$B$2:$AR$55, 17, FALSE), D57=5, VLOOKUP(H57, Film_Workers!$B$2:$AR$55, 18, FALSE), D57=6, VLOOKUP(H57, Film_Workers!$B$2:$AR$55, 19, FALSE), D57=7, VLOOKUP(H57, Film_Workers!$B$2:$AR$55, 20, FALSE), D57=8, VLOOKUP(H57, Film_Workers!$B$2:$AR$55, 21, FALSE), D57=9, VLOOKUP(H57, Film_Workers!$B$2:$AR$55, 22, FALSE), D57=10, VLOOKUP(H57, Film_Workers!$B$2:$AR$55, 23, FALSE), D57=11, VLOOKUP(H57, Film_Workers!$B$2:$AR$55, 24, FALSE), D57=12, VLOOKUP(H57, Film_Workers!$B$2:$AR$55, 25, FALSE)), C57=2016, _xlfn.IFS(D57=1, VLOOKUP(H57, Film_Workers!$B$2:$AR$55, 26, FALSE), D57=2, VLOOKUP(H57, Film_Workers!$B$2:$AR$55, 27, FALSE), D57=3, VLOOKUP(H57, Film_Workers!$B$2:$AR$55, 28, FALSE), D57=4, VLOOKUP(H57, Film_Workers!$B$2:$AR$55, 29, FALSE), D57=5, VLOOKUP(H57, Film_Workers!$B$2:$AR$55, 30, FALSE), D57=6, VLOOKUP(H57, Film_Workers!$B$2:$AR$55, 31, FALSE), D57=7, VLOOKUP(H57, Film_Workers!$B$2:$AR$55, 32, FALSE), D57=8, VLOOKUP(H57, Film_Workers!$B$2:$AR$55, 33, FALSE), D57=9, VLOOKUP(H57, Film_Workers!$B$2:$AR$55, 34, FALSE), D57=10, VLOOKUP(H57, Film_Workers!$B$2:$AR$55, 35, FALSE), D57=11, VLOOKUP(H57, Film_Workers!$B$2:$AR$55, 36, FALSE), D57=12, VLOOKUP(H57, Film_Workers!$B$2:$AR$55, 37, FALSE)), C57=2017, _xlfn.IFS(D57=1, VLOOKUP(H57, Film_Workers!$B$2:$AR$55, 38, FALSE), D57=2, VLOOKUP(H57, Film_Workers!$B$2:$AR$55, 39, FALSE), D57=3, VLOOKUP(H57, Film_Workers!$B$2:$AR$55, 40, FALSE), D57=4, VLOOKUP(H57, Film_Workers!$B$2:$AR$55, 41, FALSE), D57=5, VLOOKUP(H57, Film_Workers!$B$2:$AR$55, 42, FALSE), D57=6, VLOOKUP(H57, Film_Workers!$B$2:$AR$55, 43)))</f>
        <v>10386</v>
      </c>
      <c r="W57">
        <f>_xlfn.IFS(C57=2014, _xlfn.IFS(D57=1, VLOOKUP(H57, Priv_Workers!$B$2:$AR$55, 2, FALSE), D57=2, VLOOKUP(H57, Priv_Workers!$B$2:$AR$55, 3, FALSE), D57=3, VLOOKUP(H57, Priv_Workers!$B$2:$AR$55, 4, FALSE), D57=4, VLOOKUP(H57, Priv_Workers!$B$2:$AR$55, 5, FALSE), D57=5, VLOOKUP(H57, Priv_Workers!$B$2:$AR$55, 6, FALSE), D57=6, VLOOKUP(H57, Priv_Workers!$B$2:$AR$55, 7, FALSE), D57=7, VLOOKUP(H57, Priv_Workers!$B$2:$AR$55, 8, FALSE), D57=8, VLOOKUP(H57, Priv_Workers!$B$2:$AR$55, 9, FALSE), D57=9, VLOOKUP(H57, Priv_Workers!$B$2:$AR$55, 10, FALSE), D57=10, VLOOKUP(H57, Priv_Workers!$B$2:$AR$55, 11, FALSE), D57=11, VLOOKUP(H57, Priv_Workers!$B$2:$AR$55, 12, FALSE), D57=12, VLOOKUP(H57, Priv_Workers!$B$2:$AR$55, 13, FALSE)), C57=2015, _xlfn.IFS(D57=1, VLOOKUP(H57, Priv_Workers!$B$2:$AR$55, 14, FALSE), D57=2, VLOOKUP(H57, Priv_Workers!$B$2:$AR$55, 15, FALSE), D57=3, VLOOKUP(H57, Priv_Workers!$B$2:$AR$55, 16, FALSE), D57=4, VLOOKUP(H57, Priv_Workers!$B$2:$AR$55, 17, FALSE), D57=5, VLOOKUP(H57, Priv_Workers!$B$2:$AR$55, 18, FALSE), D57=6, VLOOKUP(H57, Priv_Workers!$B$2:$AR$55, 19, FALSE), D57=7, VLOOKUP(H57, Priv_Workers!$B$2:$AR$55, 20, FALSE), D57=8, VLOOKUP(H57, Priv_Workers!$B$2:$AR$55, 21, FALSE), D57=9, VLOOKUP(H57, Priv_Workers!$B$2:$AR$55, 22, FALSE), D57=10, VLOOKUP(H57, Priv_Workers!$B$2:$AR$55, 23, FALSE), D57=11, VLOOKUP(H57, Priv_Workers!$B$2:$AR$55, 24, FALSE), D57=12, VLOOKUP(H57, Priv_Workers!$B$2:$AR$55, 25, FALSE)), C57=2016, _xlfn.IFS(D57=1, VLOOKUP(H57, Priv_Workers!$B$2:$AR$55, 26, FALSE), D57=2, VLOOKUP(H57, Priv_Workers!$B$2:$AR$55, 27, FALSE), D57=3, VLOOKUP(H57, Priv_Workers!$B$2:$AR$55, 28, FALSE), D57=4, VLOOKUP(H57, Priv_Workers!$B$2:$AR$55, 29, FALSE), D57=5, VLOOKUP(H57, Priv_Workers!$B$2:$AR$55, 30, FALSE), D57=6, VLOOKUP(H57, Priv_Workers!$B$2:$AR$55, 31, FALSE), D57=7, VLOOKUP(H57, Priv_Workers!$B$2:$AR$55, 32, FALSE), D57=8, VLOOKUP(H57, Priv_Workers!$B$2:$AR$55, 33, FALSE), D57=9, VLOOKUP(H57, Priv_Workers!$B$2:$AR$55, 34, FALSE), D57=10, VLOOKUP(H57, Priv_Workers!$B$2:$AR$55, 35, FALSE), D57=11, VLOOKUP(H57, Priv_Workers!$B$2:$AR$55, 36, FALSE), D57=12, VLOOKUP(H57, Priv_Workers!$B$2:$AR$55, 37, FALSE)), C57=2017, _xlfn.IFS(D57=1, VLOOKUP(H57, Priv_Workers!$B$2:$AR$55, 38, FALSE), D57=2, VLOOKUP(H57, Priv_Workers!$B$2:$AR$55, 39, FALSE), D57=3, VLOOKUP(H57, Priv_Workers!$B$2:$AR$55, 40, FALSE), D57=4, VLOOKUP(H57, Priv_Workers!$B$2:$AR$55, 41, FALSE), D57=5, VLOOKUP(H57, Priv_Workers!$B$2:$AR$55, 42, FALSE), D57=6, VLOOKUP(H57, Priv_Workers!$B$2:$AR$55, 43)))</f>
        <v>3626775</v>
      </c>
      <c r="X57" s="15">
        <f t="shared" si="3"/>
        <v>2.8637012221601837E-3</v>
      </c>
      <c r="Y57" s="8">
        <f>_xlfn.IFS(C57=2014, _xlfn.IFS(E57=1, VLOOKUP(H57, Wage_Info!$B$2:$AD$55, 2, FALSE), E57=2, VLOOKUP(H57, Wage_Info!$B$2:$AD$55, 3, FALSE), E57=3, VLOOKUP(H57, Wage_Info!$B$2:$AD$55, 4, FALSE), E57=4, VLOOKUP(H57, Wage_Info!$B$2:$AD$55, 5, FALSE)), C57=2015, _xlfn.IFS(E57=1, VLOOKUP(H57, Wage_Info!$B$2:$AD$55, 6, FALSE), E57=2, VLOOKUP(H57, Wage_Info!$B$2:$AD$55, 7, FALSE), E57=3, VLOOKUP(H57, Wage_Info!$B$2:$AD$55, 8, FALSE), E57=4, VLOOKUP(H57, Wage_Info!$B$2:$AD$55, 9, FALSE)), C57=2016, _xlfn.IFS(E57=1, VLOOKUP(H57, Wage_Info!$B$2:$AD$55, 10, FALSE), E57=2, VLOOKUP(H57, Wage_Info!$B$2:$AD$55, 11, FALSE), E57=3, VLOOKUP(H57, Wage_Info!$B$2:$AD$55, 12, FALSE), E57=4, VLOOKUP(H57, Wage_Info!$B$2:$AD$55, 13, FALSE)), C57=2017, _xlfn.IFS(E57=1, VLOOKUP(H57, Wage_Info!$B$2:$AD$55, 14, FALSE), E57=2, VLOOKUP(H57, Wage_Info!$B$2:$AD$55, 15, FALSE)))</f>
        <v>178891152</v>
      </c>
      <c r="Z57" s="8">
        <f>_xlfn.IFS(C57=2014, _xlfn.IFS(E57=1, VLOOKUP(H57, Wage_Info!$B$2:$AD$55, 16, FALSE), E57=2, VLOOKUP(H57, Wage_Info!$B$2:$AD$55, 17, FALSE), E57=3, VLOOKUP(H57, Wage_Info!$B$2:$AD$55, 18, FALSE), E57=4, VLOOKUP(H57, Wage_Info!$B$2:$AD$55, 19, FALSE)), C57=2015, _xlfn.IFS(E57=1, VLOOKUP(H57, Wage_Info!$B$2:$AD$55, 20, FALSE), E57=2, VLOOKUP(H57, Wage_Info!$B$2:$AD$55, 21, FALSE), E57=3, VLOOKUP(H57, Wage_Info!$B$2:$AD$55, 22, FALSE), E57=4, VLOOKUP(H57, Wage_Info!$B$2:$AD$55, 23, FALSE)), C57=2016, _xlfn.IFS(E57=1, VLOOKUP(H57, Wage_Info!$B$2:$AD$55, 24, FALSE), E57=2, VLOOKUP(H57, Wage_Info!$B$2:$AD$55, 25, FALSE), E57=3, VLOOKUP(H57, Wage_Info!$B$2:$AD$55, 26, FALSE), E57=4, VLOOKUP(H57, Wage_Info!$B$2:$AD$55, 27, FALSE)), C57=2017, _xlfn.IFS(E57=1, VLOOKUP(H57, Wage_Info!$B$2:$AD$55, 28, FALSE), E57=2, VLOOKUP(H57, Wage_Info!$B$2:$AD$55, 29, FALSE)))</f>
        <v>44147429962</v>
      </c>
      <c r="AA57" s="16">
        <f t="shared" si="4"/>
        <v>4.0521306031626519E-3</v>
      </c>
      <c r="AB57">
        <f>Key!C184</f>
        <v>1</v>
      </c>
      <c r="AC57">
        <f t="shared" si="5"/>
        <v>0</v>
      </c>
      <c r="AD57">
        <f t="shared" si="6"/>
        <v>0</v>
      </c>
      <c r="AE57">
        <f t="shared" si="7"/>
        <v>0</v>
      </c>
    </row>
    <row r="58" spans="1:31" x14ac:dyDescent="0.3">
      <c r="A58">
        <v>268</v>
      </c>
      <c r="B58">
        <v>87</v>
      </c>
      <c r="C58">
        <v>2016</v>
      </c>
      <c r="D58">
        <v>6</v>
      </c>
      <c r="E58">
        <f t="shared" si="0"/>
        <v>2</v>
      </c>
      <c r="F58">
        <v>2017</v>
      </c>
      <c r="G58" t="s">
        <v>293</v>
      </c>
      <c r="H58" s="13">
        <f>VALUE(IF(G58="foreign",53,SUBSTITUTE(G58,G58,VLOOKUP(G58,Key!$F$2:$G$55,2,))))</f>
        <v>19</v>
      </c>
      <c r="I58" t="s">
        <v>293</v>
      </c>
      <c r="J58">
        <f>VALUE(_xlfn.IFS(I58="foreign",53,I58="fictional",54,NOT(OR(I58="foreign",I58="fictional")),SUBSTITUTE(I58,I58,VLOOKUP(I58,Key!$F$2:$G$55,2,))))</f>
        <v>19</v>
      </c>
      <c r="K58">
        <f t="shared" si="1"/>
        <v>1</v>
      </c>
      <c r="L58">
        <f>VLOOKUP(H58, Key!$G$2:$J$54, 2)</f>
        <v>4</v>
      </c>
      <c r="M58">
        <f>VLOOKUP(J58, Key!$G$2:$J$54, 2)</f>
        <v>4</v>
      </c>
      <c r="N58">
        <f>VLOOKUP("*"&amp;G58&amp;"*",Key!$M$2:$N$6,2,FALSE)</f>
        <v>3</v>
      </c>
      <c r="O58">
        <f>VLOOKUP("*"&amp;G58&amp;"*",Key!$Q$2:$R$11,2,FALSE)</f>
        <v>9</v>
      </c>
      <c r="P58">
        <v>2648</v>
      </c>
      <c r="Q58" s="8">
        <v>20000000</v>
      </c>
      <c r="R58" t="s">
        <v>174</v>
      </c>
      <c r="S58">
        <f>VLOOKUP(R58, Key!$T$2:$U$25, 2, FALSE)</f>
        <v>1</v>
      </c>
      <c r="T58">
        <f t="shared" si="2"/>
        <v>0</v>
      </c>
      <c r="U58">
        <f>_xlfn.IFS(F58=2017, VLOOKUP(H58, 'State Pop'!$B$2:$F$55,5),F58=2016, VLOOKUP(H58, 'State Pop'!$B$2:$F$55,4), F58=2015, VLOOKUP(H58, 'State Pop'!$B$2:$F$55,3), F58=2014, VLOOKUP(H58, 'State Pop'!$B$2:$F$55,2))</f>
        <v>4684333</v>
      </c>
      <c r="V58">
        <f>_xlfn.IFS(C58=2014, _xlfn.IFS(D58=1, VLOOKUP(H58, Film_Workers!$B$2:$AR$55, 2, FALSE), D58=2, VLOOKUP(H58, Film_Workers!$B$2:$AR$55, 3, FALSE), D58=3, VLOOKUP(H58, Film_Workers!$B$2:$AR$55, 4, FALSE), D58=4, VLOOKUP(H58, Film_Workers!$B$2:$AR$55, 5, FALSE), D58=5, VLOOKUP(H58, Film_Workers!$B$2:$AR$55, 6, FALSE), D58=6, VLOOKUP(H58, Film_Workers!$B$2:$AR$55, 7, FALSE), D58=7, VLOOKUP(H58, Film_Workers!$B$2:$AR$55, 8, FALSE), D58=8, VLOOKUP(H58, Film_Workers!$B$2:$AR$55, 9, FALSE), D58=9, VLOOKUP(H58, Film_Workers!$B$2:$AR$55, 10, FALSE), D58=10, VLOOKUP(H58, Film_Workers!$B$2:$AR$55, 11, FALSE), D58=11, VLOOKUP(H58, Film_Workers!$B$2:$AR$55, 12, FALSE), D58=12, VLOOKUP(H58, Film_Workers!$B$2:$AR$55, 13, FALSE)), C58=2015, _xlfn.IFS(D58=1, VLOOKUP(H58, Film_Workers!$B$2:$AR$55, 14, FALSE), D58=2, VLOOKUP(H58, Film_Workers!$B$2:$AR$55, 15, FALSE), D58=3, VLOOKUP(H58, Film_Workers!$B$2:$AR$55, 16, FALSE), D58=4, VLOOKUP(H58, Film_Workers!$B$2:$AR$55, 17, FALSE), D58=5, VLOOKUP(H58, Film_Workers!$B$2:$AR$55, 18, FALSE), D58=6, VLOOKUP(H58, Film_Workers!$B$2:$AR$55, 19, FALSE), D58=7, VLOOKUP(H58, Film_Workers!$B$2:$AR$55, 20, FALSE), D58=8, VLOOKUP(H58, Film_Workers!$B$2:$AR$55, 21, FALSE), D58=9, VLOOKUP(H58, Film_Workers!$B$2:$AR$55, 22, FALSE), D58=10, VLOOKUP(H58, Film_Workers!$B$2:$AR$55, 23, FALSE), D58=11, VLOOKUP(H58, Film_Workers!$B$2:$AR$55, 24, FALSE), D58=12, VLOOKUP(H58, Film_Workers!$B$2:$AR$55, 25, FALSE)), C58=2016, _xlfn.IFS(D58=1, VLOOKUP(H58, Film_Workers!$B$2:$AR$55, 26, FALSE), D58=2, VLOOKUP(H58, Film_Workers!$B$2:$AR$55, 27, FALSE), D58=3, VLOOKUP(H58, Film_Workers!$B$2:$AR$55, 28, FALSE), D58=4, VLOOKUP(H58, Film_Workers!$B$2:$AR$55, 29, FALSE), D58=5, VLOOKUP(H58, Film_Workers!$B$2:$AR$55, 30, FALSE), D58=6, VLOOKUP(H58, Film_Workers!$B$2:$AR$55, 31, FALSE), D58=7, VLOOKUP(H58, Film_Workers!$B$2:$AR$55, 32, FALSE), D58=8, VLOOKUP(H58, Film_Workers!$B$2:$AR$55, 33, FALSE), D58=9, VLOOKUP(H58, Film_Workers!$B$2:$AR$55, 34, FALSE), D58=10, VLOOKUP(H58, Film_Workers!$B$2:$AR$55, 35, FALSE), D58=11, VLOOKUP(H58, Film_Workers!$B$2:$AR$55, 36, FALSE), D58=12, VLOOKUP(H58, Film_Workers!$B$2:$AR$55, 37, FALSE)), C58=2017, _xlfn.IFS(D58=1, VLOOKUP(H58, Film_Workers!$B$2:$AR$55, 38, FALSE), D58=2, VLOOKUP(H58, Film_Workers!$B$2:$AR$55, 39, FALSE), D58=3, VLOOKUP(H58, Film_Workers!$B$2:$AR$55, 40, FALSE), D58=4, VLOOKUP(H58, Film_Workers!$B$2:$AR$55, 41, FALSE), D58=5, VLOOKUP(H58, Film_Workers!$B$2:$AR$55, 42, FALSE), D58=6, VLOOKUP(H58, Film_Workers!$B$2:$AR$55, 43)))</f>
        <v>3411</v>
      </c>
      <c r="W58">
        <f>_xlfn.IFS(C58=2014, _xlfn.IFS(D58=1, VLOOKUP(H58, Priv_Workers!$B$2:$AR$55, 2, FALSE), D58=2, VLOOKUP(H58, Priv_Workers!$B$2:$AR$55, 3, FALSE), D58=3, VLOOKUP(H58, Priv_Workers!$B$2:$AR$55, 4, FALSE), D58=4, VLOOKUP(H58, Priv_Workers!$B$2:$AR$55, 5, FALSE), D58=5, VLOOKUP(H58, Priv_Workers!$B$2:$AR$55, 6, FALSE), D58=6, VLOOKUP(H58, Priv_Workers!$B$2:$AR$55, 7, FALSE), D58=7, VLOOKUP(H58, Priv_Workers!$B$2:$AR$55, 8, FALSE), D58=8, VLOOKUP(H58, Priv_Workers!$B$2:$AR$55, 9, FALSE), D58=9, VLOOKUP(H58, Priv_Workers!$B$2:$AR$55, 10, FALSE), D58=10, VLOOKUP(H58, Priv_Workers!$B$2:$AR$55, 11, FALSE), D58=11, VLOOKUP(H58, Priv_Workers!$B$2:$AR$55, 12, FALSE), D58=12, VLOOKUP(H58, Priv_Workers!$B$2:$AR$55, 13, FALSE)), C58=2015, _xlfn.IFS(D58=1, VLOOKUP(H58, Priv_Workers!$B$2:$AR$55, 14, FALSE), D58=2, VLOOKUP(H58, Priv_Workers!$B$2:$AR$55, 15, FALSE), D58=3, VLOOKUP(H58, Priv_Workers!$B$2:$AR$55, 16, FALSE), D58=4, VLOOKUP(H58, Priv_Workers!$B$2:$AR$55, 17, FALSE), D58=5, VLOOKUP(H58, Priv_Workers!$B$2:$AR$55, 18, FALSE), D58=6, VLOOKUP(H58, Priv_Workers!$B$2:$AR$55, 19, FALSE), D58=7, VLOOKUP(H58, Priv_Workers!$B$2:$AR$55, 20, FALSE), D58=8, VLOOKUP(H58, Priv_Workers!$B$2:$AR$55, 21, FALSE), D58=9, VLOOKUP(H58, Priv_Workers!$B$2:$AR$55, 22, FALSE), D58=10, VLOOKUP(H58, Priv_Workers!$B$2:$AR$55, 23, FALSE), D58=11, VLOOKUP(H58, Priv_Workers!$B$2:$AR$55, 24, FALSE), D58=12, VLOOKUP(H58, Priv_Workers!$B$2:$AR$55, 25, FALSE)), C58=2016, _xlfn.IFS(D58=1, VLOOKUP(H58, Priv_Workers!$B$2:$AR$55, 26, FALSE), D58=2, VLOOKUP(H58, Priv_Workers!$B$2:$AR$55, 27, FALSE), D58=3, VLOOKUP(H58, Priv_Workers!$B$2:$AR$55, 28, FALSE), D58=4, VLOOKUP(H58, Priv_Workers!$B$2:$AR$55, 29, FALSE), D58=5, VLOOKUP(H58, Priv_Workers!$B$2:$AR$55, 30, FALSE), D58=6, VLOOKUP(H58, Priv_Workers!$B$2:$AR$55, 31, FALSE), D58=7, VLOOKUP(H58, Priv_Workers!$B$2:$AR$55, 32, FALSE), D58=8, VLOOKUP(H58, Priv_Workers!$B$2:$AR$55, 33, FALSE), D58=9, VLOOKUP(H58, Priv_Workers!$B$2:$AR$55, 34, FALSE), D58=10, VLOOKUP(H58, Priv_Workers!$B$2:$AR$55, 35, FALSE), D58=11, VLOOKUP(H58, Priv_Workers!$B$2:$AR$55, 36, FALSE), D58=12, VLOOKUP(H58, Priv_Workers!$B$2:$AR$55, 37, FALSE)), C58=2017, _xlfn.IFS(D58=1, VLOOKUP(H58, Priv_Workers!$B$2:$AR$55, 38, FALSE), D58=2, VLOOKUP(H58, Priv_Workers!$B$2:$AR$55, 39, FALSE), D58=3, VLOOKUP(H58, Priv_Workers!$B$2:$AR$55, 40, FALSE), D58=4, VLOOKUP(H58, Priv_Workers!$B$2:$AR$55, 41, FALSE), D58=5, VLOOKUP(H58, Priv_Workers!$B$2:$AR$55, 42, FALSE), D58=6, VLOOKUP(H58, Priv_Workers!$B$2:$AR$55, 43)))</f>
        <v>1600538</v>
      </c>
      <c r="X58" s="15">
        <f t="shared" si="3"/>
        <v>2.1311583979886765E-3</v>
      </c>
      <c r="Y58" s="8">
        <f>_xlfn.IFS(C58=2014, _xlfn.IFS(E58=1, VLOOKUP(H58, Wage_Info!$B$2:$AD$55, 2, FALSE), E58=2, VLOOKUP(H58, Wage_Info!$B$2:$AD$55, 3, FALSE), E58=3, VLOOKUP(H58, Wage_Info!$B$2:$AD$55, 4, FALSE), E58=4, VLOOKUP(H58, Wage_Info!$B$2:$AD$55, 5, FALSE)), C58=2015, _xlfn.IFS(E58=1, VLOOKUP(H58, Wage_Info!$B$2:$AD$55, 6, FALSE), E58=2, VLOOKUP(H58, Wage_Info!$B$2:$AD$55, 7, FALSE), E58=3, VLOOKUP(H58, Wage_Info!$B$2:$AD$55, 8, FALSE), E58=4, VLOOKUP(H58, Wage_Info!$B$2:$AD$55, 9, FALSE)), C58=2016, _xlfn.IFS(E58=1, VLOOKUP(H58, Wage_Info!$B$2:$AD$55, 10, FALSE), E58=2, VLOOKUP(H58, Wage_Info!$B$2:$AD$55, 11, FALSE), E58=3, VLOOKUP(H58, Wage_Info!$B$2:$AD$55, 12, FALSE), E58=4, VLOOKUP(H58, Wage_Info!$B$2:$AD$55, 13, FALSE)), C58=2017, _xlfn.IFS(E58=1, VLOOKUP(H58, Wage_Info!$B$2:$AD$55, 14, FALSE), E58=2, VLOOKUP(H58, Wage_Info!$B$2:$AD$55, 15, FALSE)))</f>
        <v>44158756</v>
      </c>
      <c r="Z58" s="8">
        <f>_xlfn.IFS(C58=2014, _xlfn.IFS(E58=1, VLOOKUP(H58, Wage_Info!$B$2:$AD$55, 16, FALSE), E58=2, VLOOKUP(H58, Wage_Info!$B$2:$AD$55, 17, FALSE), E58=3, VLOOKUP(H58, Wage_Info!$B$2:$AD$55, 18, FALSE), E58=4, VLOOKUP(H58, Wage_Info!$B$2:$AD$55, 19, FALSE)), C58=2015, _xlfn.IFS(E58=1, VLOOKUP(H58, Wage_Info!$B$2:$AD$55, 20, FALSE), E58=2, VLOOKUP(H58, Wage_Info!$B$2:$AD$55, 21, FALSE), E58=3, VLOOKUP(H58, Wage_Info!$B$2:$AD$55, 22, FALSE), E58=4, VLOOKUP(H58, Wage_Info!$B$2:$AD$55, 23, FALSE)), C58=2016, _xlfn.IFS(E58=1, VLOOKUP(H58, Wage_Info!$B$2:$AD$55, 24, FALSE), E58=2, VLOOKUP(H58, Wage_Info!$B$2:$AD$55, 25, FALSE), E58=3, VLOOKUP(H58, Wage_Info!$B$2:$AD$55, 26, FALSE), E58=4, VLOOKUP(H58, Wage_Info!$B$2:$AD$55, 27, FALSE)), C58=2017, _xlfn.IFS(E58=1, VLOOKUP(H58, Wage_Info!$B$2:$AD$55, 28, FALSE), E58=2, VLOOKUP(H58, Wage_Info!$B$2:$AD$55, 29, FALSE)))</f>
        <v>17774575161</v>
      </c>
      <c r="AA58" s="16">
        <f t="shared" si="4"/>
        <v>2.4843775786490092E-3</v>
      </c>
      <c r="AB58">
        <f>Key!C269</f>
        <v>1</v>
      </c>
      <c r="AC58">
        <f t="shared" si="5"/>
        <v>0</v>
      </c>
      <c r="AD58">
        <f t="shared" si="6"/>
        <v>0</v>
      </c>
      <c r="AE58">
        <f t="shared" si="7"/>
        <v>0</v>
      </c>
    </row>
    <row r="59" spans="1:31" x14ac:dyDescent="0.3">
      <c r="A59">
        <v>270</v>
      </c>
      <c r="B59">
        <v>89</v>
      </c>
      <c r="C59">
        <v>2016</v>
      </c>
      <c r="D59">
        <v>6</v>
      </c>
      <c r="E59">
        <f t="shared" si="0"/>
        <v>2</v>
      </c>
      <c r="F59">
        <v>2017</v>
      </c>
      <c r="G59" t="s">
        <v>395</v>
      </c>
      <c r="H59" s="13">
        <f>VALUE(IF(G59="foreign",53,SUBSTITUTE(G59,G59,VLOOKUP(G59,Key!$F$2:$G$55,2,))))</f>
        <v>32</v>
      </c>
      <c r="I59" t="s">
        <v>520</v>
      </c>
      <c r="J59">
        <f>VALUE(_xlfn.IFS(I59="foreign",53,I59="fictional",54,NOT(OR(I59="foreign",I59="fictional")),SUBSTITUTE(I59,I59,VLOOKUP(I59,Key!$F$2:$G$55,2,))))</f>
        <v>3</v>
      </c>
      <c r="K59">
        <f t="shared" si="1"/>
        <v>0</v>
      </c>
      <c r="L59">
        <f>VLOOKUP(H59, Key!$G$2:$J$54, 2)</f>
        <v>3</v>
      </c>
      <c r="M59">
        <f>VLOOKUP(J59, Key!$G$2:$J$54, 2)</f>
        <v>0</v>
      </c>
      <c r="N59">
        <f>VLOOKUP("*"&amp;G59&amp;"*",Key!$M$2:$N$6,2,FALSE)</f>
        <v>4</v>
      </c>
      <c r="O59">
        <f>VLOOKUP("*"&amp;G59&amp;"*",Key!$Q$2:$R$11,2,FALSE)</f>
        <v>4</v>
      </c>
      <c r="P59">
        <v>2557</v>
      </c>
      <c r="Q59" s="8">
        <v>38000000</v>
      </c>
      <c r="R59" t="s">
        <v>246</v>
      </c>
      <c r="S59">
        <f>VLOOKUP(R59, Key!$T$2:$U$25, 2, FALSE)</f>
        <v>6</v>
      </c>
      <c r="T59">
        <f t="shared" si="2"/>
        <v>0</v>
      </c>
      <c r="U59">
        <f>_xlfn.IFS(F59=2017, VLOOKUP(H59, 'State Pop'!$B$2:$F$55,5),F59=2016, VLOOKUP(H59, 'State Pop'!$B$2:$F$55,4), F59=2015, VLOOKUP(H59, 'State Pop'!$B$2:$F$55,3), F59=2014, VLOOKUP(H59, 'State Pop'!$B$2:$F$55,2))</f>
        <v>2088070</v>
      </c>
      <c r="V59">
        <f>_xlfn.IFS(C59=2014, _xlfn.IFS(D59=1, VLOOKUP(H59, Film_Workers!$B$2:$AR$55, 2, FALSE), D59=2, VLOOKUP(H59, Film_Workers!$B$2:$AR$55, 3, FALSE), D59=3, VLOOKUP(H59, Film_Workers!$B$2:$AR$55, 4, FALSE), D59=4, VLOOKUP(H59, Film_Workers!$B$2:$AR$55, 5, FALSE), D59=5, VLOOKUP(H59, Film_Workers!$B$2:$AR$55, 6, FALSE), D59=6, VLOOKUP(H59, Film_Workers!$B$2:$AR$55, 7, FALSE), D59=7, VLOOKUP(H59, Film_Workers!$B$2:$AR$55, 8, FALSE), D59=8, VLOOKUP(H59, Film_Workers!$B$2:$AR$55, 9, FALSE), D59=9, VLOOKUP(H59, Film_Workers!$B$2:$AR$55, 10, FALSE), D59=10, VLOOKUP(H59, Film_Workers!$B$2:$AR$55, 11, FALSE), D59=11, VLOOKUP(H59, Film_Workers!$B$2:$AR$55, 12, FALSE), D59=12, VLOOKUP(H59, Film_Workers!$B$2:$AR$55, 13, FALSE)), C59=2015, _xlfn.IFS(D59=1, VLOOKUP(H59, Film_Workers!$B$2:$AR$55, 14, FALSE), D59=2, VLOOKUP(H59, Film_Workers!$B$2:$AR$55, 15, FALSE), D59=3, VLOOKUP(H59, Film_Workers!$B$2:$AR$55, 16, FALSE), D59=4, VLOOKUP(H59, Film_Workers!$B$2:$AR$55, 17, FALSE), D59=5, VLOOKUP(H59, Film_Workers!$B$2:$AR$55, 18, FALSE), D59=6, VLOOKUP(H59, Film_Workers!$B$2:$AR$55, 19, FALSE), D59=7, VLOOKUP(H59, Film_Workers!$B$2:$AR$55, 20, FALSE), D59=8, VLOOKUP(H59, Film_Workers!$B$2:$AR$55, 21, FALSE), D59=9, VLOOKUP(H59, Film_Workers!$B$2:$AR$55, 22, FALSE), D59=10, VLOOKUP(H59, Film_Workers!$B$2:$AR$55, 23, FALSE), D59=11, VLOOKUP(H59, Film_Workers!$B$2:$AR$55, 24, FALSE), D59=12, VLOOKUP(H59, Film_Workers!$B$2:$AR$55, 25, FALSE)), C59=2016, _xlfn.IFS(D59=1, VLOOKUP(H59, Film_Workers!$B$2:$AR$55, 26, FALSE), D59=2, VLOOKUP(H59, Film_Workers!$B$2:$AR$55, 27, FALSE), D59=3, VLOOKUP(H59, Film_Workers!$B$2:$AR$55, 28, FALSE), D59=4, VLOOKUP(H59, Film_Workers!$B$2:$AR$55, 29, FALSE), D59=5, VLOOKUP(H59, Film_Workers!$B$2:$AR$55, 30, FALSE), D59=6, VLOOKUP(H59, Film_Workers!$B$2:$AR$55, 31, FALSE), D59=7, VLOOKUP(H59, Film_Workers!$B$2:$AR$55, 32, FALSE), D59=8, VLOOKUP(H59, Film_Workers!$B$2:$AR$55, 33, FALSE), D59=9, VLOOKUP(H59, Film_Workers!$B$2:$AR$55, 34, FALSE), D59=10, VLOOKUP(H59, Film_Workers!$B$2:$AR$55, 35, FALSE), D59=11, VLOOKUP(H59, Film_Workers!$B$2:$AR$55, 36, FALSE), D59=12, VLOOKUP(H59, Film_Workers!$B$2:$AR$55, 37, FALSE)), C59=2017, _xlfn.IFS(D59=1, VLOOKUP(H59, Film_Workers!$B$2:$AR$55, 38, FALSE), D59=2, VLOOKUP(H59, Film_Workers!$B$2:$AR$55, 39, FALSE), D59=3, VLOOKUP(H59, Film_Workers!$B$2:$AR$55, 40, FALSE), D59=4, VLOOKUP(H59, Film_Workers!$B$2:$AR$55, 41, FALSE), D59=5, VLOOKUP(H59, Film_Workers!$B$2:$AR$55, 42, FALSE), D59=6, VLOOKUP(H59, Film_Workers!$B$2:$AR$55, 43)))</f>
        <v>1856</v>
      </c>
      <c r="W59">
        <f>_xlfn.IFS(C59=2014, _xlfn.IFS(D59=1, VLOOKUP(H59, Priv_Workers!$B$2:$AR$55, 2, FALSE), D59=2, VLOOKUP(H59, Priv_Workers!$B$2:$AR$55, 3, FALSE), D59=3, VLOOKUP(H59, Priv_Workers!$B$2:$AR$55, 4, FALSE), D59=4, VLOOKUP(H59, Priv_Workers!$B$2:$AR$55, 5, FALSE), D59=5, VLOOKUP(H59, Priv_Workers!$B$2:$AR$55, 6, FALSE), D59=6, VLOOKUP(H59, Priv_Workers!$B$2:$AR$55, 7, FALSE), D59=7, VLOOKUP(H59, Priv_Workers!$B$2:$AR$55, 8, FALSE), D59=8, VLOOKUP(H59, Priv_Workers!$B$2:$AR$55, 9, FALSE), D59=9, VLOOKUP(H59, Priv_Workers!$B$2:$AR$55, 10, FALSE), D59=10, VLOOKUP(H59, Priv_Workers!$B$2:$AR$55, 11, FALSE), D59=11, VLOOKUP(H59, Priv_Workers!$B$2:$AR$55, 12, FALSE), D59=12, VLOOKUP(H59, Priv_Workers!$B$2:$AR$55, 13, FALSE)), C59=2015, _xlfn.IFS(D59=1, VLOOKUP(H59, Priv_Workers!$B$2:$AR$55, 14, FALSE), D59=2, VLOOKUP(H59, Priv_Workers!$B$2:$AR$55, 15, FALSE), D59=3, VLOOKUP(H59, Priv_Workers!$B$2:$AR$55, 16, FALSE), D59=4, VLOOKUP(H59, Priv_Workers!$B$2:$AR$55, 17, FALSE), D59=5, VLOOKUP(H59, Priv_Workers!$B$2:$AR$55, 18, FALSE), D59=6, VLOOKUP(H59, Priv_Workers!$B$2:$AR$55, 19, FALSE), D59=7, VLOOKUP(H59, Priv_Workers!$B$2:$AR$55, 20, FALSE), D59=8, VLOOKUP(H59, Priv_Workers!$B$2:$AR$55, 21, FALSE), D59=9, VLOOKUP(H59, Priv_Workers!$B$2:$AR$55, 22, FALSE), D59=10, VLOOKUP(H59, Priv_Workers!$B$2:$AR$55, 23, FALSE), D59=11, VLOOKUP(H59, Priv_Workers!$B$2:$AR$55, 24, FALSE), D59=12, VLOOKUP(H59, Priv_Workers!$B$2:$AR$55, 25, FALSE)), C59=2016, _xlfn.IFS(D59=1, VLOOKUP(H59, Priv_Workers!$B$2:$AR$55, 26, FALSE), D59=2, VLOOKUP(H59, Priv_Workers!$B$2:$AR$55, 27, FALSE), D59=3, VLOOKUP(H59, Priv_Workers!$B$2:$AR$55, 28, FALSE), D59=4, VLOOKUP(H59, Priv_Workers!$B$2:$AR$55, 29, FALSE), D59=5, VLOOKUP(H59, Priv_Workers!$B$2:$AR$55, 30, FALSE), D59=6, VLOOKUP(H59, Priv_Workers!$B$2:$AR$55, 31, FALSE), D59=7, VLOOKUP(H59, Priv_Workers!$B$2:$AR$55, 32, FALSE), D59=8, VLOOKUP(H59, Priv_Workers!$B$2:$AR$55, 33, FALSE), D59=9, VLOOKUP(H59, Priv_Workers!$B$2:$AR$55, 34, FALSE), D59=10, VLOOKUP(H59, Priv_Workers!$B$2:$AR$55, 35, FALSE), D59=11, VLOOKUP(H59, Priv_Workers!$B$2:$AR$55, 36, FALSE), D59=12, VLOOKUP(H59, Priv_Workers!$B$2:$AR$55, 37, FALSE)), C59=2017, _xlfn.IFS(D59=1, VLOOKUP(H59, Priv_Workers!$B$2:$AR$55, 38, FALSE), D59=2, VLOOKUP(H59, Priv_Workers!$B$2:$AR$55, 39, FALSE), D59=3, VLOOKUP(H59, Priv_Workers!$B$2:$AR$55, 40, FALSE), D59=4, VLOOKUP(H59, Priv_Workers!$B$2:$AR$55, 41, FALSE), D59=5, VLOOKUP(H59, Priv_Workers!$B$2:$AR$55, 42, FALSE), D59=6, VLOOKUP(H59, Priv_Workers!$B$2:$AR$55, 43)))</f>
        <v>629459</v>
      </c>
      <c r="X59" s="15">
        <f t="shared" si="3"/>
        <v>2.9485637666631188E-3</v>
      </c>
      <c r="Y59" s="8">
        <f>_xlfn.IFS(C59=2014, _xlfn.IFS(E59=1, VLOOKUP(H59, Wage_Info!$B$2:$AD$55, 2, FALSE), E59=2, VLOOKUP(H59, Wage_Info!$B$2:$AD$55, 3, FALSE), E59=3, VLOOKUP(H59, Wage_Info!$B$2:$AD$55, 4, FALSE), E59=4, VLOOKUP(H59, Wage_Info!$B$2:$AD$55, 5, FALSE)), C59=2015, _xlfn.IFS(E59=1, VLOOKUP(H59, Wage_Info!$B$2:$AD$55, 6, FALSE), E59=2, VLOOKUP(H59, Wage_Info!$B$2:$AD$55, 7, FALSE), E59=3, VLOOKUP(H59, Wage_Info!$B$2:$AD$55, 8, FALSE), E59=4, VLOOKUP(H59, Wage_Info!$B$2:$AD$55, 9, FALSE)), C59=2016, _xlfn.IFS(E59=1, VLOOKUP(H59, Wage_Info!$B$2:$AD$55, 10, FALSE), E59=2, VLOOKUP(H59, Wage_Info!$B$2:$AD$55, 11, FALSE), E59=3, VLOOKUP(H59, Wage_Info!$B$2:$AD$55, 12, FALSE), E59=4, VLOOKUP(H59, Wage_Info!$B$2:$AD$55, 13, FALSE)), C59=2017, _xlfn.IFS(E59=1, VLOOKUP(H59, Wage_Info!$B$2:$AD$55, 14, FALSE), E59=2, VLOOKUP(H59, Wage_Info!$B$2:$AD$55, 15, FALSE)))</f>
        <v>38533828</v>
      </c>
      <c r="Z59" s="8">
        <f>_xlfn.IFS(C59=2014, _xlfn.IFS(E59=1, VLOOKUP(H59, Wage_Info!$B$2:$AD$55, 16, FALSE), E59=2, VLOOKUP(H59, Wage_Info!$B$2:$AD$55, 17, FALSE), E59=3, VLOOKUP(H59, Wage_Info!$B$2:$AD$55, 18, FALSE), E59=4, VLOOKUP(H59, Wage_Info!$B$2:$AD$55, 19, FALSE)), C59=2015, _xlfn.IFS(E59=1, VLOOKUP(H59, Wage_Info!$B$2:$AD$55, 20, FALSE), E59=2, VLOOKUP(H59, Wage_Info!$B$2:$AD$55, 21, FALSE), E59=3, VLOOKUP(H59, Wage_Info!$B$2:$AD$55, 22, FALSE), E59=4, VLOOKUP(H59, Wage_Info!$B$2:$AD$55, 23, FALSE)), C59=2016, _xlfn.IFS(E59=1, VLOOKUP(H59, Wage_Info!$B$2:$AD$55, 24, FALSE), E59=2, VLOOKUP(H59, Wage_Info!$B$2:$AD$55, 25, FALSE), E59=3, VLOOKUP(H59, Wage_Info!$B$2:$AD$55, 26, FALSE), E59=4, VLOOKUP(H59, Wage_Info!$B$2:$AD$55, 27, FALSE)), C59=2017, _xlfn.IFS(E59=1, VLOOKUP(H59, Wage_Info!$B$2:$AD$55, 28, FALSE), E59=2, VLOOKUP(H59, Wage_Info!$B$2:$AD$55, 29, FALSE)))</f>
        <v>6293575693</v>
      </c>
      <c r="AA59" s="16">
        <f t="shared" si="4"/>
        <v>6.1227241682115735E-3</v>
      </c>
      <c r="AB59">
        <f>Key!C271</f>
        <v>1</v>
      </c>
      <c r="AC59">
        <f t="shared" si="5"/>
        <v>0</v>
      </c>
      <c r="AD59">
        <f t="shared" si="6"/>
        <v>0</v>
      </c>
      <c r="AE59">
        <f t="shared" si="7"/>
        <v>0</v>
      </c>
    </row>
    <row r="60" spans="1:31" x14ac:dyDescent="0.3">
      <c r="A60">
        <v>282</v>
      </c>
      <c r="B60">
        <v>101</v>
      </c>
      <c r="C60">
        <v>2016</v>
      </c>
      <c r="D60">
        <v>6</v>
      </c>
      <c r="E60">
        <f t="shared" si="0"/>
        <v>2</v>
      </c>
      <c r="F60">
        <v>2017</v>
      </c>
      <c r="G60" t="s">
        <v>187</v>
      </c>
      <c r="H60" s="13">
        <f>VALUE(IF(G60="foreign",53,SUBSTITUTE(G60,G60,VLOOKUP(G60,Key!$F$2:$G$55,2,))))</f>
        <v>53</v>
      </c>
      <c r="I60" t="s">
        <v>216</v>
      </c>
      <c r="J60">
        <f>VALUE(_xlfn.IFS(I60="foreign",53,I60="fictional",54,NOT(OR(I60="foreign",I60="fictional")),SUBSTITUTE(I60,I60,VLOOKUP(I60,Key!$F$2:$G$55,2,))))</f>
        <v>54</v>
      </c>
      <c r="K60">
        <f t="shared" si="1"/>
        <v>0</v>
      </c>
      <c r="L60">
        <f>VLOOKUP(H60, Key!$G$2:$J$54, 2)</f>
        <v>0</v>
      </c>
      <c r="M60">
        <f>VLOOKUP(J60, Key!$G$2:$J$54, 2)</f>
        <v>0</v>
      </c>
      <c r="N60">
        <f>VLOOKUP("*"&amp;G60&amp;"*",Key!$M$2:$N$6,2,FALSE)</f>
        <v>0</v>
      </c>
      <c r="O60">
        <f>VLOOKUP("*"&amp;G60&amp;"*",Key!$Q$2:$R$11,2,FALSE)</f>
        <v>0</v>
      </c>
      <c r="P60">
        <v>2368</v>
      </c>
      <c r="Q60" s="8">
        <v>30000000</v>
      </c>
      <c r="R60" t="s">
        <v>178</v>
      </c>
      <c r="S60">
        <f>VLOOKUP(R60, Key!$T$2:$U$25, 2, FALSE)</f>
        <v>5</v>
      </c>
      <c r="T60">
        <f t="shared" si="2"/>
        <v>0</v>
      </c>
      <c r="U60">
        <f>_xlfn.IFS(F60=2017, VLOOKUP(H60, 'State Pop'!$B$2:$F$55,5),F60=2016, VLOOKUP(H60, 'State Pop'!$B$2:$F$55,4), F60=2015, VLOOKUP(H60, 'State Pop'!$B$2:$F$55,3), F60=2014, VLOOKUP(H60, 'State Pop'!$B$2:$F$55,2))</f>
        <v>0</v>
      </c>
      <c r="V60">
        <f>_xlfn.IFS(C60=2014, _xlfn.IFS(D60=1, VLOOKUP(H60, Film_Workers!$B$2:$AR$55, 2, FALSE), D60=2, VLOOKUP(H60, Film_Workers!$B$2:$AR$55, 3, FALSE), D60=3, VLOOKUP(H60, Film_Workers!$B$2:$AR$55, 4, FALSE), D60=4, VLOOKUP(H60, Film_Workers!$B$2:$AR$55, 5, FALSE), D60=5, VLOOKUP(H60, Film_Workers!$B$2:$AR$55, 6, FALSE), D60=6, VLOOKUP(H60, Film_Workers!$B$2:$AR$55, 7, FALSE), D60=7, VLOOKUP(H60, Film_Workers!$B$2:$AR$55, 8, FALSE), D60=8, VLOOKUP(H60, Film_Workers!$B$2:$AR$55, 9, FALSE), D60=9, VLOOKUP(H60, Film_Workers!$B$2:$AR$55, 10, FALSE), D60=10, VLOOKUP(H60, Film_Workers!$B$2:$AR$55, 11, FALSE), D60=11, VLOOKUP(H60, Film_Workers!$B$2:$AR$55, 12, FALSE), D60=12, VLOOKUP(H60, Film_Workers!$B$2:$AR$55, 13, FALSE)), C60=2015, _xlfn.IFS(D60=1, VLOOKUP(H60, Film_Workers!$B$2:$AR$55, 14, FALSE), D60=2, VLOOKUP(H60, Film_Workers!$B$2:$AR$55, 15, FALSE), D60=3, VLOOKUP(H60, Film_Workers!$B$2:$AR$55, 16, FALSE), D60=4, VLOOKUP(H60, Film_Workers!$B$2:$AR$55, 17, FALSE), D60=5, VLOOKUP(H60, Film_Workers!$B$2:$AR$55, 18, FALSE), D60=6, VLOOKUP(H60, Film_Workers!$B$2:$AR$55, 19, FALSE), D60=7, VLOOKUP(H60, Film_Workers!$B$2:$AR$55, 20, FALSE), D60=8, VLOOKUP(H60, Film_Workers!$B$2:$AR$55, 21, FALSE), D60=9, VLOOKUP(H60, Film_Workers!$B$2:$AR$55, 22, FALSE), D60=10, VLOOKUP(H60, Film_Workers!$B$2:$AR$55, 23, FALSE), D60=11, VLOOKUP(H60, Film_Workers!$B$2:$AR$55, 24, FALSE), D60=12, VLOOKUP(H60, Film_Workers!$B$2:$AR$55, 25, FALSE)), C60=2016, _xlfn.IFS(D60=1, VLOOKUP(H60, Film_Workers!$B$2:$AR$55, 26, FALSE), D60=2, VLOOKUP(H60, Film_Workers!$B$2:$AR$55, 27, FALSE), D60=3, VLOOKUP(H60, Film_Workers!$B$2:$AR$55, 28, FALSE), D60=4, VLOOKUP(H60, Film_Workers!$B$2:$AR$55, 29, FALSE), D60=5, VLOOKUP(H60, Film_Workers!$B$2:$AR$55, 30, FALSE), D60=6, VLOOKUP(H60, Film_Workers!$B$2:$AR$55, 31, FALSE), D60=7, VLOOKUP(H60, Film_Workers!$B$2:$AR$55, 32, FALSE), D60=8, VLOOKUP(H60, Film_Workers!$B$2:$AR$55, 33, FALSE), D60=9, VLOOKUP(H60, Film_Workers!$B$2:$AR$55, 34, FALSE), D60=10, VLOOKUP(H60, Film_Workers!$B$2:$AR$55, 35, FALSE), D60=11, VLOOKUP(H60, Film_Workers!$B$2:$AR$55, 36, FALSE), D60=12, VLOOKUP(H60, Film_Workers!$B$2:$AR$55, 37, FALSE)), C60=2017, _xlfn.IFS(D60=1, VLOOKUP(H60, Film_Workers!$B$2:$AR$55, 38, FALSE), D60=2, VLOOKUP(H60, Film_Workers!$B$2:$AR$55, 39, FALSE), D60=3, VLOOKUP(H60, Film_Workers!$B$2:$AR$55, 40, FALSE), D60=4, VLOOKUP(H60, Film_Workers!$B$2:$AR$55, 41, FALSE), D60=5, VLOOKUP(H60, Film_Workers!$B$2:$AR$55, 42, FALSE), D60=6, VLOOKUP(H60, Film_Workers!$B$2:$AR$55, 43)))</f>
        <v>0</v>
      </c>
      <c r="W60">
        <f>_xlfn.IFS(C60=2014, _xlfn.IFS(D60=1, VLOOKUP(H60, Priv_Workers!$B$2:$AR$55, 2, FALSE), D60=2, VLOOKUP(H60, Priv_Workers!$B$2:$AR$55, 3, FALSE), D60=3, VLOOKUP(H60, Priv_Workers!$B$2:$AR$55, 4, FALSE), D60=4, VLOOKUP(H60, Priv_Workers!$B$2:$AR$55, 5, FALSE), D60=5, VLOOKUP(H60, Priv_Workers!$B$2:$AR$55, 6, FALSE), D60=6, VLOOKUP(H60, Priv_Workers!$B$2:$AR$55, 7, FALSE), D60=7, VLOOKUP(H60, Priv_Workers!$B$2:$AR$55, 8, FALSE), D60=8, VLOOKUP(H60, Priv_Workers!$B$2:$AR$55, 9, FALSE), D60=9, VLOOKUP(H60, Priv_Workers!$B$2:$AR$55, 10, FALSE), D60=10, VLOOKUP(H60, Priv_Workers!$B$2:$AR$55, 11, FALSE), D60=11, VLOOKUP(H60, Priv_Workers!$B$2:$AR$55, 12, FALSE), D60=12, VLOOKUP(H60, Priv_Workers!$B$2:$AR$55, 13, FALSE)), C60=2015, _xlfn.IFS(D60=1, VLOOKUP(H60, Priv_Workers!$B$2:$AR$55, 14, FALSE), D60=2, VLOOKUP(H60, Priv_Workers!$B$2:$AR$55, 15, FALSE), D60=3, VLOOKUP(H60, Priv_Workers!$B$2:$AR$55, 16, FALSE), D60=4, VLOOKUP(H60, Priv_Workers!$B$2:$AR$55, 17, FALSE), D60=5, VLOOKUP(H60, Priv_Workers!$B$2:$AR$55, 18, FALSE), D60=6, VLOOKUP(H60, Priv_Workers!$B$2:$AR$55, 19, FALSE), D60=7, VLOOKUP(H60, Priv_Workers!$B$2:$AR$55, 20, FALSE), D60=8, VLOOKUP(H60, Priv_Workers!$B$2:$AR$55, 21, FALSE), D60=9, VLOOKUP(H60, Priv_Workers!$B$2:$AR$55, 22, FALSE), D60=10, VLOOKUP(H60, Priv_Workers!$B$2:$AR$55, 23, FALSE), D60=11, VLOOKUP(H60, Priv_Workers!$B$2:$AR$55, 24, FALSE), D60=12, VLOOKUP(H60, Priv_Workers!$B$2:$AR$55, 25, FALSE)), C60=2016, _xlfn.IFS(D60=1, VLOOKUP(H60, Priv_Workers!$B$2:$AR$55, 26, FALSE), D60=2, VLOOKUP(H60, Priv_Workers!$B$2:$AR$55, 27, FALSE), D60=3, VLOOKUP(H60, Priv_Workers!$B$2:$AR$55, 28, FALSE), D60=4, VLOOKUP(H60, Priv_Workers!$B$2:$AR$55, 29, FALSE), D60=5, VLOOKUP(H60, Priv_Workers!$B$2:$AR$55, 30, FALSE), D60=6, VLOOKUP(H60, Priv_Workers!$B$2:$AR$55, 31, FALSE), D60=7, VLOOKUP(H60, Priv_Workers!$B$2:$AR$55, 32, FALSE), D60=8, VLOOKUP(H60, Priv_Workers!$B$2:$AR$55, 33, FALSE), D60=9, VLOOKUP(H60, Priv_Workers!$B$2:$AR$55, 34, FALSE), D60=10, VLOOKUP(H60, Priv_Workers!$B$2:$AR$55, 35, FALSE), D60=11, VLOOKUP(H60, Priv_Workers!$B$2:$AR$55, 36, FALSE), D60=12, VLOOKUP(H60, Priv_Workers!$B$2:$AR$55, 37, FALSE)), C60=2017, _xlfn.IFS(D60=1, VLOOKUP(H60, Priv_Workers!$B$2:$AR$55, 38, FALSE), D60=2, VLOOKUP(H60, Priv_Workers!$B$2:$AR$55, 39, FALSE), D60=3, VLOOKUP(H60, Priv_Workers!$B$2:$AR$55, 40, FALSE), D60=4, VLOOKUP(H60, Priv_Workers!$B$2:$AR$55, 41, FALSE), D60=5, VLOOKUP(H60, Priv_Workers!$B$2:$AR$55, 42, FALSE), D60=6, VLOOKUP(H60, Priv_Workers!$B$2:$AR$55, 43)))</f>
        <v>0</v>
      </c>
      <c r="X60" s="15" t="e">
        <f t="shared" si="3"/>
        <v>#DIV/0!</v>
      </c>
      <c r="Y60" s="8">
        <f>_xlfn.IFS(C60=2014, _xlfn.IFS(E60=1, VLOOKUP(H60, Wage_Info!$B$2:$AD$55, 2, FALSE), E60=2, VLOOKUP(H60, Wage_Info!$B$2:$AD$55, 3, FALSE), E60=3, VLOOKUP(H60, Wage_Info!$B$2:$AD$55, 4, FALSE), E60=4, VLOOKUP(H60, Wage_Info!$B$2:$AD$55, 5, FALSE)), C60=2015, _xlfn.IFS(E60=1, VLOOKUP(H60, Wage_Info!$B$2:$AD$55, 6, FALSE), E60=2, VLOOKUP(H60, Wage_Info!$B$2:$AD$55, 7, FALSE), E60=3, VLOOKUP(H60, Wage_Info!$B$2:$AD$55, 8, FALSE), E60=4, VLOOKUP(H60, Wage_Info!$B$2:$AD$55, 9, FALSE)), C60=2016, _xlfn.IFS(E60=1, VLOOKUP(H60, Wage_Info!$B$2:$AD$55, 10, FALSE), E60=2, VLOOKUP(H60, Wage_Info!$B$2:$AD$55, 11, FALSE), E60=3, VLOOKUP(H60, Wage_Info!$B$2:$AD$55, 12, FALSE), E60=4, VLOOKUP(H60, Wage_Info!$B$2:$AD$55, 13, FALSE)), C60=2017, _xlfn.IFS(E60=1, VLOOKUP(H60, Wage_Info!$B$2:$AD$55, 14, FALSE), E60=2, VLOOKUP(H60, Wage_Info!$B$2:$AD$55, 15, FALSE)))</f>
        <v>0</v>
      </c>
      <c r="Z60" s="8">
        <f>_xlfn.IFS(C60=2014, _xlfn.IFS(E60=1, VLOOKUP(H60, Wage_Info!$B$2:$AD$55, 16, FALSE), E60=2, VLOOKUP(H60, Wage_Info!$B$2:$AD$55, 17, FALSE), E60=3, VLOOKUP(H60, Wage_Info!$B$2:$AD$55, 18, FALSE), E60=4, VLOOKUP(H60, Wage_Info!$B$2:$AD$55, 19, FALSE)), C60=2015, _xlfn.IFS(E60=1, VLOOKUP(H60, Wage_Info!$B$2:$AD$55, 20, FALSE), E60=2, VLOOKUP(H60, Wage_Info!$B$2:$AD$55, 21, FALSE), E60=3, VLOOKUP(H60, Wage_Info!$B$2:$AD$55, 22, FALSE), E60=4, VLOOKUP(H60, Wage_Info!$B$2:$AD$55, 23, FALSE)), C60=2016, _xlfn.IFS(E60=1, VLOOKUP(H60, Wage_Info!$B$2:$AD$55, 24, FALSE), E60=2, VLOOKUP(H60, Wage_Info!$B$2:$AD$55, 25, FALSE), E60=3, VLOOKUP(H60, Wage_Info!$B$2:$AD$55, 26, FALSE), E60=4, VLOOKUP(H60, Wage_Info!$B$2:$AD$55, 27, FALSE)), C60=2017, _xlfn.IFS(E60=1, VLOOKUP(H60, Wage_Info!$B$2:$AD$55, 28, FALSE), E60=2, VLOOKUP(H60, Wage_Info!$B$2:$AD$55, 29, FALSE)))</f>
        <v>0</v>
      </c>
      <c r="AA60" s="16" t="e">
        <f t="shared" si="4"/>
        <v>#DIV/0!</v>
      </c>
      <c r="AB60">
        <f>Key!C283</f>
        <v>1</v>
      </c>
      <c r="AC60">
        <f t="shared" si="5"/>
        <v>0</v>
      </c>
      <c r="AD60">
        <f t="shared" si="6"/>
        <v>0</v>
      </c>
      <c r="AE60">
        <f t="shared" si="7"/>
        <v>0</v>
      </c>
    </row>
    <row r="61" spans="1:31" x14ac:dyDescent="0.3">
      <c r="A61">
        <v>191</v>
      </c>
      <c r="B61">
        <v>10</v>
      </c>
      <c r="C61">
        <v>2016</v>
      </c>
      <c r="D61">
        <v>7</v>
      </c>
      <c r="E61">
        <f t="shared" si="0"/>
        <v>3</v>
      </c>
      <c r="F61">
        <v>2017</v>
      </c>
      <c r="G61" t="s">
        <v>282</v>
      </c>
      <c r="H61" s="13">
        <f>VALUE(IF(G61="foreign",53,SUBSTITUTE(G61,G61,VLOOKUP(G61,Key!$F$2:$G$55,2,))))</f>
        <v>53</v>
      </c>
      <c r="I61" t="s">
        <v>506</v>
      </c>
      <c r="J61">
        <f>VALUE(_xlfn.IFS(I61="foreign",53,I61="fictional",54,NOT(OR(I61="foreign",I61="fictional")),SUBSTITUTE(I61,I61,VLOOKUP(I61,Key!$F$2:$G$55,2,))))</f>
        <v>20</v>
      </c>
      <c r="K61">
        <f t="shared" si="1"/>
        <v>0</v>
      </c>
      <c r="L61">
        <f>VLOOKUP(H61, Key!$G$2:$J$54, 2)</f>
        <v>0</v>
      </c>
      <c r="M61">
        <f>VLOOKUP(J61, Key!$G$2:$J$54, 2)</f>
        <v>1</v>
      </c>
      <c r="N61">
        <f>VLOOKUP("*"&amp;G61&amp;"*",Key!$M$2:$N$6,2,FALSE)</f>
        <v>0</v>
      </c>
      <c r="O61">
        <f>VLOOKUP("*"&amp;G61&amp;"*",Key!$Q$2:$R$11,2,FALSE)</f>
        <v>0</v>
      </c>
      <c r="P61">
        <v>4148</v>
      </c>
      <c r="Q61" s="8">
        <v>35000000</v>
      </c>
      <c r="R61" t="s">
        <v>176</v>
      </c>
      <c r="S61">
        <f>VLOOKUP(R61, Key!$T$2:$U$23, 2, FALSE)</f>
        <v>3</v>
      </c>
      <c r="T61">
        <f t="shared" si="2"/>
        <v>0</v>
      </c>
      <c r="U61">
        <f>_xlfn.IFS(F61=2017, VLOOKUP(H61, 'State Pop'!$B$2:$F$55,5),F61=2016, VLOOKUP(H61, 'State Pop'!$B$2:$F$55,4), F61=2015, VLOOKUP(H61, 'State Pop'!$B$2:$F$55,3), F61=2014, VLOOKUP(H61, 'State Pop'!$B$2:$F$55,2))</f>
        <v>0</v>
      </c>
      <c r="V61">
        <f>_xlfn.IFS(C61=2014, _xlfn.IFS(D61=1, VLOOKUP(H61, Film_Workers!$B$2:$AR$55, 2, FALSE), D61=2, VLOOKUP(H61, Film_Workers!$B$2:$AR$55, 3, FALSE), D61=3, VLOOKUP(H61, Film_Workers!$B$2:$AR$55, 4, FALSE), D61=4, VLOOKUP(H61, Film_Workers!$B$2:$AR$55, 5, FALSE), D61=5, VLOOKUP(H61, Film_Workers!$B$2:$AR$55, 6, FALSE), D61=6, VLOOKUP(H61, Film_Workers!$B$2:$AR$55, 7, FALSE), D61=7, VLOOKUP(H61, Film_Workers!$B$2:$AR$55, 8, FALSE), D61=8, VLOOKUP(H61, Film_Workers!$B$2:$AR$55, 9, FALSE), D61=9, VLOOKUP(H61, Film_Workers!$B$2:$AR$55, 10, FALSE), D61=10, VLOOKUP(H61, Film_Workers!$B$2:$AR$55, 11, FALSE), D61=11, VLOOKUP(H61, Film_Workers!$B$2:$AR$55, 12, FALSE), D61=12, VLOOKUP(H61, Film_Workers!$B$2:$AR$55, 13, FALSE)), C61=2015, _xlfn.IFS(D61=1, VLOOKUP(H61, Film_Workers!$B$2:$AR$55, 14, FALSE), D61=2, VLOOKUP(H61, Film_Workers!$B$2:$AR$55, 15, FALSE), D61=3, VLOOKUP(H61, Film_Workers!$B$2:$AR$55, 16, FALSE), D61=4, VLOOKUP(H61, Film_Workers!$B$2:$AR$55, 17, FALSE), D61=5, VLOOKUP(H61, Film_Workers!$B$2:$AR$55, 18, FALSE), D61=6, VLOOKUP(H61, Film_Workers!$B$2:$AR$55, 19, FALSE), D61=7, VLOOKUP(H61, Film_Workers!$B$2:$AR$55, 20, FALSE), D61=8, VLOOKUP(H61, Film_Workers!$B$2:$AR$55, 21, FALSE), D61=9, VLOOKUP(H61, Film_Workers!$B$2:$AR$55, 22, FALSE), D61=10, VLOOKUP(H61, Film_Workers!$B$2:$AR$55, 23, FALSE), D61=11, VLOOKUP(H61, Film_Workers!$B$2:$AR$55, 24, FALSE), D61=12, VLOOKUP(H61, Film_Workers!$B$2:$AR$55, 25, FALSE)), C61=2016, _xlfn.IFS(D61=1, VLOOKUP(H61, Film_Workers!$B$2:$AR$55, 26, FALSE), D61=2, VLOOKUP(H61, Film_Workers!$B$2:$AR$55, 27, FALSE), D61=3, VLOOKUP(H61, Film_Workers!$B$2:$AR$55, 28, FALSE), D61=4, VLOOKUP(H61, Film_Workers!$B$2:$AR$55, 29, FALSE), D61=5, VLOOKUP(H61, Film_Workers!$B$2:$AR$55, 30, FALSE), D61=6, VLOOKUP(H61, Film_Workers!$B$2:$AR$55, 31, FALSE), D61=7, VLOOKUP(H61, Film_Workers!$B$2:$AR$55, 32, FALSE), D61=8, VLOOKUP(H61, Film_Workers!$B$2:$AR$55, 33, FALSE), D61=9, VLOOKUP(H61, Film_Workers!$B$2:$AR$55, 34, FALSE), D61=10, VLOOKUP(H61, Film_Workers!$B$2:$AR$55, 35, FALSE), D61=11, VLOOKUP(H61, Film_Workers!$B$2:$AR$55, 36, FALSE), D61=12, VLOOKUP(H61, Film_Workers!$B$2:$AR$55, 37, FALSE)), C61=2017, _xlfn.IFS(D61=1, VLOOKUP(H61, Film_Workers!$B$2:$AR$55, 38, FALSE), D61=2, VLOOKUP(H61, Film_Workers!$B$2:$AR$55, 39, FALSE), D61=3, VLOOKUP(H61, Film_Workers!$B$2:$AR$55, 40, FALSE), D61=4, VLOOKUP(H61, Film_Workers!$B$2:$AR$55, 41, FALSE), D61=5, VLOOKUP(H61, Film_Workers!$B$2:$AR$55, 42, FALSE), D61=6, VLOOKUP(H61, Film_Workers!$B$2:$AR$55, 43)))</f>
        <v>0</v>
      </c>
      <c r="W61">
        <f>_xlfn.IFS(C61=2014, _xlfn.IFS(D61=1, VLOOKUP(H61, Priv_Workers!$B$2:$AR$55, 2, FALSE), D61=2, VLOOKUP(H61, Priv_Workers!$B$2:$AR$55, 3, FALSE), D61=3, VLOOKUP(H61, Priv_Workers!$B$2:$AR$55, 4, FALSE), D61=4, VLOOKUP(H61, Priv_Workers!$B$2:$AR$55, 5, FALSE), D61=5, VLOOKUP(H61, Priv_Workers!$B$2:$AR$55, 6, FALSE), D61=6, VLOOKUP(H61, Priv_Workers!$B$2:$AR$55, 7, FALSE), D61=7, VLOOKUP(H61, Priv_Workers!$B$2:$AR$55, 8, FALSE), D61=8, VLOOKUP(H61, Priv_Workers!$B$2:$AR$55, 9, FALSE), D61=9, VLOOKUP(H61, Priv_Workers!$B$2:$AR$55, 10, FALSE), D61=10, VLOOKUP(H61, Priv_Workers!$B$2:$AR$55, 11, FALSE), D61=11, VLOOKUP(H61, Priv_Workers!$B$2:$AR$55, 12, FALSE), D61=12, VLOOKUP(H61, Priv_Workers!$B$2:$AR$55, 13, FALSE)), C61=2015, _xlfn.IFS(D61=1, VLOOKUP(H61, Priv_Workers!$B$2:$AR$55, 14, FALSE), D61=2, VLOOKUP(H61, Priv_Workers!$B$2:$AR$55, 15, FALSE), D61=3, VLOOKUP(H61, Priv_Workers!$B$2:$AR$55, 16, FALSE), D61=4, VLOOKUP(H61, Priv_Workers!$B$2:$AR$55, 17, FALSE), D61=5, VLOOKUP(H61, Priv_Workers!$B$2:$AR$55, 18, FALSE), D61=6, VLOOKUP(H61, Priv_Workers!$B$2:$AR$55, 19, FALSE), D61=7, VLOOKUP(H61, Priv_Workers!$B$2:$AR$55, 20, FALSE), D61=8, VLOOKUP(H61, Priv_Workers!$B$2:$AR$55, 21, FALSE), D61=9, VLOOKUP(H61, Priv_Workers!$B$2:$AR$55, 22, FALSE), D61=10, VLOOKUP(H61, Priv_Workers!$B$2:$AR$55, 23, FALSE), D61=11, VLOOKUP(H61, Priv_Workers!$B$2:$AR$55, 24, FALSE), D61=12, VLOOKUP(H61, Priv_Workers!$B$2:$AR$55, 25, FALSE)), C61=2016, _xlfn.IFS(D61=1, VLOOKUP(H61, Priv_Workers!$B$2:$AR$55, 26, FALSE), D61=2, VLOOKUP(H61, Priv_Workers!$B$2:$AR$55, 27, FALSE), D61=3, VLOOKUP(H61, Priv_Workers!$B$2:$AR$55, 28, FALSE), D61=4, VLOOKUP(H61, Priv_Workers!$B$2:$AR$55, 29, FALSE), D61=5, VLOOKUP(H61, Priv_Workers!$B$2:$AR$55, 30, FALSE), D61=6, VLOOKUP(H61, Priv_Workers!$B$2:$AR$55, 31, FALSE), D61=7, VLOOKUP(H61, Priv_Workers!$B$2:$AR$55, 32, FALSE), D61=8, VLOOKUP(H61, Priv_Workers!$B$2:$AR$55, 33, FALSE), D61=9, VLOOKUP(H61, Priv_Workers!$B$2:$AR$55, 34, FALSE), D61=10, VLOOKUP(H61, Priv_Workers!$B$2:$AR$55, 35, FALSE), D61=11, VLOOKUP(H61, Priv_Workers!$B$2:$AR$55, 36, FALSE), D61=12, VLOOKUP(H61, Priv_Workers!$B$2:$AR$55, 37, FALSE)), C61=2017, _xlfn.IFS(D61=1, VLOOKUP(H61, Priv_Workers!$B$2:$AR$55, 38, FALSE), D61=2, VLOOKUP(H61, Priv_Workers!$B$2:$AR$55, 39, FALSE), D61=3, VLOOKUP(H61, Priv_Workers!$B$2:$AR$55, 40, FALSE), D61=4, VLOOKUP(H61, Priv_Workers!$B$2:$AR$55, 41, FALSE), D61=5, VLOOKUP(H61, Priv_Workers!$B$2:$AR$55, 42, FALSE), D61=6, VLOOKUP(H61, Priv_Workers!$B$2:$AR$55, 43)))</f>
        <v>0</v>
      </c>
      <c r="X61" s="15" t="e">
        <f t="shared" si="3"/>
        <v>#DIV/0!</v>
      </c>
      <c r="Y61" s="8">
        <f>_xlfn.IFS(C61=2014, _xlfn.IFS(E61=1, VLOOKUP(H61, Wage_Info!$B$2:$AD$55, 2, FALSE), E61=2, VLOOKUP(H61, Wage_Info!$B$2:$AD$55, 3, FALSE), E61=3, VLOOKUP(H61, Wage_Info!$B$2:$AD$55, 4, FALSE), E61=4, VLOOKUP(H61, Wage_Info!$B$2:$AD$55, 5, FALSE)), C61=2015, _xlfn.IFS(E61=1, VLOOKUP(H61, Wage_Info!$B$2:$AD$55, 6, FALSE), E61=2, VLOOKUP(H61, Wage_Info!$B$2:$AD$55, 7, FALSE), E61=3, VLOOKUP(H61, Wage_Info!$B$2:$AD$55, 8, FALSE), E61=4, VLOOKUP(H61, Wage_Info!$B$2:$AD$55, 9, FALSE)), C61=2016, _xlfn.IFS(E61=1, VLOOKUP(H61, Wage_Info!$B$2:$AD$55, 10, FALSE), E61=2, VLOOKUP(H61, Wage_Info!$B$2:$AD$55, 11, FALSE), E61=3, VLOOKUP(H61, Wage_Info!$B$2:$AD$55, 12, FALSE), E61=4, VLOOKUP(H61, Wage_Info!$B$2:$AD$55, 13, FALSE)), C61=2017, _xlfn.IFS(E61=1, VLOOKUP(H61, Wage_Info!$B$2:$AD$55, 14, FALSE), E61=2, VLOOKUP(H61, Wage_Info!$B$2:$AD$55, 15, FALSE)))</f>
        <v>0</v>
      </c>
      <c r="Z61" s="8">
        <f>_xlfn.IFS(C61=2014, _xlfn.IFS(E61=1, VLOOKUP(H61, Wage_Info!$B$2:$AD$55, 16, FALSE), E61=2, VLOOKUP(H61, Wage_Info!$B$2:$AD$55, 17, FALSE), E61=3, VLOOKUP(H61, Wage_Info!$B$2:$AD$55, 18, FALSE), E61=4, VLOOKUP(H61, Wage_Info!$B$2:$AD$55, 19, FALSE)), C61=2015, _xlfn.IFS(E61=1, VLOOKUP(H61, Wage_Info!$B$2:$AD$55, 20, FALSE), E61=2, VLOOKUP(H61, Wage_Info!$B$2:$AD$55, 21, FALSE), E61=3, VLOOKUP(H61, Wage_Info!$B$2:$AD$55, 22, FALSE), E61=4, VLOOKUP(H61, Wage_Info!$B$2:$AD$55, 23, FALSE)), C61=2016, _xlfn.IFS(E61=1, VLOOKUP(H61, Wage_Info!$B$2:$AD$55, 24, FALSE), E61=2, VLOOKUP(H61, Wage_Info!$B$2:$AD$55, 25, FALSE), E61=3, VLOOKUP(H61, Wage_Info!$B$2:$AD$55, 26, FALSE), E61=4, VLOOKUP(H61, Wage_Info!$B$2:$AD$55, 27, FALSE)), C61=2017, _xlfn.IFS(E61=1, VLOOKUP(H61, Wage_Info!$B$2:$AD$55, 28, FALSE), E61=2, VLOOKUP(H61, Wage_Info!$B$2:$AD$55, 29, FALSE)))</f>
        <v>0</v>
      </c>
      <c r="AA61" s="16" t="e">
        <f t="shared" si="4"/>
        <v>#DIV/0!</v>
      </c>
      <c r="AB61">
        <f>Key!C192</f>
        <v>1</v>
      </c>
      <c r="AC61">
        <f t="shared" si="5"/>
        <v>0</v>
      </c>
      <c r="AD61">
        <f t="shared" si="6"/>
        <v>0</v>
      </c>
      <c r="AE61">
        <f t="shared" si="7"/>
        <v>0</v>
      </c>
    </row>
    <row r="62" spans="1:31" x14ac:dyDescent="0.3">
      <c r="A62">
        <v>195</v>
      </c>
      <c r="B62">
        <v>14</v>
      </c>
      <c r="C62">
        <v>2016</v>
      </c>
      <c r="D62">
        <v>7</v>
      </c>
      <c r="E62">
        <f t="shared" si="0"/>
        <v>3</v>
      </c>
      <c r="F62">
        <v>2017</v>
      </c>
      <c r="G62" t="s">
        <v>282</v>
      </c>
      <c r="H62" s="13">
        <f>VALUE(IF(G62="foreign",53,SUBSTITUTE(G62,G62,VLOOKUP(G62,Key!$F$2:$G$55,2,))))</f>
        <v>53</v>
      </c>
      <c r="I62" t="s">
        <v>216</v>
      </c>
      <c r="J62">
        <f>VALUE(_xlfn.IFS(I62="foreign",53,I62="fictional",54,NOT(OR(I62="foreign",I62="fictional")),SUBSTITUTE(I62,I62,VLOOKUP(I62,Key!$F$2:$G$55,2,))))</f>
        <v>54</v>
      </c>
      <c r="K62">
        <f t="shared" si="1"/>
        <v>0</v>
      </c>
      <c r="L62">
        <f>VLOOKUP(H62, Key!$G$2:$J$54, 2)</f>
        <v>0</v>
      </c>
      <c r="M62">
        <f>VLOOKUP(J62, Key!$G$2:$J$54, 2)</f>
        <v>0</v>
      </c>
      <c r="N62">
        <f>VLOOKUP("*"&amp;G62&amp;"*",Key!$M$2:$N$6,2,FALSE)</f>
        <v>0</v>
      </c>
      <c r="O62">
        <f>VLOOKUP("*"&amp;G62&amp;"*",Key!$Q$2:$R$11,2,FALSE)</f>
        <v>0</v>
      </c>
      <c r="P62">
        <v>4080</v>
      </c>
      <c r="Q62" s="8">
        <v>180000000</v>
      </c>
      <c r="R62" t="s">
        <v>175</v>
      </c>
      <c r="S62">
        <f>VLOOKUP(R62, Key!$T$2:$U$23, 2, FALSE)</f>
        <v>2</v>
      </c>
      <c r="T62">
        <f t="shared" si="2"/>
        <v>0</v>
      </c>
      <c r="U62">
        <f>_xlfn.IFS(F62=2017, VLOOKUP(H62, 'State Pop'!$B$2:$F$55,5),F62=2016, VLOOKUP(H62, 'State Pop'!$B$2:$F$55,4), F62=2015, VLOOKUP(H62, 'State Pop'!$B$2:$F$55,3), F62=2014, VLOOKUP(H62, 'State Pop'!$B$2:$F$55,2))</f>
        <v>0</v>
      </c>
      <c r="V62">
        <f>_xlfn.IFS(C62=2014, _xlfn.IFS(D62=1, VLOOKUP(H62, Film_Workers!$B$2:$AR$55, 2, FALSE), D62=2, VLOOKUP(H62, Film_Workers!$B$2:$AR$55, 3, FALSE), D62=3, VLOOKUP(H62, Film_Workers!$B$2:$AR$55, 4, FALSE), D62=4, VLOOKUP(H62, Film_Workers!$B$2:$AR$55, 5, FALSE), D62=5, VLOOKUP(H62, Film_Workers!$B$2:$AR$55, 6, FALSE), D62=6, VLOOKUP(H62, Film_Workers!$B$2:$AR$55, 7, FALSE), D62=7, VLOOKUP(H62, Film_Workers!$B$2:$AR$55, 8, FALSE), D62=8, VLOOKUP(H62, Film_Workers!$B$2:$AR$55, 9, FALSE), D62=9, VLOOKUP(H62, Film_Workers!$B$2:$AR$55, 10, FALSE), D62=10, VLOOKUP(H62, Film_Workers!$B$2:$AR$55, 11, FALSE), D62=11, VLOOKUP(H62, Film_Workers!$B$2:$AR$55, 12, FALSE), D62=12, VLOOKUP(H62, Film_Workers!$B$2:$AR$55, 13, FALSE)), C62=2015, _xlfn.IFS(D62=1, VLOOKUP(H62, Film_Workers!$B$2:$AR$55, 14, FALSE), D62=2, VLOOKUP(H62, Film_Workers!$B$2:$AR$55, 15, FALSE), D62=3, VLOOKUP(H62, Film_Workers!$B$2:$AR$55, 16, FALSE), D62=4, VLOOKUP(H62, Film_Workers!$B$2:$AR$55, 17, FALSE), D62=5, VLOOKUP(H62, Film_Workers!$B$2:$AR$55, 18, FALSE), D62=6, VLOOKUP(H62, Film_Workers!$B$2:$AR$55, 19, FALSE), D62=7, VLOOKUP(H62, Film_Workers!$B$2:$AR$55, 20, FALSE), D62=8, VLOOKUP(H62, Film_Workers!$B$2:$AR$55, 21, FALSE), D62=9, VLOOKUP(H62, Film_Workers!$B$2:$AR$55, 22, FALSE), D62=10, VLOOKUP(H62, Film_Workers!$B$2:$AR$55, 23, FALSE), D62=11, VLOOKUP(H62, Film_Workers!$B$2:$AR$55, 24, FALSE), D62=12, VLOOKUP(H62, Film_Workers!$B$2:$AR$55, 25, FALSE)), C62=2016, _xlfn.IFS(D62=1, VLOOKUP(H62, Film_Workers!$B$2:$AR$55, 26, FALSE), D62=2, VLOOKUP(H62, Film_Workers!$B$2:$AR$55, 27, FALSE), D62=3, VLOOKUP(H62, Film_Workers!$B$2:$AR$55, 28, FALSE), D62=4, VLOOKUP(H62, Film_Workers!$B$2:$AR$55, 29, FALSE), D62=5, VLOOKUP(H62, Film_Workers!$B$2:$AR$55, 30, FALSE), D62=6, VLOOKUP(H62, Film_Workers!$B$2:$AR$55, 31, FALSE), D62=7, VLOOKUP(H62, Film_Workers!$B$2:$AR$55, 32, FALSE), D62=8, VLOOKUP(H62, Film_Workers!$B$2:$AR$55, 33, FALSE), D62=9, VLOOKUP(H62, Film_Workers!$B$2:$AR$55, 34, FALSE), D62=10, VLOOKUP(H62, Film_Workers!$B$2:$AR$55, 35, FALSE), D62=11, VLOOKUP(H62, Film_Workers!$B$2:$AR$55, 36, FALSE), D62=12, VLOOKUP(H62, Film_Workers!$B$2:$AR$55, 37, FALSE)), C62=2017, _xlfn.IFS(D62=1, VLOOKUP(H62, Film_Workers!$B$2:$AR$55, 38, FALSE), D62=2, VLOOKUP(H62, Film_Workers!$B$2:$AR$55, 39, FALSE), D62=3, VLOOKUP(H62, Film_Workers!$B$2:$AR$55, 40, FALSE), D62=4, VLOOKUP(H62, Film_Workers!$B$2:$AR$55, 41, FALSE), D62=5, VLOOKUP(H62, Film_Workers!$B$2:$AR$55, 42, FALSE), D62=6, VLOOKUP(H62, Film_Workers!$B$2:$AR$55, 43)))</f>
        <v>0</v>
      </c>
      <c r="W62">
        <f>_xlfn.IFS(C62=2014, _xlfn.IFS(D62=1, VLOOKUP(H62, Priv_Workers!$B$2:$AR$55, 2, FALSE), D62=2, VLOOKUP(H62, Priv_Workers!$B$2:$AR$55, 3, FALSE), D62=3, VLOOKUP(H62, Priv_Workers!$B$2:$AR$55, 4, FALSE), D62=4, VLOOKUP(H62, Priv_Workers!$B$2:$AR$55, 5, FALSE), D62=5, VLOOKUP(H62, Priv_Workers!$B$2:$AR$55, 6, FALSE), D62=6, VLOOKUP(H62, Priv_Workers!$B$2:$AR$55, 7, FALSE), D62=7, VLOOKUP(H62, Priv_Workers!$B$2:$AR$55, 8, FALSE), D62=8, VLOOKUP(H62, Priv_Workers!$B$2:$AR$55, 9, FALSE), D62=9, VLOOKUP(H62, Priv_Workers!$B$2:$AR$55, 10, FALSE), D62=10, VLOOKUP(H62, Priv_Workers!$B$2:$AR$55, 11, FALSE), D62=11, VLOOKUP(H62, Priv_Workers!$B$2:$AR$55, 12, FALSE), D62=12, VLOOKUP(H62, Priv_Workers!$B$2:$AR$55, 13, FALSE)), C62=2015, _xlfn.IFS(D62=1, VLOOKUP(H62, Priv_Workers!$B$2:$AR$55, 14, FALSE), D62=2, VLOOKUP(H62, Priv_Workers!$B$2:$AR$55, 15, FALSE), D62=3, VLOOKUP(H62, Priv_Workers!$B$2:$AR$55, 16, FALSE), D62=4, VLOOKUP(H62, Priv_Workers!$B$2:$AR$55, 17, FALSE), D62=5, VLOOKUP(H62, Priv_Workers!$B$2:$AR$55, 18, FALSE), D62=6, VLOOKUP(H62, Priv_Workers!$B$2:$AR$55, 19, FALSE), D62=7, VLOOKUP(H62, Priv_Workers!$B$2:$AR$55, 20, FALSE), D62=8, VLOOKUP(H62, Priv_Workers!$B$2:$AR$55, 21, FALSE), D62=9, VLOOKUP(H62, Priv_Workers!$B$2:$AR$55, 22, FALSE), D62=10, VLOOKUP(H62, Priv_Workers!$B$2:$AR$55, 23, FALSE), D62=11, VLOOKUP(H62, Priv_Workers!$B$2:$AR$55, 24, FALSE), D62=12, VLOOKUP(H62, Priv_Workers!$B$2:$AR$55, 25, FALSE)), C62=2016, _xlfn.IFS(D62=1, VLOOKUP(H62, Priv_Workers!$B$2:$AR$55, 26, FALSE), D62=2, VLOOKUP(H62, Priv_Workers!$B$2:$AR$55, 27, FALSE), D62=3, VLOOKUP(H62, Priv_Workers!$B$2:$AR$55, 28, FALSE), D62=4, VLOOKUP(H62, Priv_Workers!$B$2:$AR$55, 29, FALSE), D62=5, VLOOKUP(H62, Priv_Workers!$B$2:$AR$55, 30, FALSE), D62=6, VLOOKUP(H62, Priv_Workers!$B$2:$AR$55, 31, FALSE), D62=7, VLOOKUP(H62, Priv_Workers!$B$2:$AR$55, 32, FALSE), D62=8, VLOOKUP(H62, Priv_Workers!$B$2:$AR$55, 33, FALSE), D62=9, VLOOKUP(H62, Priv_Workers!$B$2:$AR$55, 34, FALSE), D62=10, VLOOKUP(H62, Priv_Workers!$B$2:$AR$55, 35, FALSE), D62=11, VLOOKUP(H62, Priv_Workers!$B$2:$AR$55, 36, FALSE), D62=12, VLOOKUP(H62, Priv_Workers!$B$2:$AR$55, 37, FALSE)), C62=2017, _xlfn.IFS(D62=1, VLOOKUP(H62, Priv_Workers!$B$2:$AR$55, 38, FALSE), D62=2, VLOOKUP(H62, Priv_Workers!$B$2:$AR$55, 39, FALSE), D62=3, VLOOKUP(H62, Priv_Workers!$B$2:$AR$55, 40, FALSE), D62=4, VLOOKUP(H62, Priv_Workers!$B$2:$AR$55, 41, FALSE), D62=5, VLOOKUP(H62, Priv_Workers!$B$2:$AR$55, 42, FALSE), D62=6, VLOOKUP(H62, Priv_Workers!$B$2:$AR$55, 43)))</f>
        <v>0</v>
      </c>
      <c r="X62" s="15" t="e">
        <f t="shared" si="3"/>
        <v>#DIV/0!</v>
      </c>
      <c r="Y62" s="8">
        <f>_xlfn.IFS(C62=2014, _xlfn.IFS(E62=1, VLOOKUP(H62, Wage_Info!$B$2:$AD$55, 2, FALSE), E62=2, VLOOKUP(H62, Wage_Info!$B$2:$AD$55, 3, FALSE), E62=3, VLOOKUP(H62, Wage_Info!$B$2:$AD$55, 4, FALSE), E62=4, VLOOKUP(H62, Wage_Info!$B$2:$AD$55, 5, FALSE)), C62=2015, _xlfn.IFS(E62=1, VLOOKUP(H62, Wage_Info!$B$2:$AD$55, 6, FALSE), E62=2, VLOOKUP(H62, Wage_Info!$B$2:$AD$55, 7, FALSE), E62=3, VLOOKUP(H62, Wage_Info!$B$2:$AD$55, 8, FALSE), E62=4, VLOOKUP(H62, Wage_Info!$B$2:$AD$55, 9, FALSE)), C62=2016, _xlfn.IFS(E62=1, VLOOKUP(H62, Wage_Info!$B$2:$AD$55, 10, FALSE), E62=2, VLOOKUP(H62, Wage_Info!$B$2:$AD$55, 11, FALSE), E62=3, VLOOKUP(H62, Wage_Info!$B$2:$AD$55, 12, FALSE), E62=4, VLOOKUP(H62, Wage_Info!$B$2:$AD$55, 13, FALSE)), C62=2017, _xlfn.IFS(E62=1, VLOOKUP(H62, Wage_Info!$B$2:$AD$55, 14, FALSE), E62=2, VLOOKUP(H62, Wage_Info!$B$2:$AD$55, 15, FALSE)))</f>
        <v>0</v>
      </c>
      <c r="Z62" s="8">
        <f>_xlfn.IFS(C62=2014, _xlfn.IFS(E62=1, VLOOKUP(H62, Wage_Info!$B$2:$AD$55, 16, FALSE), E62=2, VLOOKUP(H62, Wage_Info!$B$2:$AD$55, 17, FALSE), E62=3, VLOOKUP(H62, Wage_Info!$B$2:$AD$55, 18, FALSE), E62=4, VLOOKUP(H62, Wage_Info!$B$2:$AD$55, 19, FALSE)), C62=2015, _xlfn.IFS(E62=1, VLOOKUP(H62, Wage_Info!$B$2:$AD$55, 20, FALSE), E62=2, VLOOKUP(H62, Wage_Info!$B$2:$AD$55, 21, FALSE), E62=3, VLOOKUP(H62, Wage_Info!$B$2:$AD$55, 22, FALSE), E62=4, VLOOKUP(H62, Wage_Info!$B$2:$AD$55, 23, FALSE)), C62=2016, _xlfn.IFS(E62=1, VLOOKUP(H62, Wage_Info!$B$2:$AD$55, 24, FALSE), E62=2, VLOOKUP(H62, Wage_Info!$B$2:$AD$55, 25, FALSE), E62=3, VLOOKUP(H62, Wage_Info!$B$2:$AD$55, 26, FALSE), E62=4, VLOOKUP(H62, Wage_Info!$B$2:$AD$55, 27, FALSE)), C62=2017, _xlfn.IFS(E62=1, VLOOKUP(H62, Wage_Info!$B$2:$AD$55, 28, FALSE), E62=2, VLOOKUP(H62, Wage_Info!$B$2:$AD$55, 29, FALSE)))</f>
        <v>0</v>
      </c>
      <c r="AA62" s="16" t="e">
        <f t="shared" si="4"/>
        <v>#DIV/0!</v>
      </c>
      <c r="AB62">
        <f>Key!C196</f>
        <v>1</v>
      </c>
      <c r="AC62">
        <f t="shared" si="5"/>
        <v>0</v>
      </c>
      <c r="AD62">
        <f t="shared" si="6"/>
        <v>0</v>
      </c>
      <c r="AE62">
        <f t="shared" si="7"/>
        <v>0</v>
      </c>
    </row>
    <row r="63" spans="1:31" x14ac:dyDescent="0.3">
      <c r="A63">
        <v>198</v>
      </c>
      <c r="B63">
        <v>17</v>
      </c>
      <c r="C63">
        <v>2016</v>
      </c>
      <c r="D63">
        <v>7</v>
      </c>
      <c r="E63">
        <f t="shared" si="0"/>
        <v>3</v>
      </c>
      <c r="F63">
        <v>2017</v>
      </c>
      <c r="G63" t="s">
        <v>282</v>
      </c>
      <c r="H63" s="13">
        <f>VALUE(IF(G63="foreign",53,SUBSTITUTE(G63,G63,VLOOKUP(G63,Key!$F$2:$G$55,2,))))</f>
        <v>53</v>
      </c>
      <c r="I63" t="s">
        <v>184</v>
      </c>
      <c r="J63">
        <f>VALUE(_xlfn.IFS(I63="foreign",53,I63="fictional",54,NOT(OR(I63="foreign",I63="fictional")),SUBSTITUTE(I63,I63,VLOOKUP(I63,Key!$F$2:$G$55,2,))))</f>
        <v>5</v>
      </c>
      <c r="K63">
        <f t="shared" si="1"/>
        <v>0</v>
      </c>
      <c r="L63">
        <f>VLOOKUP(H63, Key!$G$2:$J$54, 2)</f>
        <v>0</v>
      </c>
      <c r="M63">
        <f>VLOOKUP(J63, Key!$G$2:$J$54, 2)</f>
        <v>3</v>
      </c>
      <c r="N63">
        <f>VLOOKUP("*"&amp;G63&amp;"*",Key!$M$2:$N$6,2,FALSE)</f>
        <v>0</v>
      </c>
      <c r="O63">
        <f>VLOOKUP("*"&amp;G63&amp;"*",Key!$Q$2:$R$11,2,FALSE)</f>
        <v>0</v>
      </c>
      <c r="P63">
        <v>4058</v>
      </c>
      <c r="Q63" s="8">
        <v>185000000</v>
      </c>
      <c r="R63" t="s">
        <v>176</v>
      </c>
      <c r="S63">
        <f>VLOOKUP(R63, Key!$T$2:$U$23, 2, FALSE)</f>
        <v>3</v>
      </c>
      <c r="T63">
        <f t="shared" si="2"/>
        <v>0</v>
      </c>
      <c r="U63">
        <f>_xlfn.IFS(F63=2017, VLOOKUP(H63, 'State Pop'!$B$2:$F$55,5),F63=2016, VLOOKUP(H63, 'State Pop'!$B$2:$F$55,4), F63=2015, VLOOKUP(H63, 'State Pop'!$B$2:$F$55,3), F63=2014, VLOOKUP(H63, 'State Pop'!$B$2:$F$55,2))</f>
        <v>0</v>
      </c>
      <c r="V63">
        <f>_xlfn.IFS(C63=2014, _xlfn.IFS(D63=1, VLOOKUP(H63, Film_Workers!$B$2:$AR$55, 2, FALSE), D63=2, VLOOKUP(H63, Film_Workers!$B$2:$AR$55, 3, FALSE), D63=3, VLOOKUP(H63, Film_Workers!$B$2:$AR$55, 4, FALSE), D63=4, VLOOKUP(H63, Film_Workers!$B$2:$AR$55, 5, FALSE), D63=5, VLOOKUP(H63, Film_Workers!$B$2:$AR$55, 6, FALSE), D63=6, VLOOKUP(H63, Film_Workers!$B$2:$AR$55, 7, FALSE), D63=7, VLOOKUP(H63, Film_Workers!$B$2:$AR$55, 8, FALSE), D63=8, VLOOKUP(H63, Film_Workers!$B$2:$AR$55, 9, FALSE), D63=9, VLOOKUP(H63, Film_Workers!$B$2:$AR$55, 10, FALSE), D63=10, VLOOKUP(H63, Film_Workers!$B$2:$AR$55, 11, FALSE), D63=11, VLOOKUP(H63, Film_Workers!$B$2:$AR$55, 12, FALSE), D63=12, VLOOKUP(H63, Film_Workers!$B$2:$AR$55, 13, FALSE)), C63=2015, _xlfn.IFS(D63=1, VLOOKUP(H63, Film_Workers!$B$2:$AR$55, 14, FALSE), D63=2, VLOOKUP(H63, Film_Workers!$B$2:$AR$55, 15, FALSE), D63=3, VLOOKUP(H63, Film_Workers!$B$2:$AR$55, 16, FALSE), D63=4, VLOOKUP(H63, Film_Workers!$B$2:$AR$55, 17, FALSE), D63=5, VLOOKUP(H63, Film_Workers!$B$2:$AR$55, 18, FALSE), D63=6, VLOOKUP(H63, Film_Workers!$B$2:$AR$55, 19, FALSE), D63=7, VLOOKUP(H63, Film_Workers!$B$2:$AR$55, 20, FALSE), D63=8, VLOOKUP(H63, Film_Workers!$B$2:$AR$55, 21, FALSE), D63=9, VLOOKUP(H63, Film_Workers!$B$2:$AR$55, 22, FALSE), D63=10, VLOOKUP(H63, Film_Workers!$B$2:$AR$55, 23, FALSE), D63=11, VLOOKUP(H63, Film_Workers!$B$2:$AR$55, 24, FALSE), D63=12, VLOOKUP(H63, Film_Workers!$B$2:$AR$55, 25, FALSE)), C63=2016, _xlfn.IFS(D63=1, VLOOKUP(H63, Film_Workers!$B$2:$AR$55, 26, FALSE), D63=2, VLOOKUP(H63, Film_Workers!$B$2:$AR$55, 27, FALSE), D63=3, VLOOKUP(H63, Film_Workers!$B$2:$AR$55, 28, FALSE), D63=4, VLOOKUP(H63, Film_Workers!$B$2:$AR$55, 29, FALSE), D63=5, VLOOKUP(H63, Film_Workers!$B$2:$AR$55, 30, FALSE), D63=6, VLOOKUP(H63, Film_Workers!$B$2:$AR$55, 31, FALSE), D63=7, VLOOKUP(H63, Film_Workers!$B$2:$AR$55, 32, FALSE), D63=8, VLOOKUP(H63, Film_Workers!$B$2:$AR$55, 33, FALSE), D63=9, VLOOKUP(H63, Film_Workers!$B$2:$AR$55, 34, FALSE), D63=10, VLOOKUP(H63, Film_Workers!$B$2:$AR$55, 35, FALSE), D63=11, VLOOKUP(H63, Film_Workers!$B$2:$AR$55, 36, FALSE), D63=12, VLOOKUP(H63, Film_Workers!$B$2:$AR$55, 37, FALSE)), C63=2017, _xlfn.IFS(D63=1, VLOOKUP(H63, Film_Workers!$B$2:$AR$55, 38, FALSE), D63=2, VLOOKUP(H63, Film_Workers!$B$2:$AR$55, 39, FALSE), D63=3, VLOOKUP(H63, Film_Workers!$B$2:$AR$55, 40, FALSE), D63=4, VLOOKUP(H63, Film_Workers!$B$2:$AR$55, 41, FALSE), D63=5, VLOOKUP(H63, Film_Workers!$B$2:$AR$55, 42, FALSE), D63=6, VLOOKUP(H63, Film_Workers!$B$2:$AR$55, 43)))</f>
        <v>0</v>
      </c>
      <c r="W63">
        <f>_xlfn.IFS(C63=2014, _xlfn.IFS(D63=1, VLOOKUP(H63, Priv_Workers!$B$2:$AR$55, 2, FALSE), D63=2, VLOOKUP(H63, Priv_Workers!$B$2:$AR$55, 3, FALSE), D63=3, VLOOKUP(H63, Priv_Workers!$B$2:$AR$55, 4, FALSE), D63=4, VLOOKUP(H63, Priv_Workers!$B$2:$AR$55, 5, FALSE), D63=5, VLOOKUP(H63, Priv_Workers!$B$2:$AR$55, 6, FALSE), D63=6, VLOOKUP(H63, Priv_Workers!$B$2:$AR$55, 7, FALSE), D63=7, VLOOKUP(H63, Priv_Workers!$B$2:$AR$55, 8, FALSE), D63=8, VLOOKUP(H63, Priv_Workers!$B$2:$AR$55, 9, FALSE), D63=9, VLOOKUP(H63, Priv_Workers!$B$2:$AR$55, 10, FALSE), D63=10, VLOOKUP(H63, Priv_Workers!$B$2:$AR$55, 11, FALSE), D63=11, VLOOKUP(H63, Priv_Workers!$B$2:$AR$55, 12, FALSE), D63=12, VLOOKUP(H63, Priv_Workers!$B$2:$AR$55, 13, FALSE)), C63=2015, _xlfn.IFS(D63=1, VLOOKUP(H63, Priv_Workers!$B$2:$AR$55, 14, FALSE), D63=2, VLOOKUP(H63, Priv_Workers!$B$2:$AR$55, 15, FALSE), D63=3, VLOOKUP(H63, Priv_Workers!$B$2:$AR$55, 16, FALSE), D63=4, VLOOKUP(H63, Priv_Workers!$B$2:$AR$55, 17, FALSE), D63=5, VLOOKUP(H63, Priv_Workers!$B$2:$AR$55, 18, FALSE), D63=6, VLOOKUP(H63, Priv_Workers!$B$2:$AR$55, 19, FALSE), D63=7, VLOOKUP(H63, Priv_Workers!$B$2:$AR$55, 20, FALSE), D63=8, VLOOKUP(H63, Priv_Workers!$B$2:$AR$55, 21, FALSE), D63=9, VLOOKUP(H63, Priv_Workers!$B$2:$AR$55, 22, FALSE), D63=10, VLOOKUP(H63, Priv_Workers!$B$2:$AR$55, 23, FALSE), D63=11, VLOOKUP(H63, Priv_Workers!$B$2:$AR$55, 24, FALSE), D63=12, VLOOKUP(H63, Priv_Workers!$B$2:$AR$55, 25, FALSE)), C63=2016, _xlfn.IFS(D63=1, VLOOKUP(H63, Priv_Workers!$B$2:$AR$55, 26, FALSE), D63=2, VLOOKUP(H63, Priv_Workers!$B$2:$AR$55, 27, FALSE), D63=3, VLOOKUP(H63, Priv_Workers!$B$2:$AR$55, 28, FALSE), D63=4, VLOOKUP(H63, Priv_Workers!$B$2:$AR$55, 29, FALSE), D63=5, VLOOKUP(H63, Priv_Workers!$B$2:$AR$55, 30, FALSE), D63=6, VLOOKUP(H63, Priv_Workers!$B$2:$AR$55, 31, FALSE), D63=7, VLOOKUP(H63, Priv_Workers!$B$2:$AR$55, 32, FALSE), D63=8, VLOOKUP(H63, Priv_Workers!$B$2:$AR$55, 33, FALSE), D63=9, VLOOKUP(H63, Priv_Workers!$B$2:$AR$55, 34, FALSE), D63=10, VLOOKUP(H63, Priv_Workers!$B$2:$AR$55, 35, FALSE), D63=11, VLOOKUP(H63, Priv_Workers!$B$2:$AR$55, 36, FALSE), D63=12, VLOOKUP(H63, Priv_Workers!$B$2:$AR$55, 37, FALSE)), C63=2017, _xlfn.IFS(D63=1, VLOOKUP(H63, Priv_Workers!$B$2:$AR$55, 38, FALSE), D63=2, VLOOKUP(H63, Priv_Workers!$B$2:$AR$55, 39, FALSE), D63=3, VLOOKUP(H63, Priv_Workers!$B$2:$AR$55, 40, FALSE), D63=4, VLOOKUP(H63, Priv_Workers!$B$2:$AR$55, 41, FALSE), D63=5, VLOOKUP(H63, Priv_Workers!$B$2:$AR$55, 42, FALSE), D63=6, VLOOKUP(H63, Priv_Workers!$B$2:$AR$55, 43)))</f>
        <v>0</v>
      </c>
      <c r="X63" s="15" t="e">
        <f t="shared" si="3"/>
        <v>#DIV/0!</v>
      </c>
      <c r="Y63" s="8">
        <f>_xlfn.IFS(C63=2014, _xlfn.IFS(E63=1, VLOOKUP(H63, Wage_Info!$B$2:$AD$55, 2, FALSE), E63=2, VLOOKUP(H63, Wage_Info!$B$2:$AD$55, 3, FALSE), E63=3, VLOOKUP(H63, Wage_Info!$B$2:$AD$55, 4, FALSE), E63=4, VLOOKUP(H63, Wage_Info!$B$2:$AD$55, 5, FALSE)), C63=2015, _xlfn.IFS(E63=1, VLOOKUP(H63, Wage_Info!$B$2:$AD$55, 6, FALSE), E63=2, VLOOKUP(H63, Wage_Info!$B$2:$AD$55, 7, FALSE), E63=3, VLOOKUP(H63, Wage_Info!$B$2:$AD$55, 8, FALSE), E63=4, VLOOKUP(H63, Wage_Info!$B$2:$AD$55, 9, FALSE)), C63=2016, _xlfn.IFS(E63=1, VLOOKUP(H63, Wage_Info!$B$2:$AD$55, 10, FALSE), E63=2, VLOOKUP(H63, Wage_Info!$B$2:$AD$55, 11, FALSE), E63=3, VLOOKUP(H63, Wage_Info!$B$2:$AD$55, 12, FALSE), E63=4, VLOOKUP(H63, Wage_Info!$B$2:$AD$55, 13, FALSE)), C63=2017, _xlfn.IFS(E63=1, VLOOKUP(H63, Wage_Info!$B$2:$AD$55, 14, FALSE), E63=2, VLOOKUP(H63, Wage_Info!$B$2:$AD$55, 15, FALSE)))</f>
        <v>0</v>
      </c>
      <c r="Z63" s="8">
        <f>_xlfn.IFS(C63=2014, _xlfn.IFS(E63=1, VLOOKUP(H63, Wage_Info!$B$2:$AD$55, 16, FALSE), E63=2, VLOOKUP(H63, Wage_Info!$B$2:$AD$55, 17, FALSE), E63=3, VLOOKUP(H63, Wage_Info!$B$2:$AD$55, 18, FALSE), E63=4, VLOOKUP(H63, Wage_Info!$B$2:$AD$55, 19, FALSE)), C63=2015, _xlfn.IFS(E63=1, VLOOKUP(H63, Wage_Info!$B$2:$AD$55, 20, FALSE), E63=2, VLOOKUP(H63, Wage_Info!$B$2:$AD$55, 21, FALSE), E63=3, VLOOKUP(H63, Wage_Info!$B$2:$AD$55, 22, FALSE), E63=4, VLOOKUP(H63, Wage_Info!$B$2:$AD$55, 23, FALSE)), C63=2016, _xlfn.IFS(E63=1, VLOOKUP(H63, Wage_Info!$B$2:$AD$55, 24, FALSE), E63=2, VLOOKUP(H63, Wage_Info!$B$2:$AD$55, 25, FALSE), E63=3, VLOOKUP(H63, Wage_Info!$B$2:$AD$55, 26, FALSE), E63=4, VLOOKUP(H63, Wage_Info!$B$2:$AD$55, 27, FALSE)), C63=2017, _xlfn.IFS(E63=1, VLOOKUP(H63, Wage_Info!$B$2:$AD$55, 28, FALSE), E63=2, VLOOKUP(H63, Wage_Info!$B$2:$AD$55, 29, FALSE)))</f>
        <v>0</v>
      </c>
      <c r="AA63" s="16" t="e">
        <f t="shared" si="4"/>
        <v>#DIV/0!</v>
      </c>
      <c r="AB63">
        <f>Key!C199</f>
        <v>1</v>
      </c>
      <c r="AC63">
        <f t="shared" si="5"/>
        <v>0</v>
      </c>
      <c r="AD63">
        <f t="shared" si="6"/>
        <v>0</v>
      </c>
      <c r="AE63">
        <f t="shared" si="7"/>
        <v>0</v>
      </c>
    </row>
    <row r="64" spans="1:31" x14ac:dyDescent="0.3">
      <c r="A64">
        <v>223</v>
      </c>
      <c r="B64">
        <v>42</v>
      </c>
      <c r="C64">
        <v>2016</v>
      </c>
      <c r="D64">
        <v>7</v>
      </c>
      <c r="E64">
        <f t="shared" si="0"/>
        <v>3</v>
      </c>
      <c r="F64">
        <v>2017</v>
      </c>
      <c r="G64" t="s">
        <v>185</v>
      </c>
      <c r="H64" s="13">
        <f>VALUE(IF(G64="foreign",53,SUBSTITUTE(G64,G64,VLOOKUP(G64,Key!$F$2:$G$55,2,))))</f>
        <v>33</v>
      </c>
      <c r="I64" t="s">
        <v>185</v>
      </c>
      <c r="J64">
        <f>VALUE(_xlfn.IFS(I64="foreign",53,I64="fictional",54,NOT(OR(I64="foreign",I64="fictional")),SUBSTITUTE(I64,I64,VLOOKUP(I64,Key!$F$2:$G$55,2,))))</f>
        <v>33</v>
      </c>
      <c r="K64">
        <f t="shared" si="1"/>
        <v>1</v>
      </c>
      <c r="L64">
        <f>VLOOKUP(H64, Key!$G$2:$J$54, 2)</f>
        <v>3</v>
      </c>
      <c r="M64">
        <f>VLOOKUP(J64, Key!$G$2:$J$54, 2)</f>
        <v>3</v>
      </c>
      <c r="N64">
        <f>VLOOKUP("*"&amp;G64&amp;"*",Key!$M$2:$N$6,2,FALSE)</f>
        <v>2</v>
      </c>
      <c r="O64">
        <f>VLOOKUP("*"&amp;G64&amp;"*",Key!$Q$2:$R$11,2,FALSE)</f>
        <v>3</v>
      </c>
      <c r="P64">
        <v>3519</v>
      </c>
      <c r="Q64" s="8">
        <v>20000000</v>
      </c>
      <c r="R64" t="s">
        <v>215</v>
      </c>
      <c r="S64">
        <f>VLOOKUP(R64, Key!$T$2:$U$23, 2, FALSE)</f>
        <v>7</v>
      </c>
      <c r="T64">
        <f t="shared" si="2"/>
        <v>1</v>
      </c>
      <c r="U64">
        <f>_xlfn.IFS(F64=2017, VLOOKUP(H64, 'State Pop'!$B$2:$F$55,5),F64=2016, VLOOKUP(H64, 'State Pop'!$B$2:$F$55,4), F64=2015, VLOOKUP(H64, 'State Pop'!$B$2:$F$55,3), F64=2014, VLOOKUP(H64, 'State Pop'!$B$2:$F$55,2))</f>
        <v>19849399</v>
      </c>
      <c r="V64">
        <f>_xlfn.IFS(C64=2014, _xlfn.IFS(D64=1, VLOOKUP(H64, Film_Workers!$B$2:$AR$55, 2, FALSE), D64=2, VLOOKUP(H64, Film_Workers!$B$2:$AR$55, 3, FALSE), D64=3, VLOOKUP(H64, Film_Workers!$B$2:$AR$55, 4, FALSE), D64=4, VLOOKUP(H64, Film_Workers!$B$2:$AR$55, 5, FALSE), D64=5, VLOOKUP(H64, Film_Workers!$B$2:$AR$55, 6, FALSE), D64=6, VLOOKUP(H64, Film_Workers!$B$2:$AR$55, 7, FALSE), D64=7, VLOOKUP(H64, Film_Workers!$B$2:$AR$55, 8, FALSE), D64=8, VLOOKUP(H64, Film_Workers!$B$2:$AR$55, 9, FALSE), D64=9, VLOOKUP(H64, Film_Workers!$B$2:$AR$55, 10, FALSE), D64=10, VLOOKUP(H64, Film_Workers!$B$2:$AR$55, 11, FALSE), D64=11, VLOOKUP(H64, Film_Workers!$B$2:$AR$55, 12, FALSE), D64=12, VLOOKUP(H64, Film_Workers!$B$2:$AR$55, 13, FALSE)), C64=2015, _xlfn.IFS(D64=1, VLOOKUP(H64, Film_Workers!$B$2:$AR$55, 14, FALSE), D64=2, VLOOKUP(H64, Film_Workers!$B$2:$AR$55, 15, FALSE), D64=3, VLOOKUP(H64, Film_Workers!$B$2:$AR$55, 16, FALSE), D64=4, VLOOKUP(H64, Film_Workers!$B$2:$AR$55, 17, FALSE), D64=5, VLOOKUP(H64, Film_Workers!$B$2:$AR$55, 18, FALSE), D64=6, VLOOKUP(H64, Film_Workers!$B$2:$AR$55, 19, FALSE), D64=7, VLOOKUP(H64, Film_Workers!$B$2:$AR$55, 20, FALSE), D64=8, VLOOKUP(H64, Film_Workers!$B$2:$AR$55, 21, FALSE), D64=9, VLOOKUP(H64, Film_Workers!$B$2:$AR$55, 22, FALSE), D64=10, VLOOKUP(H64, Film_Workers!$B$2:$AR$55, 23, FALSE), D64=11, VLOOKUP(H64, Film_Workers!$B$2:$AR$55, 24, FALSE), D64=12, VLOOKUP(H64, Film_Workers!$B$2:$AR$55, 25, FALSE)), C64=2016, _xlfn.IFS(D64=1, VLOOKUP(H64, Film_Workers!$B$2:$AR$55, 26, FALSE), D64=2, VLOOKUP(H64, Film_Workers!$B$2:$AR$55, 27, FALSE), D64=3, VLOOKUP(H64, Film_Workers!$B$2:$AR$55, 28, FALSE), D64=4, VLOOKUP(H64, Film_Workers!$B$2:$AR$55, 29, FALSE), D64=5, VLOOKUP(H64, Film_Workers!$B$2:$AR$55, 30, FALSE), D64=6, VLOOKUP(H64, Film_Workers!$B$2:$AR$55, 31, FALSE), D64=7, VLOOKUP(H64, Film_Workers!$B$2:$AR$55, 32, FALSE), D64=8, VLOOKUP(H64, Film_Workers!$B$2:$AR$55, 33, FALSE), D64=9, VLOOKUP(H64, Film_Workers!$B$2:$AR$55, 34, FALSE), D64=10, VLOOKUP(H64, Film_Workers!$B$2:$AR$55, 35, FALSE), D64=11, VLOOKUP(H64, Film_Workers!$B$2:$AR$55, 36, FALSE), D64=12, VLOOKUP(H64, Film_Workers!$B$2:$AR$55, 37, FALSE)), C64=2017, _xlfn.IFS(D64=1, VLOOKUP(H64, Film_Workers!$B$2:$AR$55, 38, FALSE), D64=2, VLOOKUP(H64, Film_Workers!$B$2:$AR$55, 39, FALSE), D64=3, VLOOKUP(H64, Film_Workers!$B$2:$AR$55, 40, FALSE), D64=4, VLOOKUP(H64, Film_Workers!$B$2:$AR$55, 41, FALSE), D64=5, VLOOKUP(H64, Film_Workers!$B$2:$AR$55, 42, FALSE), D64=6, VLOOKUP(H64, Film_Workers!$B$2:$AR$55, 43)))</f>
        <v>46499</v>
      </c>
      <c r="W64">
        <f>_xlfn.IFS(C64=2014, _xlfn.IFS(D64=1, VLOOKUP(H64, Priv_Workers!$B$2:$AR$55, 2, FALSE), D64=2, VLOOKUP(H64, Priv_Workers!$B$2:$AR$55, 3, FALSE), D64=3, VLOOKUP(H64, Priv_Workers!$B$2:$AR$55, 4, FALSE), D64=4, VLOOKUP(H64, Priv_Workers!$B$2:$AR$55, 5, FALSE), D64=5, VLOOKUP(H64, Priv_Workers!$B$2:$AR$55, 6, FALSE), D64=6, VLOOKUP(H64, Priv_Workers!$B$2:$AR$55, 7, FALSE), D64=7, VLOOKUP(H64, Priv_Workers!$B$2:$AR$55, 8, FALSE), D64=8, VLOOKUP(H64, Priv_Workers!$B$2:$AR$55, 9, FALSE), D64=9, VLOOKUP(H64, Priv_Workers!$B$2:$AR$55, 10, FALSE), D64=10, VLOOKUP(H64, Priv_Workers!$B$2:$AR$55, 11, FALSE), D64=11, VLOOKUP(H64, Priv_Workers!$B$2:$AR$55, 12, FALSE), D64=12, VLOOKUP(H64, Priv_Workers!$B$2:$AR$55, 13, FALSE)), C64=2015, _xlfn.IFS(D64=1, VLOOKUP(H64, Priv_Workers!$B$2:$AR$55, 14, FALSE), D64=2, VLOOKUP(H64, Priv_Workers!$B$2:$AR$55, 15, FALSE), D64=3, VLOOKUP(H64, Priv_Workers!$B$2:$AR$55, 16, FALSE), D64=4, VLOOKUP(H64, Priv_Workers!$B$2:$AR$55, 17, FALSE), D64=5, VLOOKUP(H64, Priv_Workers!$B$2:$AR$55, 18, FALSE), D64=6, VLOOKUP(H64, Priv_Workers!$B$2:$AR$55, 19, FALSE), D64=7, VLOOKUP(H64, Priv_Workers!$B$2:$AR$55, 20, FALSE), D64=8, VLOOKUP(H64, Priv_Workers!$B$2:$AR$55, 21, FALSE), D64=9, VLOOKUP(H64, Priv_Workers!$B$2:$AR$55, 22, FALSE), D64=10, VLOOKUP(H64, Priv_Workers!$B$2:$AR$55, 23, FALSE), D64=11, VLOOKUP(H64, Priv_Workers!$B$2:$AR$55, 24, FALSE), D64=12, VLOOKUP(H64, Priv_Workers!$B$2:$AR$55, 25, FALSE)), C64=2016, _xlfn.IFS(D64=1, VLOOKUP(H64, Priv_Workers!$B$2:$AR$55, 26, FALSE), D64=2, VLOOKUP(H64, Priv_Workers!$B$2:$AR$55, 27, FALSE), D64=3, VLOOKUP(H64, Priv_Workers!$B$2:$AR$55, 28, FALSE), D64=4, VLOOKUP(H64, Priv_Workers!$B$2:$AR$55, 29, FALSE), D64=5, VLOOKUP(H64, Priv_Workers!$B$2:$AR$55, 30, FALSE), D64=6, VLOOKUP(H64, Priv_Workers!$B$2:$AR$55, 31, FALSE), D64=7, VLOOKUP(H64, Priv_Workers!$B$2:$AR$55, 32, FALSE), D64=8, VLOOKUP(H64, Priv_Workers!$B$2:$AR$55, 33, FALSE), D64=9, VLOOKUP(H64, Priv_Workers!$B$2:$AR$55, 34, FALSE), D64=10, VLOOKUP(H64, Priv_Workers!$B$2:$AR$55, 35, FALSE), D64=11, VLOOKUP(H64, Priv_Workers!$B$2:$AR$55, 36, FALSE), D64=12, VLOOKUP(H64, Priv_Workers!$B$2:$AR$55, 37, FALSE)), C64=2017, _xlfn.IFS(D64=1, VLOOKUP(H64, Priv_Workers!$B$2:$AR$55, 38, FALSE), D64=2, VLOOKUP(H64, Priv_Workers!$B$2:$AR$55, 39, FALSE), D64=3, VLOOKUP(H64, Priv_Workers!$B$2:$AR$55, 40, FALSE), D64=4, VLOOKUP(H64, Priv_Workers!$B$2:$AR$55, 41, FALSE), D64=5, VLOOKUP(H64, Priv_Workers!$B$2:$AR$55, 42, FALSE), D64=6, VLOOKUP(H64, Priv_Workers!$B$2:$AR$55, 43)))</f>
        <v>7861365</v>
      </c>
      <c r="X64" s="15">
        <f t="shared" si="3"/>
        <v>5.9148761061215199E-3</v>
      </c>
      <c r="Y64" s="8">
        <f>_xlfn.IFS(C64=2014, _xlfn.IFS(E64=1, VLOOKUP(H64, Wage_Info!$B$2:$AD$55, 2, FALSE), E64=2, VLOOKUP(H64, Wage_Info!$B$2:$AD$55, 3, FALSE), E64=3, VLOOKUP(H64, Wage_Info!$B$2:$AD$55, 4, FALSE), E64=4, VLOOKUP(H64, Wage_Info!$B$2:$AD$55, 5, FALSE)), C64=2015, _xlfn.IFS(E64=1, VLOOKUP(H64, Wage_Info!$B$2:$AD$55, 6, FALSE), E64=2, VLOOKUP(H64, Wage_Info!$B$2:$AD$55, 7, FALSE), E64=3, VLOOKUP(H64, Wage_Info!$B$2:$AD$55, 8, FALSE), E64=4, VLOOKUP(H64, Wage_Info!$B$2:$AD$55, 9, FALSE)), C64=2016, _xlfn.IFS(E64=1, VLOOKUP(H64, Wage_Info!$B$2:$AD$55, 10, FALSE), E64=2, VLOOKUP(H64, Wage_Info!$B$2:$AD$55, 11, FALSE), E64=3, VLOOKUP(H64, Wage_Info!$B$2:$AD$55, 12, FALSE), E64=4, VLOOKUP(H64, Wage_Info!$B$2:$AD$55, 13, FALSE)), C64=2017, _xlfn.IFS(E64=1, VLOOKUP(H64, Wage_Info!$B$2:$AD$55, 14, FALSE), E64=2, VLOOKUP(H64, Wage_Info!$B$2:$AD$55, 15, FALSE)))</f>
        <v>1191335794</v>
      </c>
      <c r="Z64" s="8">
        <f>_xlfn.IFS(C64=2014, _xlfn.IFS(E64=1, VLOOKUP(H64, Wage_Info!$B$2:$AD$55, 16, FALSE), E64=2, VLOOKUP(H64, Wage_Info!$B$2:$AD$55, 17, FALSE), E64=3, VLOOKUP(H64, Wage_Info!$B$2:$AD$55, 18, FALSE), E64=4, VLOOKUP(H64, Wage_Info!$B$2:$AD$55, 19, FALSE)), C64=2015, _xlfn.IFS(E64=1, VLOOKUP(H64, Wage_Info!$B$2:$AD$55, 20, FALSE), E64=2, VLOOKUP(H64, Wage_Info!$B$2:$AD$55, 21, FALSE), E64=3, VLOOKUP(H64, Wage_Info!$B$2:$AD$55, 22, FALSE), E64=4, VLOOKUP(H64, Wage_Info!$B$2:$AD$55, 23, FALSE)), C64=2016, _xlfn.IFS(E64=1, VLOOKUP(H64, Wage_Info!$B$2:$AD$55, 24, FALSE), E64=2, VLOOKUP(H64, Wage_Info!$B$2:$AD$55, 25, FALSE), E64=3, VLOOKUP(H64, Wage_Info!$B$2:$AD$55, 26, FALSE), E64=4, VLOOKUP(H64, Wage_Info!$B$2:$AD$55, 27, FALSE)), C64=2017, _xlfn.IFS(E64=1, VLOOKUP(H64, Wage_Info!$B$2:$AD$55, 28, FALSE), E64=2, VLOOKUP(H64, Wage_Info!$B$2:$AD$55, 29, FALSE)))</f>
        <v>125692748307</v>
      </c>
      <c r="AA64" s="16">
        <f t="shared" si="4"/>
        <v>9.4781585258220738E-3</v>
      </c>
      <c r="AB64">
        <f>Key!C224</f>
        <v>1</v>
      </c>
      <c r="AC64">
        <f t="shared" si="5"/>
        <v>0</v>
      </c>
      <c r="AD64">
        <f t="shared" si="6"/>
        <v>1</v>
      </c>
      <c r="AE64">
        <f t="shared" si="7"/>
        <v>1</v>
      </c>
    </row>
    <row r="65" spans="1:31" x14ac:dyDescent="0.3">
      <c r="A65">
        <v>243</v>
      </c>
      <c r="B65">
        <v>62</v>
      </c>
      <c r="C65">
        <v>2016</v>
      </c>
      <c r="D65">
        <v>7</v>
      </c>
      <c r="E65">
        <f t="shared" si="0"/>
        <v>3</v>
      </c>
      <c r="F65">
        <v>2017</v>
      </c>
      <c r="G65" t="s">
        <v>282</v>
      </c>
      <c r="H65" s="13">
        <f>VALUE(IF(G65="foreign",53,SUBSTITUTE(G65,G65,VLOOKUP(G65,Key!$F$2:$G$55,2,))))</f>
        <v>53</v>
      </c>
      <c r="I65" t="s">
        <v>216</v>
      </c>
      <c r="J65">
        <f>VALUE(_xlfn.IFS(I65="foreign",53,I65="fictional",54,NOT(OR(I65="foreign",I65="fictional")),SUBSTITUTE(I65,I65,VLOOKUP(I65,Key!$F$2:$G$55,2,))))</f>
        <v>54</v>
      </c>
      <c r="K65">
        <f t="shared" si="1"/>
        <v>0</v>
      </c>
      <c r="L65">
        <f>VLOOKUP(H65, Key!$G$2:$J$54, 2)</f>
        <v>0</v>
      </c>
      <c r="M65">
        <f>VLOOKUP(J65, Key!$G$2:$J$54, 2)</f>
        <v>0</v>
      </c>
      <c r="N65">
        <f>VLOOKUP("*"&amp;G65&amp;"*",Key!$M$2:$N$6,2,FALSE)</f>
        <v>0</v>
      </c>
      <c r="O65">
        <f>VLOOKUP("*"&amp;G65&amp;"*",Key!$Q$2:$R$11,2,FALSE)</f>
        <v>0</v>
      </c>
      <c r="P65">
        <v>3146</v>
      </c>
      <c r="Q65" s="8">
        <v>62000000</v>
      </c>
      <c r="R65" t="s">
        <v>246</v>
      </c>
      <c r="S65">
        <f>VLOOKUP(R65, Key!$T$2:$U$23, 2, FALSE)</f>
        <v>6</v>
      </c>
      <c r="T65">
        <f t="shared" si="2"/>
        <v>0</v>
      </c>
      <c r="U65">
        <f>_xlfn.IFS(F65=2017, VLOOKUP(H65, 'State Pop'!$B$2:$F$55,5),F65=2016, VLOOKUP(H65, 'State Pop'!$B$2:$F$55,4), F65=2015, VLOOKUP(H65, 'State Pop'!$B$2:$F$55,3), F65=2014, VLOOKUP(H65, 'State Pop'!$B$2:$F$55,2))</f>
        <v>0</v>
      </c>
      <c r="V65">
        <f>_xlfn.IFS(C65=2014, _xlfn.IFS(D65=1, VLOOKUP(H65, Film_Workers!$B$2:$AR$55, 2, FALSE), D65=2, VLOOKUP(H65, Film_Workers!$B$2:$AR$55, 3, FALSE), D65=3, VLOOKUP(H65, Film_Workers!$B$2:$AR$55, 4, FALSE), D65=4, VLOOKUP(H65, Film_Workers!$B$2:$AR$55, 5, FALSE), D65=5, VLOOKUP(H65, Film_Workers!$B$2:$AR$55, 6, FALSE), D65=6, VLOOKUP(H65, Film_Workers!$B$2:$AR$55, 7, FALSE), D65=7, VLOOKUP(H65, Film_Workers!$B$2:$AR$55, 8, FALSE), D65=8, VLOOKUP(H65, Film_Workers!$B$2:$AR$55, 9, FALSE), D65=9, VLOOKUP(H65, Film_Workers!$B$2:$AR$55, 10, FALSE), D65=10, VLOOKUP(H65, Film_Workers!$B$2:$AR$55, 11, FALSE), D65=11, VLOOKUP(H65, Film_Workers!$B$2:$AR$55, 12, FALSE), D65=12, VLOOKUP(H65, Film_Workers!$B$2:$AR$55, 13, FALSE)), C65=2015, _xlfn.IFS(D65=1, VLOOKUP(H65, Film_Workers!$B$2:$AR$55, 14, FALSE), D65=2, VLOOKUP(H65, Film_Workers!$B$2:$AR$55, 15, FALSE), D65=3, VLOOKUP(H65, Film_Workers!$B$2:$AR$55, 16, FALSE), D65=4, VLOOKUP(H65, Film_Workers!$B$2:$AR$55, 17, FALSE), D65=5, VLOOKUP(H65, Film_Workers!$B$2:$AR$55, 18, FALSE), D65=6, VLOOKUP(H65, Film_Workers!$B$2:$AR$55, 19, FALSE), D65=7, VLOOKUP(H65, Film_Workers!$B$2:$AR$55, 20, FALSE), D65=8, VLOOKUP(H65, Film_Workers!$B$2:$AR$55, 21, FALSE), D65=9, VLOOKUP(H65, Film_Workers!$B$2:$AR$55, 22, FALSE), D65=10, VLOOKUP(H65, Film_Workers!$B$2:$AR$55, 23, FALSE), D65=11, VLOOKUP(H65, Film_Workers!$B$2:$AR$55, 24, FALSE), D65=12, VLOOKUP(H65, Film_Workers!$B$2:$AR$55, 25, FALSE)), C65=2016, _xlfn.IFS(D65=1, VLOOKUP(H65, Film_Workers!$B$2:$AR$55, 26, FALSE), D65=2, VLOOKUP(H65, Film_Workers!$B$2:$AR$55, 27, FALSE), D65=3, VLOOKUP(H65, Film_Workers!$B$2:$AR$55, 28, FALSE), D65=4, VLOOKUP(H65, Film_Workers!$B$2:$AR$55, 29, FALSE), D65=5, VLOOKUP(H65, Film_Workers!$B$2:$AR$55, 30, FALSE), D65=6, VLOOKUP(H65, Film_Workers!$B$2:$AR$55, 31, FALSE), D65=7, VLOOKUP(H65, Film_Workers!$B$2:$AR$55, 32, FALSE), D65=8, VLOOKUP(H65, Film_Workers!$B$2:$AR$55, 33, FALSE), D65=9, VLOOKUP(H65, Film_Workers!$B$2:$AR$55, 34, FALSE), D65=10, VLOOKUP(H65, Film_Workers!$B$2:$AR$55, 35, FALSE), D65=11, VLOOKUP(H65, Film_Workers!$B$2:$AR$55, 36, FALSE), D65=12, VLOOKUP(H65, Film_Workers!$B$2:$AR$55, 37, FALSE)), C65=2017, _xlfn.IFS(D65=1, VLOOKUP(H65, Film_Workers!$B$2:$AR$55, 38, FALSE), D65=2, VLOOKUP(H65, Film_Workers!$B$2:$AR$55, 39, FALSE), D65=3, VLOOKUP(H65, Film_Workers!$B$2:$AR$55, 40, FALSE), D65=4, VLOOKUP(H65, Film_Workers!$B$2:$AR$55, 41, FALSE), D65=5, VLOOKUP(H65, Film_Workers!$B$2:$AR$55, 42, FALSE), D65=6, VLOOKUP(H65, Film_Workers!$B$2:$AR$55, 43)))</f>
        <v>0</v>
      </c>
      <c r="W65">
        <f>_xlfn.IFS(C65=2014, _xlfn.IFS(D65=1, VLOOKUP(H65, Priv_Workers!$B$2:$AR$55, 2, FALSE), D65=2, VLOOKUP(H65, Priv_Workers!$B$2:$AR$55, 3, FALSE), D65=3, VLOOKUP(H65, Priv_Workers!$B$2:$AR$55, 4, FALSE), D65=4, VLOOKUP(H65, Priv_Workers!$B$2:$AR$55, 5, FALSE), D65=5, VLOOKUP(H65, Priv_Workers!$B$2:$AR$55, 6, FALSE), D65=6, VLOOKUP(H65, Priv_Workers!$B$2:$AR$55, 7, FALSE), D65=7, VLOOKUP(H65, Priv_Workers!$B$2:$AR$55, 8, FALSE), D65=8, VLOOKUP(H65, Priv_Workers!$B$2:$AR$55, 9, FALSE), D65=9, VLOOKUP(H65, Priv_Workers!$B$2:$AR$55, 10, FALSE), D65=10, VLOOKUP(H65, Priv_Workers!$B$2:$AR$55, 11, FALSE), D65=11, VLOOKUP(H65, Priv_Workers!$B$2:$AR$55, 12, FALSE), D65=12, VLOOKUP(H65, Priv_Workers!$B$2:$AR$55, 13, FALSE)), C65=2015, _xlfn.IFS(D65=1, VLOOKUP(H65, Priv_Workers!$B$2:$AR$55, 14, FALSE), D65=2, VLOOKUP(H65, Priv_Workers!$B$2:$AR$55, 15, FALSE), D65=3, VLOOKUP(H65, Priv_Workers!$B$2:$AR$55, 16, FALSE), D65=4, VLOOKUP(H65, Priv_Workers!$B$2:$AR$55, 17, FALSE), D65=5, VLOOKUP(H65, Priv_Workers!$B$2:$AR$55, 18, FALSE), D65=6, VLOOKUP(H65, Priv_Workers!$B$2:$AR$55, 19, FALSE), D65=7, VLOOKUP(H65, Priv_Workers!$B$2:$AR$55, 20, FALSE), D65=8, VLOOKUP(H65, Priv_Workers!$B$2:$AR$55, 21, FALSE), D65=9, VLOOKUP(H65, Priv_Workers!$B$2:$AR$55, 22, FALSE), D65=10, VLOOKUP(H65, Priv_Workers!$B$2:$AR$55, 23, FALSE), D65=11, VLOOKUP(H65, Priv_Workers!$B$2:$AR$55, 24, FALSE), D65=12, VLOOKUP(H65, Priv_Workers!$B$2:$AR$55, 25, FALSE)), C65=2016, _xlfn.IFS(D65=1, VLOOKUP(H65, Priv_Workers!$B$2:$AR$55, 26, FALSE), D65=2, VLOOKUP(H65, Priv_Workers!$B$2:$AR$55, 27, FALSE), D65=3, VLOOKUP(H65, Priv_Workers!$B$2:$AR$55, 28, FALSE), D65=4, VLOOKUP(H65, Priv_Workers!$B$2:$AR$55, 29, FALSE), D65=5, VLOOKUP(H65, Priv_Workers!$B$2:$AR$55, 30, FALSE), D65=6, VLOOKUP(H65, Priv_Workers!$B$2:$AR$55, 31, FALSE), D65=7, VLOOKUP(H65, Priv_Workers!$B$2:$AR$55, 32, FALSE), D65=8, VLOOKUP(H65, Priv_Workers!$B$2:$AR$55, 33, FALSE), D65=9, VLOOKUP(H65, Priv_Workers!$B$2:$AR$55, 34, FALSE), D65=10, VLOOKUP(H65, Priv_Workers!$B$2:$AR$55, 35, FALSE), D65=11, VLOOKUP(H65, Priv_Workers!$B$2:$AR$55, 36, FALSE), D65=12, VLOOKUP(H65, Priv_Workers!$B$2:$AR$55, 37, FALSE)), C65=2017, _xlfn.IFS(D65=1, VLOOKUP(H65, Priv_Workers!$B$2:$AR$55, 38, FALSE), D65=2, VLOOKUP(H65, Priv_Workers!$B$2:$AR$55, 39, FALSE), D65=3, VLOOKUP(H65, Priv_Workers!$B$2:$AR$55, 40, FALSE), D65=4, VLOOKUP(H65, Priv_Workers!$B$2:$AR$55, 41, FALSE), D65=5, VLOOKUP(H65, Priv_Workers!$B$2:$AR$55, 42, FALSE), D65=6, VLOOKUP(H65, Priv_Workers!$B$2:$AR$55, 43)))</f>
        <v>0</v>
      </c>
      <c r="X65" s="15" t="e">
        <f t="shared" si="3"/>
        <v>#DIV/0!</v>
      </c>
      <c r="Y65" s="8">
        <f>_xlfn.IFS(C65=2014, _xlfn.IFS(E65=1, VLOOKUP(H65, Wage_Info!$B$2:$AD$55, 2, FALSE), E65=2, VLOOKUP(H65, Wage_Info!$B$2:$AD$55, 3, FALSE), E65=3, VLOOKUP(H65, Wage_Info!$B$2:$AD$55, 4, FALSE), E65=4, VLOOKUP(H65, Wage_Info!$B$2:$AD$55, 5, FALSE)), C65=2015, _xlfn.IFS(E65=1, VLOOKUP(H65, Wage_Info!$B$2:$AD$55, 6, FALSE), E65=2, VLOOKUP(H65, Wage_Info!$B$2:$AD$55, 7, FALSE), E65=3, VLOOKUP(H65, Wage_Info!$B$2:$AD$55, 8, FALSE), E65=4, VLOOKUP(H65, Wage_Info!$B$2:$AD$55, 9, FALSE)), C65=2016, _xlfn.IFS(E65=1, VLOOKUP(H65, Wage_Info!$B$2:$AD$55, 10, FALSE), E65=2, VLOOKUP(H65, Wage_Info!$B$2:$AD$55, 11, FALSE), E65=3, VLOOKUP(H65, Wage_Info!$B$2:$AD$55, 12, FALSE), E65=4, VLOOKUP(H65, Wage_Info!$B$2:$AD$55, 13, FALSE)), C65=2017, _xlfn.IFS(E65=1, VLOOKUP(H65, Wage_Info!$B$2:$AD$55, 14, FALSE), E65=2, VLOOKUP(H65, Wage_Info!$B$2:$AD$55, 15, FALSE)))</f>
        <v>0</v>
      </c>
      <c r="Z65" s="8">
        <f>_xlfn.IFS(C65=2014, _xlfn.IFS(E65=1, VLOOKUP(H65, Wage_Info!$B$2:$AD$55, 16, FALSE), E65=2, VLOOKUP(H65, Wage_Info!$B$2:$AD$55, 17, FALSE), E65=3, VLOOKUP(H65, Wage_Info!$B$2:$AD$55, 18, FALSE), E65=4, VLOOKUP(H65, Wage_Info!$B$2:$AD$55, 19, FALSE)), C65=2015, _xlfn.IFS(E65=1, VLOOKUP(H65, Wage_Info!$B$2:$AD$55, 20, FALSE), E65=2, VLOOKUP(H65, Wage_Info!$B$2:$AD$55, 21, FALSE), E65=3, VLOOKUP(H65, Wage_Info!$B$2:$AD$55, 22, FALSE), E65=4, VLOOKUP(H65, Wage_Info!$B$2:$AD$55, 23, FALSE)), C65=2016, _xlfn.IFS(E65=1, VLOOKUP(H65, Wage_Info!$B$2:$AD$55, 24, FALSE), E65=2, VLOOKUP(H65, Wage_Info!$B$2:$AD$55, 25, FALSE), E65=3, VLOOKUP(H65, Wage_Info!$B$2:$AD$55, 26, FALSE), E65=4, VLOOKUP(H65, Wage_Info!$B$2:$AD$55, 27, FALSE)), C65=2017, _xlfn.IFS(E65=1, VLOOKUP(H65, Wage_Info!$B$2:$AD$55, 28, FALSE), E65=2, VLOOKUP(H65, Wage_Info!$B$2:$AD$55, 29, FALSE)))</f>
        <v>0</v>
      </c>
      <c r="AA65" s="16" t="e">
        <f t="shared" si="4"/>
        <v>#DIV/0!</v>
      </c>
      <c r="AB65">
        <f>Key!C244</f>
        <v>1</v>
      </c>
      <c r="AC65">
        <f t="shared" si="5"/>
        <v>0</v>
      </c>
      <c r="AD65">
        <f t="shared" si="6"/>
        <v>0</v>
      </c>
      <c r="AE65">
        <f t="shared" si="7"/>
        <v>0</v>
      </c>
    </row>
    <row r="66" spans="1:31" x14ac:dyDescent="0.3">
      <c r="A66">
        <v>254</v>
      </c>
      <c r="B66">
        <v>73</v>
      </c>
      <c r="C66">
        <v>2016</v>
      </c>
      <c r="D66">
        <v>7</v>
      </c>
      <c r="E66">
        <f t="shared" ref="E66:E129" si="8">_xlfn.IFS(OR(D66=1,D66= 2,D66= 3), 1, OR(D66=4,D66=5,D66=6), 2, OR(D66=7,D66=8,D66=9), 3, OR(D66=10,D66= 11,D66= 12), 4)</f>
        <v>3</v>
      </c>
      <c r="F66">
        <v>2017</v>
      </c>
      <c r="G66" t="s">
        <v>291</v>
      </c>
      <c r="H66" s="13">
        <f>VALUE(IF(G66="foreign",53,SUBSTITUTE(G66,G66,VLOOKUP(G66,Key!$F$2:$G$55,2,))))</f>
        <v>22</v>
      </c>
      <c r="I66" t="s">
        <v>32</v>
      </c>
      <c r="J66">
        <f>VALUE(_xlfn.IFS(I66="foreign",53,I66="fictional",54,NOT(OR(I66="foreign",I66="fictional")),SUBSTITUTE(I66,I66,VLOOKUP(I66,Key!$F$2:$G$55,2,))))</f>
        <v>23</v>
      </c>
      <c r="K66">
        <f t="shared" ref="K66:K129" si="9">IF(H66=J66,1,0)</f>
        <v>0</v>
      </c>
      <c r="L66">
        <f>VLOOKUP(H66, Key!$G$2:$J$54, 2)</f>
        <v>4</v>
      </c>
      <c r="M66">
        <f>VLOOKUP(J66, Key!$G$2:$J$54, 2)</f>
        <v>0</v>
      </c>
      <c r="N66">
        <f>VLOOKUP("*"&amp;G66&amp;"*",Key!$M$2:$N$6,2,FALSE)</f>
        <v>2</v>
      </c>
      <c r="O66">
        <f>VLOOKUP("*"&amp;G66&amp;"*",Key!$Q$2:$R$11,2,FALSE)</f>
        <v>5</v>
      </c>
      <c r="P66">
        <v>3007</v>
      </c>
      <c r="Q66" s="8">
        <v>40000000</v>
      </c>
      <c r="R66" t="s">
        <v>515</v>
      </c>
      <c r="S66">
        <f>VLOOKUP(R66, Key!$T$2:$U$25, 2, FALSE)</f>
        <v>24</v>
      </c>
      <c r="T66">
        <f t="shared" ref="T66:T129" si="10">IF(S66 &lt; 7, 0, 1)</f>
        <v>1</v>
      </c>
      <c r="U66">
        <f>_xlfn.IFS(F66=2017, VLOOKUP(H66, 'State Pop'!$B$2:$F$55,5),F66=2016, VLOOKUP(H66, 'State Pop'!$B$2:$F$55,4), F66=2015, VLOOKUP(H66, 'State Pop'!$B$2:$F$55,3), F66=2014, VLOOKUP(H66, 'State Pop'!$B$2:$F$55,2))</f>
        <v>6859819</v>
      </c>
      <c r="V66">
        <f>_xlfn.IFS(C66=2014, _xlfn.IFS(D66=1, VLOOKUP(H66, Film_Workers!$B$2:$AR$55, 2, FALSE), D66=2, VLOOKUP(H66, Film_Workers!$B$2:$AR$55, 3, FALSE), D66=3, VLOOKUP(H66, Film_Workers!$B$2:$AR$55, 4, FALSE), D66=4, VLOOKUP(H66, Film_Workers!$B$2:$AR$55, 5, FALSE), D66=5, VLOOKUP(H66, Film_Workers!$B$2:$AR$55, 6, FALSE), D66=6, VLOOKUP(H66, Film_Workers!$B$2:$AR$55, 7, FALSE), D66=7, VLOOKUP(H66, Film_Workers!$B$2:$AR$55, 8, FALSE), D66=8, VLOOKUP(H66, Film_Workers!$B$2:$AR$55, 9, FALSE), D66=9, VLOOKUP(H66, Film_Workers!$B$2:$AR$55, 10, FALSE), D66=10, VLOOKUP(H66, Film_Workers!$B$2:$AR$55, 11, FALSE), D66=11, VLOOKUP(H66, Film_Workers!$B$2:$AR$55, 12, FALSE), D66=12, VLOOKUP(H66, Film_Workers!$B$2:$AR$55, 13, FALSE)), C66=2015, _xlfn.IFS(D66=1, VLOOKUP(H66, Film_Workers!$B$2:$AR$55, 14, FALSE), D66=2, VLOOKUP(H66, Film_Workers!$B$2:$AR$55, 15, FALSE), D66=3, VLOOKUP(H66, Film_Workers!$B$2:$AR$55, 16, FALSE), D66=4, VLOOKUP(H66, Film_Workers!$B$2:$AR$55, 17, FALSE), D66=5, VLOOKUP(H66, Film_Workers!$B$2:$AR$55, 18, FALSE), D66=6, VLOOKUP(H66, Film_Workers!$B$2:$AR$55, 19, FALSE), D66=7, VLOOKUP(H66, Film_Workers!$B$2:$AR$55, 20, FALSE), D66=8, VLOOKUP(H66, Film_Workers!$B$2:$AR$55, 21, FALSE), D66=9, VLOOKUP(H66, Film_Workers!$B$2:$AR$55, 22, FALSE), D66=10, VLOOKUP(H66, Film_Workers!$B$2:$AR$55, 23, FALSE), D66=11, VLOOKUP(H66, Film_Workers!$B$2:$AR$55, 24, FALSE), D66=12, VLOOKUP(H66, Film_Workers!$B$2:$AR$55, 25, FALSE)), C66=2016, _xlfn.IFS(D66=1, VLOOKUP(H66, Film_Workers!$B$2:$AR$55, 26, FALSE), D66=2, VLOOKUP(H66, Film_Workers!$B$2:$AR$55, 27, FALSE), D66=3, VLOOKUP(H66, Film_Workers!$B$2:$AR$55, 28, FALSE), D66=4, VLOOKUP(H66, Film_Workers!$B$2:$AR$55, 29, FALSE), D66=5, VLOOKUP(H66, Film_Workers!$B$2:$AR$55, 30, FALSE), D66=6, VLOOKUP(H66, Film_Workers!$B$2:$AR$55, 31, FALSE), D66=7, VLOOKUP(H66, Film_Workers!$B$2:$AR$55, 32, FALSE), D66=8, VLOOKUP(H66, Film_Workers!$B$2:$AR$55, 33, FALSE), D66=9, VLOOKUP(H66, Film_Workers!$B$2:$AR$55, 34, FALSE), D66=10, VLOOKUP(H66, Film_Workers!$B$2:$AR$55, 35, FALSE), D66=11, VLOOKUP(H66, Film_Workers!$B$2:$AR$55, 36, FALSE), D66=12, VLOOKUP(H66, Film_Workers!$B$2:$AR$55, 37, FALSE)), C66=2017, _xlfn.IFS(D66=1, VLOOKUP(H66, Film_Workers!$B$2:$AR$55, 38, FALSE), D66=2, VLOOKUP(H66, Film_Workers!$B$2:$AR$55, 39, FALSE), D66=3, VLOOKUP(H66, Film_Workers!$B$2:$AR$55, 40, FALSE), D66=4, VLOOKUP(H66, Film_Workers!$B$2:$AR$55, 41, FALSE), D66=5, VLOOKUP(H66, Film_Workers!$B$2:$AR$55, 42, FALSE), D66=6, VLOOKUP(H66, Film_Workers!$B$2:$AR$55, 43)))</f>
        <v>2125</v>
      </c>
      <c r="W66">
        <f>_xlfn.IFS(C66=2014, _xlfn.IFS(D66=1, VLOOKUP(H66, Priv_Workers!$B$2:$AR$55, 2, FALSE), D66=2, VLOOKUP(H66, Priv_Workers!$B$2:$AR$55, 3, FALSE), D66=3, VLOOKUP(H66, Priv_Workers!$B$2:$AR$55, 4, FALSE), D66=4, VLOOKUP(H66, Priv_Workers!$B$2:$AR$55, 5, FALSE), D66=5, VLOOKUP(H66, Priv_Workers!$B$2:$AR$55, 6, FALSE), D66=6, VLOOKUP(H66, Priv_Workers!$B$2:$AR$55, 7, FALSE), D66=7, VLOOKUP(H66, Priv_Workers!$B$2:$AR$55, 8, FALSE), D66=8, VLOOKUP(H66, Priv_Workers!$B$2:$AR$55, 9, FALSE), D66=9, VLOOKUP(H66, Priv_Workers!$B$2:$AR$55, 10, FALSE), D66=10, VLOOKUP(H66, Priv_Workers!$B$2:$AR$55, 11, FALSE), D66=11, VLOOKUP(H66, Priv_Workers!$B$2:$AR$55, 12, FALSE), D66=12, VLOOKUP(H66, Priv_Workers!$B$2:$AR$55, 13, FALSE)), C66=2015, _xlfn.IFS(D66=1, VLOOKUP(H66, Priv_Workers!$B$2:$AR$55, 14, FALSE), D66=2, VLOOKUP(H66, Priv_Workers!$B$2:$AR$55, 15, FALSE), D66=3, VLOOKUP(H66, Priv_Workers!$B$2:$AR$55, 16, FALSE), D66=4, VLOOKUP(H66, Priv_Workers!$B$2:$AR$55, 17, FALSE), D66=5, VLOOKUP(H66, Priv_Workers!$B$2:$AR$55, 18, FALSE), D66=6, VLOOKUP(H66, Priv_Workers!$B$2:$AR$55, 19, FALSE), D66=7, VLOOKUP(H66, Priv_Workers!$B$2:$AR$55, 20, FALSE), D66=8, VLOOKUP(H66, Priv_Workers!$B$2:$AR$55, 21, FALSE), D66=9, VLOOKUP(H66, Priv_Workers!$B$2:$AR$55, 22, FALSE), D66=10, VLOOKUP(H66, Priv_Workers!$B$2:$AR$55, 23, FALSE), D66=11, VLOOKUP(H66, Priv_Workers!$B$2:$AR$55, 24, FALSE), D66=12, VLOOKUP(H66, Priv_Workers!$B$2:$AR$55, 25, FALSE)), C66=2016, _xlfn.IFS(D66=1, VLOOKUP(H66, Priv_Workers!$B$2:$AR$55, 26, FALSE), D66=2, VLOOKUP(H66, Priv_Workers!$B$2:$AR$55, 27, FALSE), D66=3, VLOOKUP(H66, Priv_Workers!$B$2:$AR$55, 28, FALSE), D66=4, VLOOKUP(H66, Priv_Workers!$B$2:$AR$55, 29, FALSE), D66=5, VLOOKUP(H66, Priv_Workers!$B$2:$AR$55, 30, FALSE), D66=6, VLOOKUP(H66, Priv_Workers!$B$2:$AR$55, 31, FALSE), D66=7, VLOOKUP(H66, Priv_Workers!$B$2:$AR$55, 32, FALSE), D66=8, VLOOKUP(H66, Priv_Workers!$B$2:$AR$55, 33, FALSE), D66=9, VLOOKUP(H66, Priv_Workers!$B$2:$AR$55, 34, FALSE), D66=10, VLOOKUP(H66, Priv_Workers!$B$2:$AR$55, 35, FALSE), D66=11, VLOOKUP(H66, Priv_Workers!$B$2:$AR$55, 36, FALSE), D66=12, VLOOKUP(H66, Priv_Workers!$B$2:$AR$55, 37, FALSE)), C66=2017, _xlfn.IFS(D66=1, VLOOKUP(H66, Priv_Workers!$B$2:$AR$55, 38, FALSE), D66=2, VLOOKUP(H66, Priv_Workers!$B$2:$AR$55, 39, FALSE), D66=3, VLOOKUP(H66, Priv_Workers!$B$2:$AR$55, 40, FALSE), D66=4, VLOOKUP(H66, Priv_Workers!$B$2:$AR$55, 41, FALSE), D66=5, VLOOKUP(H66, Priv_Workers!$B$2:$AR$55, 42, FALSE), D66=6, VLOOKUP(H66, Priv_Workers!$B$2:$AR$55, 43)))</f>
        <v>3143214</v>
      </c>
      <c r="X66" s="15">
        <f t="shared" ref="X66:X129" si="11">V66/W66</f>
        <v>6.7605960014176572E-4</v>
      </c>
      <c r="Y66" s="8">
        <f>_xlfn.IFS(C66=2014, _xlfn.IFS(E66=1, VLOOKUP(H66, Wage_Info!$B$2:$AD$55, 2, FALSE), E66=2, VLOOKUP(H66, Wage_Info!$B$2:$AD$55, 3, FALSE), E66=3, VLOOKUP(H66, Wage_Info!$B$2:$AD$55, 4, FALSE), E66=4, VLOOKUP(H66, Wage_Info!$B$2:$AD$55, 5, FALSE)), C66=2015, _xlfn.IFS(E66=1, VLOOKUP(H66, Wage_Info!$B$2:$AD$55, 6, FALSE), E66=2, VLOOKUP(H66, Wage_Info!$B$2:$AD$55, 7, FALSE), E66=3, VLOOKUP(H66, Wage_Info!$B$2:$AD$55, 8, FALSE), E66=4, VLOOKUP(H66, Wage_Info!$B$2:$AD$55, 9, FALSE)), C66=2016, _xlfn.IFS(E66=1, VLOOKUP(H66, Wage_Info!$B$2:$AD$55, 10, FALSE), E66=2, VLOOKUP(H66, Wage_Info!$B$2:$AD$55, 11, FALSE), E66=3, VLOOKUP(H66, Wage_Info!$B$2:$AD$55, 12, FALSE), E66=4, VLOOKUP(H66, Wage_Info!$B$2:$AD$55, 13, FALSE)), C66=2017, _xlfn.IFS(E66=1, VLOOKUP(H66, Wage_Info!$B$2:$AD$55, 14, FALSE), E66=2, VLOOKUP(H66, Wage_Info!$B$2:$AD$55, 15, FALSE)))</f>
        <v>29755126</v>
      </c>
      <c r="Z66" s="8">
        <f>_xlfn.IFS(C66=2014, _xlfn.IFS(E66=1, VLOOKUP(H66, Wage_Info!$B$2:$AD$55, 16, FALSE), E66=2, VLOOKUP(H66, Wage_Info!$B$2:$AD$55, 17, FALSE), E66=3, VLOOKUP(H66, Wage_Info!$B$2:$AD$55, 18, FALSE), E66=4, VLOOKUP(H66, Wage_Info!$B$2:$AD$55, 19, FALSE)), C66=2015, _xlfn.IFS(E66=1, VLOOKUP(H66, Wage_Info!$B$2:$AD$55, 20, FALSE), E66=2, VLOOKUP(H66, Wage_Info!$B$2:$AD$55, 21, FALSE), E66=3, VLOOKUP(H66, Wage_Info!$B$2:$AD$55, 22, FALSE), E66=4, VLOOKUP(H66, Wage_Info!$B$2:$AD$55, 23, FALSE)), C66=2016, _xlfn.IFS(E66=1, VLOOKUP(H66, Wage_Info!$B$2:$AD$55, 24, FALSE), E66=2, VLOOKUP(H66, Wage_Info!$B$2:$AD$55, 25, FALSE), E66=3, VLOOKUP(H66, Wage_Info!$B$2:$AD$55, 26, FALSE), E66=4, VLOOKUP(H66, Wage_Info!$B$2:$AD$55, 27, FALSE)), C66=2017, _xlfn.IFS(E66=1, VLOOKUP(H66, Wage_Info!$B$2:$AD$55, 28, FALSE), E66=2, VLOOKUP(H66, Wage_Info!$B$2:$AD$55, 29, FALSE)))</f>
        <v>52210411652</v>
      </c>
      <c r="AA66" s="16">
        <f t="shared" ref="AA66:AA129" si="12">Y66/Z66</f>
        <v>5.6990789879857585E-4</v>
      </c>
      <c r="AB66">
        <f>Key!C255</f>
        <v>1</v>
      </c>
      <c r="AC66">
        <f t="shared" ref="AC66:AC129" si="13">IF(G66="CA", 1, 0)</f>
        <v>0</v>
      </c>
      <c r="AD66">
        <f t="shared" ref="AD66:AD129" si="14">IF(G66="NY", 1, 0)</f>
        <v>0</v>
      </c>
      <c r="AE66">
        <f t="shared" ref="AE66:AE129" si="15">AC66+AD66</f>
        <v>0</v>
      </c>
    </row>
    <row r="67" spans="1:31" x14ac:dyDescent="0.3">
      <c r="A67">
        <v>257</v>
      </c>
      <c r="B67">
        <v>76</v>
      </c>
      <c r="C67">
        <v>2016</v>
      </c>
      <c r="D67">
        <v>7</v>
      </c>
      <c r="E67">
        <f t="shared" si="8"/>
        <v>3</v>
      </c>
      <c r="F67">
        <v>2017</v>
      </c>
      <c r="G67" t="s">
        <v>41</v>
      </c>
      <c r="H67" s="13">
        <f>VALUE(IF(G67="foreign",53,SUBSTITUTE(G67,G67,VLOOKUP(G67,Key!$F$2:$G$55,2,))))</f>
        <v>32</v>
      </c>
      <c r="I67" t="s">
        <v>41</v>
      </c>
      <c r="J67">
        <f>VALUE(_xlfn.IFS(I67="foreign",53,I67="fictional",54,NOT(OR(I67="foreign",I67="fictional")),SUBSTITUTE(I67,I67,VLOOKUP(I67,Key!$F$2:$G$55,2,))))</f>
        <v>32</v>
      </c>
      <c r="K67">
        <f t="shared" si="9"/>
        <v>1</v>
      </c>
      <c r="L67">
        <f>VLOOKUP(H67, Key!$G$2:$J$54, 2)</f>
        <v>3</v>
      </c>
      <c r="M67">
        <f>VLOOKUP(J67, Key!$G$2:$J$54, 2)</f>
        <v>3</v>
      </c>
      <c r="N67">
        <f>VLOOKUP("*"&amp;G67&amp;"*",Key!$M$2:$N$6,2,FALSE)</f>
        <v>4</v>
      </c>
      <c r="O67">
        <f>VLOOKUP("*"&amp;G67&amp;"*",Key!$Q$2:$R$11,2,FALSE)</f>
        <v>4</v>
      </c>
      <c r="P67">
        <v>2934</v>
      </c>
      <c r="Q67" s="8">
        <v>39000000</v>
      </c>
      <c r="R67" t="s">
        <v>516</v>
      </c>
      <c r="S67">
        <f>VLOOKUP(R67, Key!$T$2:$U$26, 2, FALSE)</f>
        <v>25</v>
      </c>
      <c r="T67">
        <f t="shared" si="10"/>
        <v>1</v>
      </c>
      <c r="U67">
        <f>_xlfn.IFS(F67=2017, VLOOKUP(H67, 'State Pop'!$B$2:$F$55,5),F67=2016, VLOOKUP(H67, 'State Pop'!$B$2:$F$55,4), F67=2015, VLOOKUP(H67, 'State Pop'!$B$2:$F$55,3), F67=2014, VLOOKUP(H67, 'State Pop'!$B$2:$F$55,2))</f>
        <v>2088070</v>
      </c>
      <c r="V67">
        <f>_xlfn.IFS(C67=2014, _xlfn.IFS(D67=1, VLOOKUP(H67, Film_Workers!$B$2:$AR$55, 2, FALSE), D67=2, VLOOKUP(H67, Film_Workers!$B$2:$AR$55, 3, FALSE), D67=3, VLOOKUP(H67, Film_Workers!$B$2:$AR$55, 4, FALSE), D67=4, VLOOKUP(H67, Film_Workers!$B$2:$AR$55, 5, FALSE), D67=5, VLOOKUP(H67, Film_Workers!$B$2:$AR$55, 6, FALSE), D67=6, VLOOKUP(H67, Film_Workers!$B$2:$AR$55, 7, FALSE), D67=7, VLOOKUP(H67, Film_Workers!$B$2:$AR$55, 8, FALSE), D67=8, VLOOKUP(H67, Film_Workers!$B$2:$AR$55, 9, FALSE), D67=9, VLOOKUP(H67, Film_Workers!$B$2:$AR$55, 10, FALSE), D67=10, VLOOKUP(H67, Film_Workers!$B$2:$AR$55, 11, FALSE), D67=11, VLOOKUP(H67, Film_Workers!$B$2:$AR$55, 12, FALSE), D67=12, VLOOKUP(H67, Film_Workers!$B$2:$AR$55, 13, FALSE)), C67=2015, _xlfn.IFS(D67=1, VLOOKUP(H67, Film_Workers!$B$2:$AR$55, 14, FALSE), D67=2, VLOOKUP(H67, Film_Workers!$B$2:$AR$55, 15, FALSE), D67=3, VLOOKUP(H67, Film_Workers!$B$2:$AR$55, 16, FALSE), D67=4, VLOOKUP(H67, Film_Workers!$B$2:$AR$55, 17, FALSE), D67=5, VLOOKUP(H67, Film_Workers!$B$2:$AR$55, 18, FALSE), D67=6, VLOOKUP(H67, Film_Workers!$B$2:$AR$55, 19, FALSE), D67=7, VLOOKUP(H67, Film_Workers!$B$2:$AR$55, 20, FALSE), D67=8, VLOOKUP(H67, Film_Workers!$B$2:$AR$55, 21, FALSE), D67=9, VLOOKUP(H67, Film_Workers!$B$2:$AR$55, 22, FALSE), D67=10, VLOOKUP(H67, Film_Workers!$B$2:$AR$55, 23, FALSE), D67=11, VLOOKUP(H67, Film_Workers!$B$2:$AR$55, 24, FALSE), D67=12, VLOOKUP(H67, Film_Workers!$B$2:$AR$55, 25, FALSE)), C67=2016, _xlfn.IFS(D67=1, VLOOKUP(H67, Film_Workers!$B$2:$AR$55, 26, FALSE), D67=2, VLOOKUP(H67, Film_Workers!$B$2:$AR$55, 27, FALSE), D67=3, VLOOKUP(H67, Film_Workers!$B$2:$AR$55, 28, FALSE), D67=4, VLOOKUP(H67, Film_Workers!$B$2:$AR$55, 29, FALSE), D67=5, VLOOKUP(H67, Film_Workers!$B$2:$AR$55, 30, FALSE), D67=6, VLOOKUP(H67, Film_Workers!$B$2:$AR$55, 31, FALSE), D67=7, VLOOKUP(H67, Film_Workers!$B$2:$AR$55, 32, FALSE), D67=8, VLOOKUP(H67, Film_Workers!$B$2:$AR$55, 33, FALSE), D67=9, VLOOKUP(H67, Film_Workers!$B$2:$AR$55, 34, FALSE), D67=10, VLOOKUP(H67, Film_Workers!$B$2:$AR$55, 35, FALSE), D67=11, VLOOKUP(H67, Film_Workers!$B$2:$AR$55, 36, FALSE), D67=12, VLOOKUP(H67, Film_Workers!$B$2:$AR$55, 37, FALSE)), C67=2017, _xlfn.IFS(D67=1, VLOOKUP(H67, Film_Workers!$B$2:$AR$55, 38, FALSE), D67=2, VLOOKUP(H67, Film_Workers!$B$2:$AR$55, 39, FALSE), D67=3, VLOOKUP(H67, Film_Workers!$B$2:$AR$55, 40, FALSE), D67=4, VLOOKUP(H67, Film_Workers!$B$2:$AR$55, 41, FALSE), D67=5, VLOOKUP(H67, Film_Workers!$B$2:$AR$55, 42, FALSE), D67=6, VLOOKUP(H67, Film_Workers!$B$2:$AR$55, 43)))</f>
        <v>2520</v>
      </c>
      <c r="W67">
        <f>_xlfn.IFS(C67=2014, _xlfn.IFS(D67=1, VLOOKUP(H67, Priv_Workers!$B$2:$AR$55, 2, FALSE), D67=2, VLOOKUP(H67, Priv_Workers!$B$2:$AR$55, 3, FALSE), D67=3, VLOOKUP(H67, Priv_Workers!$B$2:$AR$55, 4, FALSE), D67=4, VLOOKUP(H67, Priv_Workers!$B$2:$AR$55, 5, FALSE), D67=5, VLOOKUP(H67, Priv_Workers!$B$2:$AR$55, 6, FALSE), D67=6, VLOOKUP(H67, Priv_Workers!$B$2:$AR$55, 7, FALSE), D67=7, VLOOKUP(H67, Priv_Workers!$B$2:$AR$55, 8, FALSE), D67=8, VLOOKUP(H67, Priv_Workers!$B$2:$AR$55, 9, FALSE), D67=9, VLOOKUP(H67, Priv_Workers!$B$2:$AR$55, 10, FALSE), D67=10, VLOOKUP(H67, Priv_Workers!$B$2:$AR$55, 11, FALSE), D67=11, VLOOKUP(H67, Priv_Workers!$B$2:$AR$55, 12, FALSE), D67=12, VLOOKUP(H67, Priv_Workers!$B$2:$AR$55, 13, FALSE)), C67=2015, _xlfn.IFS(D67=1, VLOOKUP(H67, Priv_Workers!$B$2:$AR$55, 14, FALSE), D67=2, VLOOKUP(H67, Priv_Workers!$B$2:$AR$55, 15, FALSE), D67=3, VLOOKUP(H67, Priv_Workers!$B$2:$AR$55, 16, FALSE), D67=4, VLOOKUP(H67, Priv_Workers!$B$2:$AR$55, 17, FALSE), D67=5, VLOOKUP(H67, Priv_Workers!$B$2:$AR$55, 18, FALSE), D67=6, VLOOKUP(H67, Priv_Workers!$B$2:$AR$55, 19, FALSE), D67=7, VLOOKUP(H67, Priv_Workers!$B$2:$AR$55, 20, FALSE), D67=8, VLOOKUP(H67, Priv_Workers!$B$2:$AR$55, 21, FALSE), D67=9, VLOOKUP(H67, Priv_Workers!$B$2:$AR$55, 22, FALSE), D67=10, VLOOKUP(H67, Priv_Workers!$B$2:$AR$55, 23, FALSE), D67=11, VLOOKUP(H67, Priv_Workers!$B$2:$AR$55, 24, FALSE), D67=12, VLOOKUP(H67, Priv_Workers!$B$2:$AR$55, 25, FALSE)), C67=2016, _xlfn.IFS(D67=1, VLOOKUP(H67, Priv_Workers!$B$2:$AR$55, 26, FALSE), D67=2, VLOOKUP(H67, Priv_Workers!$B$2:$AR$55, 27, FALSE), D67=3, VLOOKUP(H67, Priv_Workers!$B$2:$AR$55, 28, FALSE), D67=4, VLOOKUP(H67, Priv_Workers!$B$2:$AR$55, 29, FALSE), D67=5, VLOOKUP(H67, Priv_Workers!$B$2:$AR$55, 30, FALSE), D67=6, VLOOKUP(H67, Priv_Workers!$B$2:$AR$55, 31, FALSE), D67=7, VLOOKUP(H67, Priv_Workers!$B$2:$AR$55, 32, FALSE), D67=8, VLOOKUP(H67, Priv_Workers!$B$2:$AR$55, 33, FALSE), D67=9, VLOOKUP(H67, Priv_Workers!$B$2:$AR$55, 34, FALSE), D67=10, VLOOKUP(H67, Priv_Workers!$B$2:$AR$55, 35, FALSE), D67=11, VLOOKUP(H67, Priv_Workers!$B$2:$AR$55, 36, FALSE), D67=12, VLOOKUP(H67, Priv_Workers!$B$2:$AR$55, 37, FALSE)), C67=2017, _xlfn.IFS(D67=1, VLOOKUP(H67, Priv_Workers!$B$2:$AR$55, 38, FALSE), D67=2, VLOOKUP(H67, Priv_Workers!$B$2:$AR$55, 39, FALSE), D67=3, VLOOKUP(H67, Priv_Workers!$B$2:$AR$55, 40, FALSE), D67=4, VLOOKUP(H67, Priv_Workers!$B$2:$AR$55, 41, FALSE), D67=5, VLOOKUP(H67, Priv_Workers!$B$2:$AR$55, 42, FALSE), D67=6, VLOOKUP(H67, Priv_Workers!$B$2:$AR$55, 43)))</f>
        <v>634998</v>
      </c>
      <c r="X67" s="15">
        <f t="shared" si="11"/>
        <v>3.9685164362722406E-3</v>
      </c>
      <c r="Y67" s="8">
        <f>_xlfn.IFS(C67=2014, _xlfn.IFS(E67=1, VLOOKUP(H67, Wage_Info!$B$2:$AD$55, 2, FALSE), E67=2, VLOOKUP(H67, Wage_Info!$B$2:$AD$55, 3, FALSE), E67=3, VLOOKUP(H67, Wage_Info!$B$2:$AD$55, 4, FALSE), E67=4, VLOOKUP(H67, Wage_Info!$B$2:$AD$55, 5, FALSE)), C67=2015, _xlfn.IFS(E67=1, VLOOKUP(H67, Wage_Info!$B$2:$AD$55, 6, FALSE), E67=2, VLOOKUP(H67, Wage_Info!$B$2:$AD$55, 7, FALSE), E67=3, VLOOKUP(H67, Wage_Info!$B$2:$AD$55, 8, FALSE), E67=4, VLOOKUP(H67, Wage_Info!$B$2:$AD$55, 9, FALSE)), C67=2016, _xlfn.IFS(E67=1, VLOOKUP(H67, Wage_Info!$B$2:$AD$55, 10, FALSE), E67=2, VLOOKUP(H67, Wage_Info!$B$2:$AD$55, 11, FALSE), E67=3, VLOOKUP(H67, Wage_Info!$B$2:$AD$55, 12, FALSE), E67=4, VLOOKUP(H67, Wage_Info!$B$2:$AD$55, 13, FALSE)), C67=2017, _xlfn.IFS(E67=1, VLOOKUP(H67, Wage_Info!$B$2:$AD$55, 14, FALSE), E67=2, VLOOKUP(H67, Wage_Info!$B$2:$AD$55, 15, FALSE)))</f>
        <v>50497703</v>
      </c>
      <c r="Z67" s="8">
        <f>_xlfn.IFS(C67=2014, _xlfn.IFS(E67=1, VLOOKUP(H67, Wage_Info!$B$2:$AD$55, 16, FALSE), E67=2, VLOOKUP(H67, Wage_Info!$B$2:$AD$55, 17, FALSE), E67=3, VLOOKUP(H67, Wage_Info!$B$2:$AD$55, 18, FALSE), E67=4, VLOOKUP(H67, Wage_Info!$B$2:$AD$55, 19, FALSE)), C67=2015, _xlfn.IFS(E67=1, VLOOKUP(H67, Wage_Info!$B$2:$AD$55, 20, FALSE), E67=2, VLOOKUP(H67, Wage_Info!$B$2:$AD$55, 21, FALSE), E67=3, VLOOKUP(H67, Wage_Info!$B$2:$AD$55, 22, FALSE), E67=4, VLOOKUP(H67, Wage_Info!$B$2:$AD$55, 23, FALSE)), C67=2016, _xlfn.IFS(E67=1, VLOOKUP(H67, Wage_Info!$B$2:$AD$55, 24, FALSE), E67=2, VLOOKUP(H67, Wage_Info!$B$2:$AD$55, 25, FALSE), E67=3, VLOOKUP(H67, Wage_Info!$B$2:$AD$55, 26, FALSE), E67=4, VLOOKUP(H67, Wage_Info!$B$2:$AD$55, 27, FALSE)), C67=2017, _xlfn.IFS(E67=1, VLOOKUP(H67, Wage_Info!$B$2:$AD$55, 28, FALSE), E67=2, VLOOKUP(H67, Wage_Info!$B$2:$AD$55, 29, FALSE)))</f>
        <v>6538085818</v>
      </c>
      <c r="AA67" s="16">
        <f t="shared" si="12"/>
        <v>7.7236219293688076E-3</v>
      </c>
      <c r="AB67">
        <f>Key!C258</f>
        <v>1</v>
      </c>
      <c r="AC67">
        <f t="shared" si="13"/>
        <v>0</v>
      </c>
      <c r="AD67">
        <f t="shared" si="14"/>
        <v>0</v>
      </c>
      <c r="AE67">
        <f t="shared" si="15"/>
        <v>0</v>
      </c>
    </row>
    <row r="68" spans="1:31" x14ac:dyDescent="0.3">
      <c r="A68">
        <v>272</v>
      </c>
      <c r="B68">
        <v>91</v>
      </c>
      <c r="C68">
        <v>2016</v>
      </c>
      <c r="D68">
        <v>7</v>
      </c>
      <c r="E68">
        <f t="shared" si="8"/>
        <v>3</v>
      </c>
      <c r="F68">
        <v>2017</v>
      </c>
      <c r="G68" t="s">
        <v>282</v>
      </c>
      <c r="H68" s="13">
        <f>VALUE(IF(G68="foreign",53,SUBSTITUTE(G68,G68,VLOOKUP(G68,Key!$F$2:$G$55,2,))))</f>
        <v>53</v>
      </c>
      <c r="I68" t="s">
        <v>216</v>
      </c>
      <c r="J68">
        <f>VALUE(_xlfn.IFS(I68="foreign",53,I68="fictional",54,NOT(OR(I68="foreign",I68="fictional")),SUBSTITUTE(I68,I68,VLOOKUP(I68,Key!$F$2:$G$55,2,))))</f>
        <v>54</v>
      </c>
      <c r="K68">
        <f t="shared" si="9"/>
        <v>0</v>
      </c>
      <c r="L68">
        <f>VLOOKUP(H68, Key!$G$2:$J$54, 2)</f>
        <v>0</v>
      </c>
      <c r="M68">
        <f>VLOOKUP(J68, Key!$G$2:$J$54, 2)</f>
        <v>0</v>
      </c>
      <c r="N68">
        <f>VLOOKUP("*"&amp;G68&amp;"*",Key!$M$2:$N$6,2,FALSE)</f>
        <v>0</v>
      </c>
      <c r="O68">
        <f>VLOOKUP("*"&amp;G68&amp;"*",Key!$Q$2:$R$11,2,FALSE)</f>
        <v>0</v>
      </c>
      <c r="P68">
        <v>2552</v>
      </c>
      <c r="Q68" s="8">
        <v>19000000</v>
      </c>
      <c r="R68" t="s">
        <v>179</v>
      </c>
      <c r="S68">
        <f>VLOOKUP(R68, Key!$T$2:$U$25, 2, FALSE)</f>
        <v>6</v>
      </c>
      <c r="T68">
        <f t="shared" si="10"/>
        <v>0</v>
      </c>
      <c r="U68">
        <f>_xlfn.IFS(F68=2017, VLOOKUP(H68, 'State Pop'!$B$2:$F$55,5),F68=2016, VLOOKUP(H68, 'State Pop'!$B$2:$F$55,4), F68=2015, VLOOKUP(H68, 'State Pop'!$B$2:$F$55,3), F68=2014, VLOOKUP(H68, 'State Pop'!$B$2:$F$55,2))</f>
        <v>0</v>
      </c>
      <c r="V68">
        <f>_xlfn.IFS(C68=2014, _xlfn.IFS(D68=1, VLOOKUP(H68, Film_Workers!$B$2:$AR$55, 2, FALSE), D68=2, VLOOKUP(H68, Film_Workers!$B$2:$AR$55, 3, FALSE), D68=3, VLOOKUP(H68, Film_Workers!$B$2:$AR$55, 4, FALSE), D68=4, VLOOKUP(H68, Film_Workers!$B$2:$AR$55, 5, FALSE), D68=5, VLOOKUP(H68, Film_Workers!$B$2:$AR$55, 6, FALSE), D68=6, VLOOKUP(H68, Film_Workers!$B$2:$AR$55, 7, FALSE), D68=7, VLOOKUP(H68, Film_Workers!$B$2:$AR$55, 8, FALSE), D68=8, VLOOKUP(H68, Film_Workers!$B$2:$AR$55, 9, FALSE), D68=9, VLOOKUP(H68, Film_Workers!$B$2:$AR$55, 10, FALSE), D68=10, VLOOKUP(H68, Film_Workers!$B$2:$AR$55, 11, FALSE), D68=11, VLOOKUP(H68, Film_Workers!$B$2:$AR$55, 12, FALSE), D68=12, VLOOKUP(H68, Film_Workers!$B$2:$AR$55, 13, FALSE)), C68=2015, _xlfn.IFS(D68=1, VLOOKUP(H68, Film_Workers!$B$2:$AR$55, 14, FALSE), D68=2, VLOOKUP(H68, Film_Workers!$B$2:$AR$55, 15, FALSE), D68=3, VLOOKUP(H68, Film_Workers!$B$2:$AR$55, 16, FALSE), D68=4, VLOOKUP(H68, Film_Workers!$B$2:$AR$55, 17, FALSE), D68=5, VLOOKUP(H68, Film_Workers!$B$2:$AR$55, 18, FALSE), D68=6, VLOOKUP(H68, Film_Workers!$B$2:$AR$55, 19, FALSE), D68=7, VLOOKUP(H68, Film_Workers!$B$2:$AR$55, 20, FALSE), D68=8, VLOOKUP(H68, Film_Workers!$B$2:$AR$55, 21, FALSE), D68=9, VLOOKUP(H68, Film_Workers!$B$2:$AR$55, 22, FALSE), D68=10, VLOOKUP(H68, Film_Workers!$B$2:$AR$55, 23, FALSE), D68=11, VLOOKUP(H68, Film_Workers!$B$2:$AR$55, 24, FALSE), D68=12, VLOOKUP(H68, Film_Workers!$B$2:$AR$55, 25, FALSE)), C68=2016, _xlfn.IFS(D68=1, VLOOKUP(H68, Film_Workers!$B$2:$AR$55, 26, FALSE), D68=2, VLOOKUP(H68, Film_Workers!$B$2:$AR$55, 27, FALSE), D68=3, VLOOKUP(H68, Film_Workers!$B$2:$AR$55, 28, FALSE), D68=4, VLOOKUP(H68, Film_Workers!$B$2:$AR$55, 29, FALSE), D68=5, VLOOKUP(H68, Film_Workers!$B$2:$AR$55, 30, FALSE), D68=6, VLOOKUP(H68, Film_Workers!$B$2:$AR$55, 31, FALSE), D68=7, VLOOKUP(H68, Film_Workers!$B$2:$AR$55, 32, FALSE), D68=8, VLOOKUP(H68, Film_Workers!$B$2:$AR$55, 33, FALSE), D68=9, VLOOKUP(H68, Film_Workers!$B$2:$AR$55, 34, FALSE), D68=10, VLOOKUP(H68, Film_Workers!$B$2:$AR$55, 35, FALSE), D68=11, VLOOKUP(H68, Film_Workers!$B$2:$AR$55, 36, FALSE), D68=12, VLOOKUP(H68, Film_Workers!$B$2:$AR$55, 37, FALSE)), C68=2017, _xlfn.IFS(D68=1, VLOOKUP(H68, Film_Workers!$B$2:$AR$55, 38, FALSE), D68=2, VLOOKUP(H68, Film_Workers!$B$2:$AR$55, 39, FALSE), D68=3, VLOOKUP(H68, Film_Workers!$B$2:$AR$55, 40, FALSE), D68=4, VLOOKUP(H68, Film_Workers!$B$2:$AR$55, 41, FALSE), D68=5, VLOOKUP(H68, Film_Workers!$B$2:$AR$55, 42, FALSE), D68=6, VLOOKUP(H68, Film_Workers!$B$2:$AR$55, 43)))</f>
        <v>0</v>
      </c>
      <c r="W68">
        <f>_xlfn.IFS(C68=2014, _xlfn.IFS(D68=1, VLOOKUP(H68, Priv_Workers!$B$2:$AR$55, 2, FALSE), D68=2, VLOOKUP(H68, Priv_Workers!$B$2:$AR$55, 3, FALSE), D68=3, VLOOKUP(H68, Priv_Workers!$B$2:$AR$55, 4, FALSE), D68=4, VLOOKUP(H68, Priv_Workers!$B$2:$AR$55, 5, FALSE), D68=5, VLOOKUP(H68, Priv_Workers!$B$2:$AR$55, 6, FALSE), D68=6, VLOOKUP(H68, Priv_Workers!$B$2:$AR$55, 7, FALSE), D68=7, VLOOKUP(H68, Priv_Workers!$B$2:$AR$55, 8, FALSE), D68=8, VLOOKUP(H68, Priv_Workers!$B$2:$AR$55, 9, FALSE), D68=9, VLOOKUP(H68, Priv_Workers!$B$2:$AR$55, 10, FALSE), D68=10, VLOOKUP(H68, Priv_Workers!$B$2:$AR$55, 11, FALSE), D68=11, VLOOKUP(H68, Priv_Workers!$B$2:$AR$55, 12, FALSE), D68=12, VLOOKUP(H68, Priv_Workers!$B$2:$AR$55, 13, FALSE)), C68=2015, _xlfn.IFS(D68=1, VLOOKUP(H68, Priv_Workers!$B$2:$AR$55, 14, FALSE), D68=2, VLOOKUP(H68, Priv_Workers!$B$2:$AR$55, 15, FALSE), D68=3, VLOOKUP(H68, Priv_Workers!$B$2:$AR$55, 16, FALSE), D68=4, VLOOKUP(H68, Priv_Workers!$B$2:$AR$55, 17, FALSE), D68=5, VLOOKUP(H68, Priv_Workers!$B$2:$AR$55, 18, FALSE), D68=6, VLOOKUP(H68, Priv_Workers!$B$2:$AR$55, 19, FALSE), D68=7, VLOOKUP(H68, Priv_Workers!$B$2:$AR$55, 20, FALSE), D68=8, VLOOKUP(H68, Priv_Workers!$B$2:$AR$55, 21, FALSE), D68=9, VLOOKUP(H68, Priv_Workers!$B$2:$AR$55, 22, FALSE), D68=10, VLOOKUP(H68, Priv_Workers!$B$2:$AR$55, 23, FALSE), D68=11, VLOOKUP(H68, Priv_Workers!$B$2:$AR$55, 24, FALSE), D68=12, VLOOKUP(H68, Priv_Workers!$B$2:$AR$55, 25, FALSE)), C68=2016, _xlfn.IFS(D68=1, VLOOKUP(H68, Priv_Workers!$B$2:$AR$55, 26, FALSE), D68=2, VLOOKUP(H68, Priv_Workers!$B$2:$AR$55, 27, FALSE), D68=3, VLOOKUP(H68, Priv_Workers!$B$2:$AR$55, 28, FALSE), D68=4, VLOOKUP(H68, Priv_Workers!$B$2:$AR$55, 29, FALSE), D68=5, VLOOKUP(H68, Priv_Workers!$B$2:$AR$55, 30, FALSE), D68=6, VLOOKUP(H68, Priv_Workers!$B$2:$AR$55, 31, FALSE), D68=7, VLOOKUP(H68, Priv_Workers!$B$2:$AR$55, 32, FALSE), D68=8, VLOOKUP(H68, Priv_Workers!$B$2:$AR$55, 33, FALSE), D68=9, VLOOKUP(H68, Priv_Workers!$B$2:$AR$55, 34, FALSE), D68=10, VLOOKUP(H68, Priv_Workers!$B$2:$AR$55, 35, FALSE), D68=11, VLOOKUP(H68, Priv_Workers!$B$2:$AR$55, 36, FALSE), D68=12, VLOOKUP(H68, Priv_Workers!$B$2:$AR$55, 37, FALSE)), C68=2017, _xlfn.IFS(D68=1, VLOOKUP(H68, Priv_Workers!$B$2:$AR$55, 38, FALSE), D68=2, VLOOKUP(H68, Priv_Workers!$B$2:$AR$55, 39, FALSE), D68=3, VLOOKUP(H68, Priv_Workers!$B$2:$AR$55, 40, FALSE), D68=4, VLOOKUP(H68, Priv_Workers!$B$2:$AR$55, 41, FALSE), D68=5, VLOOKUP(H68, Priv_Workers!$B$2:$AR$55, 42, FALSE), D68=6, VLOOKUP(H68, Priv_Workers!$B$2:$AR$55, 43)))</f>
        <v>0</v>
      </c>
      <c r="X68" s="15" t="e">
        <f t="shared" si="11"/>
        <v>#DIV/0!</v>
      </c>
      <c r="Y68" s="8">
        <f>_xlfn.IFS(C68=2014, _xlfn.IFS(E68=1, VLOOKUP(H68, Wage_Info!$B$2:$AD$55, 2, FALSE), E68=2, VLOOKUP(H68, Wage_Info!$B$2:$AD$55, 3, FALSE), E68=3, VLOOKUP(H68, Wage_Info!$B$2:$AD$55, 4, FALSE), E68=4, VLOOKUP(H68, Wage_Info!$B$2:$AD$55, 5, FALSE)), C68=2015, _xlfn.IFS(E68=1, VLOOKUP(H68, Wage_Info!$B$2:$AD$55, 6, FALSE), E68=2, VLOOKUP(H68, Wage_Info!$B$2:$AD$55, 7, FALSE), E68=3, VLOOKUP(H68, Wage_Info!$B$2:$AD$55, 8, FALSE), E68=4, VLOOKUP(H68, Wage_Info!$B$2:$AD$55, 9, FALSE)), C68=2016, _xlfn.IFS(E68=1, VLOOKUP(H68, Wage_Info!$B$2:$AD$55, 10, FALSE), E68=2, VLOOKUP(H68, Wage_Info!$B$2:$AD$55, 11, FALSE), E68=3, VLOOKUP(H68, Wage_Info!$B$2:$AD$55, 12, FALSE), E68=4, VLOOKUP(H68, Wage_Info!$B$2:$AD$55, 13, FALSE)), C68=2017, _xlfn.IFS(E68=1, VLOOKUP(H68, Wage_Info!$B$2:$AD$55, 14, FALSE), E68=2, VLOOKUP(H68, Wage_Info!$B$2:$AD$55, 15, FALSE)))</f>
        <v>0</v>
      </c>
      <c r="Z68" s="8">
        <f>_xlfn.IFS(C68=2014, _xlfn.IFS(E68=1, VLOOKUP(H68, Wage_Info!$B$2:$AD$55, 16, FALSE), E68=2, VLOOKUP(H68, Wage_Info!$B$2:$AD$55, 17, FALSE), E68=3, VLOOKUP(H68, Wage_Info!$B$2:$AD$55, 18, FALSE), E68=4, VLOOKUP(H68, Wage_Info!$B$2:$AD$55, 19, FALSE)), C68=2015, _xlfn.IFS(E68=1, VLOOKUP(H68, Wage_Info!$B$2:$AD$55, 20, FALSE), E68=2, VLOOKUP(H68, Wage_Info!$B$2:$AD$55, 21, FALSE), E68=3, VLOOKUP(H68, Wage_Info!$B$2:$AD$55, 22, FALSE), E68=4, VLOOKUP(H68, Wage_Info!$B$2:$AD$55, 23, FALSE)), C68=2016, _xlfn.IFS(E68=1, VLOOKUP(H68, Wage_Info!$B$2:$AD$55, 24, FALSE), E68=2, VLOOKUP(H68, Wage_Info!$B$2:$AD$55, 25, FALSE), E68=3, VLOOKUP(H68, Wage_Info!$B$2:$AD$55, 26, FALSE), E68=4, VLOOKUP(H68, Wage_Info!$B$2:$AD$55, 27, FALSE)), C68=2017, _xlfn.IFS(E68=1, VLOOKUP(H68, Wage_Info!$B$2:$AD$55, 28, FALSE), E68=2, VLOOKUP(H68, Wage_Info!$B$2:$AD$55, 29, FALSE)))</f>
        <v>0</v>
      </c>
      <c r="AA68" s="16" t="e">
        <f t="shared" si="12"/>
        <v>#DIV/0!</v>
      </c>
      <c r="AB68">
        <f>Key!C273</f>
        <v>1</v>
      </c>
      <c r="AC68">
        <f t="shared" si="13"/>
        <v>0</v>
      </c>
      <c r="AD68">
        <f t="shared" si="14"/>
        <v>0</v>
      </c>
      <c r="AE68">
        <f t="shared" si="15"/>
        <v>0</v>
      </c>
    </row>
    <row r="69" spans="1:31" x14ac:dyDescent="0.3">
      <c r="A69">
        <v>273</v>
      </c>
      <c r="B69">
        <v>92</v>
      </c>
      <c r="C69">
        <v>2016</v>
      </c>
      <c r="D69">
        <v>8</v>
      </c>
      <c r="E69">
        <f t="shared" si="8"/>
        <v>3</v>
      </c>
      <c r="F69">
        <v>2017</v>
      </c>
      <c r="G69" t="s">
        <v>185</v>
      </c>
      <c r="H69" s="13">
        <f>VALUE(IF(G69="foreign",53,SUBSTITUTE(G69,G69,VLOOKUP(G69,Key!$F$2:$G$55,2,))))</f>
        <v>33</v>
      </c>
      <c r="I69" t="s">
        <v>216</v>
      </c>
      <c r="J69">
        <f>VALUE(_xlfn.IFS(I69="foreign",53,I69="fictional",54,NOT(OR(I69="foreign",I69="fictional")),SUBSTITUTE(I69,I69,VLOOKUP(I69,Key!$F$2:$G$55,2,))))</f>
        <v>54</v>
      </c>
      <c r="K69">
        <f t="shared" si="9"/>
        <v>0</v>
      </c>
      <c r="L69">
        <f>VLOOKUP(H69, Key!$G$2:$J$54, 2)</f>
        <v>3</v>
      </c>
      <c r="M69">
        <f>VLOOKUP(J69, Key!$G$2:$J$54, 2)</f>
        <v>0</v>
      </c>
      <c r="N69">
        <f>VLOOKUP("*"&amp;G69&amp;"*",Key!$M$2:$N$6,2,FALSE)</f>
        <v>2</v>
      </c>
      <c r="O69">
        <f>VLOOKUP("*"&amp;G69&amp;"*",Key!$Q$2:$R$11,2,FALSE)</f>
        <v>3</v>
      </c>
      <c r="P69">
        <v>2533</v>
      </c>
      <c r="Q69" s="8">
        <v>5000000</v>
      </c>
      <c r="R69" t="s">
        <v>338</v>
      </c>
      <c r="S69">
        <f>VLOOKUP(R69, Key!$T$2:$U$25, 2, FALSE)</f>
        <v>14</v>
      </c>
      <c r="T69">
        <f t="shared" si="10"/>
        <v>1</v>
      </c>
      <c r="U69">
        <f>_xlfn.IFS(F69=2017, VLOOKUP(H69, 'State Pop'!$B$2:$F$55,5),F69=2016, VLOOKUP(H69, 'State Pop'!$B$2:$F$55,4), F69=2015, VLOOKUP(H69, 'State Pop'!$B$2:$F$55,3), F69=2014, VLOOKUP(H69, 'State Pop'!$B$2:$F$55,2))</f>
        <v>19849399</v>
      </c>
      <c r="V69">
        <f>_xlfn.IFS(C69=2014, _xlfn.IFS(D69=1, VLOOKUP(H69, Film_Workers!$B$2:$AR$55, 2, FALSE), D69=2, VLOOKUP(H69, Film_Workers!$B$2:$AR$55, 3, FALSE), D69=3, VLOOKUP(H69, Film_Workers!$B$2:$AR$55, 4, FALSE), D69=4, VLOOKUP(H69, Film_Workers!$B$2:$AR$55, 5, FALSE), D69=5, VLOOKUP(H69, Film_Workers!$B$2:$AR$55, 6, FALSE), D69=6, VLOOKUP(H69, Film_Workers!$B$2:$AR$55, 7, FALSE), D69=7, VLOOKUP(H69, Film_Workers!$B$2:$AR$55, 8, FALSE), D69=8, VLOOKUP(H69, Film_Workers!$B$2:$AR$55, 9, FALSE), D69=9, VLOOKUP(H69, Film_Workers!$B$2:$AR$55, 10, FALSE), D69=10, VLOOKUP(H69, Film_Workers!$B$2:$AR$55, 11, FALSE), D69=11, VLOOKUP(H69, Film_Workers!$B$2:$AR$55, 12, FALSE), D69=12, VLOOKUP(H69, Film_Workers!$B$2:$AR$55, 13, FALSE)), C69=2015, _xlfn.IFS(D69=1, VLOOKUP(H69, Film_Workers!$B$2:$AR$55, 14, FALSE), D69=2, VLOOKUP(H69, Film_Workers!$B$2:$AR$55, 15, FALSE), D69=3, VLOOKUP(H69, Film_Workers!$B$2:$AR$55, 16, FALSE), D69=4, VLOOKUP(H69, Film_Workers!$B$2:$AR$55, 17, FALSE), D69=5, VLOOKUP(H69, Film_Workers!$B$2:$AR$55, 18, FALSE), D69=6, VLOOKUP(H69, Film_Workers!$B$2:$AR$55, 19, FALSE), D69=7, VLOOKUP(H69, Film_Workers!$B$2:$AR$55, 20, FALSE), D69=8, VLOOKUP(H69, Film_Workers!$B$2:$AR$55, 21, FALSE), D69=9, VLOOKUP(H69, Film_Workers!$B$2:$AR$55, 22, FALSE), D69=10, VLOOKUP(H69, Film_Workers!$B$2:$AR$55, 23, FALSE), D69=11, VLOOKUP(H69, Film_Workers!$B$2:$AR$55, 24, FALSE), D69=12, VLOOKUP(H69, Film_Workers!$B$2:$AR$55, 25, FALSE)), C69=2016, _xlfn.IFS(D69=1, VLOOKUP(H69, Film_Workers!$B$2:$AR$55, 26, FALSE), D69=2, VLOOKUP(H69, Film_Workers!$B$2:$AR$55, 27, FALSE), D69=3, VLOOKUP(H69, Film_Workers!$B$2:$AR$55, 28, FALSE), D69=4, VLOOKUP(H69, Film_Workers!$B$2:$AR$55, 29, FALSE), D69=5, VLOOKUP(H69, Film_Workers!$B$2:$AR$55, 30, FALSE), D69=6, VLOOKUP(H69, Film_Workers!$B$2:$AR$55, 31, FALSE), D69=7, VLOOKUP(H69, Film_Workers!$B$2:$AR$55, 32, FALSE), D69=8, VLOOKUP(H69, Film_Workers!$B$2:$AR$55, 33, FALSE), D69=9, VLOOKUP(H69, Film_Workers!$B$2:$AR$55, 34, FALSE), D69=10, VLOOKUP(H69, Film_Workers!$B$2:$AR$55, 35, FALSE), D69=11, VLOOKUP(H69, Film_Workers!$B$2:$AR$55, 36, FALSE), D69=12, VLOOKUP(H69, Film_Workers!$B$2:$AR$55, 37, FALSE)), C69=2017, _xlfn.IFS(D69=1, VLOOKUP(H69, Film_Workers!$B$2:$AR$55, 38, FALSE), D69=2, VLOOKUP(H69, Film_Workers!$B$2:$AR$55, 39, FALSE), D69=3, VLOOKUP(H69, Film_Workers!$B$2:$AR$55, 40, FALSE), D69=4, VLOOKUP(H69, Film_Workers!$B$2:$AR$55, 41, FALSE), D69=5, VLOOKUP(H69, Film_Workers!$B$2:$AR$55, 42, FALSE), D69=6, VLOOKUP(H69, Film_Workers!$B$2:$AR$55, 43)))</f>
        <v>47334</v>
      </c>
      <c r="W69">
        <f>_xlfn.IFS(C69=2014, _xlfn.IFS(D69=1, VLOOKUP(H69, Priv_Workers!$B$2:$AR$55, 2, FALSE), D69=2, VLOOKUP(H69, Priv_Workers!$B$2:$AR$55, 3, FALSE), D69=3, VLOOKUP(H69, Priv_Workers!$B$2:$AR$55, 4, FALSE), D69=4, VLOOKUP(H69, Priv_Workers!$B$2:$AR$55, 5, FALSE), D69=5, VLOOKUP(H69, Priv_Workers!$B$2:$AR$55, 6, FALSE), D69=6, VLOOKUP(H69, Priv_Workers!$B$2:$AR$55, 7, FALSE), D69=7, VLOOKUP(H69, Priv_Workers!$B$2:$AR$55, 8, FALSE), D69=8, VLOOKUP(H69, Priv_Workers!$B$2:$AR$55, 9, FALSE), D69=9, VLOOKUP(H69, Priv_Workers!$B$2:$AR$55, 10, FALSE), D69=10, VLOOKUP(H69, Priv_Workers!$B$2:$AR$55, 11, FALSE), D69=11, VLOOKUP(H69, Priv_Workers!$B$2:$AR$55, 12, FALSE), D69=12, VLOOKUP(H69, Priv_Workers!$B$2:$AR$55, 13, FALSE)), C69=2015, _xlfn.IFS(D69=1, VLOOKUP(H69, Priv_Workers!$B$2:$AR$55, 14, FALSE), D69=2, VLOOKUP(H69, Priv_Workers!$B$2:$AR$55, 15, FALSE), D69=3, VLOOKUP(H69, Priv_Workers!$B$2:$AR$55, 16, FALSE), D69=4, VLOOKUP(H69, Priv_Workers!$B$2:$AR$55, 17, FALSE), D69=5, VLOOKUP(H69, Priv_Workers!$B$2:$AR$55, 18, FALSE), D69=6, VLOOKUP(H69, Priv_Workers!$B$2:$AR$55, 19, FALSE), D69=7, VLOOKUP(H69, Priv_Workers!$B$2:$AR$55, 20, FALSE), D69=8, VLOOKUP(H69, Priv_Workers!$B$2:$AR$55, 21, FALSE), D69=9, VLOOKUP(H69, Priv_Workers!$B$2:$AR$55, 22, FALSE), D69=10, VLOOKUP(H69, Priv_Workers!$B$2:$AR$55, 23, FALSE), D69=11, VLOOKUP(H69, Priv_Workers!$B$2:$AR$55, 24, FALSE), D69=12, VLOOKUP(H69, Priv_Workers!$B$2:$AR$55, 25, FALSE)), C69=2016, _xlfn.IFS(D69=1, VLOOKUP(H69, Priv_Workers!$B$2:$AR$55, 26, FALSE), D69=2, VLOOKUP(H69, Priv_Workers!$B$2:$AR$55, 27, FALSE), D69=3, VLOOKUP(H69, Priv_Workers!$B$2:$AR$55, 28, FALSE), D69=4, VLOOKUP(H69, Priv_Workers!$B$2:$AR$55, 29, FALSE), D69=5, VLOOKUP(H69, Priv_Workers!$B$2:$AR$55, 30, FALSE), D69=6, VLOOKUP(H69, Priv_Workers!$B$2:$AR$55, 31, FALSE), D69=7, VLOOKUP(H69, Priv_Workers!$B$2:$AR$55, 32, FALSE), D69=8, VLOOKUP(H69, Priv_Workers!$B$2:$AR$55, 33, FALSE), D69=9, VLOOKUP(H69, Priv_Workers!$B$2:$AR$55, 34, FALSE), D69=10, VLOOKUP(H69, Priv_Workers!$B$2:$AR$55, 35, FALSE), D69=11, VLOOKUP(H69, Priv_Workers!$B$2:$AR$55, 36, FALSE), D69=12, VLOOKUP(H69, Priv_Workers!$B$2:$AR$55, 37, FALSE)), C69=2017, _xlfn.IFS(D69=1, VLOOKUP(H69, Priv_Workers!$B$2:$AR$55, 38, FALSE), D69=2, VLOOKUP(H69, Priv_Workers!$B$2:$AR$55, 39, FALSE), D69=3, VLOOKUP(H69, Priv_Workers!$B$2:$AR$55, 40, FALSE), D69=4, VLOOKUP(H69, Priv_Workers!$B$2:$AR$55, 41, FALSE), D69=5, VLOOKUP(H69, Priv_Workers!$B$2:$AR$55, 42, FALSE), D69=6, VLOOKUP(H69, Priv_Workers!$B$2:$AR$55, 43)))</f>
        <v>7843421</v>
      </c>
      <c r="X69" s="15">
        <f t="shared" si="11"/>
        <v>6.0348666736109152E-3</v>
      </c>
      <c r="Y69" s="8">
        <f>_xlfn.IFS(C69=2014, _xlfn.IFS(E69=1, VLOOKUP(H69, Wage_Info!$B$2:$AD$55, 2, FALSE), E69=2, VLOOKUP(H69, Wage_Info!$B$2:$AD$55, 3, FALSE), E69=3, VLOOKUP(H69, Wage_Info!$B$2:$AD$55, 4, FALSE), E69=4, VLOOKUP(H69, Wage_Info!$B$2:$AD$55, 5, FALSE)), C69=2015, _xlfn.IFS(E69=1, VLOOKUP(H69, Wage_Info!$B$2:$AD$55, 6, FALSE), E69=2, VLOOKUP(H69, Wage_Info!$B$2:$AD$55, 7, FALSE), E69=3, VLOOKUP(H69, Wage_Info!$B$2:$AD$55, 8, FALSE), E69=4, VLOOKUP(H69, Wage_Info!$B$2:$AD$55, 9, FALSE)), C69=2016, _xlfn.IFS(E69=1, VLOOKUP(H69, Wage_Info!$B$2:$AD$55, 10, FALSE), E69=2, VLOOKUP(H69, Wage_Info!$B$2:$AD$55, 11, FALSE), E69=3, VLOOKUP(H69, Wage_Info!$B$2:$AD$55, 12, FALSE), E69=4, VLOOKUP(H69, Wage_Info!$B$2:$AD$55, 13, FALSE)), C69=2017, _xlfn.IFS(E69=1, VLOOKUP(H69, Wage_Info!$B$2:$AD$55, 14, FALSE), E69=2, VLOOKUP(H69, Wage_Info!$B$2:$AD$55, 15, FALSE)))</f>
        <v>1191335794</v>
      </c>
      <c r="Z69" s="8">
        <f>_xlfn.IFS(C69=2014, _xlfn.IFS(E69=1, VLOOKUP(H69, Wage_Info!$B$2:$AD$55, 16, FALSE), E69=2, VLOOKUP(H69, Wage_Info!$B$2:$AD$55, 17, FALSE), E69=3, VLOOKUP(H69, Wage_Info!$B$2:$AD$55, 18, FALSE), E69=4, VLOOKUP(H69, Wage_Info!$B$2:$AD$55, 19, FALSE)), C69=2015, _xlfn.IFS(E69=1, VLOOKUP(H69, Wage_Info!$B$2:$AD$55, 20, FALSE), E69=2, VLOOKUP(H69, Wage_Info!$B$2:$AD$55, 21, FALSE), E69=3, VLOOKUP(H69, Wage_Info!$B$2:$AD$55, 22, FALSE), E69=4, VLOOKUP(H69, Wage_Info!$B$2:$AD$55, 23, FALSE)), C69=2016, _xlfn.IFS(E69=1, VLOOKUP(H69, Wage_Info!$B$2:$AD$55, 24, FALSE), E69=2, VLOOKUP(H69, Wage_Info!$B$2:$AD$55, 25, FALSE), E69=3, VLOOKUP(H69, Wage_Info!$B$2:$AD$55, 26, FALSE), E69=4, VLOOKUP(H69, Wage_Info!$B$2:$AD$55, 27, FALSE)), C69=2017, _xlfn.IFS(E69=1, VLOOKUP(H69, Wage_Info!$B$2:$AD$55, 28, FALSE), E69=2, VLOOKUP(H69, Wage_Info!$B$2:$AD$55, 29, FALSE)))</f>
        <v>125692748307</v>
      </c>
      <c r="AA69" s="16">
        <f t="shared" si="12"/>
        <v>9.4781585258220738E-3</v>
      </c>
      <c r="AB69">
        <f>Key!C274</f>
        <v>1</v>
      </c>
      <c r="AC69">
        <f t="shared" si="13"/>
        <v>0</v>
      </c>
      <c r="AD69">
        <f t="shared" si="14"/>
        <v>1</v>
      </c>
      <c r="AE69">
        <f t="shared" si="15"/>
        <v>1</v>
      </c>
    </row>
    <row r="70" spans="1:31" x14ac:dyDescent="0.3">
      <c r="A70">
        <v>284</v>
      </c>
      <c r="B70">
        <v>103</v>
      </c>
      <c r="C70">
        <v>2016</v>
      </c>
      <c r="D70">
        <v>8</v>
      </c>
      <c r="E70">
        <f t="shared" si="8"/>
        <v>3</v>
      </c>
      <c r="F70">
        <v>2017</v>
      </c>
      <c r="G70" t="s">
        <v>187</v>
      </c>
      <c r="H70" s="13">
        <f>VALUE(IF(G70="foreign",53,SUBSTITUTE(G70,G70,VLOOKUP(G70,Key!$F$2:$G$55,2,))))</f>
        <v>53</v>
      </c>
      <c r="I70" t="s">
        <v>30</v>
      </c>
      <c r="J70">
        <f>VALUE(_xlfn.IFS(I70="foreign",53,I70="fictional",54,NOT(OR(I70="foreign",I70="fictional")),SUBSTITUTE(I70,I70,VLOOKUP(I70,Key!$F$2:$G$55,2,))))</f>
        <v>21</v>
      </c>
      <c r="K70">
        <f t="shared" si="9"/>
        <v>0</v>
      </c>
      <c r="L70">
        <f>VLOOKUP(H70, Key!$G$2:$J$54, 2)</f>
        <v>0</v>
      </c>
      <c r="M70">
        <f>VLOOKUP(J70, Key!$G$2:$J$54, 2)</f>
        <v>2</v>
      </c>
      <c r="N70">
        <f>VLOOKUP("*"&amp;G70&amp;"*",Key!$M$2:$N$6,2,FALSE)</f>
        <v>0</v>
      </c>
      <c r="O70">
        <f>VLOOKUP("*"&amp;G70&amp;"*",Key!$Q$2:$R$11,2,FALSE)</f>
        <v>0</v>
      </c>
      <c r="P70">
        <v>2341</v>
      </c>
      <c r="Q70" s="8">
        <v>20000000</v>
      </c>
      <c r="R70" t="s">
        <v>283</v>
      </c>
      <c r="S70">
        <f>VLOOKUP(R70, Key!$T$2:$U$25, 2, FALSE)</f>
        <v>4</v>
      </c>
      <c r="T70">
        <f t="shared" si="10"/>
        <v>0</v>
      </c>
      <c r="U70">
        <f>_xlfn.IFS(F70=2017, VLOOKUP(H70, 'State Pop'!$B$2:$F$55,5),F70=2016, VLOOKUP(H70, 'State Pop'!$B$2:$F$55,4), F70=2015, VLOOKUP(H70, 'State Pop'!$B$2:$F$55,3), F70=2014, VLOOKUP(H70, 'State Pop'!$B$2:$F$55,2))</f>
        <v>0</v>
      </c>
      <c r="V70">
        <f>_xlfn.IFS(C70=2014, _xlfn.IFS(D70=1, VLOOKUP(H70, Film_Workers!$B$2:$AR$55, 2, FALSE), D70=2, VLOOKUP(H70, Film_Workers!$B$2:$AR$55, 3, FALSE), D70=3, VLOOKUP(H70, Film_Workers!$B$2:$AR$55, 4, FALSE), D70=4, VLOOKUP(H70, Film_Workers!$B$2:$AR$55, 5, FALSE), D70=5, VLOOKUP(H70, Film_Workers!$B$2:$AR$55, 6, FALSE), D70=6, VLOOKUP(H70, Film_Workers!$B$2:$AR$55, 7, FALSE), D70=7, VLOOKUP(H70, Film_Workers!$B$2:$AR$55, 8, FALSE), D70=8, VLOOKUP(H70, Film_Workers!$B$2:$AR$55, 9, FALSE), D70=9, VLOOKUP(H70, Film_Workers!$B$2:$AR$55, 10, FALSE), D70=10, VLOOKUP(H70, Film_Workers!$B$2:$AR$55, 11, FALSE), D70=11, VLOOKUP(H70, Film_Workers!$B$2:$AR$55, 12, FALSE), D70=12, VLOOKUP(H70, Film_Workers!$B$2:$AR$55, 13, FALSE)), C70=2015, _xlfn.IFS(D70=1, VLOOKUP(H70, Film_Workers!$B$2:$AR$55, 14, FALSE), D70=2, VLOOKUP(H70, Film_Workers!$B$2:$AR$55, 15, FALSE), D70=3, VLOOKUP(H70, Film_Workers!$B$2:$AR$55, 16, FALSE), D70=4, VLOOKUP(H70, Film_Workers!$B$2:$AR$55, 17, FALSE), D70=5, VLOOKUP(H70, Film_Workers!$B$2:$AR$55, 18, FALSE), D70=6, VLOOKUP(H70, Film_Workers!$B$2:$AR$55, 19, FALSE), D70=7, VLOOKUP(H70, Film_Workers!$B$2:$AR$55, 20, FALSE), D70=8, VLOOKUP(H70, Film_Workers!$B$2:$AR$55, 21, FALSE), D70=9, VLOOKUP(H70, Film_Workers!$B$2:$AR$55, 22, FALSE), D70=10, VLOOKUP(H70, Film_Workers!$B$2:$AR$55, 23, FALSE), D70=11, VLOOKUP(H70, Film_Workers!$B$2:$AR$55, 24, FALSE), D70=12, VLOOKUP(H70, Film_Workers!$B$2:$AR$55, 25, FALSE)), C70=2016, _xlfn.IFS(D70=1, VLOOKUP(H70, Film_Workers!$B$2:$AR$55, 26, FALSE), D70=2, VLOOKUP(H70, Film_Workers!$B$2:$AR$55, 27, FALSE), D70=3, VLOOKUP(H70, Film_Workers!$B$2:$AR$55, 28, FALSE), D70=4, VLOOKUP(H70, Film_Workers!$B$2:$AR$55, 29, FALSE), D70=5, VLOOKUP(H70, Film_Workers!$B$2:$AR$55, 30, FALSE), D70=6, VLOOKUP(H70, Film_Workers!$B$2:$AR$55, 31, FALSE), D70=7, VLOOKUP(H70, Film_Workers!$B$2:$AR$55, 32, FALSE), D70=8, VLOOKUP(H70, Film_Workers!$B$2:$AR$55, 33, FALSE), D70=9, VLOOKUP(H70, Film_Workers!$B$2:$AR$55, 34, FALSE), D70=10, VLOOKUP(H70, Film_Workers!$B$2:$AR$55, 35, FALSE), D70=11, VLOOKUP(H70, Film_Workers!$B$2:$AR$55, 36, FALSE), D70=12, VLOOKUP(H70, Film_Workers!$B$2:$AR$55, 37, FALSE)), C70=2017, _xlfn.IFS(D70=1, VLOOKUP(H70, Film_Workers!$B$2:$AR$55, 38, FALSE), D70=2, VLOOKUP(H70, Film_Workers!$B$2:$AR$55, 39, FALSE), D70=3, VLOOKUP(H70, Film_Workers!$B$2:$AR$55, 40, FALSE), D70=4, VLOOKUP(H70, Film_Workers!$B$2:$AR$55, 41, FALSE), D70=5, VLOOKUP(H70, Film_Workers!$B$2:$AR$55, 42, FALSE), D70=6, VLOOKUP(H70, Film_Workers!$B$2:$AR$55, 43)))</f>
        <v>0</v>
      </c>
      <c r="W70">
        <f>_xlfn.IFS(C70=2014, _xlfn.IFS(D70=1, VLOOKUP(H70, Priv_Workers!$B$2:$AR$55, 2, FALSE), D70=2, VLOOKUP(H70, Priv_Workers!$B$2:$AR$55, 3, FALSE), D70=3, VLOOKUP(H70, Priv_Workers!$B$2:$AR$55, 4, FALSE), D70=4, VLOOKUP(H70, Priv_Workers!$B$2:$AR$55, 5, FALSE), D70=5, VLOOKUP(H70, Priv_Workers!$B$2:$AR$55, 6, FALSE), D70=6, VLOOKUP(H70, Priv_Workers!$B$2:$AR$55, 7, FALSE), D70=7, VLOOKUP(H70, Priv_Workers!$B$2:$AR$55, 8, FALSE), D70=8, VLOOKUP(H70, Priv_Workers!$B$2:$AR$55, 9, FALSE), D70=9, VLOOKUP(H70, Priv_Workers!$B$2:$AR$55, 10, FALSE), D70=10, VLOOKUP(H70, Priv_Workers!$B$2:$AR$55, 11, FALSE), D70=11, VLOOKUP(H70, Priv_Workers!$B$2:$AR$55, 12, FALSE), D70=12, VLOOKUP(H70, Priv_Workers!$B$2:$AR$55, 13, FALSE)), C70=2015, _xlfn.IFS(D70=1, VLOOKUP(H70, Priv_Workers!$B$2:$AR$55, 14, FALSE), D70=2, VLOOKUP(H70, Priv_Workers!$B$2:$AR$55, 15, FALSE), D70=3, VLOOKUP(H70, Priv_Workers!$B$2:$AR$55, 16, FALSE), D70=4, VLOOKUP(H70, Priv_Workers!$B$2:$AR$55, 17, FALSE), D70=5, VLOOKUP(H70, Priv_Workers!$B$2:$AR$55, 18, FALSE), D70=6, VLOOKUP(H70, Priv_Workers!$B$2:$AR$55, 19, FALSE), D70=7, VLOOKUP(H70, Priv_Workers!$B$2:$AR$55, 20, FALSE), D70=8, VLOOKUP(H70, Priv_Workers!$B$2:$AR$55, 21, FALSE), D70=9, VLOOKUP(H70, Priv_Workers!$B$2:$AR$55, 22, FALSE), D70=10, VLOOKUP(H70, Priv_Workers!$B$2:$AR$55, 23, FALSE), D70=11, VLOOKUP(H70, Priv_Workers!$B$2:$AR$55, 24, FALSE), D70=12, VLOOKUP(H70, Priv_Workers!$B$2:$AR$55, 25, FALSE)), C70=2016, _xlfn.IFS(D70=1, VLOOKUP(H70, Priv_Workers!$B$2:$AR$55, 26, FALSE), D70=2, VLOOKUP(H70, Priv_Workers!$B$2:$AR$55, 27, FALSE), D70=3, VLOOKUP(H70, Priv_Workers!$B$2:$AR$55, 28, FALSE), D70=4, VLOOKUP(H70, Priv_Workers!$B$2:$AR$55, 29, FALSE), D70=5, VLOOKUP(H70, Priv_Workers!$B$2:$AR$55, 30, FALSE), D70=6, VLOOKUP(H70, Priv_Workers!$B$2:$AR$55, 31, FALSE), D70=7, VLOOKUP(H70, Priv_Workers!$B$2:$AR$55, 32, FALSE), D70=8, VLOOKUP(H70, Priv_Workers!$B$2:$AR$55, 33, FALSE), D70=9, VLOOKUP(H70, Priv_Workers!$B$2:$AR$55, 34, FALSE), D70=10, VLOOKUP(H70, Priv_Workers!$B$2:$AR$55, 35, FALSE), D70=11, VLOOKUP(H70, Priv_Workers!$B$2:$AR$55, 36, FALSE), D70=12, VLOOKUP(H70, Priv_Workers!$B$2:$AR$55, 37, FALSE)), C70=2017, _xlfn.IFS(D70=1, VLOOKUP(H70, Priv_Workers!$B$2:$AR$55, 38, FALSE), D70=2, VLOOKUP(H70, Priv_Workers!$B$2:$AR$55, 39, FALSE), D70=3, VLOOKUP(H70, Priv_Workers!$B$2:$AR$55, 40, FALSE), D70=4, VLOOKUP(H70, Priv_Workers!$B$2:$AR$55, 41, FALSE), D70=5, VLOOKUP(H70, Priv_Workers!$B$2:$AR$55, 42, FALSE), D70=6, VLOOKUP(H70, Priv_Workers!$B$2:$AR$55, 43)))</f>
        <v>0</v>
      </c>
      <c r="X70" s="15" t="e">
        <f t="shared" si="11"/>
        <v>#DIV/0!</v>
      </c>
      <c r="Y70" s="8">
        <f>_xlfn.IFS(C70=2014, _xlfn.IFS(E70=1, VLOOKUP(H70, Wage_Info!$B$2:$AD$55, 2, FALSE), E70=2, VLOOKUP(H70, Wage_Info!$B$2:$AD$55, 3, FALSE), E70=3, VLOOKUP(H70, Wage_Info!$B$2:$AD$55, 4, FALSE), E70=4, VLOOKUP(H70, Wage_Info!$B$2:$AD$55, 5, FALSE)), C70=2015, _xlfn.IFS(E70=1, VLOOKUP(H70, Wage_Info!$B$2:$AD$55, 6, FALSE), E70=2, VLOOKUP(H70, Wage_Info!$B$2:$AD$55, 7, FALSE), E70=3, VLOOKUP(H70, Wage_Info!$B$2:$AD$55, 8, FALSE), E70=4, VLOOKUP(H70, Wage_Info!$B$2:$AD$55, 9, FALSE)), C70=2016, _xlfn.IFS(E70=1, VLOOKUP(H70, Wage_Info!$B$2:$AD$55, 10, FALSE), E70=2, VLOOKUP(H70, Wage_Info!$B$2:$AD$55, 11, FALSE), E70=3, VLOOKUP(H70, Wage_Info!$B$2:$AD$55, 12, FALSE), E70=4, VLOOKUP(H70, Wage_Info!$B$2:$AD$55, 13, FALSE)), C70=2017, _xlfn.IFS(E70=1, VLOOKUP(H70, Wage_Info!$B$2:$AD$55, 14, FALSE), E70=2, VLOOKUP(H70, Wage_Info!$B$2:$AD$55, 15, FALSE)))</f>
        <v>0</v>
      </c>
      <c r="Z70" s="8">
        <f>_xlfn.IFS(C70=2014, _xlfn.IFS(E70=1, VLOOKUP(H70, Wage_Info!$B$2:$AD$55, 16, FALSE), E70=2, VLOOKUP(H70, Wage_Info!$B$2:$AD$55, 17, FALSE), E70=3, VLOOKUP(H70, Wage_Info!$B$2:$AD$55, 18, FALSE), E70=4, VLOOKUP(H70, Wage_Info!$B$2:$AD$55, 19, FALSE)), C70=2015, _xlfn.IFS(E70=1, VLOOKUP(H70, Wage_Info!$B$2:$AD$55, 20, FALSE), E70=2, VLOOKUP(H70, Wage_Info!$B$2:$AD$55, 21, FALSE), E70=3, VLOOKUP(H70, Wage_Info!$B$2:$AD$55, 22, FALSE), E70=4, VLOOKUP(H70, Wage_Info!$B$2:$AD$55, 23, FALSE)), C70=2016, _xlfn.IFS(E70=1, VLOOKUP(H70, Wage_Info!$B$2:$AD$55, 24, FALSE), E70=2, VLOOKUP(H70, Wage_Info!$B$2:$AD$55, 25, FALSE), E70=3, VLOOKUP(H70, Wage_Info!$B$2:$AD$55, 26, FALSE), E70=4, VLOOKUP(H70, Wage_Info!$B$2:$AD$55, 27, FALSE)), C70=2017, _xlfn.IFS(E70=1, VLOOKUP(H70, Wage_Info!$B$2:$AD$55, 28, FALSE), E70=2, VLOOKUP(H70, Wage_Info!$B$2:$AD$55, 29, FALSE)))</f>
        <v>0</v>
      </c>
      <c r="AA70" s="16" t="e">
        <f t="shared" si="12"/>
        <v>#DIV/0!</v>
      </c>
      <c r="AB70">
        <f>Key!C285</f>
        <v>1</v>
      </c>
      <c r="AC70">
        <f t="shared" si="13"/>
        <v>0</v>
      </c>
      <c r="AD70">
        <f t="shared" si="14"/>
        <v>0</v>
      </c>
      <c r="AE70">
        <f t="shared" si="15"/>
        <v>0</v>
      </c>
    </row>
    <row r="71" spans="1:31" x14ac:dyDescent="0.3">
      <c r="A71">
        <v>171</v>
      </c>
      <c r="B71">
        <v>171</v>
      </c>
      <c r="C71">
        <v>2016</v>
      </c>
      <c r="D71">
        <v>9</v>
      </c>
      <c r="E71">
        <f t="shared" si="8"/>
        <v>3</v>
      </c>
      <c r="F71">
        <v>2016</v>
      </c>
      <c r="G71" t="s">
        <v>56</v>
      </c>
      <c r="H71" s="13">
        <f>VALUE(IF(G71="foreign",53,SUBSTITUTE(G71,G71,VLOOKUP(G71,Key!$F$2:$G$55,2,))))</f>
        <v>47</v>
      </c>
      <c r="I71" t="s">
        <v>56</v>
      </c>
      <c r="J71">
        <f>VALUE(_xlfn.IFS(I71="foreign",53,I71="fictional",54,NOT(OR(I71="foreign",I71="fictional")),SUBSTITUTE(I71,I71,VLOOKUP(I71,Key!$F$2:$G$55,2,))))</f>
        <v>47</v>
      </c>
      <c r="K71">
        <f t="shared" si="9"/>
        <v>1</v>
      </c>
      <c r="L71">
        <f>VLOOKUP(H71, Key!$G$2:$J$54, 2)</f>
        <v>2</v>
      </c>
      <c r="M71">
        <f>VLOOKUP(J71, Key!$G$2:$J$54, 2)</f>
        <v>2</v>
      </c>
      <c r="N71">
        <f>VLOOKUP("*"&amp;G71&amp;"*",Key!$M$2:$N$6,2,FALSE)</f>
        <v>3</v>
      </c>
      <c r="O71">
        <f>VLOOKUP("*"&amp;G71&amp;"*",Key!$Q$2:$R$11,2,FALSE)</f>
        <v>7</v>
      </c>
      <c r="P71">
        <v>572</v>
      </c>
      <c r="Q71" s="8">
        <v>9000000</v>
      </c>
      <c r="R71" t="s">
        <v>174</v>
      </c>
      <c r="S71">
        <f>VLOOKUP(R71, Key!$T$2:$U$21, 2, FALSE)</f>
        <v>1</v>
      </c>
      <c r="T71">
        <f t="shared" si="10"/>
        <v>0</v>
      </c>
      <c r="U71">
        <f>_xlfn.IFS(F71=2017, VLOOKUP(H71, 'State Pop'!$B$2:$F$55,5),F71=2016, VLOOKUP(H71, 'State Pop'!$B$2:$F$55,4), F71=2015, VLOOKUP(H71, 'State Pop'!$B$2:$F$55,3), F71=2014, VLOOKUP(H71, 'State Pop'!$B$2:$F$55,2))</f>
        <v>8414380</v>
      </c>
      <c r="V71">
        <f>_xlfn.IFS(C71=2014, _xlfn.IFS(D71=1, VLOOKUP(H71, Film_Workers!$B$2:$AR$55, 2, FALSE), D71=2, VLOOKUP(H71, Film_Workers!$B$2:$AR$55, 3, FALSE), D71=3, VLOOKUP(H71, Film_Workers!$B$2:$AR$55, 4, FALSE), D71=4, VLOOKUP(H71, Film_Workers!$B$2:$AR$55, 5, FALSE), D71=5, VLOOKUP(H71, Film_Workers!$B$2:$AR$55, 6, FALSE), D71=6, VLOOKUP(H71, Film_Workers!$B$2:$AR$55, 7, FALSE), D71=7, VLOOKUP(H71, Film_Workers!$B$2:$AR$55, 8, FALSE), D71=8, VLOOKUP(H71, Film_Workers!$B$2:$AR$55, 9, FALSE), D71=9, VLOOKUP(H71, Film_Workers!$B$2:$AR$55, 10, FALSE), D71=10, VLOOKUP(H71, Film_Workers!$B$2:$AR$55, 11, FALSE), D71=11, VLOOKUP(H71, Film_Workers!$B$2:$AR$55, 12, FALSE), D71=12, VLOOKUP(H71, Film_Workers!$B$2:$AR$55, 13, FALSE)), C71=2015, _xlfn.IFS(D71=1, VLOOKUP(H71, Film_Workers!$B$2:$AR$55, 14, FALSE), D71=2, VLOOKUP(H71, Film_Workers!$B$2:$AR$55, 15, FALSE), D71=3, VLOOKUP(H71, Film_Workers!$B$2:$AR$55, 16, FALSE), D71=4, VLOOKUP(H71, Film_Workers!$B$2:$AR$55, 17, FALSE), D71=5, VLOOKUP(H71, Film_Workers!$B$2:$AR$55, 18, FALSE), D71=6, VLOOKUP(H71, Film_Workers!$B$2:$AR$55, 19, FALSE), D71=7, VLOOKUP(H71, Film_Workers!$B$2:$AR$55, 20, FALSE), D71=8, VLOOKUP(H71, Film_Workers!$B$2:$AR$55, 21, FALSE), D71=9, VLOOKUP(H71, Film_Workers!$B$2:$AR$55, 22, FALSE), D71=10, VLOOKUP(H71, Film_Workers!$B$2:$AR$55, 23, FALSE), D71=11, VLOOKUP(H71, Film_Workers!$B$2:$AR$55, 24, FALSE), D71=12, VLOOKUP(H71, Film_Workers!$B$2:$AR$55, 25, FALSE)), C71=2016, _xlfn.IFS(D71=1, VLOOKUP(H71, Film_Workers!$B$2:$AR$55, 26, FALSE), D71=2, VLOOKUP(H71, Film_Workers!$B$2:$AR$55, 27, FALSE), D71=3, VLOOKUP(H71, Film_Workers!$B$2:$AR$55, 28, FALSE), D71=4, VLOOKUP(H71, Film_Workers!$B$2:$AR$55, 29, FALSE), D71=5, VLOOKUP(H71, Film_Workers!$B$2:$AR$55, 30, FALSE), D71=6, VLOOKUP(H71, Film_Workers!$B$2:$AR$55, 31, FALSE), D71=7, VLOOKUP(H71, Film_Workers!$B$2:$AR$55, 32, FALSE), D71=8, VLOOKUP(H71, Film_Workers!$B$2:$AR$55, 33, FALSE), D71=9, VLOOKUP(H71, Film_Workers!$B$2:$AR$55, 34, FALSE), D71=10, VLOOKUP(H71, Film_Workers!$B$2:$AR$55, 35, FALSE), D71=11, VLOOKUP(H71, Film_Workers!$B$2:$AR$55, 36, FALSE), D71=12, VLOOKUP(H71, Film_Workers!$B$2:$AR$55, 37, FALSE)), C71=2017, _xlfn.IFS(D71=1, VLOOKUP(H71, Film_Workers!$B$2:$AR$55, 38, FALSE), D71=2, VLOOKUP(H71, Film_Workers!$B$2:$AR$55, 39, FALSE), D71=3, VLOOKUP(H71, Film_Workers!$B$2:$AR$55, 40, FALSE), D71=4, VLOOKUP(H71, Film_Workers!$B$2:$AR$55, 41, FALSE), D71=5, VLOOKUP(H71, Film_Workers!$B$2:$AR$55, 42, FALSE), D71=6, VLOOKUP(H71, Film_Workers!$B$2:$AR$55, 43)))</f>
        <v>1830</v>
      </c>
      <c r="W71">
        <f>_xlfn.IFS(C71=2014, _xlfn.IFS(D71=1, VLOOKUP(H71, Priv_Workers!$B$2:$AR$55, 2, FALSE), D71=2, VLOOKUP(H71, Priv_Workers!$B$2:$AR$55, 3, FALSE), D71=3, VLOOKUP(H71, Priv_Workers!$B$2:$AR$55, 4, FALSE), D71=4, VLOOKUP(H71, Priv_Workers!$B$2:$AR$55, 5, FALSE), D71=5, VLOOKUP(H71, Priv_Workers!$B$2:$AR$55, 6, FALSE), D71=6, VLOOKUP(H71, Priv_Workers!$B$2:$AR$55, 7, FALSE), D71=7, VLOOKUP(H71, Priv_Workers!$B$2:$AR$55, 8, FALSE), D71=8, VLOOKUP(H71, Priv_Workers!$B$2:$AR$55, 9, FALSE), D71=9, VLOOKUP(H71, Priv_Workers!$B$2:$AR$55, 10, FALSE), D71=10, VLOOKUP(H71, Priv_Workers!$B$2:$AR$55, 11, FALSE), D71=11, VLOOKUP(H71, Priv_Workers!$B$2:$AR$55, 12, FALSE), D71=12, VLOOKUP(H71, Priv_Workers!$B$2:$AR$55, 13, FALSE)), C71=2015, _xlfn.IFS(D71=1, VLOOKUP(H71, Priv_Workers!$B$2:$AR$55, 14, FALSE), D71=2, VLOOKUP(H71, Priv_Workers!$B$2:$AR$55, 15, FALSE), D71=3, VLOOKUP(H71, Priv_Workers!$B$2:$AR$55, 16, FALSE), D71=4, VLOOKUP(H71, Priv_Workers!$B$2:$AR$55, 17, FALSE), D71=5, VLOOKUP(H71, Priv_Workers!$B$2:$AR$55, 18, FALSE), D71=6, VLOOKUP(H71, Priv_Workers!$B$2:$AR$55, 19, FALSE), D71=7, VLOOKUP(H71, Priv_Workers!$B$2:$AR$55, 20, FALSE), D71=8, VLOOKUP(H71, Priv_Workers!$B$2:$AR$55, 21, FALSE), D71=9, VLOOKUP(H71, Priv_Workers!$B$2:$AR$55, 22, FALSE), D71=10, VLOOKUP(H71, Priv_Workers!$B$2:$AR$55, 23, FALSE), D71=11, VLOOKUP(H71, Priv_Workers!$B$2:$AR$55, 24, FALSE), D71=12, VLOOKUP(H71, Priv_Workers!$B$2:$AR$55, 25, FALSE)), C71=2016, _xlfn.IFS(D71=1, VLOOKUP(H71, Priv_Workers!$B$2:$AR$55, 26, FALSE), D71=2, VLOOKUP(H71, Priv_Workers!$B$2:$AR$55, 27, FALSE), D71=3, VLOOKUP(H71, Priv_Workers!$B$2:$AR$55, 28, FALSE), D71=4, VLOOKUP(H71, Priv_Workers!$B$2:$AR$55, 29, FALSE), D71=5, VLOOKUP(H71, Priv_Workers!$B$2:$AR$55, 30, FALSE), D71=6, VLOOKUP(H71, Priv_Workers!$B$2:$AR$55, 31, FALSE), D71=7, VLOOKUP(H71, Priv_Workers!$B$2:$AR$55, 32, FALSE), D71=8, VLOOKUP(H71, Priv_Workers!$B$2:$AR$55, 33, FALSE), D71=9, VLOOKUP(H71, Priv_Workers!$B$2:$AR$55, 34, FALSE), D71=10, VLOOKUP(H71, Priv_Workers!$B$2:$AR$55, 35, FALSE), D71=11, VLOOKUP(H71, Priv_Workers!$B$2:$AR$55, 36, FALSE), D71=12, VLOOKUP(H71, Priv_Workers!$B$2:$AR$55, 37, FALSE)), C71=2017, _xlfn.IFS(D71=1, VLOOKUP(H71, Priv_Workers!$B$2:$AR$55, 38, FALSE), D71=2, VLOOKUP(H71, Priv_Workers!$B$2:$AR$55, 39, FALSE), D71=3, VLOOKUP(H71, Priv_Workers!$B$2:$AR$55, 40, FALSE), D71=4, VLOOKUP(H71, Priv_Workers!$B$2:$AR$55, 41, FALSE), D71=5, VLOOKUP(H71, Priv_Workers!$B$2:$AR$55, 42, FALSE), D71=6, VLOOKUP(H71, Priv_Workers!$B$2:$AR$55, 43)))</f>
        <v>3107787</v>
      </c>
      <c r="X71" s="15">
        <f t="shared" si="11"/>
        <v>5.8884344390397415E-4</v>
      </c>
      <c r="Y71" s="8">
        <f>_xlfn.IFS(C71=2014, _xlfn.IFS(E71=1, VLOOKUP(H71, Wage_Info!$B$2:$AD$55, 2, FALSE), E71=2, VLOOKUP(H71, Wage_Info!$B$2:$AD$55, 3, FALSE), E71=3, VLOOKUP(H71, Wage_Info!$B$2:$AD$55, 4, FALSE), E71=4, VLOOKUP(H71, Wage_Info!$B$2:$AD$55, 5, FALSE)), C71=2015, _xlfn.IFS(E71=1, VLOOKUP(H71, Wage_Info!$B$2:$AD$55, 6, FALSE), E71=2, VLOOKUP(H71, Wage_Info!$B$2:$AD$55, 7, FALSE), E71=3, VLOOKUP(H71, Wage_Info!$B$2:$AD$55, 8, FALSE), E71=4, VLOOKUP(H71, Wage_Info!$B$2:$AD$55, 9, FALSE)), C71=2016, _xlfn.IFS(E71=1, VLOOKUP(H71, Wage_Info!$B$2:$AD$55, 10, FALSE), E71=2, VLOOKUP(H71, Wage_Info!$B$2:$AD$55, 11, FALSE), E71=3, VLOOKUP(H71, Wage_Info!$B$2:$AD$55, 12, FALSE), E71=4, VLOOKUP(H71, Wage_Info!$B$2:$AD$55, 13, FALSE)), C71=2017, _xlfn.IFS(E71=1, VLOOKUP(H71, Wage_Info!$B$2:$AD$55, 14, FALSE), E71=2, VLOOKUP(H71, Wage_Info!$B$2:$AD$55, 15, FALSE)))</f>
        <v>21655017</v>
      </c>
      <c r="Z71" s="8">
        <f>_xlfn.IFS(C71=2014, _xlfn.IFS(E71=1, VLOOKUP(H71, Wage_Info!$B$2:$AD$55, 16, FALSE), E71=2, VLOOKUP(H71, Wage_Info!$B$2:$AD$55, 17, FALSE), E71=3, VLOOKUP(H71, Wage_Info!$B$2:$AD$55, 18, FALSE), E71=4, VLOOKUP(H71, Wage_Info!$B$2:$AD$55, 19, FALSE)), C71=2015, _xlfn.IFS(E71=1, VLOOKUP(H71, Wage_Info!$B$2:$AD$55, 20, FALSE), E71=2, VLOOKUP(H71, Wage_Info!$B$2:$AD$55, 21, FALSE), E71=3, VLOOKUP(H71, Wage_Info!$B$2:$AD$55, 22, FALSE), E71=4, VLOOKUP(H71, Wage_Info!$B$2:$AD$55, 23, FALSE)), C71=2016, _xlfn.IFS(E71=1, VLOOKUP(H71, Wage_Info!$B$2:$AD$55, 24, FALSE), E71=2, VLOOKUP(H71, Wage_Info!$B$2:$AD$55, 25, FALSE), E71=3, VLOOKUP(H71, Wage_Info!$B$2:$AD$55, 26, FALSE), E71=4, VLOOKUP(H71, Wage_Info!$B$2:$AD$55, 27, FALSE)), C71=2017, _xlfn.IFS(E71=1, VLOOKUP(H71, Wage_Info!$B$2:$AD$55, 28, FALSE), E71=2, VLOOKUP(H71, Wage_Info!$B$2:$AD$55, 29, FALSE)))</f>
        <v>42232785957</v>
      </c>
      <c r="AA71" s="16">
        <f t="shared" si="12"/>
        <v>5.1275369382565504E-4</v>
      </c>
      <c r="AB71">
        <f>Key!C172</f>
        <v>1</v>
      </c>
      <c r="AC71">
        <f t="shared" si="13"/>
        <v>0</v>
      </c>
      <c r="AD71">
        <f t="shared" si="14"/>
        <v>0</v>
      </c>
      <c r="AE71">
        <f t="shared" si="15"/>
        <v>0</v>
      </c>
    </row>
    <row r="72" spans="1:31" x14ac:dyDescent="0.3">
      <c r="A72">
        <v>206</v>
      </c>
      <c r="B72">
        <v>25</v>
      </c>
      <c r="C72">
        <v>2016</v>
      </c>
      <c r="D72">
        <v>9</v>
      </c>
      <c r="E72">
        <f t="shared" si="8"/>
        <v>3</v>
      </c>
      <c r="F72">
        <v>2017</v>
      </c>
      <c r="G72" t="s">
        <v>286</v>
      </c>
      <c r="H72" s="13">
        <f>VALUE(IF(G72="foreign",53,SUBSTITUTE(G72,G72,VLOOKUP(G72,Key!$F$2:$G$55,2,))))</f>
        <v>12</v>
      </c>
      <c r="I72" t="s">
        <v>216</v>
      </c>
      <c r="J72">
        <f>VALUE(_xlfn.IFS(I72="foreign",53,I72="fictional",54,NOT(OR(I72="foreign",I72="fictional")),SUBSTITUTE(I72,I72,VLOOKUP(I72,Key!$F$2:$G$55,2,))))</f>
        <v>54</v>
      </c>
      <c r="K72">
        <f t="shared" si="9"/>
        <v>0</v>
      </c>
      <c r="L72">
        <f>VLOOKUP(H72, Key!$G$2:$J$54, 2)</f>
        <v>3</v>
      </c>
      <c r="M72">
        <f>VLOOKUP(J72, Key!$G$2:$J$54, 2)</f>
        <v>0</v>
      </c>
      <c r="N72">
        <f>VLOOKUP("*"&amp;G72&amp;"*",Key!$M$2:$N$6,2,FALSE)</f>
        <v>4</v>
      </c>
      <c r="O72">
        <f>VLOOKUP("*"&amp;G72&amp;"*",Key!$Q$2:$R$11,2,FALSE)</f>
        <v>6</v>
      </c>
      <c r="P72">
        <v>3849</v>
      </c>
      <c r="Q72" s="8">
        <v>150000000</v>
      </c>
      <c r="R72" t="s">
        <v>246</v>
      </c>
      <c r="S72">
        <f>VLOOKUP(R72, Key!$T$2:$U$23, 2, FALSE)</f>
        <v>6</v>
      </c>
      <c r="T72">
        <f t="shared" si="10"/>
        <v>0</v>
      </c>
      <c r="U72">
        <f>_xlfn.IFS(F72=2017, VLOOKUP(H72, 'State Pop'!$B$2:$F$55,5),F72=2016, VLOOKUP(H72, 'State Pop'!$B$2:$F$55,4), F72=2015, VLOOKUP(H72, 'State Pop'!$B$2:$F$55,3), F72=2014, VLOOKUP(H72, 'State Pop'!$B$2:$F$55,2))</f>
        <v>1427538</v>
      </c>
      <c r="V72">
        <f>_xlfn.IFS(C72=2014, _xlfn.IFS(D72=1, VLOOKUP(H72, Film_Workers!$B$2:$AR$55, 2, FALSE), D72=2, VLOOKUP(H72, Film_Workers!$B$2:$AR$55, 3, FALSE), D72=3, VLOOKUP(H72, Film_Workers!$B$2:$AR$55, 4, FALSE), D72=4, VLOOKUP(H72, Film_Workers!$B$2:$AR$55, 5, FALSE), D72=5, VLOOKUP(H72, Film_Workers!$B$2:$AR$55, 6, FALSE), D72=6, VLOOKUP(H72, Film_Workers!$B$2:$AR$55, 7, FALSE), D72=7, VLOOKUP(H72, Film_Workers!$B$2:$AR$55, 8, FALSE), D72=8, VLOOKUP(H72, Film_Workers!$B$2:$AR$55, 9, FALSE), D72=9, VLOOKUP(H72, Film_Workers!$B$2:$AR$55, 10, FALSE), D72=10, VLOOKUP(H72, Film_Workers!$B$2:$AR$55, 11, FALSE), D72=11, VLOOKUP(H72, Film_Workers!$B$2:$AR$55, 12, FALSE), D72=12, VLOOKUP(H72, Film_Workers!$B$2:$AR$55, 13, FALSE)), C72=2015, _xlfn.IFS(D72=1, VLOOKUP(H72, Film_Workers!$B$2:$AR$55, 14, FALSE), D72=2, VLOOKUP(H72, Film_Workers!$B$2:$AR$55, 15, FALSE), D72=3, VLOOKUP(H72, Film_Workers!$B$2:$AR$55, 16, FALSE), D72=4, VLOOKUP(H72, Film_Workers!$B$2:$AR$55, 17, FALSE), D72=5, VLOOKUP(H72, Film_Workers!$B$2:$AR$55, 18, FALSE), D72=6, VLOOKUP(H72, Film_Workers!$B$2:$AR$55, 19, FALSE), D72=7, VLOOKUP(H72, Film_Workers!$B$2:$AR$55, 20, FALSE), D72=8, VLOOKUP(H72, Film_Workers!$B$2:$AR$55, 21, FALSE), D72=9, VLOOKUP(H72, Film_Workers!$B$2:$AR$55, 22, FALSE), D72=10, VLOOKUP(H72, Film_Workers!$B$2:$AR$55, 23, FALSE), D72=11, VLOOKUP(H72, Film_Workers!$B$2:$AR$55, 24, FALSE), D72=12, VLOOKUP(H72, Film_Workers!$B$2:$AR$55, 25, FALSE)), C72=2016, _xlfn.IFS(D72=1, VLOOKUP(H72, Film_Workers!$B$2:$AR$55, 26, FALSE), D72=2, VLOOKUP(H72, Film_Workers!$B$2:$AR$55, 27, FALSE), D72=3, VLOOKUP(H72, Film_Workers!$B$2:$AR$55, 28, FALSE), D72=4, VLOOKUP(H72, Film_Workers!$B$2:$AR$55, 29, FALSE), D72=5, VLOOKUP(H72, Film_Workers!$B$2:$AR$55, 30, FALSE), D72=6, VLOOKUP(H72, Film_Workers!$B$2:$AR$55, 31, FALSE), D72=7, VLOOKUP(H72, Film_Workers!$B$2:$AR$55, 32, FALSE), D72=8, VLOOKUP(H72, Film_Workers!$B$2:$AR$55, 33, FALSE), D72=9, VLOOKUP(H72, Film_Workers!$B$2:$AR$55, 34, FALSE), D72=10, VLOOKUP(H72, Film_Workers!$B$2:$AR$55, 35, FALSE), D72=11, VLOOKUP(H72, Film_Workers!$B$2:$AR$55, 36, FALSE), D72=12, VLOOKUP(H72, Film_Workers!$B$2:$AR$55, 37, FALSE)), C72=2017, _xlfn.IFS(D72=1, VLOOKUP(H72, Film_Workers!$B$2:$AR$55, 38, FALSE), D72=2, VLOOKUP(H72, Film_Workers!$B$2:$AR$55, 39, FALSE), D72=3, VLOOKUP(H72, Film_Workers!$B$2:$AR$55, 40, FALSE), D72=4, VLOOKUP(H72, Film_Workers!$B$2:$AR$55, 41, FALSE), D72=5, VLOOKUP(H72, Film_Workers!$B$2:$AR$55, 42, FALSE), D72=6, VLOOKUP(H72, Film_Workers!$B$2:$AR$55, 43)))</f>
        <v>1465</v>
      </c>
      <c r="W72">
        <f>_xlfn.IFS(C72=2014, _xlfn.IFS(D72=1, VLOOKUP(H72, Priv_Workers!$B$2:$AR$55, 2, FALSE), D72=2, VLOOKUP(H72, Priv_Workers!$B$2:$AR$55, 3, FALSE), D72=3, VLOOKUP(H72, Priv_Workers!$B$2:$AR$55, 4, FALSE), D72=4, VLOOKUP(H72, Priv_Workers!$B$2:$AR$55, 5, FALSE), D72=5, VLOOKUP(H72, Priv_Workers!$B$2:$AR$55, 6, FALSE), D72=6, VLOOKUP(H72, Priv_Workers!$B$2:$AR$55, 7, FALSE), D72=7, VLOOKUP(H72, Priv_Workers!$B$2:$AR$55, 8, FALSE), D72=8, VLOOKUP(H72, Priv_Workers!$B$2:$AR$55, 9, FALSE), D72=9, VLOOKUP(H72, Priv_Workers!$B$2:$AR$55, 10, FALSE), D72=10, VLOOKUP(H72, Priv_Workers!$B$2:$AR$55, 11, FALSE), D72=11, VLOOKUP(H72, Priv_Workers!$B$2:$AR$55, 12, FALSE), D72=12, VLOOKUP(H72, Priv_Workers!$B$2:$AR$55, 13, FALSE)), C72=2015, _xlfn.IFS(D72=1, VLOOKUP(H72, Priv_Workers!$B$2:$AR$55, 14, FALSE), D72=2, VLOOKUP(H72, Priv_Workers!$B$2:$AR$55, 15, FALSE), D72=3, VLOOKUP(H72, Priv_Workers!$B$2:$AR$55, 16, FALSE), D72=4, VLOOKUP(H72, Priv_Workers!$B$2:$AR$55, 17, FALSE), D72=5, VLOOKUP(H72, Priv_Workers!$B$2:$AR$55, 18, FALSE), D72=6, VLOOKUP(H72, Priv_Workers!$B$2:$AR$55, 19, FALSE), D72=7, VLOOKUP(H72, Priv_Workers!$B$2:$AR$55, 20, FALSE), D72=8, VLOOKUP(H72, Priv_Workers!$B$2:$AR$55, 21, FALSE), D72=9, VLOOKUP(H72, Priv_Workers!$B$2:$AR$55, 22, FALSE), D72=10, VLOOKUP(H72, Priv_Workers!$B$2:$AR$55, 23, FALSE), D72=11, VLOOKUP(H72, Priv_Workers!$B$2:$AR$55, 24, FALSE), D72=12, VLOOKUP(H72, Priv_Workers!$B$2:$AR$55, 25, FALSE)), C72=2016, _xlfn.IFS(D72=1, VLOOKUP(H72, Priv_Workers!$B$2:$AR$55, 26, FALSE), D72=2, VLOOKUP(H72, Priv_Workers!$B$2:$AR$55, 27, FALSE), D72=3, VLOOKUP(H72, Priv_Workers!$B$2:$AR$55, 28, FALSE), D72=4, VLOOKUP(H72, Priv_Workers!$B$2:$AR$55, 29, FALSE), D72=5, VLOOKUP(H72, Priv_Workers!$B$2:$AR$55, 30, FALSE), D72=6, VLOOKUP(H72, Priv_Workers!$B$2:$AR$55, 31, FALSE), D72=7, VLOOKUP(H72, Priv_Workers!$B$2:$AR$55, 32, FALSE), D72=8, VLOOKUP(H72, Priv_Workers!$B$2:$AR$55, 33, FALSE), D72=9, VLOOKUP(H72, Priv_Workers!$B$2:$AR$55, 34, FALSE), D72=10, VLOOKUP(H72, Priv_Workers!$B$2:$AR$55, 35, FALSE), D72=11, VLOOKUP(H72, Priv_Workers!$B$2:$AR$55, 36, FALSE), D72=12, VLOOKUP(H72, Priv_Workers!$B$2:$AR$55, 37, FALSE)), C72=2017, _xlfn.IFS(D72=1, VLOOKUP(H72, Priv_Workers!$B$2:$AR$55, 38, FALSE), D72=2, VLOOKUP(H72, Priv_Workers!$B$2:$AR$55, 39, FALSE), D72=3, VLOOKUP(H72, Priv_Workers!$B$2:$AR$55, 40, FALSE), D72=4, VLOOKUP(H72, Priv_Workers!$B$2:$AR$55, 41, FALSE), D72=5, VLOOKUP(H72, Priv_Workers!$B$2:$AR$55, 42, FALSE), D72=6, VLOOKUP(H72, Priv_Workers!$B$2:$AR$55, 43)))</f>
        <v>527831</v>
      </c>
      <c r="X72" s="15">
        <f t="shared" si="11"/>
        <v>2.7755095854544352E-3</v>
      </c>
      <c r="Y72" s="8">
        <f>_xlfn.IFS(C72=2014, _xlfn.IFS(E72=1, VLOOKUP(H72, Wage_Info!$B$2:$AD$55, 2, FALSE), E72=2, VLOOKUP(H72, Wage_Info!$B$2:$AD$55, 3, FALSE), E72=3, VLOOKUP(H72, Wage_Info!$B$2:$AD$55, 4, FALSE), E72=4, VLOOKUP(H72, Wage_Info!$B$2:$AD$55, 5, FALSE)), C72=2015, _xlfn.IFS(E72=1, VLOOKUP(H72, Wage_Info!$B$2:$AD$55, 6, FALSE), E72=2, VLOOKUP(H72, Wage_Info!$B$2:$AD$55, 7, FALSE), E72=3, VLOOKUP(H72, Wage_Info!$B$2:$AD$55, 8, FALSE), E72=4, VLOOKUP(H72, Wage_Info!$B$2:$AD$55, 9, FALSE)), C72=2016, _xlfn.IFS(E72=1, VLOOKUP(H72, Wage_Info!$B$2:$AD$55, 10, FALSE), E72=2, VLOOKUP(H72, Wage_Info!$B$2:$AD$55, 11, FALSE), E72=3, VLOOKUP(H72, Wage_Info!$B$2:$AD$55, 12, FALSE), E72=4, VLOOKUP(H72, Wage_Info!$B$2:$AD$55, 13, FALSE)), C72=2017, _xlfn.IFS(E72=1, VLOOKUP(H72, Wage_Info!$B$2:$AD$55, 14, FALSE), E72=2, VLOOKUP(H72, Wage_Info!$B$2:$AD$55, 15, FALSE)))</f>
        <v>19374199</v>
      </c>
      <c r="Z72" s="8">
        <f>_xlfn.IFS(C72=2014, _xlfn.IFS(E72=1, VLOOKUP(H72, Wage_Info!$B$2:$AD$55, 16, FALSE), E72=2, VLOOKUP(H72, Wage_Info!$B$2:$AD$55, 17, FALSE), E72=3, VLOOKUP(H72, Wage_Info!$B$2:$AD$55, 18, FALSE), E72=4, VLOOKUP(H72, Wage_Info!$B$2:$AD$55, 19, FALSE)), C72=2015, _xlfn.IFS(E72=1, VLOOKUP(H72, Wage_Info!$B$2:$AD$55, 20, FALSE), E72=2, VLOOKUP(H72, Wage_Info!$B$2:$AD$55, 21, FALSE), E72=3, VLOOKUP(H72, Wage_Info!$B$2:$AD$55, 22, FALSE), E72=4, VLOOKUP(H72, Wage_Info!$B$2:$AD$55, 23, FALSE)), C72=2016, _xlfn.IFS(E72=1, VLOOKUP(H72, Wage_Info!$B$2:$AD$55, 24, FALSE), E72=2, VLOOKUP(H72, Wage_Info!$B$2:$AD$55, 25, FALSE), E72=3, VLOOKUP(H72, Wage_Info!$B$2:$AD$55, 26, FALSE), E72=4, VLOOKUP(H72, Wage_Info!$B$2:$AD$55, 27, FALSE)), C72=2017, _xlfn.IFS(E72=1, VLOOKUP(H72, Wage_Info!$B$2:$AD$55, 28, FALSE), E72=2, VLOOKUP(H72, Wage_Info!$B$2:$AD$55, 29, FALSE)))</f>
        <v>6115754653</v>
      </c>
      <c r="AA72" s="16">
        <f t="shared" si="12"/>
        <v>3.1679163241933278E-3</v>
      </c>
      <c r="AB72">
        <f>Key!C207</f>
        <v>1</v>
      </c>
      <c r="AC72">
        <f t="shared" si="13"/>
        <v>0</v>
      </c>
      <c r="AD72">
        <f t="shared" si="14"/>
        <v>0</v>
      </c>
      <c r="AE72">
        <f t="shared" si="15"/>
        <v>0</v>
      </c>
    </row>
    <row r="73" spans="1:31" x14ac:dyDescent="0.3">
      <c r="A73">
        <v>241</v>
      </c>
      <c r="B73">
        <v>60</v>
      </c>
      <c r="C73">
        <v>2016</v>
      </c>
      <c r="D73">
        <v>9</v>
      </c>
      <c r="E73">
        <f t="shared" si="8"/>
        <v>3</v>
      </c>
      <c r="F73">
        <v>2017</v>
      </c>
      <c r="G73" t="s">
        <v>185</v>
      </c>
      <c r="H73" s="13">
        <f>VALUE(IF(G73="foreign",53,SUBSTITUTE(G73,G73,VLOOKUP(G73,Key!$F$2:$G$55,2,))))</f>
        <v>33</v>
      </c>
      <c r="I73" t="s">
        <v>289</v>
      </c>
      <c r="J73">
        <f>VALUE(_xlfn.IFS(I73="foreign",53,I73="fictional",54,NOT(OR(I73="foreign",I73="fictional")),SUBSTITUTE(I73,I73,VLOOKUP(I73,Key!$F$2:$G$55,2,))))</f>
        <v>10</v>
      </c>
      <c r="K73">
        <f t="shared" si="9"/>
        <v>0</v>
      </c>
      <c r="L73">
        <f>VLOOKUP(H73, Key!$G$2:$J$54, 2)</f>
        <v>3</v>
      </c>
      <c r="M73">
        <f>VLOOKUP(J73, Key!$G$2:$J$54, 2)</f>
        <v>3</v>
      </c>
      <c r="N73">
        <f>VLOOKUP("*"&amp;G73&amp;"*",Key!$M$2:$N$6,2,FALSE)</f>
        <v>2</v>
      </c>
      <c r="O73">
        <f>VLOOKUP("*"&amp;G73&amp;"*",Key!$Q$2:$R$11,2,FALSE)</f>
        <v>3</v>
      </c>
      <c r="P73">
        <v>3162</v>
      </c>
      <c r="Q73" s="8">
        <v>26000000</v>
      </c>
      <c r="R73" t="s">
        <v>246</v>
      </c>
      <c r="S73">
        <f>VLOOKUP(R73, Key!$T$2:$U$23, 2, FALSE)</f>
        <v>6</v>
      </c>
      <c r="T73">
        <f t="shared" si="10"/>
        <v>0</v>
      </c>
      <c r="U73">
        <f>_xlfn.IFS(F73=2017, VLOOKUP(H73, 'State Pop'!$B$2:$F$55,5),F73=2016, VLOOKUP(H73, 'State Pop'!$B$2:$F$55,4), F73=2015, VLOOKUP(H73, 'State Pop'!$B$2:$F$55,3), F73=2014, VLOOKUP(H73, 'State Pop'!$B$2:$F$55,2))</f>
        <v>19849399</v>
      </c>
      <c r="V73">
        <f>_xlfn.IFS(C73=2014, _xlfn.IFS(D73=1, VLOOKUP(H73, Film_Workers!$B$2:$AR$55, 2, FALSE), D73=2, VLOOKUP(H73, Film_Workers!$B$2:$AR$55, 3, FALSE), D73=3, VLOOKUP(H73, Film_Workers!$B$2:$AR$55, 4, FALSE), D73=4, VLOOKUP(H73, Film_Workers!$B$2:$AR$55, 5, FALSE), D73=5, VLOOKUP(H73, Film_Workers!$B$2:$AR$55, 6, FALSE), D73=6, VLOOKUP(H73, Film_Workers!$B$2:$AR$55, 7, FALSE), D73=7, VLOOKUP(H73, Film_Workers!$B$2:$AR$55, 8, FALSE), D73=8, VLOOKUP(H73, Film_Workers!$B$2:$AR$55, 9, FALSE), D73=9, VLOOKUP(H73, Film_Workers!$B$2:$AR$55, 10, FALSE), D73=10, VLOOKUP(H73, Film_Workers!$B$2:$AR$55, 11, FALSE), D73=11, VLOOKUP(H73, Film_Workers!$B$2:$AR$55, 12, FALSE), D73=12, VLOOKUP(H73, Film_Workers!$B$2:$AR$55, 13, FALSE)), C73=2015, _xlfn.IFS(D73=1, VLOOKUP(H73, Film_Workers!$B$2:$AR$55, 14, FALSE), D73=2, VLOOKUP(H73, Film_Workers!$B$2:$AR$55, 15, FALSE), D73=3, VLOOKUP(H73, Film_Workers!$B$2:$AR$55, 16, FALSE), D73=4, VLOOKUP(H73, Film_Workers!$B$2:$AR$55, 17, FALSE), D73=5, VLOOKUP(H73, Film_Workers!$B$2:$AR$55, 18, FALSE), D73=6, VLOOKUP(H73, Film_Workers!$B$2:$AR$55, 19, FALSE), D73=7, VLOOKUP(H73, Film_Workers!$B$2:$AR$55, 20, FALSE), D73=8, VLOOKUP(H73, Film_Workers!$B$2:$AR$55, 21, FALSE), D73=9, VLOOKUP(H73, Film_Workers!$B$2:$AR$55, 22, FALSE), D73=10, VLOOKUP(H73, Film_Workers!$B$2:$AR$55, 23, FALSE), D73=11, VLOOKUP(H73, Film_Workers!$B$2:$AR$55, 24, FALSE), D73=12, VLOOKUP(H73, Film_Workers!$B$2:$AR$55, 25, FALSE)), C73=2016, _xlfn.IFS(D73=1, VLOOKUP(H73, Film_Workers!$B$2:$AR$55, 26, FALSE), D73=2, VLOOKUP(H73, Film_Workers!$B$2:$AR$55, 27, FALSE), D73=3, VLOOKUP(H73, Film_Workers!$B$2:$AR$55, 28, FALSE), D73=4, VLOOKUP(H73, Film_Workers!$B$2:$AR$55, 29, FALSE), D73=5, VLOOKUP(H73, Film_Workers!$B$2:$AR$55, 30, FALSE), D73=6, VLOOKUP(H73, Film_Workers!$B$2:$AR$55, 31, FALSE), D73=7, VLOOKUP(H73, Film_Workers!$B$2:$AR$55, 32, FALSE), D73=8, VLOOKUP(H73, Film_Workers!$B$2:$AR$55, 33, FALSE), D73=9, VLOOKUP(H73, Film_Workers!$B$2:$AR$55, 34, FALSE), D73=10, VLOOKUP(H73, Film_Workers!$B$2:$AR$55, 35, FALSE), D73=11, VLOOKUP(H73, Film_Workers!$B$2:$AR$55, 36, FALSE), D73=12, VLOOKUP(H73, Film_Workers!$B$2:$AR$55, 37, FALSE)), C73=2017, _xlfn.IFS(D73=1, VLOOKUP(H73, Film_Workers!$B$2:$AR$55, 38, FALSE), D73=2, VLOOKUP(H73, Film_Workers!$B$2:$AR$55, 39, FALSE), D73=3, VLOOKUP(H73, Film_Workers!$B$2:$AR$55, 40, FALSE), D73=4, VLOOKUP(H73, Film_Workers!$B$2:$AR$55, 41, FALSE), D73=5, VLOOKUP(H73, Film_Workers!$B$2:$AR$55, 42, FALSE), D73=6, VLOOKUP(H73, Film_Workers!$B$2:$AR$55, 43)))</f>
        <v>47138</v>
      </c>
      <c r="W73">
        <f>_xlfn.IFS(C73=2014, _xlfn.IFS(D73=1, VLOOKUP(H73, Priv_Workers!$B$2:$AR$55, 2, FALSE), D73=2, VLOOKUP(H73, Priv_Workers!$B$2:$AR$55, 3, FALSE), D73=3, VLOOKUP(H73, Priv_Workers!$B$2:$AR$55, 4, FALSE), D73=4, VLOOKUP(H73, Priv_Workers!$B$2:$AR$55, 5, FALSE), D73=5, VLOOKUP(H73, Priv_Workers!$B$2:$AR$55, 6, FALSE), D73=6, VLOOKUP(H73, Priv_Workers!$B$2:$AR$55, 7, FALSE), D73=7, VLOOKUP(H73, Priv_Workers!$B$2:$AR$55, 8, FALSE), D73=8, VLOOKUP(H73, Priv_Workers!$B$2:$AR$55, 9, FALSE), D73=9, VLOOKUP(H73, Priv_Workers!$B$2:$AR$55, 10, FALSE), D73=10, VLOOKUP(H73, Priv_Workers!$B$2:$AR$55, 11, FALSE), D73=11, VLOOKUP(H73, Priv_Workers!$B$2:$AR$55, 12, FALSE), D73=12, VLOOKUP(H73, Priv_Workers!$B$2:$AR$55, 13, FALSE)), C73=2015, _xlfn.IFS(D73=1, VLOOKUP(H73, Priv_Workers!$B$2:$AR$55, 14, FALSE), D73=2, VLOOKUP(H73, Priv_Workers!$B$2:$AR$55, 15, FALSE), D73=3, VLOOKUP(H73, Priv_Workers!$B$2:$AR$55, 16, FALSE), D73=4, VLOOKUP(H73, Priv_Workers!$B$2:$AR$55, 17, FALSE), D73=5, VLOOKUP(H73, Priv_Workers!$B$2:$AR$55, 18, FALSE), D73=6, VLOOKUP(H73, Priv_Workers!$B$2:$AR$55, 19, FALSE), D73=7, VLOOKUP(H73, Priv_Workers!$B$2:$AR$55, 20, FALSE), D73=8, VLOOKUP(H73, Priv_Workers!$B$2:$AR$55, 21, FALSE), D73=9, VLOOKUP(H73, Priv_Workers!$B$2:$AR$55, 22, FALSE), D73=10, VLOOKUP(H73, Priv_Workers!$B$2:$AR$55, 23, FALSE), D73=11, VLOOKUP(H73, Priv_Workers!$B$2:$AR$55, 24, FALSE), D73=12, VLOOKUP(H73, Priv_Workers!$B$2:$AR$55, 25, FALSE)), C73=2016, _xlfn.IFS(D73=1, VLOOKUP(H73, Priv_Workers!$B$2:$AR$55, 26, FALSE), D73=2, VLOOKUP(H73, Priv_Workers!$B$2:$AR$55, 27, FALSE), D73=3, VLOOKUP(H73, Priv_Workers!$B$2:$AR$55, 28, FALSE), D73=4, VLOOKUP(H73, Priv_Workers!$B$2:$AR$55, 29, FALSE), D73=5, VLOOKUP(H73, Priv_Workers!$B$2:$AR$55, 30, FALSE), D73=6, VLOOKUP(H73, Priv_Workers!$B$2:$AR$55, 31, FALSE), D73=7, VLOOKUP(H73, Priv_Workers!$B$2:$AR$55, 32, FALSE), D73=8, VLOOKUP(H73, Priv_Workers!$B$2:$AR$55, 33, FALSE), D73=9, VLOOKUP(H73, Priv_Workers!$B$2:$AR$55, 34, FALSE), D73=10, VLOOKUP(H73, Priv_Workers!$B$2:$AR$55, 35, FALSE), D73=11, VLOOKUP(H73, Priv_Workers!$B$2:$AR$55, 36, FALSE), D73=12, VLOOKUP(H73, Priv_Workers!$B$2:$AR$55, 37, FALSE)), C73=2017, _xlfn.IFS(D73=1, VLOOKUP(H73, Priv_Workers!$B$2:$AR$55, 38, FALSE), D73=2, VLOOKUP(H73, Priv_Workers!$B$2:$AR$55, 39, FALSE), D73=3, VLOOKUP(H73, Priv_Workers!$B$2:$AR$55, 40, FALSE), D73=4, VLOOKUP(H73, Priv_Workers!$B$2:$AR$55, 41, FALSE), D73=5, VLOOKUP(H73, Priv_Workers!$B$2:$AR$55, 42, FALSE), D73=6, VLOOKUP(H73, Priv_Workers!$B$2:$AR$55, 43)))</f>
        <v>7835367</v>
      </c>
      <c r="X73" s="15">
        <f t="shared" si="11"/>
        <v>6.0160551509584681E-3</v>
      </c>
      <c r="Y73" s="8">
        <f>_xlfn.IFS(C73=2014, _xlfn.IFS(E73=1, VLOOKUP(H73, Wage_Info!$B$2:$AD$55, 2, FALSE), E73=2, VLOOKUP(H73, Wage_Info!$B$2:$AD$55, 3, FALSE), E73=3, VLOOKUP(H73, Wage_Info!$B$2:$AD$55, 4, FALSE), E73=4, VLOOKUP(H73, Wage_Info!$B$2:$AD$55, 5, FALSE)), C73=2015, _xlfn.IFS(E73=1, VLOOKUP(H73, Wage_Info!$B$2:$AD$55, 6, FALSE), E73=2, VLOOKUP(H73, Wage_Info!$B$2:$AD$55, 7, FALSE), E73=3, VLOOKUP(H73, Wage_Info!$B$2:$AD$55, 8, FALSE), E73=4, VLOOKUP(H73, Wage_Info!$B$2:$AD$55, 9, FALSE)), C73=2016, _xlfn.IFS(E73=1, VLOOKUP(H73, Wage_Info!$B$2:$AD$55, 10, FALSE), E73=2, VLOOKUP(H73, Wage_Info!$B$2:$AD$55, 11, FALSE), E73=3, VLOOKUP(H73, Wage_Info!$B$2:$AD$55, 12, FALSE), E73=4, VLOOKUP(H73, Wage_Info!$B$2:$AD$55, 13, FALSE)), C73=2017, _xlfn.IFS(E73=1, VLOOKUP(H73, Wage_Info!$B$2:$AD$55, 14, FALSE), E73=2, VLOOKUP(H73, Wage_Info!$B$2:$AD$55, 15, FALSE)))</f>
        <v>1191335794</v>
      </c>
      <c r="Z73" s="8">
        <f>_xlfn.IFS(C73=2014, _xlfn.IFS(E73=1, VLOOKUP(H73, Wage_Info!$B$2:$AD$55, 16, FALSE), E73=2, VLOOKUP(H73, Wage_Info!$B$2:$AD$55, 17, FALSE), E73=3, VLOOKUP(H73, Wage_Info!$B$2:$AD$55, 18, FALSE), E73=4, VLOOKUP(H73, Wage_Info!$B$2:$AD$55, 19, FALSE)), C73=2015, _xlfn.IFS(E73=1, VLOOKUP(H73, Wage_Info!$B$2:$AD$55, 20, FALSE), E73=2, VLOOKUP(H73, Wage_Info!$B$2:$AD$55, 21, FALSE), E73=3, VLOOKUP(H73, Wage_Info!$B$2:$AD$55, 22, FALSE), E73=4, VLOOKUP(H73, Wage_Info!$B$2:$AD$55, 23, FALSE)), C73=2016, _xlfn.IFS(E73=1, VLOOKUP(H73, Wage_Info!$B$2:$AD$55, 24, FALSE), E73=2, VLOOKUP(H73, Wage_Info!$B$2:$AD$55, 25, FALSE), E73=3, VLOOKUP(H73, Wage_Info!$B$2:$AD$55, 26, FALSE), E73=4, VLOOKUP(H73, Wage_Info!$B$2:$AD$55, 27, FALSE)), C73=2017, _xlfn.IFS(E73=1, VLOOKUP(H73, Wage_Info!$B$2:$AD$55, 28, FALSE), E73=2, VLOOKUP(H73, Wage_Info!$B$2:$AD$55, 29, FALSE)))</f>
        <v>125692748307</v>
      </c>
      <c r="AA73" s="16">
        <f t="shared" si="12"/>
        <v>9.4781585258220738E-3</v>
      </c>
      <c r="AB73">
        <f>Key!C242</f>
        <v>1</v>
      </c>
      <c r="AC73">
        <f t="shared" si="13"/>
        <v>0</v>
      </c>
      <c r="AD73">
        <f t="shared" si="14"/>
        <v>1</v>
      </c>
      <c r="AE73">
        <f t="shared" si="15"/>
        <v>1</v>
      </c>
    </row>
    <row r="74" spans="1:31" x14ac:dyDescent="0.3">
      <c r="A74">
        <v>242</v>
      </c>
      <c r="B74">
        <v>61</v>
      </c>
      <c r="C74">
        <v>2016</v>
      </c>
      <c r="D74">
        <v>9</v>
      </c>
      <c r="E74">
        <f t="shared" si="8"/>
        <v>3</v>
      </c>
      <c r="F74">
        <v>2017</v>
      </c>
      <c r="G74" t="s">
        <v>282</v>
      </c>
      <c r="H74" s="13">
        <f>VALUE(IF(G74="foreign",53,SUBSTITUTE(G74,G74,VLOOKUP(G74,Key!$F$2:$G$55,2,))))</f>
        <v>53</v>
      </c>
      <c r="I74" t="s">
        <v>282</v>
      </c>
      <c r="J74">
        <f>VALUE(_xlfn.IFS(I74="foreign",53,I74="fictional",54,NOT(OR(I74="foreign",I74="fictional")),SUBSTITUTE(I74,I74,VLOOKUP(I74,Key!$F$2:$G$55,2,))))</f>
        <v>53</v>
      </c>
      <c r="K74">
        <f t="shared" si="9"/>
        <v>1</v>
      </c>
      <c r="L74">
        <f>VLOOKUP(H74, Key!$G$2:$J$54, 2)</f>
        <v>0</v>
      </c>
      <c r="M74">
        <f>VLOOKUP(J74, Key!$G$2:$J$54, 2)</f>
        <v>0</v>
      </c>
      <c r="N74">
        <f>VLOOKUP("*"&amp;G74&amp;"*",Key!$M$2:$N$6,2,FALSE)</f>
        <v>0</v>
      </c>
      <c r="O74">
        <f>VLOOKUP("*"&amp;G74&amp;"*",Key!$Q$2:$R$11,2,FALSE)</f>
        <v>0</v>
      </c>
      <c r="P74">
        <v>3154</v>
      </c>
      <c r="Q74" s="8">
        <v>63000000</v>
      </c>
      <c r="R74" t="s">
        <v>215</v>
      </c>
      <c r="S74">
        <f>VLOOKUP(R74, Key!$T$2:$U$23, 2, FALSE)</f>
        <v>7</v>
      </c>
      <c r="T74">
        <f t="shared" si="10"/>
        <v>1</v>
      </c>
      <c r="U74">
        <f>_xlfn.IFS(F74=2017, VLOOKUP(H74, 'State Pop'!$B$2:$F$55,5),F74=2016, VLOOKUP(H74, 'State Pop'!$B$2:$F$55,4), F74=2015, VLOOKUP(H74, 'State Pop'!$B$2:$F$55,3), F74=2014, VLOOKUP(H74, 'State Pop'!$B$2:$F$55,2))</f>
        <v>0</v>
      </c>
      <c r="V74">
        <f>_xlfn.IFS(C74=2014, _xlfn.IFS(D74=1, VLOOKUP(H74, Film_Workers!$B$2:$AR$55, 2, FALSE), D74=2, VLOOKUP(H74, Film_Workers!$B$2:$AR$55, 3, FALSE), D74=3, VLOOKUP(H74, Film_Workers!$B$2:$AR$55, 4, FALSE), D74=4, VLOOKUP(H74, Film_Workers!$B$2:$AR$55, 5, FALSE), D74=5, VLOOKUP(H74, Film_Workers!$B$2:$AR$55, 6, FALSE), D74=6, VLOOKUP(H74, Film_Workers!$B$2:$AR$55, 7, FALSE), D74=7, VLOOKUP(H74, Film_Workers!$B$2:$AR$55, 8, FALSE), D74=8, VLOOKUP(H74, Film_Workers!$B$2:$AR$55, 9, FALSE), D74=9, VLOOKUP(H74, Film_Workers!$B$2:$AR$55, 10, FALSE), D74=10, VLOOKUP(H74, Film_Workers!$B$2:$AR$55, 11, FALSE), D74=11, VLOOKUP(H74, Film_Workers!$B$2:$AR$55, 12, FALSE), D74=12, VLOOKUP(H74, Film_Workers!$B$2:$AR$55, 13, FALSE)), C74=2015, _xlfn.IFS(D74=1, VLOOKUP(H74, Film_Workers!$B$2:$AR$55, 14, FALSE), D74=2, VLOOKUP(H74, Film_Workers!$B$2:$AR$55, 15, FALSE), D74=3, VLOOKUP(H74, Film_Workers!$B$2:$AR$55, 16, FALSE), D74=4, VLOOKUP(H74, Film_Workers!$B$2:$AR$55, 17, FALSE), D74=5, VLOOKUP(H74, Film_Workers!$B$2:$AR$55, 18, FALSE), D74=6, VLOOKUP(H74, Film_Workers!$B$2:$AR$55, 19, FALSE), D74=7, VLOOKUP(H74, Film_Workers!$B$2:$AR$55, 20, FALSE), D74=8, VLOOKUP(H74, Film_Workers!$B$2:$AR$55, 21, FALSE), D74=9, VLOOKUP(H74, Film_Workers!$B$2:$AR$55, 22, FALSE), D74=10, VLOOKUP(H74, Film_Workers!$B$2:$AR$55, 23, FALSE), D74=11, VLOOKUP(H74, Film_Workers!$B$2:$AR$55, 24, FALSE), D74=12, VLOOKUP(H74, Film_Workers!$B$2:$AR$55, 25, FALSE)), C74=2016, _xlfn.IFS(D74=1, VLOOKUP(H74, Film_Workers!$B$2:$AR$55, 26, FALSE), D74=2, VLOOKUP(H74, Film_Workers!$B$2:$AR$55, 27, FALSE), D74=3, VLOOKUP(H74, Film_Workers!$B$2:$AR$55, 28, FALSE), D74=4, VLOOKUP(H74, Film_Workers!$B$2:$AR$55, 29, FALSE), D74=5, VLOOKUP(H74, Film_Workers!$B$2:$AR$55, 30, FALSE), D74=6, VLOOKUP(H74, Film_Workers!$B$2:$AR$55, 31, FALSE), D74=7, VLOOKUP(H74, Film_Workers!$B$2:$AR$55, 32, FALSE), D74=8, VLOOKUP(H74, Film_Workers!$B$2:$AR$55, 33, FALSE), D74=9, VLOOKUP(H74, Film_Workers!$B$2:$AR$55, 34, FALSE), D74=10, VLOOKUP(H74, Film_Workers!$B$2:$AR$55, 35, FALSE), D74=11, VLOOKUP(H74, Film_Workers!$B$2:$AR$55, 36, FALSE), D74=12, VLOOKUP(H74, Film_Workers!$B$2:$AR$55, 37, FALSE)), C74=2017, _xlfn.IFS(D74=1, VLOOKUP(H74, Film_Workers!$B$2:$AR$55, 38, FALSE), D74=2, VLOOKUP(H74, Film_Workers!$B$2:$AR$55, 39, FALSE), D74=3, VLOOKUP(H74, Film_Workers!$B$2:$AR$55, 40, FALSE), D74=4, VLOOKUP(H74, Film_Workers!$B$2:$AR$55, 41, FALSE), D74=5, VLOOKUP(H74, Film_Workers!$B$2:$AR$55, 42, FALSE), D74=6, VLOOKUP(H74, Film_Workers!$B$2:$AR$55, 43)))</f>
        <v>0</v>
      </c>
      <c r="W74">
        <f>_xlfn.IFS(C74=2014, _xlfn.IFS(D74=1, VLOOKUP(H74, Priv_Workers!$B$2:$AR$55, 2, FALSE), D74=2, VLOOKUP(H74, Priv_Workers!$B$2:$AR$55, 3, FALSE), D74=3, VLOOKUP(H74, Priv_Workers!$B$2:$AR$55, 4, FALSE), D74=4, VLOOKUP(H74, Priv_Workers!$B$2:$AR$55, 5, FALSE), D74=5, VLOOKUP(H74, Priv_Workers!$B$2:$AR$55, 6, FALSE), D74=6, VLOOKUP(H74, Priv_Workers!$B$2:$AR$55, 7, FALSE), D74=7, VLOOKUP(H74, Priv_Workers!$B$2:$AR$55, 8, FALSE), D74=8, VLOOKUP(H74, Priv_Workers!$B$2:$AR$55, 9, FALSE), D74=9, VLOOKUP(H74, Priv_Workers!$B$2:$AR$55, 10, FALSE), D74=10, VLOOKUP(H74, Priv_Workers!$B$2:$AR$55, 11, FALSE), D74=11, VLOOKUP(H74, Priv_Workers!$B$2:$AR$55, 12, FALSE), D74=12, VLOOKUP(H74, Priv_Workers!$B$2:$AR$55, 13, FALSE)), C74=2015, _xlfn.IFS(D74=1, VLOOKUP(H74, Priv_Workers!$B$2:$AR$55, 14, FALSE), D74=2, VLOOKUP(H74, Priv_Workers!$B$2:$AR$55, 15, FALSE), D74=3, VLOOKUP(H74, Priv_Workers!$B$2:$AR$55, 16, FALSE), D74=4, VLOOKUP(H74, Priv_Workers!$B$2:$AR$55, 17, FALSE), D74=5, VLOOKUP(H74, Priv_Workers!$B$2:$AR$55, 18, FALSE), D74=6, VLOOKUP(H74, Priv_Workers!$B$2:$AR$55, 19, FALSE), D74=7, VLOOKUP(H74, Priv_Workers!$B$2:$AR$55, 20, FALSE), D74=8, VLOOKUP(H74, Priv_Workers!$B$2:$AR$55, 21, FALSE), D74=9, VLOOKUP(H74, Priv_Workers!$B$2:$AR$55, 22, FALSE), D74=10, VLOOKUP(H74, Priv_Workers!$B$2:$AR$55, 23, FALSE), D74=11, VLOOKUP(H74, Priv_Workers!$B$2:$AR$55, 24, FALSE), D74=12, VLOOKUP(H74, Priv_Workers!$B$2:$AR$55, 25, FALSE)), C74=2016, _xlfn.IFS(D74=1, VLOOKUP(H74, Priv_Workers!$B$2:$AR$55, 26, FALSE), D74=2, VLOOKUP(H74, Priv_Workers!$B$2:$AR$55, 27, FALSE), D74=3, VLOOKUP(H74, Priv_Workers!$B$2:$AR$55, 28, FALSE), D74=4, VLOOKUP(H74, Priv_Workers!$B$2:$AR$55, 29, FALSE), D74=5, VLOOKUP(H74, Priv_Workers!$B$2:$AR$55, 30, FALSE), D74=6, VLOOKUP(H74, Priv_Workers!$B$2:$AR$55, 31, FALSE), D74=7, VLOOKUP(H74, Priv_Workers!$B$2:$AR$55, 32, FALSE), D74=8, VLOOKUP(H74, Priv_Workers!$B$2:$AR$55, 33, FALSE), D74=9, VLOOKUP(H74, Priv_Workers!$B$2:$AR$55, 34, FALSE), D74=10, VLOOKUP(H74, Priv_Workers!$B$2:$AR$55, 35, FALSE), D74=11, VLOOKUP(H74, Priv_Workers!$B$2:$AR$55, 36, FALSE), D74=12, VLOOKUP(H74, Priv_Workers!$B$2:$AR$55, 37, FALSE)), C74=2017, _xlfn.IFS(D74=1, VLOOKUP(H74, Priv_Workers!$B$2:$AR$55, 38, FALSE), D74=2, VLOOKUP(H74, Priv_Workers!$B$2:$AR$55, 39, FALSE), D74=3, VLOOKUP(H74, Priv_Workers!$B$2:$AR$55, 40, FALSE), D74=4, VLOOKUP(H74, Priv_Workers!$B$2:$AR$55, 41, FALSE), D74=5, VLOOKUP(H74, Priv_Workers!$B$2:$AR$55, 42, FALSE), D74=6, VLOOKUP(H74, Priv_Workers!$B$2:$AR$55, 43)))</f>
        <v>0</v>
      </c>
      <c r="X74" s="15" t="e">
        <f t="shared" si="11"/>
        <v>#DIV/0!</v>
      </c>
      <c r="Y74" s="8">
        <f>_xlfn.IFS(C74=2014, _xlfn.IFS(E74=1, VLOOKUP(H74, Wage_Info!$B$2:$AD$55, 2, FALSE), E74=2, VLOOKUP(H74, Wage_Info!$B$2:$AD$55, 3, FALSE), E74=3, VLOOKUP(H74, Wage_Info!$B$2:$AD$55, 4, FALSE), E74=4, VLOOKUP(H74, Wage_Info!$B$2:$AD$55, 5, FALSE)), C74=2015, _xlfn.IFS(E74=1, VLOOKUP(H74, Wage_Info!$B$2:$AD$55, 6, FALSE), E74=2, VLOOKUP(H74, Wage_Info!$B$2:$AD$55, 7, FALSE), E74=3, VLOOKUP(H74, Wage_Info!$B$2:$AD$55, 8, FALSE), E74=4, VLOOKUP(H74, Wage_Info!$B$2:$AD$55, 9, FALSE)), C74=2016, _xlfn.IFS(E74=1, VLOOKUP(H74, Wage_Info!$B$2:$AD$55, 10, FALSE), E74=2, VLOOKUP(H74, Wage_Info!$B$2:$AD$55, 11, FALSE), E74=3, VLOOKUP(H74, Wage_Info!$B$2:$AD$55, 12, FALSE), E74=4, VLOOKUP(H74, Wage_Info!$B$2:$AD$55, 13, FALSE)), C74=2017, _xlfn.IFS(E74=1, VLOOKUP(H74, Wage_Info!$B$2:$AD$55, 14, FALSE), E74=2, VLOOKUP(H74, Wage_Info!$B$2:$AD$55, 15, FALSE)))</f>
        <v>0</v>
      </c>
      <c r="Z74" s="8">
        <f>_xlfn.IFS(C74=2014, _xlfn.IFS(E74=1, VLOOKUP(H74, Wage_Info!$B$2:$AD$55, 16, FALSE), E74=2, VLOOKUP(H74, Wage_Info!$B$2:$AD$55, 17, FALSE), E74=3, VLOOKUP(H74, Wage_Info!$B$2:$AD$55, 18, FALSE), E74=4, VLOOKUP(H74, Wage_Info!$B$2:$AD$55, 19, FALSE)), C74=2015, _xlfn.IFS(E74=1, VLOOKUP(H74, Wage_Info!$B$2:$AD$55, 20, FALSE), E74=2, VLOOKUP(H74, Wage_Info!$B$2:$AD$55, 21, FALSE), E74=3, VLOOKUP(H74, Wage_Info!$B$2:$AD$55, 22, FALSE), E74=4, VLOOKUP(H74, Wage_Info!$B$2:$AD$55, 23, FALSE)), C74=2016, _xlfn.IFS(E74=1, VLOOKUP(H74, Wage_Info!$B$2:$AD$55, 24, FALSE), E74=2, VLOOKUP(H74, Wage_Info!$B$2:$AD$55, 25, FALSE), E74=3, VLOOKUP(H74, Wage_Info!$B$2:$AD$55, 26, FALSE), E74=4, VLOOKUP(H74, Wage_Info!$B$2:$AD$55, 27, FALSE)), C74=2017, _xlfn.IFS(E74=1, VLOOKUP(H74, Wage_Info!$B$2:$AD$55, 28, FALSE), E74=2, VLOOKUP(H74, Wage_Info!$B$2:$AD$55, 29, FALSE)))</f>
        <v>0</v>
      </c>
      <c r="AA74" s="16" t="e">
        <f t="shared" si="12"/>
        <v>#DIV/0!</v>
      </c>
      <c r="AB74">
        <f>Key!C243</f>
        <v>1</v>
      </c>
      <c r="AC74">
        <f t="shared" si="13"/>
        <v>0</v>
      </c>
      <c r="AD74">
        <f t="shared" si="14"/>
        <v>0</v>
      </c>
      <c r="AE74">
        <f t="shared" si="15"/>
        <v>0</v>
      </c>
    </row>
    <row r="75" spans="1:31" x14ac:dyDescent="0.3">
      <c r="A75">
        <v>264</v>
      </c>
      <c r="B75">
        <v>83</v>
      </c>
      <c r="C75">
        <v>2016</v>
      </c>
      <c r="D75">
        <v>9</v>
      </c>
      <c r="E75">
        <f t="shared" si="8"/>
        <v>3</v>
      </c>
      <c r="F75">
        <v>2017</v>
      </c>
      <c r="G75" t="s">
        <v>282</v>
      </c>
      <c r="H75" s="13">
        <f>VALUE(IF(G75="foreign",53,SUBSTITUTE(G75,G75,VLOOKUP(G75,Key!$F$2:$G$55,2,))))</f>
        <v>53</v>
      </c>
      <c r="I75" t="s">
        <v>216</v>
      </c>
      <c r="J75">
        <f>VALUE(_xlfn.IFS(I75="foreign",53,I75="fictional",54,NOT(OR(I75="foreign",I75="fictional")),SUBSTITUTE(I75,I75,VLOOKUP(I75,Key!$F$2:$G$55,2,))))</f>
        <v>54</v>
      </c>
      <c r="K75">
        <f t="shared" si="9"/>
        <v>0</v>
      </c>
      <c r="L75">
        <f>VLOOKUP(H75, Key!$G$2:$J$54, 2)</f>
        <v>0</v>
      </c>
      <c r="M75">
        <f>VLOOKUP(J75, Key!$G$2:$J$54, 2)</f>
        <v>0</v>
      </c>
      <c r="N75">
        <f>VLOOKUP("*"&amp;G75&amp;"*",Key!$M$2:$N$6,2,FALSE)</f>
        <v>0</v>
      </c>
      <c r="O75">
        <f>VLOOKUP("*"&amp;G75&amp;"*",Key!$Q$2:$R$11,2,FALSE)</f>
        <v>0</v>
      </c>
      <c r="P75">
        <v>2801</v>
      </c>
      <c r="Q75" s="8">
        <v>10000000</v>
      </c>
      <c r="R75" t="s">
        <v>176</v>
      </c>
      <c r="S75">
        <f>VLOOKUP(R75, Key!$T$2:$U$25, 2, FALSE)</f>
        <v>3</v>
      </c>
      <c r="T75">
        <f t="shared" si="10"/>
        <v>0</v>
      </c>
      <c r="U75">
        <f>_xlfn.IFS(F75=2017, VLOOKUP(H75, 'State Pop'!$B$2:$F$55,5),F75=2016, VLOOKUP(H75, 'State Pop'!$B$2:$F$55,4), F75=2015, VLOOKUP(H75, 'State Pop'!$B$2:$F$55,3), F75=2014, VLOOKUP(H75, 'State Pop'!$B$2:$F$55,2))</f>
        <v>0</v>
      </c>
      <c r="V75">
        <f>_xlfn.IFS(C75=2014, _xlfn.IFS(D75=1, VLOOKUP(H75, Film_Workers!$B$2:$AR$55, 2, FALSE), D75=2, VLOOKUP(H75, Film_Workers!$B$2:$AR$55, 3, FALSE), D75=3, VLOOKUP(H75, Film_Workers!$B$2:$AR$55, 4, FALSE), D75=4, VLOOKUP(H75, Film_Workers!$B$2:$AR$55, 5, FALSE), D75=5, VLOOKUP(H75, Film_Workers!$B$2:$AR$55, 6, FALSE), D75=6, VLOOKUP(H75, Film_Workers!$B$2:$AR$55, 7, FALSE), D75=7, VLOOKUP(H75, Film_Workers!$B$2:$AR$55, 8, FALSE), D75=8, VLOOKUP(H75, Film_Workers!$B$2:$AR$55, 9, FALSE), D75=9, VLOOKUP(H75, Film_Workers!$B$2:$AR$55, 10, FALSE), D75=10, VLOOKUP(H75, Film_Workers!$B$2:$AR$55, 11, FALSE), D75=11, VLOOKUP(H75, Film_Workers!$B$2:$AR$55, 12, FALSE), D75=12, VLOOKUP(H75, Film_Workers!$B$2:$AR$55, 13, FALSE)), C75=2015, _xlfn.IFS(D75=1, VLOOKUP(H75, Film_Workers!$B$2:$AR$55, 14, FALSE), D75=2, VLOOKUP(H75, Film_Workers!$B$2:$AR$55, 15, FALSE), D75=3, VLOOKUP(H75, Film_Workers!$B$2:$AR$55, 16, FALSE), D75=4, VLOOKUP(H75, Film_Workers!$B$2:$AR$55, 17, FALSE), D75=5, VLOOKUP(H75, Film_Workers!$B$2:$AR$55, 18, FALSE), D75=6, VLOOKUP(H75, Film_Workers!$B$2:$AR$55, 19, FALSE), D75=7, VLOOKUP(H75, Film_Workers!$B$2:$AR$55, 20, FALSE), D75=8, VLOOKUP(H75, Film_Workers!$B$2:$AR$55, 21, FALSE), D75=9, VLOOKUP(H75, Film_Workers!$B$2:$AR$55, 22, FALSE), D75=10, VLOOKUP(H75, Film_Workers!$B$2:$AR$55, 23, FALSE), D75=11, VLOOKUP(H75, Film_Workers!$B$2:$AR$55, 24, FALSE), D75=12, VLOOKUP(H75, Film_Workers!$B$2:$AR$55, 25, FALSE)), C75=2016, _xlfn.IFS(D75=1, VLOOKUP(H75, Film_Workers!$B$2:$AR$55, 26, FALSE), D75=2, VLOOKUP(H75, Film_Workers!$B$2:$AR$55, 27, FALSE), D75=3, VLOOKUP(H75, Film_Workers!$B$2:$AR$55, 28, FALSE), D75=4, VLOOKUP(H75, Film_Workers!$B$2:$AR$55, 29, FALSE), D75=5, VLOOKUP(H75, Film_Workers!$B$2:$AR$55, 30, FALSE), D75=6, VLOOKUP(H75, Film_Workers!$B$2:$AR$55, 31, FALSE), D75=7, VLOOKUP(H75, Film_Workers!$B$2:$AR$55, 32, FALSE), D75=8, VLOOKUP(H75, Film_Workers!$B$2:$AR$55, 33, FALSE), D75=9, VLOOKUP(H75, Film_Workers!$B$2:$AR$55, 34, FALSE), D75=10, VLOOKUP(H75, Film_Workers!$B$2:$AR$55, 35, FALSE), D75=11, VLOOKUP(H75, Film_Workers!$B$2:$AR$55, 36, FALSE), D75=12, VLOOKUP(H75, Film_Workers!$B$2:$AR$55, 37, FALSE)), C75=2017, _xlfn.IFS(D75=1, VLOOKUP(H75, Film_Workers!$B$2:$AR$55, 38, FALSE), D75=2, VLOOKUP(H75, Film_Workers!$B$2:$AR$55, 39, FALSE), D75=3, VLOOKUP(H75, Film_Workers!$B$2:$AR$55, 40, FALSE), D75=4, VLOOKUP(H75, Film_Workers!$B$2:$AR$55, 41, FALSE), D75=5, VLOOKUP(H75, Film_Workers!$B$2:$AR$55, 42, FALSE), D75=6, VLOOKUP(H75, Film_Workers!$B$2:$AR$55, 43)))</f>
        <v>0</v>
      </c>
      <c r="W75">
        <f>_xlfn.IFS(C75=2014, _xlfn.IFS(D75=1, VLOOKUP(H75, Priv_Workers!$B$2:$AR$55, 2, FALSE), D75=2, VLOOKUP(H75, Priv_Workers!$B$2:$AR$55, 3, FALSE), D75=3, VLOOKUP(H75, Priv_Workers!$B$2:$AR$55, 4, FALSE), D75=4, VLOOKUP(H75, Priv_Workers!$B$2:$AR$55, 5, FALSE), D75=5, VLOOKUP(H75, Priv_Workers!$B$2:$AR$55, 6, FALSE), D75=6, VLOOKUP(H75, Priv_Workers!$B$2:$AR$55, 7, FALSE), D75=7, VLOOKUP(H75, Priv_Workers!$B$2:$AR$55, 8, FALSE), D75=8, VLOOKUP(H75, Priv_Workers!$B$2:$AR$55, 9, FALSE), D75=9, VLOOKUP(H75, Priv_Workers!$B$2:$AR$55, 10, FALSE), D75=10, VLOOKUP(H75, Priv_Workers!$B$2:$AR$55, 11, FALSE), D75=11, VLOOKUP(H75, Priv_Workers!$B$2:$AR$55, 12, FALSE), D75=12, VLOOKUP(H75, Priv_Workers!$B$2:$AR$55, 13, FALSE)), C75=2015, _xlfn.IFS(D75=1, VLOOKUP(H75, Priv_Workers!$B$2:$AR$55, 14, FALSE), D75=2, VLOOKUP(H75, Priv_Workers!$B$2:$AR$55, 15, FALSE), D75=3, VLOOKUP(H75, Priv_Workers!$B$2:$AR$55, 16, FALSE), D75=4, VLOOKUP(H75, Priv_Workers!$B$2:$AR$55, 17, FALSE), D75=5, VLOOKUP(H75, Priv_Workers!$B$2:$AR$55, 18, FALSE), D75=6, VLOOKUP(H75, Priv_Workers!$B$2:$AR$55, 19, FALSE), D75=7, VLOOKUP(H75, Priv_Workers!$B$2:$AR$55, 20, FALSE), D75=8, VLOOKUP(H75, Priv_Workers!$B$2:$AR$55, 21, FALSE), D75=9, VLOOKUP(H75, Priv_Workers!$B$2:$AR$55, 22, FALSE), D75=10, VLOOKUP(H75, Priv_Workers!$B$2:$AR$55, 23, FALSE), D75=11, VLOOKUP(H75, Priv_Workers!$B$2:$AR$55, 24, FALSE), D75=12, VLOOKUP(H75, Priv_Workers!$B$2:$AR$55, 25, FALSE)), C75=2016, _xlfn.IFS(D75=1, VLOOKUP(H75, Priv_Workers!$B$2:$AR$55, 26, FALSE), D75=2, VLOOKUP(H75, Priv_Workers!$B$2:$AR$55, 27, FALSE), D75=3, VLOOKUP(H75, Priv_Workers!$B$2:$AR$55, 28, FALSE), D75=4, VLOOKUP(H75, Priv_Workers!$B$2:$AR$55, 29, FALSE), D75=5, VLOOKUP(H75, Priv_Workers!$B$2:$AR$55, 30, FALSE), D75=6, VLOOKUP(H75, Priv_Workers!$B$2:$AR$55, 31, FALSE), D75=7, VLOOKUP(H75, Priv_Workers!$B$2:$AR$55, 32, FALSE), D75=8, VLOOKUP(H75, Priv_Workers!$B$2:$AR$55, 33, FALSE), D75=9, VLOOKUP(H75, Priv_Workers!$B$2:$AR$55, 34, FALSE), D75=10, VLOOKUP(H75, Priv_Workers!$B$2:$AR$55, 35, FALSE), D75=11, VLOOKUP(H75, Priv_Workers!$B$2:$AR$55, 36, FALSE), D75=12, VLOOKUP(H75, Priv_Workers!$B$2:$AR$55, 37, FALSE)), C75=2017, _xlfn.IFS(D75=1, VLOOKUP(H75, Priv_Workers!$B$2:$AR$55, 38, FALSE), D75=2, VLOOKUP(H75, Priv_Workers!$B$2:$AR$55, 39, FALSE), D75=3, VLOOKUP(H75, Priv_Workers!$B$2:$AR$55, 40, FALSE), D75=4, VLOOKUP(H75, Priv_Workers!$B$2:$AR$55, 41, FALSE), D75=5, VLOOKUP(H75, Priv_Workers!$B$2:$AR$55, 42, FALSE), D75=6, VLOOKUP(H75, Priv_Workers!$B$2:$AR$55, 43)))</f>
        <v>0</v>
      </c>
      <c r="X75" s="15" t="e">
        <f t="shared" si="11"/>
        <v>#DIV/0!</v>
      </c>
      <c r="Y75" s="8">
        <f>_xlfn.IFS(C75=2014, _xlfn.IFS(E75=1, VLOOKUP(H75, Wage_Info!$B$2:$AD$55, 2, FALSE), E75=2, VLOOKUP(H75, Wage_Info!$B$2:$AD$55, 3, FALSE), E75=3, VLOOKUP(H75, Wage_Info!$B$2:$AD$55, 4, FALSE), E75=4, VLOOKUP(H75, Wage_Info!$B$2:$AD$55, 5, FALSE)), C75=2015, _xlfn.IFS(E75=1, VLOOKUP(H75, Wage_Info!$B$2:$AD$55, 6, FALSE), E75=2, VLOOKUP(H75, Wage_Info!$B$2:$AD$55, 7, FALSE), E75=3, VLOOKUP(H75, Wage_Info!$B$2:$AD$55, 8, FALSE), E75=4, VLOOKUP(H75, Wage_Info!$B$2:$AD$55, 9, FALSE)), C75=2016, _xlfn.IFS(E75=1, VLOOKUP(H75, Wage_Info!$B$2:$AD$55, 10, FALSE), E75=2, VLOOKUP(H75, Wage_Info!$B$2:$AD$55, 11, FALSE), E75=3, VLOOKUP(H75, Wage_Info!$B$2:$AD$55, 12, FALSE), E75=4, VLOOKUP(H75, Wage_Info!$B$2:$AD$55, 13, FALSE)), C75=2017, _xlfn.IFS(E75=1, VLOOKUP(H75, Wage_Info!$B$2:$AD$55, 14, FALSE), E75=2, VLOOKUP(H75, Wage_Info!$B$2:$AD$55, 15, FALSE)))</f>
        <v>0</v>
      </c>
      <c r="Z75" s="8">
        <f>_xlfn.IFS(C75=2014, _xlfn.IFS(E75=1, VLOOKUP(H75, Wage_Info!$B$2:$AD$55, 16, FALSE), E75=2, VLOOKUP(H75, Wage_Info!$B$2:$AD$55, 17, FALSE), E75=3, VLOOKUP(H75, Wage_Info!$B$2:$AD$55, 18, FALSE), E75=4, VLOOKUP(H75, Wage_Info!$B$2:$AD$55, 19, FALSE)), C75=2015, _xlfn.IFS(E75=1, VLOOKUP(H75, Wage_Info!$B$2:$AD$55, 20, FALSE), E75=2, VLOOKUP(H75, Wage_Info!$B$2:$AD$55, 21, FALSE), E75=3, VLOOKUP(H75, Wage_Info!$B$2:$AD$55, 22, FALSE), E75=4, VLOOKUP(H75, Wage_Info!$B$2:$AD$55, 23, FALSE)), C75=2016, _xlfn.IFS(E75=1, VLOOKUP(H75, Wage_Info!$B$2:$AD$55, 24, FALSE), E75=2, VLOOKUP(H75, Wage_Info!$B$2:$AD$55, 25, FALSE), E75=3, VLOOKUP(H75, Wage_Info!$B$2:$AD$55, 26, FALSE), E75=4, VLOOKUP(H75, Wage_Info!$B$2:$AD$55, 27, FALSE)), C75=2017, _xlfn.IFS(E75=1, VLOOKUP(H75, Wage_Info!$B$2:$AD$55, 28, FALSE), E75=2, VLOOKUP(H75, Wage_Info!$B$2:$AD$55, 29, FALSE)))</f>
        <v>0</v>
      </c>
      <c r="AA75" s="16" t="e">
        <f t="shared" si="12"/>
        <v>#DIV/0!</v>
      </c>
      <c r="AB75">
        <f>Key!C265</f>
        <v>1</v>
      </c>
      <c r="AC75">
        <f t="shared" si="13"/>
        <v>0</v>
      </c>
      <c r="AD75">
        <f t="shared" si="14"/>
        <v>0</v>
      </c>
      <c r="AE75">
        <f t="shared" si="15"/>
        <v>0</v>
      </c>
    </row>
    <row r="76" spans="1:31" x14ac:dyDescent="0.3">
      <c r="A76">
        <v>310</v>
      </c>
      <c r="B76">
        <v>129</v>
      </c>
      <c r="C76">
        <v>2016</v>
      </c>
      <c r="D76">
        <v>9</v>
      </c>
      <c r="E76">
        <f t="shared" si="8"/>
        <v>3</v>
      </c>
      <c r="F76">
        <v>2017</v>
      </c>
      <c r="G76" t="s">
        <v>284</v>
      </c>
      <c r="H76" s="13">
        <f>VALUE(IF(G76="foreign",53,SUBSTITUTE(G76,G76,VLOOKUP(G76,Key!$F$2:$G$55,2,))))</f>
        <v>11</v>
      </c>
      <c r="I76" t="s">
        <v>295</v>
      </c>
      <c r="J76">
        <f>VALUE(_xlfn.IFS(I76="foreign",53,I76="fictional",54,NOT(OR(I76="foreign",I76="fictional")),SUBSTITUTE(I76,I76,VLOOKUP(I76,Key!$F$2:$G$55,2,))))</f>
        <v>14</v>
      </c>
      <c r="K76">
        <f t="shared" si="9"/>
        <v>0</v>
      </c>
      <c r="L76">
        <f>VLOOKUP(H76, Key!$G$2:$J$54, 2)</f>
        <v>5</v>
      </c>
      <c r="M76">
        <f>VLOOKUP(J76, Key!$G$2:$J$54, 2)</f>
        <v>3</v>
      </c>
      <c r="N76">
        <f>VLOOKUP("*"&amp;G76&amp;"*",Key!$M$2:$N$6,2,FALSE)</f>
        <v>3</v>
      </c>
      <c r="O76">
        <f>VLOOKUP("*"&amp;G76&amp;"*",Key!$Q$2:$R$11,2,FALSE)</f>
        <v>7</v>
      </c>
      <c r="P76">
        <v>1386</v>
      </c>
      <c r="Q76" s="8">
        <v>3000000</v>
      </c>
      <c r="R76" t="s">
        <v>329</v>
      </c>
      <c r="S76">
        <f>VLOOKUP(R76, Key!$T$2:$U$27, 2, FALSE)</f>
        <v>12</v>
      </c>
      <c r="T76">
        <f t="shared" si="10"/>
        <v>1</v>
      </c>
      <c r="U76">
        <f>_xlfn.IFS(F76=2017, VLOOKUP(H76, 'State Pop'!$B$2:$F$55,5),F76=2016, VLOOKUP(H76, 'State Pop'!$B$2:$F$55,4), F76=2015, VLOOKUP(H76, 'State Pop'!$B$2:$F$55,3), F76=2014, VLOOKUP(H76, 'State Pop'!$B$2:$F$55,2))</f>
        <v>10429379</v>
      </c>
      <c r="V76">
        <f>_xlfn.IFS(C76=2014, _xlfn.IFS(D76=1, VLOOKUP(H76, Film_Workers!$B$2:$AR$55, 2, FALSE), D76=2, VLOOKUP(H76, Film_Workers!$B$2:$AR$55, 3, FALSE), D76=3, VLOOKUP(H76, Film_Workers!$B$2:$AR$55, 4, FALSE), D76=4, VLOOKUP(H76, Film_Workers!$B$2:$AR$55, 5, FALSE), D76=5, VLOOKUP(H76, Film_Workers!$B$2:$AR$55, 6, FALSE), D76=6, VLOOKUP(H76, Film_Workers!$B$2:$AR$55, 7, FALSE), D76=7, VLOOKUP(H76, Film_Workers!$B$2:$AR$55, 8, FALSE), D76=8, VLOOKUP(H76, Film_Workers!$B$2:$AR$55, 9, FALSE), D76=9, VLOOKUP(H76, Film_Workers!$B$2:$AR$55, 10, FALSE), D76=10, VLOOKUP(H76, Film_Workers!$B$2:$AR$55, 11, FALSE), D76=11, VLOOKUP(H76, Film_Workers!$B$2:$AR$55, 12, FALSE), D76=12, VLOOKUP(H76, Film_Workers!$B$2:$AR$55, 13, FALSE)), C76=2015, _xlfn.IFS(D76=1, VLOOKUP(H76, Film_Workers!$B$2:$AR$55, 14, FALSE), D76=2, VLOOKUP(H76, Film_Workers!$B$2:$AR$55, 15, FALSE), D76=3, VLOOKUP(H76, Film_Workers!$B$2:$AR$55, 16, FALSE), D76=4, VLOOKUP(H76, Film_Workers!$B$2:$AR$55, 17, FALSE), D76=5, VLOOKUP(H76, Film_Workers!$B$2:$AR$55, 18, FALSE), D76=6, VLOOKUP(H76, Film_Workers!$B$2:$AR$55, 19, FALSE), D76=7, VLOOKUP(H76, Film_Workers!$B$2:$AR$55, 20, FALSE), D76=8, VLOOKUP(H76, Film_Workers!$B$2:$AR$55, 21, FALSE), D76=9, VLOOKUP(H76, Film_Workers!$B$2:$AR$55, 22, FALSE), D76=10, VLOOKUP(H76, Film_Workers!$B$2:$AR$55, 23, FALSE), D76=11, VLOOKUP(H76, Film_Workers!$B$2:$AR$55, 24, FALSE), D76=12, VLOOKUP(H76, Film_Workers!$B$2:$AR$55, 25, FALSE)), C76=2016, _xlfn.IFS(D76=1, VLOOKUP(H76, Film_Workers!$B$2:$AR$55, 26, FALSE), D76=2, VLOOKUP(H76, Film_Workers!$B$2:$AR$55, 27, FALSE), D76=3, VLOOKUP(H76, Film_Workers!$B$2:$AR$55, 28, FALSE), D76=4, VLOOKUP(H76, Film_Workers!$B$2:$AR$55, 29, FALSE), D76=5, VLOOKUP(H76, Film_Workers!$B$2:$AR$55, 30, FALSE), D76=6, VLOOKUP(H76, Film_Workers!$B$2:$AR$55, 31, FALSE), D76=7, VLOOKUP(H76, Film_Workers!$B$2:$AR$55, 32, FALSE), D76=8, VLOOKUP(H76, Film_Workers!$B$2:$AR$55, 33, FALSE), D76=9, VLOOKUP(H76, Film_Workers!$B$2:$AR$55, 34, FALSE), D76=10, VLOOKUP(H76, Film_Workers!$B$2:$AR$55, 35, FALSE), D76=11, VLOOKUP(H76, Film_Workers!$B$2:$AR$55, 36, FALSE), D76=12, VLOOKUP(H76, Film_Workers!$B$2:$AR$55, 37, FALSE)), C76=2017, _xlfn.IFS(D76=1, VLOOKUP(H76, Film_Workers!$B$2:$AR$55, 38, FALSE), D76=2, VLOOKUP(H76, Film_Workers!$B$2:$AR$55, 39, FALSE), D76=3, VLOOKUP(H76, Film_Workers!$B$2:$AR$55, 40, FALSE), D76=4, VLOOKUP(H76, Film_Workers!$B$2:$AR$55, 41, FALSE), D76=5, VLOOKUP(H76, Film_Workers!$B$2:$AR$55, 42, FALSE), D76=6, VLOOKUP(H76, Film_Workers!$B$2:$AR$55, 43)))</f>
        <v>11130</v>
      </c>
      <c r="W76">
        <f>_xlfn.IFS(C76=2014, _xlfn.IFS(D76=1, VLOOKUP(H76, Priv_Workers!$B$2:$AR$55, 2, FALSE), D76=2, VLOOKUP(H76, Priv_Workers!$B$2:$AR$55, 3, FALSE), D76=3, VLOOKUP(H76, Priv_Workers!$B$2:$AR$55, 4, FALSE), D76=4, VLOOKUP(H76, Priv_Workers!$B$2:$AR$55, 5, FALSE), D76=5, VLOOKUP(H76, Priv_Workers!$B$2:$AR$55, 6, FALSE), D76=6, VLOOKUP(H76, Priv_Workers!$B$2:$AR$55, 7, FALSE), D76=7, VLOOKUP(H76, Priv_Workers!$B$2:$AR$55, 8, FALSE), D76=8, VLOOKUP(H76, Priv_Workers!$B$2:$AR$55, 9, FALSE), D76=9, VLOOKUP(H76, Priv_Workers!$B$2:$AR$55, 10, FALSE), D76=10, VLOOKUP(H76, Priv_Workers!$B$2:$AR$55, 11, FALSE), D76=11, VLOOKUP(H76, Priv_Workers!$B$2:$AR$55, 12, FALSE), D76=12, VLOOKUP(H76, Priv_Workers!$B$2:$AR$55, 13, FALSE)), C76=2015, _xlfn.IFS(D76=1, VLOOKUP(H76, Priv_Workers!$B$2:$AR$55, 14, FALSE), D76=2, VLOOKUP(H76, Priv_Workers!$B$2:$AR$55, 15, FALSE), D76=3, VLOOKUP(H76, Priv_Workers!$B$2:$AR$55, 16, FALSE), D76=4, VLOOKUP(H76, Priv_Workers!$B$2:$AR$55, 17, FALSE), D76=5, VLOOKUP(H76, Priv_Workers!$B$2:$AR$55, 18, FALSE), D76=6, VLOOKUP(H76, Priv_Workers!$B$2:$AR$55, 19, FALSE), D76=7, VLOOKUP(H76, Priv_Workers!$B$2:$AR$55, 20, FALSE), D76=8, VLOOKUP(H76, Priv_Workers!$B$2:$AR$55, 21, FALSE), D76=9, VLOOKUP(H76, Priv_Workers!$B$2:$AR$55, 22, FALSE), D76=10, VLOOKUP(H76, Priv_Workers!$B$2:$AR$55, 23, FALSE), D76=11, VLOOKUP(H76, Priv_Workers!$B$2:$AR$55, 24, FALSE), D76=12, VLOOKUP(H76, Priv_Workers!$B$2:$AR$55, 25, FALSE)), C76=2016, _xlfn.IFS(D76=1, VLOOKUP(H76, Priv_Workers!$B$2:$AR$55, 26, FALSE), D76=2, VLOOKUP(H76, Priv_Workers!$B$2:$AR$55, 27, FALSE), D76=3, VLOOKUP(H76, Priv_Workers!$B$2:$AR$55, 28, FALSE), D76=4, VLOOKUP(H76, Priv_Workers!$B$2:$AR$55, 29, FALSE), D76=5, VLOOKUP(H76, Priv_Workers!$B$2:$AR$55, 30, FALSE), D76=6, VLOOKUP(H76, Priv_Workers!$B$2:$AR$55, 31, FALSE), D76=7, VLOOKUP(H76, Priv_Workers!$B$2:$AR$55, 32, FALSE), D76=8, VLOOKUP(H76, Priv_Workers!$B$2:$AR$55, 33, FALSE), D76=9, VLOOKUP(H76, Priv_Workers!$B$2:$AR$55, 34, FALSE), D76=10, VLOOKUP(H76, Priv_Workers!$B$2:$AR$55, 35, FALSE), D76=11, VLOOKUP(H76, Priv_Workers!$B$2:$AR$55, 36, FALSE), D76=12, VLOOKUP(H76, Priv_Workers!$B$2:$AR$55, 37, FALSE)), C76=2017, _xlfn.IFS(D76=1, VLOOKUP(H76, Priv_Workers!$B$2:$AR$55, 38, FALSE), D76=2, VLOOKUP(H76, Priv_Workers!$B$2:$AR$55, 39, FALSE), D76=3, VLOOKUP(H76, Priv_Workers!$B$2:$AR$55, 40, FALSE), D76=4, VLOOKUP(H76, Priv_Workers!$B$2:$AR$55, 41, FALSE), D76=5, VLOOKUP(H76, Priv_Workers!$B$2:$AR$55, 42, FALSE), D76=6, VLOOKUP(H76, Priv_Workers!$B$2:$AR$55, 43)))</f>
        <v>3642507</v>
      </c>
      <c r="X76" s="15">
        <f t="shared" si="11"/>
        <v>3.0555878135580796E-3</v>
      </c>
      <c r="Y76" s="8">
        <f>_xlfn.IFS(C76=2014, _xlfn.IFS(E76=1, VLOOKUP(H76, Wage_Info!$B$2:$AD$55, 2, FALSE), E76=2, VLOOKUP(H76, Wage_Info!$B$2:$AD$55, 3, FALSE), E76=3, VLOOKUP(H76, Wage_Info!$B$2:$AD$55, 4, FALSE), E76=4, VLOOKUP(H76, Wage_Info!$B$2:$AD$55, 5, FALSE)), C76=2015, _xlfn.IFS(E76=1, VLOOKUP(H76, Wage_Info!$B$2:$AD$55, 6, FALSE), E76=2, VLOOKUP(H76, Wage_Info!$B$2:$AD$55, 7, FALSE), E76=3, VLOOKUP(H76, Wage_Info!$B$2:$AD$55, 8, FALSE), E76=4, VLOOKUP(H76, Wage_Info!$B$2:$AD$55, 9, FALSE)), C76=2016, _xlfn.IFS(E76=1, VLOOKUP(H76, Wage_Info!$B$2:$AD$55, 10, FALSE), E76=2, VLOOKUP(H76, Wage_Info!$B$2:$AD$55, 11, FALSE), E76=3, VLOOKUP(H76, Wage_Info!$B$2:$AD$55, 12, FALSE), E76=4, VLOOKUP(H76, Wage_Info!$B$2:$AD$55, 13, FALSE)), C76=2017, _xlfn.IFS(E76=1, VLOOKUP(H76, Wage_Info!$B$2:$AD$55, 14, FALSE), E76=2, VLOOKUP(H76, Wage_Info!$B$2:$AD$55, 15, FALSE)))</f>
        <v>183789379</v>
      </c>
      <c r="Z76" s="8">
        <f>_xlfn.IFS(C76=2014, _xlfn.IFS(E76=1, VLOOKUP(H76, Wage_Info!$B$2:$AD$55, 16, FALSE), E76=2, VLOOKUP(H76, Wage_Info!$B$2:$AD$55, 17, FALSE), E76=3, VLOOKUP(H76, Wage_Info!$B$2:$AD$55, 18, FALSE), E76=4, VLOOKUP(H76, Wage_Info!$B$2:$AD$55, 19, FALSE)), C76=2015, _xlfn.IFS(E76=1, VLOOKUP(H76, Wage_Info!$B$2:$AD$55, 20, FALSE), E76=2, VLOOKUP(H76, Wage_Info!$B$2:$AD$55, 21, FALSE), E76=3, VLOOKUP(H76, Wage_Info!$B$2:$AD$55, 22, FALSE), E76=4, VLOOKUP(H76, Wage_Info!$B$2:$AD$55, 23, FALSE)), C76=2016, _xlfn.IFS(E76=1, VLOOKUP(H76, Wage_Info!$B$2:$AD$55, 24, FALSE), E76=2, VLOOKUP(H76, Wage_Info!$B$2:$AD$55, 25, FALSE), E76=3, VLOOKUP(H76, Wage_Info!$B$2:$AD$55, 26, FALSE), E76=4, VLOOKUP(H76, Wage_Info!$B$2:$AD$55, 27, FALSE)), C76=2017, _xlfn.IFS(E76=1, VLOOKUP(H76, Wage_Info!$B$2:$AD$55, 28, FALSE), E76=2, VLOOKUP(H76, Wage_Info!$B$2:$AD$55, 29, FALSE)))</f>
        <v>46142269478</v>
      </c>
      <c r="AA76" s="16">
        <f t="shared" si="12"/>
        <v>3.9831022851537085E-3</v>
      </c>
      <c r="AB76">
        <f>Key!C311</f>
        <v>1</v>
      </c>
      <c r="AC76">
        <f t="shared" si="13"/>
        <v>0</v>
      </c>
      <c r="AD76">
        <f t="shared" si="14"/>
        <v>0</v>
      </c>
      <c r="AE76">
        <f t="shared" si="15"/>
        <v>0</v>
      </c>
    </row>
    <row r="77" spans="1:31" x14ac:dyDescent="0.3">
      <c r="A77">
        <v>231</v>
      </c>
      <c r="B77">
        <v>50</v>
      </c>
      <c r="C77">
        <v>2016</v>
      </c>
      <c r="D77">
        <v>10</v>
      </c>
      <c r="E77">
        <f t="shared" si="8"/>
        <v>4</v>
      </c>
      <c r="F77">
        <v>2017</v>
      </c>
      <c r="G77" t="s">
        <v>185</v>
      </c>
      <c r="H77" s="13">
        <f>VALUE(IF(G77="foreign",53,SUBSTITUTE(G77,G77,VLOOKUP(G77,Key!$F$2:$G$55,2,))))</f>
        <v>33</v>
      </c>
      <c r="I77" t="s">
        <v>185</v>
      </c>
      <c r="J77">
        <f>VALUE(_xlfn.IFS(I77="foreign",53,I77="fictional",54,NOT(OR(I77="foreign",I77="fictional")),SUBSTITUTE(I77,I77,VLOOKUP(I77,Key!$F$2:$G$55,2,))))</f>
        <v>33</v>
      </c>
      <c r="K77">
        <f t="shared" si="9"/>
        <v>1</v>
      </c>
      <c r="L77">
        <f>VLOOKUP(H77, Key!$G$2:$J$54, 2)</f>
        <v>3</v>
      </c>
      <c r="M77">
        <f>VLOOKUP(J77, Key!$G$2:$J$54, 2)</f>
        <v>3</v>
      </c>
      <c r="N77">
        <f>VLOOKUP("*"&amp;G77&amp;"*",Key!$M$2:$N$6,2,FALSE)</f>
        <v>2</v>
      </c>
      <c r="O77">
        <f>VLOOKUP("*"&amp;G77&amp;"*",Key!$Q$2:$R$11,2,FALSE)</f>
        <v>3</v>
      </c>
      <c r="P77">
        <v>3342</v>
      </c>
      <c r="Q77" s="8">
        <v>84000000</v>
      </c>
      <c r="R77" t="s">
        <v>283</v>
      </c>
      <c r="S77">
        <f>VLOOKUP(R77, Key!$T$2:$U$23, 2, FALSE)</f>
        <v>4</v>
      </c>
      <c r="T77">
        <f t="shared" si="10"/>
        <v>0</v>
      </c>
      <c r="U77">
        <f>_xlfn.IFS(F77=2017, VLOOKUP(H77, 'State Pop'!$B$2:$F$55,5),F77=2016, VLOOKUP(H77, 'State Pop'!$B$2:$F$55,4), F77=2015, VLOOKUP(H77, 'State Pop'!$B$2:$F$55,3), F77=2014, VLOOKUP(H77, 'State Pop'!$B$2:$F$55,2))</f>
        <v>19849399</v>
      </c>
      <c r="V77">
        <f>_xlfn.IFS(C77=2014, _xlfn.IFS(D77=1, VLOOKUP(H77, Film_Workers!$B$2:$AR$55, 2, FALSE), D77=2, VLOOKUP(H77, Film_Workers!$B$2:$AR$55, 3, FALSE), D77=3, VLOOKUP(H77, Film_Workers!$B$2:$AR$55, 4, FALSE), D77=4, VLOOKUP(H77, Film_Workers!$B$2:$AR$55, 5, FALSE), D77=5, VLOOKUP(H77, Film_Workers!$B$2:$AR$55, 6, FALSE), D77=6, VLOOKUP(H77, Film_Workers!$B$2:$AR$55, 7, FALSE), D77=7, VLOOKUP(H77, Film_Workers!$B$2:$AR$55, 8, FALSE), D77=8, VLOOKUP(H77, Film_Workers!$B$2:$AR$55, 9, FALSE), D77=9, VLOOKUP(H77, Film_Workers!$B$2:$AR$55, 10, FALSE), D77=10, VLOOKUP(H77, Film_Workers!$B$2:$AR$55, 11, FALSE), D77=11, VLOOKUP(H77, Film_Workers!$B$2:$AR$55, 12, FALSE), D77=12, VLOOKUP(H77, Film_Workers!$B$2:$AR$55, 13, FALSE)), C77=2015, _xlfn.IFS(D77=1, VLOOKUP(H77, Film_Workers!$B$2:$AR$55, 14, FALSE), D77=2, VLOOKUP(H77, Film_Workers!$B$2:$AR$55, 15, FALSE), D77=3, VLOOKUP(H77, Film_Workers!$B$2:$AR$55, 16, FALSE), D77=4, VLOOKUP(H77, Film_Workers!$B$2:$AR$55, 17, FALSE), D77=5, VLOOKUP(H77, Film_Workers!$B$2:$AR$55, 18, FALSE), D77=6, VLOOKUP(H77, Film_Workers!$B$2:$AR$55, 19, FALSE), D77=7, VLOOKUP(H77, Film_Workers!$B$2:$AR$55, 20, FALSE), D77=8, VLOOKUP(H77, Film_Workers!$B$2:$AR$55, 21, FALSE), D77=9, VLOOKUP(H77, Film_Workers!$B$2:$AR$55, 22, FALSE), D77=10, VLOOKUP(H77, Film_Workers!$B$2:$AR$55, 23, FALSE), D77=11, VLOOKUP(H77, Film_Workers!$B$2:$AR$55, 24, FALSE), D77=12, VLOOKUP(H77, Film_Workers!$B$2:$AR$55, 25, FALSE)), C77=2016, _xlfn.IFS(D77=1, VLOOKUP(H77, Film_Workers!$B$2:$AR$55, 26, FALSE), D77=2, VLOOKUP(H77, Film_Workers!$B$2:$AR$55, 27, FALSE), D77=3, VLOOKUP(H77, Film_Workers!$B$2:$AR$55, 28, FALSE), D77=4, VLOOKUP(H77, Film_Workers!$B$2:$AR$55, 29, FALSE), D77=5, VLOOKUP(H77, Film_Workers!$B$2:$AR$55, 30, FALSE), D77=6, VLOOKUP(H77, Film_Workers!$B$2:$AR$55, 31, FALSE), D77=7, VLOOKUP(H77, Film_Workers!$B$2:$AR$55, 32, FALSE), D77=8, VLOOKUP(H77, Film_Workers!$B$2:$AR$55, 33, FALSE), D77=9, VLOOKUP(H77, Film_Workers!$B$2:$AR$55, 34, FALSE), D77=10, VLOOKUP(H77, Film_Workers!$B$2:$AR$55, 35, FALSE), D77=11, VLOOKUP(H77, Film_Workers!$B$2:$AR$55, 36, FALSE), D77=12, VLOOKUP(H77, Film_Workers!$B$2:$AR$55, 37, FALSE)), C77=2017, _xlfn.IFS(D77=1, VLOOKUP(H77, Film_Workers!$B$2:$AR$55, 38, FALSE), D77=2, VLOOKUP(H77, Film_Workers!$B$2:$AR$55, 39, FALSE), D77=3, VLOOKUP(H77, Film_Workers!$B$2:$AR$55, 40, FALSE), D77=4, VLOOKUP(H77, Film_Workers!$B$2:$AR$55, 41, FALSE), D77=5, VLOOKUP(H77, Film_Workers!$B$2:$AR$55, 42, FALSE), D77=6, VLOOKUP(H77, Film_Workers!$B$2:$AR$55, 43)))</f>
        <v>48682</v>
      </c>
      <c r="W77">
        <f>_xlfn.IFS(C77=2014, _xlfn.IFS(D77=1, VLOOKUP(H77, Priv_Workers!$B$2:$AR$55, 2, FALSE), D77=2, VLOOKUP(H77, Priv_Workers!$B$2:$AR$55, 3, FALSE), D77=3, VLOOKUP(H77, Priv_Workers!$B$2:$AR$55, 4, FALSE), D77=4, VLOOKUP(H77, Priv_Workers!$B$2:$AR$55, 5, FALSE), D77=5, VLOOKUP(H77, Priv_Workers!$B$2:$AR$55, 6, FALSE), D77=6, VLOOKUP(H77, Priv_Workers!$B$2:$AR$55, 7, FALSE), D77=7, VLOOKUP(H77, Priv_Workers!$B$2:$AR$55, 8, FALSE), D77=8, VLOOKUP(H77, Priv_Workers!$B$2:$AR$55, 9, FALSE), D77=9, VLOOKUP(H77, Priv_Workers!$B$2:$AR$55, 10, FALSE), D77=10, VLOOKUP(H77, Priv_Workers!$B$2:$AR$55, 11, FALSE), D77=11, VLOOKUP(H77, Priv_Workers!$B$2:$AR$55, 12, FALSE), D77=12, VLOOKUP(H77, Priv_Workers!$B$2:$AR$55, 13, FALSE)), C77=2015, _xlfn.IFS(D77=1, VLOOKUP(H77, Priv_Workers!$B$2:$AR$55, 14, FALSE), D77=2, VLOOKUP(H77, Priv_Workers!$B$2:$AR$55, 15, FALSE), D77=3, VLOOKUP(H77, Priv_Workers!$B$2:$AR$55, 16, FALSE), D77=4, VLOOKUP(H77, Priv_Workers!$B$2:$AR$55, 17, FALSE), D77=5, VLOOKUP(H77, Priv_Workers!$B$2:$AR$55, 18, FALSE), D77=6, VLOOKUP(H77, Priv_Workers!$B$2:$AR$55, 19, FALSE), D77=7, VLOOKUP(H77, Priv_Workers!$B$2:$AR$55, 20, FALSE), D77=8, VLOOKUP(H77, Priv_Workers!$B$2:$AR$55, 21, FALSE), D77=9, VLOOKUP(H77, Priv_Workers!$B$2:$AR$55, 22, FALSE), D77=10, VLOOKUP(H77, Priv_Workers!$B$2:$AR$55, 23, FALSE), D77=11, VLOOKUP(H77, Priv_Workers!$B$2:$AR$55, 24, FALSE), D77=12, VLOOKUP(H77, Priv_Workers!$B$2:$AR$55, 25, FALSE)), C77=2016, _xlfn.IFS(D77=1, VLOOKUP(H77, Priv_Workers!$B$2:$AR$55, 26, FALSE), D77=2, VLOOKUP(H77, Priv_Workers!$B$2:$AR$55, 27, FALSE), D77=3, VLOOKUP(H77, Priv_Workers!$B$2:$AR$55, 28, FALSE), D77=4, VLOOKUP(H77, Priv_Workers!$B$2:$AR$55, 29, FALSE), D77=5, VLOOKUP(H77, Priv_Workers!$B$2:$AR$55, 30, FALSE), D77=6, VLOOKUP(H77, Priv_Workers!$B$2:$AR$55, 31, FALSE), D77=7, VLOOKUP(H77, Priv_Workers!$B$2:$AR$55, 32, FALSE), D77=8, VLOOKUP(H77, Priv_Workers!$B$2:$AR$55, 33, FALSE), D77=9, VLOOKUP(H77, Priv_Workers!$B$2:$AR$55, 34, FALSE), D77=10, VLOOKUP(H77, Priv_Workers!$B$2:$AR$55, 35, FALSE), D77=11, VLOOKUP(H77, Priv_Workers!$B$2:$AR$55, 36, FALSE), D77=12, VLOOKUP(H77, Priv_Workers!$B$2:$AR$55, 37, FALSE)), C77=2017, _xlfn.IFS(D77=1, VLOOKUP(H77, Priv_Workers!$B$2:$AR$55, 38, FALSE), D77=2, VLOOKUP(H77, Priv_Workers!$B$2:$AR$55, 39, FALSE), D77=3, VLOOKUP(H77, Priv_Workers!$B$2:$AR$55, 40, FALSE), D77=4, VLOOKUP(H77, Priv_Workers!$B$2:$AR$55, 41, FALSE), D77=5, VLOOKUP(H77, Priv_Workers!$B$2:$AR$55, 42, FALSE), D77=6, VLOOKUP(H77, Priv_Workers!$B$2:$AR$55, 43)))</f>
        <v>7882963</v>
      </c>
      <c r="X77" s="15">
        <f t="shared" si="11"/>
        <v>6.1755966633358552E-3</v>
      </c>
      <c r="Y77" s="8">
        <f>_xlfn.IFS(C77=2014, _xlfn.IFS(E77=1, VLOOKUP(H77, Wage_Info!$B$2:$AD$55, 2, FALSE), E77=2, VLOOKUP(H77, Wage_Info!$B$2:$AD$55, 3, FALSE), E77=3, VLOOKUP(H77, Wage_Info!$B$2:$AD$55, 4, FALSE), E77=4, VLOOKUP(H77, Wage_Info!$B$2:$AD$55, 5, FALSE)), C77=2015, _xlfn.IFS(E77=1, VLOOKUP(H77, Wage_Info!$B$2:$AD$55, 6, FALSE), E77=2, VLOOKUP(H77, Wage_Info!$B$2:$AD$55, 7, FALSE), E77=3, VLOOKUP(H77, Wage_Info!$B$2:$AD$55, 8, FALSE), E77=4, VLOOKUP(H77, Wage_Info!$B$2:$AD$55, 9, FALSE)), C77=2016, _xlfn.IFS(E77=1, VLOOKUP(H77, Wage_Info!$B$2:$AD$55, 10, FALSE), E77=2, VLOOKUP(H77, Wage_Info!$B$2:$AD$55, 11, FALSE), E77=3, VLOOKUP(H77, Wage_Info!$B$2:$AD$55, 12, FALSE), E77=4, VLOOKUP(H77, Wage_Info!$B$2:$AD$55, 13, FALSE)), C77=2017, _xlfn.IFS(E77=1, VLOOKUP(H77, Wage_Info!$B$2:$AD$55, 14, FALSE), E77=2, VLOOKUP(H77, Wage_Info!$B$2:$AD$55, 15, FALSE)))</f>
        <v>1541190733</v>
      </c>
      <c r="Z77" s="8">
        <f>_xlfn.IFS(C77=2014, _xlfn.IFS(E77=1, VLOOKUP(H77, Wage_Info!$B$2:$AD$55, 16, FALSE), E77=2, VLOOKUP(H77, Wage_Info!$B$2:$AD$55, 17, FALSE), E77=3, VLOOKUP(H77, Wage_Info!$B$2:$AD$55, 18, FALSE), E77=4, VLOOKUP(H77, Wage_Info!$B$2:$AD$55, 19, FALSE)), C77=2015, _xlfn.IFS(E77=1, VLOOKUP(H77, Wage_Info!$B$2:$AD$55, 20, FALSE), E77=2, VLOOKUP(H77, Wage_Info!$B$2:$AD$55, 21, FALSE), E77=3, VLOOKUP(H77, Wage_Info!$B$2:$AD$55, 22, FALSE), E77=4, VLOOKUP(H77, Wage_Info!$B$2:$AD$55, 23, FALSE)), C77=2016, _xlfn.IFS(E77=1, VLOOKUP(H77, Wage_Info!$B$2:$AD$55, 24, FALSE), E77=2, VLOOKUP(H77, Wage_Info!$B$2:$AD$55, 25, FALSE), E77=3, VLOOKUP(H77, Wage_Info!$B$2:$AD$55, 26, FALSE), E77=4, VLOOKUP(H77, Wage_Info!$B$2:$AD$55, 27, FALSE)), C77=2017, _xlfn.IFS(E77=1, VLOOKUP(H77, Wage_Info!$B$2:$AD$55, 28, FALSE), E77=2, VLOOKUP(H77, Wage_Info!$B$2:$AD$55, 29, FALSE)))</f>
        <v>140717353459</v>
      </c>
      <c r="AA77" s="16">
        <f t="shared" si="12"/>
        <v>1.0952385722980839E-2</v>
      </c>
      <c r="AB77">
        <f>Key!C232</f>
        <v>1</v>
      </c>
      <c r="AC77">
        <f t="shared" si="13"/>
        <v>0</v>
      </c>
      <c r="AD77">
        <f t="shared" si="14"/>
        <v>1</v>
      </c>
      <c r="AE77">
        <f t="shared" si="15"/>
        <v>1</v>
      </c>
    </row>
    <row r="78" spans="1:31" x14ac:dyDescent="0.3">
      <c r="A78">
        <v>252</v>
      </c>
      <c r="B78">
        <v>71</v>
      </c>
      <c r="C78">
        <v>2016</v>
      </c>
      <c r="D78">
        <v>10</v>
      </c>
      <c r="E78">
        <f t="shared" si="8"/>
        <v>4</v>
      </c>
      <c r="F78">
        <v>2017</v>
      </c>
      <c r="G78" t="s">
        <v>184</v>
      </c>
      <c r="H78" s="13">
        <f>VALUE(IF(G78="foreign",53,SUBSTITUTE(G78,G78,VLOOKUP(G78,Key!$F$2:$G$55,2,))))</f>
        <v>5</v>
      </c>
      <c r="I78" t="s">
        <v>184</v>
      </c>
      <c r="J78">
        <f>VALUE(_xlfn.IFS(I78="foreign",53,I78="fictional",54,NOT(OR(I78="foreign",I78="fictional")),SUBSTITUTE(I78,I78,VLOOKUP(I78,Key!$F$2:$G$55,2,))))</f>
        <v>5</v>
      </c>
      <c r="K78">
        <f t="shared" si="9"/>
        <v>1</v>
      </c>
      <c r="L78">
        <f>VLOOKUP(H78, Key!$G$2:$J$54, 2)</f>
        <v>3</v>
      </c>
      <c r="M78">
        <f>VLOOKUP(J78, Key!$G$2:$J$54, 2)</f>
        <v>3</v>
      </c>
      <c r="N78">
        <f>VLOOKUP("*"&amp;G78&amp;"*",Key!$M$2:$N$6,2,FALSE)</f>
        <v>4</v>
      </c>
      <c r="O78">
        <f>VLOOKUP("*"&amp;G78&amp;"*",Key!$Q$2:$R$11,2,FALSE)</f>
        <v>6</v>
      </c>
      <c r="P78">
        <v>3036</v>
      </c>
      <c r="Q78" s="8">
        <v>15000000</v>
      </c>
      <c r="R78" t="s">
        <v>244</v>
      </c>
      <c r="S78">
        <f>VLOOKUP(R78, Key!$T$2:$U$23, 2, FALSE)</f>
        <v>8</v>
      </c>
      <c r="T78">
        <f t="shared" si="10"/>
        <v>1</v>
      </c>
      <c r="U78">
        <f>_xlfn.IFS(F78=2017, VLOOKUP(H78, 'State Pop'!$B$2:$F$55,5),F78=2016, VLOOKUP(H78, 'State Pop'!$B$2:$F$55,4), F78=2015, VLOOKUP(H78, 'State Pop'!$B$2:$F$55,3), F78=2014, VLOOKUP(H78, 'State Pop'!$B$2:$F$55,2))</f>
        <v>39536653</v>
      </c>
      <c r="V78">
        <f>_xlfn.IFS(C78=2014, _xlfn.IFS(D78=1, VLOOKUP(H78, Film_Workers!$B$2:$AR$55, 2, FALSE), D78=2, VLOOKUP(H78, Film_Workers!$B$2:$AR$55, 3, FALSE), D78=3, VLOOKUP(H78, Film_Workers!$B$2:$AR$55, 4, FALSE), D78=4, VLOOKUP(H78, Film_Workers!$B$2:$AR$55, 5, FALSE), D78=5, VLOOKUP(H78, Film_Workers!$B$2:$AR$55, 6, FALSE), D78=6, VLOOKUP(H78, Film_Workers!$B$2:$AR$55, 7, FALSE), D78=7, VLOOKUP(H78, Film_Workers!$B$2:$AR$55, 8, FALSE), D78=8, VLOOKUP(H78, Film_Workers!$B$2:$AR$55, 9, FALSE), D78=9, VLOOKUP(H78, Film_Workers!$B$2:$AR$55, 10, FALSE), D78=10, VLOOKUP(H78, Film_Workers!$B$2:$AR$55, 11, FALSE), D78=11, VLOOKUP(H78, Film_Workers!$B$2:$AR$55, 12, FALSE), D78=12, VLOOKUP(H78, Film_Workers!$B$2:$AR$55, 13, FALSE)), C78=2015, _xlfn.IFS(D78=1, VLOOKUP(H78, Film_Workers!$B$2:$AR$55, 14, FALSE), D78=2, VLOOKUP(H78, Film_Workers!$B$2:$AR$55, 15, FALSE), D78=3, VLOOKUP(H78, Film_Workers!$B$2:$AR$55, 16, FALSE), D78=4, VLOOKUP(H78, Film_Workers!$B$2:$AR$55, 17, FALSE), D78=5, VLOOKUP(H78, Film_Workers!$B$2:$AR$55, 18, FALSE), D78=6, VLOOKUP(H78, Film_Workers!$B$2:$AR$55, 19, FALSE), D78=7, VLOOKUP(H78, Film_Workers!$B$2:$AR$55, 20, FALSE), D78=8, VLOOKUP(H78, Film_Workers!$B$2:$AR$55, 21, FALSE), D78=9, VLOOKUP(H78, Film_Workers!$B$2:$AR$55, 22, FALSE), D78=10, VLOOKUP(H78, Film_Workers!$B$2:$AR$55, 23, FALSE), D78=11, VLOOKUP(H78, Film_Workers!$B$2:$AR$55, 24, FALSE), D78=12, VLOOKUP(H78, Film_Workers!$B$2:$AR$55, 25, FALSE)), C78=2016, _xlfn.IFS(D78=1, VLOOKUP(H78, Film_Workers!$B$2:$AR$55, 26, FALSE), D78=2, VLOOKUP(H78, Film_Workers!$B$2:$AR$55, 27, FALSE), D78=3, VLOOKUP(H78, Film_Workers!$B$2:$AR$55, 28, FALSE), D78=4, VLOOKUP(H78, Film_Workers!$B$2:$AR$55, 29, FALSE), D78=5, VLOOKUP(H78, Film_Workers!$B$2:$AR$55, 30, FALSE), D78=6, VLOOKUP(H78, Film_Workers!$B$2:$AR$55, 31, FALSE), D78=7, VLOOKUP(H78, Film_Workers!$B$2:$AR$55, 32, FALSE), D78=8, VLOOKUP(H78, Film_Workers!$B$2:$AR$55, 33, FALSE), D78=9, VLOOKUP(H78, Film_Workers!$B$2:$AR$55, 34, FALSE), D78=10, VLOOKUP(H78, Film_Workers!$B$2:$AR$55, 35, FALSE), D78=11, VLOOKUP(H78, Film_Workers!$B$2:$AR$55, 36, FALSE), D78=12, VLOOKUP(H78, Film_Workers!$B$2:$AR$55, 37, FALSE)), C78=2017, _xlfn.IFS(D78=1, VLOOKUP(H78, Film_Workers!$B$2:$AR$55, 38, FALSE), D78=2, VLOOKUP(H78, Film_Workers!$B$2:$AR$55, 39, FALSE), D78=3, VLOOKUP(H78, Film_Workers!$B$2:$AR$55, 40, FALSE), D78=4, VLOOKUP(H78, Film_Workers!$B$2:$AR$55, 41, FALSE), D78=5, VLOOKUP(H78, Film_Workers!$B$2:$AR$55, 42, FALSE), D78=6, VLOOKUP(H78, Film_Workers!$B$2:$AR$55, 43)))</f>
        <v>131585</v>
      </c>
      <c r="W78">
        <f>_xlfn.IFS(C78=2014, _xlfn.IFS(D78=1, VLOOKUP(H78, Priv_Workers!$B$2:$AR$55, 2, FALSE), D78=2, VLOOKUP(H78, Priv_Workers!$B$2:$AR$55, 3, FALSE), D78=3, VLOOKUP(H78, Priv_Workers!$B$2:$AR$55, 4, FALSE), D78=4, VLOOKUP(H78, Priv_Workers!$B$2:$AR$55, 5, FALSE), D78=5, VLOOKUP(H78, Priv_Workers!$B$2:$AR$55, 6, FALSE), D78=6, VLOOKUP(H78, Priv_Workers!$B$2:$AR$55, 7, FALSE), D78=7, VLOOKUP(H78, Priv_Workers!$B$2:$AR$55, 8, FALSE), D78=8, VLOOKUP(H78, Priv_Workers!$B$2:$AR$55, 9, FALSE), D78=9, VLOOKUP(H78, Priv_Workers!$B$2:$AR$55, 10, FALSE), D78=10, VLOOKUP(H78, Priv_Workers!$B$2:$AR$55, 11, FALSE), D78=11, VLOOKUP(H78, Priv_Workers!$B$2:$AR$55, 12, FALSE), D78=12, VLOOKUP(H78, Priv_Workers!$B$2:$AR$55, 13, FALSE)), C78=2015, _xlfn.IFS(D78=1, VLOOKUP(H78, Priv_Workers!$B$2:$AR$55, 14, FALSE), D78=2, VLOOKUP(H78, Priv_Workers!$B$2:$AR$55, 15, FALSE), D78=3, VLOOKUP(H78, Priv_Workers!$B$2:$AR$55, 16, FALSE), D78=4, VLOOKUP(H78, Priv_Workers!$B$2:$AR$55, 17, FALSE), D78=5, VLOOKUP(H78, Priv_Workers!$B$2:$AR$55, 18, FALSE), D78=6, VLOOKUP(H78, Priv_Workers!$B$2:$AR$55, 19, FALSE), D78=7, VLOOKUP(H78, Priv_Workers!$B$2:$AR$55, 20, FALSE), D78=8, VLOOKUP(H78, Priv_Workers!$B$2:$AR$55, 21, FALSE), D78=9, VLOOKUP(H78, Priv_Workers!$B$2:$AR$55, 22, FALSE), D78=10, VLOOKUP(H78, Priv_Workers!$B$2:$AR$55, 23, FALSE), D78=11, VLOOKUP(H78, Priv_Workers!$B$2:$AR$55, 24, FALSE), D78=12, VLOOKUP(H78, Priv_Workers!$B$2:$AR$55, 25, FALSE)), C78=2016, _xlfn.IFS(D78=1, VLOOKUP(H78, Priv_Workers!$B$2:$AR$55, 26, FALSE), D78=2, VLOOKUP(H78, Priv_Workers!$B$2:$AR$55, 27, FALSE), D78=3, VLOOKUP(H78, Priv_Workers!$B$2:$AR$55, 28, FALSE), D78=4, VLOOKUP(H78, Priv_Workers!$B$2:$AR$55, 29, FALSE), D78=5, VLOOKUP(H78, Priv_Workers!$B$2:$AR$55, 30, FALSE), D78=6, VLOOKUP(H78, Priv_Workers!$B$2:$AR$55, 31, FALSE), D78=7, VLOOKUP(H78, Priv_Workers!$B$2:$AR$55, 32, FALSE), D78=8, VLOOKUP(H78, Priv_Workers!$B$2:$AR$55, 33, FALSE), D78=9, VLOOKUP(H78, Priv_Workers!$B$2:$AR$55, 34, FALSE), D78=10, VLOOKUP(H78, Priv_Workers!$B$2:$AR$55, 35, FALSE), D78=11, VLOOKUP(H78, Priv_Workers!$B$2:$AR$55, 36, FALSE), D78=12, VLOOKUP(H78, Priv_Workers!$B$2:$AR$55, 37, FALSE)), C78=2017, _xlfn.IFS(D78=1, VLOOKUP(H78, Priv_Workers!$B$2:$AR$55, 38, FALSE), D78=2, VLOOKUP(H78, Priv_Workers!$B$2:$AR$55, 39, FALSE), D78=3, VLOOKUP(H78, Priv_Workers!$B$2:$AR$55, 40, FALSE), D78=4, VLOOKUP(H78, Priv_Workers!$B$2:$AR$55, 41, FALSE), D78=5, VLOOKUP(H78, Priv_Workers!$B$2:$AR$55, 42, FALSE), D78=6, VLOOKUP(H78, Priv_Workers!$B$2:$AR$55, 43)))</f>
        <v>14479494</v>
      </c>
      <c r="X78" s="15">
        <f t="shared" si="11"/>
        <v>9.0876794451518819E-3</v>
      </c>
      <c r="Y78" s="8">
        <f>_xlfn.IFS(C78=2014, _xlfn.IFS(E78=1, VLOOKUP(H78, Wage_Info!$B$2:$AD$55, 2, FALSE), E78=2, VLOOKUP(H78, Wage_Info!$B$2:$AD$55, 3, FALSE), E78=3, VLOOKUP(H78, Wage_Info!$B$2:$AD$55, 4, FALSE), E78=4, VLOOKUP(H78, Wage_Info!$B$2:$AD$55, 5, FALSE)), C78=2015, _xlfn.IFS(E78=1, VLOOKUP(H78, Wage_Info!$B$2:$AD$55, 6, FALSE), E78=2, VLOOKUP(H78, Wage_Info!$B$2:$AD$55, 7, FALSE), E78=3, VLOOKUP(H78, Wage_Info!$B$2:$AD$55, 8, FALSE), E78=4, VLOOKUP(H78, Wage_Info!$B$2:$AD$55, 9, FALSE)), C78=2016, _xlfn.IFS(E78=1, VLOOKUP(H78, Wage_Info!$B$2:$AD$55, 10, FALSE), E78=2, VLOOKUP(H78, Wage_Info!$B$2:$AD$55, 11, FALSE), E78=3, VLOOKUP(H78, Wage_Info!$B$2:$AD$55, 12, FALSE), E78=4, VLOOKUP(H78, Wage_Info!$B$2:$AD$55, 13, FALSE)), C78=2017, _xlfn.IFS(E78=1, VLOOKUP(H78, Wage_Info!$B$2:$AD$55, 14, FALSE), E78=2, VLOOKUP(H78, Wage_Info!$B$2:$AD$55, 15, FALSE)))</f>
        <v>4179100111</v>
      </c>
      <c r="Z78" s="8">
        <f>_xlfn.IFS(C78=2014, _xlfn.IFS(E78=1, VLOOKUP(H78, Wage_Info!$B$2:$AD$55, 16, FALSE), E78=2, VLOOKUP(H78, Wage_Info!$B$2:$AD$55, 17, FALSE), E78=3, VLOOKUP(H78, Wage_Info!$B$2:$AD$55, 18, FALSE), E78=4, VLOOKUP(H78, Wage_Info!$B$2:$AD$55, 19, FALSE)), C78=2015, _xlfn.IFS(E78=1, VLOOKUP(H78, Wage_Info!$B$2:$AD$55, 20, FALSE), E78=2, VLOOKUP(H78, Wage_Info!$B$2:$AD$55, 21, FALSE), E78=3, VLOOKUP(H78, Wage_Info!$B$2:$AD$55, 22, FALSE), E78=4, VLOOKUP(H78, Wage_Info!$B$2:$AD$55, 23, FALSE)), C78=2016, _xlfn.IFS(E78=1, VLOOKUP(H78, Wage_Info!$B$2:$AD$55, 24, FALSE), E78=2, VLOOKUP(H78, Wage_Info!$B$2:$AD$55, 25, FALSE), E78=3, VLOOKUP(H78, Wage_Info!$B$2:$AD$55, 26, FALSE), E78=4, VLOOKUP(H78, Wage_Info!$B$2:$AD$55, 27, FALSE)), C78=2017, _xlfn.IFS(E78=1, VLOOKUP(H78, Wage_Info!$B$2:$AD$55, 28, FALSE), E78=2, VLOOKUP(H78, Wage_Info!$B$2:$AD$55, 29, FALSE)))</f>
        <v>240116432427</v>
      </c>
      <c r="AA78" s="16">
        <f t="shared" si="12"/>
        <v>1.7404473607904893E-2</v>
      </c>
      <c r="AB78">
        <f>Key!C253</f>
        <v>1</v>
      </c>
      <c r="AC78">
        <f t="shared" si="13"/>
        <v>1</v>
      </c>
      <c r="AD78">
        <f t="shared" si="14"/>
        <v>0</v>
      </c>
      <c r="AE78">
        <f t="shared" si="15"/>
        <v>1</v>
      </c>
    </row>
    <row r="79" spans="1:31" x14ac:dyDescent="0.3">
      <c r="A79">
        <v>294</v>
      </c>
      <c r="B79">
        <v>113</v>
      </c>
      <c r="C79">
        <v>2016</v>
      </c>
      <c r="D79">
        <v>10</v>
      </c>
      <c r="E79">
        <f t="shared" si="8"/>
        <v>4</v>
      </c>
      <c r="F79">
        <v>2017</v>
      </c>
      <c r="G79" t="s">
        <v>184</v>
      </c>
      <c r="H79" s="13">
        <f>VALUE(IF(G79="foreign",53,SUBSTITUTE(G79,G79,VLOOKUP(G79,Key!$F$2:$G$55,2,))))</f>
        <v>5</v>
      </c>
      <c r="I79" t="s">
        <v>216</v>
      </c>
      <c r="J79">
        <f>VALUE(_xlfn.IFS(I79="foreign",53,I79="fictional",54,NOT(OR(I79="foreign",I79="fictional")),SUBSTITUTE(I79,I79,VLOOKUP(I79,Key!$F$2:$G$55,2,))))</f>
        <v>54</v>
      </c>
      <c r="K79">
        <f t="shared" si="9"/>
        <v>0</v>
      </c>
      <c r="L79">
        <f>VLOOKUP(H79, Key!$G$2:$J$54, 2)</f>
        <v>3</v>
      </c>
      <c r="M79">
        <f>VLOOKUP(J79, Key!$G$2:$J$54, 2)</f>
        <v>0</v>
      </c>
      <c r="N79">
        <f>VLOOKUP("*"&amp;G79&amp;"*",Key!$M$2:$N$6,2,FALSE)</f>
        <v>4</v>
      </c>
      <c r="O79">
        <f>VLOOKUP("*"&amp;G79&amp;"*",Key!$Q$2:$R$11,2,FALSE)</f>
        <v>6</v>
      </c>
      <c r="P79">
        <v>2046</v>
      </c>
      <c r="Q79" s="8">
        <v>25000000</v>
      </c>
      <c r="R79" t="s">
        <v>178</v>
      </c>
      <c r="S79">
        <f>VLOOKUP(R79, Key!$T$2:$U$25, 2, FALSE)</f>
        <v>5</v>
      </c>
      <c r="T79">
        <f t="shared" si="10"/>
        <v>0</v>
      </c>
      <c r="U79">
        <f>_xlfn.IFS(F79=2017, VLOOKUP(H79, 'State Pop'!$B$2:$F$55,5),F79=2016, VLOOKUP(H79, 'State Pop'!$B$2:$F$55,4), F79=2015, VLOOKUP(H79, 'State Pop'!$B$2:$F$55,3), F79=2014, VLOOKUP(H79, 'State Pop'!$B$2:$F$55,2))</f>
        <v>39536653</v>
      </c>
      <c r="V79">
        <f>_xlfn.IFS(C79=2014, _xlfn.IFS(D79=1, VLOOKUP(H79, Film_Workers!$B$2:$AR$55, 2, FALSE), D79=2, VLOOKUP(H79, Film_Workers!$B$2:$AR$55, 3, FALSE), D79=3, VLOOKUP(H79, Film_Workers!$B$2:$AR$55, 4, FALSE), D79=4, VLOOKUP(H79, Film_Workers!$B$2:$AR$55, 5, FALSE), D79=5, VLOOKUP(H79, Film_Workers!$B$2:$AR$55, 6, FALSE), D79=6, VLOOKUP(H79, Film_Workers!$B$2:$AR$55, 7, FALSE), D79=7, VLOOKUP(H79, Film_Workers!$B$2:$AR$55, 8, FALSE), D79=8, VLOOKUP(H79, Film_Workers!$B$2:$AR$55, 9, FALSE), D79=9, VLOOKUP(H79, Film_Workers!$B$2:$AR$55, 10, FALSE), D79=10, VLOOKUP(H79, Film_Workers!$B$2:$AR$55, 11, FALSE), D79=11, VLOOKUP(H79, Film_Workers!$B$2:$AR$55, 12, FALSE), D79=12, VLOOKUP(H79, Film_Workers!$B$2:$AR$55, 13, FALSE)), C79=2015, _xlfn.IFS(D79=1, VLOOKUP(H79, Film_Workers!$B$2:$AR$55, 14, FALSE), D79=2, VLOOKUP(H79, Film_Workers!$B$2:$AR$55, 15, FALSE), D79=3, VLOOKUP(H79, Film_Workers!$B$2:$AR$55, 16, FALSE), D79=4, VLOOKUP(H79, Film_Workers!$B$2:$AR$55, 17, FALSE), D79=5, VLOOKUP(H79, Film_Workers!$B$2:$AR$55, 18, FALSE), D79=6, VLOOKUP(H79, Film_Workers!$B$2:$AR$55, 19, FALSE), D79=7, VLOOKUP(H79, Film_Workers!$B$2:$AR$55, 20, FALSE), D79=8, VLOOKUP(H79, Film_Workers!$B$2:$AR$55, 21, FALSE), D79=9, VLOOKUP(H79, Film_Workers!$B$2:$AR$55, 22, FALSE), D79=10, VLOOKUP(H79, Film_Workers!$B$2:$AR$55, 23, FALSE), D79=11, VLOOKUP(H79, Film_Workers!$B$2:$AR$55, 24, FALSE), D79=12, VLOOKUP(H79, Film_Workers!$B$2:$AR$55, 25, FALSE)), C79=2016, _xlfn.IFS(D79=1, VLOOKUP(H79, Film_Workers!$B$2:$AR$55, 26, FALSE), D79=2, VLOOKUP(H79, Film_Workers!$B$2:$AR$55, 27, FALSE), D79=3, VLOOKUP(H79, Film_Workers!$B$2:$AR$55, 28, FALSE), D79=4, VLOOKUP(H79, Film_Workers!$B$2:$AR$55, 29, FALSE), D79=5, VLOOKUP(H79, Film_Workers!$B$2:$AR$55, 30, FALSE), D79=6, VLOOKUP(H79, Film_Workers!$B$2:$AR$55, 31, FALSE), D79=7, VLOOKUP(H79, Film_Workers!$B$2:$AR$55, 32, FALSE), D79=8, VLOOKUP(H79, Film_Workers!$B$2:$AR$55, 33, FALSE), D79=9, VLOOKUP(H79, Film_Workers!$B$2:$AR$55, 34, FALSE), D79=10, VLOOKUP(H79, Film_Workers!$B$2:$AR$55, 35, FALSE), D79=11, VLOOKUP(H79, Film_Workers!$B$2:$AR$55, 36, FALSE), D79=12, VLOOKUP(H79, Film_Workers!$B$2:$AR$55, 37, FALSE)), C79=2017, _xlfn.IFS(D79=1, VLOOKUP(H79, Film_Workers!$B$2:$AR$55, 38, FALSE), D79=2, VLOOKUP(H79, Film_Workers!$B$2:$AR$55, 39, FALSE), D79=3, VLOOKUP(H79, Film_Workers!$B$2:$AR$55, 40, FALSE), D79=4, VLOOKUP(H79, Film_Workers!$B$2:$AR$55, 41, FALSE), D79=5, VLOOKUP(H79, Film_Workers!$B$2:$AR$55, 42, FALSE), D79=6, VLOOKUP(H79, Film_Workers!$B$2:$AR$55, 43)))</f>
        <v>131585</v>
      </c>
      <c r="W79">
        <f>_xlfn.IFS(C79=2014, _xlfn.IFS(D79=1, VLOOKUP(H79, Priv_Workers!$B$2:$AR$55, 2, FALSE), D79=2, VLOOKUP(H79, Priv_Workers!$B$2:$AR$55, 3, FALSE), D79=3, VLOOKUP(H79, Priv_Workers!$B$2:$AR$55, 4, FALSE), D79=4, VLOOKUP(H79, Priv_Workers!$B$2:$AR$55, 5, FALSE), D79=5, VLOOKUP(H79, Priv_Workers!$B$2:$AR$55, 6, FALSE), D79=6, VLOOKUP(H79, Priv_Workers!$B$2:$AR$55, 7, FALSE), D79=7, VLOOKUP(H79, Priv_Workers!$B$2:$AR$55, 8, FALSE), D79=8, VLOOKUP(H79, Priv_Workers!$B$2:$AR$55, 9, FALSE), D79=9, VLOOKUP(H79, Priv_Workers!$B$2:$AR$55, 10, FALSE), D79=10, VLOOKUP(H79, Priv_Workers!$B$2:$AR$55, 11, FALSE), D79=11, VLOOKUP(H79, Priv_Workers!$B$2:$AR$55, 12, FALSE), D79=12, VLOOKUP(H79, Priv_Workers!$B$2:$AR$55, 13, FALSE)), C79=2015, _xlfn.IFS(D79=1, VLOOKUP(H79, Priv_Workers!$B$2:$AR$55, 14, FALSE), D79=2, VLOOKUP(H79, Priv_Workers!$B$2:$AR$55, 15, FALSE), D79=3, VLOOKUP(H79, Priv_Workers!$B$2:$AR$55, 16, FALSE), D79=4, VLOOKUP(H79, Priv_Workers!$B$2:$AR$55, 17, FALSE), D79=5, VLOOKUP(H79, Priv_Workers!$B$2:$AR$55, 18, FALSE), D79=6, VLOOKUP(H79, Priv_Workers!$B$2:$AR$55, 19, FALSE), D79=7, VLOOKUP(H79, Priv_Workers!$B$2:$AR$55, 20, FALSE), D79=8, VLOOKUP(H79, Priv_Workers!$B$2:$AR$55, 21, FALSE), D79=9, VLOOKUP(H79, Priv_Workers!$B$2:$AR$55, 22, FALSE), D79=10, VLOOKUP(H79, Priv_Workers!$B$2:$AR$55, 23, FALSE), D79=11, VLOOKUP(H79, Priv_Workers!$B$2:$AR$55, 24, FALSE), D79=12, VLOOKUP(H79, Priv_Workers!$B$2:$AR$55, 25, FALSE)), C79=2016, _xlfn.IFS(D79=1, VLOOKUP(H79, Priv_Workers!$B$2:$AR$55, 26, FALSE), D79=2, VLOOKUP(H79, Priv_Workers!$B$2:$AR$55, 27, FALSE), D79=3, VLOOKUP(H79, Priv_Workers!$B$2:$AR$55, 28, FALSE), D79=4, VLOOKUP(H79, Priv_Workers!$B$2:$AR$55, 29, FALSE), D79=5, VLOOKUP(H79, Priv_Workers!$B$2:$AR$55, 30, FALSE), D79=6, VLOOKUP(H79, Priv_Workers!$B$2:$AR$55, 31, FALSE), D79=7, VLOOKUP(H79, Priv_Workers!$B$2:$AR$55, 32, FALSE), D79=8, VLOOKUP(H79, Priv_Workers!$B$2:$AR$55, 33, FALSE), D79=9, VLOOKUP(H79, Priv_Workers!$B$2:$AR$55, 34, FALSE), D79=10, VLOOKUP(H79, Priv_Workers!$B$2:$AR$55, 35, FALSE), D79=11, VLOOKUP(H79, Priv_Workers!$B$2:$AR$55, 36, FALSE), D79=12, VLOOKUP(H79, Priv_Workers!$B$2:$AR$55, 37, FALSE)), C79=2017, _xlfn.IFS(D79=1, VLOOKUP(H79, Priv_Workers!$B$2:$AR$55, 38, FALSE), D79=2, VLOOKUP(H79, Priv_Workers!$B$2:$AR$55, 39, FALSE), D79=3, VLOOKUP(H79, Priv_Workers!$B$2:$AR$55, 40, FALSE), D79=4, VLOOKUP(H79, Priv_Workers!$B$2:$AR$55, 41, FALSE), D79=5, VLOOKUP(H79, Priv_Workers!$B$2:$AR$55, 42, FALSE), D79=6, VLOOKUP(H79, Priv_Workers!$B$2:$AR$55, 43)))</f>
        <v>14479494</v>
      </c>
      <c r="X79" s="15">
        <f t="shared" si="11"/>
        <v>9.0876794451518819E-3</v>
      </c>
      <c r="Y79" s="8">
        <f>_xlfn.IFS(C79=2014, _xlfn.IFS(E79=1, VLOOKUP(H79, Wage_Info!$B$2:$AD$55, 2, FALSE), E79=2, VLOOKUP(H79, Wage_Info!$B$2:$AD$55, 3, FALSE), E79=3, VLOOKUP(H79, Wage_Info!$B$2:$AD$55, 4, FALSE), E79=4, VLOOKUP(H79, Wage_Info!$B$2:$AD$55, 5, FALSE)), C79=2015, _xlfn.IFS(E79=1, VLOOKUP(H79, Wage_Info!$B$2:$AD$55, 6, FALSE), E79=2, VLOOKUP(H79, Wage_Info!$B$2:$AD$55, 7, FALSE), E79=3, VLOOKUP(H79, Wage_Info!$B$2:$AD$55, 8, FALSE), E79=4, VLOOKUP(H79, Wage_Info!$B$2:$AD$55, 9, FALSE)), C79=2016, _xlfn.IFS(E79=1, VLOOKUP(H79, Wage_Info!$B$2:$AD$55, 10, FALSE), E79=2, VLOOKUP(H79, Wage_Info!$B$2:$AD$55, 11, FALSE), E79=3, VLOOKUP(H79, Wage_Info!$B$2:$AD$55, 12, FALSE), E79=4, VLOOKUP(H79, Wage_Info!$B$2:$AD$55, 13, FALSE)), C79=2017, _xlfn.IFS(E79=1, VLOOKUP(H79, Wage_Info!$B$2:$AD$55, 14, FALSE), E79=2, VLOOKUP(H79, Wage_Info!$B$2:$AD$55, 15, FALSE)))</f>
        <v>4179100111</v>
      </c>
      <c r="Z79" s="8">
        <f>_xlfn.IFS(C79=2014, _xlfn.IFS(E79=1, VLOOKUP(H79, Wage_Info!$B$2:$AD$55, 16, FALSE), E79=2, VLOOKUP(H79, Wage_Info!$B$2:$AD$55, 17, FALSE), E79=3, VLOOKUP(H79, Wage_Info!$B$2:$AD$55, 18, FALSE), E79=4, VLOOKUP(H79, Wage_Info!$B$2:$AD$55, 19, FALSE)), C79=2015, _xlfn.IFS(E79=1, VLOOKUP(H79, Wage_Info!$B$2:$AD$55, 20, FALSE), E79=2, VLOOKUP(H79, Wage_Info!$B$2:$AD$55, 21, FALSE), E79=3, VLOOKUP(H79, Wage_Info!$B$2:$AD$55, 22, FALSE), E79=4, VLOOKUP(H79, Wage_Info!$B$2:$AD$55, 23, FALSE)), C79=2016, _xlfn.IFS(E79=1, VLOOKUP(H79, Wage_Info!$B$2:$AD$55, 24, FALSE), E79=2, VLOOKUP(H79, Wage_Info!$B$2:$AD$55, 25, FALSE), E79=3, VLOOKUP(H79, Wage_Info!$B$2:$AD$55, 26, FALSE), E79=4, VLOOKUP(H79, Wage_Info!$B$2:$AD$55, 27, FALSE)), C79=2017, _xlfn.IFS(E79=1, VLOOKUP(H79, Wage_Info!$B$2:$AD$55, 28, FALSE), E79=2, VLOOKUP(H79, Wage_Info!$B$2:$AD$55, 29, FALSE)))</f>
        <v>240116432427</v>
      </c>
      <c r="AA79" s="16">
        <f t="shared" si="12"/>
        <v>1.7404473607904893E-2</v>
      </c>
      <c r="AB79">
        <f>Key!C295</f>
        <v>1</v>
      </c>
      <c r="AC79">
        <f t="shared" si="13"/>
        <v>1</v>
      </c>
      <c r="AD79">
        <f t="shared" si="14"/>
        <v>0</v>
      </c>
      <c r="AE79">
        <f t="shared" si="15"/>
        <v>1</v>
      </c>
    </row>
    <row r="80" spans="1:31" x14ac:dyDescent="0.3">
      <c r="A80">
        <v>313</v>
      </c>
      <c r="B80">
        <v>132</v>
      </c>
      <c r="C80">
        <v>2016</v>
      </c>
      <c r="D80">
        <v>10</v>
      </c>
      <c r="E80">
        <f t="shared" si="8"/>
        <v>4</v>
      </c>
      <c r="F80">
        <v>2017</v>
      </c>
      <c r="H80" s="13" t="e">
        <f>VALUE(IF(G80="foreign",53,SUBSTITUTE(G80,G80,VLOOKUP(G80,Key!$F$2:$G$55,2,))))</f>
        <v>#N/A</v>
      </c>
      <c r="I80" t="s">
        <v>185</v>
      </c>
      <c r="J80">
        <f>VALUE(_xlfn.IFS(I80="foreign",53,I80="fictional",54,NOT(OR(I80="foreign",I80="fictional")),SUBSTITUTE(I80,I80,VLOOKUP(I80,Key!$F$2:$G$55,2,))))</f>
        <v>33</v>
      </c>
      <c r="K80" t="e">
        <f t="shared" si="9"/>
        <v>#N/A</v>
      </c>
      <c r="L80" t="e">
        <f>VLOOKUP(H80, Key!$G$2:$J$54, 2)</f>
        <v>#N/A</v>
      </c>
      <c r="M80">
        <f>VLOOKUP(J80, Key!$G$2:$J$54, 2)</f>
        <v>3</v>
      </c>
      <c r="N80">
        <f>VLOOKUP("*"&amp;G80&amp;"*",Key!$M$2:$N$6,2,FALSE)</f>
        <v>1</v>
      </c>
      <c r="O80">
        <f>VLOOKUP("*"&amp;G80&amp;"*",Key!$Q$2:$R$11,2,FALSE)</f>
        <v>1</v>
      </c>
      <c r="P80">
        <v>1229</v>
      </c>
      <c r="R80" t="s">
        <v>515</v>
      </c>
      <c r="S80">
        <f>VLOOKUP(R80, Key!$T$2:$U$27, 2, FALSE)</f>
        <v>24</v>
      </c>
      <c r="T80">
        <f t="shared" si="10"/>
        <v>1</v>
      </c>
      <c r="U80" t="e">
        <f>_xlfn.IFS(F80=2017, VLOOKUP(H80, 'State Pop'!$B$2:$F$55,5),F80=2016, VLOOKUP(H80, 'State Pop'!$B$2:$F$55,4), F80=2015, VLOOKUP(H80, 'State Pop'!$B$2:$F$55,3), F80=2014, VLOOKUP(H80, 'State Pop'!$B$2:$F$55,2))</f>
        <v>#N/A</v>
      </c>
      <c r="V80" t="e">
        <f>_xlfn.IFS(C80=2014, _xlfn.IFS(D80=1, VLOOKUP(H80, Film_Workers!$B$2:$AR$55, 2, FALSE), D80=2, VLOOKUP(H80, Film_Workers!$B$2:$AR$55, 3, FALSE), D80=3, VLOOKUP(H80, Film_Workers!$B$2:$AR$55, 4, FALSE), D80=4, VLOOKUP(H80, Film_Workers!$B$2:$AR$55, 5, FALSE), D80=5, VLOOKUP(H80, Film_Workers!$B$2:$AR$55, 6, FALSE), D80=6, VLOOKUP(H80, Film_Workers!$B$2:$AR$55, 7, FALSE), D80=7, VLOOKUP(H80, Film_Workers!$B$2:$AR$55, 8, FALSE), D80=8, VLOOKUP(H80, Film_Workers!$B$2:$AR$55, 9, FALSE), D80=9, VLOOKUP(H80, Film_Workers!$B$2:$AR$55, 10, FALSE), D80=10, VLOOKUP(H80, Film_Workers!$B$2:$AR$55, 11, FALSE), D80=11, VLOOKUP(H80, Film_Workers!$B$2:$AR$55, 12, FALSE), D80=12, VLOOKUP(H80, Film_Workers!$B$2:$AR$55, 13, FALSE)), C80=2015, _xlfn.IFS(D80=1, VLOOKUP(H80, Film_Workers!$B$2:$AR$55, 14, FALSE), D80=2, VLOOKUP(H80, Film_Workers!$B$2:$AR$55, 15, FALSE), D80=3, VLOOKUP(H80, Film_Workers!$B$2:$AR$55, 16, FALSE), D80=4, VLOOKUP(H80, Film_Workers!$B$2:$AR$55, 17, FALSE), D80=5, VLOOKUP(H80, Film_Workers!$B$2:$AR$55, 18, FALSE), D80=6, VLOOKUP(H80, Film_Workers!$B$2:$AR$55, 19, FALSE), D80=7, VLOOKUP(H80, Film_Workers!$B$2:$AR$55, 20, FALSE), D80=8, VLOOKUP(H80, Film_Workers!$B$2:$AR$55, 21, FALSE), D80=9, VLOOKUP(H80, Film_Workers!$B$2:$AR$55, 22, FALSE), D80=10, VLOOKUP(H80, Film_Workers!$B$2:$AR$55, 23, FALSE), D80=11, VLOOKUP(H80, Film_Workers!$B$2:$AR$55, 24, FALSE), D80=12, VLOOKUP(H80, Film_Workers!$B$2:$AR$55, 25, FALSE)), C80=2016, _xlfn.IFS(D80=1, VLOOKUP(H80, Film_Workers!$B$2:$AR$55, 26, FALSE), D80=2, VLOOKUP(H80, Film_Workers!$B$2:$AR$55, 27, FALSE), D80=3, VLOOKUP(H80, Film_Workers!$B$2:$AR$55, 28, FALSE), D80=4, VLOOKUP(H80, Film_Workers!$B$2:$AR$55, 29, FALSE), D80=5, VLOOKUP(H80, Film_Workers!$B$2:$AR$55, 30, FALSE), D80=6, VLOOKUP(H80, Film_Workers!$B$2:$AR$55, 31, FALSE), D80=7, VLOOKUP(H80, Film_Workers!$B$2:$AR$55, 32, FALSE), D80=8, VLOOKUP(H80, Film_Workers!$B$2:$AR$55, 33, FALSE), D80=9, VLOOKUP(H80, Film_Workers!$B$2:$AR$55, 34, FALSE), D80=10, VLOOKUP(H80, Film_Workers!$B$2:$AR$55, 35, FALSE), D80=11, VLOOKUP(H80, Film_Workers!$B$2:$AR$55, 36, FALSE), D80=12, VLOOKUP(H80, Film_Workers!$B$2:$AR$55, 37, FALSE)), C80=2017, _xlfn.IFS(D80=1, VLOOKUP(H80, Film_Workers!$B$2:$AR$55, 38, FALSE), D80=2, VLOOKUP(H80, Film_Workers!$B$2:$AR$55, 39, FALSE), D80=3, VLOOKUP(H80, Film_Workers!$B$2:$AR$55, 40, FALSE), D80=4, VLOOKUP(H80, Film_Workers!$B$2:$AR$55, 41, FALSE), D80=5, VLOOKUP(H80, Film_Workers!$B$2:$AR$55, 42, FALSE), D80=6, VLOOKUP(H80, Film_Workers!$B$2:$AR$55, 43)))</f>
        <v>#N/A</v>
      </c>
      <c r="W80" t="e">
        <f>_xlfn.IFS(C80=2014, _xlfn.IFS(D80=1, VLOOKUP(H80, Priv_Workers!$B$2:$AR$55, 2, FALSE), D80=2, VLOOKUP(H80, Priv_Workers!$B$2:$AR$55, 3, FALSE), D80=3, VLOOKUP(H80, Priv_Workers!$B$2:$AR$55, 4, FALSE), D80=4, VLOOKUP(H80, Priv_Workers!$B$2:$AR$55, 5, FALSE), D80=5, VLOOKUP(H80, Priv_Workers!$B$2:$AR$55, 6, FALSE), D80=6, VLOOKUP(H80, Priv_Workers!$B$2:$AR$55, 7, FALSE), D80=7, VLOOKUP(H80, Priv_Workers!$B$2:$AR$55, 8, FALSE), D80=8, VLOOKUP(H80, Priv_Workers!$B$2:$AR$55, 9, FALSE), D80=9, VLOOKUP(H80, Priv_Workers!$B$2:$AR$55, 10, FALSE), D80=10, VLOOKUP(H80, Priv_Workers!$B$2:$AR$55, 11, FALSE), D80=11, VLOOKUP(H80, Priv_Workers!$B$2:$AR$55, 12, FALSE), D80=12, VLOOKUP(H80, Priv_Workers!$B$2:$AR$55, 13, FALSE)), C80=2015, _xlfn.IFS(D80=1, VLOOKUP(H80, Priv_Workers!$B$2:$AR$55, 14, FALSE), D80=2, VLOOKUP(H80, Priv_Workers!$B$2:$AR$55, 15, FALSE), D80=3, VLOOKUP(H80, Priv_Workers!$B$2:$AR$55, 16, FALSE), D80=4, VLOOKUP(H80, Priv_Workers!$B$2:$AR$55, 17, FALSE), D80=5, VLOOKUP(H80, Priv_Workers!$B$2:$AR$55, 18, FALSE), D80=6, VLOOKUP(H80, Priv_Workers!$B$2:$AR$55, 19, FALSE), D80=7, VLOOKUP(H80, Priv_Workers!$B$2:$AR$55, 20, FALSE), D80=8, VLOOKUP(H80, Priv_Workers!$B$2:$AR$55, 21, FALSE), D80=9, VLOOKUP(H80, Priv_Workers!$B$2:$AR$55, 22, FALSE), D80=10, VLOOKUP(H80, Priv_Workers!$B$2:$AR$55, 23, FALSE), D80=11, VLOOKUP(H80, Priv_Workers!$B$2:$AR$55, 24, FALSE), D80=12, VLOOKUP(H80, Priv_Workers!$B$2:$AR$55, 25, FALSE)), C80=2016, _xlfn.IFS(D80=1, VLOOKUP(H80, Priv_Workers!$B$2:$AR$55, 26, FALSE), D80=2, VLOOKUP(H80, Priv_Workers!$B$2:$AR$55, 27, FALSE), D80=3, VLOOKUP(H80, Priv_Workers!$B$2:$AR$55, 28, FALSE), D80=4, VLOOKUP(H80, Priv_Workers!$B$2:$AR$55, 29, FALSE), D80=5, VLOOKUP(H80, Priv_Workers!$B$2:$AR$55, 30, FALSE), D80=6, VLOOKUP(H80, Priv_Workers!$B$2:$AR$55, 31, FALSE), D80=7, VLOOKUP(H80, Priv_Workers!$B$2:$AR$55, 32, FALSE), D80=8, VLOOKUP(H80, Priv_Workers!$B$2:$AR$55, 33, FALSE), D80=9, VLOOKUP(H80, Priv_Workers!$B$2:$AR$55, 34, FALSE), D80=10, VLOOKUP(H80, Priv_Workers!$B$2:$AR$55, 35, FALSE), D80=11, VLOOKUP(H80, Priv_Workers!$B$2:$AR$55, 36, FALSE), D80=12, VLOOKUP(H80, Priv_Workers!$B$2:$AR$55, 37, FALSE)), C80=2017, _xlfn.IFS(D80=1, VLOOKUP(H80, Priv_Workers!$B$2:$AR$55, 38, FALSE), D80=2, VLOOKUP(H80, Priv_Workers!$B$2:$AR$55, 39, FALSE), D80=3, VLOOKUP(H80, Priv_Workers!$B$2:$AR$55, 40, FALSE), D80=4, VLOOKUP(H80, Priv_Workers!$B$2:$AR$55, 41, FALSE), D80=5, VLOOKUP(H80, Priv_Workers!$B$2:$AR$55, 42, FALSE), D80=6, VLOOKUP(H80, Priv_Workers!$B$2:$AR$55, 43)))</f>
        <v>#N/A</v>
      </c>
      <c r="X80" s="15" t="e">
        <f t="shared" si="11"/>
        <v>#N/A</v>
      </c>
      <c r="Y80" s="8" t="e">
        <f>_xlfn.IFS(C80=2014, _xlfn.IFS(E80=1, VLOOKUP(H80, Wage_Info!$B$2:$AD$55, 2, FALSE), E80=2, VLOOKUP(H80, Wage_Info!$B$2:$AD$55, 3, FALSE), E80=3, VLOOKUP(H80, Wage_Info!$B$2:$AD$55, 4, FALSE), E80=4, VLOOKUP(H80, Wage_Info!$B$2:$AD$55, 5, FALSE)), C80=2015, _xlfn.IFS(E80=1, VLOOKUP(H80, Wage_Info!$B$2:$AD$55, 6, FALSE), E80=2, VLOOKUP(H80, Wage_Info!$B$2:$AD$55, 7, FALSE), E80=3, VLOOKUP(H80, Wage_Info!$B$2:$AD$55, 8, FALSE), E80=4, VLOOKUP(H80, Wage_Info!$B$2:$AD$55, 9, FALSE)), C80=2016, _xlfn.IFS(E80=1, VLOOKUP(H80, Wage_Info!$B$2:$AD$55, 10, FALSE), E80=2, VLOOKUP(H80, Wage_Info!$B$2:$AD$55, 11, FALSE), E80=3, VLOOKUP(H80, Wage_Info!$B$2:$AD$55, 12, FALSE), E80=4, VLOOKUP(H80, Wage_Info!$B$2:$AD$55, 13, FALSE)), C80=2017, _xlfn.IFS(E80=1, VLOOKUP(H80, Wage_Info!$B$2:$AD$55, 14, FALSE), E80=2, VLOOKUP(H80, Wage_Info!$B$2:$AD$55, 15, FALSE)))</f>
        <v>#N/A</v>
      </c>
      <c r="Z80" s="8" t="e">
        <f>_xlfn.IFS(C80=2014, _xlfn.IFS(E80=1, VLOOKUP(H80, Wage_Info!$B$2:$AD$55, 16, FALSE), E80=2, VLOOKUP(H80, Wage_Info!$B$2:$AD$55, 17, FALSE), E80=3, VLOOKUP(H80, Wage_Info!$B$2:$AD$55, 18, FALSE), E80=4, VLOOKUP(H80, Wage_Info!$B$2:$AD$55, 19, FALSE)), C80=2015, _xlfn.IFS(E80=1, VLOOKUP(H80, Wage_Info!$B$2:$AD$55, 20, FALSE), E80=2, VLOOKUP(H80, Wage_Info!$B$2:$AD$55, 21, FALSE), E80=3, VLOOKUP(H80, Wage_Info!$B$2:$AD$55, 22, FALSE), E80=4, VLOOKUP(H80, Wage_Info!$B$2:$AD$55, 23, FALSE)), C80=2016, _xlfn.IFS(E80=1, VLOOKUP(H80, Wage_Info!$B$2:$AD$55, 24, FALSE), E80=2, VLOOKUP(H80, Wage_Info!$B$2:$AD$55, 25, FALSE), E80=3, VLOOKUP(H80, Wage_Info!$B$2:$AD$55, 26, FALSE), E80=4, VLOOKUP(H80, Wage_Info!$B$2:$AD$55, 27, FALSE)), C80=2017, _xlfn.IFS(E80=1, VLOOKUP(H80, Wage_Info!$B$2:$AD$55, 28, FALSE), E80=2, VLOOKUP(H80, Wage_Info!$B$2:$AD$55, 29, FALSE)))</f>
        <v>#N/A</v>
      </c>
      <c r="AA80" s="16" t="e">
        <f t="shared" si="12"/>
        <v>#N/A</v>
      </c>
      <c r="AB80">
        <f>Key!C314</f>
        <v>1</v>
      </c>
      <c r="AC80">
        <f t="shared" si="13"/>
        <v>0</v>
      </c>
      <c r="AD80">
        <f t="shared" si="14"/>
        <v>0</v>
      </c>
      <c r="AE80">
        <f t="shared" si="15"/>
        <v>0</v>
      </c>
    </row>
    <row r="81" spans="1:31" x14ac:dyDescent="0.3">
      <c r="A81">
        <v>230</v>
      </c>
      <c r="B81">
        <v>49</v>
      </c>
      <c r="C81">
        <v>2016</v>
      </c>
      <c r="D81">
        <v>11</v>
      </c>
      <c r="E81">
        <f t="shared" si="8"/>
        <v>4</v>
      </c>
      <c r="F81">
        <v>2017</v>
      </c>
      <c r="G81" t="s">
        <v>282</v>
      </c>
      <c r="H81" s="13">
        <f>VALUE(IF(G81="foreign",53,SUBSTITUTE(G81,G81,VLOOKUP(G81,Key!$F$2:$G$55,2,))))</f>
        <v>53</v>
      </c>
      <c r="I81" t="s">
        <v>282</v>
      </c>
      <c r="J81">
        <f>VALUE(_xlfn.IFS(I81="foreign",53,I81="fictional",54,NOT(OR(I81="foreign",I81="fictional")),SUBSTITUTE(I81,I81,VLOOKUP(I81,Key!$F$2:$G$55,2,))))</f>
        <v>53</v>
      </c>
      <c r="K81">
        <f t="shared" si="9"/>
        <v>1</v>
      </c>
      <c r="L81">
        <f>VLOOKUP(H81, Key!$G$2:$J$54, 2)</f>
        <v>0</v>
      </c>
      <c r="M81">
        <f>VLOOKUP(J81, Key!$G$2:$J$54, 2)</f>
        <v>0</v>
      </c>
      <c r="N81">
        <f>VLOOKUP("*"&amp;G81&amp;"*",Key!$M$2:$N$6,2,FALSE)</f>
        <v>0</v>
      </c>
      <c r="O81">
        <f>VLOOKUP("*"&amp;G81&amp;"*",Key!$Q$2:$R$11,2,FALSE)</f>
        <v>0</v>
      </c>
      <c r="P81">
        <v>3354</v>
      </c>
      <c r="Q81" s="8">
        <v>55000000</v>
      </c>
      <c r="R81" t="s">
        <v>283</v>
      </c>
      <c r="S81">
        <f>VLOOKUP(R81, Key!$T$2:$U$23, 2, FALSE)</f>
        <v>4</v>
      </c>
      <c r="T81">
        <f t="shared" si="10"/>
        <v>0</v>
      </c>
      <c r="U81">
        <f>_xlfn.IFS(F81=2017, VLOOKUP(H81, 'State Pop'!$B$2:$F$55,5),F81=2016, VLOOKUP(H81, 'State Pop'!$B$2:$F$55,4), F81=2015, VLOOKUP(H81, 'State Pop'!$B$2:$F$55,3), F81=2014, VLOOKUP(H81, 'State Pop'!$B$2:$F$55,2))</f>
        <v>0</v>
      </c>
      <c r="V81">
        <f>_xlfn.IFS(C81=2014, _xlfn.IFS(D81=1, VLOOKUP(H81, Film_Workers!$B$2:$AR$55, 2, FALSE), D81=2, VLOOKUP(H81, Film_Workers!$B$2:$AR$55, 3, FALSE), D81=3, VLOOKUP(H81, Film_Workers!$B$2:$AR$55, 4, FALSE), D81=4, VLOOKUP(H81, Film_Workers!$B$2:$AR$55, 5, FALSE), D81=5, VLOOKUP(H81, Film_Workers!$B$2:$AR$55, 6, FALSE), D81=6, VLOOKUP(H81, Film_Workers!$B$2:$AR$55, 7, FALSE), D81=7, VLOOKUP(H81, Film_Workers!$B$2:$AR$55, 8, FALSE), D81=8, VLOOKUP(H81, Film_Workers!$B$2:$AR$55, 9, FALSE), D81=9, VLOOKUP(H81, Film_Workers!$B$2:$AR$55, 10, FALSE), D81=10, VLOOKUP(H81, Film_Workers!$B$2:$AR$55, 11, FALSE), D81=11, VLOOKUP(H81, Film_Workers!$B$2:$AR$55, 12, FALSE), D81=12, VLOOKUP(H81, Film_Workers!$B$2:$AR$55, 13, FALSE)), C81=2015, _xlfn.IFS(D81=1, VLOOKUP(H81, Film_Workers!$B$2:$AR$55, 14, FALSE), D81=2, VLOOKUP(H81, Film_Workers!$B$2:$AR$55, 15, FALSE), D81=3, VLOOKUP(H81, Film_Workers!$B$2:$AR$55, 16, FALSE), D81=4, VLOOKUP(H81, Film_Workers!$B$2:$AR$55, 17, FALSE), D81=5, VLOOKUP(H81, Film_Workers!$B$2:$AR$55, 18, FALSE), D81=6, VLOOKUP(H81, Film_Workers!$B$2:$AR$55, 19, FALSE), D81=7, VLOOKUP(H81, Film_Workers!$B$2:$AR$55, 20, FALSE), D81=8, VLOOKUP(H81, Film_Workers!$B$2:$AR$55, 21, FALSE), D81=9, VLOOKUP(H81, Film_Workers!$B$2:$AR$55, 22, FALSE), D81=10, VLOOKUP(H81, Film_Workers!$B$2:$AR$55, 23, FALSE), D81=11, VLOOKUP(H81, Film_Workers!$B$2:$AR$55, 24, FALSE), D81=12, VLOOKUP(H81, Film_Workers!$B$2:$AR$55, 25, FALSE)), C81=2016, _xlfn.IFS(D81=1, VLOOKUP(H81, Film_Workers!$B$2:$AR$55, 26, FALSE), D81=2, VLOOKUP(H81, Film_Workers!$B$2:$AR$55, 27, FALSE), D81=3, VLOOKUP(H81, Film_Workers!$B$2:$AR$55, 28, FALSE), D81=4, VLOOKUP(H81, Film_Workers!$B$2:$AR$55, 29, FALSE), D81=5, VLOOKUP(H81, Film_Workers!$B$2:$AR$55, 30, FALSE), D81=6, VLOOKUP(H81, Film_Workers!$B$2:$AR$55, 31, FALSE), D81=7, VLOOKUP(H81, Film_Workers!$B$2:$AR$55, 32, FALSE), D81=8, VLOOKUP(H81, Film_Workers!$B$2:$AR$55, 33, FALSE), D81=9, VLOOKUP(H81, Film_Workers!$B$2:$AR$55, 34, FALSE), D81=10, VLOOKUP(H81, Film_Workers!$B$2:$AR$55, 35, FALSE), D81=11, VLOOKUP(H81, Film_Workers!$B$2:$AR$55, 36, FALSE), D81=12, VLOOKUP(H81, Film_Workers!$B$2:$AR$55, 37, FALSE)), C81=2017, _xlfn.IFS(D81=1, VLOOKUP(H81, Film_Workers!$B$2:$AR$55, 38, FALSE), D81=2, VLOOKUP(H81, Film_Workers!$B$2:$AR$55, 39, FALSE), D81=3, VLOOKUP(H81, Film_Workers!$B$2:$AR$55, 40, FALSE), D81=4, VLOOKUP(H81, Film_Workers!$B$2:$AR$55, 41, FALSE), D81=5, VLOOKUP(H81, Film_Workers!$B$2:$AR$55, 42, FALSE), D81=6, VLOOKUP(H81, Film_Workers!$B$2:$AR$55, 43)))</f>
        <v>0</v>
      </c>
      <c r="W81">
        <f>_xlfn.IFS(C81=2014, _xlfn.IFS(D81=1, VLOOKUP(H81, Priv_Workers!$B$2:$AR$55, 2, FALSE), D81=2, VLOOKUP(H81, Priv_Workers!$B$2:$AR$55, 3, FALSE), D81=3, VLOOKUP(H81, Priv_Workers!$B$2:$AR$55, 4, FALSE), D81=4, VLOOKUP(H81, Priv_Workers!$B$2:$AR$55, 5, FALSE), D81=5, VLOOKUP(H81, Priv_Workers!$B$2:$AR$55, 6, FALSE), D81=6, VLOOKUP(H81, Priv_Workers!$B$2:$AR$55, 7, FALSE), D81=7, VLOOKUP(H81, Priv_Workers!$B$2:$AR$55, 8, FALSE), D81=8, VLOOKUP(H81, Priv_Workers!$B$2:$AR$55, 9, FALSE), D81=9, VLOOKUP(H81, Priv_Workers!$B$2:$AR$55, 10, FALSE), D81=10, VLOOKUP(H81, Priv_Workers!$B$2:$AR$55, 11, FALSE), D81=11, VLOOKUP(H81, Priv_Workers!$B$2:$AR$55, 12, FALSE), D81=12, VLOOKUP(H81, Priv_Workers!$B$2:$AR$55, 13, FALSE)), C81=2015, _xlfn.IFS(D81=1, VLOOKUP(H81, Priv_Workers!$B$2:$AR$55, 14, FALSE), D81=2, VLOOKUP(H81, Priv_Workers!$B$2:$AR$55, 15, FALSE), D81=3, VLOOKUP(H81, Priv_Workers!$B$2:$AR$55, 16, FALSE), D81=4, VLOOKUP(H81, Priv_Workers!$B$2:$AR$55, 17, FALSE), D81=5, VLOOKUP(H81, Priv_Workers!$B$2:$AR$55, 18, FALSE), D81=6, VLOOKUP(H81, Priv_Workers!$B$2:$AR$55, 19, FALSE), D81=7, VLOOKUP(H81, Priv_Workers!$B$2:$AR$55, 20, FALSE), D81=8, VLOOKUP(H81, Priv_Workers!$B$2:$AR$55, 21, FALSE), D81=9, VLOOKUP(H81, Priv_Workers!$B$2:$AR$55, 22, FALSE), D81=10, VLOOKUP(H81, Priv_Workers!$B$2:$AR$55, 23, FALSE), D81=11, VLOOKUP(H81, Priv_Workers!$B$2:$AR$55, 24, FALSE), D81=12, VLOOKUP(H81, Priv_Workers!$B$2:$AR$55, 25, FALSE)), C81=2016, _xlfn.IFS(D81=1, VLOOKUP(H81, Priv_Workers!$B$2:$AR$55, 26, FALSE), D81=2, VLOOKUP(H81, Priv_Workers!$B$2:$AR$55, 27, FALSE), D81=3, VLOOKUP(H81, Priv_Workers!$B$2:$AR$55, 28, FALSE), D81=4, VLOOKUP(H81, Priv_Workers!$B$2:$AR$55, 29, FALSE), D81=5, VLOOKUP(H81, Priv_Workers!$B$2:$AR$55, 30, FALSE), D81=6, VLOOKUP(H81, Priv_Workers!$B$2:$AR$55, 31, FALSE), D81=7, VLOOKUP(H81, Priv_Workers!$B$2:$AR$55, 32, FALSE), D81=8, VLOOKUP(H81, Priv_Workers!$B$2:$AR$55, 33, FALSE), D81=9, VLOOKUP(H81, Priv_Workers!$B$2:$AR$55, 34, FALSE), D81=10, VLOOKUP(H81, Priv_Workers!$B$2:$AR$55, 35, FALSE), D81=11, VLOOKUP(H81, Priv_Workers!$B$2:$AR$55, 36, FALSE), D81=12, VLOOKUP(H81, Priv_Workers!$B$2:$AR$55, 37, FALSE)), C81=2017, _xlfn.IFS(D81=1, VLOOKUP(H81, Priv_Workers!$B$2:$AR$55, 38, FALSE), D81=2, VLOOKUP(H81, Priv_Workers!$B$2:$AR$55, 39, FALSE), D81=3, VLOOKUP(H81, Priv_Workers!$B$2:$AR$55, 40, FALSE), D81=4, VLOOKUP(H81, Priv_Workers!$B$2:$AR$55, 41, FALSE), D81=5, VLOOKUP(H81, Priv_Workers!$B$2:$AR$55, 42, FALSE), D81=6, VLOOKUP(H81, Priv_Workers!$B$2:$AR$55, 43)))</f>
        <v>0</v>
      </c>
      <c r="X81" s="15" t="e">
        <f t="shared" si="11"/>
        <v>#DIV/0!</v>
      </c>
      <c r="Y81" s="8">
        <f>_xlfn.IFS(C81=2014, _xlfn.IFS(E81=1, VLOOKUP(H81, Wage_Info!$B$2:$AD$55, 2, FALSE), E81=2, VLOOKUP(H81, Wage_Info!$B$2:$AD$55, 3, FALSE), E81=3, VLOOKUP(H81, Wage_Info!$B$2:$AD$55, 4, FALSE), E81=4, VLOOKUP(H81, Wage_Info!$B$2:$AD$55, 5, FALSE)), C81=2015, _xlfn.IFS(E81=1, VLOOKUP(H81, Wage_Info!$B$2:$AD$55, 6, FALSE), E81=2, VLOOKUP(H81, Wage_Info!$B$2:$AD$55, 7, FALSE), E81=3, VLOOKUP(H81, Wage_Info!$B$2:$AD$55, 8, FALSE), E81=4, VLOOKUP(H81, Wage_Info!$B$2:$AD$55, 9, FALSE)), C81=2016, _xlfn.IFS(E81=1, VLOOKUP(H81, Wage_Info!$B$2:$AD$55, 10, FALSE), E81=2, VLOOKUP(H81, Wage_Info!$B$2:$AD$55, 11, FALSE), E81=3, VLOOKUP(H81, Wage_Info!$B$2:$AD$55, 12, FALSE), E81=4, VLOOKUP(H81, Wage_Info!$B$2:$AD$55, 13, FALSE)), C81=2017, _xlfn.IFS(E81=1, VLOOKUP(H81, Wage_Info!$B$2:$AD$55, 14, FALSE), E81=2, VLOOKUP(H81, Wage_Info!$B$2:$AD$55, 15, FALSE)))</f>
        <v>0</v>
      </c>
      <c r="Z81" s="8">
        <f>_xlfn.IFS(C81=2014, _xlfn.IFS(E81=1, VLOOKUP(H81, Wage_Info!$B$2:$AD$55, 16, FALSE), E81=2, VLOOKUP(H81, Wage_Info!$B$2:$AD$55, 17, FALSE), E81=3, VLOOKUP(H81, Wage_Info!$B$2:$AD$55, 18, FALSE), E81=4, VLOOKUP(H81, Wage_Info!$B$2:$AD$55, 19, FALSE)), C81=2015, _xlfn.IFS(E81=1, VLOOKUP(H81, Wage_Info!$B$2:$AD$55, 20, FALSE), E81=2, VLOOKUP(H81, Wage_Info!$B$2:$AD$55, 21, FALSE), E81=3, VLOOKUP(H81, Wage_Info!$B$2:$AD$55, 22, FALSE), E81=4, VLOOKUP(H81, Wage_Info!$B$2:$AD$55, 23, FALSE)), C81=2016, _xlfn.IFS(E81=1, VLOOKUP(H81, Wage_Info!$B$2:$AD$55, 24, FALSE), E81=2, VLOOKUP(H81, Wage_Info!$B$2:$AD$55, 25, FALSE), E81=3, VLOOKUP(H81, Wage_Info!$B$2:$AD$55, 26, FALSE), E81=4, VLOOKUP(H81, Wage_Info!$B$2:$AD$55, 27, FALSE)), C81=2017, _xlfn.IFS(E81=1, VLOOKUP(H81, Wage_Info!$B$2:$AD$55, 28, FALSE), E81=2, VLOOKUP(H81, Wage_Info!$B$2:$AD$55, 29, FALSE)))</f>
        <v>0</v>
      </c>
      <c r="AA81" s="16" t="e">
        <f t="shared" si="12"/>
        <v>#DIV/0!</v>
      </c>
      <c r="AB81">
        <f>Key!C231</f>
        <v>1</v>
      </c>
      <c r="AC81">
        <f t="shared" si="13"/>
        <v>0</v>
      </c>
      <c r="AD81">
        <f t="shared" si="14"/>
        <v>0</v>
      </c>
      <c r="AE81">
        <f t="shared" si="15"/>
        <v>0</v>
      </c>
    </row>
    <row r="82" spans="1:31" x14ac:dyDescent="0.3">
      <c r="A82">
        <v>256</v>
      </c>
      <c r="B82">
        <v>75</v>
      </c>
      <c r="C82">
        <v>2016</v>
      </c>
      <c r="D82">
        <v>11</v>
      </c>
      <c r="E82">
        <f t="shared" si="8"/>
        <v>4</v>
      </c>
      <c r="F82">
        <v>2017</v>
      </c>
      <c r="G82" t="s">
        <v>282</v>
      </c>
      <c r="H82" s="13">
        <f>VALUE(IF(G82="foreign",53,SUBSTITUTE(G82,G82,VLOOKUP(G82,Key!$F$2:$G$55,2,))))</f>
        <v>53</v>
      </c>
      <c r="I82" t="s">
        <v>216</v>
      </c>
      <c r="J82">
        <f>VALUE(_xlfn.IFS(I82="foreign",53,I82="fictional",54,NOT(OR(I82="foreign",I82="fictional")),SUBSTITUTE(I82,I82,VLOOKUP(I82,Key!$F$2:$G$55,2,))))</f>
        <v>54</v>
      </c>
      <c r="K82">
        <f t="shared" si="9"/>
        <v>0</v>
      </c>
      <c r="L82">
        <f>VLOOKUP(H82, Key!$G$2:$J$54, 2)</f>
        <v>0</v>
      </c>
      <c r="M82">
        <f>VLOOKUP(J82, Key!$G$2:$J$54, 2)</f>
        <v>0</v>
      </c>
      <c r="N82">
        <f>VLOOKUP("*"&amp;G82&amp;"*",Key!$M$2:$N$6,2,FALSE)</f>
        <v>0</v>
      </c>
      <c r="O82">
        <f>VLOOKUP("*"&amp;G82&amp;"*",Key!$Q$2:$R$11,2,FALSE)</f>
        <v>0</v>
      </c>
      <c r="P82">
        <v>2941</v>
      </c>
      <c r="Q82" s="8">
        <v>10000000</v>
      </c>
      <c r="R82" t="s">
        <v>215</v>
      </c>
      <c r="S82">
        <f>VLOOKUP(R82, Key!$T$2:$U$25, 2, FALSE)</f>
        <v>7</v>
      </c>
      <c r="T82">
        <f t="shared" si="10"/>
        <v>1</v>
      </c>
      <c r="U82">
        <f>_xlfn.IFS(F82=2017, VLOOKUP(H82, 'State Pop'!$B$2:$F$55,5),F82=2016, VLOOKUP(H82, 'State Pop'!$B$2:$F$55,4), F82=2015, VLOOKUP(H82, 'State Pop'!$B$2:$F$55,3), F82=2014, VLOOKUP(H82, 'State Pop'!$B$2:$F$55,2))</f>
        <v>0</v>
      </c>
      <c r="V82">
        <f>_xlfn.IFS(C82=2014, _xlfn.IFS(D82=1, VLOOKUP(H82, Film_Workers!$B$2:$AR$55, 2, FALSE), D82=2, VLOOKUP(H82, Film_Workers!$B$2:$AR$55, 3, FALSE), D82=3, VLOOKUP(H82, Film_Workers!$B$2:$AR$55, 4, FALSE), D82=4, VLOOKUP(H82, Film_Workers!$B$2:$AR$55, 5, FALSE), D82=5, VLOOKUP(H82, Film_Workers!$B$2:$AR$55, 6, FALSE), D82=6, VLOOKUP(H82, Film_Workers!$B$2:$AR$55, 7, FALSE), D82=7, VLOOKUP(H82, Film_Workers!$B$2:$AR$55, 8, FALSE), D82=8, VLOOKUP(H82, Film_Workers!$B$2:$AR$55, 9, FALSE), D82=9, VLOOKUP(H82, Film_Workers!$B$2:$AR$55, 10, FALSE), D82=10, VLOOKUP(H82, Film_Workers!$B$2:$AR$55, 11, FALSE), D82=11, VLOOKUP(H82, Film_Workers!$B$2:$AR$55, 12, FALSE), D82=12, VLOOKUP(H82, Film_Workers!$B$2:$AR$55, 13, FALSE)), C82=2015, _xlfn.IFS(D82=1, VLOOKUP(H82, Film_Workers!$B$2:$AR$55, 14, FALSE), D82=2, VLOOKUP(H82, Film_Workers!$B$2:$AR$55, 15, FALSE), D82=3, VLOOKUP(H82, Film_Workers!$B$2:$AR$55, 16, FALSE), D82=4, VLOOKUP(H82, Film_Workers!$B$2:$AR$55, 17, FALSE), D82=5, VLOOKUP(H82, Film_Workers!$B$2:$AR$55, 18, FALSE), D82=6, VLOOKUP(H82, Film_Workers!$B$2:$AR$55, 19, FALSE), D82=7, VLOOKUP(H82, Film_Workers!$B$2:$AR$55, 20, FALSE), D82=8, VLOOKUP(H82, Film_Workers!$B$2:$AR$55, 21, FALSE), D82=9, VLOOKUP(H82, Film_Workers!$B$2:$AR$55, 22, FALSE), D82=10, VLOOKUP(H82, Film_Workers!$B$2:$AR$55, 23, FALSE), D82=11, VLOOKUP(H82, Film_Workers!$B$2:$AR$55, 24, FALSE), D82=12, VLOOKUP(H82, Film_Workers!$B$2:$AR$55, 25, FALSE)), C82=2016, _xlfn.IFS(D82=1, VLOOKUP(H82, Film_Workers!$B$2:$AR$55, 26, FALSE), D82=2, VLOOKUP(H82, Film_Workers!$B$2:$AR$55, 27, FALSE), D82=3, VLOOKUP(H82, Film_Workers!$B$2:$AR$55, 28, FALSE), D82=4, VLOOKUP(H82, Film_Workers!$B$2:$AR$55, 29, FALSE), D82=5, VLOOKUP(H82, Film_Workers!$B$2:$AR$55, 30, FALSE), D82=6, VLOOKUP(H82, Film_Workers!$B$2:$AR$55, 31, FALSE), D82=7, VLOOKUP(H82, Film_Workers!$B$2:$AR$55, 32, FALSE), D82=8, VLOOKUP(H82, Film_Workers!$B$2:$AR$55, 33, FALSE), D82=9, VLOOKUP(H82, Film_Workers!$B$2:$AR$55, 34, FALSE), D82=10, VLOOKUP(H82, Film_Workers!$B$2:$AR$55, 35, FALSE), D82=11, VLOOKUP(H82, Film_Workers!$B$2:$AR$55, 36, FALSE), D82=12, VLOOKUP(H82, Film_Workers!$B$2:$AR$55, 37, FALSE)), C82=2017, _xlfn.IFS(D82=1, VLOOKUP(H82, Film_Workers!$B$2:$AR$55, 38, FALSE), D82=2, VLOOKUP(H82, Film_Workers!$B$2:$AR$55, 39, FALSE), D82=3, VLOOKUP(H82, Film_Workers!$B$2:$AR$55, 40, FALSE), D82=4, VLOOKUP(H82, Film_Workers!$B$2:$AR$55, 41, FALSE), D82=5, VLOOKUP(H82, Film_Workers!$B$2:$AR$55, 42, FALSE), D82=6, VLOOKUP(H82, Film_Workers!$B$2:$AR$55, 43)))</f>
        <v>0</v>
      </c>
      <c r="W82">
        <f>_xlfn.IFS(C82=2014, _xlfn.IFS(D82=1, VLOOKUP(H82, Priv_Workers!$B$2:$AR$55, 2, FALSE), D82=2, VLOOKUP(H82, Priv_Workers!$B$2:$AR$55, 3, FALSE), D82=3, VLOOKUP(H82, Priv_Workers!$B$2:$AR$55, 4, FALSE), D82=4, VLOOKUP(H82, Priv_Workers!$B$2:$AR$55, 5, FALSE), D82=5, VLOOKUP(H82, Priv_Workers!$B$2:$AR$55, 6, FALSE), D82=6, VLOOKUP(H82, Priv_Workers!$B$2:$AR$55, 7, FALSE), D82=7, VLOOKUP(H82, Priv_Workers!$B$2:$AR$55, 8, FALSE), D82=8, VLOOKUP(H82, Priv_Workers!$B$2:$AR$55, 9, FALSE), D82=9, VLOOKUP(H82, Priv_Workers!$B$2:$AR$55, 10, FALSE), D82=10, VLOOKUP(H82, Priv_Workers!$B$2:$AR$55, 11, FALSE), D82=11, VLOOKUP(H82, Priv_Workers!$B$2:$AR$55, 12, FALSE), D82=12, VLOOKUP(H82, Priv_Workers!$B$2:$AR$55, 13, FALSE)), C82=2015, _xlfn.IFS(D82=1, VLOOKUP(H82, Priv_Workers!$B$2:$AR$55, 14, FALSE), D82=2, VLOOKUP(H82, Priv_Workers!$B$2:$AR$55, 15, FALSE), D82=3, VLOOKUP(H82, Priv_Workers!$B$2:$AR$55, 16, FALSE), D82=4, VLOOKUP(H82, Priv_Workers!$B$2:$AR$55, 17, FALSE), D82=5, VLOOKUP(H82, Priv_Workers!$B$2:$AR$55, 18, FALSE), D82=6, VLOOKUP(H82, Priv_Workers!$B$2:$AR$55, 19, FALSE), D82=7, VLOOKUP(H82, Priv_Workers!$B$2:$AR$55, 20, FALSE), D82=8, VLOOKUP(H82, Priv_Workers!$B$2:$AR$55, 21, FALSE), D82=9, VLOOKUP(H82, Priv_Workers!$B$2:$AR$55, 22, FALSE), D82=10, VLOOKUP(H82, Priv_Workers!$B$2:$AR$55, 23, FALSE), D82=11, VLOOKUP(H82, Priv_Workers!$B$2:$AR$55, 24, FALSE), D82=12, VLOOKUP(H82, Priv_Workers!$B$2:$AR$55, 25, FALSE)), C82=2016, _xlfn.IFS(D82=1, VLOOKUP(H82, Priv_Workers!$B$2:$AR$55, 26, FALSE), D82=2, VLOOKUP(H82, Priv_Workers!$B$2:$AR$55, 27, FALSE), D82=3, VLOOKUP(H82, Priv_Workers!$B$2:$AR$55, 28, FALSE), D82=4, VLOOKUP(H82, Priv_Workers!$B$2:$AR$55, 29, FALSE), D82=5, VLOOKUP(H82, Priv_Workers!$B$2:$AR$55, 30, FALSE), D82=6, VLOOKUP(H82, Priv_Workers!$B$2:$AR$55, 31, FALSE), D82=7, VLOOKUP(H82, Priv_Workers!$B$2:$AR$55, 32, FALSE), D82=8, VLOOKUP(H82, Priv_Workers!$B$2:$AR$55, 33, FALSE), D82=9, VLOOKUP(H82, Priv_Workers!$B$2:$AR$55, 34, FALSE), D82=10, VLOOKUP(H82, Priv_Workers!$B$2:$AR$55, 35, FALSE), D82=11, VLOOKUP(H82, Priv_Workers!$B$2:$AR$55, 36, FALSE), D82=12, VLOOKUP(H82, Priv_Workers!$B$2:$AR$55, 37, FALSE)), C82=2017, _xlfn.IFS(D82=1, VLOOKUP(H82, Priv_Workers!$B$2:$AR$55, 38, FALSE), D82=2, VLOOKUP(H82, Priv_Workers!$B$2:$AR$55, 39, FALSE), D82=3, VLOOKUP(H82, Priv_Workers!$B$2:$AR$55, 40, FALSE), D82=4, VLOOKUP(H82, Priv_Workers!$B$2:$AR$55, 41, FALSE), D82=5, VLOOKUP(H82, Priv_Workers!$B$2:$AR$55, 42, FALSE), D82=6, VLOOKUP(H82, Priv_Workers!$B$2:$AR$55, 43)))</f>
        <v>0</v>
      </c>
      <c r="X82" s="15" t="e">
        <f t="shared" si="11"/>
        <v>#DIV/0!</v>
      </c>
      <c r="Y82" s="8">
        <f>_xlfn.IFS(C82=2014, _xlfn.IFS(E82=1, VLOOKUP(H82, Wage_Info!$B$2:$AD$55, 2, FALSE), E82=2, VLOOKUP(H82, Wage_Info!$B$2:$AD$55, 3, FALSE), E82=3, VLOOKUP(H82, Wage_Info!$B$2:$AD$55, 4, FALSE), E82=4, VLOOKUP(H82, Wage_Info!$B$2:$AD$55, 5, FALSE)), C82=2015, _xlfn.IFS(E82=1, VLOOKUP(H82, Wage_Info!$B$2:$AD$55, 6, FALSE), E82=2, VLOOKUP(H82, Wage_Info!$B$2:$AD$55, 7, FALSE), E82=3, VLOOKUP(H82, Wage_Info!$B$2:$AD$55, 8, FALSE), E82=4, VLOOKUP(H82, Wage_Info!$B$2:$AD$55, 9, FALSE)), C82=2016, _xlfn.IFS(E82=1, VLOOKUP(H82, Wage_Info!$B$2:$AD$55, 10, FALSE), E82=2, VLOOKUP(H82, Wage_Info!$B$2:$AD$55, 11, FALSE), E82=3, VLOOKUP(H82, Wage_Info!$B$2:$AD$55, 12, FALSE), E82=4, VLOOKUP(H82, Wage_Info!$B$2:$AD$55, 13, FALSE)), C82=2017, _xlfn.IFS(E82=1, VLOOKUP(H82, Wage_Info!$B$2:$AD$55, 14, FALSE), E82=2, VLOOKUP(H82, Wage_Info!$B$2:$AD$55, 15, FALSE)))</f>
        <v>0</v>
      </c>
      <c r="Z82" s="8">
        <f>_xlfn.IFS(C82=2014, _xlfn.IFS(E82=1, VLOOKUP(H82, Wage_Info!$B$2:$AD$55, 16, FALSE), E82=2, VLOOKUP(H82, Wage_Info!$B$2:$AD$55, 17, FALSE), E82=3, VLOOKUP(H82, Wage_Info!$B$2:$AD$55, 18, FALSE), E82=4, VLOOKUP(H82, Wage_Info!$B$2:$AD$55, 19, FALSE)), C82=2015, _xlfn.IFS(E82=1, VLOOKUP(H82, Wage_Info!$B$2:$AD$55, 20, FALSE), E82=2, VLOOKUP(H82, Wage_Info!$B$2:$AD$55, 21, FALSE), E82=3, VLOOKUP(H82, Wage_Info!$B$2:$AD$55, 22, FALSE), E82=4, VLOOKUP(H82, Wage_Info!$B$2:$AD$55, 23, FALSE)), C82=2016, _xlfn.IFS(E82=1, VLOOKUP(H82, Wage_Info!$B$2:$AD$55, 24, FALSE), E82=2, VLOOKUP(H82, Wage_Info!$B$2:$AD$55, 25, FALSE), E82=3, VLOOKUP(H82, Wage_Info!$B$2:$AD$55, 26, FALSE), E82=4, VLOOKUP(H82, Wage_Info!$B$2:$AD$55, 27, FALSE)), C82=2017, _xlfn.IFS(E82=1, VLOOKUP(H82, Wage_Info!$B$2:$AD$55, 28, FALSE), E82=2, VLOOKUP(H82, Wage_Info!$B$2:$AD$55, 29, FALSE)))</f>
        <v>0</v>
      </c>
      <c r="AA82" s="16" t="e">
        <f t="shared" si="12"/>
        <v>#DIV/0!</v>
      </c>
      <c r="AB82">
        <f>Key!C257</f>
        <v>1</v>
      </c>
      <c r="AC82">
        <f t="shared" si="13"/>
        <v>0</v>
      </c>
      <c r="AD82">
        <f t="shared" si="14"/>
        <v>0</v>
      </c>
      <c r="AE82">
        <f t="shared" si="15"/>
        <v>0</v>
      </c>
    </row>
    <row r="83" spans="1:31" x14ac:dyDescent="0.3">
      <c r="A83">
        <v>286</v>
      </c>
      <c r="B83">
        <v>105</v>
      </c>
      <c r="C83">
        <v>2016</v>
      </c>
      <c r="D83">
        <v>11</v>
      </c>
      <c r="E83">
        <f t="shared" si="8"/>
        <v>4</v>
      </c>
      <c r="F83">
        <v>2017</v>
      </c>
      <c r="G83" t="s">
        <v>282</v>
      </c>
      <c r="H83" s="13">
        <f>VALUE(IF(G83="foreign",53,SUBSTITUTE(G83,G83,VLOOKUP(G83,Key!$F$2:$G$55,2,))))</f>
        <v>53</v>
      </c>
      <c r="I83" t="s">
        <v>216</v>
      </c>
      <c r="J83">
        <f>VALUE(_xlfn.IFS(I83="foreign",53,I83="fictional",54,NOT(OR(I83="foreign",I83="fictional")),SUBSTITUTE(I83,I83,VLOOKUP(I83,Key!$F$2:$G$55,2,))))</f>
        <v>54</v>
      </c>
      <c r="K83">
        <f t="shared" si="9"/>
        <v>0</v>
      </c>
      <c r="L83">
        <f>VLOOKUP(H83, Key!$G$2:$J$54, 2)</f>
        <v>0</v>
      </c>
      <c r="M83">
        <f>VLOOKUP(J83, Key!$G$2:$J$54, 2)</f>
        <v>0</v>
      </c>
      <c r="N83">
        <f>VLOOKUP("*"&amp;G83&amp;"*",Key!$M$2:$N$6,2,FALSE)</f>
        <v>0</v>
      </c>
      <c r="O83">
        <f>VLOOKUP("*"&amp;G83&amp;"*",Key!$Q$2:$R$11,2,FALSE)</f>
        <v>0</v>
      </c>
      <c r="P83">
        <v>2250</v>
      </c>
      <c r="Q83" s="8">
        <v>12000000</v>
      </c>
      <c r="R83" t="s">
        <v>288</v>
      </c>
      <c r="S83">
        <f>VLOOKUP(R83, Key!$T$2:$U$25, 2, FALSE)</f>
        <v>11</v>
      </c>
      <c r="T83">
        <f t="shared" si="10"/>
        <v>1</v>
      </c>
      <c r="U83">
        <f>_xlfn.IFS(F83=2017, VLOOKUP(H83, 'State Pop'!$B$2:$F$55,5),F83=2016, VLOOKUP(H83, 'State Pop'!$B$2:$F$55,4), F83=2015, VLOOKUP(H83, 'State Pop'!$B$2:$F$55,3), F83=2014, VLOOKUP(H83, 'State Pop'!$B$2:$F$55,2))</f>
        <v>0</v>
      </c>
      <c r="V83">
        <f>_xlfn.IFS(C83=2014, _xlfn.IFS(D83=1, VLOOKUP(H83, Film_Workers!$B$2:$AR$55, 2, FALSE), D83=2, VLOOKUP(H83, Film_Workers!$B$2:$AR$55, 3, FALSE), D83=3, VLOOKUP(H83, Film_Workers!$B$2:$AR$55, 4, FALSE), D83=4, VLOOKUP(H83, Film_Workers!$B$2:$AR$55, 5, FALSE), D83=5, VLOOKUP(H83, Film_Workers!$B$2:$AR$55, 6, FALSE), D83=6, VLOOKUP(H83, Film_Workers!$B$2:$AR$55, 7, FALSE), D83=7, VLOOKUP(H83, Film_Workers!$B$2:$AR$55, 8, FALSE), D83=8, VLOOKUP(H83, Film_Workers!$B$2:$AR$55, 9, FALSE), D83=9, VLOOKUP(H83, Film_Workers!$B$2:$AR$55, 10, FALSE), D83=10, VLOOKUP(H83, Film_Workers!$B$2:$AR$55, 11, FALSE), D83=11, VLOOKUP(H83, Film_Workers!$B$2:$AR$55, 12, FALSE), D83=12, VLOOKUP(H83, Film_Workers!$B$2:$AR$55, 13, FALSE)), C83=2015, _xlfn.IFS(D83=1, VLOOKUP(H83, Film_Workers!$B$2:$AR$55, 14, FALSE), D83=2, VLOOKUP(H83, Film_Workers!$B$2:$AR$55, 15, FALSE), D83=3, VLOOKUP(H83, Film_Workers!$B$2:$AR$55, 16, FALSE), D83=4, VLOOKUP(H83, Film_Workers!$B$2:$AR$55, 17, FALSE), D83=5, VLOOKUP(H83, Film_Workers!$B$2:$AR$55, 18, FALSE), D83=6, VLOOKUP(H83, Film_Workers!$B$2:$AR$55, 19, FALSE), D83=7, VLOOKUP(H83, Film_Workers!$B$2:$AR$55, 20, FALSE), D83=8, VLOOKUP(H83, Film_Workers!$B$2:$AR$55, 21, FALSE), D83=9, VLOOKUP(H83, Film_Workers!$B$2:$AR$55, 22, FALSE), D83=10, VLOOKUP(H83, Film_Workers!$B$2:$AR$55, 23, FALSE), D83=11, VLOOKUP(H83, Film_Workers!$B$2:$AR$55, 24, FALSE), D83=12, VLOOKUP(H83, Film_Workers!$B$2:$AR$55, 25, FALSE)), C83=2016, _xlfn.IFS(D83=1, VLOOKUP(H83, Film_Workers!$B$2:$AR$55, 26, FALSE), D83=2, VLOOKUP(H83, Film_Workers!$B$2:$AR$55, 27, FALSE), D83=3, VLOOKUP(H83, Film_Workers!$B$2:$AR$55, 28, FALSE), D83=4, VLOOKUP(H83, Film_Workers!$B$2:$AR$55, 29, FALSE), D83=5, VLOOKUP(H83, Film_Workers!$B$2:$AR$55, 30, FALSE), D83=6, VLOOKUP(H83, Film_Workers!$B$2:$AR$55, 31, FALSE), D83=7, VLOOKUP(H83, Film_Workers!$B$2:$AR$55, 32, FALSE), D83=8, VLOOKUP(H83, Film_Workers!$B$2:$AR$55, 33, FALSE), D83=9, VLOOKUP(H83, Film_Workers!$B$2:$AR$55, 34, FALSE), D83=10, VLOOKUP(H83, Film_Workers!$B$2:$AR$55, 35, FALSE), D83=11, VLOOKUP(H83, Film_Workers!$B$2:$AR$55, 36, FALSE), D83=12, VLOOKUP(H83, Film_Workers!$B$2:$AR$55, 37, FALSE)), C83=2017, _xlfn.IFS(D83=1, VLOOKUP(H83, Film_Workers!$B$2:$AR$55, 38, FALSE), D83=2, VLOOKUP(H83, Film_Workers!$B$2:$AR$55, 39, FALSE), D83=3, VLOOKUP(H83, Film_Workers!$B$2:$AR$55, 40, FALSE), D83=4, VLOOKUP(H83, Film_Workers!$B$2:$AR$55, 41, FALSE), D83=5, VLOOKUP(H83, Film_Workers!$B$2:$AR$55, 42, FALSE), D83=6, VLOOKUP(H83, Film_Workers!$B$2:$AR$55, 43)))</f>
        <v>0</v>
      </c>
      <c r="W83">
        <f>_xlfn.IFS(C83=2014, _xlfn.IFS(D83=1, VLOOKUP(H83, Priv_Workers!$B$2:$AR$55, 2, FALSE), D83=2, VLOOKUP(H83, Priv_Workers!$B$2:$AR$55, 3, FALSE), D83=3, VLOOKUP(H83, Priv_Workers!$B$2:$AR$55, 4, FALSE), D83=4, VLOOKUP(H83, Priv_Workers!$B$2:$AR$55, 5, FALSE), D83=5, VLOOKUP(H83, Priv_Workers!$B$2:$AR$55, 6, FALSE), D83=6, VLOOKUP(H83, Priv_Workers!$B$2:$AR$55, 7, FALSE), D83=7, VLOOKUP(H83, Priv_Workers!$B$2:$AR$55, 8, FALSE), D83=8, VLOOKUP(H83, Priv_Workers!$B$2:$AR$55, 9, FALSE), D83=9, VLOOKUP(H83, Priv_Workers!$B$2:$AR$55, 10, FALSE), D83=10, VLOOKUP(H83, Priv_Workers!$B$2:$AR$55, 11, FALSE), D83=11, VLOOKUP(H83, Priv_Workers!$B$2:$AR$55, 12, FALSE), D83=12, VLOOKUP(H83, Priv_Workers!$B$2:$AR$55, 13, FALSE)), C83=2015, _xlfn.IFS(D83=1, VLOOKUP(H83, Priv_Workers!$B$2:$AR$55, 14, FALSE), D83=2, VLOOKUP(H83, Priv_Workers!$B$2:$AR$55, 15, FALSE), D83=3, VLOOKUP(H83, Priv_Workers!$B$2:$AR$55, 16, FALSE), D83=4, VLOOKUP(H83, Priv_Workers!$B$2:$AR$55, 17, FALSE), D83=5, VLOOKUP(H83, Priv_Workers!$B$2:$AR$55, 18, FALSE), D83=6, VLOOKUP(H83, Priv_Workers!$B$2:$AR$55, 19, FALSE), D83=7, VLOOKUP(H83, Priv_Workers!$B$2:$AR$55, 20, FALSE), D83=8, VLOOKUP(H83, Priv_Workers!$B$2:$AR$55, 21, FALSE), D83=9, VLOOKUP(H83, Priv_Workers!$B$2:$AR$55, 22, FALSE), D83=10, VLOOKUP(H83, Priv_Workers!$B$2:$AR$55, 23, FALSE), D83=11, VLOOKUP(H83, Priv_Workers!$B$2:$AR$55, 24, FALSE), D83=12, VLOOKUP(H83, Priv_Workers!$B$2:$AR$55, 25, FALSE)), C83=2016, _xlfn.IFS(D83=1, VLOOKUP(H83, Priv_Workers!$B$2:$AR$55, 26, FALSE), D83=2, VLOOKUP(H83, Priv_Workers!$B$2:$AR$55, 27, FALSE), D83=3, VLOOKUP(H83, Priv_Workers!$B$2:$AR$55, 28, FALSE), D83=4, VLOOKUP(H83, Priv_Workers!$B$2:$AR$55, 29, FALSE), D83=5, VLOOKUP(H83, Priv_Workers!$B$2:$AR$55, 30, FALSE), D83=6, VLOOKUP(H83, Priv_Workers!$B$2:$AR$55, 31, FALSE), D83=7, VLOOKUP(H83, Priv_Workers!$B$2:$AR$55, 32, FALSE), D83=8, VLOOKUP(H83, Priv_Workers!$B$2:$AR$55, 33, FALSE), D83=9, VLOOKUP(H83, Priv_Workers!$B$2:$AR$55, 34, FALSE), D83=10, VLOOKUP(H83, Priv_Workers!$B$2:$AR$55, 35, FALSE), D83=11, VLOOKUP(H83, Priv_Workers!$B$2:$AR$55, 36, FALSE), D83=12, VLOOKUP(H83, Priv_Workers!$B$2:$AR$55, 37, FALSE)), C83=2017, _xlfn.IFS(D83=1, VLOOKUP(H83, Priv_Workers!$B$2:$AR$55, 38, FALSE), D83=2, VLOOKUP(H83, Priv_Workers!$B$2:$AR$55, 39, FALSE), D83=3, VLOOKUP(H83, Priv_Workers!$B$2:$AR$55, 40, FALSE), D83=4, VLOOKUP(H83, Priv_Workers!$B$2:$AR$55, 41, FALSE), D83=5, VLOOKUP(H83, Priv_Workers!$B$2:$AR$55, 42, FALSE), D83=6, VLOOKUP(H83, Priv_Workers!$B$2:$AR$55, 43)))</f>
        <v>0</v>
      </c>
      <c r="X83" s="15" t="e">
        <f t="shared" si="11"/>
        <v>#DIV/0!</v>
      </c>
      <c r="Y83" s="8">
        <f>_xlfn.IFS(C83=2014, _xlfn.IFS(E83=1, VLOOKUP(H83, Wage_Info!$B$2:$AD$55, 2, FALSE), E83=2, VLOOKUP(H83, Wage_Info!$B$2:$AD$55, 3, FALSE), E83=3, VLOOKUP(H83, Wage_Info!$B$2:$AD$55, 4, FALSE), E83=4, VLOOKUP(H83, Wage_Info!$B$2:$AD$55, 5, FALSE)), C83=2015, _xlfn.IFS(E83=1, VLOOKUP(H83, Wage_Info!$B$2:$AD$55, 6, FALSE), E83=2, VLOOKUP(H83, Wage_Info!$B$2:$AD$55, 7, FALSE), E83=3, VLOOKUP(H83, Wage_Info!$B$2:$AD$55, 8, FALSE), E83=4, VLOOKUP(H83, Wage_Info!$B$2:$AD$55, 9, FALSE)), C83=2016, _xlfn.IFS(E83=1, VLOOKUP(H83, Wage_Info!$B$2:$AD$55, 10, FALSE), E83=2, VLOOKUP(H83, Wage_Info!$B$2:$AD$55, 11, FALSE), E83=3, VLOOKUP(H83, Wage_Info!$B$2:$AD$55, 12, FALSE), E83=4, VLOOKUP(H83, Wage_Info!$B$2:$AD$55, 13, FALSE)), C83=2017, _xlfn.IFS(E83=1, VLOOKUP(H83, Wage_Info!$B$2:$AD$55, 14, FALSE), E83=2, VLOOKUP(H83, Wage_Info!$B$2:$AD$55, 15, FALSE)))</f>
        <v>0</v>
      </c>
      <c r="Z83" s="8">
        <f>_xlfn.IFS(C83=2014, _xlfn.IFS(E83=1, VLOOKUP(H83, Wage_Info!$B$2:$AD$55, 16, FALSE), E83=2, VLOOKUP(H83, Wage_Info!$B$2:$AD$55, 17, FALSE), E83=3, VLOOKUP(H83, Wage_Info!$B$2:$AD$55, 18, FALSE), E83=4, VLOOKUP(H83, Wage_Info!$B$2:$AD$55, 19, FALSE)), C83=2015, _xlfn.IFS(E83=1, VLOOKUP(H83, Wage_Info!$B$2:$AD$55, 20, FALSE), E83=2, VLOOKUP(H83, Wage_Info!$B$2:$AD$55, 21, FALSE), E83=3, VLOOKUP(H83, Wage_Info!$B$2:$AD$55, 22, FALSE), E83=4, VLOOKUP(H83, Wage_Info!$B$2:$AD$55, 23, FALSE)), C83=2016, _xlfn.IFS(E83=1, VLOOKUP(H83, Wage_Info!$B$2:$AD$55, 24, FALSE), E83=2, VLOOKUP(H83, Wage_Info!$B$2:$AD$55, 25, FALSE), E83=3, VLOOKUP(H83, Wage_Info!$B$2:$AD$55, 26, FALSE), E83=4, VLOOKUP(H83, Wage_Info!$B$2:$AD$55, 27, FALSE)), C83=2017, _xlfn.IFS(E83=1, VLOOKUP(H83, Wage_Info!$B$2:$AD$55, 28, FALSE), E83=2, VLOOKUP(H83, Wage_Info!$B$2:$AD$55, 29, FALSE)))</f>
        <v>0</v>
      </c>
      <c r="AA83" s="16" t="e">
        <f t="shared" si="12"/>
        <v>#DIV/0!</v>
      </c>
      <c r="AB83">
        <f>Key!C287</f>
        <v>1</v>
      </c>
      <c r="AC83">
        <f t="shared" si="13"/>
        <v>0</v>
      </c>
      <c r="AD83">
        <f t="shared" si="14"/>
        <v>0</v>
      </c>
      <c r="AE83">
        <f t="shared" si="15"/>
        <v>0</v>
      </c>
    </row>
    <row r="84" spans="1:31" x14ac:dyDescent="0.3">
      <c r="A84">
        <v>300</v>
      </c>
      <c r="B84">
        <v>119</v>
      </c>
      <c r="C84">
        <v>2016</v>
      </c>
      <c r="D84">
        <v>11</v>
      </c>
      <c r="E84">
        <f t="shared" si="8"/>
        <v>4</v>
      </c>
      <c r="F84">
        <v>2017</v>
      </c>
      <c r="G84" t="s">
        <v>282</v>
      </c>
      <c r="H84" s="13">
        <f>VALUE(IF(G84="foreign",53,SUBSTITUTE(G84,G84,VLOOKUP(G84,Key!$F$2:$G$55,2,))))</f>
        <v>53</v>
      </c>
      <c r="I84" t="s">
        <v>187</v>
      </c>
      <c r="J84">
        <f>VALUE(_xlfn.IFS(I84="foreign",53,I84="fictional",54,NOT(OR(I84="foreign",I84="fictional")),SUBSTITUTE(I84,I84,VLOOKUP(I84,Key!$F$2:$G$55,2,))))</f>
        <v>53</v>
      </c>
      <c r="K84">
        <f t="shared" si="9"/>
        <v>1</v>
      </c>
      <c r="L84">
        <f>VLOOKUP(H84, Key!$G$2:$J$54, 2)</f>
        <v>0</v>
      </c>
      <c r="M84">
        <f>VLOOKUP(J84, Key!$G$2:$J$54, 2)</f>
        <v>0</v>
      </c>
      <c r="N84">
        <f>VLOOKUP("*"&amp;G84&amp;"*",Key!$M$2:$N$6,2,FALSE)</f>
        <v>0</v>
      </c>
      <c r="O84">
        <f>VLOOKUP("*"&amp;G84&amp;"*",Key!$Q$2:$R$11,2,FALSE)</f>
        <v>0</v>
      </c>
      <c r="P84">
        <v>1733</v>
      </c>
      <c r="Q84" s="8">
        <v>30000000</v>
      </c>
      <c r="R84" t="s">
        <v>174</v>
      </c>
      <c r="S84">
        <f>VLOOKUP(R84, Key!$T$2:$U$25, 2, FALSE)</f>
        <v>1</v>
      </c>
      <c r="T84">
        <f t="shared" si="10"/>
        <v>0</v>
      </c>
      <c r="U84">
        <f>_xlfn.IFS(F84=2017, VLOOKUP(H84, 'State Pop'!$B$2:$F$55,5),F84=2016, VLOOKUP(H84, 'State Pop'!$B$2:$F$55,4), F84=2015, VLOOKUP(H84, 'State Pop'!$B$2:$F$55,3), F84=2014, VLOOKUP(H84, 'State Pop'!$B$2:$F$55,2))</f>
        <v>0</v>
      </c>
      <c r="V84">
        <f>_xlfn.IFS(C84=2014, _xlfn.IFS(D84=1, VLOOKUP(H84, Film_Workers!$B$2:$AR$55, 2, FALSE), D84=2, VLOOKUP(H84, Film_Workers!$B$2:$AR$55, 3, FALSE), D84=3, VLOOKUP(H84, Film_Workers!$B$2:$AR$55, 4, FALSE), D84=4, VLOOKUP(H84, Film_Workers!$B$2:$AR$55, 5, FALSE), D84=5, VLOOKUP(H84, Film_Workers!$B$2:$AR$55, 6, FALSE), D84=6, VLOOKUP(H84, Film_Workers!$B$2:$AR$55, 7, FALSE), D84=7, VLOOKUP(H84, Film_Workers!$B$2:$AR$55, 8, FALSE), D84=8, VLOOKUP(H84, Film_Workers!$B$2:$AR$55, 9, FALSE), D84=9, VLOOKUP(H84, Film_Workers!$B$2:$AR$55, 10, FALSE), D84=10, VLOOKUP(H84, Film_Workers!$B$2:$AR$55, 11, FALSE), D84=11, VLOOKUP(H84, Film_Workers!$B$2:$AR$55, 12, FALSE), D84=12, VLOOKUP(H84, Film_Workers!$B$2:$AR$55, 13, FALSE)), C84=2015, _xlfn.IFS(D84=1, VLOOKUP(H84, Film_Workers!$B$2:$AR$55, 14, FALSE), D84=2, VLOOKUP(H84, Film_Workers!$B$2:$AR$55, 15, FALSE), D84=3, VLOOKUP(H84, Film_Workers!$B$2:$AR$55, 16, FALSE), D84=4, VLOOKUP(H84, Film_Workers!$B$2:$AR$55, 17, FALSE), D84=5, VLOOKUP(H84, Film_Workers!$B$2:$AR$55, 18, FALSE), D84=6, VLOOKUP(H84, Film_Workers!$B$2:$AR$55, 19, FALSE), D84=7, VLOOKUP(H84, Film_Workers!$B$2:$AR$55, 20, FALSE), D84=8, VLOOKUP(H84, Film_Workers!$B$2:$AR$55, 21, FALSE), D84=9, VLOOKUP(H84, Film_Workers!$B$2:$AR$55, 22, FALSE), D84=10, VLOOKUP(H84, Film_Workers!$B$2:$AR$55, 23, FALSE), D84=11, VLOOKUP(H84, Film_Workers!$B$2:$AR$55, 24, FALSE), D84=12, VLOOKUP(H84, Film_Workers!$B$2:$AR$55, 25, FALSE)), C84=2016, _xlfn.IFS(D84=1, VLOOKUP(H84, Film_Workers!$B$2:$AR$55, 26, FALSE), D84=2, VLOOKUP(H84, Film_Workers!$B$2:$AR$55, 27, FALSE), D84=3, VLOOKUP(H84, Film_Workers!$B$2:$AR$55, 28, FALSE), D84=4, VLOOKUP(H84, Film_Workers!$B$2:$AR$55, 29, FALSE), D84=5, VLOOKUP(H84, Film_Workers!$B$2:$AR$55, 30, FALSE), D84=6, VLOOKUP(H84, Film_Workers!$B$2:$AR$55, 31, FALSE), D84=7, VLOOKUP(H84, Film_Workers!$B$2:$AR$55, 32, FALSE), D84=8, VLOOKUP(H84, Film_Workers!$B$2:$AR$55, 33, FALSE), D84=9, VLOOKUP(H84, Film_Workers!$B$2:$AR$55, 34, FALSE), D84=10, VLOOKUP(H84, Film_Workers!$B$2:$AR$55, 35, FALSE), D84=11, VLOOKUP(H84, Film_Workers!$B$2:$AR$55, 36, FALSE), D84=12, VLOOKUP(H84, Film_Workers!$B$2:$AR$55, 37, FALSE)), C84=2017, _xlfn.IFS(D84=1, VLOOKUP(H84, Film_Workers!$B$2:$AR$55, 38, FALSE), D84=2, VLOOKUP(H84, Film_Workers!$B$2:$AR$55, 39, FALSE), D84=3, VLOOKUP(H84, Film_Workers!$B$2:$AR$55, 40, FALSE), D84=4, VLOOKUP(H84, Film_Workers!$B$2:$AR$55, 41, FALSE), D84=5, VLOOKUP(H84, Film_Workers!$B$2:$AR$55, 42, FALSE), D84=6, VLOOKUP(H84, Film_Workers!$B$2:$AR$55, 43)))</f>
        <v>0</v>
      </c>
      <c r="W84">
        <f>_xlfn.IFS(C84=2014, _xlfn.IFS(D84=1, VLOOKUP(H84, Priv_Workers!$B$2:$AR$55, 2, FALSE), D84=2, VLOOKUP(H84, Priv_Workers!$B$2:$AR$55, 3, FALSE), D84=3, VLOOKUP(H84, Priv_Workers!$B$2:$AR$55, 4, FALSE), D84=4, VLOOKUP(H84, Priv_Workers!$B$2:$AR$55, 5, FALSE), D84=5, VLOOKUP(H84, Priv_Workers!$B$2:$AR$55, 6, FALSE), D84=6, VLOOKUP(H84, Priv_Workers!$B$2:$AR$55, 7, FALSE), D84=7, VLOOKUP(H84, Priv_Workers!$B$2:$AR$55, 8, FALSE), D84=8, VLOOKUP(H84, Priv_Workers!$B$2:$AR$55, 9, FALSE), D84=9, VLOOKUP(H84, Priv_Workers!$B$2:$AR$55, 10, FALSE), D84=10, VLOOKUP(H84, Priv_Workers!$B$2:$AR$55, 11, FALSE), D84=11, VLOOKUP(H84, Priv_Workers!$B$2:$AR$55, 12, FALSE), D84=12, VLOOKUP(H84, Priv_Workers!$B$2:$AR$55, 13, FALSE)), C84=2015, _xlfn.IFS(D84=1, VLOOKUP(H84, Priv_Workers!$B$2:$AR$55, 14, FALSE), D84=2, VLOOKUP(H84, Priv_Workers!$B$2:$AR$55, 15, FALSE), D84=3, VLOOKUP(H84, Priv_Workers!$B$2:$AR$55, 16, FALSE), D84=4, VLOOKUP(H84, Priv_Workers!$B$2:$AR$55, 17, FALSE), D84=5, VLOOKUP(H84, Priv_Workers!$B$2:$AR$55, 18, FALSE), D84=6, VLOOKUP(H84, Priv_Workers!$B$2:$AR$55, 19, FALSE), D84=7, VLOOKUP(H84, Priv_Workers!$B$2:$AR$55, 20, FALSE), D84=8, VLOOKUP(H84, Priv_Workers!$B$2:$AR$55, 21, FALSE), D84=9, VLOOKUP(H84, Priv_Workers!$B$2:$AR$55, 22, FALSE), D84=10, VLOOKUP(H84, Priv_Workers!$B$2:$AR$55, 23, FALSE), D84=11, VLOOKUP(H84, Priv_Workers!$B$2:$AR$55, 24, FALSE), D84=12, VLOOKUP(H84, Priv_Workers!$B$2:$AR$55, 25, FALSE)), C84=2016, _xlfn.IFS(D84=1, VLOOKUP(H84, Priv_Workers!$B$2:$AR$55, 26, FALSE), D84=2, VLOOKUP(H84, Priv_Workers!$B$2:$AR$55, 27, FALSE), D84=3, VLOOKUP(H84, Priv_Workers!$B$2:$AR$55, 28, FALSE), D84=4, VLOOKUP(H84, Priv_Workers!$B$2:$AR$55, 29, FALSE), D84=5, VLOOKUP(H84, Priv_Workers!$B$2:$AR$55, 30, FALSE), D84=6, VLOOKUP(H84, Priv_Workers!$B$2:$AR$55, 31, FALSE), D84=7, VLOOKUP(H84, Priv_Workers!$B$2:$AR$55, 32, FALSE), D84=8, VLOOKUP(H84, Priv_Workers!$B$2:$AR$55, 33, FALSE), D84=9, VLOOKUP(H84, Priv_Workers!$B$2:$AR$55, 34, FALSE), D84=10, VLOOKUP(H84, Priv_Workers!$B$2:$AR$55, 35, FALSE), D84=11, VLOOKUP(H84, Priv_Workers!$B$2:$AR$55, 36, FALSE), D84=12, VLOOKUP(H84, Priv_Workers!$B$2:$AR$55, 37, FALSE)), C84=2017, _xlfn.IFS(D84=1, VLOOKUP(H84, Priv_Workers!$B$2:$AR$55, 38, FALSE), D84=2, VLOOKUP(H84, Priv_Workers!$B$2:$AR$55, 39, FALSE), D84=3, VLOOKUP(H84, Priv_Workers!$B$2:$AR$55, 40, FALSE), D84=4, VLOOKUP(H84, Priv_Workers!$B$2:$AR$55, 41, FALSE), D84=5, VLOOKUP(H84, Priv_Workers!$B$2:$AR$55, 42, FALSE), D84=6, VLOOKUP(H84, Priv_Workers!$B$2:$AR$55, 43)))</f>
        <v>0</v>
      </c>
      <c r="X84" s="15" t="e">
        <f t="shared" si="11"/>
        <v>#DIV/0!</v>
      </c>
      <c r="Y84" s="8">
        <f>_xlfn.IFS(C84=2014, _xlfn.IFS(E84=1, VLOOKUP(H84, Wage_Info!$B$2:$AD$55, 2, FALSE), E84=2, VLOOKUP(H84, Wage_Info!$B$2:$AD$55, 3, FALSE), E84=3, VLOOKUP(H84, Wage_Info!$B$2:$AD$55, 4, FALSE), E84=4, VLOOKUP(H84, Wage_Info!$B$2:$AD$55, 5, FALSE)), C84=2015, _xlfn.IFS(E84=1, VLOOKUP(H84, Wage_Info!$B$2:$AD$55, 6, FALSE), E84=2, VLOOKUP(H84, Wage_Info!$B$2:$AD$55, 7, FALSE), E84=3, VLOOKUP(H84, Wage_Info!$B$2:$AD$55, 8, FALSE), E84=4, VLOOKUP(H84, Wage_Info!$B$2:$AD$55, 9, FALSE)), C84=2016, _xlfn.IFS(E84=1, VLOOKUP(H84, Wage_Info!$B$2:$AD$55, 10, FALSE), E84=2, VLOOKUP(H84, Wage_Info!$B$2:$AD$55, 11, FALSE), E84=3, VLOOKUP(H84, Wage_Info!$B$2:$AD$55, 12, FALSE), E84=4, VLOOKUP(H84, Wage_Info!$B$2:$AD$55, 13, FALSE)), C84=2017, _xlfn.IFS(E84=1, VLOOKUP(H84, Wage_Info!$B$2:$AD$55, 14, FALSE), E84=2, VLOOKUP(H84, Wage_Info!$B$2:$AD$55, 15, FALSE)))</f>
        <v>0</v>
      </c>
      <c r="Z84" s="8">
        <f>_xlfn.IFS(C84=2014, _xlfn.IFS(E84=1, VLOOKUP(H84, Wage_Info!$B$2:$AD$55, 16, FALSE), E84=2, VLOOKUP(H84, Wage_Info!$B$2:$AD$55, 17, FALSE), E84=3, VLOOKUP(H84, Wage_Info!$B$2:$AD$55, 18, FALSE), E84=4, VLOOKUP(H84, Wage_Info!$B$2:$AD$55, 19, FALSE)), C84=2015, _xlfn.IFS(E84=1, VLOOKUP(H84, Wage_Info!$B$2:$AD$55, 20, FALSE), E84=2, VLOOKUP(H84, Wage_Info!$B$2:$AD$55, 21, FALSE), E84=3, VLOOKUP(H84, Wage_Info!$B$2:$AD$55, 22, FALSE), E84=4, VLOOKUP(H84, Wage_Info!$B$2:$AD$55, 23, FALSE)), C84=2016, _xlfn.IFS(E84=1, VLOOKUP(H84, Wage_Info!$B$2:$AD$55, 24, FALSE), E84=2, VLOOKUP(H84, Wage_Info!$B$2:$AD$55, 25, FALSE), E84=3, VLOOKUP(H84, Wage_Info!$B$2:$AD$55, 26, FALSE), E84=4, VLOOKUP(H84, Wage_Info!$B$2:$AD$55, 27, FALSE)), C84=2017, _xlfn.IFS(E84=1, VLOOKUP(H84, Wage_Info!$B$2:$AD$55, 28, FALSE), E84=2, VLOOKUP(H84, Wage_Info!$B$2:$AD$55, 29, FALSE)))</f>
        <v>0</v>
      </c>
      <c r="AA84" s="16" t="e">
        <f t="shared" si="12"/>
        <v>#DIV/0!</v>
      </c>
      <c r="AB84">
        <f>Key!C301</f>
        <v>1</v>
      </c>
      <c r="AC84">
        <f t="shared" si="13"/>
        <v>0</v>
      </c>
      <c r="AD84">
        <f t="shared" si="14"/>
        <v>0</v>
      </c>
      <c r="AE84">
        <f t="shared" si="15"/>
        <v>0</v>
      </c>
    </row>
    <row r="85" spans="1:31" x14ac:dyDescent="0.3">
      <c r="A85">
        <v>302</v>
      </c>
      <c r="B85">
        <v>121</v>
      </c>
      <c r="C85">
        <v>2016</v>
      </c>
      <c r="D85">
        <v>11</v>
      </c>
      <c r="E85">
        <f t="shared" si="8"/>
        <v>4</v>
      </c>
      <c r="F85">
        <v>2017</v>
      </c>
      <c r="G85" t="s">
        <v>282</v>
      </c>
      <c r="H85" s="13">
        <f>VALUE(IF(G85="foreign",53,SUBSTITUTE(G85,G85,VLOOKUP(G85,Key!$F$2:$G$55,2,))))</f>
        <v>53</v>
      </c>
      <c r="I85" t="s">
        <v>185</v>
      </c>
      <c r="J85">
        <f>VALUE(_xlfn.IFS(I85="foreign",53,I85="fictional",54,NOT(OR(I85="foreign",I85="fictional")),SUBSTITUTE(I85,I85,VLOOKUP(I85,Key!$F$2:$G$55,2,))))</f>
        <v>33</v>
      </c>
      <c r="K85">
        <f t="shared" si="9"/>
        <v>0</v>
      </c>
      <c r="L85">
        <f>VLOOKUP(H85, Key!$G$2:$J$54, 2)</f>
        <v>0</v>
      </c>
      <c r="M85">
        <f>VLOOKUP(J85, Key!$G$2:$J$54, 2)</f>
        <v>3</v>
      </c>
      <c r="N85">
        <f>VLOOKUP("*"&amp;G85&amp;"*",Key!$M$2:$N$6,2,FALSE)</f>
        <v>0</v>
      </c>
      <c r="O85">
        <f>VLOOKUP("*"&amp;G85&amp;"*",Key!$Q$2:$R$11,2,FALSE)</f>
        <v>0</v>
      </c>
      <c r="P85">
        <v>1708</v>
      </c>
      <c r="Q85" s="8">
        <v>30000000</v>
      </c>
      <c r="R85" t="s">
        <v>285</v>
      </c>
      <c r="S85">
        <f>VLOOKUP(R85, Key!$T$2:$U$25, 2, FALSE)</f>
        <v>9</v>
      </c>
      <c r="T85">
        <f t="shared" si="10"/>
        <v>1</v>
      </c>
      <c r="U85">
        <f>_xlfn.IFS(F85=2017, VLOOKUP(H85, 'State Pop'!$B$2:$F$55,5),F85=2016, VLOOKUP(H85, 'State Pop'!$B$2:$F$55,4), F85=2015, VLOOKUP(H85, 'State Pop'!$B$2:$F$55,3), F85=2014, VLOOKUP(H85, 'State Pop'!$B$2:$F$55,2))</f>
        <v>0</v>
      </c>
      <c r="V85">
        <f>_xlfn.IFS(C85=2014, _xlfn.IFS(D85=1, VLOOKUP(H85, Film_Workers!$B$2:$AR$55, 2, FALSE), D85=2, VLOOKUP(H85, Film_Workers!$B$2:$AR$55, 3, FALSE), D85=3, VLOOKUP(H85, Film_Workers!$B$2:$AR$55, 4, FALSE), D85=4, VLOOKUP(H85, Film_Workers!$B$2:$AR$55, 5, FALSE), D85=5, VLOOKUP(H85, Film_Workers!$B$2:$AR$55, 6, FALSE), D85=6, VLOOKUP(H85, Film_Workers!$B$2:$AR$55, 7, FALSE), D85=7, VLOOKUP(H85, Film_Workers!$B$2:$AR$55, 8, FALSE), D85=8, VLOOKUP(H85, Film_Workers!$B$2:$AR$55, 9, FALSE), D85=9, VLOOKUP(H85, Film_Workers!$B$2:$AR$55, 10, FALSE), D85=10, VLOOKUP(H85, Film_Workers!$B$2:$AR$55, 11, FALSE), D85=11, VLOOKUP(H85, Film_Workers!$B$2:$AR$55, 12, FALSE), D85=12, VLOOKUP(H85, Film_Workers!$B$2:$AR$55, 13, FALSE)), C85=2015, _xlfn.IFS(D85=1, VLOOKUP(H85, Film_Workers!$B$2:$AR$55, 14, FALSE), D85=2, VLOOKUP(H85, Film_Workers!$B$2:$AR$55, 15, FALSE), D85=3, VLOOKUP(H85, Film_Workers!$B$2:$AR$55, 16, FALSE), D85=4, VLOOKUP(H85, Film_Workers!$B$2:$AR$55, 17, FALSE), D85=5, VLOOKUP(H85, Film_Workers!$B$2:$AR$55, 18, FALSE), D85=6, VLOOKUP(H85, Film_Workers!$B$2:$AR$55, 19, FALSE), D85=7, VLOOKUP(H85, Film_Workers!$B$2:$AR$55, 20, FALSE), D85=8, VLOOKUP(H85, Film_Workers!$B$2:$AR$55, 21, FALSE), D85=9, VLOOKUP(H85, Film_Workers!$B$2:$AR$55, 22, FALSE), D85=10, VLOOKUP(H85, Film_Workers!$B$2:$AR$55, 23, FALSE), D85=11, VLOOKUP(H85, Film_Workers!$B$2:$AR$55, 24, FALSE), D85=12, VLOOKUP(H85, Film_Workers!$B$2:$AR$55, 25, FALSE)), C85=2016, _xlfn.IFS(D85=1, VLOOKUP(H85, Film_Workers!$B$2:$AR$55, 26, FALSE), D85=2, VLOOKUP(H85, Film_Workers!$B$2:$AR$55, 27, FALSE), D85=3, VLOOKUP(H85, Film_Workers!$B$2:$AR$55, 28, FALSE), D85=4, VLOOKUP(H85, Film_Workers!$B$2:$AR$55, 29, FALSE), D85=5, VLOOKUP(H85, Film_Workers!$B$2:$AR$55, 30, FALSE), D85=6, VLOOKUP(H85, Film_Workers!$B$2:$AR$55, 31, FALSE), D85=7, VLOOKUP(H85, Film_Workers!$B$2:$AR$55, 32, FALSE), D85=8, VLOOKUP(H85, Film_Workers!$B$2:$AR$55, 33, FALSE), D85=9, VLOOKUP(H85, Film_Workers!$B$2:$AR$55, 34, FALSE), D85=10, VLOOKUP(H85, Film_Workers!$B$2:$AR$55, 35, FALSE), D85=11, VLOOKUP(H85, Film_Workers!$B$2:$AR$55, 36, FALSE), D85=12, VLOOKUP(H85, Film_Workers!$B$2:$AR$55, 37, FALSE)), C85=2017, _xlfn.IFS(D85=1, VLOOKUP(H85, Film_Workers!$B$2:$AR$55, 38, FALSE), D85=2, VLOOKUP(H85, Film_Workers!$B$2:$AR$55, 39, FALSE), D85=3, VLOOKUP(H85, Film_Workers!$B$2:$AR$55, 40, FALSE), D85=4, VLOOKUP(H85, Film_Workers!$B$2:$AR$55, 41, FALSE), D85=5, VLOOKUP(H85, Film_Workers!$B$2:$AR$55, 42, FALSE), D85=6, VLOOKUP(H85, Film_Workers!$B$2:$AR$55, 43)))</f>
        <v>0</v>
      </c>
      <c r="W85">
        <f>_xlfn.IFS(C85=2014, _xlfn.IFS(D85=1, VLOOKUP(H85, Priv_Workers!$B$2:$AR$55, 2, FALSE), D85=2, VLOOKUP(H85, Priv_Workers!$B$2:$AR$55, 3, FALSE), D85=3, VLOOKUP(H85, Priv_Workers!$B$2:$AR$55, 4, FALSE), D85=4, VLOOKUP(H85, Priv_Workers!$B$2:$AR$55, 5, FALSE), D85=5, VLOOKUP(H85, Priv_Workers!$B$2:$AR$55, 6, FALSE), D85=6, VLOOKUP(H85, Priv_Workers!$B$2:$AR$55, 7, FALSE), D85=7, VLOOKUP(H85, Priv_Workers!$B$2:$AR$55, 8, FALSE), D85=8, VLOOKUP(H85, Priv_Workers!$B$2:$AR$55, 9, FALSE), D85=9, VLOOKUP(H85, Priv_Workers!$B$2:$AR$55, 10, FALSE), D85=10, VLOOKUP(H85, Priv_Workers!$B$2:$AR$55, 11, FALSE), D85=11, VLOOKUP(H85, Priv_Workers!$B$2:$AR$55, 12, FALSE), D85=12, VLOOKUP(H85, Priv_Workers!$B$2:$AR$55, 13, FALSE)), C85=2015, _xlfn.IFS(D85=1, VLOOKUP(H85, Priv_Workers!$B$2:$AR$55, 14, FALSE), D85=2, VLOOKUP(H85, Priv_Workers!$B$2:$AR$55, 15, FALSE), D85=3, VLOOKUP(H85, Priv_Workers!$B$2:$AR$55, 16, FALSE), D85=4, VLOOKUP(H85, Priv_Workers!$B$2:$AR$55, 17, FALSE), D85=5, VLOOKUP(H85, Priv_Workers!$B$2:$AR$55, 18, FALSE), D85=6, VLOOKUP(H85, Priv_Workers!$B$2:$AR$55, 19, FALSE), D85=7, VLOOKUP(H85, Priv_Workers!$B$2:$AR$55, 20, FALSE), D85=8, VLOOKUP(H85, Priv_Workers!$B$2:$AR$55, 21, FALSE), D85=9, VLOOKUP(H85, Priv_Workers!$B$2:$AR$55, 22, FALSE), D85=10, VLOOKUP(H85, Priv_Workers!$B$2:$AR$55, 23, FALSE), D85=11, VLOOKUP(H85, Priv_Workers!$B$2:$AR$55, 24, FALSE), D85=12, VLOOKUP(H85, Priv_Workers!$B$2:$AR$55, 25, FALSE)), C85=2016, _xlfn.IFS(D85=1, VLOOKUP(H85, Priv_Workers!$B$2:$AR$55, 26, FALSE), D85=2, VLOOKUP(H85, Priv_Workers!$B$2:$AR$55, 27, FALSE), D85=3, VLOOKUP(H85, Priv_Workers!$B$2:$AR$55, 28, FALSE), D85=4, VLOOKUP(H85, Priv_Workers!$B$2:$AR$55, 29, FALSE), D85=5, VLOOKUP(H85, Priv_Workers!$B$2:$AR$55, 30, FALSE), D85=6, VLOOKUP(H85, Priv_Workers!$B$2:$AR$55, 31, FALSE), D85=7, VLOOKUP(H85, Priv_Workers!$B$2:$AR$55, 32, FALSE), D85=8, VLOOKUP(H85, Priv_Workers!$B$2:$AR$55, 33, FALSE), D85=9, VLOOKUP(H85, Priv_Workers!$B$2:$AR$55, 34, FALSE), D85=10, VLOOKUP(H85, Priv_Workers!$B$2:$AR$55, 35, FALSE), D85=11, VLOOKUP(H85, Priv_Workers!$B$2:$AR$55, 36, FALSE), D85=12, VLOOKUP(H85, Priv_Workers!$B$2:$AR$55, 37, FALSE)), C85=2017, _xlfn.IFS(D85=1, VLOOKUP(H85, Priv_Workers!$B$2:$AR$55, 38, FALSE), D85=2, VLOOKUP(H85, Priv_Workers!$B$2:$AR$55, 39, FALSE), D85=3, VLOOKUP(H85, Priv_Workers!$B$2:$AR$55, 40, FALSE), D85=4, VLOOKUP(H85, Priv_Workers!$B$2:$AR$55, 41, FALSE), D85=5, VLOOKUP(H85, Priv_Workers!$B$2:$AR$55, 42, FALSE), D85=6, VLOOKUP(H85, Priv_Workers!$B$2:$AR$55, 43)))</f>
        <v>0</v>
      </c>
      <c r="X85" s="15" t="e">
        <f t="shared" si="11"/>
        <v>#DIV/0!</v>
      </c>
      <c r="Y85" s="8">
        <f>_xlfn.IFS(C85=2014, _xlfn.IFS(E85=1, VLOOKUP(H85, Wage_Info!$B$2:$AD$55, 2, FALSE), E85=2, VLOOKUP(H85, Wage_Info!$B$2:$AD$55, 3, FALSE), E85=3, VLOOKUP(H85, Wage_Info!$B$2:$AD$55, 4, FALSE), E85=4, VLOOKUP(H85, Wage_Info!$B$2:$AD$55, 5, FALSE)), C85=2015, _xlfn.IFS(E85=1, VLOOKUP(H85, Wage_Info!$B$2:$AD$55, 6, FALSE), E85=2, VLOOKUP(H85, Wage_Info!$B$2:$AD$55, 7, FALSE), E85=3, VLOOKUP(H85, Wage_Info!$B$2:$AD$55, 8, FALSE), E85=4, VLOOKUP(H85, Wage_Info!$B$2:$AD$55, 9, FALSE)), C85=2016, _xlfn.IFS(E85=1, VLOOKUP(H85, Wage_Info!$B$2:$AD$55, 10, FALSE), E85=2, VLOOKUP(H85, Wage_Info!$B$2:$AD$55, 11, FALSE), E85=3, VLOOKUP(H85, Wage_Info!$B$2:$AD$55, 12, FALSE), E85=4, VLOOKUP(H85, Wage_Info!$B$2:$AD$55, 13, FALSE)), C85=2017, _xlfn.IFS(E85=1, VLOOKUP(H85, Wage_Info!$B$2:$AD$55, 14, FALSE), E85=2, VLOOKUP(H85, Wage_Info!$B$2:$AD$55, 15, FALSE)))</f>
        <v>0</v>
      </c>
      <c r="Z85" s="8">
        <f>_xlfn.IFS(C85=2014, _xlfn.IFS(E85=1, VLOOKUP(H85, Wage_Info!$B$2:$AD$55, 16, FALSE), E85=2, VLOOKUP(H85, Wage_Info!$B$2:$AD$55, 17, FALSE), E85=3, VLOOKUP(H85, Wage_Info!$B$2:$AD$55, 18, FALSE), E85=4, VLOOKUP(H85, Wage_Info!$B$2:$AD$55, 19, FALSE)), C85=2015, _xlfn.IFS(E85=1, VLOOKUP(H85, Wage_Info!$B$2:$AD$55, 20, FALSE), E85=2, VLOOKUP(H85, Wage_Info!$B$2:$AD$55, 21, FALSE), E85=3, VLOOKUP(H85, Wage_Info!$B$2:$AD$55, 22, FALSE), E85=4, VLOOKUP(H85, Wage_Info!$B$2:$AD$55, 23, FALSE)), C85=2016, _xlfn.IFS(E85=1, VLOOKUP(H85, Wage_Info!$B$2:$AD$55, 24, FALSE), E85=2, VLOOKUP(H85, Wage_Info!$B$2:$AD$55, 25, FALSE), E85=3, VLOOKUP(H85, Wage_Info!$B$2:$AD$55, 26, FALSE), E85=4, VLOOKUP(H85, Wage_Info!$B$2:$AD$55, 27, FALSE)), C85=2017, _xlfn.IFS(E85=1, VLOOKUP(H85, Wage_Info!$B$2:$AD$55, 28, FALSE), E85=2, VLOOKUP(H85, Wage_Info!$B$2:$AD$55, 29, FALSE)))</f>
        <v>0</v>
      </c>
      <c r="AA85" s="16" t="e">
        <f t="shared" si="12"/>
        <v>#DIV/0!</v>
      </c>
      <c r="AB85">
        <f>Key!C303</f>
        <v>1</v>
      </c>
      <c r="AC85">
        <f t="shared" si="13"/>
        <v>0</v>
      </c>
      <c r="AD85">
        <f t="shared" si="14"/>
        <v>0</v>
      </c>
      <c r="AE85">
        <f t="shared" si="15"/>
        <v>0</v>
      </c>
    </row>
    <row r="86" spans="1:31" x14ac:dyDescent="0.3">
      <c r="A86">
        <v>234</v>
      </c>
      <c r="B86">
        <v>53</v>
      </c>
      <c r="C86">
        <v>2016</v>
      </c>
      <c r="D86">
        <v>12</v>
      </c>
      <c r="E86">
        <f t="shared" si="8"/>
        <v>4</v>
      </c>
      <c r="F86">
        <v>2017</v>
      </c>
      <c r="G86" t="s">
        <v>187</v>
      </c>
      <c r="H86" s="13">
        <f>VALUE(IF(G86="foreign",53,SUBSTITUTE(G86,G86,VLOOKUP(G86,Key!$F$2:$G$55,2,))))</f>
        <v>53</v>
      </c>
      <c r="I86" t="s">
        <v>510</v>
      </c>
      <c r="J86">
        <f>VALUE(_xlfn.IFS(I86="foreign",53,I86="fictional",54,NOT(OR(I86="foreign",I86="fictional")),SUBSTITUTE(I86,I86,VLOOKUP(I86,Key!$F$2:$G$55,2,))))</f>
        <v>45</v>
      </c>
      <c r="K86">
        <f t="shared" si="9"/>
        <v>0</v>
      </c>
      <c r="L86">
        <f>VLOOKUP(H86, Key!$G$2:$J$54, 2)</f>
        <v>0</v>
      </c>
      <c r="M86">
        <f>VLOOKUP(J86, Key!$G$2:$J$54, 2)</f>
        <v>2</v>
      </c>
      <c r="N86">
        <f>VLOOKUP("*"&amp;G86&amp;"*",Key!$M$2:$N$6,2,FALSE)</f>
        <v>0</v>
      </c>
      <c r="O86">
        <f>VLOOKUP("*"&amp;G86&amp;"*",Key!$Q$2:$R$11,2,FALSE)</f>
        <v>0</v>
      </c>
      <c r="P86">
        <v>3259</v>
      </c>
      <c r="Q86" s="8">
        <v>35000000</v>
      </c>
      <c r="R86" t="s">
        <v>283</v>
      </c>
      <c r="S86">
        <f>VLOOKUP(R86, Key!$T$2:$U$23, 2, FALSE)</f>
        <v>4</v>
      </c>
      <c r="T86">
        <f t="shared" si="10"/>
        <v>0</v>
      </c>
      <c r="U86">
        <f>_xlfn.IFS(F86=2017, VLOOKUP(H86, 'State Pop'!$B$2:$F$55,5),F86=2016, VLOOKUP(H86, 'State Pop'!$B$2:$F$55,4), F86=2015, VLOOKUP(H86, 'State Pop'!$B$2:$F$55,3), F86=2014, VLOOKUP(H86, 'State Pop'!$B$2:$F$55,2))</f>
        <v>0</v>
      </c>
      <c r="V86">
        <f>_xlfn.IFS(C86=2014, _xlfn.IFS(D86=1, VLOOKUP(H86, Film_Workers!$B$2:$AR$55, 2, FALSE), D86=2, VLOOKUP(H86, Film_Workers!$B$2:$AR$55, 3, FALSE), D86=3, VLOOKUP(H86, Film_Workers!$B$2:$AR$55, 4, FALSE), D86=4, VLOOKUP(H86, Film_Workers!$B$2:$AR$55, 5, FALSE), D86=5, VLOOKUP(H86, Film_Workers!$B$2:$AR$55, 6, FALSE), D86=6, VLOOKUP(H86, Film_Workers!$B$2:$AR$55, 7, FALSE), D86=7, VLOOKUP(H86, Film_Workers!$B$2:$AR$55, 8, FALSE), D86=8, VLOOKUP(H86, Film_Workers!$B$2:$AR$55, 9, FALSE), D86=9, VLOOKUP(H86, Film_Workers!$B$2:$AR$55, 10, FALSE), D86=10, VLOOKUP(H86, Film_Workers!$B$2:$AR$55, 11, FALSE), D86=11, VLOOKUP(H86, Film_Workers!$B$2:$AR$55, 12, FALSE), D86=12, VLOOKUP(H86, Film_Workers!$B$2:$AR$55, 13, FALSE)), C86=2015, _xlfn.IFS(D86=1, VLOOKUP(H86, Film_Workers!$B$2:$AR$55, 14, FALSE), D86=2, VLOOKUP(H86, Film_Workers!$B$2:$AR$55, 15, FALSE), D86=3, VLOOKUP(H86, Film_Workers!$B$2:$AR$55, 16, FALSE), D86=4, VLOOKUP(H86, Film_Workers!$B$2:$AR$55, 17, FALSE), D86=5, VLOOKUP(H86, Film_Workers!$B$2:$AR$55, 18, FALSE), D86=6, VLOOKUP(H86, Film_Workers!$B$2:$AR$55, 19, FALSE), D86=7, VLOOKUP(H86, Film_Workers!$B$2:$AR$55, 20, FALSE), D86=8, VLOOKUP(H86, Film_Workers!$B$2:$AR$55, 21, FALSE), D86=9, VLOOKUP(H86, Film_Workers!$B$2:$AR$55, 22, FALSE), D86=10, VLOOKUP(H86, Film_Workers!$B$2:$AR$55, 23, FALSE), D86=11, VLOOKUP(H86, Film_Workers!$B$2:$AR$55, 24, FALSE), D86=12, VLOOKUP(H86, Film_Workers!$B$2:$AR$55, 25, FALSE)), C86=2016, _xlfn.IFS(D86=1, VLOOKUP(H86, Film_Workers!$B$2:$AR$55, 26, FALSE), D86=2, VLOOKUP(H86, Film_Workers!$B$2:$AR$55, 27, FALSE), D86=3, VLOOKUP(H86, Film_Workers!$B$2:$AR$55, 28, FALSE), D86=4, VLOOKUP(H86, Film_Workers!$B$2:$AR$55, 29, FALSE), D86=5, VLOOKUP(H86, Film_Workers!$B$2:$AR$55, 30, FALSE), D86=6, VLOOKUP(H86, Film_Workers!$B$2:$AR$55, 31, FALSE), D86=7, VLOOKUP(H86, Film_Workers!$B$2:$AR$55, 32, FALSE), D86=8, VLOOKUP(H86, Film_Workers!$B$2:$AR$55, 33, FALSE), D86=9, VLOOKUP(H86, Film_Workers!$B$2:$AR$55, 34, FALSE), D86=10, VLOOKUP(H86, Film_Workers!$B$2:$AR$55, 35, FALSE), D86=11, VLOOKUP(H86, Film_Workers!$B$2:$AR$55, 36, FALSE), D86=12, VLOOKUP(H86, Film_Workers!$B$2:$AR$55, 37, FALSE)), C86=2017, _xlfn.IFS(D86=1, VLOOKUP(H86, Film_Workers!$B$2:$AR$55, 38, FALSE), D86=2, VLOOKUP(H86, Film_Workers!$B$2:$AR$55, 39, FALSE), D86=3, VLOOKUP(H86, Film_Workers!$B$2:$AR$55, 40, FALSE), D86=4, VLOOKUP(H86, Film_Workers!$B$2:$AR$55, 41, FALSE), D86=5, VLOOKUP(H86, Film_Workers!$B$2:$AR$55, 42, FALSE), D86=6, VLOOKUP(H86, Film_Workers!$B$2:$AR$55, 43)))</f>
        <v>0</v>
      </c>
      <c r="W86">
        <f>_xlfn.IFS(C86=2014, _xlfn.IFS(D86=1, VLOOKUP(H86, Priv_Workers!$B$2:$AR$55, 2, FALSE), D86=2, VLOOKUP(H86, Priv_Workers!$B$2:$AR$55, 3, FALSE), D86=3, VLOOKUP(H86, Priv_Workers!$B$2:$AR$55, 4, FALSE), D86=4, VLOOKUP(H86, Priv_Workers!$B$2:$AR$55, 5, FALSE), D86=5, VLOOKUP(H86, Priv_Workers!$B$2:$AR$55, 6, FALSE), D86=6, VLOOKUP(H86, Priv_Workers!$B$2:$AR$55, 7, FALSE), D86=7, VLOOKUP(H86, Priv_Workers!$B$2:$AR$55, 8, FALSE), D86=8, VLOOKUP(H86, Priv_Workers!$B$2:$AR$55, 9, FALSE), D86=9, VLOOKUP(H86, Priv_Workers!$B$2:$AR$55, 10, FALSE), D86=10, VLOOKUP(H86, Priv_Workers!$B$2:$AR$55, 11, FALSE), D86=11, VLOOKUP(H86, Priv_Workers!$B$2:$AR$55, 12, FALSE), D86=12, VLOOKUP(H86, Priv_Workers!$B$2:$AR$55, 13, FALSE)), C86=2015, _xlfn.IFS(D86=1, VLOOKUP(H86, Priv_Workers!$B$2:$AR$55, 14, FALSE), D86=2, VLOOKUP(H86, Priv_Workers!$B$2:$AR$55, 15, FALSE), D86=3, VLOOKUP(H86, Priv_Workers!$B$2:$AR$55, 16, FALSE), D86=4, VLOOKUP(H86, Priv_Workers!$B$2:$AR$55, 17, FALSE), D86=5, VLOOKUP(H86, Priv_Workers!$B$2:$AR$55, 18, FALSE), D86=6, VLOOKUP(H86, Priv_Workers!$B$2:$AR$55, 19, FALSE), D86=7, VLOOKUP(H86, Priv_Workers!$B$2:$AR$55, 20, FALSE), D86=8, VLOOKUP(H86, Priv_Workers!$B$2:$AR$55, 21, FALSE), D86=9, VLOOKUP(H86, Priv_Workers!$B$2:$AR$55, 22, FALSE), D86=10, VLOOKUP(H86, Priv_Workers!$B$2:$AR$55, 23, FALSE), D86=11, VLOOKUP(H86, Priv_Workers!$B$2:$AR$55, 24, FALSE), D86=12, VLOOKUP(H86, Priv_Workers!$B$2:$AR$55, 25, FALSE)), C86=2016, _xlfn.IFS(D86=1, VLOOKUP(H86, Priv_Workers!$B$2:$AR$55, 26, FALSE), D86=2, VLOOKUP(H86, Priv_Workers!$B$2:$AR$55, 27, FALSE), D86=3, VLOOKUP(H86, Priv_Workers!$B$2:$AR$55, 28, FALSE), D86=4, VLOOKUP(H86, Priv_Workers!$B$2:$AR$55, 29, FALSE), D86=5, VLOOKUP(H86, Priv_Workers!$B$2:$AR$55, 30, FALSE), D86=6, VLOOKUP(H86, Priv_Workers!$B$2:$AR$55, 31, FALSE), D86=7, VLOOKUP(H86, Priv_Workers!$B$2:$AR$55, 32, FALSE), D86=8, VLOOKUP(H86, Priv_Workers!$B$2:$AR$55, 33, FALSE), D86=9, VLOOKUP(H86, Priv_Workers!$B$2:$AR$55, 34, FALSE), D86=10, VLOOKUP(H86, Priv_Workers!$B$2:$AR$55, 35, FALSE), D86=11, VLOOKUP(H86, Priv_Workers!$B$2:$AR$55, 36, FALSE), D86=12, VLOOKUP(H86, Priv_Workers!$B$2:$AR$55, 37, FALSE)), C86=2017, _xlfn.IFS(D86=1, VLOOKUP(H86, Priv_Workers!$B$2:$AR$55, 38, FALSE), D86=2, VLOOKUP(H86, Priv_Workers!$B$2:$AR$55, 39, FALSE), D86=3, VLOOKUP(H86, Priv_Workers!$B$2:$AR$55, 40, FALSE), D86=4, VLOOKUP(H86, Priv_Workers!$B$2:$AR$55, 41, FALSE), D86=5, VLOOKUP(H86, Priv_Workers!$B$2:$AR$55, 42, FALSE), D86=6, VLOOKUP(H86, Priv_Workers!$B$2:$AR$55, 43)))</f>
        <v>0</v>
      </c>
      <c r="X86" s="15" t="e">
        <f t="shared" si="11"/>
        <v>#DIV/0!</v>
      </c>
      <c r="Y86" s="8">
        <f>_xlfn.IFS(C86=2014, _xlfn.IFS(E86=1, VLOOKUP(H86, Wage_Info!$B$2:$AD$55, 2, FALSE), E86=2, VLOOKUP(H86, Wage_Info!$B$2:$AD$55, 3, FALSE), E86=3, VLOOKUP(H86, Wage_Info!$B$2:$AD$55, 4, FALSE), E86=4, VLOOKUP(H86, Wage_Info!$B$2:$AD$55, 5, FALSE)), C86=2015, _xlfn.IFS(E86=1, VLOOKUP(H86, Wage_Info!$B$2:$AD$55, 6, FALSE), E86=2, VLOOKUP(H86, Wage_Info!$B$2:$AD$55, 7, FALSE), E86=3, VLOOKUP(H86, Wage_Info!$B$2:$AD$55, 8, FALSE), E86=4, VLOOKUP(H86, Wage_Info!$B$2:$AD$55, 9, FALSE)), C86=2016, _xlfn.IFS(E86=1, VLOOKUP(H86, Wage_Info!$B$2:$AD$55, 10, FALSE), E86=2, VLOOKUP(H86, Wage_Info!$B$2:$AD$55, 11, FALSE), E86=3, VLOOKUP(H86, Wage_Info!$B$2:$AD$55, 12, FALSE), E86=4, VLOOKUP(H86, Wage_Info!$B$2:$AD$55, 13, FALSE)), C86=2017, _xlfn.IFS(E86=1, VLOOKUP(H86, Wage_Info!$B$2:$AD$55, 14, FALSE), E86=2, VLOOKUP(H86, Wage_Info!$B$2:$AD$55, 15, FALSE)))</f>
        <v>0</v>
      </c>
      <c r="Z86" s="8">
        <f>_xlfn.IFS(C86=2014, _xlfn.IFS(E86=1, VLOOKUP(H86, Wage_Info!$B$2:$AD$55, 16, FALSE), E86=2, VLOOKUP(H86, Wage_Info!$B$2:$AD$55, 17, FALSE), E86=3, VLOOKUP(H86, Wage_Info!$B$2:$AD$55, 18, FALSE), E86=4, VLOOKUP(H86, Wage_Info!$B$2:$AD$55, 19, FALSE)), C86=2015, _xlfn.IFS(E86=1, VLOOKUP(H86, Wage_Info!$B$2:$AD$55, 20, FALSE), E86=2, VLOOKUP(H86, Wage_Info!$B$2:$AD$55, 21, FALSE), E86=3, VLOOKUP(H86, Wage_Info!$B$2:$AD$55, 22, FALSE), E86=4, VLOOKUP(H86, Wage_Info!$B$2:$AD$55, 23, FALSE)), C86=2016, _xlfn.IFS(E86=1, VLOOKUP(H86, Wage_Info!$B$2:$AD$55, 24, FALSE), E86=2, VLOOKUP(H86, Wage_Info!$B$2:$AD$55, 25, FALSE), E86=3, VLOOKUP(H86, Wage_Info!$B$2:$AD$55, 26, FALSE), E86=4, VLOOKUP(H86, Wage_Info!$B$2:$AD$55, 27, FALSE)), C86=2017, _xlfn.IFS(E86=1, VLOOKUP(H86, Wage_Info!$B$2:$AD$55, 28, FALSE), E86=2, VLOOKUP(H86, Wage_Info!$B$2:$AD$55, 29, FALSE)))</f>
        <v>0</v>
      </c>
      <c r="AA86" s="16" t="e">
        <f t="shared" si="12"/>
        <v>#DIV/0!</v>
      </c>
      <c r="AB86">
        <f>Key!C235</f>
        <v>1</v>
      </c>
      <c r="AC86">
        <f t="shared" si="13"/>
        <v>0</v>
      </c>
      <c r="AD86">
        <f t="shared" si="14"/>
        <v>0</v>
      </c>
      <c r="AE86">
        <f t="shared" si="15"/>
        <v>0</v>
      </c>
    </row>
    <row r="87" spans="1:31" x14ac:dyDescent="0.3">
      <c r="A87">
        <v>129</v>
      </c>
      <c r="B87">
        <v>129</v>
      </c>
      <c r="C87">
        <v>2015</v>
      </c>
      <c r="D87">
        <v>1</v>
      </c>
      <c r="E87">
        <f t="shared" si="8"/>
        <v>1</v>
      </c>
      <c r="F87">
        <v>2016</v>
      </c>
      <c r="G87" t="s">
        <v>187</v>
      </c>
      <c r="H87" s="13">
        <f>VALUE(IF(G87="foreign",53,SUBSTITUTE(G87,G87,VLOOKUP(G87,Key!$F$2:$G$55,2,))))</f>
        <v>53</v>
      </c>
      <c r="I87" t="s">
        <v>187</v>
      </c>
      <c r="J87">
        <f>VALUE(_xlfn.IFS(I87="foreign",53,I87="fictional",54,NOT(OR(I87="foreign",I87="fictional")),SUBSTITUTE(I87,I87,VLOOKUP(I87,Key!$F$2:$G$55,2,))))</f>
        <v>53</v>
      </c>
      <c r="K87">
        <f t="shared" si="9"/>
        <v>1</v>
      </c>
      <c r="L87">
        <f>VLOOKUP(H87, Key!$G$2:$J$54, 2)</f>
        <v>0</v>
      </c>
      <c r="M87">
        <f>VLOOKUP(J87, Key!$G$2:$J$54, 2)</f>
        <v>0</v>
      </c>
      <c r="N87">
        <f>VLOOKUP("*"&amp;G87&amp;"*",Key!$M$2:$N$6,2,FALSE)</f>
        <v>0</v>
      </c>
      <c r="O87">
        <f>VLOOKUP("*"&amp;G87&amp;"*",Key!$Q$2:$R$11,2,FALSE)</f>
        <v>0</v>
      </c>
      <c r="P87">
        <v>1802</v>
      </c>
      <c r="Q87" s="8">
        <v>12000000</v>
      </c>
      <c r="R87" t="s">
        <v>337</v>
      </c>
      <c r="S87">
        <f>VLOOKUP(R87, Key!$T$2:$U$16, 2, FALSE)</f>
        <v>15</v>
      </c>
      <c r="T87">
        <f t="shared" si="10"/>
        <v>1</v>
      </c>
      <c r="U87">
        <f>_xlfn.IFS(F87=2017, VLOOKUP(H87, 'State Pop'!$B$2:$F$55,5),F87=2016, VLOOKUP(H87, 'State Pop'!$B$2:$F$55,4), F87=2015, VLOOKUP(H87, 'State Pop'!$B$2:$F$55,3), F87=2014, VLOOKUP(H87, 'State Pop'!$B$2:$F$55,2))</f>
        <v>0</v>
      </c>
      <c r="V87">
        <f>_xlfn.IFS(C87=2014, _xlfn.IFS(D87=1, VLOOKUP(H87, Film_Workers!$B$2:$AR$55, 2, FALSE), D87=2, VLOOKUP(H87, Film_Workers!$B$2:$AR$55, 3, FALSE), D87=3, VLOOKUP(H87, Film_Workers!$B$2:$AR$55, 4, FALSE), D87=4, VLOOKUP(H87, Film_Workers!$B$2:$AR$55, 5, FALSE), D87=5, VLOOKUP(H87, Film_Workers!$B$2:$AR$55, 6, FALSE), D87=6, VLOOKUP(H87, Film_Workers!$B$2:$AR$55, 7, FALSE), D87=7, VLOOKUP(H87, Film_Workers!$B$2:$AR$55, 8, FALSE), D87=8, VLOOKUP(H87, Film_Workers!$B$2:$AR$55, 9, FALSE), D87=9, VLOOKUP(H87, Film_Workers!$B$2:$AR$55, 10, FALSE), D87=10, VLOOKUP(H87, Film_Workers!$B$2:$AR$55, 11, FALSE), D87=11, VLOOKUP(H87, Film_Workers!$B$2:$AR$55, 12, FALSE), D87=12, VLOOKUP(H87, Film_Workers!$B$2:$AR$55, 13, FALSE)), C87=2015, _xlfn.IFS(D87=1, VLOOKUP(H87, Film_Workers!$B$2:$AR$55, 14, FALSE), D87=2, VLOOKUP(H87, Film_Workers!$B$2:$AR$55, 15, FALSE), D87=3, VLOOKUP(H87, Film_Workers!$B$2:$AR$55, 16, FALSE), D87=4, VLOOKUP(H87, Film_Workers!$B$2:$AR$55, 17, FALSE), D87=5, VLOOKUP(H87, Film_Workers!$B$2:$AR$55, 18, FALSE), D87=6, VLOOKUP(H87, Film_Workers!$B$2:$AR$55, 19, FALSE), D87=7, VLOOKUP(H87, Film_Workers!$B$2:$AR$55, 20, FALSE), D87=8, VLOOKUP(H87, Film_Workers!$B$2:$AR$55, 21, FALSE), D87=9, VLOOKUP(H87, Film_Workers!$B$2:$AR$55, 22, FALSE), D87=10, VLOOKUP(H87, Film_Workers!$B$2:$AR$55, 23, FALSE), D87=11, VLOOKUP(H87, Film_Workers!$B$2:$AR$55, 24, FALSE), D87=12, VLOOKUP(H87, Film_Workers!$B$2:$AR$55, 25, FALSE)), C87=2016, _xlfn.IFS(D87=1, VLOOKUP(H87, Film_Workers!$B$2:$AR$55, 26, FALSE), D87=2, VLOOKUP(H87, Film_Workers!$B$2:$AR$55, 27, FALSE), D87=3, VLOOKUP(H87, Film_Workers!$B$2:$AR$55, 28, FALSE), D87=4, VLOOKUP(H87, Film_Workers!$B$2:$AR$55, 29, FALSE), D87=5, VLOOKUP(H87, Film_Workers!$B$2:$AR$55, 30, FALSE), D87=6, VLOOKUP(H87, Film_Workers!$B$2:$AR$55, 31, FALSE), D87=7, VLOOKUP(H87, Film_Workers!$B$2:$AR$55, 32, FALSE), D87=8, VLOOKUP(H87, Film_Workers!$B$2:$AR$55, 33, FALSE), D87=9, VLOOKUP(H87, Film_Workers!$B$2:$AR$55, 34, FALSE), D87=10, VLOOKUP(H87, Film_Workers!$B$2:$AR$55, 35, FALSE), D87=11, VLOOKUP(H87, Film_Workers!$B$2:$AR$55, 36, FALSE), D87=12, VLOOKUP(H87, Film_Workers!$B$2:$AR$55, 37, FALSE)), C87=2017, _xlfn.IFS(D87=1, VLOOKUP(H87, Film_Workers!$B$2:$AR$55, 38, FALSE), D87=2, VLOOKUP(H87, Film_Workers!$B$2:$AR$55, 39, FALSE), D87=3, VLOOKUP(H87, Film_Workers!$B$2:$AR$55, 40, FALSE), D87=4, VLOOKUP(H87, Film_Workers!$B$2:$AR$55, 41, FALSE), D87=5, VLOOKUP(H87, Film_Workers!$B$2:$AR$55, 42, FALSE), D87=6, VLOOKUP(H87, Film_Workers!$B$2:$AR$55, 43)))</f>
        <v>0</v>
      </c>
      <c r="W87">
        <f>_xlfn.IFS(C87=2014, _xlfn.IFS(D87=1, VLOOKUP(H87, Priv_Workers!$B$2:$AR$55, 2, FALSE), D87=2, VLOOKUP(H87, Priv_Workers!$B$2:$AR$55, 3, FALSE), D87=3, VLOOKUP(H87, Priv_Workers!$B$2:$AR$55, 4, FALSE), D87=4, VLOOKUP(H87, Priv_Workers!$B$2:$AR$55, 5, FALSE), D87=5, VLOOKUP(H87, Priv_Workers!$B$2:$AR$55, 6, FALSE), D87=6, VLOOKUP(H87, Priv_Workers!$B$2:$AR$55, 7, FALSE), D87=7, VLOOKUP(H87, Priv_Workers!$B$2:$AR$55, 8, FALSE), D87=8, VLOOKUP(H87, Priv_Workers!$B$2:$AR$55, 9, FALSE), D87=9, VLOOKUP(H87, Priv_Workers!$B$2:$AR$55, 10, FALSE), D87=10, VLOOKUP(H87, Priv_Workers!$B$2:$AR$55, 11, FALSE), D87=11, VLOOKUP(H87, Priv_Workers!$B$2:$AR$55, 12, FALSE), D87=12, VLOOKUP(H87, Priv_Workers!$B$2:$AR$55, 13, FALSE)), C87=2015, _xlfn.IFS(D87=1, VLOOKUP(H87, Priv_Workers!$B$2:$AR$55, 14, FALSE), D87=2, VLOOKUP(H87, Priv_Workers!$B$2:$AR$55, 15, FALSE), D87=3, VLOOKUP(H87, Priv_Workers!$B$2:$AR$55, 16, FALSE), D87=4, VLOOKUP(H87, Priv_Workers!$B$2:$AR$55, 17, FALSE), D87=5, VLOOKUP(H87, Priv_Workers!$B$2:$AR$55, 18, FALSE), D87=6, VLOOKUP(H87, Priv_Workers!$B$2:$AR$55, 19, FALSE), D87=7, VLOOKUP(H87, Priv_Workers!$B$2:$AR$55, 20, FALSE), D87=8, VLOOKUP(H87, Priv_Workers!$B$2:$AR$55, 21, FALSE), D87=9, VLOOKUP(H87, Priv_Workers!$B$2:$AR$55, 22, FALSE), D87=10, VLOOKUP(H87, Priv_Workers!$B$2:$AR$55, 23, FALSE), D87=11, VLOOKUP(H87, Priv_Workers!$B$2:$AR$55, 24, FALSE), D87=12, VLOOKUP(H87, Priv_Workers!$B$2:$AR$55, 25, FALSE)), C87=2016, _xlfn.IFS(D87=1, VLOOKUP(H87, Priv_Workers!$B$2:$AR$55, 26, FALSE), D87=2, VLOOKUP(H87, Priv_Workers!$B$2:$AR$55, 27, FALSE), D87=3, VLOOKUP(H87, Priv_Workers!$B$2:$AR$55, 28, FALSE), D87=4, VLOOKUP(H87, Priv_Workers!$B$2:$AR$55, 29, FALSE), D87=5, VLOOKUP(H87, Priv_Workers!$B$2:$AR$55, 30, FALSE), D87=6, VLOOKUP(H87, Priv_Workers!$B$2:$AR$55, 31, FALSE), D87=7, VLOOKUP(H87, Priv_Workers!$B$2:$AR$55, 32, FALSE), D87=8, VLOOKUP(H87, Priv_Workers!$B$2:$AR$55, 33, FALSE), D87=9, VLOOKUP(H87, Priv_Workers!$B$2:$AR$55, 34, FALSE), D87=10, VLOOKUP(H87, Priv_Workers!$B$2:$AR$55, 35, FALSE), D87=11, VLOOKUP(H87, Priv_Workers!$B$2:$AR$55, 36, FALSE), D87=12, VLOOKUP(H87, Priv_Workers!$B$2:$AR$55, 37, FALSE)), C87=2017, _xlfn.IFS(D87=1, VLOOKUP(H87, Priv_Workers!$B$2:$AR$55, 38, FALSE), D87=2, VLOOKUP(H87, Priv_Workers!$B$2:$AR$55, 39, FALSE), D87=3, VLOOKUP(H87, Priv_Workers!$B$2:$AR$55, 40, FALSE), D87=4, VLOOKUP(H87, Priv_Workers!$B$2:$AR$55, 41, FALSE), D87=5, VLOOKUP(H87, Priv_Workers!$B$2:$AR$55, 42, FALSE), D87=6, VLOOKUP(H87, Priv_Workers!$B$2:$AR$55, 43)))</f>
        <v>0</v>
      </c>
      <c r="X87" s="15" t="e">
        <f t="shared" si="11"/>
        <v>#DIV/0!</v>
      </c>
      <c r="Y87" s="8">
        <f>_xlfn.IFS(C87=2014, _xlfn.IFS(E87=1, VLOOKUP(H87, Wage_Info!$B$2:$AD$55, 2, FALSE), E87=2, VLOOKUP(H87, Wage_Info!$B$2:$AD$55, 3, FALSE), E87=3, VLOOKUP(H87, Wage_Info!$B$2:$AD$55, 4, FALSE), E87=4, VLOOKUP(H87, Wage_Info!$B$2:$AD$55, 5, FALSE)), C87=2015, _xlfn.IFS(E87=1, VLOOKUP(H87, Wage_Info!$B$2:$AD$55, 6, FALSE), E87=2, VLOOKUP(H87, Wage_Info!$B$2:$AD$55, 7, FALSE), E87=3, VLOOKUP(H87, Wage_Info!$B$2:$AD$55, 8, FALSE), E87=4, VLOOKUP(H87, Wage_Info!$B$2:$AD$55, 9, FALSE)), C87=2016, _xlfn.IFS(E87=1, VLOOKUP(H87, Wage_Info!$B$2:$AD$55, 10, FALSE), E87=2, VLOOKUP(H87, Wage_Info!$B$2:$AD$55, 11, FALSE), E87=3, VLOOKUP(H87, Wage_Info!$B$2:$AD$55, 12, FALSE), E87=4, VLOOKUP(H87, Wage_Info!$B$2:$AD$55, 13, FALSE)), C87=2017, _xlfn.IFS(E87=1, VLOOKUP(H87, Wage_Info!$B$2:$AD$55, 14, FALSE), E87=2, VLOOKUP(H87, Wage_Info!$B$2:$AD$55, 15, FALSE)))</f>
        <v>0</v>
      </c>
      <c r="Z87" s="8">
        <f>_xlfn.IFS(C87=2014, _xlfn.IFS(E87=1, VLOOKUP(H87, Wage_Info!$B$2:$AD$55, 16, FALSE), E87=2, VLOOKUP(H87, Wage_Info!$B$2:$AD$55, 17, FALSE), E87=3, VLOOKUP(H87, Wage_Info!$B$2:$AD$55, 18, FALSE), E87=4, VLOOKUP(H87, Wage_Info!$B$2:$AD$55, 19, FALSE)), C87=2015, _xlfn.IFS(E87=1, VLOOKUP(H87, Wage_Info!$B$2:$AD$55, 20, FALSE), E87=2, VLOOKUP(H87, Wage_Info!$B$2:$AD$55, 21, FALSE), E87=3, VLOOKUP(H87, Wage_Info!$B$2:$AD$55, 22, FALSE), E87=4, VLOOKUP(H87, Wage_Info!$B$2:$AD$55, 23, FALSE)), C87=2016, _xlfn.IFS(E87=1, VLOOKUP(H87, Wage_Info!$B$2:$AD$55, 24, FALSE), E87=2, VLOOKUP(H87, Wage_Info!$B$2:$AD$55, 25, FALSE), E87=3, VLOOKUP(H87, Wage_Info!$B$2:$AD$55, 26, FALSE), E87=4, VLOOKUP(H87, Wage_Info!$B$2:$AD$55, 27, FALSE)), C87=2017, _xlfn.IFS(E87=1, VLOOKUP(H87, Wage_Info!$B$2:$AD$55, 28, FALSE), E87=2, VLOOKUP(H87, Wage_Info!$B$2:$AD$55, 29, FALSE)))</f>
        <v>0</v>
      </c>
      <c r="AA87" s="16" t="e">
        <f t="shared" si="12"/>
        <v>#DIV/0!</v>
      </c>
      <c r="AB87">
        <f>Key!C130</f>
        <v>1</v>
      </c>
      <c r="AC87">
        <f t="shared" si="13"/>
        <v>0</v>
      </c>
      <c r="AD87">
        <f t="shared" si="14"/>
        <v>0</v>
      </c>
      <c r="AE87">
        <f t="shared" si="15"/>
        <v>0</v>
      </c>
    </row>
    <row r="88" spans="1:31" x14ac:dyDescent="0.3">
      <c r="A88">
        <v>135</v>
      </c>
      <c r="B88">
        <v>135</v>
      </c>
      <c r="C88">
        <v>2015</v>
      </c>
      <c r="D88">
        <v>1</v>
      </c>
      <c r="E88">
        <f t="shared" si="8"/>
        <v>1</v>
      </c>
      <c r="F88">
        <v>2016</v>
      </c>
      <c r="G88" t="s">
        <v>187</v>
      </c>
      <c r="H88" s="13">
        <f>VALUE(IF(G88="foreign",53,SUBSTITUTE(G88,G88,VLOOKUP(G88,Key!$F$2:$G$55,2,))))</f>
        <v>53</v>
      </c>
      <c r="I88" t="s">
        <v>282</v>
      </c>
      <c r="J88">
        <f>VALUE(_xlfn.IFS(I88="foreign",53,I88="fictional",54,NOT(OR(I88="foreign",I88="fictional")),SUBSTITUTE(I88,I88,VLOOKUP(I88,Key!$F$2:$G$55,2,))))</f>
        <v>53</v>
      </c>
      <c r="K88">
        <f t="shared" si="9"/>
        <v>1</v>
      </c>
      <c r="L88">
        <f>VLOOKUP(H88, Key!$G$2:$J$54, 2)</f>
        <v>0</v>
      </c>
      <c r="M88">
        <f>VLOOKUP(J88, Key!$G$2:$J$54, 2)</f>
        <v>0</v>
      </c>
      <c r="N88">
        <f>VLOOKUP("*"&amp;G88&amp;"*",Key!$M$2:$N$6,2,FALSE)</f>
        <v>0</v>
      </c>
      <c r="O88">
        <f>VLOOKUP("*"&amp;G88&amp;"*",Key!$Q$2:$R$11,2,FALSE)</f>
        <v>0</v>
      </c>
      <c r="P88">
        <v>1580</v>
      </c>
      <c r="Q88" s="8">
        <v>50000000</v>
      </c>
      <c r="R88" t="s">
        <v>178</v>
      </c>
      <c r="S88">
        <f>VLOOKUP(R88, Key!$T$2:$U$16, 2, FALSE)</f>
        <v>5</v>
      </c>
      <c r="T88">
        <f t="shared" si="10"/>
        <v>0</v>
      </c>
      <c r="U88">
        <f>_xlfn.IFS(F88=2017, VLOOKUP(H88, 'State Pop'!$B$2:$F$55,5),F88=2016, VLOOKUP(H88, 'State Pop'!$B$2:$F$55,4), F88=2015, VLOOKUP(H88, 'State Pop'!$B$2:$F$55,3), F88=2014, VLOOKUP(H88, 'State Pop'!$B$2:$F$55,2))</f>
        <v>0</v>
      </c>
      <c r="V88">
        <f>_xlfn.IFS(C88=2014, _xlfn.IFS(D88=1, VLOOKUP(H88, Film_Workers!$B$2:$AR$55, 2, FALSE), D88=2, VLOOKUP(H88, Film_Workers!$B$2:$AR$55, 3, FALSE), D88=3, VLOOKUP(H88, Film_Workers!$B$2:$AR$55, 4, FALSE), D88=4, VLOOKUP(H88, Film_Workers!$B$2:$AR$55, 5, FALSE), D88=5, VLOOKUP(H88, Film_Workers!$B$2:$AR$55, 6, FALSE), D88=6, VLOOKUP(H88, Film_Workers!$B$2:$AR$55, 7, FALSE), D88=7, VLOOKUP(H88, Film_Workers!$B$2:$AR$55, 8, FALSE), D88=8, VLOOKUP(H88, Film_Workers!$B$2:$AR$55, 9, FALSE), D88=9, VLOOKUP(H88, Film_Workers!$B$2:$AR$55, 10, FALSE), D88=10, VLOOKUP(H88, Film_Workers!$B$2:$AR$55, 11, FALSE), D88=11, VLOOKUP(H88, Film_Workers!$B$2:$AR$55, 12, FALSE), D88=12, VLOOKUP(H88, Film_Workers!$B$2:$AR$55, 13, FALSE)), C88=2015, _xlfn.IFS(D88=1, VLOOKUP(H88, Film_Workers!$B$2:$AR$55, 14, FALSE), D88=2, VLOOKUP(H88, Film_Workers!$B$2:$AR$55, 15, FALSE), D88=3, VLOOKUP(H88, Film_Workers!$B$2:$AR$55, 16, FALSE), D88=4, VLOOKUP(H88, Film_Workers!$B$2:$AR$55, 17, FALSE), D88=5, VLOOKUP(H88, Film_Workers!$B$2:$AR$55, 18, FALSE), D88=6, VLOOKUP(H88, Film_Workers!$B$2:$AR$55, 19, FALSE), D88=7, VLOOKUP(H88, Film_Workers!$B$2:$AR$55, 20, FALSE), D88=8, VLOOKUP(H88, Film_Workers!$B$2:$AR$55, 21, FALSE), D88=9, VLOOKUP(H88, Film_Workers!$B$2:$AR$55, 22, FALSE), D88=10, VLOOKUP(H88, Film_Workers!$B$2:$AR$55, 23, FALSE), D88=11, VLOOKUP(H88, Film_Workers!$B$2:$AR$55, 24, FALSE), D88=12, VLOOKUP(H88, Film_Workers!$B$2:$AR$55, 25, FALSE)), C88=2016, _xlfn.IFS(D88=1, VLOOKUP(H88, Film_Workers!$B$2:$AR$55, 26, FALSE), D88=2, VLOOKUP(H88, Film_Workers!$B$2:$AR$55, 27, FALSE), D88=3, VLOOKUP(H88, Film_Workers!$B$2:$AR$55, 28, FALSE), D88=4, VLOOKUP(H88, Film_Workers!$B$2:$AR$55, 29, FALSE), D88=5, VLOOKUP(H88, Film_Workers!$B$2:$AR$55, 30, FALSE), D88=6, VLOOKUP(H88, Film_Workers!$B$2:$AR$55, 31, FALSE), D88=7, VLOOKUP(H88, Film_Workers!$B$2:$AR$55, 32, FALSE), D88=8, VLOOKUP(H88, Film_Workers!$B$2:$AR$55, 33, FALSE), D88=9, VLOOKUP(H88, Film_Workers!$B$2:$AR$55, 34, FALSE), D88=10, VLOOKUP(H88, Film_Workers!$B$2:$AR$55, 35, FALSE), D88=11, VLOOKUP(H88, Film_Workers!$B$2:$AR$55, 36, FALSE), D88=12, VLOOKUP(H88, Film_Workers!$B$2:$AR$55, 37, FALSE)), C88=2017, _xlfn.IFS(D88=1, VLOOKUP(H88, Film_Workers!$B$2:$AR$55, 38, FALSE), D88=2, VLOOKUP(H88, Film_Workers!$B$2:$AR$55, 39, FALSE), D88=3, VLOOKUP(H88, Film_Workers!$B$2:$AR$55, 40, FALSE), D88=4, VLOOKUP(H88, Film_Workers!$B$2:$AR$55, 41, FALSE), D88=5, VLOOKUP(H88, Film_Workers!$B$2:$AR$55, 42, FALSE), D88=6, VLOOKUP(H88, Film_Workers!$B$2:$AR$55, 43)))</f>
        <v>0</v>
      </c>
      <c r="W88">
        <f>_xlfn.IFS(C88=2014, _xlfn.IFS(D88=1, VLOOKUP(H88, Priv_Workers!$B$2:$AR$55, 2, FALSE), D88=2, VLOOKUP(H88, Priv_Workers!$B$2:$AR$55, 3, FALSE), D88=3, VLOOKUP(H88, Priv_Workers!$B$2:$AR$55, 4, FALSE), D88=4, VLOOKUP(H88, Priv_Workers!$B$2:$AR$55, 5, FALSE), D88=5, VLOOKUP(H88, Priv_Workers!$B$2:$AR$55, 6, FALSE), D88=6, VLOOKUP(H88, Priv_Workers!$B$2:$AR$55, 7, FALSE), D88=7, VLOOKUP(H88, Priv_Workers!$B$2:$AR$55, 8, FALSE), D88=8, VLOOKUP(H88, Priv_Workers!$B$2:$AR$55, 9, FALSE), D88=9, VLOOKUP(H88, Priv_Workers!$B$2:$AR$55, 10, FALSE), D88=10, VLOOKUP(H88, Priv_Workers!$B$2:$AR$55, 11, FALSE), D88=11, VLOOKUP(H88, Priv_Workers!$B$2:$AR$55, 12, FALSE), D88=12, VLOOKUP(H88, Priv_Workers!$B$2:$AR$55, 13, FALSE)), C88=2015, _xlfn.IFS(D88=1, VLOOKUP(H88, Priv_Workers!$B$2:$AR$55, 14, FALSE), D88=2, VLOOKUP(H88, Priv_Workers!$B$2:$AR$55, 15, FALSE), D88=3, VLOOKUP(H88, Priv_Workers!$B$2:$AR$55, 16, FALSE), D88=4, VLOOKUP(H88, Priv_Workers!$B$2:$AR$55, 17, FALSE), D88=5, VLOOKUP(H88, Priv_Workers!$B$2:$AR$55, 18, FALSE), D88=6, VLOOKUP(H88, Priv_Workers!$B$2:$AR$55, 19, FALSE), D88=7, VLOOKUP(H88, Priv_Workers!$B$2:$AR$55, 20, FALSE), D88=8, VLOOKUP(H88, Priv_Workers!$B$2:$AR$55, 21, FALSE), D88=9, VLOOKUP(H88, Priv_Workers!$B$2:$AR$55, 22, FALSE), D88=10, VLOOKUP(H88, Priv_Workers!$B$2:$AR$55, 23, FALSE), D88=11, VLOOKUP(H88, Priv_Workers!$B$2:$AR$55, 24, FALSE), D88=12, VLOOKUP(H88, Priv_Workers!$B$2:$AR$55, 25, FALSE)), C88=2016, _xlfn.IFS(D88=1, VLOOKUP(H88, Priv_Workers!$B$2:$AR$55, 26, FALSE), D88=2, VLOOKUP(H88, Priv_Workers!$B$2:$AR$55, 27, FALSE), D88=3, VLOOKUP(H88, Priv_Workers!$B$2:$AR$55, 28, FALSE), D88=4, VLOOKUP(H88, Priv_Workers!$B$2:$AR$55, 29, FALSE), D88=5, VLOOKUP(H88, Priv_Workers!$B$2:$AR$55, 30, FALSE), D88=6, VLOOKUP(H88, Priv_Workers!$B$2:$AR$55, 31, FALSE), D88=7, VLOOKUP(H88, Priv_Workers!$B$2:$AR$55, 32, FALSE), D88=8, VLOOKUP(H88, Priv_Workers!$B$2:$AR$55, 33, FALSE), D88=9, VLOOKUP(H88, Priv_Workers!$B$2:$AR$55, 34, FALSE), D88=10, VLOOKUP(H88, Priv_Workers!$B$2:$AR$55, 35, FALSE), D88=11, VLOOKUP(H88, Priv_Workers!$B$2:$AR$55, 36, FALSE), D88=12, VLOOKUP(H88, Priv_Workers!$B$2:$AR$55, 37, FALSE)), C88=2017, _xlfn.IFS(D88=1, VLOOKUP(H88, Priv_Workers!$B$2:$AR$55, 38, FALSE), D88=2, VLOOKUP(H88, Priv_Workers!$B$2:$AR$55, 39, FALSE), D88=3, VLOOKUP(H88, Priv_Workers!$B$2:$AR$55, 40, FALSE), D88=4, VLOOKUP(H88, Priv_Workers!$B$2:$AR$55, 41, FALSE), D88=5, VLOOKUP(H88, Priv_Workers!$B$2:$AR$55, 42, FALSE), D88=6, VLOOKUP(H88, Priv_Workers!$B$2:$AR$55, 43)))</f>
        <v>0</v>
      </c>
      <c r="X88" s="15" t="e">
        <f t="shared" si="11"/>
        <v>#DIV/0!</v>
      </c>
      <c r="Y88" s="8">
        <f>_xlfn.IFS(C88=2014, _xlfn.IFS(E88=1, VLOOKUP(H88, Wage_Info!$B$2:$AD$55, 2, FALSE), E88=2, VLOOKUP(H88, Wage_Info!$B$2:$AD$55, 3, FALSE), E88=3, VLOOKUP(H88, Wage_Info!$B$2:$AD$55, 4, FALSE), E88=4, VLOOKUP(H88, Wage_Info!$B$2:$AD$55, 5, FALSE)), C88=2015, _xlfn.IFS(E88=1, VLOOKUP(H88, Wage_Info!$B$2:$AD$55, 6, FALSE), E88=2, VLOOKUP(H88, Wage_Info!$B$2:$AD$55, 7, FALSE), E88=3, VLOOKUP(H88, Wage_Info!$B$2:$AD$55, 8, FALSE), E88=4, VLOOKUP(H88, Wage_Info!$B$2:$AD$55, 9, FALSE)), C88=2016, _xlfn.IFS(E88=1, VLOOKUP(H88, Wage_Info!$B$2:$AD$55, 10, FALSE), E88=2, VLOOKUP(H88, Wage_Info!$B$2:$AD$55, 11, FALSE), E88=3, VLOOKUP(H88, Wage_Info!$B$2:$AD$55, 12, FALSE), E88=4, VLOOKUP(H88, Wage_Info!$B$2:$AD$55, 13, FALSE)), C88=2017, _xlfn.IFS(E88=1, VLOOKUP(H88, Wage_Info!$B$2:$AD$55, 14, FALSE), E88=2, VLOOKUP(H88, Wage_Info!$B$2:$AD$55, 15, FALSE)))</f>
        <v>0</v>
      </c>
      <c r="Z88" s="8">
        <f>_xlfn.IFS(C88=2014, _xlfn.IFS(E88=1, VLOOKUP(H88, Wage_Info!$B$2:$AD$55, 16, FALSE), E88=2, VLOOKUP(H88, Wage_Info!$B$2:$AD$55, 17, FALSE), E88=3, VLOOKUP(H88, Wage_Info!$B$2:$AD$55, 18, FALSE), E88=4, VLOOKUP(H88, Wage_Info!$B$2:$AD$55, 19, FALSE)), C88=2015, _xlfn.IFS(E88=1, VLOOKUP(H88, Wage_Info!$B$2:$AD$55, 20, FALSE), E88=2, VLOOKUP(H88, Wage_Info!$B$2:$AD$55, 21, FALSE), E88=3, VLOOKUP(H88, Wage_Info!$B$2:$AD$55, 22, FALSE), E88=4, VLOOKUP(H88, Wage_Info!$B$2:$AD$55, 23, FALSE)), C88=2016, _xlfn.IFS(E88=1, VLOOKUP(H88, Wage_Info!$B$2:$AD$55, 24, FALSE), E88=2, VLOOKUP(H88, Wage_Info!$B$2:$AD$55, 25, FALSE), E88=3, VLOOKUP(H88, Wage_Info!$B$2:$AD$55, 26, FALSE), E88=4, VLOOKUP(H88, Wage_Info!$B$2:$AD$55, 27, FALSE)), C88=2017, _xlfn.IFS(E88=1, VLOOKUP(H88, Wage_Info!$B$2:$AD$55, 28, FALSE), E88=2, VLOOKUP(H88, Wage_Info!$B$2:$AD$55, 29, FALSE)))</f>
        <v>0</v>
      </c>
      <c r="AA88" s="16" t="e">
        <f t="shared" si="12"/>
        <v>#DIV/0!</v>
      </c>
      <c r="AB88">
        <f>Key!C136</f>
        <v>1</v>
      </c>
      <c r="AC88">
        <f t="shared" si="13"/>
        <v>0</v>
      </c>
      <c r="AD88">
        <f t="shared" si="14"/>
        <v>0</v>
      </c>
      <c r="AE88">
        <f t="shared" si="15"/>
        <v>0</v>
      </c>
    </row>
    <row r="89" spans="1:31" x14ac:dyDescent="0.3">
      <c r="A89">
        <v>356</v>
      </c>
      <c r="B89">
        <v>36</v>
      </c>
      <c r="C89">
        <v>2015</v>
      </c>
      <c r="D89">
        <v>1</v>
      </c>
      <c r="E89">
        <f t="shared" si="8"/>
        <v>1</v>
      </c>
      <c r="F89">
        <v>2015</v>
      </c>
      <c r="G89" t="s">
        <v>297</v>
      </c>
      <c r="H89" s="13">
        <f>VALUE(IF(G89="foreign",53,SUBSTITUTE(G89,G89,VLOOKUP(G89,Key!$F$2:$G$55,2,))))</f>
        <v>39</v>
      </c>
      <c r="I89" t="s">
        <v>297</v>
      </c>
      <c r="J89">
        <f>VALUE(_xlfn.IFS(I89="foreign",53,I89="fictional",54,NOT(OR(I89="foreign",I89="fictional")),SUBSTITUTE(I89,I89,VLOOKUP(I89,Key!$F$2:$G$55,2,))))</f>
        <v>39</v>
      </c>
      <c r="K89">
        <f t="shared" si="9"/>
        <v>1</v>
      </c>
      <c r="L89">
        <f>VLOOKUP(H89, Key!$G$2:$J$54, 2)</f>
        <v>4</v>
      </c>
      <c r="M89">
        <f>VLOOKUP(J89, Key!$G$2:$J$54, 2)</f>
        <v>4</v>
      </c>
      <c r="N89">
        <f>VLOOKUP("*"&amp;G89&amp;"*",Key!$M$2:$N$6,2,FALSE)</f>
        <v>2</v>
      </c>
      <c r="O89">
        <f>VLOOKUP("*"&amp;G89&amp;"*",Key!$Q$2:$R$11,2,FALSE)</f>
        <v>3</v>
      </c>
      <c r="P89">
        <v>3502</v>
      </c>
      <c r="Q89" s="8">
        <v>40000000</v>
      </c>
      <c r="R89" t="s">
        <v>176</v>
      </c>
      <c r="S89">
        <f>VLOOKUP(R89, Key!$T$2:$U$27, 2, FALSE)</f>
        <v>3</v>
      </c>
      <c r="T89">
        <f t="shared" si="10"/>
        <v>0</v>
      </c>
      <c r="U89">
        <f>_xlfn.IFS(F89=2017, VLOOKUP(H89, 'State Pop'!$B$2:$F$55,5),F89=2016, VLOOKUP(H89, 'State Pop'!$B$2:$F$55,4), F89=2015, VLOOKUP(H89, 'State Pop'!$B$2:$F$55,3), F89=2014, VLOOKUP(H89, 'State Pop'!$B$2:$F$55,2))</f>
        <v>12791124</v>
      </c>
      <c r="V89">
        <f>_xlfn.IFS(C89=2014, _xlfn.IFS(D89=1, VLOOKUP(H89, Film_Workers!$B$2:$AR$55, 2, FALSE), D89=2, VLOOKUP(H89, Film_Workers!$B$2:$AR$55, 3, FALSE), D89=3, VLOOKUP(H89, Film_Workers!$B$2:$AR$55, 4, FALSE), D89=4, VLOOKUP(H89, Film_Workers!$B$2:$AR$55, 5, FALSE), D89=5, VLOOKUP(H89, Film_Workers!$B$2:$AR$55, 6, FALSE), D89=6, VLOOKUP(H89, Film_Workers!$B$2:$AR$55, 7, FALSE), D89=7, VLOOKUP(H89, Film_Workers!$B$2:$AR$55, 8, FALSE), D89=8, VLOOKUP(H89, Film_Workers!$B$2:$AR$55, 9, FALSE), D89=9, VLOOKUP(H89, Film_Workers!$B$2:$AR$55, 10, FALSE), D89=10, VLOOKUP(H89, Film_Workers!$B$2:$AR$55, 11, FALSE), D89=11, VLOOKUP(H89, Film_Workers!$B$2:$AR$55, 12, FALSE), D89=12, VLOOKUP(H89, Film_Workers!$B$2:$AR$55, 13, FALSE)), C89=2015, _xlfn.IFS(D89=1, VLOOKUP(H89, Film_Workers!$B$2:$AR$55, 14, FALSE), D89=2, VLOOKUP(H89, Film_Workers!$B$2:$AR$55, 15, FALSE), D89=3, VLOOKUP(H89, Film_Workers!$B$2:$AR$55, 16, FALSE), D89=4, VLOOKUP(H89, Film_Workers!$B$2:$AR$55, 17, FALSE), D89=5, VLOOKUP(H89, Film_Workers!$B$2:$AR$55, 18, FALSE), D89=6, VLOOKUP(H89, Film_Workers!$B$2:$AR$55, 19, FALSE), D89=7, VLOOKUP(H89, Film_Workers!$B$2:$AR$55, 20, FALSE), D89=8, VLOOKUP(H89, Film_Workers!$B$2:$AR$55, 21, FALSE), D89=9, VLOOKUP(H89, Film_Workers!$B$2:$AR$55, 22, FALSE), D89=10, VLOOKUP(H89, Film_Workers!$B$2:$AR$55, 23, FALSE), D89=11, VLOOKUP(H89, Film_Workers!$B$2:$AR$55, 24, FALSE), D89=12, VLOOKUP(H89, Film_Workers!$B$2:$AR$55, 25, FALSE)), C89=2016, _xlfn.IFS(D89=1, VLOOKUP(H89, Film_Workers!$B$2:$AR$55, 26, FALSE), D89=2, VLOOKUP(H89, Film_Workers!$B$2:$AR$55, 27, FALSE), D89=3, VLOOKUP(H89, Film_Workers!$B$2:$AR$55, 28, FALSE), D89=4, VLOOKUP(H89, Film_Workers!$B$2:$AR$55, 29, FALSE), D89=5, VLOOKUP(H89, Film_Workers!$B$2:$AR$55, 30, FALSE), D89=6, VLOOKUP(H89, Film_Workers!$B$2:$AR$55, 31, FALSE), D89=7, VLOOKUP(H89, Film_Workers!$B$2:$AR$55, 32, FALSE), D89=8, VLOOKUP(H89, Film_Workers!$B$2:$AR$55, 33, FALSE), D89=9, VLOOKUP(H89, Film_Workers!$B$2:$AR$55, 34, FALSE), D89=10, VLOOKUP(H89, Film_Workers!$B$2:$AR$55, 35, FALSE), D89=11, VLOOKUP(H89, Film_Workers!$B$2:$AR$55, 36, FALSE), D89=12, VLOOKUP(H89, Film_Workers!$B$2:$AR$55, 37, FALSE)), C89=2017, _xlfn.IFS(D89=1, VLOOKUP(H89, Film_Workers!$B$2:$AR$55, 38, FALSE), D89=2, VLOOKUP(H89, Film_Workers!$B$2:$AR$55, 39, FALSE), D89=3, VLOOKUP(H89, Film_Workers!$B$2:$AR$55, 40, FALSE), D89=4, VLOOKUP(H89, Film_Workers!$B$2:$AR$55, 41, FALSE), D89=5, VLOOKUP(H89, Film_Workers!$B$2:$AR$55, 42, FALSE), D89=6, VLOOKUP(H89, Film_Workers!$B$2:$AR$55, 43)))</f>
        <v>2590</v>
      </c>
      <c r="W89">
        <f>_xlfn.IFS(C89=2014, _xlfn.IFS(D89=1, VLOOKUP(H89, Priv_Workers!$B$2:$AR$55, 2, FALSE), D89=2, VLOOKUP(H89, Priv_Workers!$B$2:$AR$55, 3, FALSE), D89=3, VLOOKUP(H89, Priv_Workers!$B$2:$AR$55, 4, FALSE), D89=4, VLOOKUP(H89, Priv_Workers!$B$2:$AR$55, 5, FALSE), D89=5, VLOOKUP(H89, Priv_Workers!$B$2:$AR$55, 6, FALSE), D89=6, VLOOKUP(H89, Priv_Workers!$B$2:$AR$55, 7, FALSE), D89=7, VLOOKUP(H89, Priv_Workers!$B$2:$AR$55, 8, FALSE), D89=8, VLOOKUP(H89, Priv_Workers!$B$2:$AR$55, 9, FALSE), D89=9, VLOOKUP(H89, Priv_Workers!$B$2:$AR$55, 10, FALSE), D89=10, VLOOKUP(H89, Priv_Workers!$B$2:$AR$55, 11, FALSE), D89=11, VLOOKUP(H89, Priv_Workers!$B$2:$AR$55, 12, FALSE), D89=12, VLOOKUP(H89, Priv_Workers!$B$2:$AR$55, 13, FALSE)), C89=2015, _xlfn.IFS(D89=1, VLOOKUP(H89, Priv_Workers!$B$2:$AR$55, 14, FALSE), D89=2, VLOOKUP(H89, Priv_Workers!$B$2:$AR$55, 15, FALSE), D89=3, VLOOKUP(H89, Priv_Workers!$B$2:$AR$55, 16, FALSE), D89=4, VLOOKUP(H89, Priv_Workers!$B$2:$AR$55, 17, FALSE), D89=5, VLOOKUP(H89, Priv_Workers!$B$2:$AR$55, 18, FALSE), D89=6, VLOOKUP(H89, Priv_Workers!$B$2:$AR$55, 19, FALSE), D89=7, VLOOKUP(H89, Priv_Workers!$B$2:$AR$55, 20, FALSE), D89=8, VLOOKUP(H89, Priv_Workers!$B$2:$AR$55, 21, FALSE), D89=9, VLOOKUP(H89, Priv_Workers!$B$2:$AR$55, 22, FALSE), D89=10, VLOOKUP(H89, Priv_Workers!$B$2:$AR$55, 23, FALSE), D89=11, VLOOKUP(H89, Priv_Workers!$B$2:$AR$55, 24, FALSE), D89=12, VLOOKUP(H89, Priv_Workers!$B$2:$AR$55, 25, FALSE)), C89=2016, _xlfn.IFS(D89=1, VLOOKUP(H89, Priv_Workers!$B$2:$AR$55, 26, FALSE), D89=2, VLOOKUP(H89, Priv_Workers!$B$2:$AR$55, 27, FALSE), D89=3, VLOOKUP(H89, Priv_Workers!$B$2:$AR$55, 28, FALSE), D89=4, VLOOKUP(H89, Priv_Workers!$B$2:$AR$55, 29, FALSE), D89=5, VLOOKUP(H89, Priv_Workers!$B$2:$AR$55, 30, FALSE), D89=6, VLOOKUP(H89, Priv_Workers!$B$2:$AR$55, 31, FALSE), D89=7, VLOOKUP(H89, Priv_Workers!$B$2:$AR$55, 32, FALSE), D89=8, VLOOKUP(H89, Priv_Workers!$B$2:$AR$55, 33, FALSE), D89=9, VLOOKUP(H89, Priv_Workers!$B$2:$AR$55, 34, FALSE), D89=10, VLOOKUP(H89, Priv_Workers!$B$2:$AR$55, 35, FALSE), D89=11, VLOOKUP(H89, Priv_Workers!$B$2:$AR$55, 36, FALSE), D89=12, VLOOKUP(H89, Priv_Workers!$B$2:$AR$55, 37, FALSE)), C89=2017, _xlfn.IFS(D89=1, VLOOKUP(H89, Priv_Workers!$B$2:$AR$55, 38, FALSE), D89=2, VLOOKUP(H89, Priv_Workers!$B$2:$AR$55, 39, FALSE), D89=3, VLOOKUP(H89, Priv_Workers!$B$2:$AR$55, 40, FALSE), D89=4, VLOOKUP(H89, Priv_Workers!$B$2:$AR$55, 41, FALSE), D89=5, VLOOKUP(H89, Priv_Workers!$B$2:$AR$55, 42, FALSE), D89=6, VLOOKUP(H89, Priv_Workers!$B$2:$AR$55, 43)))</f>
        <v>4895655</v>
      </c>
      <c r="X89" s="15">
        <f t="shared" si="11"/>
        <v>5.2904054717908019E-4</v>
      </c>
      <c r="Y89" s="8">
        <f>_xlfn.IFS(C89=2014, _xlfn.IFS(E89=1, VLOOKUP(H89, Wage_Info!$B$2:$AD$55, 2, FALSE), E89=2, VLOOKUP(H89, Wage_Info!$B$2:$AD$55, 3, FALSE), E89=3, VLOOKUP(H89, Wage_Info!$B$2:$AD$55, 4, FALSE), E89=4, VLOOKUP(H89, Wage_Info!$B$2:$AD$55, 5, FALSE)), C89=2015, _xlfn.IFS(E89=1, VLOOKUP(H89, Wage_Info!$B$2:$AD$55, 6, FALSE), E89=2, VLOOKUP(H89, Wage_Info!$B$2:$AD$55, 7, FALSE), E89=3, VLOOKUP(H89, Wage_Info!$B$2:$AD$55, 8, FALSE), E89=4, VLOOKUP(H89, Wage_Info!$B$2:$AD$55, 9, FALSE)), C89=2016, _xlfn.IFS(E89=1, VLOOKUP(H89, Wage_Info!$B$2:$AD$55, 10, FALSE), E89=2, VLOOKUP(H89, Wage_Info!$B$2:$AD$55, 11, FALSE), E89=3, VLOOKUP(H89, Wage_Info!$B$2:$AD$55, 12, FALSE), E89=4, VLOOKUP(H89, Wage_Info!$B$2:$AD$55, 13, FALSE)), C89=2017, _xlfn.IFS(E89=1, VLOOKUP(H89, Wage_Info!$B$2:$AD$55, 14, FALSE), E89=2, VLOOKUP(H89, Wage_Info!$B$2:$AD$55, 15, FALSE)))</f>
        <v>46263432</v>
      </c>
      <c r="Z89" s="8">
        <f>_xlfn.IFS(C89=2014, _xlfn.IFS(E89=1, VLOOKUP(H89, Wage_Info!$B$2:$AD$55, 16, FALSE), E89=2, VLOOKUP(H89, Wage_Info!$B$2:$AD$55, 17, FALSE), E89=3, VLOOKUP(H89, Wage_Info!$B$2:$AD$55, 18, FALSE), E89=4, VLOOKUP(H89, Wage_Info!$B$2:$AD$55, 19, FALSE)), C89=2015, _xlfn.IFS(E89=1, VLOOKUP(H89, Wage_Info!$B$2:$AD$55, 20, FALSE), E89=2, VLOOKUP(H89, Wage_Info!$B$2:$AD$55, 21, FALSE), E89=3, VLOOKUP(H89, Wage_Info!$B$2:$AD$55, 22, FALSE), E89=4, VLOOKUP(H89, Wage_Info!$B$2:$AD$55, 23, FALSE)), C89=2016, _xlfn.IFS(E89=1, VLOOKUP(H89, Wage_Info!$B$2:$AD$55, 24, FALSE), E89=2, VLOOKUP(H89, Wage_Info!$B$2:$AD$55, 25, FALSE), E89=3, VLOOKUP(H89, Wage_Info!$B$2:$AD$55, 26, FALSE), E89=4, VLOOKUP(H89, Wage_Info!$B$2:$AD$55, 27, FALSE)), C89=2017, _xlfn.IFS(E89=1, VLOOKUP(H89, Wage_Info!$B$2:$AD$55, 28, FALSE), E89=2, VLOOKUP(H89, Wage_Info!$B$2:$AD$55, 29, FALSE)))</f>
        <v>65716222453</v>
      </c>
      <c r="AA89" s="16">
        <f t="shared" si="12"/>
        <v>7.0398799981370556E-4</v>
      </c>
      <c r="AB89">
        <f>Key!C357</f>
        <v>1</v>
      </c>
      <c r="AC89">
        <f t="shared" si="13"/>
        <v>0</v>
      </c>
      <c r="AD89">
        <f t="shared" si="14"/>
        <v>0</v>
      </c>
      <c r="AE89">
        <f t="shared" si="15"/>
        <v>0</v>
      </c>
    </row>
    <row r="90" spans="1:31" x14ac:dyDescent="0.3">
      <c r="A90">
        <v>422</v>
      </c>
      <c r="B90">
        <v>102</v>
      </c>
      <c r="C90">
        <v>2015</v>
      </c>
      <c r="D90">
        <v>1</v>
      </c>
      <c r="E90">
        <f t="shared" si="8"/>
        <v>1</v>
      </c>
      <c r="F90">
        <v>2015</v>
      </c>
      <c r="G90" t="s">
        <v>184</v>
      </c>
      <c r="H90" s="13">
        <f>VALUE(IF(G90="foreign",53,SUBSTITUTE(G90,G90,VLOOKUP(G90,Key!$F$2:$G$55,2,))))</f>
        <v>5</v>
      </c>
      <c r="I90" t="s">
        <v>184</v>
      </c>
      <c r="J90">
        <f>VALUE(_xlfn.IFS(I90="foreign",53,I90="fictional",54,NOT(OR(I90="foreign",I90="fictional")),SUBSTITUTE(I90,I90,VLOOKUP(I90,Key!$F$2:$G$55,2,))))</f>
        <v>5</v>
      </c>
      <c r="K90">
        <f t="shared" si="9"/>
        <v>1</v>
      </c>
      <c r="L90">
        <f>VLOOKUP(H90, Key!$G$2:$J$54, 2)</f>
        <v>3</v>
      </c>
      <c r="M90">
        <f>VLOOKUP(J90, Key!$G$2:$J$54, 2)</f>
        <v>3</v>
      </c>
      <c r="N90">
        <f>VLOOKUP("*"&amp;G90&amp;"*",Key!$M$2:$N$6,2,FALSE)</f>
        <v>4</v>
      </c>
      <c r="O90">
        <f>VLOOKUP("*"&amp;G90&amp;"*",Key!$Q$2:$R$11,2,FALSE)</f>
        <v>6</v>
      </c>
      <c r="P90">
        <v>2503</v>
      </c>
      <c r="Q90" s="8">
        <v>5000000</v>
      </c>
      <c r="R90" t="s">
        <v>285</v>
      </c>
      <c r="S90">
        <f>VLOOKUP(R90, Key!$T$2:$U$27, 2, FALSE)</f>
        <v>9</v>
      </c>
      <c r="T90">
        <f t="shared" si="10"/>
        <v>1</v>
      </c>
      <c r="U90">
        <f>_xlfn.IFS(F90=2017, VLOOKUP(H90, 'State Pop'!$B$2:$F$55,5),F90=2016, VLOOKUP(H90, 'State Pop'!$B$2:$F$55,4), F90=2015, VLOOKUP(H90, 'State Pop'!$B$2:$F$55,3), F90=2014, VLOOKUP(H90, 'State Pop'!$B$2:$F$55,2))</f>
        <v>39032444</v>
      </c>
      <c r="V90">
        <f>_xlfn.IFS(C90=2014, _xlfn.IFS(D90=1, VLOOKUP(H90, Film_Workers!$B$2:$AR$55, 2, FALSE), D90=2, VLOOKUP(H90, Film_Workers!$B$2:$AR$55, 3, FALSE), D90=3, VLOOKUP(H90, Film_Workers!$B$2:$AR$55, 4, FALSE), D90=4, VLOOKUP(H90, Film_Workers!$B$2:$AR$55, 5, FALSE), D90=5, VLOOKUP(H90, Film_Workers!$B$2:$AR$55, 6, FALSE), D90=6, VLOOKUP(H90, Film_Workers!$B$2:$AR$55, 7, FALSE), D90=7, VLOOKUP(H90, Film_Workers!$B$2:$AR$55, 8, FALSE), D90=8, VLOOKUP(H90, Film_Workers!$B$2:$AR$55, 9, FALSE), D90=9, VLOOKUP(H90, Film_Workers!$B$2:$AR$55, 10, FALSE), D90=10, VLOOKUP(H90, Film_Workers!$B$2:$AR$55, 11, FALSE), D90=11, VLOOKUP(H90, Film_Workers!$B$2:$AR$55, 12, FALSE), D90=12, VLOOKUP(H90, Film_Workers!$B$2:$AR$55, 13, FALSE)), C90=2015, _xlfn.IFS(D90=1, VLOOKUP(H90, Film_Workers!$B$2:$AR$55, 14, FALSE), D90=2, VLOOKUP(H90, Film_Workers!$B$2:$AR$55, 15, FALSE), D90=3, VLOOKUP(H90, Film_Workers!$B$2:$AR$55, 16, FALSE), D90=4, VLOOKUP(H90, Film_Workers!$B$2:$AR$55, 17, FALSE), D90=5, VLOOKUP(H90, Film_Workers!$B$2:$AR$55, 18, FALSE), D90=6, VLOOKUP(H90, Film_Workers!$B$2:$AR$55, 19, FALSE), D90=7, VLOOKUP(H90, Film_Workers!$B$2:$AR$55, 20, FALSE), D90=8, VLOOKUP(H90, Film_Workers!$B$2:$AR$55, 21, FALSE), D90=9, VLOOKUP(H90, Film_Workers!$B$2:$AR$55, 22, FALSE), D90=10, VLOOKUP(H90, Film_Workers!$B$2:$AR$55, 23, FALSE), D90=11, VLOOKUP(H90, Film_Workers!$B$2:$AR$55, 24, FALSE), D90=12, VLOOKUP(H90, Film_Workers!$B$2:$AR$55, 25, FALSE)), C90=2016, _xlfn.IFS(D90=1, VLOOKUP(H90, Film_Workers!$B$2:$AR$55, 26, FALSE), D90=2, VLOOKUP(H90, Film_Workers!$B$2:$AR$55, 27, FALSE), D90=3, VLOOKUP(H90, Film_Workers!$B$2:$AR$55, 28, FALSE), D90=4, VLOOKUP(H90, Film_Workers!$B$2:$AR$55, 29, FALSE), D90=5, VLOOKUP(H90, Film_Workers!$B$2:$AR$55, 30, FALSE), D90=6, VLOOKUP(H90, Film_Workers!$B$2:$AR$55, 31, FALSE), D90=7, VLOOKUP(H90, Film_Workers!$B$2:$AR$55, 32, FALSE), D90=8, VLOOKUP(H90, Film_Workers!$B$2:$AR$55, 33, FALSE), D90=9, VLOOKUP(H90, Film_Workers!$B$2:$AR$55, 34, FALSE), D90=10, VLOOKUP(H90, Film_Workers!$B$2:$AR$55, 35, FALSE), D90=11, VLOOKUP(H90, Film_Workers!$B$2:$AR$55, 36, FALSE), D90=12, VLOOKUP(H90, Film_Workers!$B$2:$AR$55, 37, FALSE)), C90=2017, _xlfn.IFS(D90=1, VLOOKUP(H90, Film_Workers!$B$2:$AR$55, 38, FALSE), D90=2, VLOOKUP(H90, Film_Workers!$B$2:$AR$55, 39, FALSE), D90=3, VLOOKUP(H90, Film_Workers!$B$2:$AR$55, 40, FALSE), D90=4, VLOOKUP(H90, Film_Workers!$B$2:$AR$55, 41, FALSE), D90=5, VLOOKUP(H90, Film_Workers!$B$2:$AR$55, 42, FALSE), D90=6, VLOOKUP(H90, Film_Workers!$B$2:$AR$55, 43)))</f>
        <v>107614</v>
      </c>
      <c r="W90">
        <f>_xlfn.IFS(C90=2014, _xlfn.IFS(D90=1, VLOOKUP(H90, Priv_Workers!$B$2:$AR$55, 2, FALSE), D90=2, VLOOKUP(H90, Priv_Workers!$B$2:$AR$55, 3, FALSE), D90=3, VLOOKUP(H90, Priv_Workers!$B$2:$AR$55, 4, FALSE), D90=4, VLOOKUP(H90, Priv_Workers!$B$2:$AR$55, 5, FALSE), D90=5, VLOOKUP(H90, Priv_Workers!$B$2:$AR$55, 6, FALSE), D90=6, VLOOKUP(H90, Priv_Workers!$B$2:$AR$55, 7, FALSE), D90=7, VLOOKUP(H90, Priv_Workers!$B$2:$AR$55, 8, FALSE), D90=8, VLOOKUP(H90, Priv_Workers!$B$2:$AR$55, 9, FALSE), D90=9, VLOOKUP(H90, Priv_Workers!$B$2:$AR$55, 10, FALSE), D90=10, VLOOKUP(H90, Priv_Workers!$B$2:$AR$55, 11, FALSE), D90=11, VLOOKUP(H90, Priv_Workers!$B$2:$AR$55, 12, FALSE), D90=12, VLOOKUP(H90, Priv_Workers!$B$2:$AR$55, 13, FALSE)), C90=2015, _xlfn.IFS(D90=1, VLOOKUP(H90, Priv_Workers!$B$2:$AR$55, 14, FALSE), D90=2, VLOOKUP(H90, Priv_Workers!$B$2:$AR$55, 15, FALSE), D90=3, VLOOKUP(H90, Priv_Workers!$B$2:$AR$55, 16, FALSE), D90=4, VLOOKUP(H90, Priv_Workers!$B$2:$AR$55, 17, FALSE), D90=5, VLOOKUP(H90, Priv_Workers!$B$2:$AR$55, 18, FALSE), D90=6, VLOOKUP(H90, Priv_Workers!$B$2:$AR$55, 19, FALSE), D90=7, VLOOKUP(H90, Priv_Workers!$B$2:$AR$55, 20, FALSE), D90=8, VLOOKUP(H90, Priv_Workers!$B$2:$AR$55, 21, FALSE), D90=9, VLOOKUP(H90, Priv_Workers!$B$2:$AR$55, 22, FALSE), D90=10, VLOOKUP(H90, Priv_Workers!$B$2:$AR$55, 23, FALSE), D90=11, VLOOKUP(H90, Priv_Workers!$B$2:$AR$55, 24, FALSE), D90=12, VLOOKUP(H90, Priv_Workers!$B$2:$AR$55, 25, FALSE)), C90=2016, _xlfn.IFS(D90=1, VLOOKUP(H90, Priv_Workers!$B$2:$AR$55, 26, FALSE), D90=2, VLOOKUP(H90, Priv_Workers!$B$2:$AR$55, 27, FALSE), D90=3, VLOOKUP(H90, Priv_Workers!$B$2:$AR$55, 28, FALSE), D90=4, VLOOKUP(H90, Priv_Workers!$B$2:$AR$55, 29, FALSE), D90=5, VLOOKUP(H90, Priv_Workers!$B$2:$AR$55, 30, FALSE), D90=6, VLOOKUP(H90, Priv_Workers!$B$2:$AR$55, 31, FALSE), D90=7, VLOOKUP(H90, Priv_Workers!$B$2:$AR$55, 32, FALSE), D90=8, VLOOKUP(H90, Priv_Workers!$B$2:$AR$55, 33, FALSE), D90=9, VLOOKUP(H90, Priv_Workers!$B$2:$AR$55, 34, FALSE), D90=10, VLOOKUP(H90, Priv_Workers!$B$2:$AR$55, 35, FALSE), D90=11, VLOOKUP(H90, Priv_Workers!$B$2:$AR$55, 36, FALSE), D90=12, VLOOKUP(H90, Priv_Workers!$B$2:$AR$55, 37, FALSE)), C90=2017, _xlfn.IFS(D90=1, VLOOKUP(H90, Priv_Workers!$B$2:$AR$55, 38, FALSE), D90=2, VLOOKUP(H90, Priv_Workers!$B$2:$AR$55, 39, FALSE), D90=3, VLOOKUP(H90, Priv_Workers!$B$2:$AR$55, 40, FALSE), D90=4, VLOOKUP(H90, Priv_Workers!$B$2:$AR$55, 41, FALSE), D90=5, VLOOKUP(H90, Priv_Workers!$B$2:$AR$55, 42, FALSE), D90=6, VLOOKUP(H90, Priv_Workers!$B$2:$AR$55, 43)))</f>
        <v>13468411</v>
      </c>
      <c r="X90" s="15">
        <f t="shared" si="11"/>
        <v>7.9901036581078496E-3</v>
      </c>
      <c r="Y90" s="8">
        <f>_xlfn.IFS(C90=2014, _xlfn.IFS(E90=1, VLOOKUP(H90, Wage_Info!$B$2:$AD$55, 2, FALSE), E90=2, VLOOKUP(H90, Wage_Info!$B$2:$AD$55, 3, FALSE), E90=3, VLOOKUP(H90, Wage_Info!$B$2:$AD$55, 4, FALSE), E90=4, VLOOKUP(H90, Wage_Info!$B$2:$AD$55, 5, FALSE)), C90=2015, _xlfn.IFS(E90=1, VLOOKUP(H90, Wage_Info!$B$2:$AD$55, 6, FALSE), E90=2, VLOOKUP(H90, Wage_Info!$B$2:$AD$55, 7, FALSE), E90=3, VLOOKUP(H90, Wage_Info!$B$2:$AD$55, 8, FALSE), E90=4, VLOOKUP(H90, Wage_Info!$B$2:$AD$55, 9, FALSE)), C90=2016, _xlfn.IFS(E90=1, VLOOKUP(H90, Wage_Info!$B$2:$AD$55, 10, FALSE), E90=2, VLOOKUP(H90, Wage_Info!$B$2:$AD$55, 11, FALSE), E90=3, VLOOKUP(H90, Wage_Info!$B$2:$AD$55, 12, FALSE), E90=4, VLOOKUP(H90, Wage_Info!$B$2:$AD$55, 13, FALSE)), C90=2017, _xlfn.IFS(E90=1, VLOOKUP(H90, Wage_Info!$B$2:$AD$55, 14, FALSE), E90=2, VLOOKUP(H90, Wage_Info!$B$2:$AD$55, 15, FALSE)))</f>
        <v>3089427250</v>
      </c>
      <c r="Z90" s="8">
        <f>_xlfn.IFS(C90=2014, _xlfn.IFS(E90=1, VLOOKUP(H90, Wage_Info!$B$2:$AD$55, 16, FALSE), E90=2, VLOOKUP(H90, Wage_Info!$B$2:$AD$55, 17, FALSE), E90=3, VLOOKUP(H90, Wage_Info!$B$2:$AD$55, 18, FALSE), E90=4, VLOOKUP(H90, Wage_Info!$B$2:$AD$55, 19, FALSE)), C90=2015, _xlfn.IFS(E90=1, VLOOKUP(H90, Wage_Info!$B$2:$AD$55, 20, FALSE), E90=2, VLOOKUP(H90, Wage_Info!$B$2:$AD$55, 21, FALSE), E90=3, VLOOKUP(H90, Wage_Info!$B$2:$AD$55, 22, FALSE), E90=4, VLOOKUP(H90, Wage_Info!$B$2:$AD$55, 23, FALSE)), C90=2016, _xlfn.IFS(E90=1, VLOOKUP(H90, Wage_Info!$B$2:$AD$55, 24, FALSE), E90=2, VLOOKUP(H90, Wage_Info!$B$2:$AD$55, 25, FALSE), E90=3, VLOOKUP(H90, Wage_Info!$B$2:$AD$55, 26, FALSE), E90=4, VLOOKUP(H90, Wage_Info!$B$2:$AD$55, 27, FALSE)), C90=2017, _xlfn.IFS(E90=1, VLOOKUP(H90, Wage_Info!$B$2:$AD$55, 28, FALSE), E90=2, VLOOKUP(H90, Wage_Info!$B$2:$AD$55, 29, FALSE)))</f>
        <v>211645647117</v>
      </c>
      <c r="AA90" s="16">
        <f t="shared" si="12"/>
        <v>1.4597168862594804E-2</v>
      </c>
      <c r="AB90">
        <f>Key!C423</f>
        <v>1</v>
      </c>
      <c r="AC90">
        <f t="shared" si="13"/>
        <v>1</v>
      </c>
      <c r="AD90">
        <f t="shared" si="14"/>
        <v>0</v>
      </c>
      <c r="AE90">
        <f t="shared" si="15"/>
        <v>1</v>
      </c>
    </row>
    <row r="91" spans="1:31" x14ac:dyDescent="0.3">
      <c r="A91">
        <v>423</v>
      </c>
      <c r="B91">
        <v>103</v>
      </c>
      <c r="C91">
        <v>2015</v>
      </c>
      <c r="D91">
        <v>1</v>
      </c>
      <c r="E91">
        <f t="shared" si="8"/>
        <v>1</v>
      </c>
      <c r="F91">
        <v>2015</v>
      </c>
      <c r="G91" t="s">
        <v>184</v>
      </c>
      <c r="H91" s="13">
        <f>VALUE(IF(G91="foreign",53,SUBSTITUTE(G91,G91,VLOOKUP(G91,Key!$F$2:$G$55,2,))))</f>
        <v>5</v>
      </c>
      <c r="I91" t="s">
        <v>184</v>
      </c>
      <c r="J91">
        <f>VALUE(_xlfn.IFS(I91="foreign",53,I91="fictional",54,NOT(OR(I91="foreign",I91="fictional")),SUBSTITUTE(I91,I91,VLOOKUP(I91,Key!$F$2:$G$55,2,))))</f>
        <v>5</v>
      </c>
      <c r="K91">
        <f t="shared" si="9"/>
        <v>1</v>
      </c>
      <c r="L91">
        <f>VLOOKUP(H91, Key!$G$2:$J$54, 2)</f>
        <v>3</v>
      </c>
      <c r="M91">
        <f>VLOOKUP(J91, Key!$G$2:$J$54, 2)</f>
        <v>3</v>
      </c>
      <c r="N91">
        <f>VLOOKUP("*"&amp;G91&amp;"*",Key!$M$2:$N$6,2,FALSE)</f>
        <v>4</v>
      </c>
      <c r="O91">
        <f>VLOOKUP("*"&amp;G91&amp;"*",Key!$Q$2:$R$11,2,FALSE)</f>
        <v>6</v>
      </c>
      <c r="P91">
        <v>2493</v>
      </c>
      <c r="Q91" s="8">
        <v>30000000</v>
      </c>
      <c r="R91" t="s">
        <v>174</v>
      </c>
      <c r="S91">
        <f>VLOOKUP(R91, Key!$T$2:$U$27, 2, FALSE)</f>
        <v>1</v>
      </c>
      <c r="T91">
        <f t="shared" si="10"/>
        <v>0</v>
      </c>
      <c r="U91">
        <f>_xlfn.IFS(F91=2017, VLOOKUP(H91, 'State Pop'!$B$2:$F$55,5),F91=2016, VLOOKUP(H91, 'State Pop'!$B$2:$F$55,4), F91=2015, VLOOKUP(H91, 'State Pop'!$B$2:$F$55,3), F91=2014, VLOOKUP(H91, 'State Pop'!$B$2:$F$55,2))</f>
        <v>39032444</v>
      </c>
      <c r="V91">
        <f>_xlfn.IFS(C91=2014, _xlfn.IFS(D91=1, VLOOKUP(H91, Film_Workers!$B$2:$AR$55, 2, FALSE), D91=2, VLOOKUP(H91, Film_Workers!$B$2:$AR$55, 3, FALSE), D91=3, VLOOKUP(H91, Film_Workers!$B$2:$AR$55, 4, FALSE), D91=4, VLOOKUP(H91, Film_Workers!$B$2:$AR$55, 5, FALSE), D91=5, VLOOKUP(H91, Film_Workers!$B$2:$AR$55, 6, FALSE), D91=6, VLOOKUP(H91, Film_Workers!$B$2:$AR$55, 7, FALSE), D91=7, VLOOKUP(H91, Film_Workers!$B$2:$AR$55, 8, FALSE), D91=8, VLOOKUP(H91, Film_Workers!$B$2:$AR$55, 9, FALSE), D91=9, VLOOKUP(H91, Film_Workers!$B$2:$AR$55, 10, FALSE), D91=10, VLOOKUP(H91, Film_Workers!$B$2:$AR$55, 11, FALSE), D91=11, VLOOKUP(H91, Film_Workers!$B$2:$AR$55, 12, FALSE), D91=12, VLOOKUP(H91, Film_Workers!$B$2:$AR$55, 13, FALSE)), C91=2015, _xlfn.IFS(D91=1, VLOOKUP(H91, Film_Workers!$B$2:$AR$55, 14, FALSE), D91=2, VLOOKUP(H91, Film_Workers!$B$2:$AR$55, 15, FALSE), D91=3, VLOOKUP(H91, Film_Workers!$B$2:$AR$55, 16, FALSE), D91=4, VLOOKUP(H91, Film_Workers!$B$2:$AR$55, 17, FALSE), D91=5, VLOOKUP(H91, Film_Workers!$B$2:$AR$55, 18, FALSE), D91=6, VLOOKUP(H91, Film_Workers!$B$2:$AR$55, 19, FALSE), D91=7, VLOOKUP(H91, Film_Workers!$B$2:$AR$55, 20, FALSE), D91=8, VLOOKUP(H91, Film_Workers!$B$2:$AR$55, 21, FALSE), D91=9, VLOOKUP(H91, Film_Workers!$B$2:$AR$55, 22, FALSE), D91=10, VLOOKUP(H91, Film_Workers!$B$2:$AR$55, 23, FALSE), D91=11, VLOOKUP(H91, Film_Workers!$B$2:$AR$55, 24, FALSE), D91=12, VLOOKUP(H91, Film_Workers!$B$2:$AR$55, 25, FALSE)), C91=2016, _xlfn.IFS(D91=1, VLOOKUP(H91, Film_Workers!$B$2:$AR$55, 26, FALSE), D91=2, VLOOKUP(H91, Film_Workers!$B$2:$AR$55, 27, FALSE), D91=3, VLOOKUP(H91, Film_Workers!$B$2:$AR$55, 28, FALSE), D91=4, VLOOKUP(H91, Film_Workers!$B$2:$AR$55, 29, FALSE), D91=5, VLOOKUP(H91, Film_Workers!$B$2:$AR$55, 30, FALSE), D91=6, VLOOKUP(H91, Film_Workers!$B$2:$AR$55, 31, FALSE), D91=7, VLOOKUP(H91, Film_Workers!$B$2:$AR$55, 32, FALSE), D91=8, VLOOKUP(H91, Film_Workers!$B$2:$AR$55, 33, FALSE), D91=9, VLOOKUP(H91, Film_Workers!$B$2:$AR$55, 34, FALSE), D91=10, VLOOKUP(H91, Film_Workers!$B$2:$AR$55, 35, FALSE), D91=11, VLOOKUP(H91, Film_Workers!$B$2:$AR$55, 36, FALSE), D91=12, VLOOKUP(H91, Film_Workers!$B$2:$AR$55, 37, FALSE)), C91=2017, _xlfn.IFS(D91=1, VLOOKUP(H91, Film_Workers!$B$2:$AR$55, 38, FALSE), D91=2, VLOOKUP(H91, Film_Workers!$B$2:$AR$55, 39, FALSE), D91=3, VLOOKUP(H91, Film_Workers!$B$2:$AR$55, 40, FALSE), D91=4, VLOOKUP(H91, Film_Workers!$B$2:$AR$55, 41, FALSE), D91=5, VLOOKUP(H91, Film_Workers!$B$2:$AR$55, 42, FALSE), D91=6, VLOOKUP(H91, Film_Workers!$B$2:$AR$55, 43)))</f>
        <v>107614</v>
      </c>
      <c r="W91">
        <f>_xlfn.IFS(C91=2014, _xlfn.IFS(D91=1, VLOOKUP(H91, Priv_Workers!$B$2:$AR$55, 2, FALSE), D91=2, VLOOKUP(H91, Priv_Workers!$B$2:$AR$55, 3, FALSE), D91=3, VLOOKUP(H91, Priv_Workers!$B$2:$AR$55, 4, FALSE), D91=4, VLOOKUP(H91, Priv_Workers!$B$2:$AR$55, 5, FALSE), D91=5, VLOOKUP(H91, Priv_Workers!$B$2:$AR$55, 6, FALSE), D91=6, VLOOKUP(H91, Priv_Workers!$B$2:$AR$55, 7, FALSE), D91=7, VLOOKUP(H91, Priv_Workers!$B$2:$AR$55, 8, FALSE), D91=8, VLOOKUP(H91, Priv_Workers!$B$2:$AR$55, 9, FALSE), D91=9, VLOOKUP(H91, Priv_Workers!$B$2:$AR$55, 10, FALSE), D91=10, VLOOKUP(H91, Priv_Workers!$B$2:$AR$55, 11, FALSE), D91=11, VLOOKUP(H91, Priv_Workers!$B$2:$AR$55, 12, FALSE), D91=12, VLOOKUP(H91, Priv_Workers!$B$2:$AR$55, 13, FALSE)), C91=2015, _xlfn.IFS(D91=1, VLOOKUP(H91, Priv_Workers!$B$2:$AR$55, 14, FALSE), D91=2, VLOOKUP(H91, Priv_Workers!$B$2:$AR$55, 15, FALSE), D91=3, VLOOKUP(H91, Priv_Workers!$B$2:$AR$55, 16, FALSE), D91=4, VLOOKUP(H91, Priv_Workers!$B$2:$AR$55, 17, FALSE), D91=5, VLOOKUP(H91, Priv_Workers!$B$2:$AR$55, 18, FALSE), D91=6, VLOOKUP(H91, Priv_Workers!$B$2:$AR$55, 19, FALSE), D91=7, VLOOKUP(H91, Priv_Workers!$B$2:$AR$55, 20, FALSE), D91=8, VLOOKUP(H91, Priv_Workers!$B$2:$AR$55, 21, FALSE), D91=9, VLOOKUP(H91, Priv_Workers!$B$2:$AR$55, 22, FALSE), D91=10, VLOOKUP(H91, Priv_Workers!$B$2:$AR$55, 23, FALSE), D91=11, VLOOKUP(H91, Priv_Workers!$B$2:$AR$55, 24, FALSE), D91=12, VLOOKUP(H91, Priv_Workers!$B$2:$AR$55, 25, FALSE)), C91=2016, _xlfn.IFS(D91=1, VLOOKUP(H91, Priv_Workers!$B$2:$AR$55, 26, FALSE), D91=2, VLOOKUP(H91, Priv_Workers!$B$2:$AR$55, 27, FALSE), D91=3, VLOOKUP(H91, Priv_Workers!$B$2:$AR$55, 28, FALSE), D91=4, VLOOKUP(H91, Priv_Workers!$B$2:$AR$55, 29, FALSE), D91=5, VLOOKUP(H91, Priv_Workers!$B$2:$AR$55, 30, FALSE), D91=6, VLOOKUP(H91, Priv_Workers!$B$2:$AR$55, 31, FALSE), D91=7, VLOOKUP(H91, Priv_Workers!$B$2:$AR$55, 32, FALSE), D91=8, VLOOKUP(H91, Priv_Workers!$B$2:$AR$55, 33, FALSE), D91=9, VLOOKUP(H91, Priv_Workers!$B$2:$AR$55, 34, FALSE), D91=10, VLOOKUP(H91, Priv_Workers!$B$2:$AR$55, 35, FALSE), D91=11, VLOOKUP(H91, Priv_Workers!$B$2:$AR$55, 36, FALSE), D91=12, VLOOKUP(H91, Priv_Workers!$B$2:$AR$55, 37, FALSE)), C91=2017, _xlfn.IFS(D91=1, VLOOKUP(H91, Priv_Workers!$B$2:$AR$55, 38, FALSE), D91=2, VLOOKUP(H91, Priv_Workers!$B$2:$AR$55, 39, FALSE), D91=3, VLOOKUP(H91, Priv_Workers!$B$2:$AR$55, 40, FALSE), D91=4, VLOOKUP(H91, Priv_Workers!$B$2:$AR$55, 41, FALSE), D91=5, VLOOKUP(H91, Priv_Workers!$B$2:$AR$55, 42, FALSE), D91=6, VLOOKUP(H91, Priv_Workers!$B$2:$AR$55, 43)))</f>
        <v>13468411</v>
      </c>
      <c r="X91" s="15">
        <f t="shared" si="11"/>
        <v>7.9901036581078496E-3</v>
      </c>
      <c r="Y91" s="8">
        <f>_xlfn.IFS(C91=2014, _xlfn.IFS(E91=1, VLOOKUP(H91, Wage_Info!$B$2:$AD$55, 2, FALSE), E91=2, VLOOKUP(H91, Wage_Info!$B$2:$AD$55, 3, FALSE), E91=3, VLOOKUP(H91, Wage_Info!$B$2:$AD$55, 4, FALSE), E91=4, VLOOKUP(H91, Wage_Info!$B$2:$AD$55, 5, FALSE)), C91=2015, _xlfn.IFS(E91=1, VLOOKUP(H91, Wage_Info!$B$2:$AD$55, 6, FALSE), E91=2, VLOOKUP(H91, Wage_Info!$B$2:$AD$55, 7, FALSE), E91=3, VLOOKUP(H91, Wage_Info!$B$2:$AD$55, 8, FALSE), E91=4, VLOOKUP(H91, Wage_Info!$B$2:$AD$55, 9, FALSE)), C91=2016, _xlfn.IFS(E91=1, VLOOKUP(H91, Wage_Info!$B$2:$AD$55, 10, FALSE), E91=2, VLOOKUP(H91, Wage_Info!$B$2:$AD$55, 11, FALSE), E91=3, VLOOKUP(H91, Wage_Info!$B$2:$AD$55, 12, FALSE), E91=4, VLOOKUP(H91, Wage_Info!$B$2:$AD$55, 13, FALSE)), C91=2017, _xlfn.IFS(E91=1, VLOOKUP(H91, Wage_Info!$B$2:$AD$55, 14, FALSE), E91=2, VLOOKUP(H91, Wage_Info!$B$2:$AD$55, 15, FALSE)))</f>
        <v>3089427250</v>
      </c>
      <c r="Z91" s="8">
        <f>_xlfn.IFS(C91=2014, _xlfn.IFS(E91=1, VLOOKUP(H91, Wage_Info!$B$2:$AD$55, 16, FALSE), E91=2, VLOOKUP(H91, Wage_Info!$B$2:$AD$55, 17, FALSE), E91=3, VLOOKUP(H91, Wage_Info!$B$2:$AD$55, 18, FALSE), E91=4, VLOOKUP(H91, Wage_Info!$B$2:$AD$55, 19, FALSE)), C91=2015, _xlfn.IFS(E91=1, VLOOKUP(H91, Wage_Info!$B$2:$AD$55, 20, FALSE), E91=2, VLOOKUP(H91, Wage_Info!$B$2:$AD$55, 21, FALSE), E91=3, VLOOKUP(H91, Wage_Info!$B$2:$AD$55, 22, FALSE), E91=4, VLOOKUP(H91, Wage_Info!$B$2:$AD$55, 23, FALSE)), C91=2016, _xlfn.IFS(E91=1, VLOOKUP(H91, Wage_Info!$B$2:$AD$55, 24, FALSE), E91=2, VLOOKUP(H91, Wage_Info!$B$2:$AD$55, 25, FALSE), E91=3, VLOOKUP(H91, Wage_Info!$B$2:$AD$55, 26, FALSE), E91=4, VLOOKUP(H91, Wage_Info!$B$2:$AD$55, 27, FALSE)), C91=2017, _xlfn.IFS(E91=1, VLOOKUP(H91, Wage_Info!$B$2:$AD$55, 28, FALSE), E91=2, VLOOKUP(H91, Wage_Info!$B$2:$AD$55, 29, FALSE)))</f>
        <v>211645647117</v>
      </c>
      <c r="AA91" s="16">
        <f t="shared" si="12"/>
        <v>1.4597168862594804E-2</v>
      </c>
      <c r="AB91">
        <f>Key!C424</f>
        <v>1</v>
      </c>
      <c r="AC91">
        <f t="shared" si="13"/>
        <v>1</v>
      </c>
      <c r="AD91">
        <f t="shared" si="14"/>
        <v>0</v>
      </c>
      <c r="AE91">
        <f t="shared" si="15"/>
        <v>1</v>
      </c>
    </row>
    <row r="92" spans="1:31" x14ac:dyDescent="0.3">
      <c r="A92">
        <v>426</v>
      </c>
      <c r="B92">
        <v>106</v>
      </c>
      <c r="C92">
        <v>2015</v>
      </c>
      <c r="D92">
        <v>1</v>
      </c>
      <c r="E92">
        <f t="shared" si="8"/>
        <v>1</v>
      </c>
      <c r="F92">
        <v>2015</v>
      </c>
      <c r="G92" t="s">
        <v>184</v>
      </c>
      <c r="H92" s="13">
        <f>VALUE(IF(G92="foreign",53,SUBSTITUTE(G92,G92,VLOOKUP(G92,Key!$F$2:$G$55,2,))))</f>
        <v>5</v>
      </c>
      <c r="I92" t="s">
        <v>184</v>
      </c>
      <c r="J92">
        <f>VALUE(_xlfn.IFS(I92="foreign",53,I92="fictional",54,NOT(OR(I92="foreign",I92="fictional")),SUBSTITUTE(I92,I92,VLOOKUP(I92,Key!$F$2:$G$55,2,))))</f>
        <v>5</v>
      </c>
      <c r="K92">
        <f t="shared" si="9"/>
        <v>1</v>
      </c>
      <c r="L92">
        <f>VLOOKUP(H92, Key!$G$2:$J$54, 2)</f>
        <v>3</v>
      </c>
      <c r="M92">
        <f>VLOOKUP(J92, Key!$G$2:$J$54, 2)</f>
        <v>3</v>
      </c>
      <c r="N92">
        <f>VLOOKUP("*"&amp;G92&amp;"*",Key!$M$2:$N$6,2,FALSE)</f>
        <v>4</v>
      </c>
      <c r="O92">
        <f>VLOOKUP("*"&amp;G92&amp;"*",Key!$Q$2:$R$11,2,FALSE)</f>
        <v>6</v>
      </c>
      <c r="P92">
        <v>2392</v>
      </c>
      <c r="Q92" s="8">
        <v>19500000</v>
      </c>
      <c r="R92" t="s">
        <v>285</v>
      </c>
      <c r="S92">
        <f>VLOOKUP(R92, Key!$T$2:$U$27, 2, FALSE)</f>
        <v>9</v>
      </c>
      <c r="T92">
        <f t="shared" si="10"/>
        <v>1</v>
      </c>
      <c r="U92">
        <f>_xlfn.IFS(F92=2017, VLOOKUP(H92, 'State Pop'!$B$2:$F$55,5),F92=2016, VLOOKUP(H92, 'State Pop'!$B$2:$F$55,4), F92=2015, VLOOKUP(H92, 'State Pop'!$B$2:$F$55,3), F92=2014, VLOOKUP(H92, 'State Pop'!$B$2:$F$55,2))</f>
        <v>39032444</v>
      </c>
      <c r="V92">
        <f>_xlfn.IFS(C92=2014, _xlfn.IFS(D92=1, VLOOKUP(H92, Film_Workers!$B$2:$AR$55, 2, FALSE), D92=2, VLOOKUP(H92, Film_Workers!$B$2:$AR$55, 3, FALSE), D92=3, VLOOKUP(H92, Film_Workers!$B$2:$AR$55, 4, FALSE), D92=4, VLOOKUP(H92, Film_Workers!$B$2:$AR$55, 5, FALSE), D92=5, VLOOKUP(H92, Film_Workers!$B$2:$AR$55, 6, FALSE), D92=6, VLOOKUP(H92, Film_Workers!$B$2:$AR$55, 7, FALSE), D92=7, VLOOKUP(H92, Film_Workers!$B$2:$AR$55, 8, FALSE), D92=8, VLOOKUP(H92, Film_Workers!$B$2:$AR$55, 9, FALSE), D92=9, VLOOKUP(H92, Film_Workers!$B$2:$AR$55, 10, FALSE), D92=10, VLOOKUP(H92, Film_Workers!$B$2:$AR$55, 11, FALSE), D92=11, VLOOKUP(H92, Film_Workers!$B$2:$AR$55, 12, FALSE), D92=12, VLOOKUP(H92, Film_Workers!$B$2:$AR$55, 13, FALSE)), C92=2015, _xlfn.IFS(D92=1, VLOOKUP(H92, Film_Workers!$B$2:$AR$55, 14, FALSE), D92=2, VLOOKUP(H92, Film_Workers!$B$2:$AR$55, 15, FALSE), D92=3, VLOOKUP(H92, Film_Workers!$B$2:$AR$55, 16, FALSE), D92=4, VLOOKUP(H92, Film_Workers!$B$2:$AR$55, 17, FALSE), D92=5, VLOOKUP(H92, Film_Workers!$B$2:$AR$55, 18, FALSE), D92=6, VLOOKUP(H92, Film_Workers!$B$2:$AR$55, 19, FALSE), D92=7, VLOOKUP(H92, Film_Workers!$B$2:$AR$55, 20, FALSE), D92=8, VLOOKUP(H92, Film_Workers!$B$2:$AR$55, 21, FALSE), D92=9, VLOOKUP(H92, Film_Workers!$B$2:$AR$55, 22, FALSE), D92=10, VLOOKUP(H92, Film_Workers!$B$2:$AR$55, 23, FALSE), D92=11, VLOOKUP(H92, Film_Workers!$B$2:$AR$55, 24, FALSE), D92=12, VLOOKUP(H92, Film_Workers!$B$2:$AR$55, 25, FALSE)), C92=2016, _xlfn.IFS(D92=1, VLOOKUP(H92, Film_Workers!$B$2:$AR$55, 26, FALSE), D92=2, VLOOKUP(H92, Film_Workers!$B$2:$AR$55, 27, FALSE), D92=3, VLOOKUP(H92, Film_Workers!$B$2:$AR$55, 28, FALSE), D92=4, VLOOKUP(H92, Film_Workers!$B$2:$AR$55, 29, FALSE), D92=5, VLOOKUP(H92, Film_Workers!$B$2:$AR$55, 30, FALSE), D92=6, VLOOKUP(H92, Film_Workers!$B$2:$AR$55, 31, FALSE), D92=7, VLOOKUP(H92, Film_Workers!$B$2:$AR$55, 32, FALSE), D92=8, VLOOKUP(H92, Film_Workers!$B$2:$AR$55, 33, FALSE), D92=9, VLOOKUP(H92, Film_Workers!$B$2:$AR$55, 34, FALSE), D92=10, VLOOKUP(H92, Film_Workers!$B$2:$AR$55, 35, FALSE), D92=11, VLOOKUP(H92, Film_Workers!$B$2:$AR$55, 36, FALSE), D92=12, VLOOKUP(H92, Film_Workers!$B$2:$AR$55, 37, FALSE)), C92=2017, _xlfn.IFS(D92=1, VLOOKUP(H92, Film_Workers!$B$2:$AR$55, 38, FALSE), D92=2, VLOOKUP(H92, Film_Workers!$B$2:$AR$55, 39, FALSE), D92=3, VLOOKUP(H92, Film_Workers!$B$2:$AR$55, 40, FALSE), D92=4, VLOOKUP(H92, Film_Workers!$B$2:$AR$55, 41, FALSE), D92=5, VLOOKUP(H92, Film_Workers!$B$2:$AR$55, 42, FALSE), D92=6, VLOOKUP(H92, Film_Workers!$B$2:$AR$55, 43)))</f>
        <v>107614</v>
      </c>
      <c r="W92">
        <f>_xlfn.IFS(C92=2014, _xlfn.IFS(D92=1, VLOOKUP(H92, Priv_Workers!$B$2:$AR$55, 2, FALSE), D92=2, VLOOKUP(H92, Priv_Workers!$B$2:$AR$55, 3, FALSE), D92=3, VLOOKUP(H92, Priv_Workers!$B$2:$AR$55, 4, FALSE), D92=4, VLOOKUP(H92, Priv_Workers!$B$2:$AR$55, 5, FALSE), D92=5, VLOOKUP(H92, Priv_Workers!$B$2:$AR$55, 6, FALSE), D92=6, VLOOKUP(H92, Priv_Workers!$B$2:$AR$55, 7, FALSE), D92=7, VLOOKUP(H92, Priv_Workers!$B$2:$AR$55, 8, FALSE), D92=8, VLOOKUP(H92, Priv_Workers!$B$2:$AR$55, 9, FALSE), D92=9, VLOOKUP(H92, Priv_Workers!$B$2:$AR$55, 10, FALSE), D92=10, VLOOKUP(H92, Priv_Workers!$B$2:$AR$55, 11, FALSE), D92=11, VLOOKUP(H92, Priv_Workers!$B$2:$AR$55, 12, FALSE), D92=12, VLOOKUP(H92, Priv_Workers!$B$2:$AR$55, 13, FALSE)), C92=2015, _xlfn.IFS(D92=1, VLOOKUP(H92, Priv_Workers!$B$2:$AR$55, 14, FALSE), D92=2, VLOOKUP(H92, Priv_Workers!$B$2:$AR$55, 15, FALSE), D92=3, VLOOKUP(H92, Priv_Workers!$B$2:$AR$55, 16, FALSE), D92=4, VLOOKUP(H92, Priv_Workers!$B$2:$AR$55, 17, FALSE), D92=5, VLOOKUP(H92, Priv_Workers!$B$2:$AR$55, 18, FALSE), D92=6, VLOOKUP(H92, Priv_Workers!$B$2:$AR$55, 19, FALSE), D92=7, VLOOKUP(H92, Priv_Workers!$B$2:$AR$55, 20, FALSE), D92=8, VLOOKUP(H92, Priv_Workers!$B$2:$AR$55, 21, FALSE), D92=9, VLOOKUP(H92, Priv_Workers!$B$2:$AR$55, 22, FALSE), D92=10, VLOOKUP(H92, Priv_Workers!$B$2:$AR$55, 23, FALSE), D92=11, VLOOKUP(H92, Priv_Workers!$B$2:$AR$55, 24, FALSE), D92=12, VLOOKUP(H92, Priv_Workers!$B$2:$AR$55, 25, FALSE)), C92=2016, _xlfn.IFS(D92=1, VLOOKUP(H92, Priv_Workers!$B$2:$AR$55, 26, FALSE), D92=2, VLOOKUP(H92, Priv_Workers!$B$2:$AR$55, 27, FALSE), D92=3, VLOOKUP(H92, Priv_Workers!$B$2:$AR$55, 28, FALSE), D92=4, VLOOKUP(H92, Priv_Workers!$B$2:$AR$55, 29, FALSE), D92=5, VLOOKUP(H92, Priv_Workers!$B$2:$AR$55, 30, FALSE), D92=6, VLOOKUP(H92, Priv_Workers!$B$2:$AR$55, 31, FALSE), D92=7, VLOOKUP(H92, Priv_Workers!$B$2:$AR$55, 32, FALSE), D92=8, VLOOKUP(H92, Priv_Workers!$B$2:$AR$55, 33, FALSE), D92=9, VLOOKUP(H92, Priv_Workers!$B$2:$AR$55, 34, FALSE), D92=10, VLOOKUP(H92, Priv_Workers!$B$2:$AR$55, 35, FALSE), D92=11, VLOOKUP(H92, Priv_Workers!$B$2:$AR$55, 36, FALSE), D92=12, VLOOKUP(H92, Priv_Workers!$B$2:$AR$55, 37, FALSE)), C92=2017, _xlfn.IFS(D92=1, VLOOKUP(H92, Priv_Workers!$B$2:$AR$55, 38, FALSE), D92=2, VLOOKUP(H92, Priv_Workers!$B$2:$AR$55, 39, FALSE), D92=3, VLOOKUP(H92, Priv_Workers!$B$2:$AR$55, 40, FALSE), D92=4, VLOOKUP(H92, Priv_Workers!$B$2:$AR$55, 41, FALSE), D92=5, VLOOKUP(H92, Priv_Workers!$B$2:$AR$55, 42, FALSE), D92=6, VLOOKUP(H92, Priv_Workers!$B$2:$AR$55, 43)))</f>
        <v>13468411</v>
      </c>
      <c r="X92" s="15">
        <f t="shared" si="11"/>
        <v>7.9901036581078496E-3</v>
      </c>
      <c r="Y92" s="8">
        <f>_xlfn.IFS(C92=2014, _xlfn.IFS(E92=1, VLOOKUP(H92, Wage_Info!$B$2:$AD$55, 2, FALSE), E92=2, VLOOKUP(H92, Wage_Info!$B$2:$AD$55, 3, FALSE), E92=3, VLOOKUP(H92, Wage_Info!$B$2:$AD$55, 4, FALSE), E92=4, VLOOKUP(H92, Wage_Info!$B$2:$AD$55, 5, FALSE)), C92=2015, _xlfn.IFS(E92=1, VLOOKUP(H92, Wage_Info!$B$2:$AD$55, 6, FALSE), E92=2, VLOOKUP(H92, Wage_Info!$B$2:$AD$55, 7, FALSE), E92=3, VLOOKUP(H92, Wage_Info!$B$2:$AD$55, 8, FALSE), E92=4, VLOOKUP(H92, Wage_Info!$B$2:$AD$55, 9, FALSE)), C92=2016, _xlfn.IFS(E92=1, VLOOKUP(H92, Wage_Info!$B$2:$AD$55, 10, FALSE), E92=2, VLOOKUP(H92, Wage_Info!$B$2:$AD$55, 11, FALSE), E92=3, VLOOKUP(H92, Wage_Info!$B$2:$AD$55, 12, FALSE), E92=4, VLOOKUP(H92, Wage_Info!$B$2:$AD$55, 13, FALSE)), C92=2017, _xlfn.IFS(E92=1, VLOOKUP(H92, Wage_Info!$B$2:$AD$55, 14, FALSE), E92=2, VLOOKUP(H92, Wage_Info!$B$2:$AD$55, 15, FALSE)))</f>
        <v>3089427250</v>
      </c>
      <c r="Z92" s="8">
        <f>_xlfn.IFS(C92=2014, _xlfn.IFS(E92=1, VLOOKUP(H92, Wage_Info!$B$2:$AD$55, 16, FALSE), E92=2, VLOOKUP(H92, Wage_Info!$B$2:$AD$55, 17, FALSE), E92=3, VLOOKUP(H92, Wage_Info!$B$2:$AD$55, 18, FALSE), E92=4, VLOOKUP(H92, Wage_Info!$B$2:$AD$55, 19, FALSE)), C92=2015, _xlfn.IFS(E92=1, VLOOKUP(H92, Wage_Info!$B$2:$AD$55, 20, FALSE), E92=2, VLOOKUP(H92, Wage_Info!$B$2:$AD$55, 21, FALSE), E92=3, VLOOKUP(H92, Wage_Info!$B$2:$AD$55, 22, FALSE), E92=4, VLOOKUP(H92, Wage_Info!$B$2:$AD$55, 23, FALSE)), C92=2016, _xlfn.IFS(E92=1, VLOOKUP(H92, Wage_Info!$B$2:$AD$55, 24, FALSE), E92=2, VLOOKUP(H92, Wage_Info!$B$2:$AD$55, 25, FALSE), E92=3, VLOOKUP(H92, Wage_Info!$B$2:$AD$55, 26, FALSE), E92=4, VLOOKUP(H92, Wage_Info!$B$2:$AD$55, 27, FALSE)), C92=2017, _xlfn.IFS(E92=1, VLOOKUP(H92, Wage_Info!$B$2:$AD$55, 28, FALSE), E92=2, VLOOKUP(H92, Wage_Info!$B$2:$AD$55, 29, FALSE)))</f>
        <v>211645647117</v>
      </c>
      <c r="AA92" s="16">
        <f t="shared" si="12"/>
        <v>1.4597168862594804E-2</v>
      </c>
      <c r="AB92">
        <f>Key!C427</f>
        <v>1</v>
      </c>
      <c r="AC92">
        <f t="shared" si="13"/>
        <v>1</v>
      </c>
      <c r="AD92">
        <f t="shared" si="14"/>
        <v>0</v>
      </c>
      <c r="AE92">
        <f t="shared" si="15"/>
        <v>1</v>
      </c>
    </row>
    <row r="93" spans="1:31" x14ac:dyDescent="0.3">
      <c r="A93">
        <v>31</v>
      </c>
      <c r="B93">
        <v>31</v>
      </c>
      <c r="C93">
        <v>2015</v>
      </c>
      <c r="D93">
        <v>1</v>
      </c>
      <c r="E93">
        <f t="shared" si="8"/>
        <v>1</v>
      </c>
      <c r="F93">
        <v>2016</v>
      </c>
      <c r="G93" t="s">
        <v>187</v>
      </c>
      <c r="H93" s="13">
        <f>VALUE(IF(G93="foreign",53,SUBSTITUTE(G93,G93,VLOOKUP(G93,Key!$F$2:$G$55,2,))))</f>
        <v>53</v>
      </c>
      <c r="I93" t="s">
        <v>186</v>
      </c>
      <c r="J93">
        <f>VALUE(_xlfn.IFS(I93="foreign",53,I93="fictional",54,NOT(OR(I93="foreign",I93="fictional")),SUBSTITUTE(I93,I93,VLOOKUP(I93,Key!$F$2:$G$55,2,))))</f>
        <v>54</v>
      </c>
      <c r="K93">
        <f t="shared" si="9"/>
        <v>0</v>
      </c>
      <c r="L93">
        <f>VLOOKUP(H93, Key!$G$2:$J$54, 2)</f>
        <v>0</v>
      </c>
      <c r="M93">
        <f>VLOOKUP(J93, Key!$G$2:$J$54, 2)</f>
        <v>0</v>
      </c>
      <c r="N93">
        <f>VLOOKUP("*"&amp;G93&amp;"*",Key!$M$2:$N$6,2,FALSE)</f>
        <v>0</v>
      </c>
      <c r="O93">
        <f>VLOOKUP("*"&amp;G93&amp;"*",Key!$Q$2:$R$11,2,FALSE)</f>
        <v>0</v>
      </c>
      <c r="P93">
        <v>3702</v>
      </c>
      <c r="Q93" s="8">
        <v>65000000</v>
      </c>
      <c r="R93" t="s">
        <v>175</v>
      </c>
      <c r="S93">
        <f>VLOOKUP(R93, Key!$T$2:$U$8, 2, FALSE)</f>
        <v>2</v>
      </c>
      <c r="T93">
        <f t="shared" si="10"/>
        <v>0</v>
      </c>
      <c r="U93">
        <f>_xlfn.IFS(F93=2017, VLOOKUP(H93, 'State Pop'!$B$2:$F$55,5),F93=2016, VLOOKUP(H93, 'State Pop'!$B$2:$F$55,4), F93=2015, VLOOKUP(H93, 'State Pop'!$B$2:$F$55,3), F93=2014, VLOOKUP(H93, 'State Pop'!$B$2:$F$55,2))</f>
        <v>0</v>
      </c>
      <c r="V93">
        <f>_xlfn.IFS(C101=2014, _xlfn.IFS(D101=1, VLOOKUP(H93, Film_Workers!$B$2:$AR$55, 2, FALSE), D101=2, VLOOKUP(H93, Film_Workers!$B$2:$AR$55, 3, FALSE), D101=3, VLOOKUP(H93, Film_Workers!$B$2:$AR$55, 4, FALSE), D101=4, VLOOKUP(H93, Film_Workers!$B$2:$AR$55, 5, FALSE), D101=5, VLOOKUP(H93, Film_Workers!$B$2:$AR$55, 6, FALSE), D101=6, VLOOKUP(H93, Film_Workers!$B$2:$AR$55, 7, FALSE), D101=7, VLOOKUP(H93, Film_Workers!$B$2:$AR$55, 8, FALSE), D101=8, VLOOKUP(H93, Film_Workers!$B$2:$AR$55, 9, FALSE), D101=9, VLOOKUP(H93, Film_Workers!$B$2:$AR$55, 10, FALSE), D101=10, VLOOKUP(H93, Film_Workers!$B$2:$AR$55, 11, FALSE), D101=11, VLOOKUP(H93, Film_Workers!$B$2:$AR$55, 12, FALSE), D101=12, VLOOKUP(H93, Film_Workers!$B$2:$AR$55, 13, FALSE)), C101=2015, _xlfn.IFS(D101=1, VLOOKUP(H93, Film_Workers!$B$2:$AR$55, 14, FALSE), D101=2, VLOOKUP(H93, Film_Workers!$B$2:$AR$55, 15, FALSE), D101=3, VLOOKUP(H93, Film_Workers!$B$2:$AR$55, 16, FALSE), D101=4, VLOOKUP(H93, Film_Workers!$B$2:$AR$55, 17, FALSE), D101=5, VLOOKUP(H93, Film_Workers!$B$2:$AR$55, 18, FALSE), D101=6, VLOOKUP(H93, Film_Workers!$B$2:$AR$55, 19, FALSE), D101=7, VLOOKUP(H93, Film_Workers!$B$2:$AR$55, 20, FALSE), D101=8, VLOOKUP(H93, Film_Workers!$B$2:$AR$55, 21, FALSE), D101=9, VLOOKUP(H93, Film_Workers!$B$2:$AR$55, 22, FALSE), D101=10, VLOOKUP(H93, Film_Workers!$B$2:$AR$55, 23, FALSE), D101=11, VLOOKUP(H93, Film_Workers!$B$2:$AR$55, 24, FALSE), D101=12, VLOOKUP(H93, Film_Workers!$B$2:$AR$55, 25, FALSE)), C101=2016, _xlfn.IFS(D101=1, VLOOKUP(H93, Film_Workers!$B$2:$AR$55, 26, FALSE), D101=2, VLOOKUP(H93, Film_Workers!$B$2:$AR$55, 27, FALSE), D101=3, VLOOKUP(H93, Film_Workers!$B$2:$AR$55, 28, FALSE), D101=4, VLOOKUP(H93, Film_Workers!$B$2:$AR$55, 29, FALSE), D101=5, VLOOKUP(H93, Film_Workers!$B$2:$AR$55, 30, FALSE), D101=6, VLOOKUP(H93, Film_Workers!$B$2:$AR$55, 31, FALSE), D101=7, VLOOKUP(H93, Film_Workers!$B$2:$AR$55, 32, FALSE), D101=8, VLOOKUP(H93, Film_Workers!$B$2:$AR$55, 33, FALSE), D101=9, VLOOKUP(H93, Film_Workers!$B$2:$AR$55, 34, FALSE), D101=10, VLOOKUP(H93, Film_Workers!$B$2:$AR$55, 35, FALSE), D101=11, VLOOKUP(H93, Film_Workers!$B$2:$AR$55, 36, FALSE), D101=12, VLOOKUP(H93, Film_Workers!$B$2:$AR$55, 37, FALSE)), C101=2017, _xlfn.IFS(D101=1, VLOOKUP(H93, Film_Workers!$B$2:$AR$55, 38, FALSE), D101=2, VLOOKUP(H93, Film_Workers!$B$2:$AR$55, 39, FALSE), D101=3, VLOOKUP(H93, Film_Workers!$B$2:$AR$55, 40, FALSE), D101=4, VLOOKUP(H93, Film_Workers!$B$2:$AR$55, 41, FALSE), D101=5, VLOOKUP(H93, Film_Workers!$B$2:$AR$55, 42, FALSE), D101=6, VLOOKUP(H93, Film_Workers!$B$2:$AR$55, 43)))</f>
        <v>0</v>
      </c>
      <c r="W93">
        <f>_xlfn.IFS(C93=2014, _xlfn.IFS(D93=1, VLOOKUP(H93, Priv_Workers!$B$2:$AR$55, 2, FALSE), D93=2, VLOOKUP(H93, Priv_Workers!$B$2:$AR$55, 3, FALSE), D93=3, VLOOKUP(H93, Priv_Workers!$B$2:$AR$55, 4, FALSE), D93=4, VLOOKUP(H93, Priv_Workers!$B$2:$AR$55, 5, FALSE), D93=5, VLOOKUP(H93, Priv_Workers!$B$2:$AR$55, 6, FALSE), D93=6, VLOOKUP(H93, Priv_Workers!$B$2:$AR$55, 7, FALSE), D93=7, VLOOKUP(H93, Priv_Workers!$B$2:$AR$55, 8, FALSE), D93=8, VLOOKUP(H93, Priv_Workers!$B$2:$AR$55, 9, FALSE), D93=9, VLOOKUP(H93, Priv_Workers!$B$2:$AR$55, 10, FALSE), D93=10, VLOOKUP(H93, Priv_Workers!$B$2:$AR$55, 11, FALSE), D93=11, VLOOKUP(H93, Priv_Workers!$B$2:$AR$55, 12, FALSE), D93=12, VLOOKUP(H93, Priv_Workers!$B$2:$AR$55, 13, FALSE)), C93=2015, _xlfn.IFS(D93=1, VLOOKUP(H93, Priv_Workers!$B$2:$AR$55, 14, FALSE), D93=2, VLOOKUP(H93, Priv_Workers!$B$2:$AR$55, 15, FALSE), D93=3, VLOOKUP(H93, Priv_Workers!$B$2:$AR$55, 16, FALSE), D93=4, VLOOKUP(H93, Priv_Workers!$B$2:$AR$55, 17, FALSE), D93=5, VLOOKUP(H93, Priv_Workers!$B$2:$AR$55, 18, FALSE), D93=6, VLOOKUP(H93, Priv_Workers!$B$2:$AR$55, 19, FALSE), D93=7, VLOOKUP(H93, Priv_Workers!$B$2:$AR$55, 20, FALSE), D93=8, VLOOKUP(H93, Priv_Workers!$B$2:$AR$55, 21, FALSE), D93=9, VLOOKUP(H93, Priv_Workers!$B$2:$AR$55, 22, FALSE), D93=10, VLOOKUP(H93, Priv_Workers!$B$2:$AR$55, 23, FALSE), D93=11, VLOOKUP(H93, Priv_Workers!$B$2:$AR$55, 24, FALSE), D93=12, VLOOKUP(H93, Priv_Workers!$B$2:$AR$55, 25, FALSE)), C93=2016, _xlfn.IFS(D93=1, VLOOKUP(H93, Priv_Workers!$B$2:$AR$55, 26, FALSE), D93=2, VLOOKUP(H93, Priv_Workers!$B$2:$AR$55, 27, FALSE), D93=3, VLOOKUP(H93, Priv_Workers!$B$2:$AR$55, 28, FALSE), D93=4, VLOOKUP(H93, Priv_Workers!$B$2:$AR$55, 29, FALSE), D93=5, VLOOKUP(H93, Priv_Workers!$B$2:$AR$55, 30, FALSE), D93=6, VLOOKUP(H93, Priv_Workers!$B$2:$AR$55, 31, FALSE), D93=7, VLOOKUP(H93, Priv_Workers!$B$2:$AR$55, 32, FALSE), D93=8, VLOOKUP(H93, Priv_Workers!$B$2:$AR$55, 33, FALSE), D93=9, VLOOKUP(H93, Priv_Workers!$B$2:$AR$55, 34, FALSE), D93=10, VLOOKUP(H93, Priv_Workers!$B$2:$AR$55, 35, FALSE), D93=11, VLOOKUP(H93, Priv_Workers!$B$2:$AR$55, 36, FALSE), D93=12, VLOOKUP(H93, Priv_Workers!$B$2:$AR$55, 37, FALSE)), C93=2017, _xlfn.IFS(D93=1, VLOOKUP(H93, Priv_Workers!$B$2:$AR$55, 38, FALSE), D93=2, VLOOKUP(H93, Priv_Workers!$B$2:$AR$55, 39, FALSE), D93=3, VLOOKUP(H93, Priv_Workers!$B$2:$AR$55, 40, FALSE), D93=4, VLOOKUP(H93, Priv_Workers!$B$2:$AR$55, 41, FALSE), D93=5, VLOOKUP(H93, Priv_Workers!$B$2:$AR$55, 42, FALSE), D93=6, VLOOKUP(H93, Priv_Workers!$B$2:$AR$55, 43)))</f>
        <v>0</v>
      </c>
      <c r="X93" s="15" t="e">
        <f t="shared" si="11"/>
        <v>#DIV/0!</v>
      </c>
      <c r="Y93" s="8">
        <f>_xlfn.IFS(C93=2014, _xlfn.IFS(E93=1, VLOOKUP(H93, Wage_Info!$B$2:$AD$55, 2, FALSE), E93=2, VLOOKUP(H93, Wage_Info!$B$2:$AD$55, 3, FALSE), E93=3, VLOOKUP(H93, Wage_Info!$B$2:$AD$55, 4, FALSE), E93=4, VLOOKUP(H93, Wage_Info!$B$2:$AD$55, 5, FALSE)), C93=2015, _xlfn.IFS(E93=1, VLOOKUP(H93, Wage_Info!$B$2:$AD$55, 6, FALSE), E93=2, VLOOKUP(H93, Wage_Info!$B$2:$AD$55, 7, FALSE), E93=3, VLOOKUP(H93, Wage_Info!$B$2:$AD$55, 8, FALSE), E93=4, VLOOKUP(H93, Wage_Info!$B$2:$AD$55, 9, FALSE)), C93=2016, _xlfn.IFS(E93=1, VLOOKUP(H93, Wage_Info!$B$2:$AD$55, 10, FALSE), E93=2, VLOOKUP(H93, Wage_Info!$B$2:$AD$55, 11, FALSE), E93=3, VLOOKUP(H93, Wage_Info!$B$2:$AD$55, 12, FALSE), E93=4, VLOOKUP(H93, Wage_Info!$B$2:$AD$55, 13, FALSE)), C93=2017, _xlfn.IFS(E93=1, VLOOKUP(H93, Wage_Info!$B$2:$AD$55, 14, FALSE), E93=2, VLOOKUP(H93, Wage_Info!$B$2:$AD$55, 15, FALSE)))</f>
        <v>0</v>
      </c>
      <c r="Z93" s="8">
        <f>_xlfn.IFS(C93=2014, _xlfn.IFS(E93=1, VLOOKUP(H93, Wage_Info!$B$2:$AD$55, 16, FALSE), E93=2, VLOOKUP(H93, Wage_Info!$B$2:$AD$55, 17, FALSE), E93=3, VLOOKUP(H93, Wage_Info!$B$2:$AD$55, 18, FALSE), E93=4, VLOOKUP(H93, Wage_Info!$B$2:$AD$55, 19, FALSE)), C93=2015, _xlfn.IFS(E93=1, VLOOKUP(H93, Wage_Info!$B$2:$AD$55, 20, FALSE), E93=2, VLOOKUP(H93, Wage_Info!$B$2:$AD$55, 21, FALSE), E93=3, VLOOKUP(H93, Wage_Info!$B$2:$AD$55, 22, FALSE), E93=4, VLOOKUP(H93, Wage_Info!$B$2:$AD$55, 23, FALSE)), C93=2016, _xlfn.IFS(E93=1, VLOOKUP(H93, Wage_Info!$B$2:$AD$55, 24, FALSE), E93=2, VLOOKUP(H93, Wage_Info!$B$2:$AD$55, 25, FALSE), E93=3, VLOOKUP(H93, Wage_Info!$B$2:$AD$55, 26, FALSE), E93=4, VLOOKUP(H93, Wage_Info!$B$2:$AD$55, 27, FALSE)), C93=2017, _xlfn.IFS(E93=1, VLOOKUP(H93, Wage_Info!$B$2:$AD$55, 28, FALSE), E93=2, VLOOKUP(H93, Wage_Info!$B$2:$AD$55, 29, FALSE)))</f>
        <v>0</v>
      </c>
      <c r="AA93" s="16" t="e">
        <f t="shared" si="12"/>
        <v>#DIV/0!</v>
      </c>
      <c r="AB93">
        <f>Key!C32</f>
        <v>1</v>
      </c>
      <c r="AC93">
        <f t="shared" si="13"/>
        <v>0</v>
      </c>
      <c r="AD93">
        <f t="shared" si="14"/>
        <v>0</v>
      </c>
      <c r="AE93">
        <f t="shared" si="15"/>
        <v>0</v>
      </c>
    </row>
    <row r="94" spans="1:31" x14ac:dyDescent="0.3">
      <c r="A94">
        <v>45</v>
      </c>
      <c r="B94">
        <v>45</v>
      </c>
      <c r="C94">
        <v>2015</v>
      </c>
      <c r="D94">
        <v>1</v>
      </c>
      <c r="E94">
        <f t="shared" si="8"/>
        <v>1</v>
      </c>
      <c r="F94">
        <v>2016</v>
      </c>
      <c r="G94" t="s">
        <v>20</v>
      </c>
      <c r="H94" s="13">
        <f>VALUE(IF(G94="foreign",53,SUBSTITUTE(G94,G94,VLOOKUP(G94,Key!$F$2:$G$55,2,))))</f>
        <v>11</v>
      </c>
      <c r="I94" t="s">
        <v>23</v>
      </c>
      <c r="J94">
        <f>VALUE(_xlfn.IFS(I94="foreign",53,I94="fictional",54,NOT(OR(I94="foreign",I94="fictional")),SUBSTITUTE(I94,I94,VLOOKUP(I94,Key!$F$2:$G$55,2,))))</f>
        <v>14</v>
      </c>
      <c r="K94">
        <f t="shared" si="9"/>
        <v>0</v>
      </c>
      <c r="L94">
        <f>VLOOKUP(H94, Key!$G$2:$J$54, 2)</f>
        <v>5</v>
      </c>
      <c r="M94">
        <f>VLOOKUP(J94, Key!$G$2:$J$54, 2)</f>
        <v>3</v>
      </c>
      <c r="N94">
        <f>VLOOKUP("*"&amp;G94&amp;"*",Key!$M$2:$N$6,2,FALSE)</f>
        <v>3</v>
      </c>
      <c r="O94">
        <f>VLOOKUP("*"&amp;G94&amp;"*",Key!$Q$2:$R$11,2,FALSE)</f>
        <v>7</v>
      </c>
      <c r="P94">
        <v>3402</v>
      </c>
      <c r="Q94" s="8">
        <v>44000000</v>
      </c>
      <c r="R94" t="s">
        <v>176</v>
      </c>
      <c r="S94">
        <f>VLOOKUP(R94, Key!$T$2:$U$8, 2, FALSE)</f>
        <v>3</v>
      </c>
      <c r="T94">
        <f t="shared" si="10"/>
        <v>0</v>
      </c>
      <c r="U94">
        <f>_xlfn.IFS(F94=2017, VLOOKUP(H94, 'State Pop'!$B$2:$F$55,5),F94=2016, VLOOKUP(H94, 'State Pop'!$B$2:$F$55,4), F94=2015, VLOOKUP(H94, 'State Pop'!$B$2:$F$55,3), F94=2014, VLOOKUP(H94, 'State Pop'!$B$2:$F$55,2))</f>
        <v>10313620</v>
      </c>
      <c r="V94">
        <f>_xlfn.IFS(C103=2014, _xlfn.IFS(D103=1, VLOOKUP(H94, Film_Workers!$B$2:$AR$55, 2, FALSE), D103=2, VLOOKUP(H94, Film_Workers!$B$2:$AR$55, 3, FALSE), D103=3, VLOOKUP(H94, Film_Workers!$B$2:$AR$55, 4, FALSE), D103=4, VLOOKUP(H94, Film_Workers!$B$2:$AR$55, 5, FALSE), D103=5, VLOOKUP(H94, Film_Workers!$B$2:$AR$55, 6, FALSE), D103=6, VLOOKUP(H94, Film_Workers!$B$2:$AR$55, 7, FALSE), D103=7, VLOOKUP(H94, Film_Workers!$B$2:$AR$55, 8, FALSE), D103=8, VLOOKUP(H94, Film_Workers!$B$2:$AR$55, 9, FALSE), D103=9, VLOOKUP(H94, Film_Workers!$B$2:$AR$55, 10, FALSE), D103=10, VLOOKUP(H94, Film_Workers!$B$2:$AR$55, 11, FALSE), D103=11, VLOOKUP(H94, Film_Workers!$B$2:$AR$55, 12, FALSE), D103=12, VLOOKUP(H94, Film_Workers!$B$2:$AR$55, 13, FALSE)), C103=2015, _xlfn.IFS(D103=1, VLOOKUP(H94, Film_Workers!$B$2:$AR$55, 14, FALSE), D103=2, VLOOKUP(H94, Film_Workers!$B$2:$AR$55, 15, FALSE), D103=3, VLOOKUP(H94, Film_Workers!$B$2:$AR$55, 16, FALSE), D103=4, VLOOKUP(H94, Film_Workers!$B$2:$AR$55, 17, FALSE), D103=5, VLOOKUP(H94, Film_Workers!$B$2:$AR$55, 18, FALSE), D103=6, VLOOKUP(H94, Film_Workers!$B$2:$AR$55, 19, FALSE), D103=7, VLOOKUP(H94, Film_Workers!$B$2:$AR$55, 20, FALSE), D103=8, VLOOKUP(H94, Film_Workers!$B$2:$AR$55, 21, FALSE), D103=9, VLOOKUP(H94, Film_Workers!$B$2:$AR$55, 22, FALSE), D103=10, VLOOKUP(H94, Film_Workers!$B$2:$AR$55, 23, FALSE), D103=11, VLOOKUP(H94, Film_Workers!$B$2:$AR$55, 24, FALSE), D103=12, VLOOKUP(H94, Film_Workers!$B$2:$AR$55, 25, FALSE)), C103=2016, _xlfn.IFS(D103=1, VLOOKUP(H94, Film_Workers!$B$2:$AR$55, 26, FALSE), D103=2, VLOOKUP(H94, Film_Workers!$B$2:$AR$55, 27, FALSE), D103=3, VLOOKUP(H94, Film_Workers!$B$2:$AR$55, 28, FALSE), D103=4, VLOOKUP(H94, Film_Workers!$B$2:$AR$55, 29, FALSE), D103=5, VLOOKUP(H94, Film_Workers!$B$2:$AR$55, 30, FALSE), D103=6, VLOOKUP(H94, Film_Workers!$B$2:$AR$55, 31, FALSE), D103=7, VLOOKUP(H94, Film_Workers!$B$2:$AR$55, 32, FALSE), D103=8, VLOOKUP(H94, Film_Workers!$B$2:$AR$55, 33, FALSE), D103=9, VLOOKUP(H94, Film_Workers!$B$2:$AR$55, 34, FALSE), D103=10, VLOOKUP(H94, Film_Workers!$B$2:$AR$55, 35, FALSE), D103=11, VLOOKUP(H94, Film_Workers!$B$2:$AR$55, 36, FALSE), D103=12, VLOOKUP(H94, Film_Workers!$B$2:$AR$55, 37, FALSE)), C103=2017, _xlfn.IFS(D103=1, VLOOKUP(H94, Film_Workers!$B$2:$AR$55, 38, FALSE), D103=2, VLOOKUP(H94, Film_Workers!$B$2:$AR$55, 39, FALSE), D103=3, VLOOKUP(H94, Film_Workers!$B$2:$AR$55, 40, FALSE), D103=4, VLOOKUP(H94, Film_Workers!$B$2:$AR$55, 41, FALSE), D103=5, VLOOKUP(H94, Film_Workers!$B$2:$AR$55, 42, FALSE), D103=6, VLOOKUP(H94, Film_Workers!$B$2:$AR$55, 43)))</f>
        <v>6050</v>
      </c>
      <c r="W94">
        <f>_xlfn.IFS(C94=2014, _xlfn.IFS(D94=1, VLOOKUP(H94, Priv_Workers!$B$2:$AR$55, 2, FALSE), D94=2, VLOOKUP(H94, Priv_Workers!$B$2:$AR$55, 3, FALSE), D94=3, VLOOKUP(H94, Priv_Workers!$B$2:$AR$55, 4, FALSE), D94=4, VLOOKUP(H94, Priv_Workers!$B$2:$AR$55, 5, FALSE), D94=5, VLOOKUP(H94, Priv_Workers!$B$2:$AR$55, 6, FALSE), D94=6, VLOOKUP(H94, Priv_Workers!$B$2:$AR$55, 7, FALSE), D94=7, VLOOKUP(H94, Priv_Workers!$B$2:$AR$55, 8, FALSE), D94=8, VLOOKUP(H94, Priv_Workers!$B$2:$AR$55, 9, FALSE), D94=9, VLOOKUP(H94, Priv_Workers!$B$2:$AR$55, 10, FALSE), D94=10, VLOOKUP(H94, Priv_Workers!$B$2:$AR$55, 11, FALSE), D94=11, VLOOKUP(H94, Priv_Workers!$B$2:$AR$55, 12, FALSE), D94=12, VLOOKUP(H94, Priv_Workers!$B$2:$AR$55, 13, FALSE)), C94=2015, _xlfn.IFS(D94=1, VLOOKUP(H94, Priv_Workers!$B$2:$AR$55, 14, FALSE), D94=2, VLOOKUP(H94, Priv_Workers!$B$2:$AR$55, 15, FALSE), D94=3, VLOOKUP(H94, Priv_Workers!$B$2:$AR$55, 16, FALSE), D94=4, VLOOKUP(H94, Priv_Workers!$B$2:$AR$55, 17, FALSE), D94=5, VLOOKUP(H94, Priv_Workers!$B$2:$AR$55, 18, FALSE), D94=6, VLOOKUP(H94, Priv_Workers!$B$2:$AR$55, 19, FALSE), D94=7, VLOOKUP(H94, Priv_Workers!$B$2:$AR$55, 20, FALSE), D94=8, VLOOKUP(H94, Priv_Workers!$B$2:$AR$55, 21, FALSE), D94=9, VLOOKUP(H94, Priv_Workers!$B$2:$AR$55, 22, FALSE), D94=10, VLOOKUP(H94, Priv_Workers!$B$2:$AR$55, 23, FALSE), D94=11, VLOOKUP(H94, Priv_Workers!$B$2:$AR$55, 24, FALSE), D94=12, VLOOKUP(H94, Priv_Workers!$B$2:$AR$55, 25, FALSE)), C94=2016, _xlfn.IFS(D94=1, VLOOKUP(H94, Priv_Workers!$B$2:$AR$55, 26, FALSE), D94=2, VLOOKUP(H94, Priv_Workers!$B$2:$AR$55, 27, FALSE), D94=3, VLOOKUP(H94, Priv_Workers!$B$2:$AR$55, 28, FALSE), D94=4, VLOOKUP(H94, Priv_Workers!$B$2:$AR$55, 29, FALSE), D94=5, VLOOKUP(H94, Priv_Workers!$B$2:$AR$55, 30, FALSE), D94=6, VLOOKUP(H94, Priv_Workers!$B$2:$AR$55, 31, FALSE), D94=7, VLOOKUP(H94, Priv_Workers!$B$2:$AR$55, 32, FALSE), D94=8, VLOOKUP(H94, Priv_Workers!$B$2:$AR$55, 33, FALSE), D94=9, VLOOKUP(H94, Priv_Workers!$B$2:$AR$55, 34, FALSE), D94=10, VLOOKUP(H94, Priv_Workers!$B$2:$AR$55, 35, FALSE), D94=11, VLOOKUP(H94, Priv_Workers!$B$2:$AR$55, 36, FALSE), D94=12, VLOOKUP(H94, Priv_Workers!$B$2:$AR$55, 37, FALSE)), C94=2017, _xlfn.IFS(D94=1, VLOOKUP(H94, Priv_Workers!$B$2:$AR$55, 38, FALSE), D94=2, VLOOKUP(H94, Priv_Workers!$B$2:$AR$55, 39, FALSE), D94=3, VLOOKUP(H94, Priv_Workers!$B$2:$AR$55, 40, FALSE), D94=4, VLOOKUP(H94, Priv_Workers!$B$2:$AR$55, 41, FALSE), D94=5, VLOOKUP(H94, Priv_Workers!$B$2:$AR$55, 42, FALSE), D94=6, VLOOKUP(H94, Priv_Workers!$B$2:$AR$55, 43)))</f>
        <v>3410816</v>
      </c>
      <c r="X94" s="15">
        <f t="shared" si="11"/>
        <v>1.7737690922055016E-3</v>
      </c>
      <c r="Y94" s="8">
        <f>_xlfn.IFS(C94=2014, _xlfn.IFS(E94=1, VLOOKUP(H94, Wage_Info!$B$2:$AD$55, 2, FALSE), E94=2, VLOOKUP(H94, Wage_Info!$B$2:$AD$55, 3, FALSE), E94=3, VLOOKUP(H94, Wage_Info!$B$2:$AD$55, 4, FALSE), E94=4, VLOOKUP(H94, Wage_Info!$B$2:$AD$55, 5, FALSE)), C94=2015, _xlfn.IFS(E94=1, VLOOKUP(H94, Wage_Info!$B$2:$AD$55, 6, FALSE), E94=2, VLOOKUP(H94, Wage_Info!$B$2:$AD$55, 7, FALSE), E94=3, VLOOKUP(H94, Wage_Info!$B$2:$AD$55, 8, FALSE), E94=4, VLOOKUP(H94, Wage_Info!$B$2:$AD$55, 9, FALSE)), C94=2016, _xlfn.IFS(E94=1, VLOOKUP(H94, Wage_Info!$B$2:$AD$55, 10, FALSE), E94=2, VLOOKUP(H94, Wage_Info!$B$2:$AD$55, 11, FALSE), E94=3, VLOOKUP(H94, Wage_Info!$B$2:$AD$55, 12, FALSE), E94=4, VLOOKUP(H94, Wage_Info!$B$2:$AD$55, 13, FALSE)), C94=2017, _xlfn.IFS(E94=1, VLOOKUP(H94, Wage_Info!$B$2:$AD$55, 14, FALSE), E94=2, VLOOKUP(H94, Wage_Info!$B$2:$AD$55, 15, FALSE)))</f>
        <v>71579514</v>
      </c>
      <c r="Z94" s="8">
        <f>_xlfn.IFS(C94=2014, _xlfn.IFS(E94=1, VLOOKUP(H94, Wage_Info!$B$2:$AD$55, 16, FALSE), E94=2, VLOOKUP(H94, Wage_Info!$B$2:$AD$55, 17, FALSE), E94=3, VLOOKUP(H94, Wage_Info!$B$2:$AD$55, 18, FALSE), E94=4, VLOOKUP(H94, Wage_Info!$B$2:$AD$55, 19, FALSE)), C94=2015, _xlfn.IFS(E94=1, VLOOKUP(H94, Wage_Info!$B$2:$AD$55, 20, FALSE), E94=2, VLOOKUP(H94, Wage_Info!$B$2:$AD$55, 21, FALSE), E94=3, VLOOKUP(H94, Wage_Info!$B$2:$AD$55, 22, FALSE), E94=4, VLOOKUP(H94, Wage_Info!$B$2:$AD$55, 23, FALSE)), C94=2016, _xlfn.IFS(E94=1, VLOOKUP(H94, Wage_Info!$B$2:$AD$55, 24, FALSE), E94=2, VLOOKUP(H94, Wage_Info!$B$2:$AD$55, 25, FALSE), E94=3, VLOOKUP(H94, Wage_Info!$B$2:$AD$55, 26, FALSE), E94=4, VLOOKUP(H94, Wage_Info!$B$2:$AD$55, 27, FALSE)), C94=2017, _xlfn.IFS(E94=1, VLOOKUP(H94, Wage_Info!$B$2:$AD$55, 28, FALSE), E94=2, VLOOKUP(H94, Wage_Info!$B$2:$AD$55, 29, FALSE)))</f>
        <v>45204749653</v>
      </c>
      <c r="AA94" s="16">
        <f t="shared" si="12"/>
        <v>1.5834511760259168E-3</v>
      </c>
      <c r="AB94">
        <f>Key!C46</f>
        <v>1</v>
      </c>
      <c r="AC94">
        <f t="shared" si="13"/>
        <v>0</v>
      </c>
      <c r="AD94">
        <f t="shared" si="14"/>
        <v>0</v>
      </c>
      <c r="AE94">
        <f t="shared" si="15"/>
        <v>0</v>
      </c>
    </row>
    <row r="95" spans="1:31" x14ac:dyDescent="0.3">
      <c r="A95">
        <v>85</v>
      </c>
      <c r="B95">
        <v>85</v>
      </c>
      <c r="C95">
        <v>2015</v>
      </c>
      <c r="D95">
        <v>1</v>
      </c>
      <c r="E95">
        <f t="shared" si="8"/>
        <v>1</v>
      </c>
      <c r="F95">
        <v>2016</v>
      </c>
      <c r="G95" t="s">
        <v>284</v>
      </c>
      <c r="H95" s="13">
        <f>VALUE(IF(G95="foreign",53,SUBSTITUTE(G95,G95,VLOOKUP(G95,Key!$F$2:$G$55,2,))))</f>
        <v>11</v>
      </c>
      <c r="I95" t="s">
        <v>289</v>
      </c>
      <c r="J95">
        <f>VALUE(_xlfn.IFS(I95="foreign",53,I95="fictional",54,NOT(OR(I95="foreign",I95="fictional")),SUBSTITUTE(I95,I95,VLOOKUP(I95,Key!$F$2:$G$55,2,))))</f>
        <v>10</v>
      </c>
      <c r="K95">
        <f t="shared" si="9"/>
        <v>0</v>
      </c>
      <c r="L95">
        <f>VLOOKUP(H95, Key!$G$2:$J$54, 2)</f>
        <v>5</v>
      </c>
      <c r="M95">
        <f>VLOOKUP(J95, Key!$G$2:$J$54, 2)</f>
        <v>3</v>
      </c>
      <c r="N95">
        <f>VLOOKUP("*"&amp;G95&amp;"*",Key!$M$2:$N$6,2,FALSE)</f>
        <v>3</v>
      </c>
      <c r="O95">
        <f>VLOOKUP("*"&amp;G95&amp;"*",Key!$Q$2:$R$11,2,FALSE)</f>
        <v>7</v>
      </c>
      <c r="P95">
        <v>2912</v>
      </c>
      <c r="Q95" s="8">
        <v>25000000</v>
      </c>
      <c r="R95" t="s">
        <v>215</v>
      </c>
      <c r="S95">
        <f>VLOOKUP(R95, Key!$T$2:$U$11, 2, FALSE)</f>
        <v>7</v>
      </c>
      <c r="T95">
        <f t="shared" si="10"/>
        <v>1</v>
      </c>
      <c r="U95">
        <f>_xlfn.IFS(F95=2017, VLOOKUP(H95, 'State Pop'!$B$2:$F$55,5),F95=2016, VLOOKUP(H95, 'State Pop'!$B$2:$F$55,4), F95=2015, VLOOKUP(H95, 'State Pop'!$B$2:$F$55,3), F95=2014, VLOOKUP(H95, 'State Pop'!$B$2:$F$55,2))</f>
        <v>10313620</v>
      </c>
      <c r="V95">
        <f>_xlfn.IFS(C104=2014, _xlfn.IFS(D104=1, VLOOKUP(H95, Film_Workers!$B$2:$AR$55, 2, FALSE), D104=2, VLOOKUP(H95, Film_Workers!$B$2:$AR$55, 3, FALSE), D104=3, VLOOKUP(H95, Film_Workers!$B$2:$AR$55, 4, FALSE), D104=4, VLOOKUP(H95, Film_Workers!$B$2:$AR$55, 5, FALSE), D104=5, VLOOKUP(H95, Film_Workers!$B$2:$AR$55, 6, FALSE), D104=6, VLOOKUP(H95, Film_Workers!$B$2:$AR$55, 7, FALSE), D104=7, VLOOKUP(H95, Film_Workers!$B$2:$AR$55, 8, FALSE), D104=8, VLOOKUP(H95, Film_Workers!$B$2:$AR$55, 9, FALSE), D104=9, VLOOKUP(H95, Film_Workers!$B$2:$AR$55, 10, FALSE), D104=10, VLOOKUP(H95, Film_Workers!$B$2:$AR$55, 11, FALSE), D104=11, VLOOKUP(H95, Film_Workers!$B$2:$AR$55, 12, FALSE), D104=12, VLOOKUP(H95, Film_Workers!$B$2:$AR$55, 13, FALSE)), C104=2015, _xlfn.IFS(D104=1, VLOOKUP(H95, Film_Workers!$B$2:$AR$55, 14, FALSE), D104=2, VLOOKUP(H95, Film_Workers!$B$2:$AR$55, 15, FALSE), D104=3, VLOOKUP(H95, Film_Workers!$B$2:$AR$55, 16, FALSE), D104=4, VLOOKUP(H95, Film_Workers!$B$2:$AR$55, 17, FALSE), D104=5, VLOOKUP(H95, Film_Workers!$B$2:$AR$55, 18, FALSE), D104=6, VLOOKUP(H95, Film_Workers!$B$2:$AR$55, 19, FALSE), D104=7, VLOOKUP(H95, Film_Workers!$B$2:$AR$55, 20, FALSE), D104=8, VLOOKUP(H95, Film_Workers!$B$2:$AR$55, 21, FALSE), D104=9, VLOOKUP(H95, Film_Workers!$B$2:$AR$55, 22, FALSE), D104=10, VLOOKUP(H95, Film_Workers!$B$2:$AR$55, 23, FALSE), D104=11, VLOOKUP(H95, Film_Workers!$B$2:$AR$55, 24, FALSE), D104=12, VLOOKUP(H95, Film_Workers!$B$2:$AR$55, 25, FALSE)), C104=2016, _xlfn.IFS(D104=1, VLOOKUP(H95, Film_Workers!$B$2:$AR$55, 26, FALSE), D104=2, VLOOKUP(H95, Film_Workers!$B$2:$AR$55, 27, FALSE), D104=3, VLOOKUP(H95, Film_Workers!$B$2:$AR$55, 28, FALSE), D104=4, VLOOKUP(H95, Film_Workers!$B$2:$AR$55, 29, FALSE), D104=5, VLOOKUP(H95, Film_Workers!$B$2:$AR$55, 30, FALSE), D104=6, VLOOKUP(H95, Film_Workers!$B$2:$AR$55, 31, FALSE), D104=7, VLOOKUP(H95, Film_Workers!$B$2:$AR$55, 32, FALSE), D104=8, VLOOKUP(H95, Film_Workers!$B$2:$AR$55, 33, FALSE), D104=9, VLOOKUP(H95, Film_Workers!$B$2:$AR$55, 34, FALSE), D104=10, VLOOKUP(H95, Film_Workers!$B$2:$AR$55, 35, FALSE), D104=11, VLOOKUP(H95, Film_Workers!$B$2:$AR$55, 36, FALSE), D104=12, VLOOKUP(H95, Film_Workers!$B$2:$AR$55, 37, FALSE)), C104=2017, _xlfn.IFS(D104=1, VLOOKUP(H95, Film_Workers!$B$2:$AR$55, 38, FALSE), D104=2, VLOOKUP(H95, Film_Workers!$B$2:$AR$55, 39, FALSE), D104=3, VLOOKUP(H95, Film_Workers!$B$2:$AR$55, 40, FALSE), D104=4, VLOOKUP(H95, Film_Workers!$B$2:$AR$55, 41, FALSE), D104=5, VLOOKUP(H95, Film_Workers!$B$2:$AR$55, 42, FALSE), D104=6, VLOOKUP(H95, Film_Workers!$B$2:$AR$55, 43)))</f>
        <v>6050</v>
      </c>
      <c r="W95">
        <f>_xlfn.IFS(C95=2014, _xlfn.IFS(D95=1, VLOOKUP(H95, Priv_Workers!$B$2:$AR$55, 2, FALSE), D95=2, VLOOKUP(H95, Priv_Workers!$B$2:$AR$55, 3, FALSE), D95=3, VLOOKUP(H95, Priv_Workers!$B$2:$AR$55, 4, FALSE), D95=4, VLOOKUP(H95, Priv_Workers!$B$2:$AR$55, 5, FALSE), D95=5, VLOOKUP(H95, Priv_Workers!$B$2:$AR$55, 6, FALSE), D95=6, VLOOKUP(H95, Priv_Workers!$B$2:$AR$55, 7, FALSE), D95=7, VLOOKUP(H95, Priv_Workers!$B$2:$AR$55, 8, FALSE), D95=8, VLOOKUP(H95, Priv_Workers!$B$2:$AR$55, 9, FALSE), D95=9, VLOOKUP(H95, Priv_Workers!$B$2:$AR$55, 10, FALSE), D95=10, VLOOKUP(H95, Priv_Workers!$B$2:$AR$55, 11, FALSE), D95=11, VLOOKUP(H95, Priv_Workers!$B$2:$AR$55, 12, FALSE), D95=12, VLOOKUP(H95, Priv_Workers!$B$2:$AR$55, 13, FALSE)), C95=2015, _xlfn.IFS(D95=1, VLOOKUP(H95, Priv_Workers!$B$2:$AR$55, 14, FALSE), D95=2, VLOOKUP(H95, Priv_Workers!$B$2:$AR$55, 15, FALSE), D95=3, VLOOKUP(H95, Priv_Workers!$B$2:$AR$55, 16, FALSE), D95=4, VLOOKUP(H95, Priv_Workers!$B$2:$AR$55, 17, FALSE), D95=5, VLOOKUP(H95, Priv_Workers!$B$2:$AR$55, 18, FALSE), D95=6, VLOOKUP(H95, Priv_Workers!$B$2:$AR$55, 19, FALSE), D95=7, VLOOKUP(H95, Priv_Workers!$B$2:$AR$55, 20, FALSE), D95=8, VLOOKUP(H95, Priv_Workers!$B$2:$AR$55, 21, FALSE), D95=9, VLOOKUP(H95, Priv_Workers!$B$2:$AR$55, 22, FALSE), D95=10, VLOOKUP(H95, Priv_Workers!$B$2:$AR$55, 23, FALSE), D95=11, VLOOKUP(H95, Priv_Workers!$B$2:$AR$55, 24, FALSE), D95=12, VLOOKUP(H95, Priv_Workers!$B$2:$AR$55, 25, FALSE)), C95=2016, _xlfn.IFS(D95=1, VLOOKUP(H95, Priv_Workers!$B$2:$AR$55, 26, FALSE), D95=2, VLOOKUP(H95, Priv_Workers!$B$2:$AR$55, 27, FALSE), D95=3, VLOOKUP(H95, Priv_Workers!$B$2:$AR$55, 28, FALSE), D95=4, VLOOKUP(H95, Priv_Workers!$B$2:$AR$55, 29, FALSE), D95=5, VLOOKUP(H95, Priv_Workers!$B$2:$AR$55, 30, FALSE), D95=6, VLOOKUP(H95, Priv_Workers!$B$2:$AR$55, 31, FALSE), D95=7, VLOOKUP(H95, Priv_Workers!$B$2:$AR$55, 32, FALSE), D95=8, VLOOKUP(H95, Priv_Workers!$B$2:$AR$55, 33, FALSE), D95=9, VLOOKUP(H95, Priv_Workers!$B$2:$AR$55, 34, FALSE), D95=10, VLOOKUP(H95, Priv_Workers!$B$2:$AR$55, 35, FALSE), D95=11, VLOOKUP(H95, Priv_Workers!$B$2:$AR$55, 36, FALSE), D95=12, VLOOKUP(H95, Priv_Workers!$B$2:$AR$55, 37, FALSE)), C95=2017, _xlfn.IFS(D95=1, VLOOKUP(H95, Priv_Workers!$B$2:$AR$55, 38, FALSE), D95=2, VLOOKUP(H95, Priv_Workers!$B$2:$AR$55, 39, FALSE), D95=3, VLOOKUP(H95, Priv_Workers!$B$2:$AR$55, 40, FALSE), D95=4, VLOOKUP(H95, Priv_Workers!$B$2:$AR$55, 41, FALSE), D95=5, VLOOKUP(H95, Priv_Workers!$B$2:$AR$55, 42, FALSE), D95=6, VLOOKUP(H95, Priv_Workers!$B$2:$AR$55, 43)))</f>
        <v>3410816</v>
      </c>
      <c r="X95" s="15">
        <f t="shared" si="11"/>
        <v>1.7737690922055016E-3</v>
      </c>
      <c r="Y95" s="8">
        <f>_xlfn.IFS(C95=2014, _xlfn.IFS(E95=1, VLOOKUP(H95, Wage_Info!$B$2:$AD$55, 2, FALSE), E95=2, VLOOKUP(H95, Wage_Info!$B$2:$AD$55, 3, FALSE), E95=3, VLOOKUP(H95, Wage_Info!$B$2:$AD$55, 4, FALSE), E95=4, VLOOKUP(H95, Wage_Info!$B$2:$AD$55, 5, FALSE)), C95=2015, _xlfn.IFS(E95=1, VLOOKUP(H95, Wage_Info!$B$2:$AD$55, 6, FALSE), E95=2, VLOOKUP(H95, Wage_Info!$B$2:$AD$55, 7, FALSE), E95=3, VLOOKUP(H95, Wage_Info!$B$2:$AD$55, 8, FALSE), E95=4, VLOOKUP(H95, Wage_Info!$B$2:$AD$55, 9, FALSE)), C95=2016, _xlfn.IFS(E95=1, VLOOKUP(H95, Wage_Info!$B$2:$AD$55, 10, FALSE), E95=2, VLOOKUP(H95, Wage_Info!$B$2:$AD$55, 11, FALSE), E95=3, VLOOKUP(H95, Wage_Info!$B$2:$AD$55, 12, FALSE), E95=4, VLOOKUP(H95, Wage_Info!$B$2:$AD$55, 13, FALSE)), C95=2017, _xlfn.IFS(E95=1, VLOOKUP(H95, Wage_Info!$B$2:$AD$55, 14, FALSE), E95=2, VLOOKUP(H95, Wage_Info!$B$2:$AD$55, 15, FALSE)))</f>
        <v>71579514</v>
      </c>
      <c r="Z95" s="8">
        <f>_xlfn.IFS(C95=2014, _xlfn.IFS(E95=1, VLOOKUP(H95, Wage_Info!$B$2:$AD$55, 16, FALSE), E95=2, VLOOKUP(H95, Wage_Info!$B$2:$AD$55, 17, FALSE), E95=3, VLOOKUP(H95, Wage_Info!$B$2:$AD$55, 18, FALSE), E95=4, VLOOKUP(H95, Wage_Info!$B$2:$AD$55, 19, FALSE)), C95=2015, _xlfn.IFS(E95=1, VLOOKUP(H95, Wage_Info!$B$2:$AD$55, 20, FALSE), E95=2, VLOOKUP(H95, Wage_Info!$B$2:$AD$55, 21, FALSE), E95=3, VLOOKUP(H95, Wage_Info!$B$2:$AD$55, 22, FALSE), E95=4, VLOOKUP(H95, Wage_Info!$B$2:$AD$55, 23, FALSE)), C95=2016, _xlfn.IFS(E95=1, VLOOKUP(H95, Wage_Info!$B$2:$AD$55, 24, FALSE), E95=2, VLOOKUP(H95, Wage_Info!$B$2:$AD$55, 25, FALSE), E95=3, VLOOKUP(H95, Wage_Info!$B$2:$AD$55, 26, FALSE), E95=4, VLOOKUP(H95, Wage_Info!$B$2:$AD$55, 27, FALSE)), C95=2017, _xlfn.IFS(E95=1, VLOOKUP(H95, Wage_Info!$B$2:$AD$55, 28, FALSE), E95=2, VLOOKUP(H95, Wage_Info!$B$2:$AD$55, 29, FALSE)))</f>
        <v>45204749653</v>
      </c>
      <c r="AA95" s="16">
        <f t="shared" si="12"/>
        <v>1.5834511760259168E-3</v>
      </c>
      <c r="AB95">
        <f>Key!C86</f>
        <v>1</v>
      </c>
      <c r="AC95">
        <f t="shared" si="13"/>
        <v>0</v>
      </c>
      <c r="AD95">
        <f t="shared" si="14"/>
        <v>0</v>
      </c>
      <c r="AE95">
        <f t="shared" si="15"/>
        <v>0</v>
      </c>
    </row>
    <row r="96" spans="1:31" x14ac:dyDescent="0.3">
      <c r="A96">
        <v>104</v>
      </c>
      <c r="B96">
        <v>104</v>
      </c>
      <c r="C96">
        <v>2015</v>
      </c>
      <c r="D96">
        <v>2</v>
      </c>
      <c r="E96">
        <f t="shared" si="8"/>
        <v>1</v>
      </c>
      <c r="F96">
        <v>2016</v>
      </c>
      <c r="G96" t="s">
        <v>282</v>
      </c>
      <c r="H96" s="13">
        <f>VALUE(IF(G96="foreign",53,SUBSTITUTE(G96,G96,VLOOKUP(G96,Key!$F$2:$G$55,2,))))</f>
        <v>53</v>
      </c>
      <c r="I96" t="s">
        <v>30</v>
      </c>
      <c r="J96">
        <f>VALUE(_xlfn.IFS(I96="foreign",53,I96="fictional",54,NOT(OR(I96="foreign",I96="fictional")),SUBSTITUTE(I96,I96,VLOOKUP(I96,Key!$F$2:$G$55,2,))))</f>
        <v>21</v>
      </c>
      <c r="K96">
        <f t="shared" si="9"/>
        <v>0</v>
      </c>
      <c r="L96">
        <f>VLOOKUP(H96, Key!$G$2:$J$54, 2)</f>
        <v>0</v>
      </c>
      <c r="M96">
        <f>VLOOKUP(J96, Key!$G$2:$J$54, 2)</f>
        <v>2</v>
      </c>
      <c r="N96">
        <f>VLOOKUP("*"&amp;G96&amp;"*",Key!$M$2:$N$6,2,FALSE)</f>
        <v>0</v>
      </c>
      <c r="O96">
        <f>VLOOKUP("*"&amp;G96&amp;"*",Key!$Q$2:$R$11,2,FALSE)</f>
        <v>0</v>
      </c>
      <c r="P96">
        <v>2443</v>
      </c>
      <c r="Q96" s="8">
        <v>40000000</v>
      </c>
      <c r="R96" t="s">
        <v>244</v>
      </c>
      <c r="S96">
        <f>VLOOKUP(R96, Key!$T$2:$U$11, 2, FALSE)</f>
        <v>8</v>
      </c>
      <c r="T96">
        <f t="shared" si="10"/>
        <v>1</v>
      </c>
      <c r="U96">
        <f>_xlfn.IFS(F96=2017, VLOOKUP(H96, 'State Pop'!$B$2:$F$55,5),F96=2016, VLOOKUP(H96, 'State Pop'!$B$2:$F$55,4), F96=2015, VLOOKUP(H96, 'State Pop'!$B$2:$F$55,3), F96=2014, VLOOKUP(H96, 'State Pop'!$B$2:$F$55,2))</f>
        <v>0</v>
      </c>
      <c r="V96">
        <f>_xlfn.IFS(C96=2014, _xlfn.IFS(D96=1, VLOOKUP(H96, Film_Workers!$B$2:$AR$55, 2, FALSE), D96=2, VLOOKUP(H96, Film_Workers!$B$2:$AR$55, 3, FALSE), D96=3, VLOOKUP(H96, Film_Workers!$B$2:$AR$55, 4, FALSE), D96=4, VLOOKUP(H96, Film_Workers!$B$2:$AR$55, 5, FALSE), D96=5, VLOOKUP(H96, Film_Workers!$B$2:$AR$55, 6, FALSE), D96=6, VLOOKUP(H96, Film_Workers!$B$2:$AR$55, 7, FALSE), D96=7, VLOOKUP(H96, Film_Workers!$B$2:$AR$55, 8, FALSE), D96=8, VLOOKUP(H96, Film_Workers!$B$2:$AR$55, 9, FALSE), D96=9, VLOOKUP(H96, Film_Workers!$B$2:$AR$55, 10, FALSE), D96=10, VLOOKUP(H96, Film_Workers!$B$2:$AR$55, 11, FALSE), D96=11, VLOOKUP(H96, Film_Workers!$B$2:$AR$55, 12, FALSE), D96=12, VLOOKUP(H96, Film_Workers!$B$2:$AR$55, 13, FALSE)), C96=2015, _xlfn.IFS(D96=1, VLOOKUP(H96, Film_Workers!$B$2:$AR$55, 14, FALSE), D96=2, VLOOKUP(H96, Film_Workers!$B$2:$AR$55, 15, FALSE), D96=3, VLOOKUP(H96, Film_Workers!$B$2:$AR$55, 16, FALSE), D96=4, VLOOKUP(H96, Film_Workers!$B$2:$AR$55, 17, FALSE), D96=5, VLOOKUP(H96, Film_Workers!$B$2:$AR$55, 18, FALSE), D96=6, VLOOKUP(H96, Film_Workers!$B$2:$AR$55, 19, FALSE), D96=7, VLOOKUP(H96, Film_Workers!$B$2:$AR$55, 20, FALSE), D96=8, VLOOKUP(H96, Film_Workers!$B$2:$AR$55, 21, FALSE), D96=9, VLOOKUP(H96, Film_Workers!$B$2:$AR$55, 22, FALSE), D96=10, VLOOKUP(H96, Film_Workers!$B$2:$AR$55, 23, FALSE), D96=11, VLOOKUP(H96, Film_Workers!$B$2:$AR$55, 24, FALSE), D96=12, VLOOKUP(H96, Film_Workers!$B$2:$AR$55, 25, FALSE)), C96=2016, _xlfn.IFS(D96=1, VLOOKUP(H96, Film_Workers!$B$2:$AR$55, 26, FALSE), D96=2, VLOOKUP(H96, Film_Workers!$B$2:$AR$55, 27, FALSE), D96=3, VLOOKUP(H96, Film_Workers!$B$2:$AR$55, 28, FALSE), D96=4, VLOOKUP(H96, Film_Workers!$B$2:$AR$55, 29, FALSE), D96=5, VLOOKUP(H96, Film_Workers!$B$2:$AR$55, 30, FALSE), D96=6, VLOOKUP(H96, Film_Workers!$B$2:$AR$55, 31, FALSE), D96=7, VLOOKUP(H96, Film_Workers!$B$2:$AR$55, 32, FALSE), D96=8, VLOOKUP(H96, Film_Workers!$B$2:$AR$55, 33, FALSE), D96=9, VLOOKUP(H96, Film_Workers!$B$2:$AR$55, 34, FALSE), D96=10, VLOOKUP(H96, Film_Workers!$B$2:$AR$55, 35, FALSE), D96=11, VLOOKUP(H96, Film_Workers!$B$2:$AR$55, 36, FALSE), D96=12, VLOOKUP(H96, Film_Workers!$B$2:$AR$55, 37, FALSE)), C96=2017, _xlfn.IFS(D96=1, VLOOKUP(H96, Film_Workers!$B$2:$AR$55, 38, FALSE), D96=2, VLOOKUP(H96, Film_Workers!$B$2:$AR$55, 39, FALSE), D96=3, VLOOKUP(H96, Film_Workers!$B$2:$AR$55, 40, FALSE), D96=4, VLOOKUP(H96, Film_Workers!$B$2:$AR$55, 41, FALSE), D96=5, VLOOKUP(H96, Film_Workers!$B$2:$AR$55, 42, FALSE), D96=6, VLOOKUP(H96, Film_Workers!$B$2:$AR$55, 43)))</f>
        <v>0</v>
      </c>
      <c r="W96">
        <f>_xlfn.IFS(C96=2014, _xlfn.IFS(D96=1, VLOOKUP(H96, Priv_Workers!$B$2:$AR$55, 2, FALSE), D96=2, VLOOKUP(H96, Priv_Workers!$B$2:$AR$55, 3, FALSE), D96=3, VLOOKUP(H96, Priv_Workers!$B$2:$AR$55, 4, FALSE), D96=4, VLOOKUP(H96, Priv_Workers!$B$2:$AR$55, 5, FALSE), D96=5, VLOOKUP(H96, Priv_Workers!$B$2:$AR$55, 6, FALSE), D96=6, VLOOKUP(H96, Priv_Workers!$B$2:$AR$55, 7, FALSE), D96=7, VLOOKUP(H96, Priv_Workers!$B$2:$AR$55, 8, FALSE), D96=8, VLOOKUP(H96, Priv_Workers!$B$2:$AR$55, 9, FALSE), D96=9, VLOOKUP(H96, Priv_Workers!$B$2:$AR$55, 10, FALSE), D96=10, VLOOKUP(H96, Priv_Workers!$B$2:$AR$55, 11, FALSE), D96=11, VLOOKUP(H96, Priv_Workers!$B$2:$AR$55, 12, FALSE), D96=12, VLOOKUP(H96, Priv_Workers!$B$2:$AR$55, 13, FALSE)), C96=2015, _xlfn.IFS(D96=1, VLOOKUP(H96, Priv_Workers!$B$2:$AR$55, 14, FALSE), D96=2, VLOOKUP(H96, Priv_Workers!$B$2:$AR$55, 15, FALSE), D96=3, VLOOKUP(H96, Priv_Workers!$B$2:$AR$55, 16, FALSE), D96=4, VLOOKUP(H96, Priv_Workers!$B$2:$AR$55, 17, FALSE), D96=5, VLOOKUP(H96, Priv_Workers!$B$2:$AR$55, 18, FALSE), D96=6, VLOOKUP(H96, Priv_Workers!$B$2:$AR$55, 19, FALSE), D96=7, VLOOKUP(H96, Priv_Workers!$B$2:$AR$55, 20, FALSE), D96=8, VLOOKUP(H96, Priv_Workers!$B$2:$AR$55, 21, FALSE), D96=9, VLOOKUP(H96, Priv_Workers!$B$2:$AR$55, 22, FALSE), D96=10, VLOOKUP(H96, Priv_Workers!$B$2:$AR$55, 23, FALSE), D96=11, VLOOKUP(H96, Priv_Workers!$B$2:$AR$55, 24, FALSE), D96=12, VLOOKUP(H96, Priv_Workers!$B$2:$AR$55, 25, FALSE)), C96=2016, _xlfn.IFS(D96=1, VLOOKUP(H96, Priv_Workers!$B$2:$AR$55, 26, FALSE), D96=2, VLOOKUP(H96, Priv_Workers!$B$2:$AR$55, 27, FALSE), D96=3, VLOOKUP(H96, Priv_Workers!$B$2:$AR$55, 28, FALSE), D96=4, VLOOKUP(H96, Priv_Workers!$B$2:$AR$55, 29, FALSE), D96=5, VLOOKUP(H96, Priv_Workers!$B$2:$AR$55, 30, FALSE), D96=6, VLOOKUP(H96, Priv_Workers!$B$2:$AR$55, 31, FALSE), D96=7, VLOOKUP(H96, Priv_Workers!$B$2:$AR$55, 32, FALSE), D96=8, VLOOKUP(H96, Priv_Workers!$B$2:$AR$55, 33, FALSE), D96=9, VLOOKUP(H96, Priv_Workers!$B$2:$AR$55, 34, FALSE), D96=10, VLOOKUP(H96, Priv_Workers!$B$2:$AR$55, 35, FALSE), D96=11, VLOOKUP(H96, Priv_Workers!$B$2:$AR$55, 36, FALSE), D96=12, VLOOKUP(H96, Priv_Workers!$B$2:$AR$55, 37, FALSE)), C96=2017, _xlfn.IFS(D96=1, VLOOKUP(H96, Priv_Workers!$B$2:$AR$55, 38, FALSE), D96=2, VLOOKUP(H96, Priv_Workers!$B$2:$AR$55, 39, FALSE), D96=3, VLOOKUP(H96, Priv_Workers!$B$2:$AR$55, 40, FALSE), D96=4, VLOOKUP(H96, Priv_Workers!$B$2:$AR$55, 41, FALSE), D96=5, VLOOKUP(H96, Priv_Workers!$B$2:$AR$55, 42, FALSE), D96=6, VLOOKUP(H96, Priv_Workers!$B$2:$AR$55, 43)))</f>
        <v>0</v>
      </c>
      <c r="X96" s="15" t="e">
        <f t="shared" si="11"/>
        <v>#DIV/0!</v>
      </c>
      <c r="Y96" s="8">
        <f>_xlfn.IFS(C96=2014, _xlfn.IFS(E96=1, VLOOKUP(H96, Wage_Info!$B$2:$AD$55, 2, FALSE), E96=2, VLOOKUP(H96, Wage_Info!$B$2:$AD$55, 3, FALSE), E96=3, VLOOKUP(H96, Wage_Info!$B$2:$AD$55, 4, FALSE), E96=4, VLOOKUP(H96, Wage_Info!$B$2:$AD$55, 5, FALSE)), C96=2015, _xlfn.IFS(E96=1, VLOOKUP(H96, Wage_Info!$B$2:$AD$55, 6, FALSE), E96=2, VLOOKUP(H96, Wage_Info!$B$2:$AD$55, 7, FALSE), E96=3, VLOOKUP(H96, Wage_Info!$B$2:$AD$55, 8, FALSE), E96=4, VLOOKUP(H96, Wage_Info!$B$2:$AD$55, 9, FALSE)), C96=2016, _xlfn.IFS(E96=1, VLOOKUP(H96, Wage_Info!$B$2:$AD$55, 10, FALSE), E96=2, VLOOKUP(H96, Wage_Info!$B$2:$AD$55, 11, FALSE), E96=3, VLOOKUP(H96, Wage_Info!$B$2:$AD$55, 12, FALSE), E96=4, VLOOKUP(H96, Wage_Info!$B$2:$AD$55, 13, FALSE)), C96=2017, _xlfn.IFS(E96=1, VLOOKUP(H96, Wage_Info!$B$2:$AD$55, 14, FALSE), E96=2, VLOOKUP(H96, Wage_Info!$B$2:$AD$55, 15, FALSE)))</f>
        <v>0</v>
      </c>
      <c r="Z96" s="8">
        <f>_xlfn.IFS(C96=2014, _xlfn.IFS(E96=1, VLOOKUP(H96, Wage_Info!$B$2:$AD$55, 16, FALSE), E96=2, VLOOKUP(H96, Wage_Info!$B$2:$AD$55, 17, FALSE), E96=3, VLOOKUP(H96, Wage_Info!$B$2:$AD$55, 18, FALSE), E96=4, VLOOKUP(H96, Wage_Info!$B$2:$AD$55, 19, FALSE)), C96=2015, _xlfn.IFS(E96=1, VLOOKUP(H96, Wage_Info!$B$2:$AD$55, 20, FALSE), E96=2, VLOOKUP(H96, Wage_Info!$B$2:$AD$55, 21, FALSE), E96=3, VLOOKUP(H96, Wage_Info!$B$2:$AD$55, 22, FALSE), E96=4, VLOOKUP(H96, Wage_Info!$B$2:$AD$55, 23, FALSE)), C96=2016, _xlfn.IFS(E96=1, VLOOKUP(H96, Wage_Info!$B$2:$AD$55, 24, FALSE), E96=2, VLOOKUP(H96, Wage_Info!$B$2:$AD$55, 25, FALSE), E96=3, VLOOKUP(H96, Wage_Info!$B$2:$AD$55, 26, FALSE), E96=4, VLOOKUP(H96, Wage_Info!$B$2:$AD$55, 27, FALSE)), C96=2017, _xlfn.IFS(E96=1, VLOOKUP(H96, Wage_Info!$B$2:$AD$55, 28, FALSE), E96=2, VLOOKUP(H96, Wage_Info!$B$2:$AD$55, 29, FALSE)))</f>
        <v>0</v>
      </c>
      <c r="AA96" s="16" t="e">
        <f t="shared" si="12"/>
        <v>#DIV/0!</v>
      </c>
      <c r="AB96">
        <f>Key!C105</f>
        <v>1</v>
      </c>
      <c r="AC96">
        <f t="shared" si="13"/>
        <v>0</v>
      </c>
      <c r="AD96">
        <f t="shared" si="14"/>
        <v>0</v>
      </c>
      <c r="AE96">
        <f t="shared" si="15"/>
        <v>0</v>
      </c>
    </row>
    <row r="97" spans="1:31" x14ac:dyDescent="0.3">
      <c r="A97">
        <v>106</v>
      </c>
      <c r="B97">
        <v>106</v>
      </c>
      <c r="C97">
        <v>2015</v>
      </c>
      <c r="D97">
        <v>2</v>
      </c>
      <c r="E97">
        <f t="shared" si="8"/>
        <v>1</v>
      </c>
      <c r="F97">
        <v>2016</v>
      </c>
      <c r="G97" t="s">
        <v>41</v>
      </c>
      <c r="H97" s="13">
        <f>VALUE(IF(G97="foreign",53,SUBSTITUTE(G97,G97,VLOOKUP(G97,Key!$F$2:$G$55,2,))))</f>
        <v>32</v>
      </c>
      <c r="I97" t="s">
        <v>282</v>
      </c>
      <c r="J97">
        <f>VALUE(_xlfn.IFS(I97="foreign",53,I97="fictional",54,NOT(OR(I97="foreign",I97="fictional")),SUBSTITUTE(I97,I97,VLOOKUP(I97,Key!$F$2:$G$55,2,))))</f>
        <v>53</v>
      </c>
      <c r="K97">
        <f t="shared" si="9"/>
        <v>0</v>
      </c>
      <c r="L97">
        <f>VLOOKUP(H97, Key!$G$2:$J$54, 2)</f>
        <v>3</v>
      </c>
      <c r="M97">
        <f>VLOOKUP(J97, Key!$G$2:$J$54, 2)</f>
        <v>0</v>
      </c>
      <c r="N97">
        <f>VLOOKUP("*"&amp;G97&amp;"*",Key!$M$2:$N$6,2,FALSE)</f>
        <v>4</v>
      </c>
      <c r="O97">
        <f>VLOOKUP("*"&amp;G97&amp;"*",Key!$Q$2:$R$11,2,FALSE)</f>
        <v>4</v>
      </c>
      <c r="P97">
        <v>2413</v>
      </c>
      <c r="Q97" s="8">
        <v>35000000</v>
      </c>
      <c r="R97" t="s">
        <v>178</v>
      </c>
      <c r="S97">
        <f>VLOOKUP(R97, Key!$T$2:$U$13, 2, FALSE)</f>
        <v>5</v>
      </c>
      <c r="T97">
        <f t="shared" si="10"/>
        <v>0</v>
      </c>
      <c r="U97">
        <f>_xlfn.IFS(F97=2017, VLOOKUP(H97, 'State Pop'!$B$2:$F$55,5),F97=2016, VLOOKUP(H97, 'State Pop'!$B$2:$F$55,4), F97=2015, VLOOKUP(H97, 'State Pop'!$B$2:$F$55,3), F97=2014, VLOOKUP(H97, 'State Pop'!$B$2:$F$55,2))</f>
        <v>2085432</v>
      </c>
      <c r="V97">
        <f>_xlfn.IFS(C97=2014, _xlfn.IFS(D97=1, VLOOKUP(H97, Film_Workers!$B$2:$AR$55, 2, FALSE), D97=2, VLOOKUP(H97, Film_Workers!$B$2:$AR$55, 3, FALSE), D97=3, VLOOKUP(H97, Film_Workers!$B$2:$AR$55, 4, FALSE), D97=4, VLOOKUP(H97, Film_Workers!$B$2:$AR$55, 5, FALSE), D97=5, VLOOKUP(H97, Film_Workers!$B$2:$AR$55, 6, FALSE), D97=6, VLOOKUP(H97, Film_Workers!$B$2:$AR$55, 7, FALSE), D97=7, VLOOKUP(H97, Film_Workers!$B$2:$AR$55, 8, FALSE), D97=8, VLOOKUP(H97, Film_Workers!$B$2:$AR$55, 9, FALSE), D97=9, VLOOKUP(H97, Film_Workers!$B$2:$AR$55, 10, FALSE), D97=10, VLOOKUP(H97, Film_Workers!$B$2:$AR$55, 11, FALSE), D97=11, VLOOKUP(H97, Film_Workers!$B$2:$AR$55, 12, FALSE), D97=12, VLOOKUP(H97, Film_Workers!$B$2:$AR$55, 13, FALSE)), C97=2015, _xlfn.IFS(D97=1, VLOOKUP(H97, Film_Workers!$B$2:$AR$55, 14, FALSE), D97=2, VLOOKUP(H97, Film_Workers!$B$2:$AR$55, 15, FALSE), D97=3, VLOOKUP(H97, Film_Workers!$B$2:$AR$55, 16, FALSE), D97=4, VLOOKUP(H97, Film_Workers!$B$2:$AR$55, 17, FALSE), D97=5, VLOOKUP(H97, Film_Workers!$B$2:$AR$55, 18, FALSE), D97=6, VLOOKUP(H97, Film_Workers!$B$2:$AR$55, 19, FALSE), D97=7, VLOOKUP(H97, Film_Workers!$B$2:$AR$55, 20, FALSE), D97=8, VLOOKUP(H97, Film_Workers!$B$2:$AR$55, 21, FALSE), D97=9, VLOOKUP(H97, Film_Workers!$B$2:$AR$55, 22, FALSE), D97=10, VLOOKUP(H97, Film_Workers!$B$2:$AR$55, 23, FALSE), D97=11, VLOOKUP(H97, Film_Workers!$B$2:$AR$55, 24, FALSE), D97=12, VLOOKUP(H97, Film_Workers!$B$2:$AR$55, 25, FALSE)), C97=2016, _xlfn.IFS(D97=1, VLOOKUP(H97, Film_Workers!$B$2:$AR$55, 26, FALSE), D97=2, VLOOKUP(H97, Film_Workers!$B$2:$AR$55, 27, FALSE), D97=3, VLOOKUP(H97, Film_Workers!$B$2:$AR$55, 28, FALSE), D97=4, VLOOKUP(H97, Film_Workers!$B$2:$AR$55, 29, FALSE), D97=5, VLOOKUP(H97, Film_Workers!$B$2:$AR$55, 30, FALSE), D97=6, VLOOKUP(H97, Film_Workers!$B$2:$AR$55, 31, FALSE), D97=7, VLOOKUP(H97, Film_Workers!$B$2:$AR$55, 32, FALSE), D97=8, VLOOKUP(H97, Film_Workers!$B$2:$AR$55, 33, FALSE), D97=9, VLOOKUP(H97, Film_Workers!$B$2:$AR$55, 34, FALSE), D97=10, VLOOKUP(H97, Film_Workers!$B$2:$AR$55, 35, FALSE), D97=11, VLOOKUP(H97, Film_Workers!$B$2:$AR$55, 36, FALSE), D97=12, VLOOKUP(H97, Film_Workers!$B$2:$AR$55, 37, FALSE)), C97=2017, _xlfn.IFS(D97=1, VLOOKUP(H97, Film_Workers!$B$2:$AR$55, 38, FALSE), D97=2, VLOOKUP(H97, Film_Workers!$B$2:$AR$55, 39, FALSE), D97=3, VLOOKUP(H97, Film_Workers!$B$2:$AR$55, 40, FALSE), D97=4, VLOOKUP(H97, Film_Workers!$B$2:$AR$55, 41, FALSE), D97=5, VLOOKUP(H97, Film_Workers!$B$2:$AR$55, 42, FALSE), D97=6, VLOOKUP(H97, Film_Workers!$B$2:$AR$55, 43)))</f>
        <v>1407</v>
      </c>
      <c r="W97">
        <f>_xlfn.IFS(C97=2014, _xlfn.IFS(D97=1, VLOOKUP(H97, Priv_Workers!$B$2:$AR$55, 2, FALSE), D97=2, VLOOKUP(H97, Priv_Workers!$B$2:$AR$55, 3, FALSE), D97=3, VLOOKUP(H97, Priv_Workers!$B$2:$AR$55, 4, FALSE), D97=4, VLOOKUP(H97, Priv_Workers!$B$2:$AR$55, 5, FALSE), D97=5, VLOOKUP(H97, Priv_Workers!$B$2:$AR$55, 6, FALSE), D97=6, VLOOKUP(H97, Priv_Workers!$B$2:$AR$55, 7, FALSE), D97=7, VLOOKUP(H97, Priv_Workers!$B$2:$AR$55, 8, FALSE), D97=8, VLOOKUP(H97, Priv_Workers!$B$2:$AR$55, 9, FALSE), D97=9, VLOOKUP(H97, Priv_Workers!$B$2:$AR$55, 10, FALSE), D97=10, VLOOKUP(H97, Priv_Workers!$B$2:$AR$55, 11, FALSE), D97=11, VLOOKUP(H97, Priv_Workers!$B$2:$AR$55, 12, FALSE), D97=12, VLOOKUP(H97, Priv_Workers!$B$2:$AR$55, 13, FALSE)), C97=2015, _xlfn.IFS(D97=1, VLOOKUP(H97, Priv_Workers!$B$2:$AR$55, 14, FALSE), D97=2, VLOOKUP(H97, Priv_Workers!$B$2:$AR$55, 15, FALSE), D97=3, VLOOKUP(H97, Priv_Workers!$B$2:$AR$55, 16, FALSE), D97=4, VLOOKUP(H97, Priv_Workers!$B$2:$AR$55, 17, FALSE), D97=5, VLOOKUP(H97, Priv_Workers!$B$2:$AR$55, 18, FALSE), D97=6, VLOOKUP(H97, Priv_Workers!$B$2:$AR$55, 19, FALSE), D97=7, VLOOKUP(H97, Priv_Workers!$B$2:$AR$55, 20, FALSE), D97=8, VLOOKUP(H97, Priv_Workers!$B$2:$AR$55, 21, FALSE), D97=9, VLOOKUP(H97, Priv_Workers!$B$2:$AR$55, 22, FALSE), D97=10, VLOOKUP(H97, Priv_Workers!$B$2:$AR$55, 23, FALSE), D97=11, VLOOKUP(H97, Priv_Workers!$B$2:$AR$55, 24, FALSE), D97=12, VLOOKUP(H97, Priv_Workers!$B$2:$AR$55, 25, FALSE)), C97=2016, _xlfn.IFS(D97=1, VLOOKUP(H97, Priv_Workers!$B$2:$AR$55, 26, FALSE), D97=2, VLOOKUP(H97, Priv_Workers!$B$2:$AR$55, 27, FALSE), D97=3, VLOOKUP(H97, Priv_Workers!$B$2:$AR$55, 28, FALSE), D97=4, VLOOKUP(H97, Priv_Workers!$B$2:$AR$55, 29, FALSE), D97=5, VLOOKUP(H97, Priv_Workers!$B$2:$AR$55, 30, FALSE), D97=6, VLOOKUP(H97, Priv_Workers!$B$2:$AR$55, 31, FALSE), D97=7, VLOOKUP(H97, Priv_Workers!$B$2:$AR$55, 32, FALSE), D97=8, VLOOKUP(H97, Priv_Workers!$B$2:$AR$55, 33, FALSE), D97=9, VLOOKUP(H97, Priv_Workers!$B$2:$AR$55, 34, FALSE), D97=10, VLOOKUP(H97, Priv_Workers!$B$2:$AR$55, 35, FALSE), D97=11, VLOOKUP(H97, Priv_Workers!$B$2:$AR$55, 36, FALSE), D97=12, VLOOKUP(H97, Priv_Workers!$B$2:$AR$55, 37, FALSE)), C97=2017, _xlfn.IFS(D97=1, VLOOKUP(H97, Priv_Workers!$B$2:$AR$55, 38, FALSE), D97=2, VLOOKUP(H97, Priv_Workers!$B$2:$AR$55, 39, FALSE), D97=3, VLOOKUP(H97, Priv_Workers!$B$2:$AR$55, 40, FALSE), D97=4, VLOOKUP(H97, Priv_Workers!$B$2:$AR$55, 41, FALSE), D97=5, VLOOKUP(H97, Priv_Workers!$B$2:$AR$55, 42, FALSE), D97=6, VLOOKUP(H97, Priv_Workers!$B$2:$AR$55, 43)))</f>
        <v>615852</v>
      </c>
      <c r="X97" s="15">
        <f t="shared" si="11"/>
        <v>2.2846398160597027E-3</v>
      </c>
      <c r="Y97" s="8">
        <f>_xlfn.IFS(C97=2014, _xlfn.IFS(E97=1, VLOOKUP(H97, Wage_Info!$B$2:$AD$55, 2, FALSE), E97=2, VLOOKUP(H97, Wage_Info!$B$2:$AD$55, 3, FALSE), E97=3, VLOOKUP(H97, Wage_Info!$B$2:$AD$55, 4, FALSE), E97=4, VLOOKUP(H97, Wage_Info!$B$2:$AD$55, 5, FALSE)), C97=2015, _xlfn.IFS(E97=1, VLOOKUP(H97, Wage_Info!$B$2:$AD$55, 6, FALSE), E97=2, VLOOKUP(H97, Wage_Info!$B$2:$AD$55, 7, FALSE), E97=3, VLOOKUP(H97, Wage_Info!$B$2:$AD$55, 8, FALSE), E97=4, VLOOKUP(H97, Wage_Info!$B$2:$AD$55, 9, FALSE)), C97=2016, _xlfn.IFS(E97=1, VLOOKUP(H97, Wage_Info!$B$2:$AD$55, 10, FALSE), E97=2, VLOOKUP(H97, Wage_Info!$B$2:$AD$55, 11, FALSE), E97=3, VLOOKUP(H97, Wage_Info!$B$2:$AD$55, 12, FALSE), E97=4, VLOOKUP(H97, Wage_Info!$B$2:$AD$55, 13, FALSE)), C97=2017, _xlfn.IFS(E97=1, VLOOKUP(H97, Wage_Info!$B$2:$AD$55, 14, FALSE), E97=2, VLOOKUP(H97, Wage_Info!$B$2:$AD$55, 15, FALSE)))</f>
        <v>26035282</v>
      </c>
      <c r="Z97" s="8">
        <f>_xlfn.IFS(C97=2014, _xlfn.IFS(E97=1, VLOOKUP(H97, Wage_Info!$B$2:$AD$55, 16, FALSE), E97=2, VLOOKUP(H97, Wage_Info!$B$2:$AD$55, 17, FALSE), E97=3, VLOOKUP(H97, Wage_Info!$B$2:$AD$55, 18, FALSE), E97=4, VLOOKUP(H97, Wage_Info!$B$2:$AD$55, 19, FALSE)), C97=2015, _xlfn.IFS(E97=1, VLOOKUP(H97, Wage_Info!$B$2:$AD$55, 20, FALSE), E97=2, VLOOKUP(H97, Wage_Info!$B$2:$AD$55, 21, FALSE), E97=3, VLOOKUP(H97, Wage_Info!$B$2:$AD$55, 22, FALSE), E97=4, VLOOKUP(H97, Wage_Info!$B$2:$AD$55, 23, FALSE)), C97=2016, _xlfn.IFS(E97=1, VLOOKUP(H97, Wage_Info!$B$2:$AD$55, 24, FALSE), E97=2, VLOOKUP(H97, Wage_Info!$B$2:$AD$55, 25, FALSE), E97=3, VLOOKUP(H97, Wage_Info!$B$2:$AD$55, 26, FALSE), E97=4, VLOOKUP(H97, Wage_Info!$B$2:$AD$55, 27, FALSE)), C97=2017, _xlfn.IFS(E97=1, VLOOKUP(H97, Wage_Info!$B$2:$AD$55, 28, FALSE), E97=2, VLOOKUP(H97, Wage_Info!$B$2:$AD$55, 29, FALSE)))</f>
        <v>6278104888</v>
      </c>
      <c r="AA97" s="16">
        <f t="shared" si="12"/>
        <v>4.1469969783021563E-3</v>
      </c>
      <c r="AB97">
        <f>Key!C107</f>
        <v>1</v>
      </c>
      <c r="AC97">
        <f t="shared" si="13"/>
        <v>0</v>
      </c>
      <c r="AD97">
        <f t="shared" si="14"/>
        <v>0</v>
      </c>
      <c r="AE97">
        <f t="shared" si="15"/>
        <v>0</v>
      </c>
    </row>
    <row r="98" spans="1:31" x14ac:dyDescent="0.3">
      <c r="A98">
        <v>117</v>
      </c>
      <c r="B98">
        <v>117</v>
      </c>
      <c r="C98">
        <v>2015</v>
      </c>
      <c r="D98">
        <v>2</v>
      </c>
      <c r="E98">
        <f t="shared" si="8"/>
        <v>1</v>
      </c>
      <c r="F98">
        <v>2016</v>
      </c>
      <c r="G98" t="s">
        <v>293</v>
      </c>
      <c r="H98" s="13">
        <f>VALUE(IF(G98="foreign",53,SUBSTITUTE(G98,G98,VLOOKUP(G98,Key!$F$2:$G$55,2,))))</f>
        <v>19</v>
      </c>
      <c r="J98" t="e">
        <f>VALUE(_xlfn.IFS(I98="foreign",53,I98="fictional",54,NOT(OR(I98="foreign",I98="fictional")),SUBSTITUTE(I98,I98,VLOOKUP(I98,Key!$F$2:$G$55,2,))))</f>
        <v>#N/A</v>
      </c>
      <c r="K98" t="e">
        <f t="shared" si="9"/>
        <v>#N/A</v>
      </c>
      <c r="L98">
        <f>VLOOKUP(H98, Key!$G$2:$J$54, 2)</f>
        <v>4</v>
      </c>
      <c r="M98" t="e">
        <f>VLOOKUP(J98, Key!$G$2:$J$54, 2)</f>
        <v>#N/A</v>
      </c>
      <c r="N98">
        <f>VLOOKUP("*"&amp;G98&amp;"*",Key!$M$2:$N$6,2,FALSE)</f>
        <v>3</v>
      </c>
      <c r="O98">
        <f>VLOOKUP("*"&amp;G98&amp;"*",Key!$Q$2:$R$11,2,FALSE)</f>
        <v>9</v>
      </c>
      <c r="P98">
        <v>2246</v>
      </c>
      <c r="Q98" s="8">
        <v>10000000</v>
      </c>
      <c r="R98" t="s">
        <v>246</v>
      </c>
      <c r="S98">
        <f>VLOOKUP(R98, Key!$T$2:$U$14, 2, FALSE)</f>
        <v>6</v>
      </c>
      <c r="T98">
        <f t="shared" si="10"/>
        <v>0</v>
      </c>
      <c r="U98">
        <f>_xlfn.IFS(F98=2017, VLOOKUP(H98, 'State Pop'!$B$2:$F$55,5),F98=2016, VLOOKUP(H98, 'State Pop'!$B$2:$F$55,4), F98=2015, VLOOKUP(H98, 'State Pop'!$B$2:$F$55,3), F98=2014, VLOOKUP(H98, 'State Pop'!$B$2:$F$55,2))</f>
        <v>4686157</v>
      </c>
      <c r="V98">
        <f>_xlfn.IFS(C98=2014, _xlfn.IFS(D98=1, VLOOKUP(H98, Film_Workers!$B$2:$AR$55, 2, FALSE), D98=2, VLOOKUP(H98, Film_Workers!$B$2:$AR$55, 3, FALSE), D98=3, VLOOKUP(H98, Film_Workers!$B$2:$AR$55, 4, FALSE), D98=4, VLOOKUP(H98, Film_Workers!$B$2:$AR$55, 5, FALSE), D98=5, VLOOKUP(H98, Film_Workers!$B$2:$AR$55, 6, FALSE), D98=6, VLOOKUP(H98, Film_Workers!$B$2:$AR$55, 7, FALSE), D98=7, VLOOKUP(H98, Film_Workers!$B$2:$AR$55, 8, FALSE), D98=8, VLOOKUP(H98, Film_Workers!$B$2:$AR$55, 9, FALSE), D98=9, VLOOKUP(H98, Film_Workers!$B$2:$AR$55, 10, FALSE), D98=10, VLOOKUP(H98, Film_Workers!$B$2:$AR$55, 11, FALSE), D98=11, VLOOKUP(H98, Film_Workers!$B$2:$AR$55, 12, FALSE), D98=12, VLOOKUP(H98, Film_Workers!$B$2:$AR$55, 13, FALSE)), C98=2015, _xlfn.IFS(D98=1, VLOOKUP(H98, Film_Workers!$B$2:$AR$55, 14, FALSE), D98=2, VLOOKUP(H98, Film_Workers!$B$2:$AR$55, 15, FALSE), D98=3, VLOOKUP(H98, Film_Workers!$B$2:$AR$55, 16, FALSE), D98=4, VLOOKUP(H98, Film_Workers!$B$2:$AR$55, 17, FALSE), D98=5, VLOOKUP(H98, Film_Workers!$B$2:$AR$55, 18, FALSE), D98=6, VLOOKUP(H98, Film_Workers!$B$2:$AR$55, 19, FALSE), D98=7, VLOOKUP(H98, Film_Workers!$B$2:$AR$55, 20, FALSE), D98=8, VLOOKUP(H98, Film_Workers!$B$2:$AR$55, 21, FALSE), D98=9, VLOOKUP(H98, Film_Workers!$B$2:$AR$55, 22, FALSE), D98=10, VLOOKUP(H98, Film_Workers!$B$2:$AR$55, 23, FALSE), D98=11, VLOOKUP(H98, Film_Workers!$B$2:$AR$55, 24, FALSE), D98=12, VLOOKUP(H98, Film_Workers!$B$2:$AR$55, 25, FALSE)), C98=2016, _xlfn.IFS(D98=1, VLOOKUP(H98, Film_Workers!$B$2:$AR$55, 26, FALSE), D98=2, VLOOKUP(H98, Film_Workers!$B$2:$AR$55, 27, FALSE), D98=3, VLOOKUP(H98, Film_Workers!$B$2:$AR$55, 28, FALSE), D98=4, VLOOKUP(H98, Film_Workers!$B$2:$AR$55, 29, FALSE), D98=5, VLOOKUP(H98, Film_Workers!$B$2:$AR$55, 30, FALSE), D98=6, VLOOKUP(H98, Film_Workers!$B$2:$AR$55, 31, FALSE), D98=7, VLOOKUP(H98, Film_Workers!$B$2:$AR$55, 32, FALSE), D98=8, VLOOKUP(H98, Film_Workers!$B$2:$AR$55, 33, FALSE), D98=9, VLOOKUP(H98, Film_Workers!$B$2:$AR$55, 34, FALSE), D98=10, VLOOKUP(H98, Film_Workers!$B$2:$AR$55, 35, FALSE), D98=11, VLOOKUP(H98, Film_Workers!$B$2:$AR$55, 36, FALSE), D98=12, VLOOKUP(H98, Film_Workers!$B$2:$AR$55, 37, FALSE)), C98=2017, _xlfn.IFS(D98=1, VLOOKUP(H98, Film_Workers!$B$2:$AR$55, 38, FALSE), D98=2, VLOOKUP(H98, Film_Workers!$B$2:$AR$55, 39, FALSE), D98=3, VLOOKUP(H98, Film_Workers!$B$2:$AR$55, 40, FALSE), D98=4, VLOOKUP(H98, Film_Workers!$B$2:$AR$55, 41, FALSE), D98=5, VLOOKUP(H98, Film_Workers!$B$2:$AR$55, 42, FALSE), D98=6, VLOOKUP(H98, Film_Workers!$B$2:$AR$55, 43)))</f>
        <v>6053</v>
      </c>
      <c r="W98">
        <f>_xlfn.IFS(C98=2014, _xlfn.IFS(D98=1, VLOOKUP(H98, Priv_Workers!$B$2:$AR$55, 2, FALSE), D98=2, VLOOKUP(H98, Priv_Workers!$B$2:$AR$55, 3, FALSE), D98=3, VLOOKUP(H98, Priv_Workers!$B$2:$AR$55, 4, FALSE), D98=4, VLOOKUP(H98, Priv_Workers!$B$2:$AR$55, 5, FALSE), D98=5, VLOOKUP(H98, Priv_Workers!$B$2:$AR$55, 6, FALSE), D98=6, VLOOKUP(H98, Priv_Workers!$B$2:$AR$55, 7, FALSE), D98=7, VLOOKUP(H98, Priv_Workers!$B$2:$AR$55, 8, FALSE), D98=8, VLOOKUP(H98, Priv_Workers!$B$2:$AR$55, 9, FALSE), D98=9, VLOOKUP(H98, Priv_Workers!$B$2:$AR$55, 10, FALSE), D98=10, VLOOKUP(H98, Priv_Workers!$B$2:$AR$55, 11, FALSE), D98=11, VLOOKUP(H98, Priv_Workers!$B$2:$AR$55, 12, FALSE), D98=12, VLOOKUP(H98, Priv_Workers!$B$2:$AR$55, 13, FALSE)), C98=2015, _xlfn.IFS(D98=1, VLOOKUP(H98, Priv_Workers!$B$2:$AR$55, 14, FALSE), D98=2, VLOOKUP(H98, Priv_Workers!$B$2:$AR$55, 15, FALSE), D98=3, VLOOKUP(H98, Priv_Workers!$B$2:$AR$55, 16, FALSE), D98=4, VLOOKUP(H98, Priv_Workers!$B$2:$AR$55, 17, FALSE), D98=5, VLOOKUP(H98, Priv_Workers!$B$2:$AR$55, 18, FALSE), D98=6, VLOOKUP(H98, Priv_Workers!$B$2:$AR$55, 19, FALSE), D98=7, VLOOKUP(H98, Priv_Workers!$B$2:$AR$55, 20, FALSE), D98=8, VLOOKUP(H98, Priv_Workers!$B$2:$AR$55, 21, FALSE), D98=9, VLOOKUP(H98, Priv_Workers!$B$2:$AR$55, 22, FALSE), D98=10, VLOOKUP(H98, Priv_Workers!$B$2:$AR$55, 23, FALSE), D98=11, VLOOKUP(H98, Priv_Workers!$B$2:$AR$55, 24, FALSE), D98=12, VLOOKUP(H98, Priv_Workers!$B$2:$AR$55, 25, FALSE)), C98=2016, _xlfn.IFS(D98=1, VLOOKUP(H98, Priv_Workers!$B$2:$AR$55, 26, FALSE), D98=2, VLOOKUP(H98, Priv_Workers!$B$2:$AR$55, 27, FALSE), D98=3, VLOOKUP(H98, Priv_Workers!$B$2:$AR$55, 28, FALSE), D98=4, VLOOKUP(H98, Priv_Workers!$B$2:$AR$55, 29, FALSE), D98=5, VLOOKUP(H98, Priv_Workers!$B$2:$AR$55, 30, FALSE), D98=6, VLOOKUP(H98, Priv_Workers!$B$2:$AR$55, 31, FALSE), D98=7, VLOOKUP(H98, Priv_Workers!$B$2:$AR$55, 32, FALSE), D98=8, VLOOKUP(H98, Priv_Workers!$B$2:$AR$55, 33, FALSE), D98=9, VLOOKUP(H98, Priv_Workers!$B$2:$AR$55, 34, FALSE), D98=10, VLOOKUP(H98, Priv_Workers!$B$2:$AR$55, 35, FALSE), D98=11, VLOOKUP(H98, Priv_Workers!$B$2:$AR$55, 36, FALSE), D98=12, VLOOKUP(H98, Priv_Workers!$B$2:$AR$55, 37, FALSE)), C98=2017, _xlfn.IFS(D98=1, VLOOKUP(H98, Priv_Workers!$B$2:$AR$55, 38, FALSE), D98=2, VLOOKUP(H98, Priv_Workers!$B$2:$AR$55, 39, FALSE), D98=3, VLOOKUP(H98, Priv_Workers!$B$2:$AR$55, 40, FALSE), D98=4, VLOOKUP(H98, Priv_Workers!$B$2:$AR$55, 41, FALSE), D98=5, VLOOKUP(H98, Priv_Workers!$B$2:$AR$55, 42, FALSE), D98=6, VLOOKUP(H98, Priv_Workers!$B$2:$AR$55, 43)))</f>
        <v>1609714</v>
      </c>
      <c r="X98" s="15">
        <f t="shared" si="11"/>
        <v>3.7602953071166679E-3</v>
      </c>
      <c r="Y98" s="8">
        <f>_xlfn.IFS(C98=2014, _xlfn.IFS(E98=1, VLOOKUP(H98, Wage_Info!$B$2:$AD$55, 2, FALSE), E98=2, VLOOKUP(H98, Wage_Info!$B$2:$AD$55, 3, FALSE), E98=3, VLOOKUP(H98, Wage_Info!$B$2:$AD$55, 4, FALSE), E98=4, VLOOKUP(H98, Wage_Info!$B$2:$AD$55, 5, FALSE)), C98=2015, _xlfn.IFS(E98=1, VLOOKUP(H98, Wage_Info!$B$2:$AD$55, 6, FALSE), E98=2, VLOOKUP(H98, Wage_Info!$B$2:$AD$55, 7, FALSE), E98=3, VLOOKUP(H98, Wage_Info!$B$2:$AD$55, 8, FALSE), E98=4, VLOOKUP(H98, Wage_Info!$B$2:$AD$55, 9, FALSE)), C98=2016, _xlfn.IFS(E98=1, VLOOKUP(H98, Wage_Info!$B$2:$AD$55, 10, FALSE), E98=2, VLOOKUP(H98, Wage_Info!$B$2:$AD$55, 11, FALSE), E98=3, VLOOKUP(H98, Wage_Info!$B$2:$AD$55, 12, FALSE), E98=4, VLOOKUP(H98, Wage_Info!$B$2:$AD$55, 13, FALSE)), C98=2017, _xlfn.IFS(E98=1, VLOOKUP(H98, Wage_Info!$B$2:$AD$55, 14, FALSE), E98=2, VLOOKUP(H98, Wage_Info!$B$2:$AD$55, 15, FALSE)))</f>
        <v>58488155</v>
      </c>
      <c r="Z98" s="8">
        <f>_xlfn.IFS(C98=2014, _xlfn.IFS(E98=1, VLOOKUP(H98, Wage_Info!$B$2:$AD$55, 16, FALSE), E98=2, VLOOKUP(H98, Wage_Info!$B$2:$AD$55, 17, FALSE), E98=3, VLOOKUP(H98, Wage_Info!$B$2:$AD$55, 18, FALSE), E98=4, VLOOKUP(H98, Wage_Info!$B$2:$AD$55, 19, FALSE)), C98=2015, _xlfn.IFS(E98=1, VLOOKUP(H98, Wage_Info!$B$2:$AD$55, 20, FALSE), E98=2, VLOOKUP(H98, Wage_Info!$B$2:$AD$55, 21, FALSE), E98=3, VLOOKUP(H98, Wage_Info!$B$2:$AD$55, 22, FALSE), E98=4, VLOOKUP(H98, Wage_Info!$B$2:$AD$55, 23, FALSE)), C98=2016, _xlfn.IFS(E98=1, VLOOKUP(H98, Wage_Info!$B$2:$AD$55, 24, FALSE), E98=2, VLOOKUP(H98, Wage_Info!$B$2:$AD$55, 25, FALSE), E98=3, VLOOKUP(H98, Wage_Info!$B$2:$AD$55, 26, FALSE), E98=4, VLOOKUP(H98, Wage_Info!$B$2:$AD$55, 27, FALSE)), C98=2017, _xlfn.IFS(E98=1, VLOOKUP(H98, Wage_Info!$B$2:$AD$55, 28, FALSE), E98=2, VLOOKUP(H98, Wage_Info!$B$2:$AD$55, 29, FALSE)))</f>
        <v>18707742204</v>
      </c>
      <c r="AA98" s="16">
        <f t="shared" si="12"/>
        <v>3.1264144204154335E-3</v>
      </c>
      <c r="AB98">
        <f>Key!C118</f>
        <v>1</v>
      </c>
      <c r="AC98">
        <f t="shared" si="13"/>
        <v>0</v>
      </c>
      <c r="AD98">
        <f t="shared" si="14"/>
        <v>0</v>
      </c>
      <c r="AE98">
        <f t="shared" si="15"/>
        <v>0</v>
      </c>
    </row>
    <row r="99" spans="1:31" x14ac:dyDescent="0.3">
      <c r="A99">
        <v>134</v>
      </c>
      <c r="B99">
        <v>134</v>
      </c>
      <c r="C99">
        <v>2015</v>
      </c>
      <c r="D99">
        <v>2</v>
      </c>
      <c r="E99">
        <f t="shared" si="8"/>
        <v>1</v>
      </c>
      <c r="F99">
        <v>2016</v>
      </c>
      <c r="G99" t="s">
        <v>187</v>
      </c>
      <c r="H99" s="13">
        <f>VALUE(IF(G99="foreign",53,SUBSTITUTE(G99,G99,VLOOKUP(G99,Key!$F$2:$G$55,2,))))</f>
        <v>53</v>
      </c>
      <c r="I99" t="s">
        <v>289</v>
      </c>
      <c r="J99">
        <f>VALUE(_xlfn.IFS(I99="foreign",53,I99="fictional",54,NOT(OR(I99="foreign",I99="fictional")),SUBSTITUTE(I99,I99,VLOOKUP(I99,Key!$F$2:$G$55,2,))))</f>
        <v>10</v>
      </c>
      <c r="K99">
        <f t="shared" si="9"/>
        <v>0</v>
      </c>
      <c r="L99">
        <f>VLOOKUP(H99, Key!$G$2:$J$54, 2)</f>
        <v>0</v>
      </c>
      <c r="M99">
        <f>VLOOKUP(J99, Key!$G$2:$J$54, 2)</f>
        <v>3</v>
      </c>
      <c r="N99">
        <f>VLOOKUP("*"&amp;G99&amp;"*",Key!$M$2:$N$6,2,FALSE)</f>
        <v>0</v>
      </c>
      <c r="O99">
        <f>VLOOKUP("*"&amp;G99&amp;"*",Key!$Q$2:$R$11,2,FALSE)</f>
        <v>0</v>
      </c>
      <c r="P99">
        <v>1601</v>
      </c>
      <c r="Q99" s="8">
        <v>47500000</v>
      </c>
      <c r="R99" t="s">
        <v>288</v>
      </c>
      <c r="S99">
        <f>VLOOKUP(R99, Key!$T$2:$U$16, 2, FALSE)</f>
        <v>11</v>
      </c>
      <c r="T99">
        <f t="shared" si="10"/>
        <v>1</v>
      </c>
      <c r="U99">
        <f>_xlfn.IFS(F99=2017, VLOOKUP(H99, 'State Pop'!$B$2:$F$55,5),F99=2016, VLOOKUP(H99, 'State Pop'!$B$2:$F$55,4), F99=2015, VLOOKUP(H99, 'State Pop'!$B$2:$F$55,3), F99=2014, VLOOKUP(H99, 'State Pop'!$B$2:$F$55,2))</f>
        <v>0</v>
      </c>
      <c r="V99">
        <f>_xlfn.IFS(C99=2014, _xlfn.IFS(D99=1, VLOOKUP(H99, Film_Workers!$B$2:$AR$55, 2, FALSE), D99=2, VLOOKUP(H99, Film_Workers!$B$2:$AR$55, 3, FALSE), D99=3, VLOOKUP(H99, Film_Workers!$B$2:$AR$55, 4, FALSE), D99=4, VLOOKUP(H99, Film_Workers!$B$2:$AR$55, 5, FALSE), D99=5, VLOOKUP(H99, Film_Workers!$B$2:$AR$55, 6, FALSE), D99=6, VLOOKUP(H99, Film_Workers!$B$2:$AR$55, 7, FALSE), D99=7, VLOOKUP(H99, Film_Workers!$B$2:$AR$55, 8, FALSE), D99=8, VLOOKUP(H99, Film_Workers!$B$2:$AR$55, 9, FALSE), D99=9, VLOOKUP(H99, Film_Workers!$B$2:$AR$55, 10, FALSE), D99=10, VLOOKUP(H99, Film_Workers!$B$2:$AR$55, 11, FALSE), D99=11, VLOOKUP(H99, Film_Workers!$B$2:$AR$55, 12, FALSE), D99=12, VLOOKUP(H99, Film_Workers!$B$2:$AR$55, 13, FALSE)), C99=2015, _xlfn.IFS(D99=1, VLOOKUP(H99, Film_Workers!$B$2:$AR$55, 14, FALSE), D99=2, VLOOKUP(H99, Film_Workers!$B$2:$AR$55, 15, FALSE), D99=3, VLOOKUP(H99, Film_Workers!$B$2:$AR$55, 16, FALSE), D99=4, VLOOKUP(H99, Film_Workers!$B$2:$AR$55, 17, FALSE), D99=5, VLOOKUP(H99, Film_Workers!$B$2:$AR$55, 18, FALSE), D99=6, VLOOKUP(H99, Film_Workers!$B$2:$AR$55, 19, FALSE), D99=7, VLOOKUP(H99, Film_Workers!$B$2:$AR$55, 20, FALSE), D99=8, VLOOKUP(H99, Film_Workers!$B$2:$AR$55, 21, FALSE), D99=9, VLOOKUP(H99, Film_Workers!$B$2:$AR$55, 22, FALSE), D99=10, VLOOKUP(H99, Film_Workers!$B$2:$AR$55, 23, FALSE), D99=11, VLOOKUP(H99, Film_Workers!$B$2:$AR$55, 24, FALSE), D99=12, VLOOKUP(H99, Film_Workers!$B$2:$AR$55, 25, FALSE)), C99=2016, _xlfn.IFS(D99=1, VLOOKUP(H99, Film_Workers!$B$2:$AR$55, 26, FALSE), D99=2, VLOOKUP(H99, Film_Workers!$B$2:$AR$55, 27, FALSE), D99=3, VLOOKUP(H99, Film_Workers!$B$2:$AR$55, 28, FALSE), D99=4, VLOOKUP(H99, Film_Workers!$B$2:$AR$55, 29, FALSE), D99=5, VLOOKUP(H99, Film_Workers!$B$2:$AR$55, 30, FALSE), D99=6, VLOOKUP(H99, Film_Workers!$B$2:$AR$55, 31, FALSE), D99=7, VLOOKUP(H99, Film_Workers!$B$2:$AR$55, 32, FALSE), D99=8, VLOOKUP(H99, Film_Workers!$B$2:$AR$55, 33, FALSE), D99=9, VLOOKUP(H99, Film_Workers!$B$2:$AR$55, 34, FALSE), D99=10, VLOOKUP(H99, Film_Workers!$B$2:$AR$55, 35, FALSE), D99=11, VLOOKUP(H99, Film_Workers!$B$2:$AR$55, 36, FALSE), D99=12, VLOOKUP(H99, Film_Workers!$B$2:$AR$55, 37, FALSE)), C99=2017, _xlfn.IFS(D99=1, VLOOKUP(H99, Film_Workers!$B$2:$AR$55, 38, FALSE), D99=2, VLOOKUP(H99, Film_Workers!$B$2:$AR$55, 39, FALSE), D99=3, VLOOKUP(H99, Film_Workers!$B$2:$AR$55, 40, FALSE), D99=4, VLOOKUP(H99, Film_Workers!$B$2:$AR$55, 41, FALSE), D99=5, VLOOKUP(H99, Film_Workers!$B$2:$AR$55, 42, FALSE), D99=6, VLOOKUP(H99, Film_Workers!$B$2:$AR$55, 43)))</f>
        <v>0</v>
      </c>
      <c r="W99">
        <f>_xlfn.IFS(C99=2014, _xlfn.IFS(D99=1, VLOOKUP(H99, Priv_Workers!$B$2:$AR$55, 2, FALSE), D99=2, VLOOKUP(H99, Priv_Workers!$B$2:$AR$55, 3, FALSE), D99=3, VLOOKUP(H99, Priv_Workers!$B$2:$AR$55, 4, FALSE), D99=4, VLOOKUP(H99, Priv_Workers!$B$2:$AR$55, 5, FALSE), D99=5, VLOOKUP(H99, Priv_Workers!$B$2:$AR$55, 6, FALSE), D99=6, VLOOKUP(H99, Priv_Workers!$B$2:$AR$55, 7, FALSE), D99=7, VLOOKUP(H99, Priv_Workers!$B$2:$AR$55, 8, FALSE), D99=8, VLOOKUP(H99, Priv_Workers!$B$2:$AR$55, 9, FALSE), D99=9, VLOOKUP(H99, Priv_Workers!$B$2:$AR$55, 10, FALSE), D99=10, VLOOKUP(H99, Priv_Workers!$B$2:$AR$55, 11, FALSE), D99=11, VLOOKUP(H99, Priv_Workers!$B$2:$AR$55, 12, FALSE), D99=12, VLOOKUP(H99, Priv_Workers!$B$2:$AR$55, 13, FALSE)), C99=2015, _xlfn.IFS(D99=1, VLOOKUP(H99, Priv_Workers!$B$2:$AR$55, 14, FALSE), D99=2, VLOOKUP(H99, Priv_Workers!$B$2:$AR$55, 15, FALSE), D99=3, VLOOKUP(H99, Priv_Workers!$B$2:$AR$55, 16, FALSE), D99=4, VLOOKUP(H99, Priv_Workers!$B$2:$AR$55, 17, FALSE), D99=5, VLOOKUP(H99, Priv_Workers!$B$2:$AR$55, 18, FALSE), D99=6, VLOOKUP(H99, Priv_Workers!$B$2:$AR$55, 19, FALSE), D99=7, VLOOKUP(H99, Priv_Workers!$B$2:$AR$55, 20, FALSE), D99=8, VLOOKUP(H99, Priv_Workers!$B$2:$AR$55, 21, FALSE), D99=9, VLOOKUP(H99, Priv_Workers!$B$2:$AR$55, 22, FALSE), D99=10, VLOOKUP(H99, Priv_Workers!$B$2:$AR$55, 23, FALSE), D99=11, VLOOKUP(H99, Priv_Workers!$B$2:$AR$55, 24, FALSE), D99=12, VLOOKUP(H99, Priv_Workers!$B$2:$AR$55, 25, FALSE)), C99=2016, _xlfn.IFS(D99=1, VLOOKUP(H99, Priv_Workers!$B$2:$AR$55, 26, FALSE), D99=2, VLOOKUP(H99, Priv_Workers!$B$2:$AR$55, 27, FALSE), D99=3, VLOOKUP(H99, Priv_Workers!$B$2:$AR$55, 28, FALSE), D99=4, VLOOKUP(H99, Priv_Workers!$B$2:$AR$55, 29, FALSE), D99=5, VLOOKUP(H99, Priv_Workers!$B$2:$AR$55, 30, FALSE), D99=6, VLOOKUP(H99, Priv_Workers!$B$2:$AR$55, 31, FALSE), D99=7, VLOOKUP(H99, Priv_Workers!$B$2:$AR$55, 32, FALSE), D99=8, VLOOKUP(H99, Priv_Workers!$B$2:$AR$55, 33, FALSE), D99=9, VLOOKUP(H99, Priv_Workers!$B$2:$AR$55, 34, FALSE), D99=10, VLOOKUP(H99, Priv_Workers!$B$2:$AR$55, 35, FALSE), D99=11, VLOOKUP(H99, Priv_Workers!$B$2:$AR$55, 36, FALSE), D99=12, VLOOKUP(H99, Priv_Workers!$B$2:$AR$55, 37, FALSE)), C99=2017, _xlfn.IFS(D99=1, VLOOKUP(H99, Priv_Workers!$B$2:$AR$55, 38, FALSE), D99=2, VLOOKUP(H99, Priv_Workers!$B$2:$AR$55, 39, FALSE), D99=3, VLOOKUP(H99, Priv_Workers!$B$2:$AR$55, 40, FALSE), D99=4, VLOOKUP(H99, Priv_Workers!$B$2:$AR$55, 41, FALSE), D99=5, VLOOKUP(H99, Priv_Workers!$B$2:$AR$55, 42, FALSE), D99=6, VLOOKUP(H99, Priv_Workers!$B$2:$AR$55, 43)))</f>
        <v>0</v>
      </c>
      <c r="X99" s="15" t="e">
        <f t="shared" si="11"/>
        <v>#DIV/0!</v>
      </c>
      <c r="Y99" s="8">
        <f>_xlfn.IFS(C99=2014, _xlfn.IFS(E99=1, VLOOKUP(H99, Wage_Info!$B$2:$AD$55, 2, FALSE), E99=2, VLOOKUP(H99, Wage_Info!$B$2:$AD$55, 3, FALSE), E99=3, VLOOKUP(H99, Wage_Info!$B$2:$AD$55, 4, FALSE), E99=4, VLOOKUP(H99, Wage_Info!$B$2:$AD$55, 5, FALSE)), C99=2015, _xlfn.IFS(E99=1, VLOOKUP(H99, Wage_Info!$B$2:$AD$55, 6, FALSE), E99=2, VLOOKUP(H99, Wage_Info!$B$2:$AD$55, 7, FALSE), E99=3, VLOOKUP(H99, Wage_Info!$B$2:$AD$55, 8, FALSE), E99=4, VLOOKUP(H99, Wage_Info!$B$2:$AD$55, 9, FALSE)), C99=2016, _xlfn.IFS(E99=1, VLOOKUP(H99, Wage_Info!$B$2:$AD$55, 10, FALSE), E99=2, VLOOKUP(H99, Wage_Info!$B$2:$AD$55, 11, FALSE), E99=3, VLOOKUP(H99, Wage_Info!$B$2:$AD$55, 12, FALSE), E99=4, VLOOKUP(H99, Wage_Info!$B$2:$AD$55, 13, FALSE)), C99=2017, _xlfn.IFS(E99=1, VLOOKUP(H99, Wage_Info!$B$2:$AD$55, 14, FALSE), E99=2, VLOOKUP(H99, Wage_Info!$B$2:$AD$55, 15, FALSE)))</f>
        <v>0</v>
      </c>
      <c r="Z99" s="8">
        <f>_xlfn.IFS(C99=2014, _xlfn.IFS(E99=1, VLOOKUP(H99, Wage_Info!$B$2:$AD$55, 16, FALSE), E99=2, VLOOKUP(H99, Wage_Info!$B$2:$AD$55, 17, FALSE), E99=3, VLOOKUP(H99, Wage_Info!$B$2:$AD$55, 18, FALSE), E99=4, VLOOKUP(H99, Wage_Info!$B$2:$AD$55, 19, FALSE)), C99=2015, _xlfn.IFS(E99=1, VLOOKUP(H99, Wage_Info!$B$2:$AD$55, 20, FALSE), E99=2, VLOOKUP(H99, Wage_Info!$B$2:$AD$55, 21, FALSE), E99=3, VLOOKUP(H99, Wage_Info!$B$2:$AD$55, 22, FALSE), E99=4, VLOOKUP(H99, Wage_Info!$B$2:$AD$55, 23, FALSE)), C99=2016, _xlfn.IFS(E99=1, VLOOKUP(H99, Wage_Info!$B$2:$AD$55, 24, FALSE), E99=2, VLOOKUP(H99, Wage_Info!$B$2:$AD$55, 25, FALSE), E99=3, VLOOKUP(H99, Wage_Info!$B$2:$AD$55, 26, FALSE), E99=4, VLOOKUP(H99, Wage_Info!$B$2:$AD$55, 27, FALSE)), C99=2017, _xlfn.IFS(E99=1, VLOOKUP(H99, Wage_Info!$B$2:$AD$55, 28, FALSE), E99=2, VLOOKUP(H99, Wage_Info!$B$2:$AD$55, 29, FALSE)))</f>
        <v>0</v>
      </c>
      <c r="AA99" s="16" t="e">
        <f t="shared" si="12"/>
        <v>#DIV/0!</v>
      </c>
      <c r="AB99">
        <f>Key!C135</f>
        <v>1</v>
      </c>
      <c r="AC99">
        <f t="shared" si="13"/>
        <v>0</v>
      </c>
      <c r="AD99">
        <f t="shared" si="14"/>
        <v>0</v>
      </c>
      <c r="AE99">
        <f t="shared" si="15"/>
        <v>0</v>
      </c>
    </row>
    <row r="100" spans="1:31" x14ac:dyDescent="0.3">
      <c r="A100">
        <v>158</v>
      </c>
      <c r="B100">
        <v>158</v>
      </c>
      <c r="C100">
        <v>2015</v>
      </c>
      <c r="D100">
        <v>2</v>
      </c>
      <c r="E100">
        <f t="shared" si="8"/>
        <v>1</v>
      </c>
      <c r="F100">
        <v>2016</v>
      </c>
      <c r="G100" t="s">
        <v>282</v>
      </c>
      <c r="H100" s="13">
        <f>VALUE(IF(G100="foreign",53,SUBSTITUTE(G100,G100,VLOOKUP(G100,Key!$F$2:$G$55,2,))))</f>
        <v>53</v>
      </c>
      <c r="I100" t="s">
        <v>187</v>
      </c>
      <c r="J100">
        <f>VALUE(_xlfn.IFS(I100="foreign",53,I100="fictional",54,NOT(OR(I100="foreign",I100="fictional")),SUBSTITUTE(I100,I100,VLOOKUP(I100,Key!$F$2:$G$55,2,))))</f>
        <v>53</v>
      </c>
      <c r="K100">
        <f t="shared" si="9"/>
        <v>1</v>
      </c>
      <c r="L100">
        <f>VLOOKUP(H100, Key!$G$2:$J$54, 2)</f>
        <v>0</v>
      </c>
      <c r="M100">
        <f>VLOOKUP(J100, Key!$G$2:$J$54, 2)</f>
        <v>0</v>
      </c>
      <c r="N100">
        <f>VLOOKUP("*"&amp;G100&amp;"*",Key!$M$2:$N$6,2,FALSE)</f>
        <v>0</v>
      </c>
      <c r="O100">
        <f>VLOOKUP("*"&amp;G100&amp;"*",Key!$Q$2:$R$11,2,FALSE)</f>
        <v>0</v>
      </c>
      <c r="P100">
        <v>826</v>
      </c>
      <c r="Q100" s="8">
        <v>3000000</v>
      </c>
      <c r="R100" t="s">
        <v>396</v>
      </c>
      <c r="S100">
        <f>VLOOKUP(R100, Key!$T$2:$U$18, 2, FALSE)</f>
        <v>16</v>
      </c>
      <c r="T100">
        <f t="shared" si="10"/>
        <v>1</v>
      </c>
      <c r="U100">
        <f>_xlfn.IFS(F100=2017, VLOOKUP(H100, 'State Pop'!$B$2:$F$55,5),F100=2016, VLOOKUP(H100, 'State Pop'!$B$2:$F$55,4), F100=2015, VLOOKUP(H100, 'State Pop'!$B$2:$F$55,3), F100=2014, VLOOKUP(H100, 'State Pop'!$B$2:$F$55,2))</f>
        <v>0</v>
      </c>
      <c r="V100">
        <f>_xlfn.IFS(C100=2014, _xlfn.IFS(D100=1, VLOOKUP(H100, Film_Workers!$B$2:$AR$55, 2, FALSE), D100=2, VLOOKUP(H100, Film_Workers!$B$2:$AR$55, 3, FALSE), D100=3, VLOOKUP(H100, Film_Workers!$B$2:$AR$55, 4, FALSE), D100=4, VLOOKUP(H100, Film_Workers!$B$2:$AR$55, 5, FALSE), D100=5, VLOOKUP(H100, Film_Workers!$B$2:$AR$55, 6, FALSE), D100=6, VLOOKUP(H100, Film_Workers!$B$2:$AR$55, 7, FALSE), D100=7, VLOOKUP(H100, Film_Workers!$B$2:$AR$55, 8, FALSE), D100=8, VLOOKUP(H100, Film_Workers!$B$2:$AR$55, 9, FALSE), D100=9, VLOOKUP(H100, Film_Workers!$B$2:$AR$55, 10, FALSE), D100=10, VLOOKUP(H100, Film_Workers!$B$2:$AR$55, 11, FALSE), D100=11, VLOOKUP(H100, Film_Workers!$B$2:$AR$55, 12, FALSE), D100=12, VLOOKUP(H100, Film_Workers!$B$2:$AR$55, 13, FALSE)), C100=2015, _xlfn.IFS(D100=1, VLOOKUP(H100, Film_Workers!$B$2:$AR$55, 14, FALSE), D100=2, VLOOKUP(H100, Film_Workers!$B$2:$AR$55, 15, FALSE), D100=3, VLOOKUP(H100, Film_Workers!$B$2:$AR$55, 16, FALSE), D100=4, VLOOKUP(H100, Film_Workers!$B$2:$AR$55, 17, FALSE), D100=5, VLOOKUP(H100, Film_Workers!$B$2:$AR$55, 18, FALSE), D100=6, VLOOKUP(H100, Film_Workers!$B$2:$AR$55, 19, FALSE), D100=7, VLOOKUP(H100, Film_Workers!$B$2:$AR$55, 20, FALSE), D100=8, VLOOKUP(H100, Film_Workers!$B$2:$AR$55, 21, FALSE), D100=9, VLOOKUP(H100, Film_Workers!$B$2:$AR$55, 22, FALSE), D100=10, VLOOKUP(H100, Film_Workers!$B$2:$AR$55, 23, FALSE), D100=11, VLOOKUP(H100, Film_Workers!$B$2:$AR$55, 24, FALSE), D100=12, VLOOKUP(H100, Film_Workers!$B$2:$AR$55, 25, FALSE)), C100=2016, _xlfn.IFS(D100=1, VLOOKUP(H100, Film_Workers!$B$2:$AR$55, 26, FALSE), D100=2, VLOOKUP(H100, Film_Workers!$B$2:$AR$55, 27, FALSE), D100=3, VLOOKUP(H100, Film_Workers!$B$2:$AR$55, 28, FALSE), D100=4, VLOOKUP(H100, Film_Workers!$B$2:$AR$55, 29, FALSE), D100=5, VLOOKUP(H100, Film_Workers!$B$2:$AR$55, 30, FALSE), D100=6, VLOOKUP(H100, Film_Workers!$B$2:$AR$55, 31, FALSE), D100=7, VLOOKUP(H100, Film_Workers!$B$2:$AR$55, 32, FALSE), D100=8, VLOOKUP(H100, Film_Workers!$B$2:$AR$55, 33, FALSE), D100=9, VLOOKUP(H100, Film_Workers!$B$2:$AR$55, 34, FALSE), D100=10, VLOOKUP(H100, Film_Workers!$B$2:$AR$55, 35, FALSE), D100=11, VLOOKUP(H100, Film_Workers!$B$2:$AR$55, 36, FALSE), D100=12, VLOOKUP(H100, Film_Workers!$B$2:$AR$55, 37, FALSE)), C100=2017, _xlfn.IFS(D100=1, VLOOKUP(H100, Film_Workers!$B$2:$AR$55, 38, FALSE), D100=2, VLOOKUP(H100, Film_Workers!$B$2:$AR$55, 39, FALSE), D100=3, VLOOKUP(H100, Film_Workers!$B$2:$AR$55, 40, FALSE), D100=4, VLOOKUP(H100, Film_Workers!$B$2:$AR$55, 41, FALSE), D100=5, VLOOKUP(H100, Film_Workers!$B$2:$AR$55, 42, FALSE), D100=6, VLOOKUP(H100, Film_Workers!$B$2:$AR$55, 43)))</f>
        <v>0</v>
      </c>
      <c r="W100">
        <f>_xlfn.IFS(C100=2014, _xlfn.IFS(D100=1, VLOOKUP(H100, Priv_Workers!$B$2:$AR$55, 2, FALSE), D100=2, VLOOKUP(H100, Priv_Workers!$B$2:$AR$55, 3, FALSE), D100=3, VLOOKUP(H100, Priv_Workers!$B$2:$AR$55, 4, FALSE), D100=4, VLOOKUP(H100, Priv_Workers!$B$2:$AR$55, 5, FALSE), D100=5, VLOOKUP(H100, Priv_Workers!$B$2:$AR$55, 6, FALSE), D100=6, VLOOKUP(H100, Priv_Workers!$B$2:$AR$55, 7, FALSE), D100=7, VLOOKUP(H100, Priv_Workers!$B$2:$AR$55, 8, FALSE), D100=8, VLOOKUP(H100, Priv_Workers!$B$2:$AR$55, 9, FALSE), D100=9, VLOOKUP(H100, Priv_Workers!$B$2:$AR$55, 10, FALSE), D100=10, VLOOKUP(H100, Priv_Workers!$B$2:$AR$55, 11, FALSE), D100=11, VLOOKUP(H100, Priv_Workers!$B$2:$AR$55, 12, FALSE), D100=12, VLOOKUP(H100, Priv_Workers!$B$2:$AR$55, 13, FALSE)), C100=2015, _xlfn.IFS(D100=1, VLOOKUP(H100, Priv_Workers!$B$2:$AR$55, 14, FALSE), D100=2, VLOOKUP(H100, Priv_Workers!$B$2:$AR$55, 15, FALSE), D100=3, VLOOKUP(H100, Priv_Workers!$B$2:$AR$55, 16, FALSE), D100=4, VLOOKUP(H100, Priv_Workers!$B$2:$AR$55, 17, FALSE), D100=5, VLOOKUP(H100, Priv_Workers!$B$2:$AR$55, 18, FALSE), D100=6, VLOOKUP(H100, Priv_Workers!$B$2:$AR$55, 19, FALSE), D100=7, VLOOKUP(H100, Priv_Workers!$B$2:$AR$55, 20, FALSE), D100=8, VLOOKUP(H100, Priv_Workers!$B$2:$AR$55, 21, FALSE), D100=9, VLOOKUP(H100, Priv_Workers!$B$2:$AR$55, 22, FALSE), D100=10, VLOOKUP(H100, Priv_Workers!$B$2:$AR$55, 23, FALSE), D100=11, VLOOKUP(H100, Priv_Workers!$B$2:$AR$55, 24, FALSE), D100=12, VLOOKUP(H100, Priv_Workers!$B$2:$AR$55, 25, FALSE)), C100=2016, _xlfn.IFS(D100=1, VLOOKUP(H100, Priv_Workers!$B$2:$AR$55, 26, FALSE), D100=2, VLOOKUP(H100, Priv_Workers!$B$2:$AR$55, 27, FALSE), D100=3, VLOOKUP(H100, Priv_Workers!$B$2:$AR$55, 28, FALSE), D100=4, VLOOKUP(H100, Priv_Workers!$B$2:$AR$55, 29, FALSE), D100=5, VLOOKUP(H100, Priv_Workers!$B$2:$AR$55, 30, FALSE), D100=6, VLOOKUP(H100, Priv_Workers!$B$2:$AR$55, 31, FALSE), D100=7, VLOOKUP(H100, Priv_Workers!$B$2:$AR$55, 32, FALSE), D100=8, VLOOKUP(H100, Priv_Workers!$B$2:$AR$55, 33, FALSE), D100=9, VLOOKUP(H100, Priv_Workers!$B$2:$AR$55, 34, FALSE), D100=10, VLOOKUP(H100, Priv_Workers!$B$2:$AR$55, 35, FALSE), D100=11, VLOOKUP(H100, Priv_Workers!$B$2:$AR$55, 36, FALSE), D100=12, VLOOKUP(H100, Priv_Workers!$B$2:$AR$55, 37, FALSE)), C100=2017, _xlfn.IFS(D100=1, VLOOKUP(H100, Priv_Workers!$B$2:$AR$55, 38, FALSE), D100=2, VLOOKUP(H100, Priv_Workers!$B$2:$AR$55, 39, FALSE), D100=3, VLOOKUP(H100, Priv_Workers!$B$2:$AR$55, 40, FALSE), D100=4, VLOOKUP(H100, Priv_Workers!$B$2:$AR$55, 41, FALSE), D100=5, VLOOKUP(H100, Priv_Workers!$B$2:$AR$55, 42, FALSE), D100=6, VLOOKUP(H100, Priv_Workers!$B$2:$AR$55, 43)))</f>
        <v>0</v>
      </c>
      <c r="X100" s="15" t="e">
        <f t="shared" si="11"/>
        <v>#DIV/0!</v>
      </c>
      <c r="Y100" s="8">
        <f>_xlfn.IFS(C100=2014, _xlfn.IFS(E100=1, VLOOKUP(H100, Wage_Info!$B$2:$AD$55, 2, FALSE), E100=2, VLOOKUP(H100, Wage_Info!$B$2:$AD$55, 3, FALSE), E100=3, VLOOKUP(H100, Wage_Info!$B$2:$AD$55, 4, FALSE), E100=4, VLOOKUP(H100, Wage_Info!$B$2:$AD$55, 5, FALSE)), C100=2015, _xlfn.IFS(E100=1, VLOOKUP(H100, Wage_Info!$B$2:$AD$55, 6, FALSE), E100=2, VLOOKUP(H100, Wage_Info!$B$2:$AD$55, 7, FALSE), E100=3, VLOOKUP(H100, Wage_Info!$B$2:$AD$55, 8, FALSE), E100=4, VLOOKUP(H100, Wage_Info!$B$2:$AD$55, 9, FALSE)), C100=2016, _xlfn.IFS(E100=1, VLOOKUP(H100, Wage_Info!$B$2:$AD$55, 10, FALSE), E100=2, VLOOKUP(H100, Wage_Info!$B$2:$AD$55, 11, FALSE), E100=3, VLOOKUP(H100, Wage_Info!$B$2:$AD$55, 12, FALSE), E100=4, VLOOKUP(H100, Wage_Info!$B$2:$AD$55, 13, FALSE)), C100=2017, _xlfn.IFS(E100=1, VLOOKUP(H100, Wage_Info!$B$2:$AD$55, 14, FALSE), E100=2, VLOOKUP(H100, Wage_Info!$B$2:$AD$55, 15, FALSE)))</f>
        <v>0</v>
      </c>
      <c r="Z100" s="8">
        <f>_xlfn.IFS(C100=2014, _xlfn.IFS(E100=1, VLOOKUP(H100, Wage_Info!$B$2:$AD$55, 16, FALSE), E100=2, VLOOKUP(H100, Wage_Info!$B$2:$AD$55, 17, FALSE), E100=3, VLOOKUP(H100, Wage_Info!$B$2:$AD$55, 18, FALSE), E100=4, VLOOKUP(H100, Wage_Info!$B$2:$AD$55, 19, FALSE)), C100=2015, _xlfn.IFS(E100=1, VLOOKUP(H100, Wage_Info!$B$2:$AD$55, 20, FALSE), E100=2, VLOOKUP(H100, Wage_Info!$B$2:$AD$55, 21, FALSE), E100=3, VLOOKUP(H100, Wage_Info!$B$2:$AD$55, 22, FALSE), E100=4, VLOOKUP(H100, Wage_Info!$B$2:$AD$55, 23, FALSE)), C100=2016, _xlfn.IFS(E100=1, VLOOKUP(H100, Wage_Info!$B$2:$AD$55, 24, FALSE), E100=2, VLOOKUP(H100, Wage_Info!$B$2:$AD$55, 25, FALSE), E100=3, VLOOKUP(H100, Wage_Info!$B$2:$AD$55, 26, FALSE), E100=4, VLOOKUP(H100, Wage_Info!$B$2:$AD$55, 27, FALSE)), C100=2017, _xlfn.IFS(E100=1, VLOOKUP(H100, Wage_Info!$B$2:$AD$55, 28, FALSE), E100=2, VLOOKUP(H100, Wage_Info!$B$2:$AD$55, 29, FALSE)))</f>
        <v>0</v>
      </c>
      <c r="AA100" s="16" t="e">
        <f t="shared" si="12"/>
        <v>#DIV/0!</v>
      </c>
      <c r="AB100">
        <f>Key!C159</f>
        <v>1</v>
      </c>
      <c r="AC100">
        <f t="shared" si="13"/>
        <v>0</v>
      </c>
      <c r="AD100">
        <f t="shared" si="14"/>
        <v>0</v>
      </c>
      <c r="AE100">
        <f t="shared" si="15"/>
        <v>0</v>
      </c>
    </row>
    <row r="101" spans="1:31" x14ac:dyDescent="0.3">
      <c r="A101">
        <v>186</v>
      </c>
      <c r="B101">
        <v>5</v>
      </c>
      <c r="C101">
        <v>2015</v>
      </c>
      <c r="D101">
        <v>2</v>
      </c>
      <c r="E101">
        <f t="shared" si="8"/>
        <v>1</v>
      </c>
      <c r="F101">
        <v>2017</v>
      </c>
      <c r="G101" t="s">
        <v>282</v>
      </c>
      <c r="H101" s="13">
        <f>VALUE(IF(G101="foreign",53,SUBSTITUTE(G101,G101,VLOOKUP(G101,Key!$F$2:$G$55,2,))))</f>
        <v>53</v>
      </c>
      <c r="I101" t="s">
        <v>282</v>
      </c>
      <c r="J101">
        <f>VALUE(_xlfn.IFS(I101="foreign",53,I101="fictional",54,NOT(OR(I101="foreign",I101="fictional")),SUBSTITUTE(I101,I101,VLOOKUP(I101,Key!$F$2:$G$55,2,))))</f>
        <v>53</v>
      </c>
      <c r="K101">
        <f t="shared" si="9"/>
        <v>1</v>
      </c>
      <c r="L101">
        <f>VLOOKUP(H101, Key!$G$2:$J$54, 2)</f>
        <v>0</v>
      </c>
      <c r="M101">
        <f>VLOOKUP(J101, Key!$G$2:$J$54, 2)</f>
        <v>0</v>
      </c>
      <c r="N101">
        <f>VLOOKUP("*"&amp;G101&amp;"*",Key!$M$2:$N$6,2,FALSE)</f>
        <v>0</v>
      </c>
      <c r="O101">
        <f>VLOOKUP("*"&amp;G101&amp;"*",Key!$Q$2:$R$11,2,FALSE)</f>
        <v>0</v>
      </c>
      <c r="P101">
        <v>4276</v>
      </c>
      <c r="Q101" s="8">
        <v>320000000</v>
      </c>
      <c r="R101" t="s">
        <v>175</v>
      </c>
      <c r="S101">
        <f>VLOOKUP(R101, Key!$T$2:$U$23, 2, FALSE)</f>
        <v>2</v>
      </c>
      <c r="T101">
        <f t="shared" si="10"/>
        <v>0</v>
      </c>
      <c r="U101">
        <f>_xlfn.IFS(F101=2017, VLOOKUP(H101, 'State Pop'!$B$2:$F$55,5),F101=2016, VLOOKUP(H101, 'State Pop'!$B$2:$F$55,4), F101=2015, VLOOKUP(H101, 'State Pop'!$B$2:$F$55,3), F101=2014, VLOOKUP(H101, 'State Pop'!$B$2:$F$55,2))</f>
        <v>0</v>
      </c>
      <c r="V101">
        <f>_xlfn.IFS(C101=2014, _xlfn.IFS(D101=1, VLOOKUP(H101, Film_Workers!$B$2:$AR$55, 2, FALSE), D101=2, VLOOKUP(H101, Film_Workers!$B$2:$AR$55, 3, FALSE), D101=3, VLOOKUP(H101, Film_Workers!$B$2:$AR$55, 4, FALSE), D101=4, VLOOKUP(H101, Film_Workers!$B$2:$AR$55, 5, FALSE), D101=5, VLOOKUP(H101, Film_Workers!$B$2:$AR$55, 6, FALSE), D101=6, VLOOKUP(H101, Film_Workers!$B$2:$AR$55, 7, FALSE), D101=7, VLOOKUP(H101, Film_Workers!$B$2:$AR$55, 8, FALSE), D101=8, VLOOKUP(H101, Film_Workers!$B$2:$AR$55, 9, FALSE), D101=9, VLOOKUP(H101, Film_Workers!$B$2:$AR$55, 10, FALSE), D101=10, VLOOKUP(H101, Film_Workers!$B$2:$AR$55, 11, FALSE), D101=11, VLOOKUP(H101, Film_Workers!$B$2:$AR$55, 12, FALSE), D101=12, VLOOKUP(H101, Film_Workers!$B$2:$AR$55, 13, FALSE)), C101=2015, _xlfn.IFS(D101=1, VLOOKUP(H101, Film_Workers!$B$2:$AR$55, 14, FALSE), D101=2, VLOOKUP(H101, Film_Workers!$B$2:$AR$55, 15, FALSE), D101=3, VLOOKUP(H101, Film_Workers!$B$2:$AR$55, 16, FALSE), D101=4, VLOOKUP(H101, Film_Workers!$B$2:$AR$55, 17, FALSE), D101=5, VLOOKUP(H101, Film_Workers!$B$2:$AR$55, 18, FALSE), D101=6, VLOOKUP(H101, Film_Workers!$B$2:$AR$55, 19, FALSE), D101=7, VLOOKUP(H101, Film_Workers!$B$2:$AR$55, 20, FALSE), D101=8, VLOOKUP(H101, Film_Workers!$B$2:$AR$55, 21, FALSE), D101=9, VLOOKUP(H101, Film_Workers!$B$2:$AR$55, 22, FALSE), D101=10, VLOOKUP(H101, Film_Workers!$B$2:$AR$55, 23, FALSE), D101=11, VLOOKUP(H101, Film_Workers!$B$2:$AR$55, 24, FALSE), D101=12, VLOOKUP(H101, Film_Workers!$B$2:$AR$55, 25, FALSE)), C101=2016, _xlfn.IFS(D101=1, VLOOKUP(H101, Film_Workers!$B$2:$AR$55, 26, FALSE), D101=2, VLOOKUP(H101, Film_Workers!$B$2:$AR$55, 27, FALSE), D101=3, VLOOKUP(H101, Film_Workers!$B$2:$AR$55, 28, FALSE), D101=4, VLOOKUP(H101, Film_Workers!$B$2:$AR$55, 29, FALSE), D101=5, VLOOKUP(H101, Film_Workers!$B$2:$AR$55, 30, FALSE), D101=6, VLOOKUP(H101, Film_Workers!$B$2:$AR$55, 31, FALSE), D101=7, VLOOKUP(H101, Film_Workers!$B$2:$AR$55, 32, FALSE), D101=8, VLOOKUP(H101, Film_Workers!$B$2:$AR$55, 33, FALSE), D101=9, VLOOKUP(H101, Film_Workers!$B$2:$AR$55, 34, FALSE), D101=10, VLOOKUP(H101, Film_Workers!$B$2:$AR$55, 35, FALSE), D101=11, VLOOKUP(H101, Film_Workers!$B$2:$AR$55, 36, FALSE), D101=12, VLOOKUP(H101, Film_Workers!$B$2:$AR$55, 37, FALSE)), C101=2017, _xlfn.IFS(D101=1, VLOOKUP(H101, Film_Workers!$B$2:$AR$55, 38, FALSE), D101=2, VLOOKUP(H101, Film_Workers!$B$2:$AR$55, 39, FALSE), D101=3, VLOOKUP(H101, Film_Workers!$B$2:$AR$55, 40, FALSE), D101=4, VLOOKUP(H101, Film_Workers!$B$2:$AR$55, 41, FALSE), D101=5, VLOOKUP(H101, Film_Workers!$B$2:$AR$55, 42, FALSE), D101=6, VLOOKUP(H101, Film_Workers!$B$2:$AR$55, 43)))</f>
        <v>0</v>
      </c>
      <c r="W101">
        <f>_xlfn.IFS(C101=2014, _xlfn.IFS(D101=1, VLOOKUP(H101, Priv_Workers!$B$2:$AR$55, 2, FALSE), D101=2, VLOOKUP(H101, Priv_Workers!$B$2:$AR$55, 3, FALSE), D101=3, VLOOKUP(H101, Priv_Workers!$B$2:$AR$55, 4, FALSE), D101=4, VLOOKUP(H101, Priv_Workers!$B$2:$AR$55, 5, FALSE), D101=5, VLOOKUP(H101, Priv_Workers!$B$2:$AR$55, 6, FALSE), D101=6, VLOOKUP(H101, Priv_Workers!$B$2:$AR$55, 7, FALSE), D101=7, VLOOKUP(H101, Priv_Workers!$B$2:$AR$55, 8, FALSE), D101=8, VLOOKUP(H101, Priv_Workers!$B$2:$AR$55, 9, FALSE), D101=9, VLOOKUP(H101, Priv_Workers!$B$2:$AR$55, 10, FALSE), D101=10, VLOOKUP(H101, Priv_Workers!$B$2:$AR$55, 11, FALSE), D101=11, VLOOKUP(H101, Priv_Workers!$B$2:$AR$55, 12, FALSE), D101=12, VLOOKUP(H101, Priv_Workers!$B$2:$AR$55, 13, FALSE)), C101=2015, _xlfn.IFS(D101=1, VLOOKUP(H101, Priv_Workers!$B$2:$AR$55, 14, FALSE), D101=2, VLOOKUP(H101, Priv_Workers!$B$2:$AR$55, 15, FALSE), D101=3, VLOOKUP(H101, Priv_Workers!$B$2:$AR$55, 16, FALSE), D101=4, VLOOKUP(H101, Priv_Workers!$B$2:$AR$55, 17, FALSE), D101=5, VLOOKUP(H101, Priv_Workers!$B$2:$AR$55, 18, FALSE), D101=6, VLOOKUP(H101, Priv_Workers!$B$2:$AR$55, 19, FALSE), D101=7, VLOOKUP(H101, Priv_Workers!$B$2:$AR$55, 20, FALSE), D101=8, VLOOKUP(H101, Priv_Workers!$B$2:$AR$55, 21, FALSE), D101=9, VLOOKUP(H101, Priv_Workers!$B$2:$AR$55, 22, FALSE), D101=10, VLOOKUP(H101, Priv_Workers!$B$2:$AR$55, 23, FALSE), D101=11, VLOOKUP(H101, Priv_Workers!$B$2:$AR$55, 24, FALSE), D101=12, VLOOKUP(H101, Priv_Workers!$B$2:$AR$55, 25, FALSE)), C101=2016, _xlfn.IFS(D101=1, VLOOKUP(H101, Priv_Workers!$B$2:$AR$55, 26, FALSE), D101=2, VLOOKUP(H101, Priv_Workers!$B$2:$AR$55, 27, FALSE), D101=3, VLOOKUP(H101, Priv_Workers!$B$2:$AR$55, 28, FALSE), D101=4, VLOOKUP(H101, Priv_Workers!$B$2:$AR$55, 29, FALSE), D101=5, VLOOKUP(H101, Priv_Workers!$B$2:$AR$55, 30, FALSE), D101=6, VLOOKUP(H101, Priv_Workers!$B$2:$AR$55, 31, FALSE), D101=7, VLOOKUP(H101, Priv_Workers!$B$2:$AR$55, 32, FALSE), D101=8, VLOOKUP(H101, Priv_Workers!$B$2:$AR$55, 33, FALSE), D101=9, VLOOKUP(H101, Priv_Workers!$B$2:$AR$55, 34, FALSE), D101=10, VLOOKUP(H101, Priv_Workers!$B$2:$AR$55, 35, FALSE), D101=11, VLOOKUP(H101, Priv_Workers!$B$2:$AR$55, 36, FALSE), D101=12, VLOOKUP(H101, Priv_Workers!$B$2:$AR$55, 37, FALSE)), C101=2017, _xlfn.IFS(D101=1, VLOOKUP(H101, Priv_Workers!$B$2:$AR$55, 38, FALSE), D101=2, VLOOKUP(H101, Priv_Workers!$B$2:$AR$55, 39, FALSE), D101=3, VLOOKUP(H101, Priv_Workers!$B$2:$AR$55, 40, FALSE), D101=4, VLOOKUP(H101, Priv_Workers!$B$2:$AR$55, 41, FALSE), D101=5, VLOOKUP(H101, Priv_Workers!$B$2:$AR$55, 42, FALSE), D101=6, VLOOKUP(H101, Priv_Workers!$B$2:$AR$55, 43)))</f>
        <v>0</v>
      </c>
      <c r="X101" s="15" t="e">
        <f t="shared" si="11"/>
        <v>#DIV/0!</v>
      </c>
      <c r="Y101" s="8">
        <f>_xlfn.IFS(C101=2014, _xlfn.IFS(E101=1, VLOOKUP(H101, Wage_Info!$B$2:$AD$55, 2, FALSE), E101=2, VLOOKUP(H101, Wage_Info!$B$2:$AD$55, 3, FALSE), E101=3, VLOOKUP(H101, Wage_Info!$B$2:$AD$55, 4, FALSE), E101=4, VLOOKUP(H101, Wage_Info!$B$2:$AD$55, 5, FALSE)), C101=2015, _xlfn.IFS(E101=1, VLOOKUP(H101, Wage_Info!$B$2:$AD$55, 6, FALSE), E101=2, VLOOKUP(H101, Wage_Info!$B$2:$AD$55, 7, FALSE), E101=3, VLOOKUP(H101, Wage_Info!$B$2:$AD$55, 8, FALSE), E101=4, VLOOKUP(H101, Wage_Info!$B$2:$AD$55, 9, FALSE)), C101=2016, _xlfn.IFS(E101=1, VLOOKUP(H101, Wage_Info!$B$2:$AD$55, 10, FALSE), E101=2, VLOOKUP(H101, Wage_Info!$B$2:$AD$55, 11, FALSE), E101=3, VLOOKUP(H101, Wage_Info!$B$2:$AD$55, 12, FALSE), E101=4, VLOOKUP(H101, Wage_Info!$B$2:$AD$55, 13, FALSE)), C101=2017, _xlfn.IFS(E101=1, VLOOKUP(H101, Wage_Info!$B$2:$AD$55, 14, FALSE), E101=2, VLOOKUP(H101, Wage_Info!$B$2:$AD$55, 15, FALSE)))</f>
        <v>0</v>
      </c>
      <c r="Z101" s="8">
        <f>_xlfn.IFS(C101=2014, _xlfn.IFS(E101=1, VLOOKUP(H101, Wage_Info!$B$2:$AD$55, 16, FALSE), E101=2, VLOOKUP(H101, Wage_Info!$B$2:$AD$55, 17, FALSE), E101=3, VLOOKUP(H101, Wage_Info!$B$2:$AD$55, 18, FALSE), E101=4, VLOOKUP(H101, Wage_Info!$B$2:$AD$55, 19, FALSE)), C101=2015, _xlfn.IFS(E101=1, VLOOKUP(H101, Wage_Info!$B$2:$AD$55, 20, FALSE), E101=2, VLOOKUP(H101, Wage_Info!$B$2:$AD$55, 21, FALSE), E101=3, VLOOKUP(H101, Wage_Info!$B$2:$AD$55, 22, FALSE), E101=4, VLOOKUP(H101, Wage_Info!$B$2:$AD$55, 23, FALSE)), C101=2016, _xlfn.IFS(E101=1, VLOOKUP(H101, Wage_Info!$B$2:$AD$55, 24, FALSE), E101=2, VLOOKUP(H101, Wage_Info!$B$2:$AD$55, 25, FALSE), E101=3, VLOOKUP(H101, Wage_Info!$B$2:$AD$55, 26, FALSE), E101=4, VLOOKUP(H101, Wage_Info!$B$2:$AD$55, 27, FALSE)), C101=2017, _xlfn.IFS(E101=1, VLOOKUP(H101, Wage_Info!$B$2:$AD$55, 28, FALSE), E101=2, VLOOKUP(H101, Wage_Info!$B$2:$AD$55, 29, FALSE)))</f>
        <v>0</v>
      </c>
      <c r="AA101" s="16" t="e">
        <f t="shared" si="12"/>
        <v>#DIV/0!</v>
      </c>
      <c r="AB101">
        <f>Key!C187</f>
        <v>1</v>
      </c>
      <c r="AC101">
        <f t="shared" si="13"/>
        <v>0</v>
      </c>
      <c r="AD101">
        <f t="shared" si="14"/>
        <v>0</v>
      </c>
      <c r="AE101">
        <f t="shared" si="15"/>
        <v>0</v>
      </c>
    </row>
    <row r="102" spans="1:31" x14ac:dyDescent="0.3">
      <c r="A102">
        <v>211</v>
      </c>
      <c r="B102">
        <v>30</v>
      </c>
      <c r="C102">
        <v>2015</v>
      </c>
      <c r="D102">
        <v>2</v>
      </c>
      <c r="E102">
        <f t="shared" si="8"/>
        <v>1</v>
      </c>
      <c r="F102">
        <v>2017</v>
      </c>
      <c r="G102" t="s">
        <v>187</v>
      </c>
      <c r="H102" s="13">
        <f>VALUE(IF(G102="foreign",53,SUBSTITUTE(G102,G102,VLOOKUP(G102,Key!$F$2:$G$55,2,))))</f>
        <v>53</v>
      </c>
      <c r="I102" t="s">
        <v>187</v>
      </c>
      <c r="J102">
        <f>VALUE(_xlfn.IFS(I102="foreign",53,I102="fictional",54,NOT(OR(I102="foreign",I102="fictional")),SUBSTITUTE(I102,I102,VLOOKUP(I102,Key!$F$2:$G$55,2,))))</f>
        <v>53</v>
      </c>
      <c r="K102">
        <f t="shared" si="9"/>
        <v>1</v>
      </c>
      <c r="L102">
        <f>VLOOKUP(H102, Key!$G$2:$J$54, 2)</f>
        <v>0</v>
      </c>
      <c r="M102">
        <f>VLOOKUP(J102, Key!$G$2:$J$54, 2)</f>
        <v>0</v>
      </c>
      <c r="N102">
        <f>VLOOKUP("*"&amp;G102&amp;"*",Key!$M$2:$N$6,2,FALSE)</f>
        <v>0</v>
      </c>
      <c r="O102">
        <f>VLOOKUP("*"&amp;G102&amp;"*",Key!$Q$2:$R$11,2,FALSE)</f>
        <v>0</v>
      </c>
      <c r="P102">
        <v>3702</v>
      </c>
      <c r="Q102" s="8">
        <v>175000000</v>
      </c>
      <c r="R102" t="s">
        <v>176</v>
      </c>
      <c r="S102">
        <f>VLOOKUP(R102, Key!$T$2:$U$23, 2, FALSE)</f>
        <v>3</v>
      </c>
      <c r="T102">
        <f t="shared" si="10"/>
        <v>0</v>
      </c>
      <c r="U102">
        <f>_xlfn.IFS(F102=2017, VLOOKUP(H102, 'State Pop'!$B$2:$F$55,5),F102=2016, VLOOKUP(H102, 'State Pop'!$B$2:$F$55,4), F102=2015, VLOOKUP(H102, 'State Pop'!$B$2:$F$55,3), F102=2014, VLOOKUP(H102, 'State Pop'!$B$2:$F$55,2))</f>
        <v>0</v>
      </c>
      <c r="V102">
        <f>_xlfn.IFS(C102=2014, _xlfn.IFS(D102=1, VLOOKUP(H102, Film_Workers!$B$2:$AR$55, 2, FALSE), D102=2, VLOOKUP(H102, Film_Workers!$B$2:$AR$55, 3, FALSE), D102=3, VLOOKUP(H102, Film_Workers!$B$2:$AR$55, 4, FALSE), D102=4, VLOOKUP(H102, Film_Workers!$B$2:$AR$55, 5, FALSE), D102=5, VLOOKUP(H102, Film_Workers!$B$2:$AR$55, 6, FALSE), D102=6, VLOOKUP(H102, Film_Workers!$B$2:$AR$55, 7, FALSE), D102=7, VLOOKUP(H102, Film_Workers!$B$2:$AR$55, 8, FALSE), D102=8, VLOOKUP(H102, Film_Workers!$B$2:$AR$55, 9, FALSE), D102=9, VLOOKUP(H102, Film_Workers!$B$2:$AR$55, 10, FALSE), D102=10, VLOOKUP(H102, Film_Workers!$B$2:$AR$55, 11, FALSE), D102=11, VLOOKUP(H102, Film_Workers!$B$2:$AR$55, 12, FALSE), D102=12, VLOOKUP(H102, Film_Workers!$B$2:$AR$55, 13, FALSE)), C102=2015, _xlfn.IFS(D102=1, VLOOKUP(H102, Film_Workers!$B$2:$AR$55, 14, FALSE), D102=2, VLOOKUP(H102, Film_Workers!$B$2:$AR$55, 15, FALSE), D102=3, VLOOKUP(H102, Film_Workers!$B$2:$AR$55, 16, FALSE), D102=4, VLOOKUP(H102, Film_Workers!$B$2:$AR$55, 17, FALSE), D102=5, VLOOKUP(H102, Film_Workers!$B$2:$AR$55, 18, FALSE), D102=6, VLOOKUP(H102, Film_Workers!$B$2:$AR$55, 19, FALSE), D102=7, VLOOKUP(H102, Film_Workers!$B$2:$AR$55, 20, FALSE), D102=8, VLOOKUP(H102, Film_Workers!$B$2:$AR$55, 21, FALSE), D102=9, VLOOKUP(H102, Film_Workers!$B$2:$AR$55, 22, FALSE), D102=10, VLOOKUP(H102, Film_Workers!$B$2:$AR$55, 23, FALSE), D102=11, VLOOKUP(H102, Film_Workers!$B$2:$AR$55, 24, FALSE), D102=12, VLOOKUP(H102, Film_Workers!$B$2:$AR$55, 25, FALSE)), C102=2016, _xlfn.IFS(D102=1, VLOOKUP(H102, Film_Workers!$B$2:$AR$55, 26, FALSE), D102=2, VLOOKUP(H102, Film_Workers!$B$2:$AR$55, 27, FALSE), D102=3, VLOOKUP(H102, Film_Workers!$B$2:$AR$55, 28, FALSE), D102=4, VLOOKUP(H102, Film_Workers!$B$2:$AR$55, 29, FALSE), D102=5, VLOOKUP(H102, Film_Workers!$B$2:$AR$55, 30, FALSE), D102=6, VLOOKUP(H102, Film_Workers!$B$2:$AR$55, 31, FALSE), D102=7, VLOOKUP(H102, Film_Workers!$B$2:$AR$55, 32, FALSE), D102=8, VLOOKUP(H102, Film_Workers!$B$2:$AR$55, 33, FALSE), D102=9, VLOOKUP(H102, Film_Workers!$B$2:$AR$55, 34, FALSE), D102=10, VLOOKUP(H102, Film_Workers!$B$2:$AR$55, 35, FALSE), D102=11, VLOOKUP(H102, Film_Workers!$B$2:$AR$55, 36, FALSE), D102=12, VLOOKUP(H102, Film_Workers!$B$2:$AR$55, 37, FALSE)), C102=2017, _xlfn.IFS(D102=1, VLOOKUP(H102, Film_Workers!$B$2:$AR$55, 38, FALSE), D102=2, VLOOKUP(H102, Film_Workers!$B$2:$AR$55, 39, FALSE), D102=3, VLOOKUP(H102, Film_Workers!$B$2:$AR$55, 40, FALSE), D102=4, VLOOKUP(H102, Film_Workers!$B$2:$AR$55, 41, FALSE), D102=5, VLOOKUP(H102, Film_Workers!$B$2:$AR$55, 42, FALSE), D102=6, VLOOKUP(H102, Film_Workers!$B$2:$AR$55, 43)))</f>
        <v>0</v>
      </c>
      <c r="W102">
        <f>_xlfn.IFS(C102=2014, _xlfn.IFS(D102=1, VLOOKUP(H102, Priv_Workers!$B$2:$AR$55, 2, FALSE), D102=2, VLOOKUP(H102, Priv_Workers!$B$2:$AR$55, 3, FALSE), D102=3, VLOOKUP(H102, Priv_Workers!$B$2:$AR$55, 4, FALSE), D102=4, VLOOKUP(H102, Priv_Workers!$B$2:$AR$55, 5, FALSE), D102=5, VLOOKUP(H102, Priv_Workers!$B$2:$AR$55, 6, FALSE), D102=6, VLOOKUP(H102, Priv_Workers!$B$2:$AR$55, 7, FALSE), D102=7, VLOOKUP(H102, Priv_Workers!$B$2:$AR$55, 8, FALSE), D102=8, VLOOKUP(H102, Priv_Workers!$B$2:$AR$55, 9, FALSE), D102=9, VLOOKUP(H102, Priv_Workers!$B$2:$AR$55, 10, FALSE), D102=10, VLOOKUP(H102, Priv_Workers!$B$2:$AR$55, 11, FALSE), D102=11, VLOOKUP(H102, Priv_Workers!$B$2:$AR$55, 12, FALSE), D102=12, VLOOKUP(H102, Priv_Workers!$B$2:$AR$55, 13, FALSE)), C102=2015, _xlfn.IFS(D102=1, VLOOKUP(H102, Priv_Workers!$B$2:$AR$55, 14, FALSE), D102=2, VLOOKUP(H102, Priv_Workers!$B$2:$AR$55, 15, FALSE), D102=3, VLOOKUP(H102, Priv_Workers!$B$2:$AR$55, 16, FALSE), D102=4, VLOOKUP(H102, Priv_Workers!$B$2:$AR$55, 17, FALSE), D102=5, VLOOKUP(H102, Priv_Workers!$B$2:$AR$55, 18, FALSE), D102=6, VLOOKUP(H102, Priv_Workers!$B$2:$AR$55, 19, FALSE), D102=7, VLOOKUP(H102, Priv_Workers!$B$2:$AR$55, 20, FALSE), D102=8, VLOOKUP(H102, Priv_Workers!$B$2:$AR$55, 21, FALSE), D102=9, VLOOKUP(H102, Priv_Workers!$B$2:$AR$55, 22, FALSE), D102=10, VLOOKUP(H102, Priv_Workers!$B$2:$AR$55, 23, FALSE), D102=11, VLOOKUP(H102, Priv_Workers!$B$2:$AR$55, 24, FALSE), D102=12, VLOOKUP(H102, Priv_Workers!$B$2:$AR$55, 25, FALSE)), C102=2016, _xlfn.IFS(D102=1, VLOOKUP(H102, Priv_Workers!$B$2:$AR$55, 26, FALSE), D102=2, VLOOKUP(H102, Priv_Workers!$B$2:$AR$55, 27, FALSE), D102=3, VLOOKUP(H102, Priv_Workers!$B$2:$AR$55, 28, FALSE), D102=4, VLOOKUP(H102, Priv_Workers!$B$2:$AR$55, 29, FALSE), D102=5, VLOOKUP(H102, Priv_Workers!$B$2:$AR$55, 30, FALSE), D102=6, VLOOKUP(H102, Priv_Workers!$B$2:$AR$55, 31, FALSE), D102=7, VLOOKUP(H102, Priv_Workers!$B$2:$AR$55, 32, FALSE), D102=8, VLOOKUP(H102, Priv_Workers!$B$2:$AR$55, 33, FALSE), D102=9, VLOOKUP(H102, Priv_Workers!$B$2:$AR$55, 34, FALSE), D102=10, VLOOKUP(H102, Priv_Workers!$B$2:$AR$55, 35, FALSE), D102=11, VLOOKUP(H102, Priv_Workers!$B$2:$AR$55, 36, FALSE), D102=12, VLOOKUP(H102, Priv_Workers!$B$2:$AR$55, 37, FALSE)), C102=2017, _xlfn.IFS(D102=1, VLOOKUP(H102, Priv_Workers!$B$2:$AR$55, 38, FALSE), D102=2, VLOOKUP(H102, Priv_Workers!$B$2:$AR$55, 39, FALSE), D102=3, VLOOKUP(H102, Priv_Workers!$B$2:$AR$55, 40, FALSE), D102=4, VLOOKUP(H102, Priv_Workers!$B$2:$AR$55, 41, FALSE), D102=5, VLOOKUP(H102, Priv_Workers!$B$2:$AR$55, 42, FALSE), D102=6, VLOOKUP(H102, Priv_Workers!$B$2:$AR$55, 43)))</f>
        <v>0</v>
      </c>
      <c r="X102" s="15" t="e">
        <f t="shared" si="11"/>
        <v>#DIV/0!</v>
      </c>
      <c r="Y102" s="8">
        <f>_xlfn.IFS(C102=2014, _xlfn.IFS(E102=1, VLOOKUP(H102, Wage_Info!$B$2:$AD$55, 2, FALSE), E102=2, VLOOKUP(H102, Wage_Info!$B$2:$AD$55, 3, FALSE), E102=3, VLOOKUP(H102, Wage_Info!$B$2:$AD$55, 4, FALSE), E102=4, VLOOKUP(H102, Wage_Info!$B$2:$AD$55, 5, FALSE)), C102=2015, _xlfn.IFS(E102=1, VLOOKUP(H102, Wage_Info!$B$2:$AD$55, 6, FALSE), E102=2, VLOOKUP(H102, Wage_Info!$B$2:$AD$55, 7, FALSE), E102=3, VLOOKUP(H102, Wage_Info!$B$2:$AD$55, 8, FALSE), E102=4, VLOOKUP(H102, Wage_Info!$B$2:$AD$55, 9, FALSE)), C102=2016, _xlfn.IFS(E102=1, VLOOKUP(H102, Wage_Info!$B$2:$AD$55, 10, FALSE), E102=2, VLOOKUP(H102, Wage_Info!$B$2:$AD$55, 11, FALSE), E102=3, VLOOKUP(H102, Wage_Info!$B$2:$AD$55, 12, FALSE), E102=4, VLOOKUP(H102, Wage_Info!$B$2:$AD$55, 13, FALSE)), C102=2017, _xlfn.IFS(E102=1, VLOOKUP(H102, Wage_Info!$B$2:$AD$55, 14, FALSE), E102=2, VLOOKUP(H102, Wage_Info!$B$2:$AD$55, 15, FALSE)))</f>
        <v>0</v>
      </c>
      <c r="Z102" s="8">
        <f>_xlfn.IFS(C102=2014, _xlfn.IFS(E102=1, VLOOKUP(H102, Wage_Info!$B$2:$AD$55, 16, FALSE), E102=2, VLOOKUP(H102, Wage_Info!$B$2:$AD$55, 17, FALSE), E102=3, VLOOKUP(H102, Wage_Info!$B$2:$AD$55, 18, FALSE), E102=4, VLOOKUP(H102, Wage_Info!$B$2:$AD$55, 19, FALSE)), C102=2015, _xlfn.IFS(E102=1, VLOOKUP(H102, Wage_Info!$B$2:$AD$55, 20, FALSE), E102=2, VLOOKUP(H102, Wage_Info!$B$2:$AD$55, 21, FALSE), E102=3, VLOOKUP(H102, Wage_Info!$B$2:$AD$55, 22, FALSE), E102=4, VLOOKUP(H102, Wage_Info!$B$2:$AD$55, 23, FALSE)), C102=2016, _xlfn.IFS(E102=1, VLOOKUP(H102, Wage_Info!$B$2:$AD$55, 24, FALSE), E102=2, VLOOKUP(H102, Wage_Info!$B$2:$AD$55, 25, FALSE), E102=3, VLOOKUP(H102, Wage_Info!$B$2:$AD$55, 26, FALSE), E102=4, VLOOKUP(H102, Wage_Info!$B$2:$AD$55, 27, FALSE)), C102=2017, _xlfn.IFS(E102=1, VLOOKUP(H102, Wage_Info!$B$2:$AD$55, 28, FALSE), E102=2, VLOOKUP(H102, Wage_Info!$B$2:$AD$55, 29, FALSE)))</f>
        <v>0</v>
      </c>
      <c r="AA102" s="16" t="e">
        <f t="shared" si="12"/>
        <v>#DIV/0!</v>
      </c>
      <c r="AB102">
        <f>Key!C212</f>
        <v>1</v>
      </c>
      <c r="AC102">
        <f t="shared" si="13"/>
        <v>0</v>
      </c>
      <c r="AD102">
        <f t="shared" si="14"/>
        <v>0</v>
      </c>
      <c r="AE102">
        <f t="shared" si="15"/>
        <v>0</v>
      </c>
    </row>
    <row r="103" spans="1:31" x14ac:dyDescent="0.3">
      <c r="A103">
        <v>393</v>
      </c>
      <c r="B103">
        <v>73</v>
      </c>
      <c r="C103">
        <v>2015</v>
      </c>
      <c r="D103">
        <v>2</v>
      </c>
      <c r="E103">
        <f t="shared" si="8"/>
        <v>1</v>
      </c>
      <c r="F103">
        <v>2015</v>
      </c>
      <c r="G103" t="s">
        <v>291</v>
      </c>
      <c r="H103" s="13">
        <f>VALUE(IF(G103="foreign",53,SUBSTITUTE(G103,G103,VLOOKUP(G103,Key!$F$2:$G$55,2,))))</f>
        <v>22</v>
      </c>
      <c r="I103" t="s">
        <v>185</v>
      </c>
      <c r="J103">
        <f>VALUE(_xlfn.IFS(I103="foreign",53,I103="fictional",54,NOT(OR(I103="foreign",I103="fictional")),SUBSTITUTE(I103,I103,VLOOKUP(I103,Key!$F$2:$G$55,2,))))</f>
        <v>33</v>
      </c>
      <c r="K103">
        <f t="shared" si="9"/>
        <v>0</v>
      </c>
      <c r="L103">
        <f>VLOOKUP(H103, Key!$G$2:$J$54, 2)</f>
        <v>4</v>
      </c>
      <c r="M103">
        <f>VLOOKUP(J103, Key!$G$2:$J$54, 2)</f>
        <v>3</v>
      </c>
      <c r="N103">
        <f>VLOOKUP("*"&amp;G103&amp;"*",Key!$M$2:$N$6,2,FALSE)</f>
        <v>2</v>
      </c>
      <c r="O103">
        <f>VLOOKUP("*"&amp;G103&amp;"*",Key!$Q$2:$R$11,2,FALSE)</f>
        <v>5</v>
      </c>
      <c r="P103">
        <v>2924</v>
      </c>
      <c r="Q103" s="8">
        <v>60000000</v>
      </c>
      <c r="R103" t="s">
        <v>283</v>
      </c>
      <c r="S103">
        <f>VLOOKUP(R103, Key!$T$2:$U$27, 2, FALSE)</f>
        <v>4</v>
      </c>
      <c r="T103">
        <f t="shared" si="10"/>
        <v>0</v>
      </c>
      <c r="U103">
        <f>_xlfn.IFS(F103=2017, VLOOKUP(H103, 'State Pop'!$B$2:$F$55,5),F103=2016, VLOOKUP(H103, 'State Pop'!$B$2:$F$55,4), F103=2015, VLOOKUP(H103, 'State Pop'!$B$2:$F$55,3), F103=2014, VLOOKUP(H103, 'State Pop'!$B$2:$F$55,2))</f>
        <v>6794002</v>
      </c>
      <c r="V103">
        <f>_xlfn.IFS(C103=2014, _xlfn.IFS(D103=1, VLOOKUP(H103, Film_Workers!$B$2:$AR$55, 2, FALSE), D103=2, VLOOKUP(H103, Film_Workers!$B$2:$AR$55, 3, FALSE), D103=3, VLOOKUP(H103, Film_Workers!$B$2:$AR$55, 4, FALSE), D103=4, VLOOKUP(H103, Film_Workers!$B$2:$AR$55, 5, FALSE), D103=5, VLOOKUP(H103, Film_Workers!$B$2:$AR$55, 6, FALSE), D103=6, VLOOKUP(H103, Film_Workers!$B$2:$AR$55, 7, FALSE), D103=7, VLOOKUP(H103, Film_Workers!$B$2:$AR$55, 8, FALSE), D103=8, VLOOKUP(H103, Film_Workers!$B$2:$AR$55, 9, FALSE), D103=9, VLOOKUP(H103, Film_Workers!$B$2:$AR$55, 10, FALSE), D103=10, VLOOKUP(H103, Film_Workers!$B$2:$AR$55, 11, FALSE), D103=11, VLOOKUP(H103, Film_Workers!$B$2:$AR$55, 12, FALSE), D103=12, VLOOKUP(H103, Film_Workers!$B$2:$AR$55, 13, FALSE)), C103=2015, _xlfn.IFS(D103=1, VLOOKUP(H103, Film_Workers!$B$2:$AR$55, 14, FALSE), D103=2, VLOOKUP(H103, Film_Workers!$B$2:$AR$55, 15, FALSE), D103=3, VLOOKUP(H103, Film_Workers!$B$2:$AR$55, 16, FALSE), D103=4, VLOOKUP(H103, Film_Workers!$B$2:$AR$55, 17, FALSE), D103=5, VLOOKUP(H103, Film_Workers!$B$2:$AR$55, 18, FALSE), D103=6, VLOOKUP(H103, Film_Workers!$B$2:$AR$55, 19, FALSE), D103=7, VLOOKUP(H103, Film_Workers!$B$2:$AR$55, 20, FALSE), D103=8, VLOOKUP(H103, Film_Workers!$B$2:$AR$55, 21, FALSE), D103=9, VLOOKUP(H103, Film_Workers!$B$2:$AR$55, 22, FALSE), D103=10, VLOOKUP(H103, Film_Workers!$B$2:$AR$55, 23, FALSE), D103=11, VLOOKUP(H103, Film_Workers!$B$2:$AR$55, 24, FALSE), D103=12, VLOOKUP(H103, Film_Workers!$B$2:$AR$55, 25, FALSE)), C103=2016, _xlfn.IFS(D103=1, VLOOKUP(H103, Film_Workers!$B$2:$AR$55, 26, FALSE), D103=2, VLOOKUP(H103, Film_Workers!$B$2:$AR$55, 27, FALSE), D103=3, VLOOKUP(H103, Film_Workers!$B$2:$AR$55, 28, FALSE), D103=4, VLOOKUP(H103, Film_Workers!$B$2:$AR$55, 29, FALSE), D103=5, VLOOKUP(H103, Film_Workers!$B$2:$AR$55, 30, FALSE), D103=6, VLOOKUP(H103, Film_Workers!$B$2:$AR$55, 31, FALSE), D103=7, VLOOKUP(H103, Film_Workers!$B$2:$AR$55, 32, FALSE), D103=8, VLOOKUP(H103, Film_Workers!$B$2:$AR$55, 33, FALSE), D103=9, VLOOKUP(H103, Film_Workers!$B$2:$AR$55, 34, FALSE), D103=10, VLOOKUP(H103, Film_Workers!$B$2:$AR$55, 35, FALSE), D103=11, VLOOKUP(H103, Film_Workers!$B$2:$AR$55, 36, FALSE), D103=12, VLOOKUP(H103, Film_Workers!$B$2:$AR$55, 37, FALSE)), C103=2017, _xlfn.IFS(D103=1, VLOOKUP(H103, Film_Workers!$B$2:$AR$55, 38, FALSE), D103=2, VLOOKUP(H103, Film_Workers!$B$2:$AR$55, 39, FALSE), D103=3, VLOOKUP(H103, Film_Workers!$B$2:$AR$55, 40, FALSE), D103=4, VLOOKUP(H103, Film_Workers!$B$2:$AR$55, 41, FALSE), D103=5, VLOOKUP(H103, Film_Workers!$B$2:$AR$55, 42, FALSE), D103=6, VLOOKUP(H103, Film_Workers!$B$2:$AR$55, 43)))</f>
        <v>1768</v>
      </c>
      <c r="W103">
        <f>_xlfn.IFS(C103=2014, _xlfn.IFS(D103=1, VLOOKUP(H103, Priv_Workers!$B$2:$AR$55, 2, FALSE), D103=2, VLOOKUP(H103, Priv_Workers!$B$2:$AR$55, 3, FALSE), D103=3, VLOOKUP(H103, Priv_Workers!$B$2:$AR$55, 4, FALSE), D103=4, VLOOKUP(H103, Priv_Workers!$B$2:$AR$55, 5, FALSE), D103=5, VLOOKUP(H103, Priv_Workers!$B$2:$AR$55, 6, FALSE), D103=6, VLOOKUP(H103, Priv_Workers!$B$2:$AR$55, 7, FALSE), D103=7, VLOOKUP(H103, Priv_Workers!$B$2:$AR$55, 8, FALSE), D103=8, VLOOKUP(H103, Priv_Workers!$B$2:$AR$55, 9, FALSE), D103=9, VLOOKUP(H103, Priv_Workers!$B$2:$AR$55, 10, FALSE), D103=10, VLOOKUP(H103, Priv_Workers!$B$2:$AR$55, 11, FALSE), D103=11, VLOOKUP(H103, Priv_Workers!$B$2:$AR$55, 12, FALSE), D103=12, VLOOKUP(H103, Priv_Workers!$B$2:$AR$55, 13, FALSE)), C103=2015, _xlfn.IFS(D103=1, VLOOKUP(H103, Priv_Workers!$B$2:$AR$55, 14, FALSE), D103=2, VLOOKUP(H103, Priv_Workers!$B$2:$AR$55, 15, FALSE), D103=3, VLOOKUP(H103, Priv_Workers!$B$2:$AR$55, 16, FALSE), D103=4, VLOOKUP(H103, Priv_Workers!$B$2:$AR$55, 17, FALSE), D103=5, VLOOKUP(H103, Priv_Workers!$B$2:$AR$55, 18, FALSE), D103=6, VLOOKUP(H103, Priv_Workers!$B$2:$AR$55, 19, FALSE), D103=7, VLOOKUP(H103, Priv_Workers!$B$2:$AR$55, 20, FALSE), D103=8, VLOOKUP(H103, Priv_Workers!$B$2:$AR$55, 21, FALSE), D103=9, VLOOKUP(H103, Priv_Workers!$B$2:$AR$55, 22, FALSE), D103=10, VLOOKUP(H103, Priv_Workers!$B$2:$AR$55, 23, FALSE), D103=11, VLOOKUP(H103, Priv_Workers!$B$2:$AR$55, 24, FALSE), D103=12, VLOOKUP(H103, Priv_Workers!$B$2:$AR$55, 25, FALSE)), C103=2016, _xlfn.IFS(D103=1, VLOOKUP(H103, Priv_Workers!$B$2:$AR$55, 26, FALSE), D103=2, VLOOKUP(H103, Priv_Workers!$B$2:$AR$55, 27, FALSE), D103=3, VLOOKUP(H103, Priv_Workers!$B$2:$AR$55, 28, FALSE), D103=4, VLOOKUP(H103, Priv_Workers!$B$2:$AR$55, 29, FALSE), D103=5, VLOOKUP(H103, Priv_Workers!$B$2:$AR$55, 30, FALSE), D103=6, VLOOKUP(H103, Priv_Workers!$B$2:$AR$55, 31, FALSE), D103=7, VLOOKUP(H103, Priv_Workers!$B$2:$AR$55, 32, FALSE), D103=8, VLOOKUP(H103, Priv_Workers!$B$2:$AR$55, 33, FALSE), D103=9, VLOOKUP(H103, Priv_Workers!$B$2:$AR$55, 34, FALSE), D103=10, VLOOKUP(H103, Priv_Workers!$B$2:$AR$55, 35, FALSE), D103=11, VLOOKUP(H103, Priv_Workers!$B$2:$AR$55, 36, FALSE), D103=12, VLOOKUP(H103, Priv_Workers!$B$2:$AR$55, 37, FALSE)), C103=2017, _xlfn.IFS(D103=1, VLOOKUP(H103, Priv_Workers!$B$2:$AR$55, 38, FALSE), D103=2, VLOOKUP(H103, Priv_Workers!$B$2:$AR$55, 39, FALSE), D103=3, VLOOKUP(H103, Priv_Workers!$B$2:$AR$55, 40, FALSE), D103=4, VLOOKUP(H103, Priv_Workers!$B$2:$AR$55, 41, FALSE), D103=5, VLOOKUP(H103, Priv_Workers!$B$2:$AR$55, 42, FALSE), D103=6, VLOOKUP(H103, Priv_Workers!$B$2:$AR$55, 43)))</f>
        <v>2879501</v>
      </c>
      <c r="X103" s="15">
        <f t="shared" si="11"/>
        <v>6.1399527209749188E-4</v>
      </c>
      <c r="Y103" s="8">
        <f>_xlfn.IFS(C103=2014, _xlfn.IFS(E103=1, VLOOKUP(H103, Wage_Info!$B$2:$AD$55, 2, FALSE), E103=2, VLOOKUP(H103, Wage_Info!$B$2:$AD$55, 3, FALSE), E103=3, VLOOKUP(H103, Wage_Info!$B$2:$AD$55, 4, FALSE), E103=4, VLOOKUP(H103, Wage_Info!$B$2:$AD$55, 5, FALSE)), C103=2015, _xlfn.IFS(E103=1, VLOOKUP(H103, Wage_Info!$B$2:$AD$55, 6, FALSE), E103=2, VLOOKUP(H103, Wage_Info!$B$2:$AD$55, 7, FALSE), E103=3, VLOOKUP(H103, Wage_Info!$B$2:$AD$55, 8, FALSE), E103=4, VLOOKUP(H103, Wage_Info!$B$2:$AD$55, 9, FALSE)), C103=2016, _xlfn.IFS(E103=1, VLOOKUP(H103, Wage_Info!$B$2:$AD$55, 10, FALSE), E103=2, VLOOKUP(H103, Wage_Info!$B$2:$AD$55, 11, FALSE), E103=3, VLOOKUP(H103, Wage_Info!$B$2:$AD$55, 12, FALSE), E103=4, VLOOKUP(H103, Wage_Info!$B$2:$AD$55, 13, FALSE)), C103=2017, _xlfn.IFS(E103=1, VLOOKUP(H103, Wage_Info!$B$2:$AD$55, 14, FALSE), E103=2, VLOOKUP(H103, Wage_Info!$B$2:$AD$55, 15, FALSE)))</f>
        <v>20575667</v>
      </c>
      <c r="Z103" s="8">
        <f>_xlfn.IFS(C103=2014, _xlfn.IFS(E103=1, VLOOKUP(H103, Wage_Info!$B$2:$AD$55, 16, FALSE), E103=2, VLOOKUP(H103, Wage_Info!$B$2:$AD$55, 17, FALSE), E103=3, VLOOKUP(H103, Wage_Info!$B$2:$AD$55, 18, FALSE), E103=4, VLOOKUP(H103, Wage_Info!$B$2:$AD$55, 19, FALSE)), C103=2015, _xlfn.IFS(E103=1, VLOOKUP(H103, Wage_Info!$B$2:$AD$55, 20, FALSE), E103=2, VLOOKUP(H103, Wage_Info!$B$2:$AD$55, 21, FALSE), E103=3, VLOOKUP(H103, Wage_Info!$B$2:$AD$55, 22, FALSE), E103=4, VLOOKUP(H103, Wage_Info!$B$2:$AD$55, 23, FALSE)), C103=2016, _xlfn.IFS(E103=1, VLOOKUP(H103, Wage_Info!$B$2:$AD$55, 24, FALSE), E103=2, VLOOKUP(H103, Wage_Info!$B$2:$AD$55, 25, FALSE), E103=3, VLOOKUP(H103, Wage_Info!$B$2:$AD$55, 26, FALSE), E103=4, VLOOKUP(H103, Wage_Info!$B$2:$AD$55, 27, FALSE)), C103=2017, _xlfn.IFS(E103=1, VLOOKUP(H103, Wage_Info!$B$2:$AD$55, 28, FALSE), E103=2, VLOOKUP(H103, Wage_Info!$B$2:$AD$55, 29, FALSE)))</f>
        <v>51463358461</v>
      </c>
      <c r="AA103" s="16">
        <f t="shared" si="12"/>
        <v>3.9981197526377271E-4</v>
      </c>
      <c r="AB103">
        <f>Key!C394</f>
        <v>1</v>
      </c>
      <c r="AC103">
        <f t="shared" si="13"/>
        <v>0</v>
      </c>
      <c r="AD103">
        <f t="shared" si="14"/>
        <v>0</v>
      </c>
      <c r="AE103">
        <f t="shared" si="15"/>
        <v>0</v>
      </c>
    </row>
    <row r="104" spans="1:31" x14ac:dyDescent="0.3">
      <c r="A104">
        <v>26</v>
      </c>
      <c r="B104">
        <v>26</v>
      </c>
      <c r="C104">
        <v>2015</v>
      </c>
      <c r="D104">
        <v>2</v>
      </c>
      <c r="E104">
        <f t="shared" si="8"/>
        <v>1</v>
      </c>
      <c r="F104">
        <v>2016</v>
      </c>
      <c r="G104" t="s">
        <v>187</v>
      </c>
      <c r="H104" s="13">
        <f>VALUE(IF(G104="foreign",53,SUBSTITUTE(G104,G104,VLOOKUP(G104,Key!$F$2:$G$55,2,))))</f>
        <v>53</v>
      </c>
      <c r="I104" t="s">
        <v>187</v>
      </c>
      <c r="J104">
        <f>VALUE(_xlfn.IFS(I104="foreign",53,I104="fictional",54,NOT(OR(I104="foreign",I104="fictional")),SUBSTITUTE(I104,I104,VLOOKUP(I104,Key!$F$2:$G$55,2,))))</f>
        <v>53</v>
      </c>
      <c r="K104">
        <f t="shared" si="9"/>
        <v>1</v>
      </c>
      <c r="L104">
        <f>VLOOKUP(H104, Key!$G$2:$J$54, 2)</f>
        <v>0</v>
      </c>
      <c r="M104">
        <f>VLOOKUP(J104, Key!$G$2:$J$54, 2)</f>
        <v>0</v>
      </c>
      <c r="N104">
        <f>VLOOKUP("*"&amp;G104&amp;"*",Key!$M$2:$N$6,2,FALSE)</f>
        <v>0</v>
      </c>
      <c r="O104">
        <f>VLOOKUP("*"&amp;G104&amp;"*",Key!$Q$2:$R$11,2,FALSE)</f>
        <v>0</v>
      </c>
      <c r="P104">
        <v>3835</v>
      </c>
      <c r="Q104" s="8">
        <v>110000000</v>
      </c>
      <c r="R104" t="s">
        <v>177</v>
      </c>
      <c r="S104">
        <f>VLOOKUP(R104, Key!$T$2:$U$8, 2, FALSE)</f>
        <v>4</v>
      </c>
      <c r="T104">
        <f t="shared" si="10"/>
        <v>0</v>
      </c>
      <c r="U104">
        <f>_xlfn.IFS(F104=2017, VLOOKUP(H104, 'State Pop'!$B$2:$F$55,5),F104=2016, VLOOKUP(H104, 'State Pop'!$B$2:$F$55,4), F104=2015, VLOOKUP(H104, 'State Pop'!$B$2:$F$55,3), F104=2014, VLOOKUP(H104, 'State Pop'!$B$2:$F$55,2))</f>
        <v>0</v>
      </c>
      <c r="V104">
        <f>_xlfn.IFS(C112=2014, _xlfn.IFS(D112=1, VLOOKUP(H104, Film_Workers!$B$2:$AR$55, 2, FALSE), D112=2, VLOOKUP(H104, Film_Workers!$B$2:$AR$55, 3, FALSE), D112=3, VLOOKUP(H104, Film_Workers!$B$2:$AR$55, 4, FALSE), D112=4, VLOOKUP(H104, Film_Workers!$B$2:$AR$55, 5, FALSE), D112=5, VLOOKUP(H104, Film_Workers!$B$2:$AR$55, 6, FALSE), D112=6, VLOOKUP(H104, Film_Workers!$B$2:$AR$55, 7, FALSE), D112=7, VLOOKUP(H104, Film_Workers!$B$2:$AR$55, 8, FALSE), D112=8, VLOOKUP(H104, Film_Workers!$B$2:$AR$55, 9, FALSE), D112=9, VLOOKUP(H104, Film_Workers!$B$2:$AR$55, 10, FALSE), D112=10, VLOOKUP(H104, Film_Workers!$B$2:$AR$55, 11, FALSE), D112=11, VLOOKUP(H104, Film_Workers!$B$2:$AR$55, 12, FALSE), D112=12, VLOOKUP(H104, Film_Workers!$B$2:$AR$55, 13, FALSE)), C112=2015, _xlfn.IFS(D112=1, VLOOKUP(H104, Film_Workers!$B$2:$AR$55, 14, FALSE), D112=2, VLOOKUP(H104, Film_Workers!$B$2:$AR$55, 15, FALSE), D112=3, VLOOKUP(H104, Film_Workers!$B$2:$AR$55, 16, FALSE), D112=4, VLOOKUP(H104, Film_Workers!$B$2:$AR$55, 17, FALSE), D112=5, VLOOKUP(H104, Film_Workers!$B$2:$AR$55, 18, FALSE), D112=6, VLOOKUP(H104, Film_Workers!$B$2:$AR$55, 19, FALSE), D112=7, VLOOKUP(H104, Film_Workers!$B$2:$AR$55, 20, FALSE), D112=8, VLOOKUP(H104, Film_Workers!$B$2:$AR$55, 21, FALSE), D112=9, VLOOKUP(H104, Film_Workers!$B$2:$AR$55, 22, FALSE), D112=10, VLOOKUP(H104, Film_Workers!$B$2:$AR$55, 23, FALSE), D112=11, VLOOKUP(H104, Film_Workers!$B$2:$AR$55, 24, FALSE), D112=12, VLOOKUP(H104, Film_Workers!$B$2:$AR$55, 25, FALSE)), C112=2016, _xlfn.IFS(D112=1, VLOOKUP(H104, Film_Workers!$B$2:$AR$55, 26, FALSE), D112=2, VLOOKUP(H104, Film_Workers!$B$2:$AR$55, 27, FALSE), D112=3, VLOOKUP(H104, Film_Workers!$B$2:$AR$55, 28, FALSE), D112=4, VLOOKUP(H104, Film_Workers!$B$2:$AR$55, 29, FALSE), D112=5, VLOOKUP(H104, Film_Workers!$B$2:$AR$55, 30, FALSE), D112=6, VLOOKUP(H104, Film_Workers!$B$2:$AR$55, 31, FALSE), D112=7, VLOOKUP(H104, Film_Workers!$B$2:$AR$55, 32, FALSE), D112=8, VLOOKUP(H104, Film_Workers!$B$2:$AR$55, 33, FALSE), D112=9, VLOOKUP(H104, Film_Workers!$B$2:$AR$55, 34, FALSE), D112=10, VLOOKUP(H104, Film_Workers!$B$2:$AR$55, 35, FALSE), D112=11, VLOOKUP(H104, Film_Workers!$B$2:$AR$55, 36, FALSE), D112=12, VLOOKUP(H104, Film_Workers!$B$2:$AR$55, 37, FALSE)), C112=2017, _xlfn.IFS(D112=1, VLOOKUP(H104, Film_Workers!$B$2:$AR$55, 38, FALSE), D112=2, VLOOKUP(H104, Film_Workers!$B$2:$AR$55, 39, FALSE), D112=3, VLOOKUP(H104, Film_Workers!$B$2:$AR$55, 40, FALSE), D112=4, VLOOKUP(H104, Film_Workers!$B$2:$AR$55, 41, FALSE), D112=5, VLOOKUP(H104, Film_Workers!$B$2:$AR$55, 42, FALSE), D112=6, VLOOKUP(H104, Film_Workers!$B$2:$AR$55, 43)))</f>
        <v>0</v>
      </c>
      <c r="W104">
        <f>_xlfn.IFS(C104=2014, _xlfn.IFS(D104=1, VLOOKUP(H104, Priv_Workers!$B$2:$AR$55, 2, FALSE), D104=2, VLOOKUP(H104, Priv_Workers!$B$2:$AR$55, 3, FALSE), D104=3, VLOOKUP(H104, Priv_Workers!$B$2:$AR$55, 4, FALSE), D104=4, VLOOKUP(H104, Priv_Workers!$B$2:$AR$55, 5, FALSE), D104=5, VLOOKUP(H104, Priv_Workers!$B$2:$AR$55, 6, FALSE), D104=6, VLOOKUP(H104, Priv_Workers!$B$2:$AR$55, 7, FALSE), D104=7, VLOOKUP(H104, Priv_Workers!$B$2:$AR$55, 8, FALSE), D104=8, VLOOKUP(H104, Priv_Workers!$B$2:$AR$55, 9, FALSE), D104=9, VLOOKUP(H104, Priv_Workers!$B$2:$AR$55, 10, FALSE), D104=10, VLOOKUP(H104, Priv_Workers!$B$2:$AR$55, 11, FALSE), D104=11, VLOOKUP(H104, Priv_Workers!$B$2:$AR$55, 12, FALSE), D104=12, VLOOKUP(H104, Priv_Workers!$B$2:$AR$55, 13, FALSE)), C104=2015, _xlfn.IFS(D104=1, VLOOKUP(H104, Priv_Workers!$B$2:$AR$55, 14, FALSE), D104=2, VLOOKUP(H104, Priv_Workers!$B$2:$AR$55, 15, FALSE), D104=3, VLOOKUP(H104, Priv_Workers!$B$2:$AR$55, 16, FALSE), D104=4, VLOOKUP(H104, Priv_Workers!$B$2:$AR$55, 17, FALSE), D104=5, VLOOKUP(H104, Priv_Workers!$B$2:$AR$55, 18, FALSE), D104=6, VLOOKUP(H104, Priv_Workers!$B$2:$AR$55, 19, FALSE), D104=7, VLOOKUP(H104, Priv_Workers!$B$2:$AR$55, 20, FALSE), D104=8, VLOOKUP(H104, Priv_Workers!$B$2:$AR$55, 21, FALSE), D104=9, VLOOKUP(H104, Priv_Workers!$B$2:$AR$55, 22, FALSE), D104=10, VLOOKUP(H104, Priv_Workers!$B$2:$AR$55, 23, FALSE), D104=11, VLOOKUP(H104, Priv_Workers!$B$2:$AR$55, 24, FALSE), D104=12, VLOOKUP(H104, Priv_Workers!$B$2:$AR$55, 25, FALSE)), C104=2016, _xlfn.IFS(D104=1, VLOOKUP(H104, Priv_Workers!$B$2:$AR$55, 26, FALSE), D104=2, VLOOKUP(H104, Priv_Workers!$B$2:$AR$55, 27, FALSE), D104=3, VLOOKUP(H104, Priv_Workers!$B$2:$AR$55, 28, FALSE), D104=4, VLOOKUP(H104, Priv_Workers!$B$2:$AR$55, 29, FALSE), D104=5, VLOOKUP(H104, Priv_Workers!$B$2:$AR$55, 30, FALSE), D104=6, VLOOKUP(H104, Priv_Workers!$B$2:$AR$55, 31, FALSE), D104=7, VLOOKUP(H104, Priv_Workers!$B$2:$AR$55, 32, FALSE), D104=8, VLOOKUP(H104, Priv_Workers!$B$2:$AR$55, 33, FALSE), D104=9, VLOOKUP(H104, Priv_Workers!$B$2:$AR$55, 34, FALSE), D104=10, VLOOKUP(H104, Priv_Workers!$B$2:$AR$55, 35, FALSE), D104=11, VLOOKUP(H104, Priv_Workers!$B$2:$AR$55, 36, FALSE), D104=12, VLOOKUP(H104, Priv_Workers!$B$2:$AR$55, 37, FALSE)), C104=2017, _xlfn.IFS(D104=1, VLOOKUP(H104, Priv_Workers!$B$2:$AR$55, 38, FALSE), D104=2, VLOOKUP(H104, Priv_Workers!$B$2:$AR$55, 39, FALSE), D104=3, VLOOKUP(H104, Priv_Workers!$B$2:$AR$55, 40, FALSE), D104=4, VLOOKUP(H104, Priv_Workers!$B$2:$AR$55, 41, FALSE), D104=5, VLOOKUP(H104, Priv_Workers!$B$2:$AR$55, 42, FALSE), D104=6, VLOOKUP(H104, Priv_Workers!$B$2:$AR$55, 43)))</f>
        <v>0</v>
      </c>
      <c r="X104" s="15" t="e">
        <f t="shared" si="11"/>
        <v>#DIV/0!</v>
      </c>
      <c r="Y104" s="8">
        <f>_xlfn.IFS(C104=2014, _xlfn.IFS(E104=1, VLOOKUP(H104, Wage_Info!$B$2:$AD$55, 2, FALSE), E104=2, VLOOKUP(H104, Wage_Info!$B$2:$AD$55, 3, FALSE), E104=3, VLOOKUP(H104, Wage_Info!$B$2:$AD$55, 4, FALSE), E104=4, VLOOKUP(H104, Wage_Info!$B$2:$AD$55, 5, FALSE)), C104=2015, _xlfn.IFS(E104=1, VLOOKUP(H104, Wage_Info!$B$2:$AD$55, 6, FALSE), E104=2, VLOOKUP(H104, Wage_Info!$B$2:$AD$55, 7, FALSE), E104=3, VLOOKUP(H104, Wage_Info!$B$2:$AD$55, 8, FALSE), E104=4, VLOOKUP(H104, Wage_Info!$B$2:$AD$55, 9, FALSE)), C104=2016, _xlfn.IFS(E104=1, VLOOKUP(H104, Wage_Info!$B$2:$AD$55, 10, FALSE), E104=2, VLOOKUP(H104, Wage_Info!$B$2:$AD$55, 11, FALSE), E104=3, VLOOKUP(H104, Wage_Info!$B$2:$AD$55, 12, FALSE), E104=4, VLOOKUP(H104, Wage_Info!$B$2:$AD$55, 13, FALSE)), C104=2017, _xlfn.IFS(E104=1, VLOOKUP(H104, Wage_Info!$B$2:$AD$55, 14, FALSE), E104=2, VLOOKUP(H104, Wage_Info!$B$2:$AD$55, 15, FALSE)))</f>
        <v>0</v>
      </c>
      <c r="Z104" s="8">
        <f>_xlfn.IFS(C104=2014, _xlfn.IFS(E104=1, VLOOKUP(H104, Wage_Info!$B$2:$AD$55, 16, FALSE), E104=2, VLOOKUP(H104, Wage_Info!$B$2:$AD$55, 17, FALSE), E104=3, VLOOKUP(H104, Wage_Info!$B$2:$AD$55, 18, FALSE), E104=4, VLOOKUP(H104, Wage_Info!$B$2:$AD$55, 19, FALSE)), C104=2015, _xlfn.IFS(E104=1, VLOOKUP(H104, Wage_Info!$B$2:$AD$55, 20, FALSE), E104=2, VLOOKUP(H104, Wage_Info!$B$2:$AD$55, 21, FALSE), E104=3, VLOOKUP(H104, Wage_Info!$B$2:$AD$55, 22, FALSE), E104=4, VLOOKUP(H104, Wage_Info!$B$2:$AD$55, 23, FALSE)), C104=2016, _xlfn.IFS(E104=1, VLOOKUP(H104, Wage_Info!$B$2:$AD$55, 24, FALSE), E104=2, VLOOKUP(H104, Wage_Info!$B$2:$AD$55, 25, FALSE), E104=3, VLOOKUP(H104, Wage_Info!$B$2:$AD$55, 26, FALSE), E104=4, VLOOKUP(H104, Wage_Info!$B$2:$AD$55, 27, FALSE)), C104=2017, _xlfn.IFS(E104=1, VLOOKUP(H104, Wage_Info!$B$2:$AD$55, 28, FALSE), E104=2, VLOOKUP(H104, Wage_Info!$B$2:$AD$55, 29, FALSE)))</f>
        <v>0</v>
      </c>
      <c r="AA104" s="16" t="e">
        <f t="shared" si="12"/>
        <v>#DIV/0!</v>
      </c>
      <c r="AB104">
        <f>Key!C27</f>
        <v>1</v>
      </c>
      <c r="AC104">
        <f t="shared" si="13"/>
        <v>0</v>
      </c>
      <c r="AD104">
        <f t="shared" si="14"/>
        <v>0</v>
      </c>
      <c r="AE104">
        <f t="shared" si="15"/>
        <v>0</v>
      </c>
    </row>
    <row r="105" spans="1:31" x14ac:dyDescent="0.3">
      <c r="A105">
        <v>69</v>
      </c>
      <c r="B105">
        <v>69</v>
      </c>
      <c r="C105">
        <v>2015</v>
      </c>
      <c r="D105">
        <v>2</v>
      </c>
      <c r="E105">
        <f t="shared" si="8"/>
        <v>1</v>
      </c>
      <c r="F105">
        <v>2016</v>
      </c>
      <c r="G105" t="s">
        <v>42</v>
      </c>
      <c r="H105" s="13">
        <f>VALUE(IF(G105="foreign",53,SUBSTITUTE(G105,G105,VLOOKUP(G105,Key!$F$2:$G$55,2,))))</f>
        <v>33</v>
      </c>
      <c r="I105" t="s">
        <v>42</v>
      </c>
      <c r="J105">
        <f>VALUE(_xlfn.IFS(I105="foreign",53,I105="fictional",54,NOT(OR(I105="foreign",I105="fictional")),SUBSTITUTE(I105,I105,VLOOKUP(I105,Key!$F$2:$G$55,2,))))</f>
        <v>33</v>
      </c>
      <c r="K105">
        <f t="shared" si="9"/>
        <v>1</v>
      </c>
      <c r="L105">
        <f>VLOOKUP(H105, Key!$G$2:$J$54, 2)</f>
        <v>3</v>
      </c>
      <c r="M105">
        <f>VLOOKUP(J105, Key!$G$2:$J$54, 2)</f>
        <v>3</v>
      </c>
      <c r="N105">
        <f>VLOOKUP("*"&amp;G105&amp;"*",Key!$M$2:$N$6,2,FALSE)</f>
        <v>2</v>
      </c>
      <c r="O105">
        <f>VLOOKUP("*"&amp;G105&amp;"*",Key!$Q$2:$R$11,2,FALSE)</f>
        <v>3</v>
      </c>
      <c r="P105">
        <v>3104</v>
      </c>
      <c r="Q105" s="8">
        <v>27000000</v>
      </c>
      <c r="R105" t="s">
        <v>246</v>
      </c>
      <c r="S105">
        <f>VLOOKUP(R105, Key!$T$2:$U$10, 2, FALSE)</f>
        <v>6</v>
      </c>
      <c r="T105">
        <f t="shared" si="10"/>
        <v>0</v>
      </c>
      <c r="U105">
        <f>_xlfn.IFS(F105=2017, VLOOKUP(H105, 'State Pop'!$B$2:$F$55,5),F105=2016, VLOOKUP(H105, 'State Pop'!$B$2:$F$55,4), F105=2015, VLOOKUP(H105, 'State Pop'!$B$2:$F$55,3), F105=2014, VLOOKUP(H105, 'State Pop'!$B$2:$F$55,2))</f>
        <v>19836286</v>
      </c>
      <c r="V105">
        <f>_xlfn.IFS(C114=2014, _xlfn.IFS(D114=1, VLOOKUP(H105, Film_Workers!$B$2:$AR$55, 2, FALSE), D114=2, VLOOKUP(H105, Film_Workers!$B$2:$AR$55, 3, FALSE), D114=3, VLOOKUP(H105, Film_Workers!$B$2:$AR$55, 4, FALSE), D114=4, VLOOKUP(H105, Film_Workers!$B$2:$AR$55, 5, FALSE), D114=5, VLOOKUP(H105, Film_Workers!$B$2:$AR$55, 6, FALSE), D114=6, VLOOKUP(H105, Film_Workers!$B$2:$AR$55, 7, FALSE), D114=7, VLOOKUP(H105, Film_Workers!$B$2:$AR$55, 8, FALSE), D114=8, VLOOKUP(H105, Film_Workers!$B$2:$AR$55, 9, FALSE), D114=9, VLOOKUP(H105, Film_Workers!$B$2:$AR$55, 10, FALSE), D114=10, VLOOKUP(H105, Film_Workers!$B$2:$AR$55, 11, FALSE), D114=11, VLOOKUP(H105, Film_Workers!$B$2:$AR$55, 12, FALSE), D114=12, VLOOKUP(H105, Film_Workers!$B$2:$AR$55, 13, FALSE)), C114=2015, _xlfn.IFS(D114=1, VLOOKUP(H105, Film_Workers!$B$2:$AR$55, 14, FALSE), D114=2, VLOOKUP(H105, Film_Workers!$B$2:$AR$55, 15, FALSE), D114=3, VLOOKUP(H105, Film_Workers!$B$2:$AR$55, 16, FALSE), D114=4, VLOOKUP(H105, Film_Workers!$B$2:$AR$55, 17, FALSE), D114=5, VLOOKUP(H105, Film_Workers!$B$2:$AR$55, 18, FALSE), D114=6, VLOOKUP(H105, Film_Workers!$B$2:$AR$55, 19, FALSE), D114=7, VLOOKUP(H105, Film_Workers!$B$2:$AR$55, 20, FALSE), D114=8, VLOOKUP(H105, Film_Workers!$B$2:$AR$55, 21, FALSE), D114=9, VLOOKUP(H105, Film_Workers!$B$2:$AR$55, 22, FALSE), D114=10, VLOOKUP(H105, Film_Workers!$B$2:$AR$55, 23, FALSE), D114=11, VLOOKUP(H105, Film_Workers!$B$2:$AR$55, 24, FALSE), D114=12, VLOOKUP(H105, Film_Workers!$B$2:$AR$55, 25, FALSE)), C114=2016, _xlfn.IFS(D114=1, VLOOKUP(H105, Film_Workers!$B$2:$AR$55, 26, FALSE), D114=2, VLOOKUP(H105, Film_Workers!$B$2:$AR$55, 27, FALSE), D114=3, VLOOKUP(H105, Film_Workers!$B$2:$AR$55, 28, FALSE), D114=4, VLOOKUP(H105, Film_Workers!$B$2:$AR$55, 29, FALSE), D114=5, VLOOKUP(H105, Film_Workers!$B$2:$AR$55, 30, FALSE), D114=6, VLOOKUP(H105, Film_Workers!$B$2:$AR$55, 31, FALSE), D114=7, VLOOKUP(H105, Film_Workers!$B$2:$AR$55, 32, FALSE), D114=8, VLOOKUP(H105, Film_Workers!$B$2:$AR$55, 33, FALSE), D114=9, VLOOKUP(H105, Film_Workers!$B$2:$AR$55, 34, FALSE), D114=10, VLOOKUP(H105, Film_Workers!$B$2:$AR$55, 35, FALSE), D114=11, VLOOKUP(H105, Film_Workers!$B$2:$AR$55, 36, FALSE), D114=12, VLOOKUP(H105, Film_Workers!$B$2:$AR$55, 37, FALSE)), C114=2017, _xlfn.IFS(D114=1, VLOOKUP(H105, Film_Workers!$B$2:$AR$55, 38, FALSE), D114=2, VLOOKUP(H105, Film_Workers!$B$2:$AR$55, 39, FALSE), D114=3, VLOOKUP(H105, Film_Workers!$B$2:$AR$55, 40, FALSE), D114=4, VLOOKUP(H105, Film_Workers!$B$2:$AR$55, 41, FALSE), D114=5, VLOOKUP(H105, Film_Workers!$B$2:$AR$55, 42, FALSE), D114=6, VLOOKUP(H105, Film_Workers!$B$2:$AR$55, 43)))</f>
        <v>44286</v>
      </c>
      <c r="W105">
        <f>_xlfn.IFS(C105=2014, _xlfn.IFS(D105=1, VLOOKUP(H105, Priv_Workers!$B$2:$AR$55, 2, FALSE), D105=2, VLOOKUP(H105, Priv_Workers!$B$2:$AR$55, 3, FALSE), D105=3, VLOOKUP(H105, Priv_Workers!$B$2:$AR$55, 4, FALSE), D105=4, VLOOKUP(H105, Priv_Workers!$B$2:$AR$55, 5, FALSE), D105=5, VLOOKUP(H105, Priv_Workers!$B$2:$AR$55, 6, FALSE), D105=6, VLOOKUP(H105, Priv_Workers!$B$2:$AR$55, 7, FALSE), D105=7, VLOOKUP(H105, Priv_Workers!$B$2:$AR$55, 8, FALSE), D105=8, VLOOKUP(H105, Priv_Workers!$B$2:$AR$55, 9, FALSE), D105=9, VLOOKUP(H105, Priv_Workers!$B$2:$AR$55, 10, FALSE), D105=10, VLOOKUP(H105, Priv_Workers!$B$2:$AR$55, 11, FALSE), D105=11, VLOOKUP(H105, Priv_Workers!$B$2:$AR$55, 12, FALSE), D105=12, VLOOKUP(H105, Priv_Workers!$B$2:$AR$55, 13, FALSE)), C105=2015, _xlfn.IFS(D105=1, VLOOKUP(H105, Priv_Workers!$B$2:$AR$55, 14, FALSE), D105=2, VLOOKUP(H105, Priv_Workers!$B$2:$AR$55, 15, FALSE), D105=3, VLOOKUP(H105, Priv_Workers!$B$2:$AR$55, 16, FALSE), D105=4, VLOOKUP(H105, Priv_Workers!$B$2:$AR$55, 17, FALSE), D105=5, VLOOKUP(H105, Priv_Workers!$B$2:$AR$55, 18, FALSE), D105=6, VLOOKUP(H105, Priv_Workers!$B$2:$AR$55, 19, FALSE), D105=7, VLOOKUP(H105, Priv_Workers!$B$2:$AR$55, 20, FALSE), D105=8, VLOOKUP(H105, Priv_Workers!$B$2:$AR$55, 21, FALSE), D105=9, VLOOKUP(H105, Priv_Workers!$B$2:$AR$55, 22, FALSE), D105=10, VLOOKUP(H105, Priv_Workers!$B$2:$AR$55, 23, FALSE), D105=11, VLOOKUP(H105, Priv_Workers!$B$2:$AR$55, 24, FALSE), D105=12, VLOOKUP(H105, Priv_Workers!$B$2:$AR$55, 25, FALSE)), C105=2016, _xlfn.IFS(D105=1, VLOOKUP(H105, Priv_Workers!$B$2:$AR$55, 26, FALSE), D105=2, VLOOKUP(H105, Priv_Workers!$B$2:$AR$55, 27, FALSE), D105=3, VLOOKUP(H105, Priv_Workers!$B$2:$AR$55, 28, FALSE), D105=4, VLOOKUP(H105, Priv_Workers!$B$2:$AR$55, 29, FALSE), D105=5, VLOOKUP(H105, Priv_Workers!$B$2:$AR$55, 30, FALSE), D105=6, VLOOKUP(H105, Priv_Workers!$B$2:$AR$55, 31, FALSE), D105=7, VLOOKUP(H105, Priv_Workers!$B$2:$AR$55, 32, FALSE), D105=8, VLOOKUP(H105, Priv_Workers!$B$2:$AR$55, 33, FALSE), D105=9, VLOOKUP(H105, Priv_Workers!$B$2:$AR$55, 34, FALSE), D105=10, VLOOKUP(H105, Priv_Workers!$B$2:$AR$55, 35, FALSE), D105=11, VLOOKUP(H105, Priv_Workers!$B$2:$AR$55, 36, FALSE), D105=12, VLOOKUP(H105, Priv_Workers!$B$2:$AR$55, 37, FALSE)), C105=2017, _xlfn.IFS(D105=1, VLOOKUP(H105, Priv_Workers!$B$2:$AR$55, 38, FALSE), D105=2, VLOOKUP(H105, Priv_Workers!$B$2:$AR$55, 39, FALSE), D105=3, VLOOKUP(H105, Priv_Workers!$B$2:$AR$55, 40, FALSE), D105=4, VLOOKUP(H105, Priv_Workers!$B$2:$AR$55, 41, FALSE), D105=5, VLOOKUP(H105, Priv_Workers!$B$2:$AR$55, 42, FALSE), D105=6, VLOOKUP(H105, Priv_Workers!$B$2:$AR$55, 43)))</f>
        <v>7422353</v>
      </c>
      <c r="X105" s="15">
        <f t="shared" si="11"/>
        <v>5.9665715171455733E-3</v>
      </c>
      <c r="Y105" s="8">
        <f>_xlfn.IFS(C105=2014, _xlfn.IFS(E105=1, VLOOKUP(H105, Wage_Info!$B$2:$AD$55, 2, FALSE), E105=2, VLOOKUP(H105, Wage_Info!$B$2:$AD$55, 3, FALSE), E105=3, VLOOKUP(H105, Wage_Info!$B$2:$AD$55, 4, FALSE), E105=4, VLOOKUP(H105, Wage_Info!$B$2:$AD$55, 5, FALSE)), C105=2015, _xlfn.IFS(E105=1, VLOOKUP(H105, Wage_Info!$B$2:$AD$55, 6, FALSE), E105=2, VLOOKUP(H105, Wage_Info!$B$2:$AD$55, 7, FALSE), E105=3, VLOOKUP(H105, Wage_Info!$B$2:$AD$55, 8, FALSE), E105=4, VLOOKUP(H105, Wage_Info!$B$2:$AD$55, 9, FALSE)), C105=2016, _xlfn.IFS(E105=1, VLOOKUP(H105, Wage_Info!$B$2:$AD$55, 10, FALSE), E105=2, VLOOKUP(H105, Wage_Info!$B$2:$AD$55, 11, FALSE), E105=3, VLOOKUP(H105, Wage_Info!$B$2:$AD$55, 12, FALSE), E105=4, VLOOKUP(H105, Wage_Info!$B$2:$AD$55, 13, FALSE)), C105=2017, _xlfn.IFS(E105=1, VLOOKUP(H105, Wage_Info!$B$2:$AD$55, 14, FALSE), E105=2, VLOOKUP(H105, Wage_Info!$B$2:$AD$55, 15, FALSE)))</f>
        <v>1064691440</v>
      </c>
      <c r="Z105" s="8">
        <f>_xlfn.IFS(C105=2014, _xlfn.IFS(E105=1, VLOOKUP(H105, Wage_Info!$B$2:$AD$55, 16, FALSE), E105=2, VLOOKUP(H105, Wage_Info!$B$2:$AD$55, 17, FALSE), E105=3, VLOOKUP(H105, Wage_Info!$B$2:$AD$55, 18, FALSE), E105=4, VLOOKUP(H105, Wage_Info!$B$2:$AD$55, 19, FALSE)), C105=2015, _xlfn.IFS(E105=1, VLOOKUP(H105, Wage_Info!$B$2:$AD$55, 20, FALSE), E105=2, VLOOKUP(H105, Wage_Info!$B$2:$AD$55, 21, FALSE), E105=3, VLOOKUP(H105, Wage_Info!$B$2:$AD$55, 22, FALSE), E105=4, VLOOKUP(H105, Wage_Info!$B$2:$AD$55, 23, FALSE)), C105=2016, _xlfn.IFS(E105=1, VLOOKUP(H105, Wage_Info!$B$2:$AD$55, 24, FALSE), E105=2, VLOOKUP(H105, Wage_Info!$B$2:$AD$55, 25, FALSE), E105=3, VLOOKUP(H105, Wage_Info!$B$2:$AD$55, 26, FALSE), E105=4, VLOOKUP(H105, Wage_Info!$B$2:$AD$55, 27, FALSE)), C105=2017, _xlfn.IFS(E105=1, VLOOKUP(H105, Wage_Info!$B$2:$AD$55, 28, FALSE), E105=2, VLOOKUP(H105, Wage_Info!$B$2:$AD$55, 29, FALSE)))</f>
        <v>147107434205</v>
      </c>
      <c r="AA105" s="16">
        <f t="shared" si="12"/>
        <v>7.237509414488941E-3</v>
      </c>
      <c r="AB105">
        <f>Key!C70</f>
        <v>1</v>
      </c>
      <c r="AC105">
        <f t="shared" si="13"/>
        <v>0</v>
      </c>
      <c r="AD105">
        <f t="shared" si="14"/>
        <v>1</v>
      </c>
      <c r="AE105">
        <f t="shared" si="15"/>
        <v>1</v>
      </c>
    </row>
    <row r="106" spans="1:31" x14ac:dyDescent="0.3">
      <c r="A106">
        <v>70</v>
      </c>
      <c r="B106">
        <v>70</v>
      </c>
      <c r="C106">
        <v>2015</v>
      </c>
      <c r="D106">
        <v>2</v>
      </c>
      <c r="E106">
        <f t="shared" si="8"/>
        <v>1</v>
      </c>
      <c r="F106">
        <v>2016</v>
      </c>
      <c r="G106" t="s">
        <v>187</v>
      </c>
      <c r="H106" s="13">
        <f>VALUE(IF(G106="foreign",53,SUBSTITUTE(G106,G106,VLOOKUP(G106,Key!$F$2:$G$55,2,))))</f>
        <v>53</v>
      </c>
      <c r="I106" t="s">
        <v>187</v>
      </c>
      <c r="J106">
        <f>VALUE(_xlfn.IFS(I106="foreign",53,I106="fictional",54,NOT(OR(I106="foreign",I106="fictional")),SUBSTITUTE(I106,I106,VLOOKUP(I106,Key!$F$2:$G$55,2,))))</f>
        <v>53</v>
      </c>
      <c r="K106">
        <f t="shared" si="9"/>
        <v>1</v>
      </c>
      <c r="L106">
        <f>VLOOKUP(H106, Key!$G$2:$J$54, 2)</f>
        <v>0</v>
      </c>
      <c r="M106">
        <f>VLOOKUP(J106, Key!$G$2:$J$54, 2)</f>
        <v>0</v>
      </c>
      <c r="N106">
        <f>VLOOKUP("*"&amp;G106&amp;"*",Key!$M$2:$N$6,2,FALSE)</f>
        <v>0</v>
      </c>
      <c r="O106">
        <f>VLOOKUP("*"&amp;G106&amp;"*",Key!$Q$2:$R$11,2,FALSE)</f>
        <v>0</v>
      </c>
      <c r="P106">
        <v>3084</v>
      </c>
      <c r="Q106" s="8">
        <v>100000000</v>
      </c>
      <c r="R106" t="s">
        <v>178</v>
      </c>
      <c r="S106">
        <f>VLOOKUP(R106, Key!$T$2:$U$10, 2, FALSE)</f>
        <v>5</v>
      </c>
      <c r="T106">
        <f t="shared" si="10"/>
        <v>0</v>
      </c>
      <c r="U106">
        <f>_xlfn.IFS(F106=2017, VLOOKUP(H106, 'State Pop'!$B$2:$F$55,5),F106=2016, VLOOKUP(H106, 'State Pop'!$B$2:$F$55,4), F106=2015, VLOOKUP(H106, 'State Pop'!$B$2:$F$55,3), F106=2014, VLOOKUP(H106, 'State Pop'!$B$2:$F$55,2))</f>
        <v>0</v>
      </c>
      <c r="V106">
        <f>_xlfn.IFS(C115=2014, _xlfn.IFS(D115=1, VLOOKUP(H106, Film_Workers!$B$2:$AR$55, 2, FALSE), D115=2, VLOOKUP(H106, Film_Workers!$B$2:$AR$55, 3, FALSE), D115=3, VLOOKUP(H106, Film_Workers!$B$2:$AR$55, 4, FALSE), D115=4, VLOOKUP(H106, Film_Workers!$B$2:$AR$55, 5, FALSE), D115=5, VLOOKUP(H106, Film_Workers!$B$2:$AR$55, 6, FALSE), D115=6, VLOOKUP(H106, Film_Workers!$B$2:$AR$55, 7, FALSE), D115=7, VLOOKUP(H106, Film_Workers!$B$2:$AR$55, 8, FALSE), D115=8, VLOOKUP(H106, Film_Workers!$B$2:$AR$55, 9, FALSE), D115=9, VLOOKUP(H106, Film_Workers!$B$2:$AR$55, 10, FALSE), D115=10, VLOOKUP(H106, Film_Workers!$B$2:$AR$55, 11, FALSE), D115=11, VLOOKUP(H106, Film_Workers!$B$2:$AR$55, 12, FALSE), D115=12, VLOOKUP(H106, Film_Workers!$B$2:$AR$55, 13, FALSE)), C115=2015, _xlfn.IFS(D115=1, VLOOKUP(H106, Film_Workers!$B$2:$AR$55, 14, FALSE), D115=2, VLOOKUP(H106, Film_Workers!$B$2:$AR$55, 15, FALSE), D115=3, VLOOKUP(H106, Film_Workers!$B$2:$AR$55, 16, FALSE), D115=4, VLOOKUP(H106, Film_Workers!$B$2:$AR$55, 17, FALSE), D115=5, VLOOKUP(H106, Film_Workers!$B$2:$AR$55, 18, FALSE), D115=6, VLOOKUP(H106, Film_Workers!$B$2:$AR$55, 19, FALSE), D115=7, VLOOKUP(H106, Film_Workers!$B$2:$AR$55, 20, FALSE), D115=8, VLOOKUP(H106, Film_Workers!$B$2:$AR$55, 21, FALSE), D115=9, VLOOKUP(H106, Film_Workers!$B$2:$AR$55, 22, FALSE), D115=10, VLOOKUP(H106, Film_Workers!$B$2:$AR$55, 23, FALSE), D115=11, VLOOKUP(H106, Film_Workers!$B$2:$AR$55, 24, FALSE), D115=12, VLOOKUP(H106, Film_Workers!$B$2:$AR$55, 25, FALSE)), C115=2016, _xlfn.IFS(D115=1, VLOOKUP(H106, Film_Workers!$B$2:$AR$55, 26, FALSE), D115=2, VLOOKUP(H106, Film_Workers!$B$2:$AR$55, 27, FALSE), D115=3, VLOOKUP(H106, Film_Workers!$B$2:$AR$55, 28, FALSE), D115=4, VLOOKUP(H106, Film_Workers!$B$2:$AR$55, 29, FALSE), D115=5, VLOOKUP(H106, Film_Workers!$B$2:$AR$55, 30, FALSE), D115=6, VLOOKUP(H106, Film_Workers!$B$2:$AR$55, 31, FALSE), D115=7, VLOOKUP(H106, Film_Workers!$B$2:$AR$55, 32, FALSE), D115=8, VLOOKUP(H106, Film_Workers!$B$2:$AR$55, 33, FALSE), D115=9, VLOOKUP(H106, Film_Workers!$B$2:$AR$55, 34, FALSE), D115=10, VLOOKUP(H106, Film_Workers!$B$2:$AR$55, 35, FALSE), D115=11, VLOOKUP(H106, Film_Workers!$B$2:$AR$55, 36, FALSE), D115=12, VLOOKUP(H106, Film_Workers!$B$2:$AR$55, 37, FALSE)), C115=2017, _xlfn.IFS(D115=1, VLOOKUP(H106, Film_Workers!$B$2:$AR$55, 38, FALSE), D115=2, VLOOKUP(H106, Film_Workers!$B$2:$AR$55, 39, FALSE), D115=3, VLOOKUP(H106, Film_Workers!$B$2:$AR$55, 40, FALSE), D115=4, VLOOKUP(H106, Film_Workers!$B$2:$AR$55, 41, FALSE), D115=5, VLOOKUP(H106, Film_Workers!$B$2:$AR$55, 42, FALSE), D115=6, VLOOKUP(H106, Film_Workers!$B$2:$AR$55, 43)))</f>
        <v>0</v>
      </c>
      <c r="W106">
        <f>_xlfn.IFS(C106=2014, _xlfn.IFS(D106=1, VLOOKUP(H106, Priv_Workers!$B$2:$AR$55, 2, FALSE), D106=2, VLOOKUP(H106, Priv_Workers!$B$2:$AR$55, 3, FALSE), D106=3, VLOOKUP(H106, Priv_Workers!$B$2:$AR$55, 4, FALSE), D106=4, VLOOKUP(H106, Priv_Workers!$B$2:$AR$55, 5, FALSE), D106=5, VLOOKUP(H106, Priv_Workers!$B$2:$AR$55, 6, FALSE), D106=6, VLOOKUP(H106, Priv_Workers!$B$2:$AR$55, 7, FALSE), D106=7, VLOOKUP(H106, Priv_Workers!$B$2:$AR$55, 8, FALSE), D106=8, VLOOKUP(H106, Priv_Workers!$B$2:$AR$55, 9, FALSE), D106=9, VLOOKUP(H106, Priv_Workers!$B$2:$AR$55, 10, FALSE), D106=10, VLOOKUP(H106, Priv_Workers!$B$2:$AR$55, 11, FALSE), D106=11, VLOOKUP(H106, Priv_Workers!$B$2:$AR$55, 12, FALSE), D106=12, VLOOKUP(H106, Priv_Workers!$B$2:$AR$55, 13, FALSE)), C106=2015, _xlfn.IFS(D106=1, VLOOKUP(H106, Priv_Workers!$B$2:$AR$55, 14, FALSE), D106=2, VLOOKUP(H106, Priv_Workers!$B$2:$AR$55, 15, FALSE), D106=3, VLOOKUP(H106, Priv_Workers!$B$2:$AR$55, 16, FALSE), D106=4, VLOOKUP(H106, Priv_Workers!$B$2:$AR$55, 17, FALSE), D106=5, VLOOKUP(H106, Priv_Workers!$B$2:$AR$55, 18, FALSE), D106=6, VLOOKUP(H106, Priv_Workers!$B$2:$AR$55, 19, FALSE), D106=7, VLOOKUP(H106, Priv_Workers!$B$2:$AR$55, 20, FALSE), D106=8, VLOOKUP(H106, Priv_Workers!$B$2:$AR$55, 21, FALSE), D106=9, VLOOKUP(H106, Priv_Workers!$B$2:$AR$55, 22, FALSE), D106=10, VLOOKUP(H106, Priv_Workers!$B$2:$AR$55, 23, FALSE), D106=11, VLOOKUP(H106, Priv_Workers!$B$2:$AR$55, 24, FALSE), D106=12, VLOOKUP(H106, Priv_Workers!$B$2:$AR$55, 25, FALSE)), C106=2016, _xlfn.IFS(D106=1, VLOOKUP(H106, Priv_Workers!$B$2:$AR$55, 26, FALSE), D106=2, VLOOKUP(H106, Priv_Workers!$B$2:$AR$55, 27, FALSE), D106=3, VLOOKUP(H106, Priv_Workers!$B$2:$AR$55, 28, FALSE), D106=4, VLOOKUP(H106, Priv_Workers!$B$2:$AR$55, 29, FALSE), D106=5, VLOOKUP(H106, Priv_Workers!$B$2:$AR$55, 30, FALSE), D106=6, VLOOKUP(H106, Priv_Workers!$B$2:$AR$55, 31, FALSE), D106=7, VLOOKUP(H106, Priv_Workers!$B$2:$AR$55, 32, FALSE), D106=8, VLOOKUP(H106, Priv_Workers!$B$2:$AR$55, 33, FALSE), D106=9, VLOOKUP(H106, Priv_Workers!$B$2:$AR$55, 34, FALSE), D106=10, VLOOKUP(H106, Priv_Workers!$B$2:$AR$55, 35, FALSE), D106=11, VLOOKUP(H106, Priv_Workers!$B$2:$AR$55, 36, FALSE), D106=12, VLOOKUP(H106, Priv_Workers!$B$2:$AR$55, 37, FALSE)), C106=2017, _xlfn.IFS(D106=1, VLOOKUP(H106, Priv_Workers!$B$2:$AR$55, 38, FALSE), D106=2, VLOOKUP(H106, Priv_Workers!$B$2:$AR$55, 39, FALSE), D106=3, VLOOKUP(H106, Priv_Workers!$B$2:$AR$55, 40, FALSE), D106=4, VLOOKUP(H106, Priv_Workers!$B$2:$AR$55, 41, FALSE), D106=5, VLOOKUP(H106, Priv_Workers!$B$2:$AR$55, 42, FALSE), D106=6, VLOOKUP(H106, Priv_Workers!$B$2:$AR$55, 43)))</f>
        <v>0</v>
      </c>
      <c r="X106" s="15" t="e">
        <f t="shared" si="11"/>
        <v>#DIV/0!</v>
      </c>
      <c r="Y106" s="8">
        <f>_xlfn.IFS(C106=2014, _xlfn.IFS(E106=1, VLOOKUP(H106, Wage_Info!$B$2:$AD$55, 2, FALSE), E106=2, VLOOKUP(H106, Wage_Info!$B$2:$AD$55, 3, FALSE), E106=3, VLOOKUP(H106, Wage_Info!$B$2:$AD$55, 4, FALSE), E106=4, VLOOKUP(H106, Wage_Info!$B$2:$AD$55, 5, FALSE)), C106=2015, _xlfn.IFS(E106=1, VLOOKUP(H106, Wage_Info!$B$2:$AD$55, 6, FALSE), E106=2, VLOOKUP(H106, Wage_Info!$B$2:$AD$55, 7, FALSE), E106=3, VLOOKUP(H106, Wage_Info!$B$2:$AD$55, 8, FALSE), E106=4, VLOOKUP(H106, Wage_Info!$B$2:$AD$55, 9, FALSE)), C106=2016, _xlfn.IFS(E106=1, VLOOKUP(H106, Wage_Info!$B$2:$AD$55, 10, FALSE), E106=2, VLOOKUP(H106, Wage_Info!$B$2:$AD$55, 11, FALSE), E106=3, VLOOKUP(H106, Wage_Info!$B$2:$AD$55, 12, FALSE), E106=4, VLOOKUP(H106, Wage_Info!$B$2:$AD$55, 13, FALSE)), C106=2017, _xlfn.IFS(E106=1, VLOOKUP(H106, Wage_Info!$B$2:$AD$55, 14, FALSE), E106=2, VLOOKUP(H106, Wage_Info!$B$2:$AD$55, 15, FALSE)))</f>
        <v>0</v>
      </c>
      <c r="Z106" s="8">
        <f>_xlfn.IFS(C106=2014, _xlfn.IFS(E106=1, VLOOKUP(H106, Wage_Info!$B$2:$AD$55, 16, FALSE), E106=2, VLOOKUP(H106, Wage_Info!$B$2:$AD$55, 17, FALSE), E106=3, VLOOKUP(H106, Wage_Info!$B$2:$AD$55, 18, FALSE), E106=4, VLOOKUP(H106, Wage_Info!$B$2:$AD$55, 19, FALSE)), C106=2015, _xlfn.IFS(E106=1, VLOOKUP(H106, Wage_Info!$B$2:$AD$55, 20, FALSE), E106=2, VLOOKUP(H106, Wage_Info!$B$2:$AD$55, 21, FALSE), E106=3, VLOOKUP(H106, Wage_Info!$B$2:$AD$55, 22, FALSE), E106=4, VLOOKUP(H106, Wage_Info!$B$2:$AD$55, 23, FALSE)), C106=2016, _xlfn.IFS(E106=1, VLOOKUP(H106, Wage_Info!$B$2:$AD$55, 24, FALSE), E106=2, VLOOKUP(H106, Wage_Info!$B$2:$AD$55, 25, FALSE), E106=3, VLOOKUP(H106, Wage_Info!$B$2:$AD$55, 26, FALSE), E106=4, VLOOKUP(H106, Wage_Info!$B$2:$AD$55, 27, FALSE)), C106=2017, _xlfn.IFS(E106=1, VLOOKUP(H106, Wage_Info!$B$2:$AD$55, 28, FALSE), E106=2, VLOOKUP(H106, Wage_Info!$B$2:$AD$55, 29, FALSE)))</f>
        <v>0</v>
      </c>
      <c r="AA106" s="16" t="e">
        <f t="shared" si="12"/>
        <v>#DIV/0!</v>
      </c>
      <c r="AB106">
        <f>Key!C71</f>
        <v>1</v>
      </c>
      <c r="AC106">
        <f t="shared" si="13"/>
        <v>0</v>
      </c>
      <c r="AD106">
        <f t="shared" si="14"/>
        <v>0</v>
      </c>
      <c r="AE106">
        <f t="shared" si="15"/>
        <v>0</v>
      </c>
    </row>
    <row r="107" spans="1:31" x14ac:dyDescent="0.3">
      <c r="A107">
        <v>93</v>
      </c>
      <c r="B107">
        <v>93</v>
      </c>
      <c r="C107">
        <v>2015</v>
      </c>
      <c r="D107">
        <v>2</v>
      </c>
      <c r="E107">
        <f t="shared" si="8"/>
        <v>1</v>
      </c>
      <c r="F107">
        <v>2016</v>
      </c>
      <c r="G107" t="s">
        <v>293</v>
      </c>
      <c r="H107" s="13">
        <f>VALUE(IF(G107="foreign",53,SUBSTITUTE(G107,G107,VLOOKUP(G107,Key!$F$2:$G$55,2,))))</f>
        <v>19</v>
      </c>
      <c r="I107" t="s">
        <v>294</v>
      </c>
      <c r="J107">
        <f>VALUE(_xlfn.IFS(I107="foreign",53,I107="fictional",54,NOT(OR(I107="foreign",I107="fictional")),SUBSTITUTE(I107,I107,VLOOKUP(I107,Key!$F$2:$G$55,2,))))</f>
        <v>25</v>
      </c>
      <c r="K107">
        <f t="shared" si="9"/>
        <v>0</v>
      </c>
      <c r="L107">
        <f>VLOOKUP(H107, Key!$G$2:$J$54, 2)</f>
        <v>4</v>
      </c>
      <c r="M107">
        <f>VLOOKUP(J107, Key!$G$2:$J$54, 2)</f>
        <v>3</v>
      </c>
      <c r="N107">
        <f>VLOOKUP("*"&amp;G107&amp;"*",Key!$M$2:$N$6,2,FALSE)</f>
        <v>3</v>
      </c>
      <c r="O107">
        <f>VLOOKUP("*"&amp;G107&amp;"*",Key!$Q$2:$R$11,2,FALSE)</f>
        <v>9</v>
      </c>
      <c r="P107">
        <v>2815</v>
      </c>
      <c r="Q107" s="8">
        <v>50000000</v>
      </c>
      <c r="R107" t="s">
        <v>285</v>
      </c>
      <c r="S107">
        <f>VLOOKUP(R107, Key!$T$2:$U$11, 2, FALSE)</f>
        <v>9</v>
      </c>
      <c r="T107">
        <f t="shared" si="10"/>
        <v>1</v>
      </c>
      <c r="U107">
        <f>_xlfn.IFS(F107=2017, VLOOKUP(H107, 'State Pop'!$B$2:$F$55,5),F107=2016, VLOOKUP(H107, 'State Pop'!$B$2:$F$55,4), F107=2015, VLOOKUP(H107, 'State Pop'!$B$2:$F$55,3), F107=2014, VLOOKUP(H107, 'State Pop'!$B$2:$F$55,2))</f>
        <v>4686157</v>
      </c>
      <c r="V107">
        <f>_xlfn.IFS(C116=2014, _xlfn.IFS(D116=1, VLOOKUP(H107, Film_Workers!$B$2:$AR$55, 2, FALSE), D116=2, VLOOKUP(H107, Film_Workers!$B$2:$AR$55, 3, FALSE), D116=3, VLOOKUP(H107, Film_Workers!$B$2:$AR$55, 4, FALSE), D116=4, VLOOKUP(H107, Film_Workers!$B$2:$AR$55, 5, FALSE), D116=5, VLOOKUP(H107, Film_Workers!$B$2:$AR$55, 6, FALSE), D116=6, VLOOKUP(H107, Film_Workers!$B$2:$AR$55, 7, FALSE), D116=7, VLOOKUP(H107, Film_Workers!$B$2:$AR$55, 8, FALSE), D116=8, VLOOKUP(H107, Film_Workers!$B$2:$AR$55, 9, FALSE), D116=9, VLOOKUP(H107, Film_Workers!$B$2:$AR$55, 10, FALSE), D116=10, VLOOKUP(H107, Film_Workers!$B$2:$AR$55, 11, FALSE), D116=11, VLOOKUP(H107, Film_Workers!$B$2:$AR$55, 12, FALSE), D116=12, VLOOKUP(H107, Film_Workers!$B$2:$AR$55, 13, FALSE)), C116=2015, _xlfn.IFS(D116=1, VLOOKUP(H107, Film_Workers!$B$2:$AR$55, 14, FALSE), D116=2, VLOOKUP(H107, Film_Workers!$B$2:$AR$55, 15, FALSE), D116=3, VLOOKUP(H107, Film_Workers!$B$2:$AR$55, 16, FALSE), D116=4, VLOOKUP(H107, Film_Workers!$B$2:$AR$55, 17, FALSE), D116=5, VLOOKUP(H107, Film_Workers!$B$2:$AR$55, 18, FALSE), D116=6, VLOOKUP(H107, Film_Workers!$B$2:$AR$55, 19, FALSE), D116=7, VLOOKUP(H107, Film_Workers!$B$2:$AR$55, 20, FALSE), D116=8, VLOOKUP(H107, Film_Workers!$B$2:$AR$55, 21, FALSE), D116=9, VLOOKUP(H107, Film_Workers!$B$2:$AR$55, 22, FALSE), D116=10, VLOOKUP(H107, Film_Workers!$B$2:$AR$55, 23, FALSE), D116=11, VLOOKUP(H107, Film_Workers!$B$2:$AR$55, 24, FALSE), D116=12, VLOOKUP(H107, Film_Workers!$B$2:$AR$55, 25, FALSE)), C116=2016, _xlfn.IFS(D116=1, VLOOKUP(H107, Film_Workers!$B$2:$AR$55, 26, FALSE), D116=2, VLOOKUP(H107, Film_Workers!$B$2:$AR$55, 27, FALSE), D116=3, VLOOKUP(H107, Film_Workers!$B$2:$AR$55, 28, FALSE), D116=4, VLOOKUP(H107, Film_Workers!$B$2:$AR$55, 29, FALSE), D116=5, VLOOKUP(H107, Film_Workers!$B$2:$AR$55, 30, FALSE), D116=6, VLOOKUP(H107, Film_Workers!$B$2:$AR$55, 31, FALSE), D116=7, VLOOKUP(H107, Film_Workers!$B$2:$AR$55, 32, FALSE), D116=8, VLOOKUP(H107, Film_Workers!$B$2:$AR$55, 33, FALSE), D116=9, VLOOKUP(H107, Film_Workers!$B$2:$AR$55, 34, FALSE), D116=10, VLOOKUP(H107, Film_Workers!$B$2:$AR$55, 35, FALSE), D116=11, VLOOKUP(H107, Film_Workers!$B$2:$AR$55, 36, FALSE), D116=12, VLOOKUP(H107, Film_Workers!$B$2:$AR$55, 37, FALSE)), C116=2017, _xlfn.IFS(D116=1, VLOOKUP(H107, Film_Workers!$B$2:$AR$55, 38, FALSE), D116=2, VLOOKUP(H107, Film_Workers!$B$2:$AR$55, 39, FALSE), D116=3, VLOOKUP(H107, Film_Workers!$B$2:$AR$55, 40, FALSE), D116=4, VLOOKUP(H107, Film_Workers!$B$2:$AR$55, 41, FALSE), D116=5, VLOOKUP(H107, Film_Workers!$B$2:$AR$55, 42, FALSE), D116=6, VLOOKUP(H107, Film_Workers!$B$2:$AR$55, 43)))</f>
        <v>5067</v>
      </c>
      <c r="W107">
        <f>_xlfn.IFS(C107=2014, _xlfn.IFS(D107=1, VLOOKUP(H107, Priv_Workers!$B$2:$AR$55, 2, FALSE), D107=2, VLOOKUP(H107, Priv_Workers!$B$2:$AR$55, 3, FALSE), D107=3, VLOOKUP(H107, Priv_Workers!$B$2:$AR$55, 4, FALSE), D107=4, VLOOKUP(H107, Priv_Workers!$B$2:$AR$55, 5, FALSE), D107=5, VLOOKUP(H107, Priv_Workers!$B$2:$AR$55, 6, FALSE), D107=6, VLOOKUP(H107, Priv_Workers!$B$2:$AR$55, 7, FALSE), D107=7, VLOOKUP(H107, Priv_Workers!$B$2:$AR$55, 8, FALSE), D107=8, VLOOKUP(H107, Priv_Workers!$B$2:$AR$55, 9, FALSE), D107=9, VLOOKUP(H107, Priv_Workers!$B$2:$AR$55, 10, FALSE), D107=10, VLOOKUP(H107, Priv_Workers!$B$2:$AR$55, 11, FALSE), D107=11, VLOOKUP(H107, Priv_Workers!$B$2:$AR$55, 12, FALSE), D107=12, VLOOKUP(H107, Priv_Workers!$B$2:$AR$55, 13, FALSE)), C107=2015, _xlfn.IFS(D107=1, VLOOKUP(H107, Priv_Workers!$B$2:$AR$55, 14, FALSE), D107=2, VLOOKUP(H107, Priv_Workers!$B$2:$AR$55, 15, FALSE), D107=3, VLOOKUP(H107, Priv_Workers!$B$2:$AR$55, 16, FALSE), D107=4, VLOOKUP(H107, Priv_Workers!$B$2:$AR$55, 17, FALSE), D107=5, VLOOKUP(H107, Priv_Workers!$B$2:$AR$55, 18, FALSE), D107=6, VLOOKUP(H107, Priv_Workers!$B$2:$AR$55, 19, FALSE), D107=7, VLOOKUP(H107, Priv_Workers!$B$2:$AR$55, 20, FALSE), D107=8, VLOOKUP(H107, Priv_Workers!$B$2:$AR$55, 21, FALSE), D107=9, VLOOKUP(H107, Priv_Workers!$B$2:$AR$55, 22, FALSE), D107=10, VLOOKUP(H107, Priv_Workers!$B$2:$AR$55, 23, FALSE), D107=11, VLOOKUP(H107, Priv_Workers!$B$2:$AR$55, 24, FALSE), D107=12, VLOOKUP(H107, Priv_Workers!$B$2:$AR$55, 25, FALSE)), C107=2016, _xlfn.IFS(D107=1, VLOOKUP(H107, Priv_Workers!$B$2:$AR$55, 26, FALSE), D107=2, VLOOKUP(H107, Priv_Workers!$B$2:$AR$55, 27, FALSE), D107=3, VLOOKUP(H107, Priv_Workers!$B$2:$AR$55, 28, FALSE), D107=4, VLOOKUP(H107, Priv_Workers!$B$2:$AR$55, 29, FALSE), D107=5, VLOOKUP(H107, Priv_Workers!$B$2:$AR$55, 30, FALSE), D107=6, VLOOKUP(H107, Priv_Workers!$B$2:$AR$55, 31, FALSE), D107=7, VLOOKUP(H107, Priv_Workers!$B$2:$AR$55, 32, FALSE), D107=8, VLOOKUP(H107, Priv_Workers!$B$2:$AR$55, 33, FALSE), D107=9, VLOOKUP(H107, Priv_Workers!$B$2:$AR$55, 34, FALSE), D107=10, VLOOKUP(H107, Priv_Workers!$B$2:$AR$55, 35, FALSE), D107=11, VLOOKUP(H107, Priv_Workers!$B$2:$AR$55, 36, FALSE), D107=12, VLOOKUP(H107, Priv_Workers!$B$2:$AR$55, 37, FALSE)), C107=2017, _xlfn.IFS(D107=1, VLOOKUP(H107, Priv_Workers!$B$2:$AR$55, 38, FALSE), D107=2, VLOOKUP(H107, Priv_Workers!$B$2:$AR$55, 39, FALSE), D107=3, VLOOKUP(H107, Priv_Workers!$B$2:$AR$55, 40, FALSE), D107=4, VLOOKUP(H107, Priv_Workers!$B$2:$AR$55, 41, FALSE), D107=5, VLOOKUP(H107, Priv_Workers!$B$2:$AR$55, 42, FALSE), D107=6, VLOOKUP(H107, Priv_Workers!$B$2:$AR$55, 43)))</f>
        <v>1609714</v>
      </c>
      <c r="X107" s="15">
        <f t="shared" si="11"/>
        <v>3.14776413698334E-3</v>
      </c>
      <c r="Y107" s="8">
        <f>_xlfn.IFS(C107=2014, _xlfn.IFS(E107=1, VLOOKUP(H107, Wage_Info!$B$2:$AD$55, 2, FALSE), E107=2, VLOOKUP(H107, Wage_Info!$B$2:$AD$55, 3, FALSE), E107=3, VLOOKUP(H107, Wage_Info!$B$2:$AD$55, 4, FALSE), E107=4, VLOOKUP(H107, Wage_Info!$B$2:$AD$55, 5, FALSE)), C107=2015, _xlfn.IFS(E107=1, VLOOKUP(H107, Wage_Info!$B$2:$AD$55, 6, FALSE), E107=2, VLOOKUP(H107, Wage_Info!$B$2:$AD$55, 7, FALSE), E107=3, VLOOKUP(H107, Wage_Info!$B$2:$AD$55, 8, FALSE), E107=4, VLOOKUP(H107, Wage_Info!$B$2:$AD$55, 9, FALSE)), C107=2016, _xlfn.IFS(E107=1, VLOOKUP(H107, Wage_Info!$B$2:$AD$55, 10, FALSE), E107=2, VLOOKUP(H107, Wage_Info!$B$2:$AD$55, 11, FALSE), E107=3, VLOOKUP(H107, Wage_Info!$B$2:$AD$55, 12, FALSE), E107=4, VLOOKUP(H107, Wage_Info!$B$2:$AD$55, 13, FALSE)), C107=2017, _xlfn.IFS(E107=1, VLOOKUP(H107, Wage_Info!$B$2:$AD$55, 14, FALSE), E107=2, VLOOKUP(H107, Wage_Info!$B$2:$AD$55, 15, FALSE)))</f>
        <v>58488155</v>
      </c>
      <c r="Z107" s="8">
        <f>_xlfn.IFS(C107=2014, _xlfn.IFS(E107=1, VLOOKUP(H107, Wage_Info!$B$2:$AD$55, 16, FALSE), E107=2, VLOOKUP(H107, Wage_Info!$B$2:$AD$55, 17, FALSE), E107=3, VLOOKUP(H107, Wage_Info!$B$2:$AD$55, 18, FALSE), E107=4, VLOOKUP(H107, Wage_Info!$B$2:$AD$55, 19, FALSE)), C107=2015, _xlfn.IFS(E107=1, VLOOKUP(H107, Wage_Info!$B$2:$AD$55, 20, FALSE), E107=2, VLOOKUP(H107, Wage_Info!$B$2:$AD$55, 21, FALSE), E107=3, VLOOKUP(H107, Wage_Info!$B$2:$AD$55, 22, FALSE), E107=4, VLOOKUP(H107, Wage_Info!$B$2:$AD$55, 23, FALSE)), C107=2016, _xlfn.IFS(E107=1, VLOOKUP(H107, Wage_Info!$B$2:$AD$55, 24, FALSE), E107=2, VLOOKUP(H107, Wage_Info!$B$2:$AD$55, 25, FALSE), E107=3, VLOOKUP(H107, Wage_Info!$B$2:$AD$55, 26, FALSE), E107=4, VLOOKUP(H107, Wage_Info!$B$2:$AD$55, 27, FALSE)), C107=2017, _xlfn.IFS(E107=1, VLOOKUP(H107, Wage_Info!$B$2:$AD$55, 28, FALSE), E107=2, VLOOKUP(H107, Wage_Info!$B$2:$AD$55, 29, FALSE)))</f>
        <v>18707742204</v>
      </c>
      <c r="AA107" s="16">
        <f t="shared" si="12"/>
        <v>3.1264144204154335E-3</v>
      </c>
      <c r="AB107">
        <f>Key!C94</f>
        <v>1</v>
      </c>
      <c r="AC107">
        <f t="shared" si="13"/>
        <v>0</v>
      </c>
      <c r="AD107">
        <f t="shared" si="14"/>
        <v>0</v>
      </c>
      <c r="AE107">
        <f t="shared" si="15"/>
        <v>0</v>
      </c>
    </row>
    <row r="108" spans="1:31" x14ac:dyDescent="0.3">
      <c r="A108">
        <v>123</v>
      </c>
      <c r="B108">
        <v>123</v>
      </c>
      <c r="C108">
        <v>2015</v>
      </c>
      <c r="D108">
        <v>3</v>
      </c>
      <c r="E108">
        <f t="shared" si="8"/>
        <v>1</v>
      </c>
      <c r="F108">
        <v>2016</v>
      </c>
      <c r="G108" t="s">
        <v>282</v>
      </c>
      <c r="H108" s="13">
        <f>VALUE(IF(G108="foreign",53,SUBSTITUTE(G108,G108,VLOOKUP(G108,Key!$F$2:$G$55,2,))))</f>
        <v>53</v>
      </c>
      <c r="I108" t="s">
        <v>291</v>
      </c>
      <c r="J108">
        <f>VALUE(_xlfn.IFS(I108="foreign",53,I108="fictional",54,NOT(OR(I108="foreign",I108="fictional")),SUBSTITUTE(I108,I108,VLOOKUP(I108,Key!$F$2:$G$55,2,))))</f>
        <v>22</v>
      </c>
      <c r="K108">
        <f t="shared" si="9"/>
        <v>0</v>
      </c>
      <c r="L108">
        <f>VLOOKUP(H108, Key!$G$2:$J$54, 2)</f>
        <v>0</v>
      </c>
      <c r="M108">
        <f>VLOOKUP(J108, Key!$G$2:$J$54, 2)</f>
        <v>4</v>
      </c>
      <c r="N108">
        <f>VLOOKUP("*"&amp;G108&amp;"*",Key!$M$2:$N$6,2,FALSE)</f>
        <v>0</v>
      </c>
      <c r="O108">
        <f>VLOOKUP("*"&amp;G108&amp;"*",Key!$Q$2:$R$11,2,FALSE)</f>
        <v>0</v>
      </c>
      <c r="P108">
        <v>2058</v>
      </c>
      <c r="Q108" s="8">
        <v>10000000</v>
      </c>
      <c r="R108" t="s">
        <v>332</v>
      </c>
      <c r="S108">
        <f>VLOOKUP(R108, Key!$T$2:$U$15, 2, FALSE)</f>
        <v>13</v>
      </c>
      <c r="T108">
        <f t="shared" si="10"/>
        <v>1</v>
      </c>
      <c r="U108">
        <f>_xlfn.IFS(F108=2017, VLOOKUP(H108, 'State Pop'!$B$2:$F$55,5),F108=2016, VLOOKUP(H108, 'State Pop'!$B$2:$F$55,4), F108=2015, VLOOKUP(H108, 'State Pop'!$B$2:$F$55,3), F108=2014, VLOOKUP(H108, 'State Pop'!$B$2:$F$55,2))</f>
        <v>0</v>
      </c>
      <c r="V108">
        <f>_xlfn.IFS(C108=2014, _xlfn.IFS(D108=1, VLOOKUP(H108, Film_Workers!$B$2:$AR$55, 2, FALSE), D108=2, VLOOKUP(H108, Film_Workers!$B$2:$AR$55, 3, FALSE), D108=3, VLOOKUP(H108, Film_Workers!$B$2:$AR$55, 4, FALSE), D108=4, VLOOKUP(H108, Film_Workers!$B$2:$AR$55, 5, FALSE), D108=5, VLOOKUP(H108, Film_Workers!$B$2:$AR$55, 6, FALSE), D108=6, VLOOKUP(H108, Film_Workers!$B$2:$AR$55, 7, FALSE), D108=7, VLOOKUP(H108, Film_Workers!$B$2:$AR$55, 8, FALSE), D108=8, VLOOKUP(H108, Film_Workers!$B$2:$AR$55, 9, FALSE), D108=9, VLOOKUP(H108, Film_Workers!$B$2:$AR$55, 10, FALSE), D108=10, VLOOKUP(H108, Film_Workers!$B$2:$AR$55, 11, FALSE), D108=11, VLOOKUP(H108, Film_Workers!$B$2:$AR$55, 12, FALSE), D108=12, VLOOKUP(H108, Film_Workers!$B$2:$AR$55, 13, FALSE)), C108=2015, _xlfn.IFS(D108=1, VLOOKUP(H108, Film_Workers!$B$2:$AR$55, 14, FALSE), D108=2, VLOOKUP(H108, Film_Workers!$B$2:$AR$55, 15, FALSE), D108=3, VLOOKUP(H108, Film_Workers!$B$2:$AR$55, 16, FALSE), D108=4, VLOOKUP(H108, Film_Workers!$B$2:$AR$55, 17, FALSE), D108=5, VLOOKUP(H108, Film_Workers!$B$2:$AR$55, 18, FALSE), D108=6, VLOOKUP(H108, Film_Workers!$B$2:$AR$55, 19, FALSE), D108=7, VLOOKUP(H108, Film_Workers!$B$2:$AR$55, 20, FALSE), D108=8, VLOOKUP(H108, Film_Workers!$B$2:$AR$55, 21, FALSE), D108=9, VLOOKUP(H108, Film_Workers!$B$2:$AR$55, 22, FALSE), D108=10, VLOOKUP(H108, Film_Workers!$B$2:$AR$55, 23, FALSE), D108=11, VLOOKUP(H108, Film_Workers!$B$2:$AR$55, 24, FALSE), D108=12, VLOOKUP(H108, Film_Workers!$B$2:$AR$55, 25, FALSE)), C108=2016, _xlfn.IFS(D108=1, VLOOKUP(H108, Film_Workers!$B$2:$AR$55, 26, FALSE), D108=2, VLOOKUP(H108, Film_Workers!$B$2:$AR$55, 27, FALSE), D108=3, VLOOKUP(H108, Film_Workers!$B$2:$AR$55, 28, FALSE), D108=4, VLOOKUP(H108, Film_Workers!$B$2:$AR$55, 29, FALSE), D108=5, VLOOKUP(H108, Film_Workers!$B$2:$AR$55, 30, FALSE), D108=6, VLOOKUP(H108, Film_Workers!$B$2:$AR$55, 31, FALSE), D108=7, VLOOKUP(H108, Film_Workers!$B$2:$AR$55, 32, FALSE), D108=8, VLOOKUP(H108, Film_Workers!$B$2:$AR$55, 33, FALSE), D108=9, VLOOKUP(H108, Film_Workers!$B$2:$AR$55, 34, FALSE), D108=10, VLOOKUP(H108, Film_Workers!$B$2:$AR$55, 35, FALSE), D108=11, VLOOKUP(H108, Film_Workers!$B$2:$AR$55, 36, FALSE), D108=12, VLOOKUP(H108, Film_Workers!$B$2:$AR$55, 37, FALSE)), C108=2017, _xlfn.IFS(D108=1, VLOOKUP(H108, Film_Workers!$B$2:$AR$55, 38, FALSE), D108=2, VLOOKUP(H108, Film_Workers!$B$2:$AR$55, 39, FALSE), D108=3, VLOOKUP(H108, Film_Workers!$B$2:$AR$55, 40, FALSE), D108=4, VLOOKUP(H108, Film_Workers!$B$2:$AR$55, 41, FALSE), D108=5, VLOOKUP(H108, Film_Workers!$B$2:$AR$55, 42, FALSE), D108=6, VLOOKUP(H108, Film_Workers!$B$2:$AR$55, 43)))</f>
        <v>0</v>
      </c>
      <c r="W108">
        <f>_xlfn.IFS(C108=2014, _xlfn.IFS(D108=1, VLOOKUP(H108, Priv_Workers!$B$2:$AR$55, 2, FALSE), D108=2, VLOOKUP(H108, Priv_Workers!$B$2:$AR$55, 3, FALSE), D108=3, VLOOKUP(H108, Priv_Workers!$B$2:$AR$55, 4, FALSE), D108=4, VLOOKUP(H108, Priv_Workers!$B$2:$AR$55, 5, FALSE), D108=5, VLOOKUP(H108, Priv_Workers!$B$2:$AR$55, 6, FALSE), D108=6, VLOOKUP(H108, Priv_Workers!$B$2:$AR$55, 7, FALSE), D108=7, VLOOKUP(H108, Priv_Workers!$B$2:$AR$55, 8, FALSE), D108=8, VLOOKUP(H108, Priv_Workers!$B$2:$AR$55, 9, FALSE), D108=9, VLOOKUP(H108, Priv_Workers!$B$2:$AR$55, 10, FALSE), D108=10, VLOOKUP(H108, Priv_Workers!$B$2:$AR$55, 11, FALSE), D108=11, VLOOKUP(H108, Priv_Workers!$B$2:$AR$55, 12, FALSE), D108=12, VLOOKUP(H108, Priv_Workers!$B$2:$AR$55, 13, FALSE)), C108=2015, _xlfn.IFS(D108=1, VLOOKUP(H108, Priv_Workers!$B$2:$AR$55, 14, FALSE), D108=2, VLOOKUP(H108, Priv_Workers!$B$2:$AR$55, 15, FALSE), D108=3, VLOOKUP(H108, Priv_Workers!$B$2:$AR$55, 16, FALSE), D108=4, VLOOKUP(H108, Priv_Workers!$B$2:$AR$55, 17, FALSE), D108=5, VLOOKUP(H108, Priv_Workers!$B$2:$AR$55, 18, FALSE), D108=6, VLOOKUP(H108, Priv_Workers!$B$2:$AR$55, 19, FALSE), D108=7, VLOOKUP(H108, Priv_Workers!$B$2:$AR$55, 20, FALSE), D108=8, VLOOKUP(H108, Priv_Workers!$B$2:$AR$55, 21, FALSE), D108=9, VLOOKUP(H108, Priv_Workers!$B$2:$AR$55, 22, FALSE), D108=10, VLOOKUP(H108, Priv_Workers!$B$2:$AR$55, 23, FALSE), D108=11, VLOOKUP(H108, Priv_Workers!$B$2:$AR$55, 24, FALSE), D108=12, VLOOKUP(H108, Priv_Workers!$B$2:$AR$55, 25, FALSE)), C108=2016, _xlfn.IFS(D108=1, VLOOKUP(H108, Priv_Workers!$B$2:$AR$55, 26, FALSE), D108=2, VLOOKUP(H108, Priv_Workers!$B$2:$AR$55, 27, FALSE), D108=3, VLOOKUP(H108, Priv_Workers!$B$2:$AR$55, 28, FALSE), D108=4, VLOOKUP(H108, Priv_Workers!$B$2:$AR$55, 29, FALSE), D108=5, VLOOKUP(H108, Priv_Workers!$B$2:$AR$55, 30, FALSE), D108=6, VLOOKUP(H108, Priv_Workers!$B$2:$AR$55, 31, FALSE), D108=7, VLOOKUP(H108, Priv_Workers!$B$2:$AR$55, 32, FALSE), D108=8, VLOOKUP(H108, Priv_Workers!$B$2:$AR$55, 33, FALSE), D108=9, VLOOKUP(H108, Priv_Workers!$B$2:$AR$55, 34, FALSE), D108=10, VLOOKUP(H108, Priv_Workers!$B$2:$AR$55, 35, FALSE), D108=11, VLOOKUP(H108, Priv_Workers!$B$2:$AR$55, 36, FALSE), D108=12, VLOOKUP(H108, Priv_Workers!$B$2:$AR$55, 37, FALSE)), C108=2017, _xlfn.IFS(D108=1, VLOOKUP(H108, Priv_Workers!$B$2:$AR$55, 38, FALSE), D108=2, VLOOKUP(H108, Priv_Workers!$B$2:$AR$55, 39, FALSE), D108=3, VLOOKUP(H108, Priv_Workers!$B$2:$AR$55, 40, FALSE), D108=4, VLOOKUP(H108, Priv_Workers!$B$2:$AR$55, 41, FALSE), D108=5, VLOOKUP(H108, Priv_Workers!$B$2:$AR$55, 42, FALSE), D108=6, VLOOKUP(H108, Priv_Workers!$B$2:$AR$55, 43)))</f>
        <v>0</v>
      </c>
      <c r="X108" s="15" t="e">
        <f t="shared" si="11"/>
        <v>#DIV/0!</v>
      </c>
      <c r="Y108" s="8">
        <f>_xlfn.IFS(C108=2014, _xlfn.IFS(E108=1, VLOOKUP(H108, Wage_Info!$B$2:$AD$55, 2, FALSE), E108=2, VLOOKUP(H108, Wage_Info!$B$2:$AD$55, 3, FALSE), E108=3, VLOOKUP(H108, Wage_Info!$B$2:$AD$55, 4, FALSE), E108=4, VLOOKUP(H108, Wage_Info!$B$2:$AD$55, 5, FALSE)), C108=2015, _xlfn.IFS(E108=1, VLOOKUP(H108, Wage_Info!$B$2:$AD$55, 6, FALSE), E108=2, VLOOKUP(H108, Wage_Info!$B$2:$AD$55, 7, FALSE), E108=3, VLOOKUP(H108, Wage_Info!$B$2:$AD$55, 8, FALSE), E108=4, VLOOKUP(H108, Wage_Info!$B$2:$AD$55, 9, FALSE)), C108=2016, _xlfn.IFS(E108=1, VLOOKUP(H108, Wage_Info!$B$2:$AD$55, 10, FALSE), E108=2, VLOOKUP(H108, Wage_Info!$B$2:$AD$55, 11, FALSE), E108=3, VLOOKUP(H108, Wage_Info!$B$2:$AD$55, 12, FALSE), E108=4, VLOOKUP(H108, Wage_Info!$B$2:$AD$55, 13, FALSE)), C108=2017, _xlfn.IFS(E108=1, VLOOKUP(H108, Wage_Info!$B$2:$AD$55, 14, FALSE), E108=2, VLOOKUP(H108, Wage_Info!$B$2:$AD$55, 15, FALSE)))</f>
        <v>0</v>
      </c>
      <c r="Z108" s="8">
        <f>_xlfn.IFS(C108=2014, _xlfn.IFS(E108=1, VLOOKUP(H108, Wage_Info!$B$2:$AD$55, 16, FALSE), E108=2, VLOOKUP(H108, Wage_Info!$B$2:$AD$55, 17, FALSE), E108=3, VLOOKUP(H108, Wage_Info!$B$2:$AD$55, 18, FALSE), E108=4, VLOOKUP(H108, Wage_Info!$B$2:$AD$55, 19, FALSE)), C108=2015, _xlfn.IFS(E108=1, VLOOKUP(H108, Wage_Info!$B$2:$AD$55, 20, FALSE), E108=2, VLOOKUP(H108, Wage_Info!$B$2:$AD$55, 21, FALSE), E108=3, VLOOKUP(H108, Wage_Info!$B$2:$AD$55, 22, FALSE), E108=4, VLOOKUP(H108, Wage_Info!$B$2:$AD$55, 23, FALSE)), C108=2016, _xlfn.IFS(E108=1, VLOOKUP(H108, Wage_Info!$B$2:$AD$55, 24, FALSE), E108=2, VLOOKUP(H108, Wage_Info!$B$2:$AD$55, 25, FALSE), E108=3, VLOOKUP(H108, Wage_Info!$B$2:$AD$55, 26, FALSE), E108=4, VLOOKUP(H108, Wage_Info!$B$2:$AD$55, 27, FALSE)), C108=2017, _xlfn.IFS(E108=1, VLOOKUP(H108, Wage_Info!$B$2:$AD$55, 28, FALSE), E108=2, VLOOKUP(H108, Wage_Info!$B$2:$AD$55, 29, FALSE)))</f>
        <v>0</v>
      </c>
      <c r="AA108" s="16" t="e">
        <f t="shared" si="12"/>
        <v>#DIV/0!</v>
      </c>
      <c r="AB108">
        <f>Key!C124</f>
        <v>1</v>
      </c>
      <c r="AC108">
        <f t="shared" si="13"/>
        <v>0</v>
      </c>
      <c r="AD108">
        <f t="shared" si="14"/>
        <v>0</v>
      </c>
      <c r="AE108">
        <f t="shared" si="15"/>
        <v>0</v>
      </c>
    </row>
    <row r="109" spans="1:31" x14ac:dyDescent="0.3">
      <c r="A109">
        <v>124</v>
      </c>
      <c r="B109">
        <v>124</v>
      </c>
      <c r="C109">
        <v>2015</v>
      </c>
      <c r="D109">
        <v>3</v>
      </c>
      <c r="E109">
        <f t="shared" si="8"/>
        <v>1</v>
      </c>
      <c r="F109">
        <v>2016</v>
      </c>
      <c r="G109" t="s">
        <v>282</v>
      </c>
      <c r="H109" s="13">
        <f>VALUE(IF(G109="foreign",53,SUBSTITUTE(G109,G109,VLOOKUP(G109,Key!$F$2:$G$55,2,))))</f>
        <v>53</v>
      </c>
      <c r="I109" t="s">
        <v>187</v>
      </c>
      <c r="J109">
        <f>VALUE(_xlfn.IFS(I109="foreign",53,I109="fictional",54,NOT(OR(I109="foreign",I109="fictional")),SUBSTITUTE(I109,I109,VLOOKUP(I109,Key!$F$2:$G$55,2,))))</f>
        <v>53</v>
      </c>
      <c r="K109">
        <f t="shared" si="9"/>
        <v>1</v>
      </c>
      <c r="L109">
        <f>VLOOKUP(H109, Key!$G$2:$J$54, 2)</f>
        <v>0</v>
      </c>
      <c r="M109">
        <f>VLOOKUP(J109, Key!$G$2:$J$54, 2)</f>
        <v>0</v>
      </c>
      <c r="N109">
        <f>VLOOKUP("*"&amp;G109&amp;"*",Key!$M$2:$N$6,2,FALSE)</f>
        <v>0</v>
      </c>
      <c r="O109">
        <f>VLOOKUP("*"&amp;G109&amp;"*",Key!$Q$2:$R$11,2,FALSE)</f>
        <v>0</v>
      </c>
      <c r="P109">
        <v>2044</v>
      </c>
      <c r="Q109" s="8">
        <v>23000000</v>
      </c>
      <c r="R109" t="s">
        <v>283</v>
      </c>
      <c r="S109">
        <f>VLOOKUP(R109, Key!$T$2:$U$15, 2, FALSE)</f>
        <v>4</v>
      </c>
      <c r="T109">
        <f t="shared" si="10"/>
        <v>0</v>
      </c>
      <c r="U109">
        <f>_xlfn.IFS(F109=2017, VLOOKUP(H109, 'State Pop'!$B$2:$F$55,5),F109=2016, VLOOKUP(H109, 'State Pop'!$B$2:$F$55,4), F109=2015, VLOOKUP(H109, 'State Pop'!$B$2:$F$55,3), F109=2014, VLOOKUP(H109, 'State Pop'!$B$2:$F$55,2))</f>
        <v>0</v>
      </c>
      <c r="V109">
        <f>_xlfn.IFS(C109=2014, _xlfn.IFS(D109=1, VLOOKUP(H109, Film_Workers!$B$2:$AR$55, 2, FALSE), D109=2, VLOOKUP(H109, Film_Workers!$B$2:$AR$55, 3, FALSE), D109=3, VLOOKUP(H109, Film_Workers!$B$2:$AR$55, 4, FALSE), D109=4, VLOOKUP(H109, Film_Workers!$B$2:$AR$55, 5, FALSE), D109=5, VLOOKUP(H109, Film_Workers!$B$2:$AR$55, 6, FALSE), D109=6, VLOOKUP(H109, Film_Workers!$B$2:$AR$55, 7, FALSE), D109=7, VLOOKUP(H109, Film_Workers!$B$2:$AR$55, 8, FALSE), D109=8, VLOOKUP(H109, Film_Workers!$B$2:$AR$55, 9, FALSE), D109=9, VLOOKUP(H109, Film_Workers!$B$2:$AR$55, 10, FALSE), D109=10, VLOOKUP(H109, Film_Workers!$B$2:$AR$55, 11, FALSE), D109=11, VLOOKUP(H109, Film_Workers!$B$2:$AR$55, 12, FALSE), D109=12, VLOOKUP(H109, Film_Workers!$B$2:$AR$55, 13, FALSE)), C109=2015, _xlfn.IFS(D109=1, VLOOKUP(H109, Film_Workers!$B$2:$AR$55, 14, FALSE), D109=2, VLOOKUP(H109, Film_Workers!$B$2:$AR$55, 15, FALSE), D109=3, VLOOKUP(H109, Film_Workers!$B$2:$AR$55, 16, FALSE), D109=4, VLOOKUP(H109, Film_Workers!$B$2:$AR$55, 17, FALSE), D109=5, VLOOKUP(H109, Film_Workers!$B$2:$AR$55, 18, FALSE), D109=6, VLOOKUP(H109, Film_Workers!$B$2:$AR$55, 19, FALSE), D109=7, VLOOKUP(H109, Film_Workers!$B$2:$AR$55, 20, FALSE), D109=8, VLOOKUP(H109, Film_Workers!$B$2:$AR$55, 21, FALSE), D109=9, VLOOKUP(H109, Film_Workers!$B$2:$AR$55, 22, FALSE), D109=10, VLOOKUP(H109, Film_Workers!$B$2:$AR$55, 23, FALSE), D109=11, VLOOKUP(H109, Film_Workers!$B$2:$AR$55, 24, FALSE), D109=12, VLOOKUP(H109, Film_Workers!$B$2:$AR$55, 25, FALSE)), C109=2016, _xlfn.IFS(D109=1, VLOOKUP(H109, Film_Workers!$B$2:$AR$55, 26, FALSE), D109=2, VLOOKUP(H109, Film_Workers!$B$2:$AR$55, 27, FALSE), D109=3, VLOOKUP(H109, Film_Workers!$B$2:$AR$55, 28, FALSE), D109=4, VLOOKUP(H109, Film_Workers!$B$2:$AR$55, 29, FALSE), D109=5, VLOOKUP(H109, Film_Workers!$B$2:$AR$55, 30, FALSE), D109=6, VLOOKUP(H109, Film_Workers!$B$2:$AR$55, 31, FALSE), D109=7, VLOOKUP(H109, Film_Workers!$B$2:$AR$55, 32, FALSE), D109=8, VLOOKUP(H109, Film_Workers!$B$2:$AR$55, 33, FALSE), D109=9, VLOOKUP(H109, Film_Workers!$B$2:$AR$55, 34, FALSE), D109=10, VLOOKUP(H109, Film_Workers!$B$2:$AR$55, 35, FALSE), D109=11, VLOOKUP(H109, Film_Workers!$B$2:$AR$55, 36, FALSE), D109=12, VLOOKUP(H109, Film_Workers!$B$2:$AR$55, 37, FALSE)), C109=2017, _xlfn.IFS(D109=1, VLOOKUP(H109, Film_Workers!$B$2:$AR$55, 38, FALSE), D109=2, VLOOKUP(H109, Film_Workers!$B$2:$AR$55, 39, FALSE), D109=3, VLOOKUP(H109, Film_Workers!$B$2:$AR$55, 40, FALSE), D109=4, VLOOKUP(H109, Film_Workers!$B$2:$AR$55, 41, FALSE), D109=5, VLOOKUP(H109, Film_Workers!$B$2:$AR$55, 42, FALSE), D109=6, VLOOKUP(H109, Film_Workers!$B$2:$AR$55, 43)))</f>
        <v>0</v>
      </c>
      <c r="W109">
        <f>_xlfn.IFS(C109=2014, _xlfn.IFS(D109=1, VLOOKUP(H109, Priv_Workers!$B$2:$AR$55, 2, FALSE), D109=2, VLOOKUP(H109, Priv_Workers!$B$2:$AR$55, 3, FALSE), D109=3, VLOOKUP(H109, Priv_Workers!$B$2:$AR$55, 4, FALSE), D109=4, VLOOKUP(H109, Priv_Workers!$B$2:$AR$55, 5, FALSE), D109=5, VLOOKUP(H109, Priv_Workers!$B$2:$AR$55, 6, FALSE), D109=6, VLOOKUP(H109, Priv_Workers!$B$2:$AR$55, 7, FALSE), D109=7, VLOOKUP(H109, Priv_Workers!$B$2:$AR$55, 8, FALSE), D109=8, VLOOKUP(H109, Priv_Workers!$B$2:$AR$55, 9, FALSE), D109=9, VLOOKUP(H109, Priv_Workers!$B$2:$AR$55, 10, FALSE), D109=10, VLOOKUP(H109, Priv_Workers!$B$2:$AR$55, 11, FALSE), D109=11, VLOOKUP(H109, Priv_Workers!$B$2:$AR$55, 12, FALSE), D109=12, VLOOKUP(H109, Priv_Workers!$B$2:$AR$55, 13, FALSE)), C109=2015, _xlfn.IFS(D109=1, VLOOKUP(H109, Priv_Workers!$B$2:$AR$55, 14, FALSE), D109=2, VLOOKUP(H109, Priv_Workers!$B$2:$AR$55, 15, FALSE), D109=3, VLOOKUP(H109, Priv_Workers!$B$2:$AR$55, 16, FALSE), D109=4, VLOOKUP(H109, Priv_Workers!$B$2:$AR$55, 17, FALSE), D109=5, VLOOKUP(H109, Priv_Workers!$B$2:$AR$55, 18, FALSE), D109=6, VLOOKUP(H109, Priv_Workers!$B$2:$AR$55, 19, FALSE), D109=7, VLOOKUP(H109, Priv_Workers!$B$2:$AR$55, 20, FALSE), D109=8, VLOOKUP(H109, Priv_Workers!$B$2:$AR$55, 21, FALSE), D109=9, VLOOKUP(H109, Priv_Workers!$B$2:$AR$55, 22, FALSE), D109=10, VLOOKUP(H109, Priv_Workers!$B$2:$AR$55, 23, FALSE), D109=11, VLOOKUP(H109, Priv_Workers!$B$2:$AR$55, 24, FALSE), D109=12, VLOOKUP(H109, Priv_Workers!$B$2:$AR$55, 25, FALSE)), C109=2016, _xlfn.IFS(D109=1, VLOOKUP(H109, Priv_Workers!$B$2:$AR$55, 26, FALSE), D109=2, VLOOKUP(H109, Priv_Workers!$B$2:$AR$55, 27, FALSE), D109=3, VLOOKUP(H109, Priv_Workers!$B$2:$AR$55, 28, FALSE), D109=4, VLOOKUP(H109, Priv_Workers!$B$2:$AR$55, 29, FALSE), D109=5, VLOOKUP(H109, Priv_Workers!$B$2:$AR$55, 30, FALSE), D109=6, VLOOKUP(H109, Priv_Workers!$B$2:$AR$55, 31, FALSE), D109=7, VLOOKUP(H109, Priv_Workers!$B$2:$AR$55, 32, FALSE), D109=8, VLOOKUP(H109, Priv_Workers!$B$2:$AR$55, 33, FALSE), D109=9, VLOOKUP(H109, Priv_Workers!$B$2:$AR$55, 34, FALSE), D109=10, VLOOKUP(H109, Priv_Workers!$B$2:$AR$55, 35, FALSE), D109=11, VLOOKUP(H109, Priv_Workers!$B$2:$AR$55, 36, FALSE), D109=12, VLOOKUP(H109, Priv_Workers!$B$2:$AR$55, 37, FALSE)), C109=2017, _xlfn.IFS(D109=1, VLOOKUP(H109, Priv_Workers!$B$2:$AR$55, 38, FALSE), D109=2, VLOOKUP(H109, Priv_Workers!$B$2:$AR$55, 39, FALSE), D109=3, VLOOKUP(H109, Priv_Workers!$B$2:$AR$55, 40, FALSE), D109=4, VLOOKUP(H109, Priv_Workers!$B$2:$AR$55, 41, FALSE), D109=5, VLOOKUP(H109, Priv_Workers!$B$2:$AR$55, 42, FALSE), D109=6, VLOOKUP(H109, Priv_Workers!$B$2:$AR$55, 43)))</f>
        <v>0</v>
      </c>
      <c r="X109" s="15" t="e">
        <f t="shared" si="11"/>
        <v>#DIV/0!</v>
      </c>
      <c r="Y109" s="8">
        <f>_xlfn.IFS(C109=2014, _xlfn.IFS(E109=1, VLOOKUP(H109, Wage_Info!$B$2:$AD$55, 2, FALSE), E109=2, VLOOKUP(H109, Wage_Info!$B$2:$AD$55, 3, FALSE), E109=3, VLOOKUP(H109, Wage_Info!$B$2:$AD$55, 4, FALSE), E109=4, VLOOKUP(H109, Wage_Info!$B$2:$AD$55, 5, FALSE)), C109=2015, _xlfn.IFS(E109=1, VLOOKUP(H109, Wage_Info!$B$2:$AD$55, 6, FALSE), E109=2, VLOOKUP(H109, Wage_Info!$B$2:$AD$55, 7, FALSE), E109=3, VLOOKUP(H109, Wage_Info!$B$2:$AD$55, 8, FALSE), E109=4, VLOOKUP(H109, Wage_Info!$B$2:$AD$55, 9, FALSE)), C109=2016, _xlfn.IFS(E109=1, VLOOKUP(H109, Wage_Info!$B$2:$AD$55, 10, FALSE), E109=2, VLOOKUP(H109, Wage_Info!$B$2:$AD$55, 11, FALSE), E109=3, VLOOKUP(H109, Wage_Info!$B$2:$AD$55, 12, FALSE), E109=4, VLOOKUP(H109, Wage_Info!$B$2:$AD$55, 13, FALSE)), C109=2017, _xlfn.IFS(E109=1, VLOOKUP(H109, Wage_Info!$B$2:$AD$55, 14, FALSE), E109=2, VLOOKUP(H109, Wage_Info!$B$2:$AD$55, 15, FALSE)))</f>
        <v>0</v>
      </c>
      <c r="Z109" s="8">
        <f>_xlfn.IFS(C109=2014, _xlfn.IFS(E109=1, VLOOKUP(H109, Wage_Info!$B$2:$AD$55, 16, FALSE), E109=2, VLOOKUP(H109, Wage_Info!$B$2:$AD$55, 17, FALSE), E109=3, VLOOKUP(H109, Wage_Info!$B$2:$AD$55, 18, FALSE), E109=4, VLOOKUP(H109, Wage_Info!$B$2:$AD$55, 19, FALSE)), C109=2015, _xlfn.IFS(E109=1, VLOOKUP(H109, Wage_Info!$B$2:$AD$55, 20, FALSE), E109=2, VLOOKUP(H109, Wage_Info!$B$2:$AD$55, 21, FALSE), E109=3, VLOOKUP(H109, Wage_Info!$B$2:$AD$55, 22, FALSE), E109=4, VLOOKUP(H109, Wage_Info!$B$2:$AD$55, 23, FALSE)), C109=2016, _xlfn.IFS(E109=1, VLOOKUP(H109, Wage_Info!$B$2:$AD$55, 24, FALSE), E109=2, VLOOKUP(H109, Wage_Info!$B$2:$AD$55, 25, FALSE), E109=3, VLOOKUP(H109, Wage_Info!$B$2:$AD$55, 26, FALSE), E109=4, VLOOKUP(H109, Wage_Info!$B$2:$AD$55, 27, FALSE)), C109=2017, _xlfn.IFS(E109=1, VLOOKUP(H109, Wage_Info!$B$2:$AD$55, 28, FALSE), E109=2, VLOOKUP(H109, Wage_Info!$B$2:$AD$55, 29, FALSE)))</f>
        <v>0</v>
      </c>
      <c r="AA109" s="16" t="e">
        <f t="shared" si="12"/>
        <v>#DIV/0!</v>
      </c>
      <c r="AB109">
        <f>Key!C125</f>
        <v>1</v>
      </c>
      <c r="AC109">
        <f t="shared" si="13"/>
        <v>0</v>
      </c>
      <c r="AD109">
        <f t="shared" si="14"/>
        <v>0</v>
      </c>
      <c r="AE109">
        <f t="shared" si="15"/>
        <v>0</v>
      </c>
    </row>
    <row r="110" spans="1:31" x14ac:dyDescent="0.3">
      <c r="A110">
        <v>147</v>
      </c>
      <c r="B110">
        <v>147</v>
      </c>
      <c r="C110">
        <v>2015</v>
      </c>
      <c r="D110">
        <v>3</v>
      </c>
      <c r="E110">
        <f t="shared" si="8"/>
        <v>1</v>
      </c>
      <c r="F110">
        <v>2016</v>
      </c>
      <c r="G110" t="s">
        <v>31</v>
      </c>
      <c r="H110" s="13">
        <f>VALUE(IF(G110="foreign",53,SUBSTITUTE(G110,G110,VLOOKUP(G110,Key!$F$2:$G$55,2,))))</f>
        <v>22</v>
      </c>
      <c r="I110" t="s">
        <v>31</v>
      </c>
      <c r="J110">
        <f>VALUE(_xlfn.IFS(I110="foreign",53,I110="fictional",54,NOT(OR(I110="foreign",I110="fictional")),SUBSTITUTE(I110,I110,VLOOKUP(I110,Key!$F$2:$G$55,2,))))</f>
        <v>22</v>
      </c>
      <c r="K110">
        <f t="shared" si="9"/>
        <v>1</v>
      </c>
      <c r="L110">
        <f>VLOOKUP(H110, Key!$G$2:$J$54, 2)</f>
        <v>4</v>
      </c>
      <c r="M110">
        <f>VLOOKUP(J110, Key!$G$2:$J$54, 2)</f>
        <v>4</v>
      </c>
      <c r="N110">
        <f>VLOOKUP("*"&amp;G110&amp;"*",Key!$M$2:$N$6,2,FALSE)</f>
        <v>2</v>
      </c>
      <c r="O110">
        <f>VLOOKUP("*"&amp;G110&amp;"*",Key!$Q$2:$R$11,2,FALSE)</f>
        <v>5</v>
      </c>
      <c r="P110">
        <v>1213</v>
      </c>
      <c r="Q110" s="8">
        <v>9000000</v>
      </c>
      <c r="R110" t="s">
        <v>396</v>
      </c>
      <c r="S110">
        <f>VLOOKUP(R110, Key!$T$2:$U$17, 2, FALSE)</f>
        <v>16</v>
      </c>
      <c r="T110">
        <f t="shared" si="10"/>
        <v>1</v>
      </c>
      <c r="U110">
        <f>_xlfn.IFS(F110=2017, VLOOKUP(H110, 'State Pop'!$B$2:$F$55,5),F110=2016, VLOOKUP(H110, 'State Pop'!$B$2:$F$55,4), F110=2015, VLOOKUP(H110, 'State Pop'!$B$2:$F$55,3), F110=2014, VLOOKUP(H110, 'State Pop'!$B$2:$F$55,2))</f>
        <v>6823721</v>
      </c>
      <c r="V110">
        <f>_xlfn.IFS(C110=2014, _xlfn.IFS(D110=1, VLOOKUP(H110, Film_Workers!$B$2:$AR$55, 2, FALSE), D110=2, VLOOKUP(H110, Film_Workers!$B$2:$AR$55, 3, FALSE), D110=3, VLOOKUP(H110, Film_Workers!$B$2:$AR$55, 4, FALSE), D110=4, VLOOKUP(H110, Film_Workers!$B$2:$AR$55, 5, FALSE), D110=5, VLOOKUP(H110, Film_Workers!$B$2:$AR$55, 6, FALSE), D110=6, VLOOKUP(H110, Film_Workers!$B$2:$AR$55, 7, FALSE), D110=7, VLOOKUP(H110, Film_Workers!$B$2:$AR$55, 8, FALSE), D110=8, VLOOKUP(H110, Film_Workers!$B$2:$AR$55, 9, FALSE), D110=9, VLOOKUP(H110, Film_Workers!$B$2:$AR$55, 10, FALSE), D110=10, VLOOKUP(H110, Film_Workers!$B$2:$AR$55, 11, FALSE), D110=11, VLOOKUP(H110, Film_Workers!$B$2:$AR$55, 12, FALSE), D110=12, VLOOKUP(H110, Film_Workers!$B$2:$AR$55, 13, FALSE)), C110=2015, _xlfn.IFS(D110=1, VLOOKUP(H110, Film_Workers!$B$2:$AR$55, 14, FALSE), D110=2, VLOOKUP(H110, Film_Workers!$B$2:$AR$55, 15, FALSE), D110=3, VLOOKUP(H110, Film_Workers!$B$2:$AR$55, 16, FALSE), D110=4, VLOOKUP(H110, Film_Workers!$B$2:$AR$55, 17, FALSE), D110=5, VLOOKUP(H110, Film_Workers!$B$2:$AR$55, 18, FALSE), D110=6, VLOOKUP(H110, Film_Workers!$B$2:$AR$55, 19, FALSE), D110=7, VLOOKUP(H110, Film_Workers!$B$2:$AR$55, 20, FALSE), D110=8, VLOOKUP(H110, Film_Workers!$B$2:$AR$55, 21, FALSE), D110=9, VLOOKUP(H110, Film_Workers!$B$2:$AR$55, 22, FALSE), D110=10, VLOOKUP(H110, Film_Workers!$B$2:$AR$55, 23, FALSE), D110=11, VLOOKUP(H110, Film_Workers!$B$2:$AR$55, 24, FALSE), D110=12, VLOOKUP(H110, Film_Workers!$B$2:$AR$55, 25, FALSE)), C110=2016, _xlfn.IFS(D110=1, VLOOKUP(H110, Film_Workers!$B$2:$AR$55, 26, FALSE), D110=2, VLOOKUP(H110, Film_Workers!$B$2:$AR$55, 27, FALSE), D110=3, VLOOKUP(H110, Film_Workers!$B$2:$AR$55, 28, FALSE), D110=4, VLOOKUP(H110, Film_Workers!$B$2:$AR$55, 29, FALSE), D110=5, VLOOKUP(H110, Film_Workers!$B$2:$AR$55, 30, FALSE), D110=6, VLOOKUP(H110, Film_Workers!$B$2:$AR$55, 31, FALSE), D110=7, VLOOKUP(H110, Film_Workers!$B$2:$AR$55, 32, FALSE), D110=8, VLOOKUP(H110, Film_Workers!$B$2:$AR$55, 33, FALSE), D110=9, VLOOKUP(H110, Film_Workers!$B$2:$AR$55, 34, FALSE), D110=10, VLOOKUP(H110, Film_Workers!$B$2:$AR$55, 35, FALSE), D110=11, VLOOKUP(H110, Film_Workers!$B$2:$AR$55, 36, FALSE), D110=12, VLOOKUP(H110, Film_Workers!$B$2:$AR$55, 37, FALSE)), C110=2017, _xlfn.IFS(D110=1, VLOOKUP(H110, Film_Workers!$B$2:$AR$55, 38, FALSE), D110=2, VLOOKUP(H110, Film_Workers!$B$2:$AR$55, 39, FALSE), D110=3, VLOOKUP(H110, Film_Workers!$B$2:$AR$55, 40, FALSE), D110=4, VLOOKUP(H110, Film_Workers!$B$2:$AR$55, 41, FALSE), D110=5, VLOOKUP(H110, Film_Workers!$B$2:$AR$55, 42, FALSE), D110=6, VLOOKUP(H110, Film_Workers!$B$2:$AR$55, 43)))</f>
        <v>1831</v>
      </c>
      <c r="W110">
        <f>_xlfn.IFS(C110=2014, _xlfn.IFS(D110=1, VLOOKUP(H110, Priv_Workers!$B$2:$AR$55, 2, FALSE), D110=2, VLOOKUP(H110, Priv_Workers!$B$2:$AR$55, 3, FALSE), D110=3, VLOOKUP(H110, Priv_Workers!$B$2:$AR$55, 4, FALSE), D110=4, VLOOKUP(H110, Priv_Workers!$B$2:$AR$55, 5, FALSE), D110=5, VLOOKUP(H110, Priv_Workers!$B$2:$AR$55, 6, FALSE), D110=6, VLOOKUP(H110, Priv_Workers!$B$2:$AR$55, 7, FALSE), D110=7, VLOOKUP(H110, Priv_Workers!$B$2:$AR$55, 8, FALSE), D110=8, VLOOKUP(H110, Priv_Workers!$B$2:$AR$55, 9, FALSE), D110=9, VLOOKUP(H110, Priv_Workers!$B$2:$AR$55, 10, FALSE), D110=10, VLOOKUP(H110, Priv_Workers!$B$2:$AR$55, 11, FALSE), D110=11, VLOOKUP(H110, Priv_Workers!$B$2:$AR$55, 12, FALSE), D110=12, VLOOKUP(H110, Priv_Workers!$B$2:$AR$55, 13, FALSE)), C110=2015, _xlfn.IFS(D110=1, VLOOKUP(H110, Priv_Workers!$B$2:$AR$55, 14, FALSE), D110=2, VLOOKUP(H110, Priv_Workers!$B$2:$AR$55, 15, FALSE), D110=3, VLOOKUP(H110, Priv_Workers!$B$2:$AR$55, 16, FALSE), D110=4, VLOOKUP(H110, Priv_Workers!$B$2:$AR$55, 17, FALSE), D110=5, VLOOKUP(H110, Priv_Workers!$B$2:$AR$55, 18, FALSE), D110=6, VLOOKUP(H110, Priv_Workers!$B$2:$AR$55, 19, FALSE), D110=7, VLOOKUP(H110, Priv_Workers!$B$2:$AR$55, 20, FALSE), D110=8, VLOOKUP(H110, Priv_Workers!$B$2:$AR$55, 21, FALSE), D110=9, VLOOKUP(H110, Priv_Workers!$B$2:$AR$55, 22, FALSE), D110=10, VLOOKUP(H110, Priv_Workers!$B$2:$AR$55, 23, FALSE), D110=11, VLOOKUP(H110, Priv_Workers!$B$2:$AR$55, 24, FALSE), D110=12, VLOOKUP(H110, Priv_Workers!$B$2:$AR$55, 25, FALSE)), C110=2016, _xlfn.IFS(D110=1, VLOOKUP(H110, Priv_Workers!$B$2:$AR$55, 26, FALSE), D110=2, VLOOKUP(H110, Priv_Workers!$B$2:$AR$55, 27, FALSE), D110=3, VLOOKUP(H110, Priv_Workers!$B$2:$AR$55, 28, FALSE), D110=4, VLOOKUP(H110, Priv_Workers!$B$2:$AR$55, 29, FALSE), D110=5, VLOOKUP(H110, Priv_Workers!$B$2:$AR$55, 30, FALSE), D110=6, VLOOKUP(H110, Priv_Workers!$B$2:$AR$55, 31, FALSE), D110=7, VLOOKUP(H110, Priv_Workers!$B$2:$AR$55, 32, FALSE), D110=8, VLOOKUP(H110, Priv_Workers!$B$2:$AR$55, 33, FALSE), D110=9, VLOOKUP(H110, Priv_Workers!$B$2:$AR$55, 34, FALSE), D110=10, VLOOKUP(H110, Priv_Workers!$B$2:$AR$55, 35, FALSE), D110=11, VLOOKUP(H110, Priv_Workers!$B$2:$AR$55, 36, FALSE), D110=12, VLOOKUP(H110, Priv_Workers!$B$2:$AR$55, 37, FALSE)), C110=2017, _xlfn.IFS(D110=1, VLOOKUP(H110, Priv_Workers!$B$2:$AR$55, 38, FALSE), D110=2, VLOOKUP(H110, Priv_Workers!$B$2:$AR$55, 39, FALSE), D110=3, VLOOKUP(H110, Priv_Workers!$B$2:$AR$55, 40, FALSE), D110=4, VLOOKUP(H110, Priv_Workers!$B$2:$AR$55, 41, FALSE), D110=5, VLOOKUP(H110, Priv_Workers!$B$2:$AR$55, 42, FALSE), D110=6, VLOOKUP(H110, Priv_Workers!$B$2:$AR$55, 43)))</f>
        <v>2906233</v>
      </c>
      <c r="X110" s="15">
        <f t="shared" si="11"/>
        <v>6.3002519068498634E-4</v>
      </c>
      <c r="Y110" s="8">
        <f>_xlfn.IFS(C110=2014, _xlfn.IFS(E110=1, VLOOKUP(H110, Wage_Info!$B$2:$AD$55, 2, FALSE), E110=2, VLOOKUP(H110, Wage_Info!$B$2:$AD$55, 3, FALSE), E110=3, VLOOKUP(H110, Wage_Info!$B$2:$AD$55, 4, FALSE), E110=4, VLOOKUP(H110, Wage_Info!$B$2:$AD$55, 5, FALSE)), C110=2015, _xlfn.IFS(E110=1, VLOOKUP(H110, Wage_Info!$B$2:$AD$55, 6, FALSE), E110=2, VLOOKUP(H110, Wage_Info!$B$2:$AD$55, 7, FALSE), E110=3, VLOOKUP(H110, Wage_Info!$B$2:$AD$55, 8, FALSE), E110=4, VLOOKUP(H110, Wage_Info!$B$2:$AD$55, 9, FALSE)), C110=2016, _xlfn.IFS(E110=1, VLOOKUP(H110, Wage_Info!$B$2:$AD$55, 10, FALSE), E110=2, VLOOKUP(H110, Wage_Info!$B$2:$AD$55, 11, FALSE), E110=3, VLOOKUP(H110, Wage_Info!$B$2:$AD$55, 12, FALSE), E110=4, VLOOKUP(H110, Wage_Info!$B$2:$AD$55, 13, FALSE)), C110=2017, _xlfn.IFS(E110=1, VLOOKUP(H110, Wage_Info!$B$2:$AD$55, 14, FALSE), E110=2, VLOOKUP(H110, Wage_Info!$B$2:$AD$55, 15, FALSE)))</f>
        <v>20575667</v>
      </c>
      <c r="Z110" s="8">
        <f>_xlfn.IFS(C110=2014, _xlfn.IFS(E110=1, VLOOKUP(H110, Wage_Info!$B$2:$AD$55, 16, FALSE), E110=2, VLOOKUP(H110, Wage_Info!$B$2:$AD$55, 17, FALSE), E110=3, VLOOKUP(H110, Wage_Info!$B$2:$AD$55, 18, FALSE), E110=4, VLOOKUP(H110, Wage_Info!$B$2:$AD$55, 19, FALSE)), C110=2015, _xlfn.IFS(E110=1, VLOOKUP(H110, Wage_Info!$B$2:$AD$55, 20, FALSE), E110=2, VLOOKUP(H110, Wage_Info!$B$2:$AD$55, 21, FALSE), E110=3, VLOOKUP(H110, Wage_Info!$B$2:$AD$55, 22, FALSE), E110=4, VLOOKUP(H110, Wage_Info!$B$2:$AD$55, 23, FALSE)), C110=2016, _xlfn.IFS(E110=1, VLOOKUP(H110, Wage_Info!$B$2:$AD$55, 24, FALSE), E110=2, VLOOKUP(H110, Wage_Info!$B$2:$AD$55, 25, FALSE), E110=3, VLOOKUP(H110, Wage_Info!$B$2:$AD$55, 26, FALSE), E110=4, VLOOKUP(H110, Wage_Info!$B$2:$AD$55, 27, FALSE)), C110=2017, _xlfn.IFS(E110=1, VLOOKUP(H110, Wage_Info!$B$2:$AD$55, 28, FALSE), E110=2, VLOOKUP(H110, Wage_Info!$B$2:$AD$55, 29, FALSE)))</f>
        <v>51463358461</v>
      </c>
      <c r="AA110" s="16">
        <f t="shared" si="12"/>
        <v>3.9981197526377271E-4</v>
      </c>
      <c r="AB110">
        <f>Key!C148</f>
        <v>1</v>
      </c>
      <c r="AC110">
        <f t="shared" si="13"/>
        <v>0</v>
      </c>
      <c r="AD110">
        <f t="shared" si="14"/>
        <v>0</v>
      </c>
      <c r="AE110">
        <f t="shared" si="15"/>
        <v>0</v>
      </c>
    </row>
    <row r="111" spans="1:31" x14ac:dyDescent="0.3">
      <c r="A111">
        <v>160</v>
      </c>
      <c r="B111">
        <v>160</v>
      </c>
      <c r="C111">
        <v>2015</v>
      </c>
      <c r="D111">
        <v>3</v>
      </c>
      <c r="E111">
        <f t="shared" si="8"/>
        <v>1</v>
      </c>
      <c r="F111">
        <v>2016</v>
      </c>
      <c r="G111" t="s">
        <v>15</v>
      </c>
      <c r="H111" s="13">
        <f>VALUE(IF(G111="foreign",53,SUBSTITUTE(G111,G111,VLOOKUP(G111,Key!$F$2:$G$55,2,))))</f>
        <v>5</v>
      </c>
      <c r="I111" t="s">
        <v>15</v>
      </c>
      <c r="J111">
        <f>VALUE(_xlfn.IFS(I111="foreign",53,I111="fictional",54,NOT(OR(I111="foreign",I111="fictional")),SUBSTITUTE(I111,I111,VLOOKUP(I111,Key!$F$2:$G$55,2,))))</f>
        <v>5</v>
      </c>
      <c r="K111">
        <f t="shared" si="9"/>
        <v>1</v>
      </c>
      <c r="L111">
        <f>VLOOKUP(H111, Key!$G$2:$J$54, 2)</f>
        <v>3</v>
      </c>
      <c r="M111">
        <f>VLOOKUP(J111, Key!$G$2:$J$54, 2)</f>
        <v>3</v>
      </c>
      <c r="N111">
        <f>VLOOKUP("*"&amp;G111&amp;"*",Key!$M$2:$N$6,2,FALSE)</f>
        <v>4</v>
      </c>
      <c r="O111">
        <f>VLOOKUP("*"&amp;G111&amp;"*",Key!$Q$2:$R$11,2,FALSE)</f>
        <v>6</v>
      </c>
      <c r="P111">
        <v>783</v>
      </c>
      <c r="Q111" s="8">
        <v>7000000</v>
      </c>
      <c r="R111" t="s">
        <v>288</v>
      </c>
      <c r="S111">
        <f>VLOOKUP(R111, Key!$T$2:$U$18, 2, FALSE)</f>
        <v>11</v>
      </c>
      <c r="T111">
        <f t="shared" si="10"/>
        <v>1</v>
      </c>
      <c r="U111">
        <f>_xlfn.IFS(F111=2017, VLOOKUP(H111, 'State Pop'!$B$2:$F$55,5),F111=2016, VLOOKUP(H111, 'State Pop'!$B$2:$F$55,4), F111=2015, VLOOKUP(H111, 'State Pop'!$B$2:$F$55,3), F111=2014, VLOOKUP(H111, 'State Pop'!$B$2:$F$55,2))</f>
        <v>39296476</v>
      </c>
      <c r="V111">
        <f>_xlfn.IFS(C111=2014, _xlfn.IFS(D111=1, VLOOKUP(H111, Film_Workers!$B$2:$AR$55, 2, FALSE), D111=2, VLOOKUP(H111, Film_Workers!$B$2:$AR$55, 3, FALSE), D111=3, VLOOKUP(H111, Film_Workers!$B$2:$AR$55, 4, FALSE), D111=4, VLOOKUP(H111, Film_Workers!$B$2:$AR$55, 5, FALSE), D111=5, VLOOKUP(H111, Film_Workers!$B$2:$AR$55, 6, FALSE), D111=6, VLOOKUP(H111, Film_Workers!$B$2:$AR$55, 7, FALSE), D111=7, VLOOKUP(H111, Film_Workers!$B$2:$AR$55, 8, FALSE), D111=8, VLOOKUP(H111, Film_Workers!$B$2:$AR$55, 9, FALSE), D111=9, VLOOKUP(H111, Film_Workers!$B$2:$AR$55, 10, FALSE), D111=10, VLOOKUP(H111, Film_Workers!$B$2:$AR$55, 11, FALSE), D111=11, VLOOKUP(H111, Film_Workers!$B$2:$AR$55, 12, FALSE), D111=12, VLOOKUP(H111, Film_Workers!$B$2:$AR$55, 13, FALSE)), C111=2015, _xlfn.IFS(D111=1, VLOOKUP(H111, Film_Workers!$B$2:$AR$55, 14, FALSE), D111=2, VLOOKUP(H111, Film_Workers!$B$2:$AR$55, 15, FALSE), D111=3, VLOOKUP(H111, Film_Workers!$B$2:$AR$55, 16, FALSE), D111=4, VLOOKUP(H111, Film_Workers!$B$2:$AR$55, 17, FALSE), D111=5, VLOOKUP(H111, Film_Workers!$B$2:$AR$55, 18, FALSE), D111=6, VLOOKUP(H111, Film_Workers!$B$2:$AR$55, 19, FALSE), D111=7, VLOOKUP(H111, Film_Workers!$B$2:$AR$55, 20, FALSE), D111=8, VLOOKUP(H111, Film_Workers!$B$2:$AR$55, 21, FALSE), D111=9, VLOOKUP(H111, Film_Workers!$B$2:$AR$55, 22, FALSE), D111=10, VLOOKUP(H111, Film_Workers!$B$2:$AR$55, 23, FALSE), D111=11, VLOOKUP(H111, Film_Workers!$B$2:$AR$55, 24, FALSE), D111=12, VLOOKUP(H111, Film_Workers!$B$2:$AR$55, 25, FALSE)), C111=2016, _xlfn.IFS(D111=1, VLOOKUP(H111, Film_Workers!$B$2:$AR$55, 26, FALSE), D111=2, VLOOKUP(H111, Film_Workers!$B$2:$AR$55, 27, FALSE), D111=3, VLOOKUP(H111, Film_Workers!$B$2:$AR$55, 28, FALSE), D111=4, VLOOKUP(H111, Film_Workers!$B$2:$AR$55, 29, FALSE), D111=5, VLOOKUP(H111, Film_Workers!$B$2:$AR$55, 30, FALSE), D111=6, VLOOKUP(H111, Film_Workers!$B$2:$AR$55, 31, FALSE), D111=7, VLOOKUP(H111, Film_Workers!$B$2:$AR$55, 32, FALSE), D111=8, VLOOKUP(H111, Film_Workers!$B$2:$AR$55, 33, FALSE), D111=9, VLOOKUP(H111, Film_Workers!$B$2:$AR$55, 34, FALSE), D111=10, VLOOKUP(H111, Film_Workers!$B$2:$AR$55, 35, FALSE), D111=11, VLOOKUP(H111, Film_Workers!$B$2:$AR$55, 36, FALSE), D111=12, VLOOKUP(H111, Film_Workers!$B$2:$AR$55, 37, FALSE)), C111=2017, _xlfn.IFS(D111=1, VLOOKUP(H111, Film_Workers!$B$2:$AR$55, 38, FALSE), D111=2, VLOOKUP(H111, Film_Workers!$B$2:$AR$55, 39, FALSE), D111=3, VLOOKUP(H111, Film_Workers!$B$2:$AR$55, 40, FALSE), D111=4, VLOOKUP(H111, Film_Workers!$B$2:$AR$55, 41, FALSE), D111=5, VLOOKUP(H111, Film_Workers!$B$2:$AR$55, 42, FALSE), D111=6, VLOOKUP(H111, Film_Workers!$B$2:$AR$55, 43)))</f>
        <v>116344</v>
      </c>
      <c r="W111">
        <f>_xlfn.IFS(C111=2014, _xlfn.IFS(D111=1, VLOOKUP(H111, Priv_Workers!$B$2:$AR$55, 2, FALSE), D111=2, VLOOKUP(H111, Priv_Workers!$B$2:$AR$55, 3, FALSE), D111=3, VLOOKUP(H111, Priv_Workers!$B$2:$AR$55, 4, FALSE), D111=4, VLOOKUP(H111, Priv_Workers!$B$2:$AR$55, 5, FALSE), D111=5, VLOOKUP(H111, Priv_Workers!$B$2:$AR$55, 6, FALSE), D111=6, VLOOKUP(H111, Priv_Workers!$B$2:$AR$55, 7, FALSE), D111=7, VLOOKUP(H111, Priv_Workers!$B$2:$AR$55, 8, FALSE), D111=8, VLOOKUP(H111, Priv_Workers!$B$2:$AR$55, 9, FALSE), D111=9, VLOOKUP(H111, Priv_Workers!$B$2:$AR$55, 10, FALSE), D111=10, VLOOKUP(H111, Priv_Workers!$B$2:$AR$55, 11, FALSE), D111=11, VLOOKUP(H111, Priv_Workers!$B$2:$AR$55, 12, FALSE), D111=12, VLOOKUP(H111, Priv_Workers!$B$2:$AR$55, 13, FALSE)), C111=2015, _xlfn.IFS(D111=1, VLOOKUP(H111, Priv_Workers!$B$2:$AR$55, 14, FALSE), D111=2, VLOOKUP(H111, Priv_Workers!$B$2:$AR$55, 15, FALSE), D111=3, VLOOKUP(H111, Priv_Workers!$B$2:$AR$55, 16, FALSE), D111=4, VLOOKUP(H111, Priv_Workers!$B$2:$AR$55, 17, FALSE), D111=5, VLOOKUP(H111, Priv_Workers!$B$2:$AR$55, 18, FALSE), D111=6, VLOOKUP(H111, Priv_Workers!$B$2:$AR$55, 19, FALSE), D111=7, VLOOKUP(H111, Priv_Workers!$B$2:$AR$55, 20, FALSE), D111=8, VLOOKUP(H111, Priv_Workers!$B$2:$AR$55, 21, FALSE), D111=9, VLOOKUP(H111, Priv_Workers!$B$2:$AR$55, 22, FALSE), D111=10, VLOOKUP(H111, Priv_Workers!$B$2:$AR$55, 23, FALSE), D111=11, VLOOKUP(H111, Priv_Workers!$B$2:$AR$55, 24, FALSE), D111=12, VLOOKUP(H111, Priv_Workers!$B$2:$AR$55, 25, FALSE)), C111=2016, _xlfn.IFS(D111=1, VLOOKUP(H111, Priv_Workers!$B$2:$AR$55, 26, FALSE), D111=2, VLOOKUP(H111, Priv_Workers!$B$2:$AR$55, 27, FALSE), D111=3, VLOOKUP(H111, Priv_Workers!$B$2:$AR$55, 28, FALSE), D111=4, VLOOKUP(H111, Priv_Workers!$B$2:$AR$55, 29, FALSE), D111=5, VLOOKUP(H111, Priv_Workers!$B$2:$AR$55, 30, FALSE), D111=6, VLOOKUP(H111, Priv_Workers!$B$2:$AR$55, 31, FALSE), D111=7, VLOOKUP(H111, Priv_Workers!$B$2:$AR$55, 32, FALSE), D111=8, VLOOKUP(H111, Priv_Workers!$B$2:$AR$55, 33, FALSE), D111=9, VLOOKUP(H111, Priv_Workers!$B$2:$AR$55, 34, FALSE), D111=10, VLOOKUP(H111, Priv_Workers!$B$2:$AR$55, 35, FALSE), D111=11, VLOOKUP(H111, Priv_Workers!$B$2:$AR$55, 36, FALSE), D111=12, VLOOKUP(H111, Priv_Workers!$B$2:$AR$55, 37, FALSE)), C111=2017, _xlfn.IFS(D111=1, VLOOKUP(H111, Priv_Workers!$B$2:$AR$55, 38, FALSE), D111=2, VLOOKUP(H111, Priv_Workers!$B$2:$AR$55, 39, FALSE), D111=3, VLOOKUP(H111, Priv_Workers!$B$2:$AR$55, 40, FALSE), D111=4, VLOOKUP(H111, Priv_Workers!$B$2:$AR$55, 41, FALSE), D111=5, VLOOKUP(H111, Priv_Workers!$B$2:$AR$55, 42, FALSE), D111=6, VLOOKUP(H111, Priv_Workers!$B$2:$AR$55, 43)))</f>
        <v>13621962</v>
      </c>
      <c r="X111" s="15">
        <f t="shared" si="11"/>
        <v>8.5409135629654527E-3</v>
      </c>
      <c r="Y111" s="8">
        <f>_xlfn.IFS(C111=2014, _xlfn.IFS(E111=1, VLOOKUP(H111, Wage_Info!$B$2:$AD$55, 2, FALSE), E111=2, VLOOKUP(H111, Wage_Info!$B$2:$AD$55, 3, FALSE), E111=3, VLOOKUP(H111, Wage_Info!$B$2:$AD$55, 4, FALSE), E111=4, VLOOKUP(H111, Wage_Info!$B$2:$AD$55, 5, FALSE)), C111=2015, _xlfn.IFS(E111=1, VLOOKUP(H111, Wage_Info!$B$2:$AD$55, 6, FALSE), E111=2, VLOOKUP(H111, Wage_Info!$B$2:$AD$55, 7, FALSE), E111=3, VLOOKUP(H111, Wage_Info!$B$2:$AD$55, 8, FALSE), E111=4, VLOOKUP(H111, Wage_Info!$B$2:$AD$55, 9, FALSE)), C111=2016, _xlfn.IFS(E111=1, VLOOKUP(H111, Wage_Info!$B$2:$AD$55, 10, FALSE), E111=2, VLOOKUP(H111, Wage_Info!$B$2:$AD$55, 11, FALSE), E111=3, VLOOKUP(H111, Wage_Info!$B$2:$AD$55, 12, FALSE), E111=4, VLOOKUP(H111, Wage_Info!$B$2:$AD$55, 13, FALSE)), C111=2017, _xlfn.IFS(E111=1, VLOOKUP(H111, Wage_Info!$B$2:$AD$55, 14, FALSE), E111=2, VLOOKUP(H111, Wage_Info!$B$2:$AD$55, 15, FALSE)))</f>
        <v>3089427250</v>
      </c>
      <c r="Z111" s="8">
        <f>_xlfn.IFS(C111=2014, _xlfn.IFS(E111=1, VLOOKUP(H111, Wage_Info!$B$2:$AD$55, 16, FALSE), E111=2, VLOOKUP(H111, Wage_Info!$B$2:$AD$55, 17, FALSE), E111=3, VLOOKUP(H111, Wage_Info!$B$2:$AD$55, 18, FALSE), E111=4, VLOOKUP(H111, Wage_Info!$B$2:$AD$55, 19, FALSE)), C111=2015, _xlfn.IFS(E111=1, VLOOKUP(H111, Wage_Info!$B$2:$AD$55, 20, FALSE), E111=2, VLOOKUP(H111, Wage_Info!$B$2:$AD$55, 21, FALSE), E111=3, VLOOKUP(H111, Wage_Info!$B$2:$AD$55, 22, FALSE), E111=4, VLOOKUP(H111, Wage_Info!$B$2:$AD$55, 23, FALSE)), C111=2016, _xlfn.IFS(E111=1, VLOOKUP(H111, Wage_Info!$B$2:$AD$55, 24, FALSE), E111=2, VLOOKUP(H111, Wage_Info!$B$2:$AD$55, 25, FALSE), E111=3, VLOOKUP(H111, Wage_Info!$B$2:$AD$55, 26, FALSE), E111=4, VLOOKUP(H111, Wage_Info!$B$2:$AD$55, 27, FALSE)), C111=2017, _xlfn.IFS(E111=1, VLOOKUP(H111, Wage_Info!$B$2:$AD$55, 28, FALSE), E111=2, VLOOKUP(H111, Wage_Info!$B$2:$AD$55, 29, FALSE)))</f>
        <v>211645647117</v>
      </c>
      <c r="AA111" s="16">
        <f t="shared" si="12"/>
        <v>1.4597168862594804E-2</v>
      </c>
      <c r="AB111">
        <f>Key!C161</f>
        <v>1</v>
      </c>
      <c r="AC111">
        <f t="shared" si="13"/>
        <v>1</v>
      </c>
      <c r="AD111">
        <f t="shared" si="14"/>
        <v>0</v>
      </c>
      <c r="AE111">
        <f t="shared" si="15"/>
        <v>1</v>
      </c>
    </row>
    <row r="112" spans="1:31" x14ac:dyDescent="0.3">
      <c r="A112">
        <v>174</v>
      </c>
      <c r="B112">
        <v>174</v>
      </c>
      <c r="C112">
        <v>2015</v>
      </c>
      <c r="D112">
        <v>3</v>
      </c>
      <c r="E112">
        <f t="shared" si="8"/>
        <v>1</v>
      </c>
      <c r="F112">
        <v>2016</v>
      </c>
      <c r="H112" s="13" t="e">
        <f>VALUE(IF(G112="foreign",53,SUBSTITUTE(G112,G112,VLOOKUP(G112,Key!$F$2:$G$55,2,))))</f>
        <v>#N/A</v>
      </c>
      <c r="I112" t="s">
        <v>216</v>
      </c>
      <c r="J112">
        <f>VALUE(_xlfn.IFS(I112="foreign",53,I112="fictional",54,NOT(OR(I112="foreign",I112="fictional")),SUBSTITUTE(I112,I112,VLOOKUP(I112,Key!$F$2:$G$55,2,))))</f>
        <v>54</v>
      </c>
      <c r="K112" t="e">
        <f t="shared" si="9"/>
        <v>#N/A</v>
      </c>
      <c r="L112" t="e">
        <f>VLOOKUP(H112, Key!$G$2:$J$54, 2)</f>
        <v>#N/A</v>
      </c>
      <c r="M112">
        <f>VLOOKUP(J112, Key!$G$2:$J$54, 2)</f>
        <v>0</v>
      </c>
      <c r="N112">
        <f>VLOOKUP("*"&amp;G112&amp;"*",Key!$M$2:$N$6,2,FALSE)</f>
        <v>1</v>
      </c>
      <c r="O112">
        <f>VLOOKUP("*"&amp;G112&amp;"*",Key!$Q$2:$R$11,2,FALSE)</f>
        <v>1</v>
      </c>
      <c r="P112">
        <v>538</v>
      </c>
      <c r="Q112" s="8">
        <v>1500000</v>
      </c>
      <c r="R112" t="s">
        <v>403</v>
      </c>
      <c r="S112">
        <f>VLOOKUP(R112, Key!$T$2:$U$23, 2, FALSE)</f>
        <v>22</v>
      </c>
      <c r="T112">
        <f t="shared" si="10"/>
        <v>1</v>
      </c>
      <c r="U112" t="e">
        <f>_xlfn.IFS(F112=2017, VLOOKUP(H112, 'State Pop'!$B$2:$F$55,5),F112=2016, VLOOKUP(H112, 'State Pop'!$B$2:$F$55,4), F112=2015, VLOOKUP(H112, 'State Pop'!$B$2:$F$55,3), F112=2014, VLOOKUP(H112, 'State Pop'!$B$2:$F$55,2))</f>
        <v>#N/A</v>
      </c>
      <c r="V112" t="e">
        <f>_xlfn.IFS(C112=2014, _xlfn.IFS(D112=1, VLOOKUP(H112, Film_Workers!$B$2:$AR$55, 2, FALSE), D112=2, VLOOKUP(H112, Film_Workers!$B$2:$AR$55, 3, FALSE), D112=3, VLOOKUP(H112, Film_Workers!$B$2:$AR$55, 4, FALSE), D112=4, VLOOKUP(H112, Film_Workers!$B$2:$AR$55, 5, FALSE), D112=5, VLOOKUP(H112, Film_Workers!$B$2:$AR$55, 6, FALSE), D112=6, VLOOKUP(H112, Film_Workers!$B$2:$AR$55, 7, FALSE), D112=7, VLOOKUP(H112, Film_Workers!$B$2:$AR$55, 8, FALSE), D112=8, VLOOKUP(H112, Film_Workers!$B$2:$AR$55, 9, FALSE), D112=9, VLOOKUP(H112, Film_Workers!$B$2:$AR$55, 10, FALSE), D112=10, VLOOKUP(H112, Film_Workers!$B$2:$AR$55, 11, FALSE), D112=11, VLOOKUP(H112, Film_Workers!$B$2:$AR$55, 12, FALSE), D112=12, VLOOKUP(H112, Film_Workers!$B$2:$AR$55, 13, FALSE)), C112=2015, _xlfn.IFS(D112=1, VLOOKUP(H112, Film_Workers!$B$2:$AR$55, 14, FALSE), D112=2, VLOOKUP(H112, Film_Workers!$B$2:$AR$55, 15, FALSE), D112=3, VLOOKUP(H112, Film_Workers!$B$2:$AR$55, 16, FALSE), D112=4, VLOOKUP(H112, Film_Workers!$B$2:$AR$55, 17, FALSE), D112=5, VLOOKUP(H112, Film_Workers!$B$2:$AR$55, 18, FALSE), D112=6, VLOOKUP(H112, Film_Workers!$B$2:$AR$55, 19, FALSE), D112=7, VLOOKUP(H112, Film_Workers!$B$2:$AR$55, 20, FALSE), D112=8, VLOOKUP(H112, Film_Workers!$B$2:$AR$55, 21, FALSE), D112=9, VLOOKUP(H112, Film_Workers!$B$2:$AR$55, 22, FALSE), D112=10, VLOOKUP(H112, Film_Workers!$B$2:$AR$55, 23, FALSE), D112=11, VLOOKUP(H112, Film_Workers!$B$2:$AR$55, 24, FALSE), D112=12, VLOOKUP(H112, Film_Workers!$B$2:$AR$55, 25, FALSE)), C112=2016, _xlfn.IFS(D112=1, VLOOKUP(H112, Film_Workers!$B$2:$AR$55, 26, FALSE), D112=2, VLOOKUP(H112, Film_Workers!$B$2:$AR$55, 27, FALSE), D112=3, VLOOKUP(H112, Film_Workers!$B$2:$AR$55, 28, FALSE), D112=4, VLOOKUP(H112, Film_Workers!$B$2:$AR$55, 29, FALSE), D112=5, VLOOKUP(H112, Film_Workers!$B$2:$AR$55, 30, FALSE), D112=6, VLOOKUP(H112, Film_Workers!$B$2:$AR$55, 31, FALSE), D112=7, VLOOKUP(H112, Film_Workers!$B$2:$AR$55, 32, FALSE), D112=8, VLOOKUP(H112, Film_Workers!$B$2:$AR$55, 33, FALSE), D112=9, VLOOKUP(H112, Film_Workers!$B$2:$AR$55, 34, FALSE), D112=10, VLOOKUP(H112, Film_Workers!$B$2:$AR$55, 35, FALSE), D112=11, VLOOKUP(H112, Film_Workers!$B$2:$AR$55, 36, FALSE), D112=12, VLOOKUP(H112, Film_Workers!$B$2:$AR$55, 37, FALSE)), C112=2017, _xlfn.IFS(D112=1, VLOOKUP(H112, Film_Workers!$B$2:$AR$55, 38, FALSE), D112=2, VLOOKUP(H112, Film_Workers!$B$2:$AR$55, 39, FALSE), D112=3, VLOOKUP(H112, Film_Workers!$B$2:$AR$55, 40, FALSE), D112=4, VLOOKUP(H112, Film_Workers!$B$2:$AR$55, 41, FALSE), D112=5, VLOOKUP(H112, Film_Workers!$B$2:$AR$55, 42, FALSE), D112=6, VLOOKUP(H112, Film_Workers!$B$2:$AR$55, 43)))</f>
        <v>#N/A</v>
      </c>
      <c r="W112" t="e">
        <f>_xlfn.IFS(C112=2014, _xlfn.IFS(D112=1, VLOOKUP(H112, Priv_Workers!$B$2:$AR$55, 2, FALSE), D112=2, VLOOKUP(H112, Priv_Workers!$B$2:$AR$55, 3, FALSE), D112=3, VLOOKUP(H112, Priv_Workers!$B$2:$AR$55, 4, FALSE), D112=4, VLOOKUP(H112, Priv_Workers!$B$2:$AR$55, 5, FALSE), D112=5, VLOOKUP(H112, Priv_Workers!$B$2:$AR$55, 6, FALSE), D112=6, VLOOKUP(H112, Priv_Workers!$B$2:$AR$55, 7, FALSE), D112=7, VLOOKUP(H112, Priv_Workers!$B$2:$AR$55, 8, FALSE), D112=8, VLOOKUP(H112, Priv_Workers!$B$2:$AR$55, 9, FALSE), D112=9, VLOOKUP(H112, Priv_Workers!$B$2:$AR$55, 10, FALSE), D112=10, VLOOKUP(H112, Priv_Workers!$B$2:$AR$55, 11, FALSE), D112=11, VLOOKUP(H112, Priv_Workers!$B$2:$AR$55, 12, FALSE), D112=12, VLOOKUP(H112, Priv_Workers!$B$2:$AR$55, 13, FALSE)), C112=2015, _xlfn.IFS(D112=1, VLOOKUP(H112, Priv_Workers!$B$2:$AR$55, 14, FALSE), D112=2, VLOOKUP(H112, Priv_Workers!$B$2:$AR$55, 15, FALSE), D112=3, VLOOKUP(H112, Priv_Workers!$B$2:$AR$55, 16, FALSE), D112=4, VLOOKUP(H112, Priv_Workers!$B$2:$AR$55, 17, FALSE), D112=5, VLOOKUP(H112, Priv_Workers!$B$2:$AR$55, 18, FALSE), D112=6, VLOOKUP(H112, Priv_Workers!$B$2:$AR$55, 19, FALSE), D112=7, VLOOKUP(H112, Priv_Workers!$B$2:$AR$55, 20, FALSE), D112=8, VLOOKUP(H112, Priv_Workers!$B$2:$AR$55, 21, FALSE), D112=9, VLOOKUP(H112, Priv_Workers!$B$2:$AR$55, 22, FALSE), D112=10, VLOOKUP(H112, Priv_Workers!$B$2:$AR$55, 23, FALSE), D112=11, VLOOKUP(H112, Priv_Workers!$B$2:$AR$55, 24, FALSE), D112=12, VLOOKUP(H112, Priv_Workers!$B$2:$AR$55, 25, FALSE)), C112=2016, _xlfn.IFS(D112=1, VLOOKUP(H112, Priv_Workers!$B$2:$AR$55, 26, FALSE), D112=2, VLOOKUP(H112, Priv_Workers!$B$2:$AR$55, 27, FALSE), D112=3, VLOOKUP(H112, Priv_Workers!$B$2:$AR$55, 28, FALSE), D112=4, VLOOKUP(H112, Priv_Workers!$B$2:$AR$55, 29, FALSE), D112=5, VLOOKUP(H112, Priv_Workers!$B$2:$AR$55, 30, FALSE), D112=6, VLOOKUP(H112, Priv_Workers!$B$2:$AR$55, 31, FALSE), D112=7, VLOOKUP(H112, Priv_Workers!$B$2:$AR$55, 32, FALSE), D112=8, VLOOKUP(H112, Priv_Workers!$B$2:$AR$55, 33, FALSE), D112=9, VLOOKUP(H112, Priv_Workers!$B$2:$AR$55, 34, FALSE), D112=10, VLOOKUP(H112, Priv_Workers!$B$2:$AR$55, 35, FALSE), D112=11, VLOOKUP(H112, Priv_Workers!$B$2:$AR$55, 36, FALSE), D112=12, VLOOKUP(H112, Priv_Workers!$B$2:$AR$55, 37, FALSE)), C112=2017, _xlfn.IFS(D112=1, VLOOKUP(H112, Priv_Workers!$B$2:$AR$55, 38, FALSE), D112=2, VLOOKUP(H112, Priv_Workers!$B$2:$AR$55, 39, FALSE), D112=3, VLOOKUP(H112, Priv_Workers!$B$2:$AR$55, 40, FALSE), D112=4, VLOOKUP(H112, Priv_Workers!$B$2:$AR$55, 41, FALSE), D112=5, VLOOKUP(H112, Priv_Workers!$B$2:$AR$55, 42, FALSE), D112=6, VLOOKUP(H112, Priv_Workers!$B$2:$AR$55, 43)))</f>
        <v>#N/A</v>
      </c>
      <c r="X112" s="15" t="e">
        <f t="shared" si="11"/>
        <v>#N/A</v>
      </c>
      <c r="Y112" s="8" t="e">
        <f>_xlfn.IFS(C112=2014, _xlfn.IFS(E112=1, VLOOKUP(H112, Wage_Info!$B$2:$AD$55, 2, FALSE), E112=2, VLOOKUP(H112, Wage_Info!$B$2:$AD$55, 3, FALSE), E112=3, VLOOKUP(H112, Wage_Info!$B$2:$AD$55, 4, FALSE), E112=4, VLOOKUP(H112, Wage_Info!$B$2:$AD$55, 5, FALSE)), C112=2015, _xlfn.IFS(E112=1, VLOOKUP(H112, Wage_Info!$B$2:$AD$55, 6, FALSE), E112=2, VLOOKUP(H112, Wage_Info!$B$2:$AD$55, 7, FALSE), E112=3, VLOOKUP(H112, Wage_Info!$B$2:$AD$55, 8, FALSE), E112=4, VLOOKUP(H112, Wage_Info!$B$2:$AD$55, 9, FALSE)), C112=2016, _xlfn.IFS(E112=1, VLOOKUP(H112, Wage_Info!$B$2:$AD$55, 10, FALSE), E112=2, VLOOKUP(H112, Wage_Info!$B$2:$AD$55, 11, FALSE), E112=3, VLOOKUP(H112, Wage_Info!$B$2:$AD$55, 12, FALSE), E112=4, VLOOKUP(H112, Wage_Info!$B$2:$AD$55, 13, FALSE)), C112=2017, _xlfn.IFS(E112=1, VLOOKUP(H112, Wage_Info!$B$2:$AD$55, 14, FALSE), E112=2, VLOOKUP(H112, Wage_Info!$B$2:$AD$55, 15, FALSE)))</f>
        <v>#N/A</v>
      </c>
      <c r="Z112" s="8" t="e">
        <f>_xlfn.IFS(C112=2014, _xlfn.IFS(E112=1, VLOOKUP(H112, Wage_Info!$B$2:$AD$55, 16, FALSE), E112=2, VLOOKUP(H112, Wage_Info!$B$2:$AD$55, 17, FALSE), E112=3, VLOOKUP(H112, Wage_Info!$B$2:$AD$55, 18, FALSE), E112=4, VLOOKUP(H112, Wage_Info!$B$2:$AD$55, 19, FALSE)), C112=2015, _xlfn.IFS(E112=1, VLOOKUP(H112, Wage_Info!$B$2:$AD$55, 20, FALSE), E112=2, VLOOKUP(H112, Wage_Info!$B$2:$AD$55, 21, FALSE), E112=3, VLOOKUP(H112, Wage_Info!$B$2:$AD$55, 22, FALSE), E112=4, VLOOKUP(H112, Wage_Info!$B$2:$AD$55, 23, FALSE)), C112=2016, _xlfn.IFS(E112=1, VLOOKUP(H112, Wage_Info!$B$2:$AD$55, 24, FALSE), E112=2, VLOOKUP(H112, Wage_Info!$B$2:$AD$55, 25, FALSE), E112=3, VLOOKUP(H112, Wage_Info!$B$2:$AD$55, 26, FALSE), E112=4, VLOOKUP(H112, Wage_Info!$B$2:$AD$55, 27, FALSE)), C112=2017, _xlfn.IFS(E112=1, VLOOKUP(H112, Wage_Info!$B$2:$AD$55, 28, FALSE), E112=2, VLOOKUP(H112, Wage_Info!$B$2:$AD$55, 29, FALSE)))</f>
        <v>#N/A</v>
      </c>
      <c r="AA112" s="16" t="e">
        <f t="shared" si="12"/>
        <v>#N/A</v>
      </c>
      <c r="AB112">
        <f>Key!C175</f>
        <v>1</v>
      </c>
      <c r="AC112">
        <f t="shared" si="13"/>
        <v>0</v>
      </c>
      <c r="AD112">
        <f t="shared" si="14"/>
        <v>0</v>
      </c>
      <c r="AE112">
        <f t="shared" si="15"/>
        <v>0</v>
      </c>
    </row>
    <row r="113" spans="1:31" x14ac:dyDescent="0.3">
      <c r="A113">
        <v>232</v>
      </c>
      <c r="B113">
        <v>51</v>
      </c>
      <c r="C113">
        <v>2015</v>
      </c>
      <c r="D113">
        <v>3</v>
      </c>
      <c r="E113">
        <f t="shared" si="8"/>
        <v>1</v>
      </c>
      <c r="F113">
        <v>2017</v>
      </c>
      <c r="G113" t="s">
        <v>187</v>
      </c>
      <c r="H113" s="13">
        <f>VALUE(IF(G113="foreign",53,SUBSTITUTE(G113,G113,VLOOKUP(G113,Key!$F$2:$G$55,2,))))</f>
        <v>53</v>
      </c>
      <c r="I113" t="s">
        <v>282</v>
      </c>
      <c r="J113">
        <f>VALUE(_xlfn.IFS(I113="foreign",53,I113="fictional",54,NOT(OR(I113="foreign",I113="fictional")),SUBSTITUTE(I113,I113,VLOOKUP(I113,Key!$F$2:$G$55,2,))))</f>
        <v>53</v>
      </c>
      <c r="K113">
        <f t="shared" si="9"/>
        <v>1</v>
      </c>
      <c r="L113">
        <f>VLOOKUP(H113, Key!$G$2:$J$54, 2)</f>
        <v>0</v>
      </c>
      <c r="M113">
        <f>VLOOKUP(J113, Key!$G$2:$J$54, 2)</f>
        <v>0</v>
      </c>
      <c r="N113">
        <f>VLOOKUP("*"&amp;G113&amp;"*",Key!$M$2:$N$6,2,FALSE)</f>
        <v>0</v>
      </c>
      <c r="O113">
        <f>VLOOKUP("*"&amp;G113&amp;"*",Key!$Q$2:$R$11,2,FALSE)</f>
        <v>0</v>
      </c>
      <c r="P113">
        <v>3328</v>
      </c>
      <c r="Q113" s="8">
        <v>150000000</v>
      </c>
      <c r="R113" t="s">
        <v>174</v>
      </c>
      <c r="S113">
        <f>VLOOKUP(R113, Key!$T$2:$U$23, 2, FALSE)</f>
        <v>1</v>
      </c>
      <c r="T113">
        <f t="shared" si="10"/>
        <v>0</v>
      </c>
      <c r="U113">
        <f>_xlfn.IFS(F113=2017, VLOOKUP(H113, 'State Pop'!$B$2:$F$55,5),F113=2016, VLOOKUP(H113, 'State Pop'!$B$2:$F$55,4), F113=2015, VLOOKUP(H113, 'State Pop'!$B$2:$F$55,3), F113=2014, VLOOKUP(H113, 'State Pop'!$B$2:$F$55,2))</f>
        <v>0</v>
      </c>
      <c r="V113">
        <f>_xlfn.IFS(C113=2014, _xlfn.IFS(D113=1, VLOOKUP(H113, Film_Workers!$B$2:$AR$55, 2, FALSE), D113=2, VLOOKUP(H113, Film_Workers!$B$2:$AR$55, 3, FALSE), D113=3, VLOOKUP(H113, Film_Workers!$B$2:$AR$55, 4, FALSE), D113=4, VLOOKUP(H113, Film_Workers!$B$2:$AR$55, 5, FALSE), D113=5, VLOOKUP(H113, Film_Workers!$B$2:$AR$55, 6, FALSE), D113=6, VLOOKUP(H113, Film_Workers!$B$2:$AR$55, 7, FALSE), D113=7, VLOOKUP(H113, Film_Workers!$B$2:$AR$55, 8, FALSE), D113=8, VLOOKUP(H113, Film_Workers!$B$2:$AR$55, 9, FALSE), D113=9, VLOOKUP(H113, Film_Workers!$B$2:$AR$55, 10, FALSE), D113=10, VLOOKUP(H113, Film_Workers!$B$2:$AR$55, 11, FALSE), D113=11, VLOOKUP(H113, Film_Workers!$B$2:$AR$55, 12, FALSE), D113=12, VLOOKUP(H113, Film_Workers!$B$2:$AR$55, 13, FALSE)), C113=2015, _xlfn.IFS(D113=1, VLOOKUP(H113, Film_Workers!$B$2:$AR$55, 14, FALSE), D113=2, VLOOKUP(H113, Film_Workers!$B$2:$AR$55, 15, FALSE), D113=3, VLOOKUP(H113, Film_Workers!$B$2:$AR$55, 16, FALSE), D113=4, VLOOKUP(H113, Film_Workers!$B$2:$AR$55, 17, FALSE), D113=5, VLOOKUP(H113, Film_Workers!$B$2:$AR$55, 18, FALSE), D113=6, VLOOKUP(H113, Film_Workers!$B$2:$AR$55, 19, FALSE), D113=7, VLOOKUP(H113, Film_Workers!$B$2:$AR$55, 20, FALSE), D113=8, VLOOKUP(H113, Film_Workers!$B$2:$AR$55, 21, FALSE), D113=9, VLOOKUP(H113, Film_Workers!$B$2:$AR$55, 22, FALSE), D113=10, VLOOKUP(H113, Film_Workers!$B$2:$AR$55, 23, FALSE), D113=11, VLOOKUP(H113, Film_Workers!$B$2:$AR$55, 24, FALSE), D113=12, VLOOKUP(H113, Film_Workers!$B$2:$AR$55, 25, FALSE)), C113=2016, _xlfn.IFS(D113=1, VLOOKUP(H113, Film_Workers!$B$2:$AR$55, 26, FALSE), D113=2, VLOOKUP(H113, Film_Workers!$B$2:$AR$55, 27, FALSE), D113=3, VLOOKUP(H113, Film_Workers!$B$2:$AR$55, 28, FALSE), D113=4, VLOOKUP(H113, Film_Workers!$B$2:$AR$55, 29, FALSE), D113=5, VLOOKUP(H113, Film_Workers!$B$2:$AR$55, 30, FALSE), D113=6, VLOOKUP(H113, Film_Workers!$B$2:$AR$55, 31, FALSE), D113=7, VLOOKUP(H113, Film_Workers!$B$2:$AR$55, 32, FALSE), D113=8, VLOOKUP(H113, Film_Workers!$B$2:$AR$55, 33, FALSE), D113=9, VLOOKUP(H113, Film_Workers!$B$2:$AR$55, 34, FALSE), D113=10, VLOOKUP(H113, Film_Workers!$B$2:$AR$55, 35, FALSE), D113=11, VLOOKUP(H113, Film_Workers!$B$2:$AR$55, 36, FALSE), D113=12, VLOOKUP(H113, Film_Workers!$B$2:$AR$55, 37, FALSE)), C113=2017, _xlfn.IFS(D113=1, VLOOKUP(H113, Film_Workers!$B$2:$AR$55, 38, FALSE), D113=2, VLOOKUP(H113, Film_Workers!$B$2:$AR$55, 39, FALSE), D113=3, VLOOKUP(H113, Film_Workers!$B$2:$AR$55, 40, FALSE), D113=4, VLOOKUP(H113, Film_Workers!$B$2:$AR$55, 41, FALSE), D113=5, VLOOKUP(H113, Film_Workers!$B$2:$AR$55, 42, FALSE), D113=6, VLOOKUP(H113, Film_Workers!$B$2:$AR$55, 43)))</f>
        <v>0</v>
      </c>
      <c r="W113">
        <f>_xlfn.IFS(C113=2014, _xlfn.IFS(D113=1, VLOOKUP(H113, Priv_Workers!$B$2:$AR$55, 2, FALSE), D113=2, VLOOKUP(H113, Priv_Workers!$B$2:$AR$55, 3, FALSE), D113=3, VLOOKUP(H113, Priv_Workers!$B$2:$AR$55, 4, FALSE), D113=4, VLOOKUP(H113, Priv_Workers!$B$2:$AR$55, 5, FALSE), D113=5, VLOOKUP(H113, Priv_Workers!$B$2:$AR$55, 6, FALSE), D113=6, VLOOKUP(H113, Priv_Workers!$B$2:$AR$55, 7, FALSE), D113=7, VLOOKUP(H113, Priv_Workers!$B$2:$AR$55, 8, FALSE), D113=8, VLOOKUP(H113, Priv_Workers!$B$2:$AR$55, 9, FALSE), D113=9, VLOOKUP(H113, Priv_Workers!$B$2:$AR$55, 10, FALSE), D113=10, VLOOKUP(H113, Priv_Workers!$B$2:$AR$55, 11, FALSE), D113=11, VLOOKUP(H113, Priv_Workers!$B$2:$AR$55, 12, FALSE), D113=12, VLOOKUP(H113, Priv_Workers!$B$2:$AR$55, 13, FALSE)), C113=2015, _xlfn.IFS(D113=1, VLOOKUP(H113, Priv_Workers!$B$2:$AR$55, 14, FALSE), D113=2, VLOOKUP(H113, Priv_Workers!$B$2:$AR$55, 15, FALSE), D113=3, VLOOKUP(H113, Priv_Workers!$B$2:$AR$55, 16, FALSE), D113=4, VLOOKUP(H113, Priv_Workers!$B$2:$AR$55, 17, FALSE), D113=5, VLOOKUP(H113, Priv_Workers!$B$2:$AR$55, 18, FALSE), D113=6, VLOOKUP(H113, Priv_Workers!$B$2:$AR$55, 19, FALSE), D113=7, VLOOKUP(H113, Priv_Workers!$B$2:$AR$55, 20, FALSE), D113=8, VLOOKUP(H113, Priv_Workers!$B$2:$AR$55, 21, FALSE), D113=9, VLOOKUP(H113, Priv_Workers!$B$2:$AR$55, 22, FALSE), D113=10, VLOOKUP(H113, Priv_Workers!$B$2:$AR$55, 23, FALSE), D113=11, VLOOKUP(H113, Priv_Workers!$B$2:$AR$55, 24, FALSE), D113=12, VLOOKUP(H113, Priv_Workers!$B$2:$AR$55, 25, FALSE)), C113=2016, _xlfn.IFS(D113=1, VLOOKUP(H113, Priv_Workers!$B$2:$AR$55, 26, FALSE), D113=2, VLOOKUP(H113, Priv_Workers!$B$2:$AR$55, 27, FALSE), D113=3, VLOOKUP(H113, Priv_Workers!$B$2:$AR$55, 28, FALSE), D113=4, VLOOKUP(H113, Priv_Workers!$B$2:$AR$55, 29, FALSE), D113=5, VLOOKUP(H113, Priv_Workers!$B$2:$AR$55, 30, FALSE), D113=6, VLOOKUP(H113, Priv_Workers!$B$2:$AR$55, 31, FALSE), D113=7, VLOOKUP(H113, Priv_Workers!$B$2:$AR$55, 32, FALSE), D113=8, VLOOKUP(H113, Priv_Workers!$B$2:$AR$55, 33, FALSE), D113=9, VLOOKUP(H113, Priv_Workers!$B$2:$AR$55, 34, FALSE), D113=10, VLOOKUP(H113, Priv_Workers!$B$2:$AR$55, 35, FALSE), D113=11, VLOOKUP(H113, Priv_Workers!$B$2:$AR$55, 36, FALSE), D113=12, VLOOKUP(H113, Priv_Workers!$B$2:$AR$55, 37, FALSE)), C113=2017, _xlfn.IFS(D113=1, VLOOKUP(H113, Priv_Workers!$B$2:$AR$55, 38, FALSE), D113=2, VLOOKUP(H113, Priv_Workers!$B$2:$AR$55, 39, FALSE), D113=3, VLOOKUP(H113, Priv_Workers!$B$2:$AR$55, 40, FALSE), D113=4, VLOOKUP(H113, Priv_Workers!$B$2:$AR$55, 41, FALSE), D113=5, VLOOKUP(H113, Priv_Workers!$B$2:$AR$55, 42, FALSE), D113=6, VLOOKUP(H113, Priv_Workers!$B$2:$AR$55, 43)))</f>
        <v>0</v>
      </c>
      <c r="X113" s="15" t="e">
        <f t="shared" si="11"/>
        <v>#DIV/0!</v>
      </c>
      <c r="Y113" s="8">
        <f>_xlfn.IFS(C113=2014, _xlfn.IFS(E113=1, VLOOKUP(H113, Wage_Info!$B$2:$AD$55, 2, FALSE), E113=2, VLOOKUP(H113, Wage_Info!$B$2:$AD$55, 3, FALSE), E113=3, VLOOKUP(H113, Wage_Info!$B$2:$AD$55, 4, FALSE), E113=4, VLOOKUP(H113, Wage_Info!$B$2:$AD$55, 5, FALSE)), C113=2015, _xlfn.IFS(E113=1, VLOOKUP(H113, Wage_Info!$B$2:$AD$55, 6, FALSE), E113=2, VLOOKUP(H113, Wage_Info!$B$2:$AD$55, 7, FALSE), E113=3, VLOOKUP(H113, Wage_Info!$B$2:$AD$55, 8, FALSE), E113=4, VLOOKUP(H113, Wage_Info!$B$2:$AD$55, 9, FALSE)), C113=2016, _xlfn.IFS(E113=1, VLOOKUP(H113, Wage_Info!$B$2:$AD$55, 10, FALSE), E113=2, VLOOKUP(H113, Wage_Info!$B$2:$AD$55, 11, FALSE), E113=3, VLOOKUP(H113, Wage_Info!$B$2:$AD$55, 12, FALSE), E113=4, VLOOKUP(H113, Wage_Info!$B$2:$AD$55, 13, FALSE)), C113=2017, _xlfn.IFS(E113=1, VLOOKUP(H113, Wage_Info!$B$2:$AD$55, 14, FALSE), E113=2, VLOOKUP(H113, Wage_Info!$B$2:$AD$55, 15, FALSE)))</f>
        <v>0</v>
      </c>
      <c r="Z113" s="8">
        <f>_xlfn.IFS(C113=2014, _xlfn.IFS(E113=1, VLOOKUP(H113, Wage_Info!$B$2:$AD$55, 16, FALSE), E113=2, VLOOKUP(H113, Wage_Info!$B$2:$AD$55, 17, FALSE), E113=3, VLOOKUP(H113, Wage_Info!$B$2:$AD$55, 18, FALSE), E113=4, VLOOKUP(H113, Wage_Info!$B$2:$AD$55, 19, FALSE)), C113=2015, _xlfn.IFS(E113=1, VLOOKUP(H113, Wage_Info!$B$2:$AD$55, 20, FALSE), E113=2, VLOOKUP(H113, Wage_Info!$B$2:$AD$55, 21, FALSE), E113=3, VLOOKUP(H113, Wage_Info!$B$2:$AD$55, 22, FALSE), E113=4, VLOOKUP(H113, Wage_Info!$B$2:$AD$55, 23, FALSE)), C113=2016, _xlfn.IFS(E113=1, VLOOKUP(H113, Wage_Info!$B$2:$AD$55, 24, FALSE), E113=2, VLOOKUP(H113, Wage_Info!$B$2:$AD$55, 25, FALSE), E113=3, VLOOKUP(H113, Wage_Info!$B$2:$AD$55, 26, FALSE), E113=4, VLOOKUP(H113, Wage_Info!$B$2:$AD$55, 27, FALSE)), C113=2017, _xlfn.IFS(E113=1, VLOOKUP(H113, Wage_Info!$B$2:$AD$55, 28, FALSE), E113=2, VLOOKUP(H113, Wage_Info!$B$2:$AD$55, 29, FALSE)))</f>
        <v>0</v>
      </c>
      <c r="AA113" s="16" t="e">
        <f t="shared" si="12"/>
        <v>#DIV/0!</v>
      </c>
      <c r="AB113">
        <f>Key!C233</f>
        <v>1</v>
      </c>
      <c r="AC113">
        <f t="shared" si="13"/>
        <v>0</v>
      </c>
      <c r="AD113">
        <f t="shared" si="14"/>
        <v>0</v>
      </c>
      <c r="AE113">
        <f t="shared" si="15"/>
        <v>0</v>
      </c>
    </row>
    <row r="114" spans="1:31" x14ac:dyDescent="0.3">
      <c r="A114">
        <v>258</v>
      </c>
      <c r="B114">
        <v>77</v>
      </c>
      <c r="C114">
        <v>2015</v>
      </c>
      <c r="D114">
        <v>3</v>
      </c>
      <c r="E114">
        <f t="shared" si="8"/>
        <v>1</v>
      </c>
      <c r="F114">
        <v>2017</v>
      </c>
      <c r="G114" t="s">
        <v>284</v>
      </c>
      <c r="H114" s="13">
        <f>VALUE(IF(G114="foreign",53,SUBSTITUTE(G114,G114,VLOOKUP(G114,Key!$F$2:$G$55,2,))))</f>
        <v>11</v>
      </c>
      <c r="I114" t="s">
        <v>57</v>
      </c>
      <c r="J114">
        <f>VALUE(_xlfn.IFS(I114="foreign",53,I114="fictional",54,NOT(OR(I114="foreign",I114="fictional")),SUBSTITUTE(I114,I114,VLOOKUP(I114,Key!$F$2:$G$55,2,))))</f>
        <v>48</v>
      </c>
      <c r="K114">
        <f t="shared" si="9"/>
        <v>0</v>
      </c>
      <c r="L114">
        <f>VLOOKUP(H114, Key!$G$2:$J$54, 2)</f>
        <v>5</v>
      </c>
      <c r="M114">
        <f>VLOOKUP(J114, Key!$G$2:$J$54, 2)</f>
        <v>2</v>
      </c>
      <c r="N114">
        <f>VLOOKUP("*"&amp;G114&amp;"*",Key!$M$2:$N$6,2,FALSE)</f>
        <v>3</v>
      </c>
      <c r="O114">
        <f>VLOOKUP("*"&amp;G114&amp;"*",Key!$Q$2:$R$11,2,FALSE)</f>
        <v>7</v>
      </c>
      <c r="P114">
        <v>2931</v>
      </c>
      <c r="Q114" s="8">
        <v>25000000</v>
      </c>
      <c r="R114" t="s">
        <v>178</v>
      </c>
      <c r="S114">
        <f>VLOOKUP(R114, Key!$T$2:$U$25, 2, FALSE)</f>
        <v>5</v>
      </c>
      <c r="T114">
        <f t="shared" si="10"/>
        <v>0</v>
      </c>
      <c r="U114">
        <f>_xlfn.IFS(F114=2017, VLOOKUP(H114, 'State Pop'!$B$2:$F$55,5),F114=2016, VLOOKUP(H114, 'State Pop'!$B$2:$F$55,4), F114=2015, VLOOKUP(H114, 'State Pop'!$B$2:$F$55,3), F114=2014, VLOOKUP(H114, 'State Pop'!$B$2:$F$55,2))</f>
        <v>10429379</v>
      </c>
      <c r="V114">
        <f>_xlfn.IFS(C114=2014, _xlfn.IFS(D114=1, VLOOKUP(H114, Film_Workers!$B$2:$AR$55, 2, FALSE), D114=2, VLOOKUP(H114, Film_Workers!$B$2:$AR$55, 3, FALSE), D114=3, VLOOKUP(H114, Film_Workers!$B$2:$AR$55, 4, FALSE), D114=4, VLOOKUP(H114, Film_Workers!$B$2:$AR$55, 5, FALSE), D114=5, VLOOKUP(H114, Film_Workers!$B$2:$AR$55, 6, FALSE), D114=6, VLOOKUP(H114, Film_Workers!$B$2:$AR$55, 7, FALSE), D114=7, VLOOKUP(H114, Film_Workers!$B$2:$AR$55, 8, FALSE), D114=8, VLOOKUP(H114, Film_Workers!$B$2:$AR$55, 9, FALSE), D114=9, VLOOKUP(H114, Film_Workers!$B$2:$AR$55, 10, FALSE), D114=10, VLOOKUP(H114, Film_Workers!$B$2:$AR$55, 11, FALSE), D114=11, VLOOKUP(H114, Film_Workers!$B$2:$AR$55, 12, FALSE), D114=12, VLOOKUP(H114, Film_Workers!$B$2:$AR$55, 13, FALSE)), C114=2015, _xlfn.IFS(D114=1, VLOOKUP(H114, Film_Workers!$B$2:$AR$55, 14, FALSE), D114=2, VLOOKUP(H114, Film_Workers!$B$2:$AR$55, 15, FALSE), D114=3, VLOOKUP(H114, Film_Workers!$B$2:$AR$55, 16, FALSE), D114=4, VLOOKUP(H114, Film_Workers!$B$2:$AR$55, 17, FALSE), D114=5, VLOOKUP(H114, Film_Workers!$B$2:$AR$55, 18, FALSE), D114=6, VLOOKUP(H114, Film_Workers!$B$2:$AR$55, 19, FALSE), D114=7, VLOOKUP(H114, Film_Workers!$B$2:$AR$55, 20, FALSE), D114=8, VLOOKUP(H114, Film_Workers!$B$2:$AR$55, 21, FALSE), D114=9, VLOOKUP(H114, Film_Workers!$B$2:$AR$55, 22, FALSE), D114=10, VLOOKUP(H114, Film_Workers!$B$2:$AR$55, 23, FALSE), D114=11, VLOOKUP(H114, Film_Workers!$B$2:$AR$55, 24, FALSE), D114=12, VLOOKUP(H114, Film_Workers!$B$2:$AR$55, 25, FALSE)), C114=2016, _xlfn.IFS(D114=1, VLOOKUP(H114, Film_Workers!$B$2:$AR$55, 26, FALSE), D114=2, VLOOKUP(H114, Film_Workers!$B$2:$AR$55, 27, FALSE), D114=3, VLOOKUP(H114, Film_Workers!$B$2:$AR$55, 28, FALSE), D114=4, VLOOKUP(H114, Film_Workers!$B$2:$AR$55, 29, FALSE), D114=5, VLOOKUP(H114, Film_Workers!$B$2:$AR$55, 30, FALSE), D114=6, VLOOKUP(H114, Film_Workers!$B$2:$AR$55, 31, FALSE), D114=7, VLOOKUP(H114, Film_Workers!$B$2:$AR$55, 32, FALSE), D114=8, VLOOKUP(H114, Film_Workers!$B$2:$AR$55, 33, FALSE), D114=9, VLOOKUP(H114, Film_Workers!$B$2:$AR$55, 34, FALSE), D114=10, VLOOKUP(H114, Film_Workers!$B$2:$AR$55, 35, FALSE), D114=11, VLOOKUP(H114, Film_Workers!$B$2:$AR$55, 36, FALSE), D114=12, VLOOKUP(H114, Film_Workers!$B$2:$AR$55, 37, FALSE)), C114=2017, _xlfn.IFS(D114=1, VLOOKUP(H114, Film_Workers!$B$2:$AR$55, 38, FALSE), D114=2, VLOOKUP(H114, Film_Workers!$B$2:$AR$55, 39, FALSE), D114=3, VLOOKUP(H114, Film_Workers!$B$2:$AR$55, 40, FALSE), D114=4, VLOOKUP(H114, Film_Workers!$B$2:$AR$55, 41, FALSE), D114=5, VLOOKUP(H114, Film_Workers!$B$2:$AR$55, 42, FALSE), D114=6, VLOOKUP(H114, Film_Workers!$B$2:$AR$55, 43)))</f>
        <v>6124</v>
      </c>
      <c r="W114">
        <f>_xlfn.IFS(C114=2014, _xlfn.IFS(D114=1, VLOOKUP(H114, Priv_Workers!$B$2:$AR$55, 2, FALSE), D114=2, VLOOKUP(H114, Priv_Workers!$B$2:$AR$55, 3, FALSE), D114=3, VLOOKUP(H114, Priv_Workers!$B$2:$AR$55, 4, FALSE), D114=4, VLOOKUP(H114, Priv_Workers!$B$2:$AR$55, 5, FALSE), D114=5, VLOOKUP(H114, Priv_Workers!$B$2:$AR$55, 6, FALSE), D114=6, VLOOKUP(H114, Priv_Workers!$B$2:$AR$55, 7, FALSE), D114=7, VLOOKUP(H114, Priv_Workers!$B$2:$AR$55, 8, FALSE), D114=8, VLOOKUP(H114, Priv_Workers!$B$2:$AR$55, 9, FALSE), D114=9, VLOOKUP(H114, Priv_Workers!$B$2:$AR$55, 10, FALSE), D114=10, VLOOKUP(H114, Priv_Workers!$B$2:$AR$55, 11, FALSE), D114=11, VLOOKUP(H114, Priv_Workers!$B$2:$AR$55, 12, FALSE), D114=12, VLOOKUP(H114, Priv_Workers!$B$2:$AR$55, 13, FALSE)), C114=2015, _xlfn.IFS(D114=1, VLOOKUP(H114, Priv_Workers!$B$2:$AR$55, 14, FALSE), D114=2, VLOOKUP(H114, Priv_Workers!$B$2:$AR$55, 15, FALSE), D114=3, VLOOKUP(H114, Priv_Workers!$B$2:$AR$55, 16, FALSE), D114=4, VLOOKUP(H114, Priv_Workers!$B$2:$AR$55, 17, FALSE), D114=5, VLOOKUP(H114, Priv_Workers!$B$2:$AR$55, 18, FALSE), D114=6, VLOOKUP(H114, Priv_Workers!$B$2:$AR$55, 19, FALSE), D114=7, VLOOKUP(H114, Priv_Workers!$B$2:$AR$55, 20, FALSE), D114=8, VLOOKUP(H114, Priv_Workers!$B$2:$AR$55, 21, FALSE), D114=9, VLOOKUP(H114, Priv_Workers!$B$2:$AR$55, 22, FALSE), D114=10, VLOOKUP(H114, Priv_Workers!$B$2:$AR$55, 23, FALSE), D114=11, VLOOKUP(H114, Priv_Workers!$B$2:$AR$55, 24, FALSE), D114=12, VLOOKUP(H114, Priv_Workers!$B$2:$AR$55, 25, FALSE)), C114=2016, _xlfn.IFS(D114=1, VLOOKUP(H114, Priv_Workers!$B$2:$AR$55, 26, FALSE), D114=2, VLOOKUP(H114, Priv_Workers!$B$2:$AR$55, 27, FALSE), D114=3, VLOOKUP(H114, Priv_Workers!$B$2:$AR$55, 28, FALSE), D114=4, VLOOKUP(H114, Priv_Workers!$B$2:$AR$55, 29, FALSE), D114=5, VLOOKUP(H114, Priv_Workers!$B$2:$AR$55, 30, FALSE), D114=6, VLOOKUP(H114, Priv_Workers!$B$2:$AR$55, 31, FALSE), D114=7, VLOOKUP(H114, Priv_Workers!$B$2:$AR$55, 32, FALSE), D114=8, VLOOKUP(H114, Priv_Workers!$B$2:$AR$55, 33, FALSE), D114=9, VLOOKUP(H114, Priv_Workers!$B$2:$AR$55, 34, FALSE), D114=10, VLOOKUP(H114, Priv_Workers!$B$2:$AR$55, 35, FALSE), D114=11, VLOOKUP(H114, Priv_Workers!$B$2:$AR$55, 36, FALSE), D114=12, VLOOKUP(H114, Priv_Workers!$B$2:$AR$55, 37, FALSE)), C114=2017, _xlfn.IFS(D114=1, VLOOKUP(H114, Priv_Workers!$B$2:$AR$55, 38, FALSE), D114=2, VLOOKUP(H114, Priv_Workers!$B$2:$AR$55, 39, FALSE), D114=3, VLOOKUP(H114, Priv_Workers!$B$2:$AR$55, 40, FALSE), D114=4, VLOOKUP(H114, Priv_Workers!$B$2:$AR$55, 41, FALSE), D114=5, VLOOKUP(H114, Priv_Workers!$B$2:$AR$55, 42, FALSE), D114=6, VLOOKUP(H114, Priv_Workers!$B$2:$AR$55, 43)))</f>
        <v>3452834</v>
      </c>
      <c r="X114" s="15">
        <f t="shared" si="11"/>
        <v>1.7736155285773946E-3</v>
      </c>
      <c r="Y114" s="8">
        <f>_xlfn.IFS(C114=2014, _xlfn.IFS(E114=1, VLOOKUP(H114, Wage_Info!$B$2:$AD$55, 2, FALSE), E114=2, VLOOKUP(H114, Wage_Info!$B$2:$AD$55, 3, FALSE), E114=3, VLOOKUP(H114, Wage_Info!$B$2:$AD$55, 4, FALSE), E114=4, VLOOKUP(H114, Wage_Info!$B$2:$AD$55, 5, FALSE)), C114=2015, _xlfn.IFS(E114=1, VLOOKUP(H114, Wage_Info!$B$2:$AD$55, 6, FALSE), E114=2, VLOOKUP(H114, Wage_Info!$B$2:$AD$55, 7, FALSE), E114=3, VLOOKUP(H114, Wage_Info!$B$2:$AD$55, 8, FALSE), E114=4, VLOOKUP(H114, Wage_Info!$B$2:$AD$55, 9, FALSE)), C114=2016, _xlfn.IFS(E114=1, VLOOKUP(H114, Wage_Info!$B$2:$AD$55, 10, FALSE), E114=2, VLOOKUP(H114, Wage_Info!$B$2:$AD$55, 11, FALSE), E114=3, VLOOKUP(H114, Wage_Info!$B$2:$AD$55, 12, FALSE), E114=4, VLOOKUP(H114, Wage_Info!$B$2:$AD$55, 13, FALSE)), C114=2017, _xlfn.IFS(E114=1, VLOOKUP(H114, Wage_Info!$B$2:$AD$55, 14, FALSE), E114=2, VLOOKUP(H114, Wage_Info!$B$2:$AD$55, 15, FALSE)))</f>
        <v>71579514</v>
      </c>
      <c r="Z114" s="8">
        <f>_xlfn.IFS(C114=2014, _xlfn.IFS(E114=1, VLOOKUP(H114, Wage_Info!$B$2:$AD$55, 16, FALSE), E114=2, VLOOKUP(H114, Wage_Info!$B$2:$AD$55, 17, FALSE), E114=3, VLOOKUP(H114, Wage_Info!$B$2:$AD$55, 18, FALSE), E114=4, VLOOKUP(H114, Wage_Info!$B$2:$AD$55, 19, FALSE)), C114=2015, _xlfn.IFS(E114=1, VLOOKUP(H114, Wage_Info!$B$2:$AD$55, 20, FALSE), E114=2, VLOOKUP(H114, Wage_Info!$B$2:$AD$55, 21, FALSE), E114=3, VLOOKUP(H114, Wage_Info!$B$2:$AD$55, 22, FALSE), E114=4, VLOOKUP(H114, Wage_Info!$B$2:$AD$55, 23, FALSE)), C114=2016, _xlfn.IFS(E114=1, VLOOKUP(H114, Wage_Info!$B$2:$AD$55, 24, FALSE), E114=2, VLOOKUP(H114, Wage_Info!$B$2:$AD$55, 25, FALSE), E114=3, VLOOKUP(H114, Wage_Info!$B$2:$AD$55, 26, FALSE), E114=4, VLOOKUP(H114, Wage_Info!$B$2:$AD$55, 27, FALSE)), C114=2017, _xlfn.IFS(E114=1, VLOOKUP(H114, Wage_Info!$B$2:$AD$55, 28, FALSE), E114=2, VLOOKUP(H114, Wage_Info!$B$2:$AD$55, 29, FALSE)))</f>
        <v>45204749653</v>
      </c>
      <c r="AA114" s="16">
        <f t="shared" si="12"/>
        <v>1.5834511760259168E-3</v>
      </c>
      <c r="AB114">
        <f>Key!C259</f>
        <v>1</v>
      </c>
      <c r="AC114">
        <f t="shared" si="13"/>
        <v>0</v>
      </c>
      <c r="AD114">
        <f t="shared" si="14"/>
        <v>0</v>
      </c>
      <c r="AE114">
        <f t="shared" si="15"/>
        <v>0</v>
      </c>
    </row>
    <row r="115" spans="1:31" x14ac:dyDescent="0.3">
      <c r="A115">
        <v>347</v>
      </c>
      <c r="B115">
        <v>27</v>
      </c>
      <c r="C115">
        <v>2015</v>
      </c>
      <c r="D115">
        <v>3</v>
      </c>
      <c r="E115">
        <f t="shared" si="8"/>
        <v>1</v>
      </c>
      <c r="F115">
        <v>2015</v>
      </c>
      <c r="G115" t="s">
        <v>284</v>
      </c>
      <c r="H115" s="13">
        <f>VALUE(IF(G115="foreign",53,SUBSTITUTE(G115,G115,VLOOKUP(G115,Key!$F$2:$G$55,2,))))</f>
        <v>11</v>
      </c>
      <c r="I115" t="s">
        <v>289</v>
      </c>
      <c r="J115">
        <f>VALUE(_xlfn.IFS(I115="foreign",53,I115="fictional",54,NOT(OR(I115="foreign",I115="fictional")),SUBSTITUTE(I115,I115,VLOOKUP(I115,Key!$F$2:$G$55,2,))))</f>
        <v>10</v>
      </c>
      <c r="K115">
        <f t="shared" si="9"/>
        <v>0</v>
      </c>
      <c r="L115">
        <f>VLOOKUP(H115, Key!$G$2:$J$54, 2)</f>
        <v>5</v>
      </c>
      <c r="M115">
        <f>VLOOKUP(J115, Key!$G$2:$J$54, 2)</f>
        <v>3</v>
      </c>
      <c r="N115">
        <f>VLOOKUP("*"&amp;G115&amp;"*",Key!$M$2:$N$6,2,FALSE)</f>
        <v>3</v>
      </c>
      <c r="O115">
        <f>VLOOKUP("*"&amp;G115&amp;"*",Key!$Q$2:$R$11,2,FALSE)</f>
        <v>7</v>
      </c>
      <c r="P115">
        <v>3705</v>
      </c>
      <c r="Q115" s="8">
        <v>90000000</v>
      </c>
      <c r="R115" t="s">
        <v>283</v>
      </c>
      <c r="S115">
        <f>VLOOKUP(R115, Key!$T$2:$U$27, 2, FALSE)</f>
        <v>4</v>
      </c>
      <c r="T115">
        <f t="shared" si="10"/>
        <v>0</v>
      </c>
      <c r="U115">
        <f>_xlfn.IFS(F115=2017, VLOOKUP(H115, 'State Pop'!$B$2:$F$55,5),F115=2016, VLOOKUP(H115, 'State Pop'!$B$2:$F$55,4), F115=2015, VLOOKUP(H115, 'State Pop'!$B$2:$F$55,3), F115=2014, VLOOKUP(H115, 'State Pop'!$B$2:$F$55,2))</f>
        <v>10199533</v>
      </c>
      <c r="V115">
        <f>_xlfn.IFS(C115=2014, _xlfn.IFS(D115=1, VLOOKUP(H115, Film_Workers!$B$2:$AR$55, 2, FALSE), D115=2, VLOOKUP(H115, Film_Workers!$B$2:$AR$55, 3, FALSE), D115=3, VLOOKUP(H115, Film_Workers!$B$2:$AR$55, 4, FALSE), D115=4, VLOOKUP(H115, Film_Workers!$B$2:$AR$55, 5, FALSE), D115=5, VLOOKUP(H115, Film_Workers!$B$2:$AR$55, 6, FALSE), D115=6, VLOOKUP(H115, Film_Workers!$B$2:$AR$55, 7, FALSE), D115=7, VLOOKUP(H115, Film_Workers!$B$2:$AR$55, 8, FALSE), D115=8, VLOOKUP(H115, Film_Workers!$B$2:$AR$55, 9, FALSE), D115=9, VLOOKUP(H115, Film_Workers!$B$2:$AR$55, 10, FALSE), D115=10, VLOOKUP(H115, Film_Workers!$B$2:$AR$55, 11, FALSE), D115=11, VLOOKUP(H115, Film_Workers!$B$2:$AR$55, 12, FALSE), D115=12, VLOOKUP(H115, Film_Workers!$B$2:$AR$55, 13, FALSE)), C115=2015, _xlfn.IFS(D115=1, VLOOKUP(H115, Film_Workers!$B$2:$AR$55, 14, FALSE), D115=2, VLOOKUP(H115, Film_Workers!$B$2:$AR$55, 15, FALSE), D115=3, VLOOKUP(H115, Film_Workers!$B$2:$AR$55, 16, FALSE), D115=4, VLOOKUP(H115, Film_Workers!$B$2:$AR$55, 17, FALSE), D115=5, VLOOKUP(H115, Film_Workers!$B$2:$AR$55, 18, FALSE), D115=6, VLOOKUP(H115, Film_Workers!$B$2:$AR$55, 19, FALSE), D115=7, VLOOKUP(H115, Film_Workers!$B$2:$AR$55, 20, FALSE), D115=8, VLOOKUP(H115, Film_Workers!$B$2:$AR$55, 21, FALSE), D115=9, VLOOKUP(H115, Film_Workers!$B$2:$AR$55, 22, FALSE), D115=10, VLOOKUP(H115, Film_Workers!$B$2:$AR$55, 23, FALSE), D115=11, VLOOKUP(H115, Film_Workers!$B$2:$AR$55, 24, FALSE), D115=12, VLOOKUP(H115, Film_Workers!$B$2:$AR$55, 25, FALSE)), C115=2016, _xlfn.IFS(D115=1, VLOOKUP(H115, Film_Workers!$B$2:$AR$55, 26, FALSE), D115=2, VLOOKUP(H115, Film_Workers!$B$2:$AR$55, 27, FALSE), D115=3, VLOOKUP(H115, Film_Workers!$B$2:$AR$55, 28, FALSE), D115=4, VLOOKUP(H115, Film_Workers!$B$2:$AR$55, 29, FALSE), D115=5, VLOOKUP(H115, Film_Workers!$B$2:$AR$55, 30, FALSE), D115=6, VLOOKUP(H115, Film_Workers!$B$2:$AR$55, 31, FALSE), D115=7, VLOOKUP(H115, Film_Workers!$B$2:$AR$55, 32, FALSE), D115=8, VLOOKUP(H115, Film_Workers!$B$2:$AR$55, 33, FALSE), D115=9, VLOOKUP(H115, Film_Workers!$B$2:$AR$55, 34, FALSE), D115=10, VLOOKUP(H115, Film_Workers!$B$2:$AR$55, 35, FALSE), D115=11, VLOOKUP(H115, Film_Workers!$B$2:$AR$55, 36, FALSE), D115=12, VLOOKUP(H115, Film_Workers!$B$2:$AR$55, 37, FALSE)), C115=2017, _xlfn.IFS(D115=1, VLOOKUP(H115, Film_Workers!$B$2:$AR$55, 38, FALSE), D115=2, VLOOKUP(H115, Film_Workers!$B$2:$AR$55, 39, FALSE), D115=3, VLOOKUP(H115, Film_Workers!$B$2:$AR$55, 40, FALSE), D115=4, VLOOKUP(H115, Film_Workers!$B$2:$AR$55, 41, FALSE), D115=5, VLOOKUP(H115, Film_Workers!$B$2:$AR$55, 42, FALSE), D115=6, VLOOKUP(H115, Film_Workers!$B$2:$AR$55, 43)))</f>
        <v>6124</v>
      </c>
      <c r="W115">
        <f>_xlfn.IFS(C115=2014, _xlfn.IFS(D115=1, VLOOKUP(H115, Priv_Workers!$B$2:$AR$55, 2, FALSE), D115=2, VLOOKUP(H115, Priv_Workers!$B$2:$AR$55, 3, FALSE), D115=3, VLOOKUP(H115, Priv_Workers!$B$2:$AR$55, 4, FALSE), D115=4, VLOOKUP(H115, Priv_Workers!$B$2:$AR$55, 5, FALSE), D115=5, VLOOKUP(H115, Priv_Workers!$B$2:$AR$55, 6, FALSE), D115=6, VLOOKUP(H115, Priv_Workers!$B$2:$AR$55, 7, FALSE), D115=7, VLOOKUP(H115, Priv_Workers!$B$2:$AR$55, 8, FALSE), D115=8, VLOOKUP(H115, Priv_Workers!$B$2:$AR$55, 9, FALSE), D115=9, VLOOKUP(H115, Priv_Workers!$B$2:$AR$55, 10, FALSE), D115=10, VLOOKUP(H115, Priv_Workers!$B$2:$AR$55, 11, FALSE), D115=11, VLOOKUP(H115, Priv_Workers!$B$2:$AR$55, 12, FALSE), D115=12, VLOOKUP(H115, Priv_Workers!$B$2:$AR$55, 13, FALSE)), C115=2015, _xlfn.IFS(D115=1, VLOOKUP(H115, Priv_Workers!$B$2:$AR$55, 14, FALSE), D115=2, VLOOKUP(H115, Priv_Workers!$B$2:$AR$55, 15, FALSE), D115=3, VLOOKUP(H115, Priv_Workers!$B$2:$AR$55, 16, FALSE), D115=4, VLOOKUP(H115, Priv_Workers!$B$2:$AR$55, 17, FALSE), D115=5, VLOOKUP(H115, Priv_Workers!$B$2:$AR$55, 18, FALSE), D115=6, VLOOKUP(H115, Priv_Workers!$B$2:$AR$55, 19, FALSE), D115=7, VLOOKUP(H115, Priv_Workers!$B$2:$AR$55, 20, FALSE), D115=8, VLOOKUP(H115, Priv_Workers!$B$2:$AR$55, 21, FALSE), D115=9, VLOOKUP(H115, Priv_Workers!$B$2:$AR$55, 22, FALSE), D115=10, VLOOKUP(H115, Priv_Workers!$B$2:$AR$55, 23, FALSE), D115=11, VLOOKUP(H115, Priv_Workers!$B$2:$AR$55, 24, FALSE), D115=12, VLOOKUP(H115, Priv_Workers!$B$2:$AR$55, 25, FALSE)), C115=2016, _xlfn.IFS(D115=1, VLOOKUP(H115, Priv_Workers!$B$2:$AR$55, 26, FALSE), D115=2, VLOOKUP(H115, Priv_Workers!$B$2:$AR$55, 27, FALSE), D115=3, VLOOKUP(H115, Priv_Workers!$B$2:$AR$55, 28, FALSE), D115=4, VLOOKUP(H115, Priv_Workers!$B$2:$AR$55, 29, FALSE), D115=5, VLOOKUP(H115, Priv_Workers!$B$2:$AR$55, 30, FALSE), D115=6, VLOOKUP(H115, Priv_Workers!$B$2:$AR$55, 31, FALSE), D115=7, VLOOKUP(H115, Priv_Workers!$B$2:$AR$55, 32, FALSE), D115=8, VLOOKUP(H115, Priv_Workers!$B$2:$AR$55, 33, FALSE), D115=9, VLOOKUP(H115, Priv_Workers!$B$2:$AR$55, 34, FALSE), D115=10, VLOOKUP(H115, Priv_Workers!$B$2:$AR$55, 35, FALSE), D115=11, VLOOKUP(H115, Priv_Workers!$B$2:$AR$55, 36, FALSE), D115=12, VLOOKUP(H115, Priv_Workers!$B$2:$AR$55, 37, FALSE)), C115=2017, _xlfn.IFS(D115=1, VLOOKUP(H115, Priv_Workers!$B$2:$AR$55, 38, FALSE), D115=2, VLOOKUP(H115, Priv_Workers!$B$2:$AR$55, 39, FALSE), D115=3, VLOOKUP(H115, Priv_Workers!$B$2:$AR$55, 40, FALSE), D115=4, VLOOKUP(H115, Priv_Workers!$B$2:$AR$55, 41, FALSE), D115=5, VLOOKUP(H115, Priv_Workers!$B$2:$AR$55, 42, FALSE), D115=6, VLOOKUP(H115, Priv_Workers!$B$2:$AR$55, 43)))</f>
        <v>3452834</v>
      </c>
      <c r="X115" s="15">
        <f t="shared" si="11"/>
        <v>1.7736155285773946E-3</v>
      </c>
      <c r="Y115" s="8">
        <f>_xlfn.IFS(C115=2014, _xlfn.IFS(E115=1, VLOOKUP(H115, Wage_Info!$B$2:$AD$55, 2, FALSE), E115=2, VLOOKUP(H115, Wage_Info!$B$2:$AD$55, 3, FALSE), E115=3, VLOOKUP(H115, Wage_Info!$B$2:$AD$55, 4, FALSE), E115=4, VLOOKUP(H115, Wage_Info!$B$2:$AD$55, 5, FALSE)), C115=2015, _xlfn.IFS(E115=1, VLOOKUP(H115, Wage_Info!$B$2:$AD$55, 6, FALSE), E115=2, VLOOKUP(H115, Wage_Info!$B$2:$AD$55, 7, FALSE), E115=3, VLOOKUP(H115, Wage_Info!$B$2:$AD$55, 8, FALSE), E115=4, VLOOKUP(H115, Wage_Info!$B$2:$AD$55, 9, FALSE)), C115=2016, _xlfn.IFS(E115=1, VLOOKUP(H115, Wage_Info!$B$2:$AD$55, 10, FALSE), E115=2, VLOOKUP(H115, Wage_Info!$B$2:$AD$55, 11, FALSE), E115=3, VLOOKUP(H115, Wage_Info!$B$2:$AD$55, 12, FALSE), E115=4, VLOOKUP(H115, Wage_Info!$B$2:$AD$55, 13, FALSE)), C115=2017, _xlfn.IFS(E115=1, VLOOKUP(H115, Wage_Info!$B$2:$AD$55, 14, FALSE), E115=2, VLOOKUP(H115, Wage_Info!$B$2:$AD$55, 15, FALSE)))</f>
        <v>71579514</v>
      </c>
      <c r="Z115" s="8">
        <f>_xlfn.IFS(C115=2014, _xlfn.IFS(E115=1, VLOOKUP(H115, Wage_Info!$B$2:$AD$55, 16, FALSE), E115=2, VLOOKUP(H115, Wage_Info!$B$2:$AD$55, 17, FALSE), E115=3, VLOOKUP(H115, Wage_Info!$B$2:$AD$55, 18, FALSE), E115=4, VLOOKUP(H115, Wage_Info!$B$2:$AD$55, 19, FALSE)), C115=2015, _xlfn.IFS(E115=1, VLOOKUP(H115, Wage_Info!$B$2:$AD$55, 20, FALSE), E115=2, VLOOKUP(H115, Wage_Info!$B$2:$AD$55, 21, FALSE), E115=3, VLOOKUP(H115, Wage_Info!$B$2:$AD$55, 22, FALSE), E115=4, VLOOKUP(H115, Wage_Info!$B$2:$AD$55, 23, FALSE)), C115=2016, _xlfn.IFS(E115=1, VLOOKUP(H115, Wage_Info!$B$2:$AD$55, 24, FALSE), E115=2, VLOOKUP(H115, Wage_Info!$B$2:$AD$55, 25, FALSE), E115=3, VLOOKUP(H115, Wage_Info!$B$2:$AD$55, 26, FALSE), E115=4, VLOOKUP(H115, Wage_Info!$B$2:$AD$55, 27, FALSE)), C115=2017, _xlfn.IFS(E115=1, VLOOKUP(H115, Wage_Info!$B$2:$AD$55, 28, FALSE), E115=2, VLOOKUP(H115, Wage_Info!$B$2:$AD$55, 29, FALSE)))</f>
        <v>45204749653</v>
      </c>
      <c r="AA115" s="16">
        <f t="shared" si="12"/>
        <v>1.5834511760259168E-3</v>
      </c>
      <c r="AB115">
        <f>Key!C348</f>
        <v>1</v>
      </c>
      <c r="AC115">
        <f t="shared" si="13"/>
        <v>0</v>
      </c>
      <c r="AD115">
        <f t="shared" si="14"/>
        <v>0</v>
      </c>
      <c r="AE115">
        <f t="shared" si="15"/>
        <v>0</v>
      </c>
    </row>
    <row r="116" spans="1:31" x14ac:dyDescent="0.3">
      <c r="A116">
        <v>394</v>
      </c>
      <c r="B116">
        <v>74</v>
      </c>
      <c r="C116">
        <v>2015</v>
      </c>
      <c r="D116">
        <v>3</v>
      </c>
      <c r="E116">
        <f t="shared" si="8"/>
        <v>1</v>
      </c>
      <c r="F116">
        <v>2015</v>
      </c>
      <c r="G116" t="s">
        <v>282</v>
      </c>
      <c r="H116" s="13">
        <f>VALUE(IF(G116="foreign",53,SUBSTITUTE(G116,G116,VLOOKUP(G116,Key!$F$2:$G$55,2,))))</f>
        <v>53</v>
      </c>
      <c r="I116" t="s">
        <v>216</v>
      </c>
      <c r="J116">
        <f>VALUE(_xlfn.IFS(I116="foreign",53,I116="fictional",54,NOT(OR(I116="foreign",I116="fictional")),SUBSTITUTE(I116,I116,VLOOKUP(I116,Key!$F$2:$G$55,2,))))</f>
        <v>54</v>
      </c>
      <c r="K116">
        <f t="shared" si="9"/>
        <v>0</v>
      </c>
      <c r="L116">
        <f>VLOOKUP(H116, Key!$G$2:$J$54, 2)</f>
        <v>0</v>
      </c>
      <c r="M116">
        <f>VLOOKUP(J116, Key!$G$2:$J$54, 2)</f>
        <v>0</v>
      </c>
      <c r="N116">
        <f>VLOOKUP("*"&amp;G116&amp;"*",Key!$M$2:$N$6,2,FALSE)</f>
        <v>0</v>
      </c>
      <c r="O116">
        <f>VLOOKUP("*"&amp;G116&amp;"*",Key!$Q$2:$R$11,2,FALSE)</f>
        <v>0</v>
      </c>
      <c r="P116">
        <v>2919</v>
      </c>
      <c r="Q116" s="8">
        <v>15000000</v>
      </c>
      <c r="R116" t="s">
        <v>174</v>
      </c>
      <c r="S116">
        <f>VLOOKUP(R116, Key!$T$2:$U$27, 2, FALSE)</f>
        <v>1</v>
      </c>
      <c r="T116">
        <f t="shared" si="10"/>
        <v>0</v>
      </c>
      <c r="U116">
        <f>_xlfn.IFS(F116=2017, VLOOKUP(H116, 'State Pop'!$B$2:$F$55,5),F116=2016, VLOOKUP(H116, 'State Pop'!$B$2:$F$55,4), F116=2015, VLOOKUP(H116, 'State Pop'!$B$2:$F$55,3), F116=2014, VLOOKUP(H116, 'State Pop'!$B$2:$F$55,2))</f>
        <v>0</v>
      </c>
      <c r="V116">
        <f>_xlfn.IFS(C116=2014, _xlfn.IFS(D116=1, VLOOKUP(H116, Film_Workers!$B$2:$AR$55, 2, FALSE), D116=2, VLOOKUP(H116, Film_Workers!$B$2:$AR$55, 3, FALSE), D116=3, VLOOKUP(H116, Film_Workers!$B$2:$AR$55, 4, FALSE), D116=4, VLOOKUP(H116, Film_Workers!$B$2:$AR$55, 5, FALSE), D116=5, VLOOKUP(H116, Film_Workers!$B$2:$AR$55, 6, FALSE), D116=6, VLOOKUP(H116, Film_Workers!$B$2:$AR$55, 7, FALSE), D116=7, VLOOKUP(H116, Film_Workers!$B$2:$AR$55, 8, FALSE), D116=8, VLOOKUP(H116, Film_Workers!$B$2:$AR$55, 9, FALSE), D116=9, VLOOKUP(H116, Film_Workers!$B$2:$AR$55, 10, FALSE), D116=10, VLOOKUP(H116, Film_Workers!$B$2:$AR$55, 11, FALSE), D116=11, VLOOKUP(H116, Film_Workers!$B$2:$AR$55, 12, FALSE), D116=12, VLOOKUP(H116, Film_Workers!$B$2:$AR$55, 13, FALSE)), C116=2015, _xlfn.IFS(D116=1, VLOOKUP(H116, Film_Workers!$B$2:$AR$55, 14, FALSE), D116=2, VLOOKUP(H116, Film_Workers!$B$2:$AR$55, 15, FALSE), D116=3, VLOOKUP(H116, Film_Workers!$B$2:$AR$55, 16, FALSE), D116=4, VLOOKUP(H116, Film_Workers!$B$2:$AR$55, 17, FALSE), D116=5, VLOOKUP(H116, Film_Workers!$B$2:$AR$55, 18, FALSE), D116=6, VLOOKUP(H116, Film_Workers!$B$2:$AR$55, 19, FALSE), D116=7, VLOOKUP(H116, Film_Workers!$B$2:$AR$55, 20, FALSE), D116=8, VLOOKUP(H116, Film_Workers!$B$2:$AR$55, 21, FALSE), D116=9, VLOOKUP(H116, Film_Workers!$B$2:$AR$55, 22, FALSE), D116=10, VLOOKUP(H116, Film_Workers!$B$2:$AR$55, 23, FALSE), D116=11, VLOOKUP(H116, Film_Workers!$B$2:$AR$55, 24, FALSE), D116=12, VLOOKUP(H116, Film_Workers!$B$2:$AR$55, 25, FALSE)), C116=2016, _xlfn.IFS(D116=1, VLOOKUP(H116, Film_Workers!$B$2:$AR$55, 26, FALSE), D116=2, VLOOKUP(H116, Film_Workers!$B$2:$AR$55, 27, FALSE), D116=3, VLOOKUP(H116, Film_Workers!$B$2:$AR$55, 28, FALSE), D116=4, VLOOKUP(H116, Film_Workers!$B$2:$AR$55, 29, FALSE), D116=5, VLOOKUP(H116, Film_Workers!$B$2:$AR$55, 30, FALSE), D116=6, VLOOKUP(H116, Film_Workers!$B$2:$AR$55, 31, FALSE), D116=7, VLOOKUP(H116, Film_Workers!$B$2:$AR$55, 32, FALSE), D116=8, VLOOKUP(H116, Film_Workers!$B$2:$AR$55, 33, FALSE), D116=9, VLOOKUP(H116, Film_Workers!$B$2:$AR$55, 34, FALSE), D116=10, VLOOKUP(H116, Film_Workers!$B$2:$AR$55, 35, FALSE), D116=11, VLOOKUP(H116, Film_Workers!$B$2:$AR$55, 36, FALSE), D116=12, VLOOKUP(H116, Film_Workers!$B$2:$AR$55, 37, FALSE)), C116=2017, _xlfn.IFS(D116=1, VLOOKUP(H116, Film_Workers!$B$2:$AR$55, 38, FALSE), D116=2, VLOOKUP(H116, Film_Workers!$B$2:$AR$55, 39, FALSE), D116=3, VLOOKUP(H116, Film_Workers!$B$2:$AR$55, 40, FALSE), D116=4, VLOOKUP(H116, Film_Workers!$B$2:$AR$55, 41, FALSE), D116=5, VLOOKUP(H116, Film_Workers!$B$2:$AR$55, 42, FALSE), D116=6, VLOOKUP(H116, Film_Workers!$B$2:$AR$55, 43)))</f>
        <v>0</v>
      </c>
      <c r="W116">
        <f>_xlfn.IFS(C116=2014, _xlfn.IFS(D116=1, VLOOKUP(H116, Priv_Workers!$B$2:$AR$55, 2, FALSE), D116=2, VLOOKUP(H116, Priv_Workers!$B$2:$AR$55, 3, FALSE), D116=3, VLOOKUP(H116, Priv_Workers!$B$2:$AR$55, 4, FALSE), D116=4, VLOOKUP(H116, Priv_Workers!$B$2:$AR$55, 5, FALSE), D116=5, VLOOKUP(H116, Priv_Workers!$B$2:$AR$55, 6, FALSE), D116=6, VLOOKUP(H116, Priv_Workers!$B$2:$AR$55, 7, FALSE), D116=7, VLOOKUP(H116, Priv_Workers!$B$2:$AR$55, 8, FALSE), D116=8, VLOOKUP(H116, Priv_Workers!$B$2:$AR$55, 9, FALSE), D116=9, VLOOKUP(H116, Priv_Workers!$B$2:$AR$55, 10, FALSE), D116=10, VLOOKUP(H116, Priv_Workers!$B$2:$AR$55, 11, FALSE), D116=11, VLOOKUP(H116, Priv_Workers!$B$2:$AR$55, 12, FALSE), D116=12, VLOOKUP(H116, Priv_Workers!$B$2:$AR$55, 13, FALSE)), C116=2015, _xlfn.IFS(D116=1, VLOOKUP(H116, Priv_Workers!$B$2:$AR$55, 14, FALSE), D116=2, VLOOKUP(H116, Priv_Workers!$B$2:$AR$55, 15, FALSE), D116=3, VLOOKUP(H116, Priv_Workers!$B$2:$AR$55, 16, FALSE), D116=4, VLOOKUP(H116, Priv_Workers!$B$2:$AR$55, 17, FALSE), D116=5, VLOOKUP(H116, Priv_Workers!$B$2:$AR$55, 18, FALSE), D116=6, VLOOKUP(H116, Priv_Workers!$B$2:$AR$55, 19, FALSE), D116=7, VLOOKUP(H116, Priv_Workers!$B$2:$AR$55, 20, FALSE), D116=8, VLOOKUP(H116, Priv_Workers!$B$2:$AR$55, 21, FALSE), D116=9, VLOOKUP(H116, Priv_Workers!$B$2:$AR$55, 22, FALSE), D116=10, VLOOKUP(H116, Priv_Workers!$B$2:$AR$55, 23, FALSE), D116=11, VLOOKUP(H116, Priv_Workers!$B$2:$AR$55, 24, FALSE), D116=12, VLOOKUP(H116, Priv_Workers!$B$2:$AR$55, 25, FALSE)), C116=2016, _xlfn.IFS(D116=1, VLOOKUP(H116, Priv_Workers!$B$2:$AR$55, 26, FALSE), D116=2, VLOOKUP(H116, Priv_Workers!$B$2:$AR$55, 27, FALSE), D116=3, VLOOKUP(H116, Priv_Workers!$B$2:$AR$55, 28, FALSE), D116=4, VLOOKUP(H116, Priv_Workers!$B$2:$AR$55, 29, FALSE), D116=5, VLOOKUP(H116, Priv_Workers!$B$2:$AR$55, 30, FALSE), D116=6, VLOOKUP(H116, Priv_Workers!$B$2:$AR$55, 31, FALSE), D116=7, VLOOKUP(H116, Priv_Workers!$B$2:$AR$55, 32, FALSE), D116=8, VLOOKUP(H116, Priv_Workers!$B$2:$AR$55, 33, FALSE), D116=9, VLOOKUP(H116, Priv_Workers!$B$2:$AR$55, 34, FALSE), D116=10, VLOOKUP(H116, Priv_Workers!$B$2:$AR$55, 35, FALSE), D116=11, VLOOKUP(H116, Priv_Workers!$B$2:$AR$55, 36, FALSE), D116=12, VLOOKUP(H116, Priv_Workers!$B$2:$AR$55, 37, FALSE)), C116=2017, _xlfn.IFS(D116=1, VLOOKUP(H116, Priv_Workers!$B$2:$AR$55, 38, FALSE), D116=2, VLOOKUP(H116, Priv_Workers!$B$2:$AR$55, 39, FALSE), D116=3, VLOOKUP(H116, Priv_Workers!$B$2:$AR$55, 40, FALSE), D116=4, VLOOKUP(H116, Priv_Workers!$B$2:$AR$55, 41, FALSE), D116=5, VLOOKUP(H116, Priv_Workers!$B$2:$AR$55, 42, FALSE), D116=6, VLOOKUP(H116, Priv_Workers!$B$2:$AR$55, 43)))</f>
        <v>0</v>
      </c>
      <c r="X116" s="15" t="e">
        <f t="shared" si="11"/>
        <v>#DIV/0!</v>
      </c>
      <c r="Y116" s="8">
        <f>_xlfn.IFS(C116=2014, _xlfn.IFS(E116=1, VLOOKUP(H116, Wage_Info!$B$2:$AD$55, 2, FALSE), E116=2, VLOOKUP(H116, Wage_Info!$B$2:$AD$55, 3, FALSE), E116=3, VLOOKUP(H116, Wage_Info!$B$2:$AD$55, 4, FALSE), E116=4, VLOOKUP(H116, Wage_Info!$B$2:$AD$55, 5, FALSE)), C116=2015, _xlfn.IFS(E116=1, VLOOKUP(H116, Wage_Info!$B$2:$AD$55, 6, FALSE), E116=2, VLOOKUP(H116, Wage_Info!$B$2:$AD$55, 7, FALSE), E116=3, VLOOKUP(H116, Wage_Info!$B$2:$AD$55, 8, FALSE), E116=4, VLOOKUP(H116, Wage_Info!$B$2:$AD$55, 9, FALSE)), C116=2016, _xlfn.IFS(E116=1, VLOOKUP(H116, Wage_Info!$B$2:$AD$55, 10, FALSE), E116=2, VLOOKUP(H116, Wage_Info!$B$2:$AD$55, 11, FALSE), E116=3, VLOOKUP(H116, Wage_Info!$B$2:$AD$55, 12, FALSE), E116=4, VLOOKUP(H116, Wage_Info!$B$2:$AD$55, 13, FALSE)), C116=2017, _xlfn.IFS(E116=1, VLOOKUP(H116, Wage_Info!$B$2:$AD$55, 14, FALSE), E116=2, VLOOKUP(H116, Wage_Info!$B$2:$AD$55, 15, FALSE)))</f>
        <v>0</v>
      </c>
      <c r="Z116" s="8">
        <f>_xlfn.IFS(C116=2014, _xlfn.IFS(E116=1, VLOOKUP(H116, Wage_Info!$B$2:$AD$55, 16, FALSE), E116=2, VLOOKUP(H116, Wage_Info!$B$2:$AD$55, 17, FALSE), E116=3, VLOOKUP(H116, Wage_Info!$B$2:$AD$55, 18, FALSE), E116=4, VLOOKUP(H116, Wage_Info!$B$2:$AD$55, 19, FALSE)), C116=2015, _xlfn.IFS(E116=1, VLOOKUP(H116, Wage_Info!$B$2:$AD$55, 20, FALSE), E116=2, VLOOKUP(H116, Wage_Info!$B$2:$AD$55, 21, FALSE), E116=3, VLOOKUP(H116, Wage_Info!$B$2:$AD$55, 22, FALSE), E116=4, VLOOKUP(H116, Wage_Info!$B$2:$AD$55, 23, FALSE)), C116=2016, _xlfn.IFS(E116=1, VLOOKUP(H116, Wage_Info!$B$2:$AD$55, 24, FALSE), E116=2, VLOOKUP(H116, Wage_Info!$B$2:$AD$55, 25, FALSE), E116=3, VLOOKUP(H116, Wage_Info!$B$2:$AD$55, 26, FALSE), E116=4, VLOOKUP(H116, Wage_Info!$B$2:$AD$55, 27, FALSE)), C116=2017, _xlfn.IFS(E116=1, VLOOKUP(H116, Wage_Info!$B$2:$AD$55, 28, FALSE), E116=2, VLOOKUP(H116, Wage_Info!$B$2:$AD$55, 29, FALSE)))</f>
        <v>0</v>
      </c>
      <c r="AA116" s="16" t="e">
        <f t="shared" si="12"/>
        <v>#DIV/0!</v>
      </c>
      <c r="AB116">
        <f>Key!C395</f>
        <v>1</v>
      </c>
      <c r="AC116">
        <f t="shared" si="13"/>
        <v>0</v>
      </c>
      <c r="AD116">
        <f t="shared" si="14"/>
        <v>0</v>
      </c>
      <c r="AE116">
        <f t="shared" si="15"/>
        <v>0</v>
      </c>
    </row>
    <row r="117" spans="1:31" x14ac:dyDescent="0.3">
      <c r="A117">
        <v>420</v>
      </c>
      <c r="B117">
        <v>100</v>
      </c>
      <c r="C117">
        <v>2015</v>
      </c>
      <c r="D117">
        <v>3</v>
      </c>
      <c r="E117">
        <f t="shared" si="8"/>
        <v>1</v>
      </c>
      <c r="F117">
        <v>2015</v>
      </c>
      <c r="G117" t="s">
        <v>293</v>
      </c>
      <c r="H117" s="13">
        <f>VALUE(IF(G117="foreign",53,SUBSTITUTE(G117,G117,VLOOKUP(G117,Key!$F$2:$G$55,2,))))</f>
        <v>19</v>
      </c>
      <c r="I117" t="s">
        <v>185</v>
      </c>
      <c r="J117">
        <f>VALUE(_xlfn.IFS(I117="foreign",53,I117="fictional",54,NOT(OR(I117="foreign",I117="fictional")),SUBSTITUTE(I117,I117,VLOOKUP(I117,Key!$F$2:$G$55,2,))))</f>
        <v>33</v>
      </c>
      <c r="K117">
        <f t="shared" si="9"/>
        <v>0</v>
      </c>
      <c r="L117">
        <f>VLOOKUP(H117, Key!$G$2:$J$54, 2)</f>
        <v>4</v>
      </c>
      <c r="M117">
        <f>VLOOKUP(J117, Key!$G$2:$J$54, 2)</f>
        <v>3</v>
      </c>
      <c r="N117">
        <f>VLOOKUP("*"&amp;G117&amp;"*",Key!$M$2:$N$6,2,FALSE)</f>
        <v>3</v>
      </c>
      <c r="O117">
        <f>VLOOKUP("*"&amp;G117&amp;"*",Key!$Q$2:$R$11,2,FALSE)</f>
        <v>9</v>
      </c>
      <c r="P117">
        <v>2529</v>
      </c>
      <c r="Q117" s="8">
        <v>50000000</v>
      </c>
      <c r="R117" t="s">
        <v>178</v>
      </c>
      <c r="S117">
        <f>VLOOKUP(R117, Key!$T$2:$U$27, 2, FALSE)</f>
        <v>5</v>
      </c>
      <c r="T117">
        <f t="shared" si="10"/>
        <v>0</v>
      </c>
      <c r="U117">
        <f>_xlfn.IFS(F117=2017, VLOOKUP(H117, 'State Pop'!$B$2:$F$55,5),F117=2016, VLOOKUP(H117, 'State Pop'!$B$2:$F$55,4), F117=2015, VLOOKUP(H117, 'State Pop'!$B$2:$F$55,3), F117=2014, VLOOKUP(H117, 'State Pop'!$B$2:$F$55,2))</f>
        <v>4671211</v>
      </c>
      <c r="V117">
        <f>_xlfn.IFS(C117=2014, _xlfn.IFS(D117=1, VLOOKUP(H117, Film_Workers!$B$2:$AR$55, 2, FALSE), D117=2, VLOOKUP(H117, Film_Workers!$B$2:$AR$55, 3, FALSE), D117=3, VLOOKUP(H117, Film_Workers!$B$2:$AR$55, 4, FALSE), D117=4, VLOOKUP(H117, Film_Workers!$B$2:$AR$55, 5, FALSE), D117=5, VLOOKUP(H117, Film_Workers!$B$2:$AR$55, 6, FALSE), D117=6, VLOOKUP(H117, Film_Workers!$B$2:$AR$55, 7, FALSE), D117=7, VLOOKUP(H117, Film_Workers!$B$2:$AR$55, 8, FALSE), D117=8, VLOOKUP(H117, Film_Workers!$B$2:$AR$55, 9, FALSE), D117=9, VLOOKUP(H117, Film_Workers!$B$2:$AR$55, 10, FALSE), D117=10, VLOOKUP(H117, Film_Workers!$B$2:$AR$55, 11, FALSE), D117=11, VLOOKUP(H117, Film_Workers!$B$2:$AR$55, 12, FALSE), D117=12, VLOOKUP(H117, Film_Workers!$B$2:$AR$55, 13, FALSE)), C117=2015, _xlfn.IFS(D117=1, VLOOKUP(H117, Film_Workers!$B$2:$AR$55, 14, FALSE), D117=2, VLOOKUP(H117, Film_Workers!$B$2:$AR$55, 15, FALSE), D117=3, VLOOKUP(H117, Film_Workers!$B$2:$AR$55, 16, FALSE), D117=4, VLOOKUP(H117, Film_Workers!$B$2:$AR$55, 17, FALSE), D117=5, VLOOKUP(H117, Film_Workers!$B$2:$AR$55, 18, FALSE), D117=6, VLOOKUP(H117, Film_Workers!$B$2:$AR$55, 19, FALSE), D117=7, VLOOKUP(H117, Film_Workers!$B$2:$AR$55, 20, FALSE), D117=8, VLOOKUP(H117, Film_Workers!$B$2:$AR$55, 21, FALSE), D117=9, VLOOKUP(H117, Film_Workers!$B$2:$AR$55, 22, FALSE), D117=10, VLOOKUP(H117, Film_Workers!$B$2:$AR$55, 23, FALSE), D117=11, VLOOKUP(H117, Film_Workers!$B$2:$AR$55, 24, FALSE), D117=12, VLOOKUP(H117, Film_Workers!$B$2:$AR$55, 25, FALSE)), C117=2016, _xlfn.IFS(D117=1, VLOOKUP(H117, Film_Workers!$B$2:$AR$55, 26, FALSE), D117=2, VLOOKUP(H117, Film_Workers!$B$2:$AR$55, 27, FALSE), D117=3, VLOOKUP(H117, Film_Workers!$B$2:$AR$55, 28, FALSE), D117=4, VLOOKUP(H117, Film_Workers!$B$2:$AR$55, 29, FALSE), D117=5, VLOOKUP(H117, Film_Workers!$B$2:$AR$55, 30, FALSE), D117=6, VLOOKUP(H117, Film_Workers!$B$2:$AR$55, 31, FALSE), D117=7, VLOOKUP(H117, Film_Workers!$B$2:$AR$55, 32, FALSE), D117=8, VLOOKUP(H117, Film_Workers!$B$2:$AR$55, 33, FALSE), D117=9, VLOOKUP(H117, Film_Workers!$B$2:$AR$55, 34, FALSE), D117=10, VLOOKUP(H117, Film_Workers!$B$2:$AR$55, 35, FALSE), D117=11, VLOOKUP(H117, Film_Workers!$B$2:$AR$55, 36, FALSE), D117=12, VLOOKUP(H117, Film_Workers!$B$2:$AR$55, 37, FALSE)), C117=2017, _xlfn.IFS(D117=1, VLOOKUP(H117, Film_Workers!$B$2:$AR$55, 38, FALSE), D117=2, VLOOKUP(H117, Film_Workers!$B$2:$AR$55, 39, FALSE), D117=3, VLOOKUP(H117, Film_Workers!$B$2:$AR$55, 40, FALSE), D117=4, VLOOKUP(H117, Film_Workers!$B$2:$AR$55, 41, FALSE), D117=5, VLOOKUP(H117, Film_Workers!$B$2:$AR$55, 42, FALSE), D117=6, VLOOKUP(H117, Film_Workers!$B$2:$AR$55, 43)))</f>
        <v>5067</v>
      </c>
      <c r="W117">
        <f>_xlfn.IFS(C117=2014, _xlfn.IFS(D117=1, VLOOKUP(H117, Priv_Workers!$B$2:$AR$55, 2, FALSE), D117=2, VLOOKUP(H117, Priv_Workers!$B$2:$AR$55, 3, FALSE), D117=3, VLOOKUP(H117, Priv_Workers!$B$2:$AR$55, 4, FALSE), D117=4, VLOOKUP(H117, Priv_Workers!$B$2:$AR$55, 5, FALSE), D117=5, VLOOKUP(H117, Priv_Workers!$B$2:$AR$55, 6, FALSE), D117=6, VLOOKUP(H117, Priv_Workers!$B$2:$AR$55, 7, FALSE), D117=7, VLOOKUP(H117, Priv_Workers!$B$2:$AR$55, 8, FALSE), D117=8, VLOOKUP(H117, Priv_Workers!$B$2:$AR$55, 9, FALSE), D117=9, VLOOKUP(H117, Priv_Workers!$B$2:$AR$55, 10, FALSE), D117=10, VLOOKUP(H117, Priv_Workers!$B$2:$AR$55, 11, FALSE), D117=11, VLOOKUP(H117, Priv_Workers!$B$2:$AR$55, 12, FALSE), D117=12, VLOOKUP(H117, Priv_Workers!$B$2:$AR$55, 13, FALSE)), C117=2015, _xlfn.IFS(D117=1, VLOOKUP(H117, Priv_Workers!$B$2:$AR$55, 14, FALSE), D117=2, VLOOKUP(H117, Priv_Workers!$B$2:$AR$55, 15, FALSE), D117=3, VLOOKUP(H117, Priv_Workers!$B$2:$AR$55, 16, FALSE), D117=4, VLOOKUP(H117, Priv_Workers!$B$2:$AR$55, 17, FALSE), D117=5, VLOOKUP(H117, Priv_Workers!$B$2:$AR$55, 18, FALSE), D117=6, VLOOKUP(H117, Priv_Workers!$B$2:$AR$55, 19, FALSE), D117=7, VLOOKUP(H117, Priv_Workers!$B$2:$AR$55, 20, FALSE), D117=8, VLOOKUP(H117, Priv_Workers!$B$2:$AR$55, 21, FALSE), D117=9, VLOOKUP(H117, Priv_Workers!$B$2:$AR$55, 22, FALSE), D117=10, VLOOKUP(H117, Priv_Workers!$B$2:$AR$55, 23, FALSE), D117=11, VLOOKUP(H117, Priv_Workers!$B$2:$AR$55, 24, FALSE), D117=12, VLOOKUP(H117, Priv_Workers!$B$2:$AR$55, 25, FALSE)), C117=2016, _xlfn.IFS(D117=1, VLOOKUP(H117, Priv_Workers!$B$2:$AR$55, 26, FALSE), D117=2, VLOOKUP(H117, Priv_Workers!$B$2:$AR$55, 27, FALSE), D117=3, VLOOKUP(H117, Priv_Workers!$B$2:$AR$55, 28, FALSE), D117=4, VLOOKUP(H117, Priv_Workers!$B$2:$AR$55, 29, FALSE), D117=5, VLOOKUP(H117, Priv_Workers!$B$2:$AR$55, 30, FALSE), D117=6, VLOOKUP(H117, Priv_Workers!$B$2:$AR$55, 31, FALSE), D117=7, VLOOKUP(H117, Priv_Workers!$B$2:$AR$55, 32, FALSE), D117=8, VLOOKUP(H117, Priv_Workers!$B$2:$AR$55, 33, FALSE), D117=9, VLOOKUP(H117, Priv_Workers!$B$2:$AR$55, 34, FALSE), D117=10, VLOOKUP(H117, Priv_Workers!$B$2:$AR$55, 35, FALSE), D117=11, VLOOKUP(H117, Priv_Workers!$B$2:$AR$55, 36, FALSE), D117=12, VLOOKUP(H117, Priv_Workers!$B$2:$AR$55, 37, FALSE)), C117=2017, _xlfn.IFS(D117=1, VLOOKUP(H117, Priv_Workers!$B$2:$AR$55, 38, FALSE), D117=2, VLOOKUP(H117, Priv_Workers!$B$2:$AR$55, 39, FALSE), D117=3, VLOOKUP(H117, Priv_Workers!$B$2:$AR$55, 40, FALSE), D117=4, VLOOKUP(H117, Priv_Workers!$B$2:$AR$55, 41, FALSE), D117=5, VLOOKUP(H117, Priv_Workers!$B$2:$AR$55, 42, FALSE), D117=6, VLOOKUP(H117, Priv_Workers!$B$2:$AR$55, 43)))</f>
        <v>1612357</v>
      </c>
      <c r="X117" s="15">
        <f t="shared" si="11"/>
        <v>3.142604274363556E-3</v>
      </c>
      <c r="Y117" s="8">
        <f>_xlfn.IFS(C117=2014, _xlfn.IFS(E117=1, VLOOKUP(H117, Wage_Info!$B$2:$AD$55, 2, FALSE), E117=2, VLOOKUP(H117, Wage_Info!$B$2:$AD$55, 3, FALSE), E117=3, VLOOKUP(H117, Wage_Info!$B$2:$AD$55, 4, FALSE), E117=4, VLOOKUP(H117, Wage_Info!$B$2:$AD$55, 5, FALSE)), C117=2015, _xlfn.IFS(E117=1, VLOOKUP(H117, Wage_Info!$B$2:$AD$55, 6, FALSE), E117=2, VLOOKUP(H117, Wage_Info!$B$2:$AD$55, 7, FALSE), E117=3, VLOOKUP(H117, Wage_Info!$B$2:$AD$55, 8, FALSE), E117=4, VLOOKUP(H117, Wage_Info!$B$2:$AD$55, 9, FALSE)), C117=2016, _xlfn.IFS(E117=1, VLOOKUP(H117, Wage_Info!$B$2:$AD$55, 10, FALSE), E117=2, VLOOKUP(H117, Wage_Info!$B$2:$AD$55, 11, FALSE), E117=3, VLOOKUP(H117, Wage_Info!$B$2:$AD$55, 12, FALSE), E117=4, VLOOKUP(H117, Wage_Info!$B$2:$AD$55, 13, FALSE)), C117=2017, _xlfn.IFS(E117=1, VLOOKUP(H117, Wage_Info!$B$2:$AD$55, 14, FALSE), E117=2, VLOOKUP(H117, Wage_Info!$B$2:$AD$55, 15, FALSE)))</f>
        <v>58488155</v>
      </c>
      <c r="Z117" s="8">
        <f>_xlfn.IFS(C117=2014, _xlfn.IFS(E117=1, VLOOKUP(H117, Wage_Info!$B$2:$AD$55, 16, FALSE), E117=2, VLOOKUP(H117, Wage_Info!$B$2:$AD$55, 17, FALSE), E117=3, VLOOKUP(H117, Wage_Info!$B$2:$AD$55, 18, FALSE), E117=4, VLOOKUP(H117, Wage_Info!$B$2:$AD$55, 19, FALSE)), C117=2015, _xlfn.IFS(E117=1, VLOOKUP(H117, Wage_Info!$B$2:$AD$55, 20, FALSE), E117=2, VLOOKUP(H117, Wage_Info!$B$2:$AD$55, 21, FALSE), E117=3, VLOOKUP(H117, Wage_Info!$B$2:$AD$55, 22, FALSE), E117=4, VLOOKUP(H117, Wage_Info!$B$2:$AD$55, 23, FALSE)), C117=2016, _xlfn.IFS(E117=1, VLOOKUP(H117, Wage_Info!$B$2:$AD$55, 24, FALSE), E117=2, VLOOKUP(H117, Wage_Info!$B$2:$AD$55, 25, FALSE), E117=3, VLOOKUP(H117, Wage_Info!$B$2:$AD$55, 26, FALSE), E117=4, VLOOKUP(H117, Wage_Info!$B$2:$AD$55, 27, FALSE)), C117=2017, _xlfn.IFS(E117=1, VLOOKUP(H117, Wage_Info!$B$2:$AD$55, 28, FALSE), E117=2, VLOOKUP(H117, Wage_Info!$B$2:$AD$55, 29, FALSE)))</f>
        <v>18707742204</v>
      </c>
      <c r="AA117" s="16">
        <f t="shared" si="12"/>
        <v>3.1264144204154335E-3</v>
      </c>
      <c r="AB117">
        <f>Key!C421</f>
        <v>1</v>
      </c>
      <c r="AC117">
        <f t="shared" si="13"/>
        <v>0</v>
      </c>
      <c r="AD117">
        <f t="shared" si="14"/>
        <v>0</v>
      </c>
      <c r="AE117">
        <f t="shared" si="15"/>
        <v>0</v>
      </c>
    </row>
    <row r="118" spans="1:31" x14ac:dyDescent="0.3">
      <c r="A118">
        <v>25</v>
      </c>
      <c r="B118">
        <v>25</v>
      </c>
      <c r="C118">
        <v>2015</v>
      </c>
      <c r="D118">
        <v>3</v>
      </c>
      <c r="E118">
        <f t="shared" si="8"/>
        <v>1</v>
      </c>
      <c r="F118">
        <v>2016</v>
      </c>
      <c r="G118" t="s">
        <v>187</v>
      </c>
      <c r="H118" s="13">
        <f>VALUE(IF(G118="foreign",53,SUBSTITUTE(G118,G118,VLOOKUP(G118,Key!$F$2:$G$55,2,))))</f>
        <v>53</v>
      </c>
      <c r="I118" t="s">
        <v>186</v>
      </c>
      <c r="J118">
        <f>VALUE(_xlfn.IFS(I118="foreign",53,I118="fictional",54,NOT(OR(I118="foreign",I118="fictional")),SUBSTITUTE(I118,I118,VLOOKUP(I118,Key!$F$2:$G$55,2,))))</f>
        <v>54</v>
      </c>
      <c r="K118">
        <f t="shared" si="9"/>
        <v>0</v>
      </c>
      <c r="L118">
        <f>VLOOKUP(H118, Key!$G$2:$J$54, 2)</f>
        <v>0</v>
      </c>
      <c r="M118">
        <f>VLOOKUP(J118, Key!$G$2:$J$54, 2)</f>
        <v>0</v>
      </c>
      <c r="N118">
        <f>VLOOKUP("*"&amp;G118&amp;"*",Key!$M$2:$N$6,2,FALSE)</f>
        <v>0</v>
      </c>
      <c r="O118">
        <f>VLOOKUP("*"&amp;G118&amp;"*",Key!$Q$2:$R$11,2,FALSE)</f>
        <v>0</v>
      </c>
      <c r="P118">
        <v>3856</v>
      </c>
      <c r="Q118" s="8">
        <v>58000000</v>
      </c>
      <c r="R118" t="s">
        <v>177</v>
      </c>
      <c r="S118">
        <f>VLOOKUP(R118, Key!$T$2:$U$8, 2, FALSE)</f>
        <v>4</v>
      </c>
      <c r="T118">
        <f t="shared" si="10"/>
        <v>0</v>
      </c>
      <c r="U118">
        <f>_xlfn.IFS(F118=2017, VLOOKUP(H118, 'State Pop'!$B$2:$F$55,5),F118=2016, VLOOKUP(H118, 'State Pop'!$B$2:$F$55,4), F118=2015, VLOOKUP(H118, 'State Pop'!$B$2:$F$55,3), F118=2014, VLOOKUP(H118, 'State Pop'!$B$2:$F$55,2))</f>
        <v>0</v>
      </c>
      <c r="V118">
        <f>_xlfn.IFS(C126=2014, _xlfn.IFS(D126=1, VLOOKUP(H118, Film_Workers!$B$2:$AR$55, 2, FALSE), D126=2, VLOOKUP(H118, Film_Workers!$B$2:$AR$55, 3, FALSE), D126=3, VLOOKUP(H118, Film_Workers!$B$2:$AR$55, 4, FALSE), D126=4, VLOOKUP(H118, Film_Workers!$B$2:$AR$55, 5, FALSE), D126=5, VLOOKUP(H118, Film_Workers!$B$2:$AR$55, 6, FALSE), D126=6, VLOOKUP(H118, Film_Workers!$B$2:$AR$55, 7, FALSE), D126=7, VLOOKUP(H118, Film_Workers!$B$2:$AR$55, 8, FALSE), D126=8, VLOOKUP(H118, Film_Workers!$B$2:$AR$55, 9, FALSE), D126=9, VLOOKUP(H118, Film_Workers!$B$2:$AR$55, 10, FALSE), D126=10, VLOOKUP(H118, Film_Workers!$B$2:$AR$55, 11, FALSE), D126=11, VLOOKUP(H118, Film_Workers!$B$2:$AR$55, 12, FALSE), D126=12, VLOOKUP(H118, Film_Workers!$B$2:$AR$55, 13, FALSE)), C126=2015, _xlfn.IFS(D126=1, VLOOKUP(H118, Film_Workers!$B$2:$AR$55, 14, FALSE), D126=2, VLOOKUP(H118, Film_Workers!$B$2:$AR$55, 15, FALSE), D126=3, VLOOKUP(H118, Film_Workers!$B$2:$AR$55, 16, FALSE), D126=4, VLOOKUP(H118, Film_Workers!$B$2:$AR$55, 17, FALSE), D126=5, VLOOKUP(H118, Film_Workers!$B$2:$AR$55, 18, FALSE), D126=6, VLOOKUP(H118, Film_Workers!$B$2:$AR$55, 19, FALSE), D126=7, VLOOKUP(H118, Film_Workers!$B$2:$AR$55, 20, FALSE), D126=8, VLOOKUP(H118, Film_Workers!$B$2:$AR$55, 21, FALSE), D126=9, VLOOKUP(H118, Film_Workers!$B$2:$AR$55, 22, FALSE), D126=10, VLOOKUP(H118, Film_Workers!$B$2:$AR$55, 23, FALSE), D126=11, VLOOKUP(H118, Film_Workers!$B$2:$AR$55, 24, FALSE), D126=12, VLOOKUP(H118, Film_Workers!$B$2:$AR$55, 25, FALSE)), C126=2016, _xlfn.IFS(D126=1, VLOOKUP(H118, Film_Workers!$B$2:$AR$55, 26, FALSE), D126=2, VLOOKUP(H118, Film_Workers!$B$2:$AR$55, 27, FALSE), D126=3, VLOOKUP(H118, Film_Workers!$B$2:$AR$55, 28, FALSE), D126=4, VLOOKUP(H118, Film_Workers!$B$2:$AR$55, 29, FALSE), D126=5, VLOOKUP(H118, Film_Workers!$B$2:$AR$55, 30, FALSE), D126=6, VLOOKUP(H118, Film_Workers!$B$2:$AR$55, 31, FALSE), D126=7, VLOOKUP(H118, Film_Workers!$B$2:$AR$55, 32, FALSE), D126=8, VLOOKUP(H118, Film_Workers!$B$2:$AR$55, 33, FALSE), D126=9, VLOOKUP(H118, Film_Workers!$B$2:$AR$55, 34, FALSE), D126=10, VLOOKUP(H118, Film_Workers!$B$2:$AR$55, 35, FALSE), D126=11, VLOOKUP(H118, Film_Workers!$B$2:$AR$55, 36, FALSE), D126=12, VLOOKUP(H118, Film_Workers!$B$2:$AR$55, 37, FALSE)), C126=2017, _xlfn.IFS(D126=1, VLOOKUP(H118, Film_Workers!$B$2:$AR$55, 38, FALSE), D126=2, VLOOKUP(H118, Film_Workers!$B$2:$AR$55, 39, FALSE), D126=3, VLOOKUP(H118, Film_Workers!$B$2:$AR$55, 40, FALSE), D126=4, VLOOKUP(H118, Film_Workers!$B$2:$AR$55, 41, FALSE), D126=5, VLOOKUP(H118, Film_Workers!$B$2:$AR$55, 42, FALSE), D126=6, VLOOKUP(H118, Film_Workers!$B$2:$AR$55, 43)))</f>
        <v>0</v>
      </c>
      <c r="W118">
        <f>_xlfn.IFS(C118=2014, _xlfn.IFS(D118=1, VLOOKUP(H118, Priv_Workers!$B$2:$AR$55, 2, FALSE), D118=2, VLOOKUP(H118, Priv_Workers!$B$2:$AR$55, 3, FALSE), D118=3, VLOOKUP(H118, Priv_Workers!$B$2:$AR$55, 4, FALSE), D118=4, VLOOKUP(H118, Priv_Workers!$B$2:$AR$55, 5, FALSE), D118=5, VLOOKUP(H118, Priv_Workers!$B$2:$AR$55, 6, FALSE), D118=6, VLOOKUP(H118, Priv_Workers!$B$2:$AR$55, 7, FALSE), D118=7, VLOOKUP(H118, Priv_Workers!$B$2:$AR$55, 8, FALSE), D118=8, VLOOKUP(H118, Priv_Workers!$B$2:$AR$55, 9, FALSE), D118=9, VLOOKUP(H118, Priv_Workers!$B$2:$AR$55, 10, FALSE), D118=10, VLOOKUP(H118, Priv_Workers!$B$2:$AR$55, 11, FALSE), D118=11, VLOOKUP(H118, Priv_Workers!$B$2:$AR$55, 12, FALSE), D118=12, VLOOKUP(H118, Priv_Workers!$B$2:$AR$55, 13, FALSE)), C118=2015, _xlfn.IFS(D118=1, VLOOKUP(H118, Priv_Workers!$B$2:$AR$55, 14, FALSE), D118=2, VLOOKUP(H118, Priv_Workers!$B$2:$AR$55, 15, FALSE), D118=3, VLOOKUP(H118, Priv_Workers!$B$2:$AR$55, 16, FALSE), D118=4, VLOOKUP(H118, Priv_Workers!$B$2:$AR$55, 17, FALSE), D118=5, VLOOKUP(H118, Priv_Workers!$B$2:$AR$55, 18, FALSE), D118=6, VLOOKUP(H118, Priv_Workers!$B$2:$AR$55, 19, FALSE), D118=7, VLOOKUP(H118, Priv_Workers!$B$2:$AR$55, 20, FALSE), D118=8, VLOOKUP(H118, Priv_Workers!$B$2:$AR$55, 21, FALSE), D118=9, VLOOKUP(H118, Priv_Workers!$B$2:$AR$55, 22, FALSE), D118=10, VLOOKUP(H118, Priv_Workers!$B$2:$AR$55, 23, FALSE), D118=11, VLOOKUP(H118, Priv_Workers!$B$2:$AR$55, 24, FALSE), D118=12, VLOOKUP(H118, Priv_Workers!$B$2:$AR$55, 25, FALSE)), C118=2016, _xlfn.IFS(D118=1, VLOOKUP(H118, Priv_Workers!$B$2:$AR$55, 26, FALSE), D118=2, VLOOKUP(H118, Priv_Workers!$B$2:$AR$55, 27, FALSE), D118=3, VLOOKUP(H118, Priv_Workers!$B$2:$AR$55, 28, FALSE), D118=4, VLOOKUP(H118, Priv_Workers!$B$2:$AR$55, 29, FALSE), D118=5, VLOOKUP(H118, Priv_Workers!$B$2:$AR$55, 30, FALSE), D118=6, VLOOKUP(H118, Priv_Workers!$B$2:$AR$55, 31, FALSE), D118=7, VLOOKUP(H118, Priv_Workers!$B$2:$AR$55, 32, FALSE), D118=8, VLOOKUP(H118, Priv_Workers!$B$2:$AR$55, 33, FALSE), D118=9, VLOOKUP(H118, Priv_Workers!$B$2:$AR$55, 34, FALSE), D118=10, VLOOKUP(H118, Priv_Workers!$B$2:$AR$55, 35, FALSE), D118=11, VLOOKUP(H118, Priv_Workers!$B$2:$AR$55, 36, FALSE), D118=12, VLOOKUP(H118, Priv_Workers!$B$2:$AR$55, 37, FALSE)), C118=2017, _xlfn.IFS(D118=1, VLOOKUP(H118, Priv_Workers!$B$2:$AR$55, 38, FALSE), D118=2, VLOOKUP(H118, Priv_Workers!$B$2:$AR$55, 39, FALSE), D118=3, VLOOKUP(H118, Priv_Workers!$B$2:$AR$55, 40, FALSE), D118=4, VLOOKUP(H118, Priv_Workers!$B$2:$AR$55, 41, FALSE), D118=5, VLOOKUP(H118, Priv_Workers!$B$2:$AR$55, 42, FALSE), D118=6, VLOOKUP(H118, Priv_Workers!$B$2:$AR$55, 43)))</f>
        <v>0</v>
      </c>
      <c r="X118" s="15" t="e">
        <f t="shared" si="11"/>
        <v>#DIV/0!</v>
      </c>
      <c r="Y118" s="8">
        <f>_xlfn.IFS(C118=2014, _xlfn.IFS(E118=1, VLOOKUP(H118, Wage_Info!$B$2:$AD$55, 2, FALSE), E118=2, VLOOKUP(H118, Wage_Info!$B$2:$AD$55, 3, FALSE), E118=3, VLOOKUP(H118, Wage_Info!$B$2:$AD$55, 4, FALSE), E118=4, VLOOKUP(H118, Wage_Info!$B$2:$AD$55, 5, FALSE)), C118=2015, _xlfn.IFS(E118=1, VLOOKUP(H118, Wage_Info!$B$2:$AD$55, 6, FALSE), E118=2, VLOOKUP(H118, Wage_Info!$B$2:$AD$55, 7, FALSE), E118=3, VLOOKUP(H118, Wage_Info!$B$2:$AD$55, 8, FALSE), E118=4, VLOOKUP(H118, Wage_Info!$B$2:$AD$55, 9, FALSE)), C118=2016, _xlfn.IFS(E118=1, VLOOKUP(H118, Wage_Info!$B$2:$AD$55, 10, FALSE), E118=2, VLOOKUP(H118, Wage_Info!$B$2:$AD$55, 11, FALSE), E118=3, VLOOKUP(H118, Wage_Info!$B$2:$AD$55, 12, FALSE), E118=4, VLOOKUP(H118, Wage_Info!$B$2:$AD$55, 13, FALSE)), C118=2017, _xlfn.IFS(E118=1, VLOOKUP(H118, Wage_Info!$B$2:$AD$55, 14, FALSE), E118=2, VLOOKUP(H118, Wage_Info!$B$2:$AD$55, 15, FALSE)))</f>
        <v>0</v>
      </c>
      <c r="Z118" s="8">
        <f>_xlfn.IFS(C118=2014, _xlfn.IFS(E118=1, VLOOKUP(H118, Wage_Info!$B$2:$AD$55, 16, FALSE), E118=2, VLOOKUP(H118, Wage_Info!$B$2:$AD$55, 17, FALSE), E118=3, VLOOKUP(H118, Wage_Info!$B$2:$AD$55, 18, FALSE), E118=4, VLOOKUP(H118, Wage_Info!$B$2:$AD$55, 19, FALSE)), C118=2015, _xlfn.IFS(E118=1, VLOOKUP(H118, Wage_Info!$B$2:$AD$55, 20, FALSE), E118=2, VLOOKUP(H118, Wage_Info!$B$2:$AD$55, 21, FALSE), E118=3, VLOOKUP(H118, Wage_Info!$B$2:$AD$55, 22, FALSE), E118=4, VLOOKUP(H118, Wage_Info!$B$2:$AD$55, 23, FALSE)), C118=2016, _xlfn.IFS(E118=1, VLOOKUP(H118, Wage_Info!$B$2:$AD$55, 24, FALSE), E118=2, VLOOKUP(H118, Wage_Info!$B$2:$AD$55, 25, FALSE), E118=3, VLOOKUP(H118, Wage_Info!$B$2:$AD$55, 26, FALSE), E118=4, VLOOKUP(H118, Wage_Info!$B$2:$AD$55, 27, FALSE)), C118=2017, _xlfn.IFS(E118=1, VLOOKUP(H118, Wage_Info!$B$2:$AD$55, 28, FALSE), E118=2, VLOOKUP(H118, Wage_Info!$B$2:$AD$55, 29, FALSE)))</f>
        <v>0</v>
      </c>
      <c r="AA118" s="16" t="e">
        <f t="shared" si="12"/>
        <v>#DIV/0!</v>
      </c>
      <c r="AB118">
        <f>Key!C26</f>
        <v>1</v>
      </c>
      <c r="AC118">
        <f t="shared" si="13"/>
        <v>0</v>
      </c>
      <c r="AD118">
        <f t="shared" si="14"/>
        <v>0</v>
      </c>
      <c r="AE118">
        <f t="shared" si="15"/>
        <v>0</v>
      </c>
    </row>
    <row r="119" spans="1:31" x14ac:dyDescent="0.3">
      <c r="A119">
        <v>36</v>
      </c>
      <c r="B119">
        <v>36</v>
      </c>
      <c r="C119">
        <v>2015</v>
      </c>
      <c r="D119">
        <v>3</v>
      </c>
      <c r="E119">
        <f t="shared" si="8"/>
        <v>1</v>
      </c>
      <c r="F119">
        <v>2016</v>
      </c>
      <c r="G119" t="s">
        <v>23</v>
      </c>
      <c r="H119" s="13">
        <f>VALUE(IF(G119="foreign",53,SUBSTITUTE(G119,G119,VLOOKUP(G119,Key!$F$2:$G$55,2,))))</f>
        <v>14</v>
      </c>
      <c r="I119" t="s">
        <v>217</v>
      </c>
      <c r="J119">
        <f>VALUE(_xlfn.IFS(I119="foreign",53,I119="fictional",54,NOT(OR(I119="foreign",I119="fictional")),SUBSTITUTE(I119,I119,VLOOKUP(I119,Key!$F$2:$G$55,2,))))</f>
        <v>14</v>
      </c>
      <c r="K119">
        <f t="shared" si="9"/>
        <v>1</v>
      </c>
      <c r="L119">
        <f>VLOOKUP(H119, Key!$G$2:$J$54, 2)</f>
        <v>3</v>
      </c>
      <c r="M119">
        <f>VLOOKUP(J119, Key!$G$2:$J$54, 2)</f>
        <v>3</v>
      </c>
      <c r="N119">
        <f>VLOOKUP("*"&amp;G119&amp;"*",Key!$M$2:$N$6,2,FALSE)</f>
        <v>1</v>
      </c>
      <c r="O119">
        <f>VLOOKUP("*"&amp;G119&amp;"*",Key!$Q$2:$R$11,2,FALSE)</f>
        <v>1</v>
      </c>
      <c r="P119">
        <v>3495</v>
      </c>
      <c r="Q119" s="8">
        <v>29000000</v>
      </c>
      <c r="R119" t="s">
        <v>174</v>
      </c>
      <c r="S119">
        <f>VLOOKUP(R119, Key!$T$2:$U$8, 2, FALSE)</f>
        <v>1</v>
      </c>
      <c r="T119">
        <f t="shared" si="10"/>
        <v>0</v>
      </c>
      <c r="U119">
        <f>_xlfn.IFS(F119=2017, VLOOKUP(H119, 'State Pop'!$B$2:$F$55,5),F119=2016, VLOOKUP(H119, 'State Pop'!$B$2:$F$55,4), F119=2015, VLOOKUP(H119, 'State Pop'!$B$2:$F$55,3), F119=2014, VLOOKUP(H119, 'State Pop'!$B$2:$F$55,2))</f>
        <v>12835726</v>
      </c>
      <c r="V119">
        <f>_xlfn.IFS(C127=2014, _xlfn.IFS(D127=1, VLOOKUP(H119, Film_Workers!$B$2:$AR$55, 2, FALSE), D127=2, VLOOKUP(H119, Film_Workers!$B$2:$AR$55, 3, FALSE), D127=3, VLOOKUP(H119, Film_Workers!$B$2:$AR$55, 4, FALSE), D127=4, VLOOKUP(H119, Film_Workers!$B$2:$AR$55, 5, FALSE), D127=5, VLOOKUP(H119, Film_Workers!$B$2:$AR$55, 6, FALSE), D127=6, VLOOKUP(H119, Film_Workers!$B$2:$AR$55, 7, FALSE), D127=7, VLOOKUP(H119, Film_Workers!$B$2:$AR$55, 8, FALSE), D127=8, VLOOKUP(H119, Film_Workers!$B$2:$AR$55, 9, FALSE), D127=9, VLOOKUP(H119, Film_Workers!$B$2:$AR$55, 10, FALSE), D127=10, VLOOKUP(H119, Film_Workers!$B$2:$AR$55, 11, FALSE), D127=11, VLOOKUP(H119, Film_Workers!$B$2:$AR$55, 12, FALSE), D127=12, VLOOKUP(H119, Film_Workers!$B$2:$AR$55, 13, FALSE)), C127=2015, _xlfn.IFS(D127=1, VLOOKUP(H119, Film_Workers!$B$2:$AR$55, 14, FALSE), D127=2, VLOOKUP(H119, Film_Workers!$B$2:$AR$55, 15, FALSE), D127=3, VLOOKUP(H119, Film_Workers!$B$2:$AR$55, 16, FALSE), D127=4, VLOOKUP(H119, Film_Workers!$B$2:$AR$55, 17, FALSE), D127=5, VLOOKUP(H119, Film_Workers!$B$2:$AR$55, 18, FALSE), D127=6, VLOOKUP(H119, Film_Workers!$B$2:$AR$55, 19, FALSE), D127=7, VLOOKUP(H119, Film_Workers!$B$2:$AR$55, 20, FALSE), D127=8, VLOOKUP(H119, Film_Workers!$B$2:$AR$55, 21, FALSE), D127=9, VLOOKUP(H119, Film_Workers!$B$2:$AR$55, 22, FALSE), D127=10, VLOOKUP(H119, Film_Workers!$B$2:$AR$55, 23, FALSE), D127=11, VLOOKUP(H119, Film_Workers!$B$2:$AR$55, 24, FALSE), D127=12, VLOOKUP(H119, Film_Workers!$B$2:$AR$55, 25, FALSE)), C127=2016, _xlfn.IFS(D127=1, VLOOKUP(H119, Film_Workers!$B$2:$AR$55, 26, FALSE), D127=2, VLOOKUP(H119, Film_Workers!$B$2:$AR$55, 27, FALSE), D127=3, VLOOKUP(H119, Film_Workers!$B$2:$AR$55, 28, FALSE), D127=4, VLOOKUP(H119, Film_Workers!$B$2:$AR$55, 29, FALSE), D127=5, VLOOKUP(H119, Film_Workers!$B$2:$AR$55, 30, FALSE), D127=6, VLOOKUP(H119, Film_Workers!$B$2:$AR$55, 31, FALSE), D127=7, VLOOKUP(H119, Film_Workers!$B$2:$AR$55, 32, FALSE), D127=8, VLOOKUP(H119, Film_Workers!$B$2:$AR$55, 33, FALSE), D127=9, VLOOKUP(H119, Film_Workers!$B$2:$AR$55, 34, FALSE), D127=10, VLOOKUP(H119, Film_Workers!$B$2:$AR$55, 35, FALSE), D127=11, VLOOKUP(H119, Film_Workers!$B$2:$AR$55, 36, FALSE), D127=12, VLOOKUP(H119, Film_Workers!$B$2:$AR$55, 37, FALSE)), C127=2017, _xlfn.IFS(D127=1, VLOOKUP(H119, Film_Workers!$B$2:$AR$55, 38, FALSE), D127=2, VLOOKUP(H119, Film_Workers!$B$2:$AR$55, 39, FALSE), D127=3, VLOOKUP(H119, Film_Workers!$B$2:$AR$55, 40, FALSE), D127=4, VLOOKUP(H119, Film_Workers!$B$2:$AR$55, 41, FALSE), D127=5, VLOOKUP(H119, Film_Workers!$B$2:$AR$55, 42, FALSE), D127=6, VLOOKUP(H119, Film_Workers!$B$2:$AR$55, 43)))</f>
        <v>2117</v>
      </c>
      <c r="W119">
        <f>_xlfn.IFS(C119=2014, _xlfn.IFS(D119=1, VLOOKUP(H119, Priv_Workers!$B$2:$AR$55, 2, FALSE), D119=2, VLOOKUP(H119, Priv_Workers!$B$2:$AR$55, 3, FALSE), D119=3, VLOOKUP(H119, Priv_Workers!$B$2:$AR$55, 4, FALSE), D119=4, VLOOKUP(H119, Priv_Workers!$B$2:$AR$55, 5, FALSE), D119=5, VLOOKUP(H119, Priv_Workers!$B$2:$AR$55, 6, FALSE), D119=6, VLOOKUP(H119, Priv_Workers!$B$2:$AR$55, 7, FALSE), D119=7, VLOOKUP(H119, Priv_Workers!$B$2:$AR$55, 8, FALSE), D119=8, VLOOKUP(H119, Priv_Workers!$B$2:$AR$55, 9, FALSE), D119=9, VLOOKUP(H119, Priv_Workers!$B$2:$AR$55, 10, FALSE), D119=10, VLOOKUP(H119, Priv_Workers!$B$2:$AR$55, 11, FALSE), D119=11, VLOOKUP(H119, Priv_Workers!$B$2:$AR$55, 12, FALSE), D119=12, VLOOKUP(H119, Priv_Workers!$B$2:$AR$55, 13, FALSE)), C119=2015, _xlfn.IFS(D119=1, VLOOKUP(H119, Priv_Workers!$B$2:$AR$55, 14, FALSE), D119=2, VLOOKUP(H119, Priv_Workers!$B$2:$AR$55, 15, FALSE), D119=3, VLOOKUP(H119, Priv_Workers!$B$2:$AR$55, 16, FALSE), D119=4, VLOOKUP(H119, Priv_Workers!$B$2:$AR$55, 17, FALSE), D119=5, VLOOKUP(H119, Priv_Workers!$B$2:$AR$55, 18, FALSE), D119=6, VLOOKUP(H119, Priv_Workers!$B$2:$AR$55, 19, FALSE), D119=7, VLOOKUP(H119, Priv_Workers!$B$2:$AR$55, 20, FALSE), D119=8, VLOOKUP(H119, Priv_Workers!$B$2:$AR$55, 21, FALSE), D119=9, VLOOKUP(H119, Priv_Workers!$B$2:$AR$55, 22, FALSE), D119=10, VLOOKUP(H119, Priv_Workers!$B$2:$AR$55, 23, FALSE), D119=11, VLOOKUP(H119, Priv_Workers!$B$2:$AR$55, 24, FALSE), D119=12, VLOOKUP(H119, Priv_Workers!$B$2:$AR$55, 25, FALSE)), C119=2016, _xlfn.IFS(D119=1, VLOOKUP(H119, Priv_Workers!$B$2:$AR$55, 26, FALSE), D119=2, VLOOKUP(H119, Priv_Workers!$B$2:$AR$55, 27, FALSE), D119=3, VLOOKUP(H119, Priv_Workers!$B$2:$AR$55, 28, FALSE), D119=4, VLOOKUP(H119, Priv_Workers!$B$2:$AR$55, 29, FALSE), D119=5, VLOOKUP(H119, Priv_Workers!$B$2:$AR$55, 30, FALSE), D119=6, VLOOKUP(H119, Priv_Workers!$B$2:$AR$55, 31, FALSE), D119=7, VLOOKUP(H119, Priv_Workers!$B$2:$AR$55, 32, FALSE), D119=8, VLOOKUP(H119, Priv_Workers!$B$2:$AR$55, 33, FALSE), D119=9, VLOOKUP(H119, Priv_Workers!$B$2:$AR$55, 34, FALSE), D119=10, VLOOKUP(H119, Priv_Workers!$B$2:$AR$55, 35, FALSE), D119=11, VLOOKUP(H119, Priv_Workers!$B$2:$AR$55, 36, FALSE), D119=12, VLOOKUP(H119, Priv_Workers!$B$2:$AR$55, 37, FALSE)), C119=2017, _xlfn.IFS(D119=1, VLOOKUP(H119, Priv_Workers!$B$2:$AR$55, 38, FALSE), D119=2, VLOOKUP(H119, Priv_Workers!$B$2:$AR$55, 39, FALSE), D119=3, VLOOKUP(H119, Priv_Workers!$B$2:$AR$55, 40, FALSE), D119=4, VLOOKUP(H119, Priv_Workers!$B$2:$AR$55, 41, FALSE), D119=5, VLOOKUP(H119, Priv_Workers!$B$2:$AR$55, 42, FALSE), D119=6, VLOOKUP(H119, Priv_Workers!$B$2:$AR$55, 43)))</f>
        <v>4939142</v>
      </c>
      <c r="X119" s="15">
        <f t="shared" si="11"/>
        <v>4.2861695411875182E-4</v>
      </c>
      <c r="Y119" s="8">
        <f>_xlfn.IFS(C119=2014, _xlfn.IFS(E119=1, VLOOKUP(H119, Wage_Info!$B$2:$AD$55, 2, FALSE), E119=2, VLOOKUP(H119, Wage_Info!$B$2:$AD$55, 3, FALSE), E119=3, VLOOKUP(H119, Wage_Info!$B$2:$AD$55, 4, FALSE), E119=4, VLOOKUP(H119, Wage_Info!$B$2:$AD$55, 5, FALSE)), C119=2015, _xlfn.IFS(E119=1, VLOOKUP(H119, Wage_Info!$B$2:$AD$55, 6, FALSE), E119=2, VLOOKUP(H119, Wage_Info!$B$2:$AD$55, 7, FALSE), E119=3, VLOOKUP(H119, Wage_Info!$B$2:$AD$55, 8, FALSE), E119=4, VLOOKUP(H119, Wage_Info!$B$2:$AD$55, 9, FALSE)), C119=2016, _xlfn.IFS(E119=1, VLOOKUP(H119, Wage_Info!$B$2:$AD$55, 10, FALSE), E119=2, VLOOKUP(H119, Wage_Info!$B$2:$AD$55, 11, FALSE), E119=3, VLOOKUP(H119, Wage_Info!$B$2:$AD$55, 12, FALSE), E119=4, VLOOKUP(H119, Wage_Info!$B$2:$AD$55, 13, FALSE)), C119=2017, _xlfn.IFS(E119=1, VLOOKUP(H119, Wage_Info!$B$2:$AD$55, 14, FALSE), E119=2, VLOOKUP(H119, Wage_Info!$B$2:$AD$55, 15, FALSE)))</f>
        <v>40884262</v>
      </c>
      <c r="Z119" s="8">
        <f>_xlfn.IFS(C119=2014, _xlfn.IFS(E119=1, VLOOKUP(H119, Wage_Info!$B$2:$AD$55, 16, FALSE), E119=2, VLOOKUP(H119, Wage_Info!$B$2:$AD$55, 17, FALSE), E119=3, VLOOKUP(H119, Wage_Info!$B$2:$AD$55, 18, FALSE), E119=4, VLOOKUP(H119, Wage_Info!$B$2:$AD$55, 19, FALSE)), C119=2015, _xlfn.IFS(E119=1, VLOOKUP(H119, Wage_Info!$B$2:$AD$55, 20, FALSE), E119=2, VLOOKUP(H119, Wage_Info!$B$2:$AD$55, 21, FALSE), E119=3, VLOOKUP(H119, Wage_Info!$B$2:$AD$55, 22, FALSE), E119=4, VLOOKUP(H119, Wage_Info!$B$2:$AD$55, 23, FALSE)), C119=2016, _xlfn.IFS(E119=1, VLOOKUP(H119, Wage_Info!$B$2:$AD$55, 24, FALSE), E119=2, VLOOKUP(H119, Wage_Info!$B$2:$AD$55, 25, FALSE), E119=3, VLOOKUP(H119, Wage_Info!$B$2:$AD$55, 26, FALSE), E119=4, VLOOKUP(H119, Wage_Info!$B$2:$AD$55, 27, FALSE)), C119=2017, _xlfn.IFS(E119=1, VLOOKUP(H119, Wage_Info!$B$2:$AD$55, 28, FALSE), E119=2, VLOOKUP(H119, Wage_Info!$B$2:$AD$55, 29, FALSE)))</f>
        <v>73317406117</v>
      </c>
      <c r="AA119" s="16">
        <f t="shared" si="12"/>
        <v>5.5763377573337563E-4</v>
      </c>
      <c r="AB119">
        <f>Key!C37</f>
        <v>1</v>
      </c>
      <c r="AC119">
        <f t="shared" si="13"/>
        <v>0</v>
      </c>
      <c r="AD119">
        <f t="shared" si="14"/>
        <v>0</v>
      </c>
      <c r="AE119">
        <f t="shared" si="15"/>
        <v>0</v>
      </c>
    </row>
    <row r="120" spans="1:31" x14ac:dyDescent="0.3">
      <c r="A120">
        <v>46</v>
      </c>
      <c r="B120">
        <v>46</v>
      </c>
      <c r="C120">
        <v>2015</v>
      </c>
      <c r="D120">
        <v>3</v>
      </c>
      <c r="E120">
        <f t="shared" si="8"/>
        <v>1</v>
      </c>
      <c r="F120">
        <v>2016</v>
      </c>
      <c r="G120" t="s">
        <v>187</v>
      </c>
      <c r="H120" s="13">
        <f>VALUE(IF(G120="foreign",53,SUBSTITUTE(G120,G120,VLOOKUP(G120,Key!$F$2:$G$55,2,))))</f>
        <v>53</v>
      </c>
      <c r="I120" t="s">
        <v>187</v>
      </c>
      <c r="J120">
        <f>VALUE(_xlfn.IFS(I120="foreign",53,I120="fictional",54,NOT(OR(I120="foreign",I120="fictional")),SUBSTITUTE(I120,I120,VLOOKUP(I120,Key!$F$2:$G$55,2,))))</f>
        <v>53</v>
      </c>
      <c r="K120">
        <f t="shared" si="9"/>
        <v>1</v>
      </c>
      <c r="L120">
        <f>VLOOKUP(H120, Key!$G$2:$J$54, 2)</f>
        <v>0</v>
      </c>
      <c r="M120">
        <f>VLOOKUP(J120, Key!$G$2:$J$54, 2)</f>
        <v>0</v>
      </c>
      <c r="N120">
        <f>VLOOKUP("*"&amp;G120&amp;"*",Key!$M$2:$N$6,2,FALSE)</f>
        <v>0</v>
      </c>
      <c r="O120">
        <f>VLOOKUP("*"&amp;G120&amp;"*",Key!$Q$2:$R$11,2,FALSE)</f>
        <v>0</v>
      </c>
      <c r="P120">
        <v>3392</v>
      </c>
      <c r="Q120" s="8">
        <v>140000000</v>
      </c>
      <c r="R120" t="s">
        <v>175</v>
      </c>
      <c r="S120">
        <f>VLOOKUP(R120, Key!$T$2:$U$8, 2, FALSE)</f>
        <v>2</v>
      </c>
      <c r="T120">
        <f t="shared" si="10"/>
        <v>0</v>
      </c>
      <c r="U120">
        <f>_xlfn.IFS(F120=2017, VLOOKUP(H120, 'State Pop'!$B$2:$F$55,5),F120=2016, VLOOKUP(H120, 'State Pop'!$B$2:$F$55,4), F120=2015, VLOOKUP(H120, 'State Pop'!$B$2:$F$55,3), F120=2014, VLOOKUP(H120, 'State Pop'!$B$2:$F$55,2))</f>
        <v>0</v>
      </c>
      <c r="V120">
        <f>_xlfn.IFS(C129=2014, _xlfn.IFS(D129=1, VLOOKUP(H120, Film_Workers!$B$2:$AR$55, 2, FALSE), D129=2, VLOOKUP(H120, Film_Workers!$B$2:$AR$55, 3, FALSE), D129=3, VLOOKUP(H120, Film_Workers!$B$2:$AR$55, 4, FALSE), D129=4, VLOOKUP(H120, Film_Workers!$B$2:$AR$55, 5, FALSE), D129=5, VLOOKUP(H120, Film_Workers!$B$2:$AR$55, 6, FALSE), D129=6, VLOOKUP(H120, Film_Workers!$B$2:$AR$55, 7, FALSE), D129=7, VLOOKUP(H120, Film_Workers!$B$2:$AR$55, 8, FALSE), D129=8, VLOOKUP(H120, Film_Workers!$B$2:$AR$55, 9, FALSE), D129=9, VLOOKUP(H120, Film_Workers!$B$2:$AR$55, 10, FALSE), D129=10, VLOOKUP(H120, Film_Workers!$B$2:$AR$55, 11, FALSE), D129=11, VLOOKUP(H120, Film_Workers!$B$2:$AR$55, 12, FALSE), D129=12, VLOOKUP(H120, Film_Workers!$B$2:$AR$55, 13, FALSE)), C129=2015, _xlfn.IFS(D129=1, VLOOKUP(H120, Film_Workers!$B$2:$AR$55, 14, FALSE), D129=2, VLOOKUP(H120, Film_Workers!$B$2:$AR$55, 15, FALSE), D129=3, VLOOKUP(H120, Film_Workers!$B$2:$AR$55, 16, FALSE), D129=4, VLOOKUP(H120, Film_Workers!$B$2:$AR$55, 17, FALSE), D129=5, VLOOKUP(H120, Film_Workers!$B$2:$AR$55, 18, FALSE), D129=6, VLOOKUP(H120, Film_Workers!$B$2:$AR$55, 19, FALSE), D129=7, VLOOKUP(H120, Film_Workers!$B$2:$AR$55, 20, FALSE), D129=8, VLOOKUP(H120, Film_Workers!$B$2:$AR$55, 21, FALSE), D129=9, VLOOKUP(H120, Film_Workers!$B$2:$AR$55, 22, FALSE), D129=10, VLOOKUP(H120, Film_Workers!$B$2:$AR$55, 23, FALSE), D129=11, VLOOKUP(H120, Film_Workers!$B$2:$AR$55, 24, FALSE), D129=12, VLOOKUP(H120, Film_Workers!$B$2:$AR$55, 25, FALSE)), C129=2016, _xlfn.IFS(D129=1, VLOOKUP(H120, Film_Workers!$B$2:$AR$55, 26, FALSE), D129=2, VLOOKUP(H120, Film_Workers!$B$2:$AR$55, 27, FALSE), D129=3, VLOOKUP(H120, Film_Workers!$B$2:$AR$55, 28, FALSE), D129=4, VLOOKUP(H120, Film_Workers!$B$2:$AR$55, 29, FALSE), D129=5, VLOOKUP(H120, Film_Workers!$B$2:$AR$55, 30, FALSE), D129=6, VLOOKUP(H120, Film_Workers!$B$2:$AR$55, 31, FALSE), D129=7, VLOOKUP(H120, Film_Workers!$B$2:$AR$55, 32, FALSE), D129=8, VLOOKUP(H120, Film_Workers!$B$2:$AR$55, 33, FALSE), D129=9, VLOOKUP(H120, Film_Workers!$B$2:$AR$55, 34, FALSE), D129=10, VLOOKUP(H120, Film_Workers!$B$2:$AR$55, 35, FALSE), D129=11, VLOOKUP(H120, Film_Workers!$B$2:$AR$55, 36, FALSE), D129=12, VLOOKUP(H120, Film_Workers!$B$2:$AR$55, 37, FALSE)), C129=2017, _xlfn.IFS(D129=1, VLOOKUP(H120, Film_Workers!$B$2:$AR$55, 38, FALSE), D129=2, VLOOKUP(H120, Film_Workers!$B$2:$AR$55, 39, FALSE), D129=3, VLOOKUP(H120, Film_Workers!$B$2:$AR$55, 40, FALSE), D129=4, VLOOKUP(H120, Film_Workers!$B$2:$AR$55, 41, FALSE), D129=5, VLOOKUP(H120, Film_Workers!$B$2:$AR$55, 42, FALSE), D129=6, VLOOKUP(H120, Film_Workers!$B$2:$AR$55, 43)))</f>
        <v>0</v>
      </c>
      <c r="W120">
        <f>_xlfn.IFS(C120=2014, _xlfn.IFS(D120=1, VLOOKUP(H120, Priv_Workers!$B$2:$AR$55, 2, FALSE), D120=2, VLOOKUP(H120, Priv_Workers!$B$2:$AR$55, 3, FALSE), D120=3, VLOOKUP(H120, Priv_Workers!$B$2:$AR$55, 4, FALSE), D120=4, VLOOKUP(H120, Priv_Workers!$B$2:$AR$55, 5, FALSE), D120=5, VLOOKUP(H120, Priv_Workers!$B$2:$AR$55, 6, FALSE), D120=6, VLOOKUP(H120, Priv_Workers!$B$2:$AR$55, 7, FALSE), D120=7, VLOOKUP(H120, Priv_Workers!$B$2:$AR$55, 8, FALSE), D120=8, VLOOKUP(H120, Priv_Workers!$B$2:$AR$55, 9, FALSE), D120=9, VLOOKUP(H120, Priv_Workers!$B$2:$AR$55, 10, FALSE), D120=10, VLOOKUP(H120, Priv_Workers!$B$2:$AR$55, 11, FALSE), D120=11, VLOOKUP(H120, Priv_Workers!$B$2:$AR$55, 12, FALSE), D120=12, VLOOKUP(H120, Priv_Workers!$B$2:$AR$55, 13, FALSE)), C120=2015, _xlfn.IFS(D120=1, VLOOKUP(H120, Priv_Workers!$B$2:$AR$55, 14, FALSE), D120=2, VLOOKUP(H120, Priv_Workers!$B$2:$AR$55, 15, FALSE), D120=3, VLOOKUP(H120, Priv_Workers!$B$2:$AR$55, 16, FALSE), D120=4, VLOOKUP(H120, Priv_Workers!$B$2:$AR$55, 17, FALSE), D120=5, VLOOKUP(H120, Priv_Workers!$B$2:$AR$55, 18, FALSE), D120=6, VLOOKUP(H120, Priv_Workers!$B$2:$AR$55, 19, FALSE), D120=7, VLOOKUP(H120, Priv_Workers!$B$2:$AR$55, 20, FALSE), D120=8, VLOOKUP(H120, Priv_Workers!$B$2:$AR$55, 21, FALSE), D120=9, VLOOKUP(H120, Priv_Workers!$B$2:$AR$55, 22, FALSE), D120=10, VLOOKUP(H120, Priv_Workers!$B$2:$AR$55, 23, FALSE), D120=11, VLOOKUP(H120, Priv_Workers!$B$2:$AR$55, 24, FALSE), D120=12, VLOOKUP(H120, Priv_Workers!$B$2:$AR$55, 25, FALSE)), C120=2016, _xlfn.IFS(D120=1, VLOOKUP(H120, Priv_Workers!$B$2:$AR$55, 26, FALSE), D120=2, VLOOKUP(H120, Priv_Workers!$B$2:$AR$55, 27, FALSE), D120=3, VLOOKUP(H120, Priv_Workers!$B$2:$AR$55, 28, FALSE), D120=4, VLOOKUP(H120, Priv_Workers!$B$2:$AR$55, 29, FALSE), D120=5, VLOOKUP(H120, Priv_Workers!$B$2:$AR$55, 30, FALSE), D120=6, VLOOKUP(H120, Priv_Workers!$B$2:$AR$55, 31, FALSE), D120=7, VLOOKUP(H120, Priv_Workers!$B$2:$AR$55, 32, FALSE), D120=8, VLOOKUP(H120, Priv_Workers!$B$2:$AR$55, 33, FALSE), D120=9, VLOOKUP(H120, Priv_Workers!$B$2:$AR$55, 34, FALSE), D120=10, VLOOKUP(H120, Priv_Workers!$B$2:$AR$55, 35, FALSE), D120=11, VLOOKUP(H120, Priv_Workers!$B$2:$AR$55, 36, FALSE), D120=12, VLOOKUP(H120, Priv_Workers!$B$2:$AR$55, 37, FALSE)), C120=2017, _xlfn.IFS(D120=1, VLOOKUP(H120, Priv_Workers!$B$2:$AR$55, 38, FALSE), D120=2, VLOOKUP(H120, Priv_Workers!$B$2:$AR$55, 39, FALSE), D120=3, VLOOKUP(H120, Priv_Workers!$B$2:$AR$55, 40, FALSE), D120=4, VLOOKUP(H120, Priv_Workers!$B$2:$AR$55, 41, FALSE), D120=5, VLOOKUP(H120, Priv_Workers!$B$2:$AR$55, 42, FALSE), D120=6, VLOOKUP(H120, Priv_Workers!$B$2:$AR$55, 43)))</f>
        <v>0</v>
      </c>
      <c r="X120" s="15" t="e">
        <f t="shared" si="11"/>
        <v>#DIV/0!</v>
      </c>
      <c r="Y120" s="8">
        <f>_xlfn.IFS(C120=2014, _xlfn.IFS(E120=1, VLOOKUP(H120, Wage_Info!$B$2:$AD$55, 2, FALSE), E120=2, VLOOKUP(H120, Wage_Info!$B$2:$AD$55, 3, FALSE), E120=3, VLOOKUP(H120, Wage_Info!$B$2:$AD$55, 4, FALSE), E120=4, VLOOKUP(H120, Wage_Info!$B$2:$AD$55, 5, FALSE)), C120=2015, _xlfn.IFS(E120=1, VLOOKUP(H120, Wage_Info!$B$2:$AD$55, 6, FALSE), E120=2, VLOOKUP(H120, Wage_Info!$B$2:$AD$55, 7, FALSE), E120=3, VLOOKUP(H120, Wage_Info!$B$2:$AD$55, 8, FALSE), E120=4, VLOOKUP(H120, Wage_Info!$B$2:$AD$55, 9, FALSE)), C120=2016, _xlfn.IFS(E120=1, VLOOKUP(H120, Wage_Info!$B$2:$AD$55, 10, FALSE), E120=2, VLOOKUP(H120, Wage_Info!$B$2:$AD$55, 11, FALSE), E120=3, VLOOKUP(H120, Wage_Info!$B$2:$AD$55, 12, FALSE), E120=4, VLOOKUP(H120, Wage_Info!$B$2:$AD$55, 13, FALSE)), C120=2017, _xlfn.IFS(E120=1, VLOOKUP(H120, Wage_Info!$B$2:$AD$55, 14, FALSE), E120=2, VLOOKUP(H120, Wage_Info!$B$2:$AD$55, 15, FALSE)))</f>
        <v>0</v>
      </c>
      <c r="Z120" s="8">
        <f>_xlfn.IFS(C120=2014, _xlfn.IFS(E120=1, VLOOKUP(H120, Wage_Info!$B$2:$AD$55, 16, FALSE), E120=2, VLOOKUP(H120, Wage_Info!$B$2:$AD$55, 17, FALSE), E120=3, VLOOKUP(H120, Wage_Info!$B$2:$AD$55, 18, FALSE), E120=4, VLOOKUP(H120, Wage_Info!$B$2:$AD$55, 19, FALSE)), C120=2015, _xlfn.IFS(E120=1, VLOOKUP(H120, Wage_Info!$B$2:$AD$55, 20, FALSE), E120=2, VLOOKUP(H120, Wage_Info!$B$2:$AD$55, 21, FALSE), E120=3, VLOOKUP(H120, Wage_Info!$B$2:$AD$55, 22, FALSE), E120=4, VLOOKUP(H120, Wage_Info!$B$2:$AD$55, 23, FALSE)), C120=2016, _xlfn.IFS(E120=1, VLOOKUP(H120, Wage_Info!$B$2:$AD$55, 24, FALSE), E120=2, VLOOKUP(H120, Wage_Info!$B$2:$AD$55, 25, FALSE), E120=3, VLOOKUP(H120, Wage_Info!$B$2:$AD$55, 26, FALSE), E120=4, VLOOKUP(H120, Wage_Info!$B$2:$AD$55, 27, FALSE)), C120=2017, _xlfn.IFS(E120=1, VLOOKUP(H120, Wage_Info!$B$2:$AD$55, 28, FALSE), E120=2, VLOOKUP(H120, Wage_Info!$B$2:$AD$55, 29, FALSE)))</f>
        <v>0</v>
      </c>
      <c r="AA120" s="16" t="e">
        <f t="shared" si="12"/>
        <v>#DIV/0!</v>
      </c>
      <c r="AB120">
        <f>Key!C47</f>
        <v>1</v>
      </c>
      <c r="AC120">
        <f t="shared" si="13"/>
        <v>0</v>
      </c>
      <c r="AD120">
        <f t="shared" si="14"/>
        <v>0</v>
      </c>
      <c r="AE120">
        <f t="shared" si="15"/>
        <v>0</v>
      </c>
    </row>
    <row r="121" spans="1:31" x14ac:dyDescent="0.3">
      <c r="A121">
        <v>52</v>
      </c>
      <c r="B121">
        <v>52</v>
      </c>
      <c r="C121">
        <v>2015</v>
      </c>
      <c r="D121">
        <v>3</v>
      </c>
      <c r="E121">
        <f t="shared" si="8"/>
        <v>1</v>
      </c>
      <c r="F121">
        <v>2016</v>
      </c>
      <c r="G121" t="s">
        <v>19</v>
      </c>
      <c r="H121" s="13">
        <f>VALUE(IF(G121="foreign",53,SUBSTITUTE(G121,G121,VLOOKUP(G121,Key!$F$2:$G$55,2,))))</f>
        <v>10</v>
      </c>
      <c r="I121" t="s">
        <v>19</v>
      </c>
      <c r="J121">
        <f>VALUE(_xlfn.IFS(I121="foreign",53,I121="fictional",54,NOT(OR(I121="foreign",I121="fictional")),SUBSTITUTE(I121,I121,VLOOKUP(I121,Key!$F$2:$G$55,2,))))</f>
        <v>10</v>
      </c>
      <c r="K121">
        <f t="shared" si="9"/>
        <v>1</v>
      </c>
      <c r="L121">
        <f>VLOOKUP(H121, Key!$G$2:$J$54, 2)</f>
        <v>3</v>
      </c>
      <c r="M121">
        <f>VLOOKUP(J121, Key!$G$2:$J$54, 2)</f>
        <v>3</v>
      </c>
      <c r="N121">
        <f>VLOOKUP("*"&amp;G121&amp;"*",Key!$M$2:$N$6,2,FALSE)</f>
        <v>3</v>
      </c>
      <c r="O121">
        <f>VLOOKUP("*"&amp;G121&amp;"*",Key!$Q$2:$R$11,2,FALSE)</f>
        <v>7</v>
      </c>
      <c r="P121">
        <v>3258</v>
      </c>
      <c r="Q121" s="8">
        <v>40000000</v>
      </c>
      <c r="R121" t="s">
        <v>176</v>
      </c>
      <c r="S121">
        <f>VLOOKUP(R121, Key!$T$2:$U$9, 2, FALSE)</f>
        <v>3</v>
      </c>
      <c r="T121">
        <f t="shared" si="10"/>
        <v>0</v>
      </c>
      <c r="U121">
        <f>_xlfn.IFS(F121=2017, VLOOKUP(H121, 'State Pop'!$B$2:$F$55,5),F121=2016, VLOOKUP(H121, 'State Pop'!$B$2:$F$55,4), F121=2015, VLOOKUP(H121, 'State Pop'!$B$2:$F$55,3), F121=2014, VLOOKUP(H121, 'State Pop'!$B$2:$F$55,2))</f>
        <v>20656589</v>
      </c>
      <c r="V121">
        <f>_xlfn.IFS(C130=2014, _xlfn.IFS(D130=1, VLOOKUP(H121, Film_Workers!$B$2:$AR$55, 2, FALSE), D130=2, VLOOKUP(H121, Film_Workers!$B$2:$AR$55, 3, FALSE), D130=3, VLOOKUP(H121, Film_Workers!$B$2:$AR$55, 4, FALSE), D130=4, VLOOKUP(H121, Film_Workers!$B$2:$AR$55, 5, FALSE), D130=5, VLOOKUP(H121, Film_Workers!$B$2:$AR$55, 6, FALSE), D130=6, VLOOKUP(H121, Film_Workers!$B$2:$AR$55, 7, FALSE), D130=7, VLOOKUP(H121, Film_Workers!$B$2:$AR$55, 8, FALSE), D130=8, VLOOKUP(H121, Film_Workers!$B$2:$AR$55, 9, FALSE), D130=9, VLOOKUP(H121, Film_Workers!$B$2:$AR$55, 10, FALSE), D130=10, VLOOKUP(H121, Film_Workers!$B$2:$AR$55, 11, FALSE), D130=11, VLOOKUP(H121, Film_Workers!$B$2:$AR$55, 12, FALSE), D130=12, VLOOKUP(H121, Film_Workers!$B$2:$AR$55, 13, FALSE)), C130=2015, _xlfn.IFS(D130=1, VLOOKUP(H121, Film_Workers!$B$2:$AR$55, 14, FALSE), D130=2, VLOOKUP(H121, Film_Workers!$B$2:$AR$55, 15, FALSE), D130=3, VLOOKUP(H121, Film_Workers!$B$2:$AR$55, 16, FALSE), D130=4, VLOOKUP(H121, Film_Workers!$B$2:$AR$55, 17, FALSE), D130=5, VLOOKUP(H121, Film_Workers!$B$2:$AR$55, 18, FALSE), D130=6, VLOOKUP(H121, Film_Workers!$B$2:$AR$55, 19, FALSE), D130=7, VLOOKUP(H121, Film_Workers!$B$2:$AR$55, 20, FALSE), D130=8, VLOOKUP(H121, Film_Workers!$B$2:$AR$55, 21, FALSE), D130=9, VLOOKUP(H121, Film_Workers!$B$2:$AR$55, 22, FALSE), D130=10, VLOOKUP(H121, Film_Workers!$B$2:$AR$55, 23, FALSE), D130=11, VLOOKUP(H121, Film_Workers!$B$2:$AR$55, 24, FALSE), D130=12, VLOOKUP(H121, Film_Workers!$B$2:$AR$55, 25, FALSE)), C130=2016, _xlfn.IFS(D130=1, VLOOKUP(H121, Film_Workers!$B$2:$AR$55, 26, FALSE), D130=2, VLOOKUP(H121, Film_Workers!$B$2:$AR$55, 27, FALSE), D130=3, VLOOKUP(H121, Film_Workers!$B$2:$AR$55, 28, FALSE), D130=4, VLOOKUP(H121, Film_Workers!$B$2:$AR$55, 29, FALSE), D130=5, VLOOKUP(H121, Film_Workers!$B$2:$AR$55, 30, FALSE), D130=6, VLOOKUP(H121, Film_Workers!$B$2:$AR$55, 31, FALSE), D130=7, VLOOKUP(H121, Film_Workers!$B$2:$AR$55, 32, FALSE), D130=8, VLOOKUP(H121, Film_Workers!$B$2:$AR$55, 33, FALSE), D130=9, VLOOKUP(H121, Film_Workers!$B$2:$AR$55, 34, FALSE), D130=10, VLOOKUP(H121, Film_Workers!$B$2:$AR$55, 35, FALSE), D130=11, VLOOKUP(H121, Film_Workers!$B$2:$AR$55, 36, FALSE), D130=12, VLOOKUP(H121, Film_Workers!$B$2:$AR$55, 37, FALSE)), C130=2017, _xlfn.IFS(D130=1, VLOOKUP(H121, Film_Workers!$B$2:$AR$55, 38, FALSE), D130=2, VLOOKUP(H121, Film_Workers!$B$2:$AR$55, 39, FALSE), D130=3, VLOOKUP(H121, Film_Workers!$B$2:$AR$55, 40, FALSE), D130=4, VLOOKUP(H121, Film_Workers!$B$2:$AR$55, 41, FALSE), D130=5, VLOOKUP(H121, Film_Workers!$B$2:$AR$55, 42, FALSE), D130=6, VLOOKUP(H121, Film_Workers!$B$2:$AR$55, 43)))</f>
        <v>5199</v>
      </c>
      <c r="W121">
        <f>_xlfn.IFS(C121=2014, _xlfn.IFS(D121=1, VLOOKUP(H121, Priv_Workers!$B$2:$AR$55, 2, FALSE), D121=2, VLOOKUP(H121, Priv_Workers!$B$2:$AR$55, 3, FALSE), D121=3, VLOOKUP(H121, Priv_Workers!$B$2:$AR$55, 4, FALSE), D121=4, VLOOKUP(H121, Priv_Workers!$B$2:$AR$55, 5, FALSE), D121=5, VLOOKUP(H121, Priv_Workers!$B$2:$AR$55, 6, FALSE), D121=6, VLOOKUP(H121, Priv_Workers!$B$2:$AR$55, 7, FALSE), D121=7, VLOOKUP(H121, Priv_Workers!$B$2:$AR$55, 8, FALSE), D121=8, VLOOKUP(H121, Priv_Workers!$B$2:$AR$55, 9, FALSE), D121=9, VLOOKUP(H121, Priv_Workers!$B$2:$AR$55, 10, FALSE), D121=10, VLOOKUP(H121, Priv_Workers!$B$2:$AR$55, 11, FALSE), D121=11, VLOOKUP(H121, Priv_Workers!$B$2:$AR$55, 12, FALSE), D121=12, VLOOKUP(H121, Priv_Workers!$B$2:$AR$55, 13, FALSE)), C121=2015, _xlfn.IFS(D121=1, VLOOKUP(H121, Priv_Workers!$B$2:$AR$55, 14, FALSE), D121=2, VLOOKUP(H121, Priv_Workers!$B$2:$AR$55, 15, FALSE), D121=3, VLOOKUP(H121, Priv_Workers!$B$2:$AR$55, 16, FALSE), D121=4, VLOOKUP(H121, Priv_Workers!$B$2:$AR$55, 17, FALSE), D121=5, VLOOKUP(H121, Priv_Workers!$B$2:$AR$55, 18, FALSE), D121=6, VLOOKUP(H121, Priv_Workers!$B$2:$AR$55, 19, FALSE), D121=7, VLOOKUP(H121, Priv_Workers!$B$2:$AR$55, 20, FALSE), D121=8, VLOOKUP(H121, Priv_Workers!$B$2:$AR$55, 21, FALSE), D121=9, VLOOKUP(H121, Priv_Workers!$B$2:$AR$55, 22, FALSE), D121=10, VLOOKUP(H121, Priv_Workers!$B$2:$AR$55, 23, FALSE), D121=11, VLOOKUP(H121, Priv_Workers!$B$2:$AR$55, 24, FALSE), D121=12, VLOOKUP(H121, Priv_Workers!$B$2:$AR$55, 25, FALSE)), C121=2016, _xlfn.IFS(D121=1, VLOOKUP(H121, Priv_Workers!$B$2:$AR$55, 26, FALSE), D121=2, VLOOKUP(H121, Priv_Workers!$B$2:$AR$55, 27, FALSE), D121=3, VLOOKUP(H121, Priv_Workers!$B$2:$AR$55, 28, FALSE), D121=4, VLOOKUP(H121, Priv_Workers!$B$2:$AR$55, 29, FALSE), D121=5, VLOOKUP(H121, Priv_Workers!$B$2:$AR$55, 30, FALSE), D121=6, VLOOKUP(H121, Priv_Workers!$B$2:$AR$55, 31, FALSE), D121=7, VLOOKUP(H121, Priv_Workers!$B$2:$AR$55, 32, FALSE), D121=8, VLOOKUP(H121, Priv_Workers!$B$2:$AR$55, 33, FALSE), D121=9, VLOOKUP(H121, Priv_Workers!$B$2:$AR$55, 34, FALSE), D121=10, VLOOKUP(H121, Priv_Workers!$B$2:$AR$55, 35, FALSE), D121=11, VLOOKUP(H121, Priv_Workers!$B$2:$AR$55, 36, FALSE), D121=12, VLOOKUP(H121, Priv_Workers!$B$2:$AR$55, 37, FALSE)), C121=2017, _xlfn.IFS(D121=1, VLOOKUP(H121, Priv_Workers!$B$2:$AR$55, 38, FALSE), D121=2, VLOOKUP(H121, Priv_Workers!$B$2:$AR$55, 39, FALSE), D121=3, VLOOKUP(H121, Priv_Workers!$B$2:$AR$55, 40, FALSE), D121=4, VLOOKUP(H121, Priv_Workers!$B$2:$AR$55, 41, FALSE), D121=5, VLOOKUP(H121, Priv_Workers!$B$2:$AR$55, 42, FALSE), D121=6, VLOOKUP(H121, Priv_Workers!$B$2:$AR$55, 43)))</f>
        <v>6960452</v>
      </c>
      <c r="X121" s="15">
        <f t="shared" si="11"/>
        <v>7.4693425082164209E-4</v>
      </c>
      <c r="Y121" s="8">
        <f>_xlfn.IFS(C121=2014, _xlfn.IFS(E121=1, VLOOKUP(H121, Wage_Info!$B$2:$AD$55, 2, FALSE), E121=2, VLOOKUP(H121, Wage_Info!$B$2:$AD$55, 3, FALSE), E121=3, VLOOKUP(H121, Wage_Info!$B$2:$AD$55, 4, FALSE), E121=4, VLOOKUP(H121, Wage_Info!$B$2:$AD$55, 5, FALSE)), C121=2015, _xlfn.IFS(E121=1, VLOOKUP(H121, Wage_Info!$B$2:$AD$55, 6, FALSE), E121=2, VLOOKUP(H121, Wage_Info!$B$2:$AD$55, 7, FALSE), E121=3, VLOOKUP(H121, Wage_Info!$B$2:$AD$55, 8, FALSE), E121=4, VLOOKUP(H121, Wage_Info!$B$2:$AD$55, 9, FALSE)), C121=2016, _xlfn.IFS(E121=1, VLOOKUP(H121, Wage_Info!$B$2:$AD$55, 10, FALSE), E121=2, VLOOKUP(H121, Wage_Info!$B$2:$AD$55, 11, FALSE), E121=3, VLOOKUP(H121, Wage_Info!$B$2:$AD$55, 12, FALSE), E121=4, VLOOKUP(H121, Wage_Info!$B$2:$AD$55, 13, FALSE)), C121=2017, _xlfn.IFS(E121=1, VLOOKUP(H121, Wage_Info!$B$2:$AD$55, 14, FALSE), E121=2, VLOOKUP(H121, Wage_Info!$B$2:$AD$55, 15, FALSE)))</f>
        <v>90685271</v>
      </c>
      <c r="Z121" s="8">
        <f>_xlfn.IFS(C121=2014, _xlfn.IFS(E121=1, VLOOKUP(H121, Wage_Info!$B$2:$AD$55, 16, FALSE), E121=2, VLOOKUP(H121, Wage_Info!$B$2:$AD$55, 17, FALSE), E121=3, VLOOKUP(H121, Wage_Info!$B$2:$AD$55, 18, FALSE), E121=4, VLOOKUP(H121, Wage_Info!$B$2:$AD$55, 19, FALSE)), C121=2015, _xlfn.IFS(E121=1, VLOOKUP(H121, Wage_Info!$B$2:$AD$55, 20, FALSE), E121=2, VLOOKUP(H121, Wage_Info!$B$2:$AD$55, 21, FALSE), E121=3, VLOOKUP(H121, Wage_Info!$B$2:$AD$55, 22, FALSE), E121=4, VLOOKUP(H121, Wage_Info!$B$2:$AD$55, 23, FALSE)), C121=2016, _xlfn.IFS(E121=1, VLOOKUP(H121, Wage_Info!$B$2:$AD$55, 24, FALSE), E121=2, VLOOKUP(H121, Wage_Info!$B$2:$AD$55, 25, FALSE), E121=3, VLOOKUP(H121, Wage_Info!$B$2:$AD$55, 26, FALSE), E121=4, VLOOKUP(H121, Wage_Info!$B$2:$AD$55, 27, FALSE)), C121=2017, _xlfn.IFS(E121=1, VLOOKUP(H121, Wage_Info!$B$2:$AD$55, 28, FALSE), E121=2, VLOOKUP(H121, Wage_Info!$B$2:$AD$55, 29, FALSE)))</f>
        <v>78660933533</v>
      </c>
      <c r="AA121" s="16">
        <f t="shared" si="12"/>
        <v>1.1528628879284217E-3</v>
      </c>
      <c r="AB121">
        <f>Key!C53</f>
        <v>1</v>
      </c>
      <c r="AC121">
        <f t="shared" si="13"/>
        <v>0</v>
      </c>
      <c r="AD121">
        <f t="shared" si="14"/>
        <v>0</v>
      </c>
      <c r="AE121">
        <f t="shared" si="15"/>
        <v>0</v>
      </c>
    </row>
    <row r="122" spans="1:31" x14ac:dyDescent="0.3">
      <c r="A122">
        <v>98</v>
      </c>
      <c r="B122">
        <v>98</v>
      </c>
      <c r="C122">
        <v>2015</v>
      </c>
      <c r="D122">
        <v>3</v>
      </c>
      <c r="E122">
        <f t="shared" si="8"/>
        <v>1</v>
      </c>
      <c r="F122">
        <v>2016</v>
      </c>
      <c r="G122" t="s">
        <v>282</v>
      </c>
      <c r="H122" s="13">
        <f>VALUE(IF(G122="foreign",53,SUBSTITUTE(G122,G122,VLOOKUP(G122,Key!$F$2:$G$55,2,))))</f>
        <v>53</v>
      </c>
      <c r="I122" t="s">
        <v>282</v>
      </c>
      <c r="J122">
        <f>VALUE(_xlfn.IFS(I122="foreign",53,I122="fictional",54,NOT(OR(I122="foreign",I122="fictional")),SUBSTITUTE(I122,I122,VLOOKUP(I122,Key!$F$2:$G$55,2,))))</f>
        <v>53</v>
      </c>
      <c r="K122">
        <f t="shared" si="9"/>
        <v>1</v>
      </c>
      <c r="L122">
        <f>VLOOKUP(H122, Key!$G$2:$J$54, 2)</f>
        <v>0</v>
      </c>
      <c r="M122">
        <f>VLOOKUP(J122, Key!$G$2:$J$54, 2)</f>
        <v>0</v>
      </c>
      <c r="N122">
        <f>VLOOKUP("*"&amp;G122&amp;"*",Key!$M$2:$N$6,2,FALSE)</f>
        <v>0</v>
      </c>
      <c r="O122">
        <f>VLOOKUP("*"&amp;G122&amp;"*",Key!$Q$2:$R$11,2,FALSE)</f>
        <v>0</v>
      </c>
      <c r="P122">
        <v>2671</v>
      </c>
      <c r="Q122" s="8">
        <v>10000000</v>
      </c>
      <c r="R122" t="s">
        <v>285</v>
      </c>
      <c r="S122">
        <f>VLOOKUP(R122, Key!$T$2:$U$11, 2, FALSE)</f>
        <v>9</v>
      </c>
      <c r="T122">
        <f t="shared" si="10"/>
        <v>1</v>
      </c>
      <c r="U122">
        <f>_xlfn.IFS(F122=2017, VLOOKUP(H122, 'State Pop'!$B$2:$F$55,5),F122=2016, VLOOKUP(H122, 'State Pop'!$B$2:$F$55,4), F122=2015, VLOOKUP(H122, 'State Pop'!$B$2:$F$55,3), F122=2014, VLOOKUP(H122, 'State Pop'!$B$2:$F$55,2))</f>
        <v>0</v>
      </c>
      <c r="V122">
        <f>_xlfn.IFS(C131=2014, _xlfn.IFS(D131=1, VLOOKUP(H122, Film_Workers!$B$2:$AR$55, 2, FALSE), D131=2, VLOOKUP(H122, Film_Workers!$B$2:$AR$55, 3, FALSE), D131=3, VLOOKUP(H122, Film_Workers!$B$2:$AR$55, 4, FALSE), D131=4, VLOOKUP(H122, Film_Workers!$B$2:$AR$55, 5, FALSE), D131=5, VLOOKUP(H122, Film_Workers!$B$2:$AR$55, 6, FALSE), D131=6, VLOOKUP(H122, Film_Workers!$B$2:$AR$55, 7, FALSE), D131=7, VLOOKUP(H122, Film_Workers!$B$2:$AR$55, 8, FALSE), D131=8, VLOOKUP(H122, Film_Workers!$B$2:$AR$55, 9, FALSE), D131=9, VLOOKUP(H122, Film_Workers!$B$2:$AR$55, 10, FALSE), D131=10, VLOOKUP(H122, Film_Workers!$B$2:$AR$55, 11, FALSE), D131=11, VLOOKUP(H122, Film_Workers!$B$2:$AR$55, 12, FALSE), D131=12, VLOOKUP(H122, Film_Workers!$B$2:$AR$55, 13, FALSE)), C131=2015, _xlfn.IFS(D131=1, VLOOKUP(H122, Film_Workers!$B$2:$AR$55, 14, FALSE), D131=2, VLOOKUP(H122, Film_Workers!$B$2:$AR$55, 15, FALSE), D131=3, VLOOKUP(H122, Film_Workers!$B$2:$AR$55, 16, FALSE), D131=4, VLOOKUP(H122, Film_Workers!$B$2:$AR$55, 17, FALSE), D131=5, VLOOKUP(H122, Film_Workers!$B$2:$AR$55, 18, FALSE), D131=6, VLOOKUP(H122, Film_Workers!$B$2:$AR$55, 19, FALSE), D131=7, VLOOKUP(H122, Film_Workers!$B$2:$AR$55, 20, FALSE), D131=8, VLOOKUP(H122, Film_Workers!$B$2:$AR$55, 21, FALSE), D131=9, VLOOKUP(H122, Film_Workers!$B$2:$AR$55, 22, FALSE), D131=10, VLOOKUP(H122, Film_Workers!$B$2:$AR$55, 23, FALSE), D131=11, VLOOKUP(H122, Film_Workers!$B$2:$AR$55, 24, FALSE), D131=12, VLOOKUP(H122, Film_Workers!$B$2:$AR$55, 25, FALSE)), C131=2016, _xlfn.IFS(D131=1, VLOOKUP(H122, Film_Workers!$B$2:$AR$55, 26, FALSE), D131=2, VLOOKUP(H122, Film_Workers!$B$2:$AR$55, 27, FALSE), D131=3, VLOOKUP(H122, Film_Workers!$B$2:$AR$55, 28, FALSE), D131=4, VLOOKUP(H122, Film_Workers!$B$2:$AR$55, 29, FALSE), D131=5, VLOOKUP(H122, Film_Workers!$B$2:$AR$55, 30, FALSE), D131=6, VLOOKUP(H122, Film_Workers!$B$2:$AR$55, 31, FALSE), D131=7, VLOOKUP(H122, Film_Workers!$B$2:$AR$55, 32, FALSE), D131=8, VLOOKUP(H122, Film_Workers!$B$2:$AR$55, 33, FALSE), D131=9, VLOOKUP(H122, Film_Workers!$B$2:$AR$55, 34, FALSE), D131=10, VLOOKUP(H122, Film_Workers!$B$2:$AR$55, 35, FALSE), D131=11, VLOOKUP(H122, Film_Workers!$B$2:$AR$55, 36, FALSE), D131=12, VLOOKUP(H122, Film_Workers!$B$2:$AR$55, 37, FALSE)), C131=2017, _xlfn.IFS(D131=1, VLOOKUP(H122, Film_Workers!$B$2:$AR$55, 38, FALSE), D131=2, VLOOKUP(H122, Film_Workers!$B$2:$AR$55, 39, FALSE), D131=3, VLOOKUP(H122, Film_Workers!$B$2:$AR$55, 40, FALSE), D131=4, VLOOKUP(H122, Film_Workers!$B$2:$AR$55, 41, FALSE), D131=5, VLOOKUP(H122, Film_Workers!$B$2:$AR$55, 42, FALSE), D131=6, VLOOKUP(H122, Film_Workers!$B$2:$AR$55, 43)))</f>
        <v>0</v>
      </c>
      <c r="W122">
        <f>_xlfn.IFS(C122=2014, _xlfn.IFS(D122=1, VLOOKUP(H122, Priv_Workers!$B$2:$AR$55, 2, FALSE), D122=2, VLOOKUP(H122, Priv_Workers!$B$2:$AR$55, 3, FALSE), D122=3, VLOOKUP(H122, Priv_Workers!$B$2:$AR$55, 4, FALSE), D122=4, VLOOKUP(H122, Priv_Workers!$B$2:$AR$55, 5, FALSE), D122=5, VLOOKUP(H122, Priv_Workers!$B$2:$AR$55, 6, FALSE), D122=6, VLOOKUP(H122, Priv_Workers!$B$2:$AR$55, 7, FALSE), D122=7, VLOOKUP(H122, Priv_Workers!$B$2:$AR$55, 8, FALSE), D122=8, VLOOKUP(H122, Priv_Workers!$B$2:$AR$55, 9, FALSE), D122=9, VLOOKUP(H122, Priv_Workers!$B$2:$AR$55, 10, FALSE), D122=10, VLOOKUP(H122, Priv_Workers!$B$2:$AR$55, 11, FALSE), D122=11, VLOOKUP(H122, Priv_Workers!$B$2:$AR$55, 12, FALSE), D122=12, VLOOKUP(H122, Priv_Workers!$B$2:$AR$55, 13, FALSE)), C122=2015, _xlfn.IFS(D122=1, VLOOKUP(H122, Priv_Workers!$B$2:$AR$55, 14, FALSE), D122=2, VLOOKUP(H122, Priv_Workers!$B$2:$AR$55, 15, FALSE), D122=3, VLOOKUP(H122, Priv_Workers!$B$2:$AR$55, 16, FALSE), D122=4, VLOOKUP(H122, Priv_Workers!$B$2:$AR$55, 17, FALSE), D122=5, VLOOKUP(H122, Priv_Workers!$B$2:$AR$55, 18, FALSE), D122=6, VLOOKUP(H122, Priv_Workers!$B$2:$AR$55, 19, FALSE), D122=7, VLOOKUP(H122, Priv_Workers!$B$2:$AR$55, 20, FALSE), D122=8, VLOOKUP(H122, Priv_Workers!$B$2:$AR$55, 21, FALSE), D122=9, VLOOKUP(H122, Priv_Workers!$B$2:$AR$55, 22, FALSE), D122=10, VLOOKUP(H122, Priv_Workers!$B$2:$AR$55, 23, FALSE), D122=11, VLOOKUP(H122, Priv_Workers!$B$2:$AR$55, 24, FALSE), D122=12, VLOOKUP(H122, Priv_Workers!$B$2:$AR$55, 25, FALSE)), C122=2016, _xlfn.IFS(D122=1, VLOOKUP(H122, Priv_Workers!$B$2:$AR$55, 26, FALSE), D122=2, VLOOKUP(H122, Priv_Workers!$B$2:$AR$55, 27, FALSE), D122=3, VLOOKUP(H122, Priv_Workers!$B$2:$AR$55, 28, FALSE), D122=4, VLOOKUP(H122, Priv_Workers!$B$2:$AR$55, 29, FALSE), D122=5, VLOOKUP(H122, Priv_Workers!$B$2:$AR$55, 30, FALSE), D122=6, VLOOKUP(H122, Priv_Workers!$B$2:$AR$55, 31, FALSE), D122=7, VLOOKUP(H122, Priv_Workers!$B$2:$AR$55, 32, FALSE), D122=8, VLOOKUP(H122, Priv_Workers!$B$2:$AR$55, 33, FALSE), D122=9, VLOOKUP(H122, Priv_Workers!$B$2:$AR$55, 34, FALSE), D122=10, VLOOKUP(H122, Priv_Workers!$B$2:$AR$55, 35, FALSE), D122=11, VLOOKUP(H122, Priv_Workers!$B$2:$AR$55, 36, FALSE), D122=12, VLOOKUP(H122, Priv_Workers!$B$2:$AR$55, 37, FALSE)), C122=2017, _xlfn.IFS(D122=1, VLOOKUP(H122, Priv_Workers!$B$2:$AR$55, 38, FALSE), D122=2, VLOOKUP(H122, Priv_Workers!$B$2:$AR$55, 39, FALSE), D122=3, VLOOKUP(H122, Priv_Workers!$B$2:$AR$55, 40, FALSE), D122=4, VLOOKUP(H122, Priv_Workers!$B$2:$AR$55, 41, FALSE), D122=5, VLOOKUP(H122, Priv_Workers!$B$2:$AR$55, 42, FALSE), D122=6, VLOOKUP(H122, Priv_Workers!$B$2:$AR$55, 43)))</f>
        <v>0</v>
      </c>
      <c r="X122" s="15" t="e">
        <f t="shared" si="11"/>
        <v>#DIV/0!</v>
      </c>
      <c r="Y122" s="8">
        <f>_xlfn.IFS(C122=2014, _xlfn.IFS(E122=1, VLOOKUP(H122, Wage_Info!$B$2:$AD$55, 2, FALSE), E122=2, VLOOKUP(H122, Wage_Info!$B$2:$AD$55, 3, FALSE), E122=3, VLOOKUP(H122, Wage_Info!$B$2:$AD$55, 4, FALSE), E122=4, VLOOKUP(H122, Wage_Info!$B$2:$AD$55, 5, FALSE)), C122=2015, _xlfn.IFS(E122=1, VLOOKUP(H122, Wage_Info!$B$2:$AD$55, 6, FALSE), E122=2, VLOOKUP(H122, Wage_Info!$B$2:$AD$55, 7, FALSE), E122=3, VLOOKUP(H122, Wage_Info!$B$2:$AD$55, 8, FALSE), E122=4, VLOOKUP(H122, Wage_Info!$B$2:$AD$55, 9, FALSE)), C122=2016, _xlfn.IFS(E122=1, VLOOKUP(H122, Wage_Info!$B$2:$AD$55, 10, FALSE), E122=2, VLOOKUP(H122, Wage_Info!$B$2:$AD$55, 11, FALSE), E122=3, VLOOKUP(H122, Wage_Info!$B$2:$AD$55, 12, FALSE), E122=4, VLOOKUP(H122, Wage_Info!$B$2:$AD$55, 13, FALSE)), C122=2017, _xlfn.IFS(E122=1, VLOOKUP(H122, Wage_Info!$B$2:$AD$55, 14, FALSE), E122=2, VLOOKUP(H122, Wage_Info!$B$2:$AD$55, 15, FALSE)))</f>
        <v>0</v>
      </c>
      <c r="Z122" s="8">
        <f>_xlfn.IFS(C122=2014, _xlfn.IFS(E122=1, VLOOKUP(H122, Wage_Info!$B$2:$AD$55, 16, FALSE), E122=2, VLOOKUP(H122, Wage_Info!$B$2:$AD$55, 17, FALSE), E122=3, VLOOKUP(H122, Wage_Info!$B$2:$AD$55, 18, FALSE), E122=4, VLOOKUP(H122, Wage_Info!$B$2:$AD$55, 19, FALSE)), C122=2015, _xlfn.IFS(E122=1, VLOOKUP(H122, Wage_Info!$B$2:$AD$55, 20, FALSE), E122=2, VLOOKUP(H122, Wage_Info!$B$2:$AD$55, 21, FALSE), E122=3, VLOOKUP(H122, Wage_Info!$B$2:$AD$55, 22, FALSE), E122=4, VLOOKUP(H122, Wage_Info!$B$2:$AD$55, 23, FALSE)), C122=2016, _xlfn.IFS(E122=1, VLOOKUP(H122, Wage_Info!$B$2:$AD$55, 24, FALSE), E122=2, VLOOKUP(H122, Wage_Info!$B$2:$AD$55, 25, FALSE), E122=3, VLOOKUP(H122, Wage_Info!$B$2:$AD$55, 26, FALSE), E122=4, VLOOKUP(H122, Wage_Info!$B$2:$AD$55, 27, FALSE)), C122=2017, _xlfn.IFS(E122=1, VLOOKUP(H122, Wage_Info!$B$2:$AD$55, 28, FALSE), E122=2, VLOOKUP(H122, Wage_Info!$B$2:$AD$55, 29, FALSE)))</f>
        <v>0</v>
      </c>
      <c r="AA122" s="16" t="e">
        <f t="shared" si="12"/>
        <v>#DIV/0!</v>
      </c>
      <c r="AB122">
        <f>Key!C99</f>
        <v>1</v>
      </c>
      <c r="AC122">
        <f t="shared" si="13"/>
        <v>0</v>
      </c>
      <c r="AD122">
        <f t="shared" si="14"/>
        <v>0</v>
      </c>
      <c r="AE122">
        <f t="shared" si="15"/>
        <v>0</v>
      </c>
    </row>
    <row r="123" spans="1:31" x14ac:dyDescent="0.3">
      <c r="A123">
        <v>101</v>
      </c>
      <c r="B123">
        <v>101</v>
      </c>
      <c r="C123">
        <v>2015</v>
      </c>
      <c r="D123">
        <v>4</v>
      </c>
      <c r="E123">
        <f t="shared" si="8"/>
        <v>2</v>
      </c>
      <c r="F123">
        <v>2016</v>
      </c>
      <c r="G123" t="s">
        <v>185</v>
      </c>
      <c r="H123" s="13">
        <f>VALUE(IF(G123="foreign",53,SUBSTITUTE(G123,G123,VLOOKUP(G123,Key!$F$2:$G$55,2,))))</f>
        <v>33</v>
      </c>
      <c r="I123" t="s">
        <v>185</v>
      </c>
      <c r="J123">
        <f>VALUE(_xlfn.IFS(I123="foreign",53,I123="fictional",54,NOT(OR(I123="foreign",I123="fictional")),SUBSTITUTE(I123,I123,VLOOKUP(I123,Key!$F$2:$G$55,2,))))</f>
        <v>33</v>
      </c>
      <c r="K123">
        <f t="shared" si="9"/>
        <v>1</v>
      </c>
      <c r="L123">
        <f>VLOOKUP(H123, Key!$G$2:$J$54, 2)</f>
        <v>3</v>
      </c>
      <c r="M123">
        <f>VLOOKUP(J123, Key!$G$2:$J$54, 2)</f>
        <v>3</v>
      </c>
      <c r="N123">
        <f>VLOOKUP("*"&amp;G123&amp;"*",Key!$M$2:$N$6,2,FALSE)</f>
        <v>2</v>
      </c>
      <c r="O123">
        <f>VLOOKUP("*"&amp;G123&amp;"*",Key!$Q$2:$R$11,2,FALSE)</f>
        <v>3</v>
      </c>
      <c r="P123">
        <v>2538</v>
      </c>
      <c r="Q123" s="8">
        <v>19000000</v>
      </c>
      <c r="R123" t="s">
        <v>215</v>
      </c>
      <c r="S123">
        <f>VLOOKUP(R123, Key!$T$2:$U$11, 2, FALSE)</f>
        <v>7</v>
      </c>
      <c r="T123">
        <f t="shared" si="10"/>
        <v>1</v>
      </c>
      <c r="U123">
        <f>_xlfn.IFS(F123=2017, VLOOKUP(H123, 'State Pop'!$B$2:$F$55,5),F123=2016, VLOOKUP(H123, 'State Pop'!$B$2:$F$55,4), F123=2015, VLOOKUP(H123, 'State Pop'!$B$2:$F$55,3), F123=2014, VLOOKUP(H123, 'State Pop'!$B$2:$F$55,2))</f>
        <v>19836286</v>
      </c>
      <c r="V123">
        <f>_xlfn.IFS(C123=2014, _xlfn.IFS(D123=1, VLOOKUP(H123, Film_Workers!$B$2:$AR$55, 2, FALSE), D123=2, VLOOKUP(H123, Film_Workers!$B$2:$AR$55, 3, FALSE), D123=3, VLOOKUP(H123, Film_Workers!$B$2:$AR$55, 4, FALSE), D123=4, VLOOKUP(H123, Film_Workers!$B$2:$AR$55, 5, FALSE), D123=5, VLOOKUP(H123, Film_Workers!$B$2:$AR$55, 6, FALSE), D123=6, VLOOKUP(H123, Film_Workers!$B$2:$AR$55, 7, FALSE), D123=7, VLOOKUP(H123, Film_Workers!$B$2:$AR$55, 8, FALSE), D123=8, VLOOKUP(H123, Film_Workers!$B$2:$AR$55, 9, FALSE), D123=9, VLOOKUP(H123, Film_Workers!$B$2:$AR$55, 10, FALSE), D123=10, VLOOKUP(H123, Film_Workers!$B$2:$AR$55, 11, FALSE), D123=11, VLOOKUP(H123, Film_Workers!$B$2:$AR$55, 12, FALSE), D123=12, VLOOKUP(H123, Film_Workers!$B$2:$AR$55, 13, FALSE)), C123=2015, _xlfn.IFS(D123=1, VLOOKUP(H123, Film_Workers!$B$2:$AR$55, 14, FALSE), D123=2, VLOOKUP(H123, Film_Workers!$B$2:$AR$55, 15, FALSE), D123=3, VLOOKUP(H123, Film_Workers!$B$2:$AR$55, 16, FALSE), D123=4, VLOOKUP(H123, Film_Workers!$B$2:$AR$55, 17, FALSE), D123=5, VLOOKUP(H123, Film_Workers!$B$2:$AR$55, 18, FALSE), D123=6, VLOOKUP(H123, Film_Workers!$B$2:$AR$55, 19, FALSE), D123=7, VLOOKUP(H123, Film_Workers!$B$2:$AR$55, 20, FALSE), D123=8, VLOOKUP(H123, Film_Workers!$B$2:$AR$55, 21, FALSE), D123=9, VLOOKUP(H123, Film_Workers!$B$2:$AR$55, 22, FALSE), D123=10, VLOOKUP(H123, Film_Workers!$B$2:$AR$55, 23, FALSE), D123=11, VLOOKUP(H123, Film_Workers!$B$2:$AR$55, 24, FALSE), D123=12, VLOOKUP(H123, Film_Workers!$B$2:$AR$55, 25, FALSE)), C123=2016, _xlfn.IFS(D123=1, VLOOKUP(H123, Film_Workers!$B$2:$AR$55, 26, FALSE), D123=2, VLOOKUP(H123, Film_Workers!$B$2:$AR$55, 27, FALSE), D123=3, VLOOKUP(H123, Film_Workers!$B$2:$AR$55, 28, FALSE), D123=4, VLOOKUP(H123, Film_Workers!$B$2:$AR$55, 29, FALSE), D123=5, VLOOKUP(H123, Film_Workers!$B$2:$AR$55, 30, FALSE), D123=6, VLOOKUP(H123, Film_Workers!$B$2:$AR$55, 31, FALSE), D123=7, VLOOKUP(H123, Film_Workers!$B$2:$AR$55, 32, FALSE), D123=8, VLOOKUP(H123, Film_Workers!$B$2:$AR$55, 33, FALSE), D123=9, VLOOKUP(H123, Film_Workers!$B$2:$AR$55, 34, FALSE), D123=10, VLOOKUP(H123, Film_Workers!$B$2:$AR$55, 35, FALSE), D123=11, VLOOKUP(H123, Film_Workers!$B$2:$AR$55, 36, FALSE), D123=12, VLOOKUP(H123, Film_Workers!$B$2:$AR$55, 37, FALSE)), C123=2017, _xlfn.IFS(D123=1, VLOOKUP(H123, Film_Workers!$B$2:$AR$55, 38, FALSE), D123=2, VLOOKUP(H123, Film_Workers!$B$2:$AR$55, 39, FALSE), D123=3, VLOOKUP(H123, Film_Workers!$B$2:$AR$55, 40, FALSE), D123=4, VLOOKUP(H123, Film_Workers!$B$2:$AR$55, 41, FALSE), D123=5, VLOOKUP(H123, Film_Workers!$B$2:$AR$55, 42, FALSE), D123=6, VLOOKUP(H123, Film_Workers!$B$2:$AR$55, 43)))</f>
        <v>42462</v>
      </c>
      <c r="W123">
        <f>_xlfn.IFS(C123=2014, _xlfn.IFS(D123=1, VLOOKUP(H123, Priv_Workers!$B$2:$AR$55, 2, FALSE), D123=2, VLOOKUP(H123, Priv_Workers!$B$2:$AR$55, 3, FALSE), D123=3, VLOOKUP(H123, Priv_Workers!$B$2:$AR$55, 4, FALSE), D123=4, VLOOKUP(H123, Priv_Workers!$B$2:$AR$55, 5, FALSE), D123=5, VLOOKUP(H123, Priv_Workers!$B$2:$AR$55, 6, FALSE), D123=6, VLOOKUP(H123, Priv_Workers!$B$2:$AR$55, 7, FALSE), D123=7, VLOOKUP(H123, Priv_Workers!$B$2:$AR$55, 8, FALSE), D123=8, VLOOKUP(H123, Priv_Workers!$B$2:$AR$55, 9, FALSE), D123=9, VLOOKUP(H123, Priv_Workers!$B$2:$AR$55, 10, FALSE), D123=10, VLOOKUP(H123, Priv_Workers!$B$2:$AR$55, 11, FALSE), D123=11, VLOOKUP(H123, Priv_Workers!$B$2:$AR$55, 12, FALSE), D123=12, VLOOKUP(H123, Priv_Workers!$B$2:$AR$55, 13, FALSE)), C123=2015, _xlfn.IFS(D123=1, VLOOKUP(H123, Priv_Workers!$B$2:$AR$55, 14, FALSE), D123=2, VLOOKUP(H123, Priv_Workers!$B$2:$AR$55, 15, FALSE), D123=3, VLOOKUP(H123, Priv_Workers!$B$2:$AR$55, 16, FALSE), D123=4, VLOOKUP(H123, Priv_Workers!$B$2:$AR$55, 17, FALSE), D123=5, VLOOKUP(H123, Priv_Workers!$B$2:$AR$55, 18, FALSE), D123=6, VLOOKUP(H123, Priv_Workers!$B$2:$AR$55, 19, FALSE), D123=7, VLOOKUP(H123, Priv_Workers!$B$2:$AR$55, 20, FALSE), D123=8, VLOOKUP(H123, Priv_Workers!$B$2:$AR$55, 21, FALSE), D123=9, VLOOKUP(H123, Priv_Workers!$B$2:$AR$55, 22, FALSE), D123=10, VLOOKUP(H123, Priv_Workers!$B$2:$AR$55, 23, FALSE), D123=11, VLOOKUP(H123, Priv_Workers!$B$2:$AR$55, 24, FALSE), D123=12, VLOOKUP(H123, Priv_Workers!$B$2:$AR$55, 25, FALSE)), C123=2016, _xlfn.IFS(D123=1, VLOOKUP(H123, Priv_Workers!$B$2:$AR$55, 26, FALSE), D123=2, VLOOKUP(H123, Priv_Workers!$B$2:$AR$55, 27, FALSE), D123=3, VLOOKUP(H123, Priv_Workers!$B$2:$AR$55, 28, FALSE), D123=4, VLOOKUP(H123, Priv_Workers!$B$2:$AR$55, 29, FALSE), D123=5, VLOOKUP(H123, Priv_Workers!$B$2:$AR$55, 30, FALSE), D123=6, VLOOKUP(H123, Priv_Workers!$B$2:$AR$55, 31, FALSE), D123=7, VLOOKUP(H123, Priv_Workers!$B$2:$AR$55, 32, FALSE), D123=8, VLOOKUP(H123, Priv_Workers!$B$2:$AR$55, 33, FALSE), D123=9, VLOOKUP(H123, Priv_Workers!$B$2:$AR$55, 34, FALSE), D123=10, VLOOKUP(H123, Priv_Workers!$B$2:$AR$55, 35, FALSE), D123=11, VLOOKUP(H123, Priv_Workers!$B$2:$AR$55, 36, FALSE), D123=12, VLOOKUP(H123, Priv_Workers!$B$2:$AR$55, 37, FALSE)), C123=2017, _xlfn.IFS(D123=1, VLOOKUP(H123, Priv_Workers!$B$2:$AR$55, 38, FALSE), D123=2, VLOOKUP(H123, Priv_Workers!$B$2:$AR$55, 39, FALSE), D123=3, VLOOKUP(H123, Priv_Workers!$B$2:$AR$55, 40, FALSE), D123=4, VLOOKUP(H123, Priv_Workers!$B$2:$AR$55, 41, FALSE), D123=5, VLOOKUP(H123, Priv_Workers!$B$2:$AR$55, 42, FALSE), D123=6, VLOOKUP(H123, Priv_Workers!$B$2:$AR$55, 43)))</f>
        <v>7561235</v>
      </c>
      <c r="X123" s="15">
        <f t="shared" si="11"/>
        <v>5.6157492790529593E-3</v>
      </c>
      <c r="Y123" s="8">
        <f>_xlfn.IFS(C123=2014, _xlfn.IFS(E123=1, VLOOKUP(H123, Wage_Info!$B$2:$AD$55, 2, FALSE), E123=2, VLOOKUP(H123, Wage_Info!$B$2:$AD$55, 3, FALSE), E123=3, VLOOKUP(H123, Wage_Info!$B$2:$AD$55, 4, FALSE), E123=4, VLOOKUP(H123, Wage_Info!$B$2:$AD$55, 5, FALSE)), C123=2015, _xlfn.IFS(E123=1, VLOOKUP(H123, Wage_Info!$B$2:$AD$55, 6, FALSE), E123=2, VLOOKUP(H123, Wage_Info!$B$2:$AD$55, 7, FALSE), E123=3, VLOOKUP(H123, Wage_Info!$B$2:$AD$55, 8, FALSE), E123=4, VLOOKUP(H123, Wage_Info!$B$2:$AD$55, 9, FALSE)), C123=2016, _xlfn.IFS(E123=1, VLOOKUP(H123, Wage_Info!$B$2:$AD$55, 10, FALSE), E123=2, VLOOKUP(H123, Wage_Info!$B$2:$AD$55, 11, FALSE), E123=3, VLOOKUP(H123, Wage_Info!$B$2:$AD$55, 12, FALSE), E123=4, VLOOKUP(H123, Wage_Info!$B$2:$AD$55, 13, FALSE)), C123=2017, _xlfn.IFS(E123=1, VLOOKUP(H123, Wage_Info!$B$2:$AD$55, 14, FALSE), E123=2, VLOOKUP(H123, Wage_Info!$B$2:$AD$55, 15, FALSE)))</f>
        <v>1032460296</v>
      </c>
      <c r="Z123" s="8">
        <f>_xlfn.IFS(C123=2014, _xlfn.IFS(E123=1, VLOOKUP(H123, Wage_Info!$B$2:$AD$55, 16, FALSE), E123=2, VLOOKUP(H123, Wage_Info!$B$2:$AD$55, 17, FALSE), E123=3, VLOOKUP(H123, Wage_Info!$B$2:$AD$55, 18, FALSE), E123=4, VLOOKUP(H123, Wage_Info!$B$2:$AD$55, 19, FALSE)), C123=2015, _xlfn.IFS(E123=1, VLOOKUP(H123, Wage_Info!$B$2:$AD$55, 20, FALSE), E123=2, VLOOKUP(H123, Wage_Info!$B$2:$AD$55, 21, FALSE), E123=3, VLOOKUP(H123, Wage_Info!$B$2:$AD$55, 22, FALSE), E123=4, VLOOKUP(H123, Wage_Info!$B$2:$AD$55, 23, FALSE)), C123=2016, _xlfn.IFS(E123=1, VLOOKUP(H123, Wage_Info!$B$2:$AD$55, 24, FALSE), E123=2, VLOOKUP(H123, Wage_Info!$B$2:$AD$55, 25, FALSE), E123=3, VLOOKUP(H123, Wage_Info!$B$2:$AD$55, 26, FALSE), E123=4, VLOOKUP(H123, Wage_Info!$B$2:$AD$55, 27, FALSE)), C123=2017, _xlfn.IFS(E123=1, VLOOKUP(H123, Wage_Info!$B$2:$AD$55, 28, FALSE), E123=2, VLOOKUP(H123, Wage_Info!$B$2:$AD$55, 29, FALSE)))</f>
        <v>117158132892</v>
      </c>
      <c r="AA123" s="16">
        <f t="shared" si="12"/>
        <v>8.8125362748120439E-3</v>
      </c>
      <c r="AB123">
        <f>Key!C102</f>
        <v>1</v>
      </c>
      <c r="AC123">
        <f t="shared" si="13"/>
        <v>0</v>
      </c>
      <c r="AD123">
        <f t="shared" si="14"/>
        <v>1</v>
      </c>
      <c r="AE123">
        <f t="shared" si="15"/>
        <v>1</v>
      </c>
    </row>
    <row r="124" spans="1:31" x14ac:dyDescent="0.3">
      <c r="A124">
        <v>114</v>
      </c>
      <c r="B124">
        <v>114</v>
      </c>
      <c r="C124">
        <v>2015</v>
      </c>
      <c r="D124">
        <v>4</v>
      </c>
      <c r="E124">
        <f t="shared" si="8"/>
        <v>2</v>
      </c>
      <c r="F124">
        <v>2016</v>
      </c>
      <c r="G124" t="s">
        <v>187</v>
      </c>
      <c r="H124" s="13">
        <f>VALUE(IF(G124="foreign",53,SUBSTITUTE(G124,G124,VLOOKUP(G124,Key!$F$2:$G$55,2,))))</f>
        <v>53</v>
      </c>
      <c r="I124" t="s">
        <v>42</v>
      </c>
      <c r="J124">
        <f>VALUE(_xlfn.IFS(I124="foreign",53,I124="fictional",54,NOT(OR(I124="foreign",I124="fictional")),SUBSTITUTE(I124,I124,VLOOKUP(I124,Key!$F$2:$G$55,2,))))</f>
        <v>33</v>
      </c>
      <c r="K124">
        <f t="shared" si="9"/>
        <v>0</v>
      </c>
      <c r="L124">
        <f>VLOOKUP(H124, Key!$G$2:$J$54, 2)</f>
        <v>0</v>
      </c>
      <c r="M124">
        <f>VLOOKUP(J124, Key!$G$2:$J$54, 2)</f>
        <v>3</v>
      </c>
      <c r="N124">
        <f>VLOOKUP("*"&amp;G124&amp;"*",Key!$M$2:$N$6,2,FALSE)</f>
        <v>0</v>
      </c>
      <c r="O124">
        <f>VLOOKUP("*"&amp;G124&amp;"*",Key!$Q$2:$R$11,2,FALSE)</f>
        <v>0</v>
      </c>
      <c r="P124">
        <v>2264</v>
      </c>
      <c r="Q124" s="8">
        <v>30000000</v>
      </c>
      <c r="R124" t="s">
        <v>332</v>
      </c>
      <c r="S124">
        <f>VLOOKUP(R124, Key!$T$2:$U$14, 2, FALSE)</f>
        <v>13</v>
      </c>
      <c r="T124">
        <f t="shared" si="10"/>
        <v>1</v>
      </c>
      <c r="U124">
        <f>_xlfn.IFS(F124=2017, VLOOKUP(H124, 'State Pop'!$B$2:$F$55,5),F124=2016, VLOOKUP(H124, 'State Pop'!$B$2:$F$55,4), F124=2015, VLOOKUP(H124, 'State Pop'!$B$2:$F$55,3), F124=2014, VLOOKUP(H124, 'State Pop'!$B$2:$F$55,2))</f>
        <v>0</v>
      </c>
      <c r="V124">
        <f>_xlfn.IFS(C124=2014, _xlfn.IFS(D124=1, VLOOKUP(H124, Film_Workers!$B$2:$AR$55, 2, FALSE), D124=2, VLOOKUP(H124, Film_Workers!$B$2:$AR$55, 3, FALSE), D124=3, VLOOKUP(H124, Film_Workers!$B$2:$AR$55, 4, FALSE), D124=4, VLOOKUP(H124, Film_Workers!$B$2:$AR$55, 5, FALSE), D124=5, VLOOKUP(H124, Film_Workers!$B$2:$AR$55, 6, FALSE), D124=6, VLOOKUP(H124, Film_Workers!$B$2:$AR$55, 7, FALSE), D124=7, VLOOKUP(H124, Film_Workers!$B$2:$AR$55, 8, FALSE), D124=8, VLOOKUP(H124, Film_Workers!$B$2:$AR$55, 9, FALSE), D124=9, VLOOKUP(H124, Film_Workers!$B$2:$AR$55, 10, FALSE), D124=10, VLOOKUP(H124, Film_Workers!$B$2:$AR$55, 11, FALSE), D124=11, VLOOKUP(H124, Film_Workers!$B$2:$AR$55, 12, FALSE), D124=12, VLOOKUP(H124, Film_Workers!$B$2:$AR$55, 13, FALSE)), C124=2015, _xlfn.IFS(D124=1, VLOOKUP(H124, Film_Workers!$B$2:$AR$55, 14, FALSE), D124=2, VLOOKUP(H124, Film_Workers!$B$2:$AR$55, 15, FALSE), D124=3, VLOOKUP(H124, Film_Workers!$B$2:$AR$55, 16, FALSE), D124=4, VLOOKUP(H124, Film_Workers!$B$2:$AR$55, 17, FALSE), D124=5, VLOOKUP(H124, Film_Workers!$B$2:$AR$55, 18, FALSE), D124=6, VLOOKUP(H124, Film_Workers!$B$2:$AR$55, 19, FALSE), D124=7, VLOOKUP(H124, Film_Workers!$B$2:$AR$55, 20, FALSE), D124=8, VLOOKUP(H124, Film_Workers!$B$2:$AR$55, 21, FALSE), D124=9, VLOOKUP(H124, Film_Workers!$B$2:$AR$55, 22, FALSE), D124=10, VLOOKUP(H124, Film_Workers!$B$2:$AR$55, 23, FALSE), D124=11, VLOOKUP(H124, Film_Workers!$B$2:$AR$55, 24, FALSE), D124=12, VLOOKUP(H124, Film_Workers!$B$2:$AR$55, 25, FALSE)), C124=2016, _xlfn.IFS(D124=1, VLOOKUP(H124, Film_Workers!$B$2:$AR$55, 26, FALSE), D124=2, VLOOKUP(H124, Film_Workers!$B$2:$AR$55, 27, FALSE), D124=3, VLOOKUP(H124, Film_Workers!$B$2:$AR$55, 28, FALSE), D124=4, VLOOKUP(H124, Film_Workers!$B$2:$AR$55, 29, FALSE), D124=5, VLOOKUP(H124, Film_Workers!$B$2:$AR$55, 30, FALSE), D124=6, VLOOKUP(H124, Film_Workers!$B$2:$AR$55, 31, FALSE), D124=7, VLOOKUP(H124, Film_Workers!$B$2:$AR$55, 32, FALSE), D124=8, VLOOKUP(H124, Film_Workers!$B$2:$AR$55, 33, FALSE), D124=9, VLOOKUP(H124, Film_Workers!$B$2:$AR$55, 34, FALSE), D124=10, VLOOKUP(H124, Film_Workers!$B$2:$AR$55, 35, FALSE), D124=11, VLOOKUP(H124, Film_Workers!$B$2:$AR$55, 36, FALSE), D124=12, VLOOKUP(H124, Film_Workers!$B$2:$AR$55, 37, FALSE)), C124=2017, _xlfn.IFS(D124=1, VLOOKUP(H124, Film_Workers!$B$2:$AR$55, 38, FALSE), D124=2, VLOOKUP(H124, Film_Workers!$B$2:$AR$55, 39, FALSE), D124=3, VLOOKUP(H124, Film_Workers!$B$2:$AR$55, 40, FALSE), D124=4, VLOOKUP(H124, Film_Workers!$B$2:$AR$55, 41, FALSE), D124=5, VLOOKUP(H124, Film_Workers!$B$2:$AR$55, 42, FALSE), D124=6, VLOOKUP(H124, Film_Workers!$B$2:$AR$55, 43)))</f>
        <v>0</v>
      </c>
      <c r="W124">
        <f>_xlfn.IFS(C124=2014, _xlfn.IFS(D124=1, VLOOKUP(H124, Priv_Workers!$B$2:$AR$55, 2, FALSE), D124=2, VLOOKUP(H124, Priv_Workers!$B$2:$AR$55, 3, FALSE), D124=3, VLOOKUP(H124, Priv_Workers!$B$2:$AR$55, 4, FALSE), D124=4, VLOOKUP(H124, Priv_Workers!$B$2:$AR$55, 5, FALSE), D124=5, VLOOKUP(H124, Priv_Workers!$B$2:$AR$55, 6, FALSE), D124=6, VLOOKUP(H124, Priv_Workers!$B$2:$AR$55, 7, FALSE), D124=7, VLOOKUP(H124, Priv_Workers!$B$2:$AR$55, 8, FALSE), D124=8, VLOOKUP(H124, Priv_Workers!$B$2:$AR$55, 9, FALSE), D124=9, VLOOKUP(H124, Priv_Workers!$B$2:$AR$55, 10, FALSE), D124=10, VLOOKUP(H124, Priv_Workers!$B$2:$AR$55, 11, FALSE), D124=11, VLOOKUP(H124, Priv_Workers!$B$2:$AR$55, 12, FALSE), D124=12, VLOOKUP(H124, Priv_Workers!$B$2:$AR$55, 13, FALSE)), C124=2015, _xlfn.IFS(D124=1, VLOOKUP(H124, Priv_Workers!$B$2:$AR$55, 14, FALSE), D124=2, VLOOKUP(H124, Priv_Workers!$B$2:$AR$55, 15, FALSE), D124=3, VLOOKUP(H124, Priv_Workers!$B$2:$AR$55, 16, FALSE), D124=4, VLOOKUP(H124, Priv_Workers!$B$2:$AR$55, 17, FALSE), D124=5, VLOOKUP(H124, Priv_Workers!$B$2:$AR$55, 18, FALSE), D124=6, VLOOKUP(H124, Priv_Workers!$B$2:$AR$55, 19, FALSE), D124=7, VLOOKUP(H124, Priv_Workers!$B$2:$AR$55, 20, FALSE), D124=8, VLOOKUP(H124, Priv_Workers!$B$2:$AR$55, 21, FALSE), D124=9, VLOOKUP(H124, Priv_Workers!$B$2:$AR$55, 22, FALSE), D124=10, VLOOKUP(H124, Priv_Workers!$B$2:$AR$55, 23, FALSE), D124=11, VLOOKUP(H124, Priv_Workers!$B$2:$AR$55, 24, FALSE), D124=12, VLOOKUP(H124, Priv_Workers!$B$2:$AR$55, 25, FALSE)), C124=2016, _xlfn.IFS(D124=1, VLOOKUP(H124, Priv_Workers!$B$2:$AR$55, 26, FALSE), D124=2, VLOOKUP(H124, Priv_Workers!$B$2:$AR$55, 27, FALSE), D124=3, VLOOKUP(H124, Priv_Workers!$B$2:$AR$55, 28, FALSE), D124=4, VLOOKUP(H124, Priv_Workers!$B$2:$AR$55, 29, FALSE), D124=5, VLOOKUP(H124, Priv_Workers!$B$2:$AR$55, 30, FALSE), D124=6, VLOOKUP(H124, Priv_Workers!$B$2:$AR$55, 31, FALSE), D124=7, VLOOKUP(H124, Priv_Workers!$B$2:$AR$55, 32, FALSE), D124=8, VLOOKUP(H124, Priv_Workers!$B$2:$AR$55, 33, FALSE), D124=9, VLOOKUP(H124, Priv_Workers!$B$2:$AR$55, 34, FALSE), D124=10, VLOOKUP(H124, Priv_Workers!$B$2:$AR$55, 35, FALSE), D124=11, VLOOKUP(H124, Priv_Workers!$B$2:$AR$55, 36, FALSE), D124=12, VLOOKUP(H124, Priv_Workers!$B$2:$AR$55, 37, FALSE)), C124=2017, _xlfn.IFS(D124=1, VLOOKUP(H124, Priv_Workers!$B$2:$AR$55, 38, FALSE), D124=2, VLOOKUP(H124, Priv_Workers!$B$2:$AR$55, 39, FALSE), D124=3, VLOOKUP(H124, Priv_Workers!$B$2:$AR$55, 40, FALSE), D124=4, VLOOKUP(H124, Priv_Workers!$B$2:$AR$55, 41, FALSE), D124=5, VLOOKUP(H124, Priv_Workers!$B$2:$AR$55, 42, FALSE), D124=6, VLOOKUP(H124, Priv_Workers!$B$2:$AR$55, 43)))</f>
        <v>0</v>
      </c>
      <c r="X124" s="15" t="e">
        <f t="shared" si="11"/>
        <v>#DIV/0!</v>
      </c>
      <c r="Y124" s="8">
        <f>_xlfn.IFS(C124=2014, _xlfn.IFS(E124=1, VLOOKUP(H124, Wage_Info!$B$2:$AD$55, 2, FALSE), E124=2, VLOOKUP(H124, Wage_Info!$B$2:$AD$55, 3, FALSE), E124=3, VLOOKUP(H124, Wage_Info!$B$2:$AD$55, 4, FALSE), E124=4, VLOOKUP(H124, Wage_Info!$B$2:$AD$55, 5, FALSE)), C124=2015, _xlfn.IFS(E124=1, VLOOKUP(H124, Wage_Info!$B$2:$AD$55, 6, FALSE), E124=2, VLOOKUP(H124, Wage_Info!$B$2:$AD$55, 7, FALSE), E124=3, VLOOKUP(H124, Wage_Info!$B$2:$AD$55, 8, FALSE), E124=4, VLOOKUP(H124, Wage_Info!$B$2:$AD$55, 9, FALSE)), C124=2016, _xlfn.IFS(E124=1, VLOOKUP(H124, Wage_Info!$B$2:$AD$55, 10, FALSE), E124=2, VLOOKUP(H124, Wage_Info!$B$2:$AD$55, 11, FALSE), E124=3, VLOOKUP(H124, Wage_Info!$B$2:$AD$55, 12, FALSE), E124=4, VLOOKUP(H124, Wage_Info!$B$2:$AD$55, 13, FALSE)), C124=2017, _xlfn.IFS(E124=1, VLOOKUP(H124, Wage_Info!$B$2:$AD$55, 14, FALSE), E124=2, VLOOKUP(H124, Wage_Info!$B$2:$AD$55, 15, FALSE)))</f>
        <v>0</v>
      </c>
      <c r="Z124" s="8">
        <f>_xlfn.IFS(C124=2014, _xlfn.IFS(E124=1, VLOOKUP(H124, Wage_Info!$B$2:$AD$55, 16, FALSE), E124=2, VLOOKUP(H124, Wage_Info!$B$2:$AD$55, 17, FALSE), E124=3, VLOOKUP(H124, Wage_Info!$B$2:$AD$55, 18, FALSE), E124=4, VLOOKUP(H124, Wage_Info!$B$2:$AD$55, 19, FALSE)), C124=2015, _xlfn.IFS(E124=1, VLOOKUP(H124, Wage_Info!$B$2:$AD$55, 20, FALSE), E124=2, VLOOKUP(H124, Wage_Info!$B$2:$AD$55, 21, FALSE), E124=3, VLOOKUP(H124, Wage_Info!$B$2:$AD$55, 22, FALSE), E124=4, VLOOKUP(H124, Wage_Info!$B$2:$AD$55, 23, FALSE)), C124=2016, _xlfn.IFS(E124=1, VLOOKUP(H124, Wage_Info!$B$2:$AD$55, 24, FALSE), E124=2, VLOOKUP(H124, Wage_Info!$B$2:$AD$55, 25, FALSE), E124=3, VLOOKUP(H124, Wage_Info!$B$2:$AD$55, 26, FALSE), E124=4, VLOOKUP(H124, Wage_Info!$B$2:$AD$55, 27, FALSE)), C124=2017, _xlfn.IFS(E124=1, VLOOKUP(H124, Wage_Info!$B$2:$AD$55, 28, FALSE), E124=2, VLOOKUP(H124, Wage_Info!$B$2:$AD$55, 29, FALSE)))</f>
        <v>0</v>
      </c>
      <c r="AA124" s="16" t="e">
        <f t="shared" si="12"/>
        <v>#DIV/0!</v>
      </c>
      <c r="AB124">
        <f>Key!C115</f>
        <v>1</v>
      </c>
      <c r="AC124">
        <f t="shared" si="13"/>
        <v>0</v>
      </c>
      <c r="AD124">
        <f t="shared" si="14"/>
        <v>0</v>
      </c>
      <c r="AE124">
        <f t="shared" si="15"/>
        <v>0</v>
      </c>
    </row>
    <row r="125" spans="1:31" x14ac:dyDescent="0.3">
      <c r="A125">
        <v>125</v>
      </c>
      <c r="B125">
        <v>125</v>
      </c>
      <c r="C125">
        <v>2015</v>
      </c>
      <c r="D125">
        <v>4</v>
      </c>
      <c r="E125">
        <f t="shared" si="8"/>
        <v>2</v>
      </c>
      <c r="F125">
        <v>2016</v>
      </c>
      <c r="G125" t="s">
        <v>336</v>
      </c>
      <c r="H125" s="13">
        <f>VALUE(IF(G125="foreign",53,SUBSTITUTE(G125,G125,VLOOKUP(G125,Key!$F$2:$G$55,2,))))</f>
        <v>34</v>
      </c>
      <c r="I125" t="s">
        <v>216</v>
      </c>
      <c r="J125">
        <f>VALUE(_xlfn.IFS(I125="foreign",53,I125="fictional",54,NOT(OR(I125="foreign",I125="fictional")),SUBSTITUTE(I125,I125,VLOOKUP(I125,Key!$F$2:$G$55,2,))))</f>
        <v>54</v>
      </c>
      <c r="K125">
        <f t="shared" si="9"/>
        <v>0</v>
      </c>
      <c r="L125">
        <f>VLOOKUP(H125, Key!$G$2:$J$54, 2)</f>
        <v>2</v>
      </c>
      <c r="M125">
        <f>VLOOKUP(J125, Key!$G$2:$J$54, 2)</f>
        <v>0</v>
      </c>
      <c r="N125">
        <f>VLOOKUP("*"&amp;G125&amp;"*",Key!$M$2:$N$6,2,FALSE)</f>
        <v>3</v>
      </c>
      <c r="O125">
        <f>VLOOKUP("*"&amp;G125&amp;"*",Key!$Q$2:$R$11,2,FALSE)</f>
        <v>7</v>
      </c>
      <c r="P125">
        <v>2034</v>
      </c>
      <c r="Q125" s="8">
        <v>10000000</v>
      </c>
      <c r="R125" t="s">
        <v>244</v>
      </c>
      <c r="S125">
        <f>VLOOKUP(R125, Key!$T$2:$U$15, 2, FALSE)</f>
        <v>8</v>
      </c>
      <c r="T125">
        <f t="shared" si="10"/>
        <v>1</v>
      </c>
      <c r="U125">
        <f>_xlfn.IFS(F125=2017, VLOOKUP(H125, 'State Pop'!$B$2:$F$55,5),F125=2016, VLOOKUP(H125, 'State Pop'!$B$2:$F$55,4), F125=2015, VLOOKUP(H125, 'State Pop'!$B$2:$F$55,3), F125=2014, VLOOKUP(H125, 'State Pop'!$B$2:$F$55,2))</f>
        <v>10156689</v>
      </c>
      <c r="V125">
        <f>_xlfn.IFS(C125=2014, _xlfn.IFS(D125=1, VLOOKUP(H125, Film_Workers!$B$2:$AR$55, 2, FALSE), D125=2, VLOOKUP(H125, Film_Workers!$B$2:$AR$55, 3, FALSE), D125=3, VLOOKUP(H125, Film_Workers!$B$2:$AR$55, 4, FALSE), D125=4, VLOOKUP(H125, Film_Workers!$B$2:$AR$55, 5, FALSE), D125=5, VLOOKUP(H125, Film_Workers!$B$2:$AR$55, 6, FALSE), D125=6, VLOOKUP(H125, Film_Workers!$B$2:$AR$55, 7, FALSE), D125=7, VLOOKUP(H125, Film_Workers!$B$2:$AR$55, 8, FALSE), D125=8, VLOOKUP(H125, Film_Workers!$B$2:$AR$55, 9, FALSE), D125=9, VLOOKUP(H125, Film_Workers!$B$2:$AR$55, 10, FALSE), D125=10, VLOOKUP(H125, Film_Workers!$B$2:$AR$55, 11, FALSE), D125=11, VLOOKUP(H125, Film_Workers!$B$2:$AR$55, 12, FALSE), D125=12, VLOOKUP(H125, Film_Workers!$B$2:$AR$55, 13, FALSE)), C125=2015, _xlfn.IFS(D125=1, VLOOKUP(H125, Film_Workers!$B$2:$AR$55, 14, FALSE), D125=2, VLOOKUP(H125, Film_Workers!$B$2:$AR$55, 15, FALSE), D125=3, VLOOKUP(H125, Film_Workers!$B$2:$AR$55, 16, FALSE), D125=4, VLOOKUP(H125, Film_Workers!$B$2:$AR$55, 17, FALSE), D125=5, VLOOKUP(H125, Film_Workers!$B$2:$AR$55, 18, FALSE), D125=6, VLOOKUP(H125, Film_Workers!$B$2:$AR$55, 19, FALSE), D125=7, VLOOKUP(H125, Film_Workers!$B$2:$AR$55, 20, FALSE), D125=8, VLOOKUP(H125, Film_Workers!$B$2:$AR$55, 21, FALSE), D125=9, VLOOKUP(H125, Film_Workers!$B$2:$AR$55, 22, FALSE), D125=10, VLOOKUP(H125, Film_Workers!$B$2:$AR$55, 23, FALSE), D125=11, VLOOKUP(H125, Film_Workers!$B$2:$AR$55, 24, FALSE), D125=12, VLOOKUP(H125, Film_Workers!$B$2:$AR$55, 25, FALSE)), C125=2016, _xlfn.IFS(D125=1, VLOOKUP(H125, Film_Workers!$B$2:$AR$55, 26, FALSE), D125=2, VLOOKUP(H125, Film_Workers!$B$2:$AR$55, 27, FALSE), D125=3, VLOOKUP(H125, Film_Workers!$B$2:$AR$55, 28, FALSE), D125=4, VLOOKUP(H125, Film_Workers!$B$2:$AR$55, 29, FALSE), D125=5, VLOOKUP(H125, Film_Workers!$B$2:$AR$55, 30, FALSE), D125=6, VLOOKUP(H125, Film_Workers!$B$2:$AR$55, 31, FALSE), D125=7, VLOOKUP(H125, Film_Workers!$B$2:$AR$55, 32, FALSE), D125=8, VLOOKUP(H125, Film_Workers!$B$2:$AR$55, 33, FALSE), D125=9, VLOOKUP(H125, Film_Workers!$B$2:$AR$55, 34, FALSE), D125=10, VLOOKUP(H125, Film_Workers!$B$2:$AR$55, 35, FALSE), D125=11, VLOOKUP(H125, Film_Workers!$B$2:$AR$55, 36, FALSE), D125=12, VLOOKUP(H125, Film_Workers!$B$2:$AR$55, 37, FALSE)), C125=2017, _xlfn.IFS(D125=1, VLOOKUP(H125, Film_Workers!$B$2:$AR$55, 38, FALSE), D125=2, VLOOKUP(H125, Film_Workers!$B$2:$AR$55, 39, FALSE), D125=3, VLOOKUP(H125, Film_Workers!$B$2:$AR$55, 40, FALSE), D125=4, VLOOKUP(H125, Film_Workers!$B$2:$AR$55, 41, FALSE), D125=5, VLOOKUP(H125, Film_Workers!$B$2:$AR$55, 42, FALSE), D125=6, VLOOKUP(H125, Film_Workers!$B$2:$AR$55, 43)))</f>
        <v>1023</v>
      </c>
      <c r="W125">
        <f>_xlfn.IFS(C125=2014, _xlfn.IFS(D125=1, VLOOKUP(H125, Priv_Workers!$B$2:$AR$55, 2, FALSE), D125=2, VLOOKUP(H125, Priv_Workers!$B$2:$AR$55, 3, FALSE), D125=3, VLOOKUP(H125, Priv_Workers!$B$2:$AR$55, 4, FALSE), D125=4, VLOOKUP(H125, Priv_Workers!$B$2:$AR$55, 5, FALSE), D125=5, VLOOKUP(H125, Priv_Workers!$B$2:$AR$55, 6, FALSE), D125=6, VLOOKUP(H125, Priv_Workers!$B$2:$AR$55, 7, FALSE), D125=7, VLOOKUP(H125, Priv_Workers!$B$2:$AR$55, 8, FALSE), D125=8, VLOOKUP(H125, Priv_Workers!$B$2:$AR$55, 9, FALSE), D125=9, VLOOKUP(H125, Priv_Workers!$B$2:$AR$55, 10, FALSE), D125=10, VLOOKUP(H125, Priv_Workers!$B$2:$AR$55, 11, FALSE), D125=11, VLOOKUP(H125, Priv_Workers!$B$2:$AR$55, 12, FALSE), D125=12, VLOOKUP(H125, Priv_Workers!$B$2:$AR$55, 13, FALSE)), C125=2015, _xlfn.IFS(D125=1, VLOOKUP(H125, Priv_Workers!$B$2:$AR$55, 14, FALSE), D125=2, VLOOKUP(H125, Priv_Workers!$B$2:$AR$55, 15, FALSE), D125=3, VLOOKUP(H125, Priv_Workers!$B$2:$AR$55, 16, FALSE), D125=4, VLOOKUP(H125, Priv_Workers!$B$2:$AR$55, 17, FALSE), D125=5, VLOOKUP(H125, Priv_Workers!$B$2:$AR$55, 18, FALSE), D125=6, VLOOKUP(H125, Priv_Workers!$B$2:$AR$55, 19, FALSE), D125=7, VLOOKUP(H125, Priv_Workers!$B$2:$AR$55, 20, FALSE), D125=8, VLOOKUP(H125, Priv_Workers!$B$2:$AR$55, 21, FALSE), D125=9, VLOOKUP(H125, Priv_Workers!$B$2:$AR$55, 22, FALSE), D125=10, VLOOKUP(H125, Priv_Workers!$B$2:$AR$55, 23, FALSE), D125=11, VLOOKUP(H125, Priv_Workers!$B$2:$AR$55, 24, FALSE), D125=12, VLOOKUP(H125, Priv_Workers!$B$2:$AR$55, 25, FALSE)), C125=2016, _xlfn.IFS(D125=1, VLOOKUP(H125, Priv_Workers!$B$2:$AR$55, 26, FALSE), D125=2, VLOOKUP(H125, Priv_Workers!$B$2:$AR$55, 27, FALSE), D125=3, VLOOKUP(H125, Priv_Workers!$B$2:$AR$55, 28, FALSE), D125=4, VLOOKUP(H125, Priv_Workers!$B$2:$AR$55, 29, FALSE), D125=5, VLOOKUP(H125, Priv_Workers!$B$2:$AR$55, 30, FALSE), D125=6, VLOOKUP(H125, Priv_Workers!$B$2:$AR$55, 31, FALSE), D125=7, VLOOKUP(H125, Priv_Workers!$B$2:$AR$55, 32, FALSE), D125=8, VLOOKUP(H125, Priv_Workers!$B$2:$AR$55, 33, FALSE), D125=9, VLOOKUP(H125, Priv_Workers!$B$2:$AR$55, 34, FALSE), D125=10, VLOOKUP(H125, Priv_Workers!$B$2:$AR$55, 35, FALSE), D125=11, VLOOKUP(H125, Priv_Workers!$B$2:$AR$55, 36, FALSE), D125=12, VLOOKUP(H125, Priv_Workers!$B$2:$AR$55, 37, FALSE)), C125=2017, _xlfn.IFS(D125=1, VLOOKUP(H125, Priv_Workers!$B$2:$AR$55, 38, FALSE), D125=2, VLOOKUP(H125, Priv_Workers!$B$2:$AR$55, 39, FALSE), D125=3, VLOOKUP(H125, Priv_Workers!$B$2:$AR$55, 40, FALSE), D125=4, VLOOKUP(H125, Priv_Workers!$B$2:$AR$55, 41, FALSE), D125=5, VLOOKUP(H125, Priv_Workers!$B$2:$AR$55, 42, FALSE), D125=6, VLOOKUP(H125, Priv_Workers!$B$2:$AR$55, 43)))</f>
        <v>3435702</v>
      </c>
      <c r="X125" s="15">
        <f t="shared" si="11"/>
        <v>2.9775574249454699E-4</v>
      </c>
      <c r="Y125" s="8">
        <f>_xlfn.IFS(C125=2014, _xlfn.IFS(E125=1, VLOOKUP(H125, Wage_Info!$B$2:$AD$55, 2, FALSE), E125=2, VLOOKUP(H125, Wage_Info!$B$2:$AD$55, 3, FALSE), E125=3, VLOOKUP(H125, Wage_Info!$B$2:$AD$55, 4, FALSE), E125=4, VLOOKUP(H125, Wage_Info!$B$2:$AD$55, 5, FALSE)), C125=2015, _xlfn.IFS(E125=1, VLOOKUP(H125, Wage_Info!$B$2:$AD$55, 6, FALSE), E125=2, VLOOKUP(H125, Wage_Info!$B$2:$AD$55, 7, FALSE), E125=3, VLOOKUP(H125, Wage_Info!$B$2:$AD$55, 8, FALSE), E125=4, VLOOKUP(H125, Wage_Info!$B$2:$AD$55, 9, FALSE)), C125=2016, _xlfn.IFS(E125=1, VLOOKUP(H125, Wage_Info!$B$2:$AD$55, 10, FALSE), E125=2, VLOOKUP(H125, Wage_Info!$B$2:$AD$55, 11, FALSE), E125=3, VLOOKUP(H125, Wage_Info!$B$2:$AD$55, 12, FALSE), E125=4, VLOOKUP(H125, Wage_Info!$B$2:$AD$55, 13, FALSE)), C125=2017, _xlfn.IFS(E125=1, VLOOKUP(H125, Wage_Info!$B$2:$AD$55, 14, FALSE), E125=2, VLOOKUP(H125, Wage_Info!$B$2:$AD$55, 15, FALSE)))</f>
        <v>20136928</v>
      </c>
      <c r="Z125" s="8">
        <f>_xlfn.IFS(C125=2014, _xlfn.IFS(E125=1, VLOOKUP(H125, Wage_Info!$B$2:$AD$55, 16, FALSE), E125=2, VLOOKUP(H125, Wage_Info!$B$2:$AD$55, 17, FALSE), E125=3, VLOOKUP(H125, Wage_Info!$B$2:$AD$55, 18, FALSE), E125=4, VLOOKUP(H125, Wage_Info!$B$2:$AD$55, 19, FALSE)), C125=2015, _xlfn.IFS(E125=1, VLOOKUP(H125, Wage_Info!$B$2:$AD$55, 20, FALSE), E125=2, VLOOKUP(H125, Wage_Info!$B$2:$AD$55, 21, FALSE), E125=3, VLOOKUP(H125, Wage_Info!$B$2:$AD$55, 22, FALSE), E125=4, VLOOKUP(H125, Wage_Info!$B$2:$AD$55, 23, FALSE)), C125=2016, _xlfn.IFS(E125=1, VLOOKUP(H125, Wage_Info!$B$2:$AD$55, 24, FALSE), E125=2, VLOOKUP(H125, Wage_Info!$B$2:$AD$55, 25, FALSE), E125=3, VLOOKUP(H125, Wage_Info!$B$2:$AD$55, 26, FALSE), E125=4, VLOOKUP(H125, Wage_Info!$B$2:$AD$55, 27, FALSE)), C125=2017, _xlfn.IFS(E125=1, VLOOKUP(H125, Wage_Info!$B$2:$AD$55, 28, FALSE), E125=2, VLOOKUP(H125, Wage_Info!$B$2:$AD$55, 29, FALSE)))</f>
        <v>38229265078</v>
      </c>
      <c r="AA125" s="16">
        <f t="shared" si="12"/>
        <v>5.267411748280849E-4</v>
      </c>
      <c r="AB125">
        <f>Key!C126</f>
        <v>1</v>
      </c>
      <c r="AC125">
        <f t="shared" si="13"/>
        <v>0</v>
      </c>
      <c r="AD125">
        <f t="shared" si="14"/>
        <v>0</v>
      </c>
      <c r="AE125">
        <f t="shared" si="15"/>
        <v>0</v>
      </c>
    </row>
    <row r="126" spans="1:31" x14ac:dyDescent="0.3">
      <c r="A126">
        <v>145</v>
      </c>
      <c r="B126">
        <v>145</v>
      </c>
      <c r="C126">
        <v>2015</v>
      </c>
      <c r="D126">
        <v>4</v>
      </c>
      <c r="E126">
        <f t="shared" si="8"/>
        <v>2</v>
      </c>
      <c r="F126">
        <v>2016</v>
      </c>
      <c r="G126" t="s">
        <v>282</v>
      </c>
      <c r="H126" s="13">
        <f>VALUE(IF(G126="foreign",53,SUBSTITUTE(G126,G126,VLOOKUP(G126,Key!$F$2:$G$55,2,))))</f>
        <v>53</v>
      </c>
      <c r="I126" t="s">
        <v>282</v>
      </c>
      <c r="J126">
        <f>VALUE(_xlfn.IFS(I126="foreign",53,I126="fictional",54,NOT(OR(I126="foreign",I126="fictional")),SUBSTITUTE(I126,I126,VLOOKUP(I126,Key!$F$2:$G$55,2,))))</f>
        <v>53</v>
      </c>
      <c r="K126">
        <f t="shared" si="9"/>
        <v>1</v>
      </c>
      <c r="L126">
        <f>VLOOKUP(H126, Key!$G$2:$J$54, 2)</f>
        <v>0</v>
      </c>
      <c r="M126">
        <f>VLOOKUP(J126, Key!$G$2:$J$54, 2)</f>
        <v>0</v>
      </c>
      <c r="N126">
        <f>VLOOKUP("*"&amp;G126&amp;"*",Key!$M$2:$N$6,2,FALSE)</f>
        <v>0</v>
      </c>
      <c r="O126">
        <f>VLOOKUP("*"&amp;G126&amp;"*",Key!$Q$2:$R$11,2,FALSE)</f>
        <v>0</v>
      </c>
      <c r="P126">
        <v>1259</v>
      </c>
      <c r="Q126" s="8">
        <v>15000000</v>
      </c>
      <c r="R126" t="s">
        <v>175</v>
      </c>
      <c r="S126">
        <f>VLOOKUP(R126, Key!$T$2:$U$16, 2, FALSE)</f>
        <v>2</v>
      </c>
      <c r="T126">
        <f t="shared" si="10"/>
        <v>0</v>
      </c>
      <c r="U126">
        <f>_xlfn.IFS(F126=2017, VLOOKUP(H126, 'State Pop'!$B$2:$F$55,5),F126=2016, VLOOKUP(H126, 'State Pop'!$B$2:$F$55,4), F126=2015, VLOOKUP(H126, 'State Pop'!$B$2:$F$55,3), F126=2014, VLOOKUP(H126, 'State Pop'!$B$2:$F$55,2))</f>
        <v>0</v>
      </c>
      <c r="V126">
        <f>_xlfn.IFS(C126=2014, _xlfn.IFS(D126=1, VLOOKUP(H126, Film_Workers!$B$2:$AR$55, 2, FALSE), D126=2, VLOOKUP(H126, Film_Workers!$B$2:$AR$55, 3, FALSE), D126=3, VLOOKUP(H126, Film_Workers!$B$2:$AR$55, 4, FALSE), D126=4, VLOOKUP(H126, Film_Workers!$B$2:$AR$55, 5, FALSE), D126=5, VLOOKUP(H126, Film_Workers!$B$2:$AR$55, 6, FALSE), D126=6, VLOOKUP(H126, Film_Workers!$B$2:$AR$55, 7, FALSE), D126=7, VLOOKUP(H126, Film_Workers!$B$2:$AR$55, 8, FALSE), D126=8, VLOOKUP(H126, Film_Workers!$B$2:$AR$55, 9, FALSE), D126=9, VLOOKUP(H126, Film_Workers!$B$2:$AR$55, 10, FALSE), D126=10, VLOOKUP(H126, Film_Workers!$B$2:$AR$55, 11, FALSE), D126=11, VLOOKUP(H126, Film_Workers!$B$2:$AR$55, 12, FALSE), D126=12, VLOOKUP(H126, Film_Workers!$B$2:$AR$55, 13, FALSE)), C126=2015, _xlfn.IFS(D126=1, VLOOKUP(H126, Film_Workers!$B$2:$AR$55, 14, FALSE), D126=2, VLOOKUP(H126, Film_Workers!$B$2:$AR$55, 15, FALSE), D126=3, VLOOKUP(H126, Film_Workers!$B$2:$AR$55, 16, FALSE), D126=4, VLOOKUP(H126, Film_Workers!$B$2:$AR$55, 17, FALSE), D126=5, VLOOKUP(H126, Film_Workers!$B$2:$AR$55, 18, FALSE), D126=6, VLOOKUP(H126, Film_Workers!$B$2:$AR$55, 19, FALSE), D126=7, VLOOKUP(H126, Film_Workers!$B$2:$AR$55, 20, FALSE), D126=8, VLOOKUP(H126, Film_Workers!$B$2:$AR$55, 21, FALSE), D126=9, VLOOKUP(H126, Film_Workers!$B$2:$AR$55, 22, FALSE), D126=10, VLOOKUP(H126, Film_Workers!$B$2:$AR$55, 23, FALSE), D126=11, VLOOKUP(H126, Film_Workers!$B$2:$AR$55, 24, FALSE), D126=12, VLOOKUP(H126, Film_Workers!$B$2:$AR$55, 25, FALSE)), C126=2016, _xlfn.IFS(D126=1, VLOOKUP(H126, Film_Workers!$B$2:$AR$55, 26, FALSE), D126=2, VLOOKUP(H126, Film_Workers!$B$2:$AR$55, 27, FALSE), D126=3, VLOOKUP(H126, Film_Workers!$B$2:$AR$55, 28, FALSE), D126=4, VLOOKUP(H126, Film_Workers!$B$2:$AR$55, 29, FALSE), D126=5, VLOOKUP(H126, Film_Workers!$B$2:$AR$55, 30, FALSE), D126=6, VLOOKUP(H126, Film_Workers!$B$2:$AR$55, 31, FALSE), D126=7, VLOOKUP(H126, Film_Workers!$B$2:$AR$55, 32, FALSE), D126=8, VLOOKUP(H126, Film_Workers!$B$2:$AR$55, 33, FALSE), D126=9, VLOOKUP(H126, Film_Workers!$B$2:$AR$55, 34, FALSE), D126=10, VLOOKUP(H126, Film_Workers!$B$2:$AR$55, 35, FALSE), D126=11, VLOOKUP(H126, Film_Workers!$B$2:$AR$55, 36, FALSE), D126=12, VLOOKUP(H126, Film_Workers!$B$2:$AR$55, 37, FALSE)), C126=2017, _xlfn.IFS(D126=1, VLOOKUP(H126, Film_Workers!$B$2:$AR$55, 38, FALSE), D126=2, VLOOKUP(H126, Film_Workers!$B$2:$AR$55, 39, FALSE), D126=3, VLOOKUP(H126, Film_Workers!$B$2:$AR$55, 40, FALSE), D126=4, VLOOKUP(H126, Film_Workers!$B$2:$AR$55, 41, FALSE), D126=5, VLOOKUP(H126, Film_Workers!$B$2:$AR$55, 42, FALSE), D126=6, VLOOKUP(H126, Film_Workers!$B$2:$AR$55, 43)))</f>
        <v>0</v>
      </c>
      <c r="W126">
        <f>_xlfn.IFS(C126=2014, _xlfn.IFS(D126=1, VLOOKUP(H126, Priv_Workers!$B$2:$AR$55, 2, FALSE), D126=2, VLOOKUP(H126, Priv_Workers!$B$2:$AR$55, 3, FALSE), D126=3, VLOOKUP(H126, Priv_Workers!$B$2:$AR$55, 4, FALSE), D126=4, VLOOKUP(H126, Priv_Workers!$B$2:$AR$55, 5, FALSE), D126=5, VLOOKUP(H126, Priv_Workers!$B$2:$AR$55, 6, FALSE), D126=6, VLOOKUP(H126, Priv_Workers!$B$2:$AR$55, 7, FALSE), D126=7, VLOOKUP(H126, Priv_Workers!$B$2:$AR$55, 8, FALSE), D126=8, VLOOKUP(H126, Priv_Workers!$B$2:$AR$55, 9, FALSE), D126=9, VLOOKUP(H126, Priv_Workers!$B$2:$AR$55, 10, FALSE), D126=10, VLOOKUP(H126, Priv_Workers!$B$2:$AR$55, 11, FALSE), D126=11, VLOOKUP(H126, Priv_Workers!$B$2:$AR$55, 12, FALSE), D126=12, VLOOKUP(H126, Priv_Workers!$B$2:$AR$55, 13, FALSE)), C126=2015, _xlfn.IFS(D126=1, VLOOKUP(H126, Priv_Workers!$B$2:$AR$55, 14, FALSE), D126=2, VLOOKUP(H126, Priv_Workers!$B$2:$AR$55, 15, FALSE), D126=3, VLOOKUP(H126, Priv_Workers!$B$2:$AR$55, 16, FALSE), D126=4, VLOOKUP(H126, Priv_Workers!$B$2:$AR$55, 17, FALSE), D126=5, VLOOKUP(H126, Priv_Workers!$B$2:$AR$55, 18, FALSE), D126=6, VLOOKUP(H126, Priv_Workers!$B$2:$AR$55, 19, FALSE), D126=7, VLOOKUP(H126, Priv_Workers!$B$2:$AR$55, 20, FALSE), D126=8, VLOOKUP(H126, Priv_Workers!$B$2:$AR$55, 21, FALSE), D126=9, VLOOKUP(H126, Priv_Workers!$B$2:$AR$55, 22, FALSE), D126=10, VLOOKUP(H126, Priv_Workers!$B$2:$AR$55, 23, FALSE), D126=11, VLOOKUP(H126, Priv_Workers!$B$2:$AR$55, 24, FALSE), D126=12, VLOOKUP(H126, Priv_Workers!$B$2:$AR$55, 25, FALSE)), C126=2016, _xlfn.IFS(D126=1, VLOOKUP(H126, Priv_Workers!$B$2:$AR$55, 26, FALSE), D126=2, VLOOKUP(H126, Priv_Workers!$B$2:$AR$55, 27, FALSE), D126=3, VLOOKUP(H126, Priv_Workers!$B$2:$AR$55, 28, FALSE), D126=4, VLOOKUP(H126, Priv_Workers!$B$2:$AR$55, 29, FALSE), D126=5, VLOOKUP(H126, Priv_Workers!$B$2:$AR$55, 30, FALSE), D126=6, VLOOKUP(H126, Priv_Workers!$B$2:$AR$55, 31, FALSE), D126=7, VLOOKUP(H126, Priv_Workers!$B$2:$AR$55, 32, FALSE), D126=8, VLOOKUP(H126, Priv_Workers!$B$2:$AR$55, 33, FALSE), D126=9, VLOOKUP(H126, Priv_Workers!$B$2:$AR$55, 34, FALSE), D126=10, VLOOKUP(H126, Priv_Workers!$B$2:$AR$55, 35, FALSE), D126=11, VLOOKUP(H126, Priv_Workers!$B$2:$AR$55, 36, FALSE), D126=12, VLOOKUP(H126, Priv_Workers!$B$2:$AR$55, 37, FALSE)), C126=2017, _xlfn.IFS(D126=1, VLOOKUP(H126, Priv_Workers!$B$2:$AR$55, 38, FALSE), D126=2, VLOOKUP(H126, Priv_Workers!$B$2:$AR$55, 39, FALSE), D126=3, VLOOKUP(H126, Priv_Workers!$B$2:$AR$55, 40, FALSE), D126=4, VLOOKUP(H126, Priv_Workers!$B$2:$AR$55, 41, FALSE), D126=5, VLOOKUP(H126, Priv_Workers!$B$2:$AR$55, 42, FALSE), D126=6, VLOOKUP(H126, Priv_Workers!$B$2:$AR$55, 43)))</f>
        <v>0</v>
      </c>
      <c r="X126" s="15" t="e">
        <f t="shared" si="11"/>
        <v>#DIV/0!</v>
      </c>
      <c r="Y126" s="8">
        <f>_xlfn.IFS(C126=2014, _xlfn.IFS(E126=1, VLOOKUP(H126, Wage_Info!$B$2:$AD$55, 2, FALSE), E126=2, VLOOKUP(H126, Wage_Info!$B$2:$AD$55, 3, FALSE), E126=3, VLOOKUP(H126, Wage_Info!$B$2:$AD$55, 4, FALSE), E126=4, VLOOKUP(H126, Wage_Info!$B$2:$AD$55, 5, FALSE)), C126=2015, _xlfn.IFS(E126=1, VLOOKUP(H126, Wage_Info!$B$2:$AD$55, 6, FALSE), E126=2, VLOOKUP(H126, Wage_Info!$B$2:$AD$55, 7, FALSE), E126=3, VLOOKUP(H126, Wage_Info!$B$2:$AD$55, 8, FALSE), E126=4, VLOOKUP(H126, Wage_Info!$B$2:$AD$55, 9, FALSE)), C126=2016, _xlfn.IFS(E126=1, VLOOKUP(H126, Wage_Info!$B$2:$AD$55, 10, FALSE), E126=2, VLOOKUP(H126, Wage_Info!$B$2:$AD$55, 11, FALSE), E126=3, VLOOKUP(H126, Wage_Info!$B$2:$AD$55, 12, FALSE), E126=4, VLOOKUP(H126, Wage_Info!$B$2:$AD$55, 13, FALSE)), C126=2017, _xlfn.IFS(E126=1, VLOOKUP(H126, Wage_Info!$B$2:$AD$55, 14, FALSE), E126=2, VLOOKUP(H126, Wage_Info!$B$2:$AD$55, 15, FALSE)))</f>
        <v>0</v>
      </c>
      <c r="Z126" s="8">
        <f>_xlfn.IFS(C126=2014, _xlfn.IFS(E126=1, VLOOKUP(H126, Wage_Info!$B$2:$AD$55, 16, FALSE), E126=2, VLOOKUP(H126, Wage_Info!$B$2:$AD$55, 17, FALSE), E126=3, VLOOKUP(H126, Wage_Info!$B$2:$AD$55, 18, FALSE), E126=4, VLOOKUP(H126, Wage_Info!$B$2:$AD$55, 19, FALSE)), C126=2015, _xlfn.IFS(E126=1, VLOOKUP(H126, Wage_Info!$B$2:$AD$55, 20, FALSE), E126=2, VLOOKUP(H126, Wage_Info!$B$2:$AD$55, 21, FALSE), E126=3, VLOOKUP(H126, Wage_Info!$B$2:$AD$55, 22, FALSE), E126=4, VLOOKUP(H126, Wage_Info!$B$2:$AD$55, 23, FALSE)), C126=2016, _xlfn.IFS(E126=1, VLOOKUP(H126, Wage_Info!$B$2:$AD$55, 24, FALSE), E126=2, VLOOKUP(H126, Wage_Info!$B$2:$AD$55, 25, FALSE), E126=3, VLOOKUP(H126, Wage_Info!$B$2:$AD$55, 26, FALSE), E126=4, VLOOKUP(H126, Wage_Info!$B$2:$AD$55, 27, FALSE)), C126=2017, _xlfn.IFS(E126=1, VLOOKUP(H126, Wage_Info!$B$2:$AD$55, 28, FALSE), E126=2, VLOOKUP(H126, Wage_Info!$B$2:$AD$55, 29, FALSE)))</f>
        <v>0</v>
      </c>
      <c r="AA126" s="16" t="e">
        <f t="shared" si="12"/>
        <v>#DIV/0!</v>
      </c>
      <c r="AB126">
        <f>Key!C146</f>
        <v>1</v>
      </c>
      <c r="AC126">
        <f t="shared" si="13"/>
        <v>0</v>
      </c>
      <c r="AD126">
        <f t="shared" si="14"/>
        <v>0</v>
      </c>
      <c r="AE126">
        <f t="shared" si="15"/>
        <v>0</v>
      </c>
    </row>
    <row r="127" spans="1:31" x14ac:dyDescent="0.3">
      <c r="A127">
        <v>149</v>
      </c>
      <c r="B127">
        <v>149</v>
      </c>
      <c r="C127">
        <v>2015</v>
      </c>
      <c r="D127">
        <v>4</v>
      </c>
      <c r="E127">
        <f t="shared" si="8"/>
        <v>2</v>
      </c>
      <c r="F127">
        <v>2016</v>
      </c>
      <c r="G127" t="s">
        <v>20</v>
      </c>
      <c r="H127" s="13">
        <f>VALUE(IF(G127="foreign",53,SUBSTITUTE(G127,G127,VLOOKUP(G127,Key!$F$2:$G$55,2,))))</f>
        <v>11</v>
      </c>
      <c r="I127" t="s">
        <v>53</v>
      </c>
      <c r="J127">
        <f>VALUE(_xlfn.IFS(I127="foreign",53,I127="fictional",54,NOT(OR(I127="foreign",I127="fictional")),SUBSTITUTE(I127,I127,VLOOKUP(I127,Key!$F$2:$G$55,2,))))</f>
        <v>44</v>
      </c>
      <c r="K127">
        <f t="shared" si="9"/>
        <v>0</v>
      </c>
      <c r="L127">
        <f>VLOOKUP(H127, Key!$G$2:$J$54, 2)</f>
        <v>5</v>
      </c>
      <c r="M127">
        <f>VLOOKUP(J127, Key!$G$2:$J$54, 2)</f>
        <v>3</v>
      </c>
      <c r="N127">
        <f>VLOOKUP("*"&amp;G127&amp;"*",Key!$M$2:$N$6,2,FALSE)</f>
        <v>3</v>
      </c>
      <c r="O127">
        <f>VLOOKUP("*"&amp;G127&amp;"*",Key!$Q$2:$R$11,2,FALSE)</f>
        <v>7</v>
      </c>
      <c r="P127">
        <v>1176</v>
      </c>
      <c r="Q127" s="8">
        <v>40000000</v>
      </c>
      <c r="R127" t="s">
        <v>179</v>
      </c>
      <c r="S127">
        <f>VLOOKUP(R127, Key!$T$2:$U$17, 2, FALSE)</f>
        <v>6</v>
      </c>
      <c r="T127">
        <f t="shared" si="10"/>
        <v>0</v>
      </c>
      <c r="U127">
        <f>_xlfn.IFS(F127=2017, VLOOKUP(H127, 'State Pop'!$B$2:$F$55,5),F127=2016, VLOOKUP(H127, 'State Pop'!$B$2:$F$55,4), F127=2015, VLOOKUP(H127, 'State Pop'!$B$2:$F$55,3), F127=2014, VLOOKUP(H127, 'State Pop'!$B$2:$F$55,2))</f>
        <v>10313620</v>
      </c>
      <c r="V127">
        <f>_xlfn.IFS(C127=2014, _xlfn.IFS(D127=1, VLOOKUP(H127, Film_Workers!$B$2:$AR$55, 2, FALSE), D127=2, VLOOKUP(H127, Film_Workers!$B$2:$AR$55, 3, FALSE), D127=3, VLOOKUP(H127, Film_Workers!$B$2:$AR$55, 4, FALSE), D127=4, VLOOKUP(H127, Film_Workers!$B$2:$AR$55, 5, FALSE), D127=5, VLOOKUP(H127, Film_Workers!$B$2:$AR$55, 6, FALSE), D127=6, VLOOKUP(H127, Film_Workers!$B$2:$AR$55, 7, FALSE), D127=7, VLOOKUP(H127, Film_Workers!$B$2:$AR$55, 8, FALSE), D127=8, VLOOKUP(H127, Film_Workers!$B$2:$AR$55, 9, FALSE), D127=9, VLOOKUP(H127, Film_Workers!$B$2:$AR$55, 10, FALSE), D127=10, VLOOKUP(H127, Film_Workers!$B$2:$AR$55, 11, FALSE), D127=11, VLOOKUP(H127, Film_Workers!$B$2:$AR$55, 12, FALSE), D127=12, VLOOKUP(H127, Film_Workers!$B$2:$AR$55, 13, FALSE)), C127=2015, _xlfn.IFS(D127=1, VLOOKUP(H127, Film_Workers!$B$2:$AR$55, 14, FALSE), D127=2, VLOOKUP(H127, Film_Workers!$B$2:$AR$55, 15, FALSE), D127=3, VLOOKUP(H127, Film_Workers!$B$2:$AR$55, 16, FALSE), D127=4, VLOOKUP(H127, Film_Workers!$B$2:$AR$55, 17, FALSE), D127=5, VLOOKUP(H127, Film_Workers!$B$2:$AR$55, 18, FALSE), D127=6, VLOOKUP(H127, Film_Workers!$B$2:$AR$55, 19, FALSE), D127=7, VLOOKUP(H127, Film_Workers!$B$2:$AR$55, 20, FALSE), D127=8, VLOOKUP(H127, Film_Workers!$B$2:$AR$55, 21, FALSE), D127=9, VLOOKUP(H127, Film_Workers!$B$2:$AR$55, 22, FALSE), D127=10, VLOOKUP(H127, Film_Workers!$B$2:$AR$55, 23, FALSE), D127=11, VLOOKUP(H127, Film_Workers!$B$2:$AR$55, 24, FALSE), D127=12, VLOOKUP(H127, Film_Workers!$B$2:$AR$55, 25, FALSE)), C127=2016, _xlfn.IFS(D127=1, VLOOKUP(H127, Film_Workers!$B$2:$AR$55, 26, FALSE), D127=2, VLOOKUP(H127, Film_Workers!$B$2:$AR$55, 27, FALSE), D127=3, VLOOKUP(H127, Film_Workers!$B$2:$AR$55, 28, FALSE), D127=4, VLOOKUP(H127, Film_Workers!$B$2:$AR$55, 29, FALSE), D127=5, VLOOKUP(H127, Film_Workers!$B$2:$AR$55, 30, FALSE), D127=6, VLOOKUP(H127, Film_Workers!$B$2:$AR$55, 31, FALSE), D127=7, VLOOKUP(H127, Film_Workers!$B$2:$AR$55, 32, FALSE), D127=8, VLOOKUP(H127, Film_Workers!$B$2:$AR$55, 33, FALSE), D127=9, VLOOKUP(H127, Film_Workers!$B$2:$AR$55, 34, FALSE), D127=10, VLOOKUP(H127, Film_Workers!$B$2:$AR$55, 35, FALSE), D127=11, VLOOKUP(H127, Film_Workers!$B$2:$AR$55, 36, FALSE), D127=12, VLOOKUP(H127, Film_Workers!$B$2:$AR$55, 37, FALSE)), C127=2017, _xlfn.IFS(D127=1, VLOOKUP(H127, Film_Workers!$B$2:$AR$55, 38, FALSE), D127=2, VLOOKUP(H127, Film_Workers!$B$2:$AR$55, 39, FALSE), D127=3, VLOOKUP(H127, Film_Workers!$B$2:$AR$55, 40, FALSE), D127=4, VLOOKUP(H127, Film_Workers!$B$2:$AR$55, 41, FALSE), D127=5, VLOOKUP(H127, Film_Workers!$B$2:$AR$55, 42, FALSE), D127=6, VLOOKUP(H127, Film_Workers!$B$2:$AR$55, 43)))</f>
        <v>7389</v>
      </c>
      <c r="W127">
        <f>_xlfn.IFS(C127=2014, _xlfn.IFS(D127=1, VLOOKUP(H127, Priv_Workers!$B$2:$AR$55, 2, FALSE), D127=2, VLOOKUP(H127, Priv_Workers!$B$2:$AR$55, 3, FALSE), D127=3, VLOOKUP(H127, Priv_Workers!$B$2:$AR$55, 4, FALSE), D127=4, VLOOKUP(H127, Priv_Workers!$B$2:$AR$55, 5, FALSE), D127=5, VLOOKUP(H127, Priv_Workers!$B$2:$AR$55, 6, FALSE), D127=6, VLOOKUP(H127, Priv_Workers!$B$2:$AR$55, 7, FALSE), D127=7, VLOOKUP(H127, Priv_Workers!$B$2:$AR$55, 8, FALSE), D127=8, VLOOKUP(H127, Priv_Workers!$B$2:$AR$55, 9, FALSE), D127=9, VLOOKUP(H127, Priv_Workers!$B$2:$AR$55, 10, FALSE), D127=10, VLOOKUP(H127, Priv_Workers!$B$2:$AR$55, 11, FALSE), D127=11, VLOOKUP(H127, Priv_Workers!$B$2:$AR$55, 12, FALSE), D127=12, VLOOKUP(H127, Priv_Workers!$B$2:$AR$55, 13, FALSE)), C127=2015, _xlfn.IFS(D127=1, VLOOKUP(H127, Priv_Workers!$B$2:$AR$55, 14, FALSE), D127=2, VLOOKUP(H127, Priv_Workers!$B$2:$AR$55, 15, FALSE), D127=3, VLOOKUP(H127, Priv_Workers!$B$2:$AR$55, 16, FALSE), D127=4, VLOOKUP(H127, Priv_Workers!$B$2:$AR$55, 17, FALSE), D127=5, VLOOKUP(H127, Priv_Workers!$B$2:$AR$55, 18, FALSE), D127=6, VLOOKUP(H127, Priv_Workers!$B$2:$AR$55, 19, FALSE), D127=7, VLOOKUP(H127, Priv_Workers!$B$2:$AR$55, 20, FALSE), D127=8, VLOOKUP(H127, Priv_Workers!$B$2:$AR$55, 21, FALSE), D127=9, VLOOKUP(H127, Priv_Workers!$B$2:$AR$55, 22, FALSE), D127=10, VLOOKUP(H127, Priv_Workers!$B$2:$AR$55, 23, FALSE), D127=11, VLOOKUP(H127, Priv_Workers!$B$2:$AR$55, 24, FALSE), D127=12, VLOOKUP(H127, Priv_Workers!$B$2:$AR$55, 25, FALSE)), C127=2016, _xlfn.IFS(D127=1, VLOOKUP(H127, Priv_Workers!$B$2:$AR$55, 26, FALSE), D127=2, VLOOKUP(H127, Priv_Workers!$B$2:$AR$55, 27, FALSE), D127=3, VLOOKUP(H127, Priv_Workers!$B$2:$AR$55, 28, FALSE), D127=4, VLOOKUP(H127, Priv_Workers!$B$2:$AR$55, 29, FALSE), D127=5, VLOOKUP(H127, Priv_Workers!$B$2:$AR$55, 30, FALSE), D127=6, VLOOKUP(H127, Priv_Workers!$B$2:$AR$55, 31, FALSE), D127=7, VLOOKUP(H127, Priv_Workers!$B$2:$AR$55, 32, FALSE), D127=8, VLOOKUP(H127, Priv_Workers!$B$2:$AR$55, 33, FALSE), D127=9, VLOOKUP(H127, Priv_Workers!$B$2:$AR$55, 34, FALSE), D127=10, VLOOKUP(H127, Priv_Workers!$B$2:$AR$55, 35, FALSE), D127=11, VLOOKUP(H127, Priv_Workers!$B$2:$AR$55, 36, FALSE), D127=12, VLOOKUP(H127, Priv_Workers!$B$2:$AR$55, 37, FALSE)), C127=2017, _xlfn.IFS(D127=1, VLOOKUP(H127, Priv_Workers!$B$2:$AR$55, 38, FALSE), D127=2, VLOOKUP(H127, Priv_Workers!$B$2:$AR$55, 39, FALSE), D127=3, VLOOKUP(H127, Priv_Workers!$B$2:$AR$55, 40, FALSE), D127=4, VLOOKUP(H127, Priv_Workers!$B$2:$AR$55, 41, FALSE), D127=5, VLOOKUP(H127, Priv_Workers!$B$2:$AR$55, 42, FALSE), D127=6, VLOOKUP(H127, Priv_Workers!$B$2:$AR$55, 43)))</f>
        <v>3483321</v>
      </c>
      <c r="X127" s="15">
        <f t="shared" si="11"/>
        <v>2.1212515297901057E-3</v>
      </c>
      <c r="Y127" s="8">
        <f>_xlfn.IFS(C127=2014, _xlfn.IFS(E127=1, VLOOKUP(H127, Wage_Info!$B$2:$AD$55, 2, FALSE), E127=2, VLOOKUP(H127, Wage_Info!$B$2:$AD$55, 3, FALSE), E127=3, VLOOKUP(H127, Wage_Info!$B$2:$AD$55, 4, FALSE), E127=4, VLOOKUP(H127, Wage_Info!$B$2:$AD$55, 5, FALSE)), C127=2015, _xlfn.IFS(E127=1, VLOOKUP(H127, Wage_Info!$B$2:$AD$55, 6, FALSE), E127=2, VLOOKUP(H127, Wage_Info!$B$2:$AD$55, 7, FALSE), E127=3, VLOOKUP(H127, Wage_Info!$B$2:$AD$55, 8, FALSE), E127=4, VLOOKUP(H127, Wage_Info!$B$2:$AD$55, 9, FALSE)), C127=2016, _xlfn.IFS(E127=1, VLOOKUP(H127, Wage_Info!$B$2:$AD$55, 10, FALSE), E127=2, VLOOKUP(H127, Wage_Info!$B$2:$AD$55, 11, FALSE), E127=3, VLOOKUP(H127, Wage_Info!$B$2:$AD$55, 12, FALSE), E127=4, VLOOKUP(H127, Wage_Info!$B$2:$AD$55, 13, FALSE)), C127=2017, _xlfn.IFS(E127=1, VLOOKUP(H127, Wage_Info!$B$2:$AD$55, 14, FALSE), E127=2, VLOOKUP(H127, Wage_Info!$B$2:$AD$55, 15, FALSE)))</f>
        <v>111694238</v>
      </c>
      <c r="Z127" s="8">
        <f>_xlfn.IFS(C127=2014, _xlfn.IFS(E127=1, VLOOKUP(H127, Wage_Info!$B$2:$AD$55, 16, FALSE), E127=2, VLOOKUP(H127, Wage_Info!$B$2:$AD$55, 17, FALSE), E127=3, VLOOKUP(H127, Wage_Info!$B$2:$AD$55, 18, FALSE), E127=4, VLOOKUP(H127, Wage_Info!$B$2:$AD$55, 19, FALSE)), C127=2015, _xlfn.IFS(E127=1, VLOOKUP(H127, Wage_Info!$B$2:$AD$55, 20, FALSE), E127=2, VLOOKUP(H127, Wage_Info!$B$2:$AD$55, 21, FALSE), E127=3, VLOOKUP(H127, Wage_Info!$B$2:$AD$55, 22, FALSE), E127=4, VLOOKUP(H127, Wage_Info!$B$2:$AD$55, 23, FALSE)), C127=2016, _xlfn.IFS(E127=1, VLOOKUP(H127, Wage_Info!$B$2:$AD$55, 24, FALSE), E127=2, VLOOKUP(H127, Wage_Info!$B$2:$AD$55, 25, FALSE), E127=3, VLOOKUP(H127, Wage_Info!$B$2:$AD$55, 26, FALSE), E127=4, VLOOKUP(H127, Wage_Info!$B$2:$AD$55, 27, FALSE)), C127=2017, _xlfn.IFS(E127=1, VLOOKUP(H127, Wage_Info!$B$2:$AD$55, 28, FALSE), E127=2, VLOOKUP(H127, Wage_Info!$B$2:$AD$55, 29, FALSE)))</f>
        <v>41648395597</v>
      </c>
      <c r="AA127" s="16">
        <f t="shared" si="12"/>
        <v>2.6818377130485554E-3</v>
      </c>
      <c r="AB127">
        <f>Key!C150</f>
        <v>1</v>
      </c>
      <c r="AC127">
        <f t="shared" si="13"/>
        <v>0</v>
      </c>
      <c r="AD127">
        <f t="shared" si="14"/>
        <v>0</v>
      </c>
      <c r="AE127">
        <f t="shared" si="15"/>
        <v>0</v>
      </c>
    </row>
    <row r="128" spans="1:31" x14ac:dyDescent="0.3">
      <c r="A128">
        <v>4</v>
      </c>
      <c r="B128">
        <v>4</v>
      </c>
      <c r="C128">
        <v>2015</v>
      </c>
      <c r="D128">
        <v>4</v>
      </c>
      <c r="E128">
        <f t="shared" si="8"/>
        <v>2</v>
      </c>
      <c r="F128">
        <v>2016</v>
      </c>
      <c r="G128" t="s">
        <v>187</v>
      </c>
      <c r="H128" s="13">
        <f>VALUE(IF(G128="foreign",53,SUBSTITUTE(G128,G128,VLOOKUP(G128,Key!$F$2:$G$55,2,))))</f>
        <v>53</v>
      </c>
      <c r="I128" t="s">
        <v>186</v>
      </c>
      <c r="J128">
        <f>VALUE(_xlfn.IFS(I128="foreign",53,I128="fictional",54,NOT(OR(I128="foreign",I128="fictional")),SUBSTITUTE(I128,I128,VLOOKUP(I128,Key!$F$2:$G$55,2,))))</f>
        <v>54</v>
      </c>
      <c r="K128">
        <f t="shared" si="9"/>
        <v>0</v>
      </c>
      <c r="L128">
        <f>VLOOKUP(H128, Key!$G$2:$J$54, 2)</f>
        <v>0</v>
      </c>
      <c r="M128">
        <f>VLOOKUP(J128, Key!$G$2:$J$54, 2)</f>
        <v>0</v>
      </c>
      <c r="N128">
        <f>VLOOKUP("*"&amp;G128&amp;"*",Key!$M$2:$N$6,2,FALSE)</f>
        <v>0</v>
      </c>
      <c r="O128">
        <f>VLOOKUP("*"&amp;G128&amp;"*",Key!$Q$2:$R$11,2,FALSE)</f>
        <v>0</v>
      </c>
      <c r="P128">
        <v>4255</v>
      </c>
      <c r="Q128" s="8">
        <v>1750000000</v>
      </c>
      <c r="R128" t="s">
        <v>176</v>
      </c>
      <c r="S128">
        <f>VLOOKUP(R128, Key!$T$2:$U$8, 2, FALSE)</f>
        <v>3</v>
      </c>
      <c r="T128">
        <f t="shared" si="10"/>
        <v>0</v>
      </c>
      <c r="U128">
        <f>_xlfn.IFS(F128=2017, VLOOKUP(H128, 'State Pop'!$B$2:$F$55,5),F128=2016, VLOOKUP(H128, 'State Pop'!$B$2:$F$55,4), F128=2015, VLOOKUP(H128, 'State Pop'!$B$2:$F$55,3), F128=2014, VLOOKUP(H128, 'State Pop'!$B$2:$F$55,2))</f>
        <v>0</v>
      </c>
      <c r="V128">
        <f>_xlfn.IFS(C133=2014, _xlfn.IFS(D133=1, VLOOKUP(H128, Film_Workers!$B$2:$AR$55, 2, FALSE), D133=2, VLOOKUP(H128, Film_Workers!$B$2:$AR$55, 3, FALSE), D133=3, VLOOKUP(H128, Film_Workers!$B$2:$AR$55, 4, FALSE), D133=4, VLOOKUP(H128, Film_Workers!$B$2:$AR$55, 5, FALSE), D133=5, VLOOKUP(H128, Film_Workers!$B$2:$AR$55, 6, FALSE), D133=6, VLOOKUP(H128, Film_Workers!$B$2:$AR$55, 7, FALSE), D133=7, VLOOKUP(H128, Film_Workers!$B$2:$AR$55, 8, FALSE), D133=8, VLOOKUP(H128, Film_Workers!$B$2:$AR$55, 9, FALSE), D133=9, VLOOKUP(H128, Film_Workers!$B$2:$AR$55, 10, FALSE), D133=10, VLOOKUP(H128, Film_Workers!$B$2:$AR$55, 11, FALSE), D133=11, VLOOKUP(H128, Film_Workers!$B$2:$AR$55, 12, FALSE), D133=12, VLOOKUP(H128, Film_Workers!$B$2:$AR$55, 13, FALSE)), C133=2015, _xlfn.IFS(D133=1, VLOOKUP(H128, Film_Workers!$B$2:$AR$55, 14, FALSE), D133=2, VLOOKUP(H128, Film_Workers!$B$2:$AR$55, 15, FALSE), D133=3, VLOOKUP(H128, Film_Workers!$B$2:$AR$55, 16, FALSE), D133=4, VLOOKUP(H128, Film_Workers!$B$2:$AR$55, 17, FALSE), D133=5, VLOOKUP(H128, Film_Workers!$B$2:$AR$55, 18, FALSE), D133=6, VLOOKUP(H128, Film_Workers!$B$2:$AR$55, 19, FALSE), D133=7, VLOOKUP(H128, Film_Workers!$B$2:$AR$55, 20, FALSE), D133=8, VLOOKUP(H128, Film_Workers!$B$2:$AR$55, 21, FALSE), D133=9, VLOOKUP(H128, Film_Workers!$B$2:$AR$55, 22, FALSE), D133=10, VLOOKUP(H128, Film_Workers!$B$2:$AR$55, 23, FALSE), D133=11, VLOOKUP(H128, Film_Workers!$B$2:$AR$55, 24, FALSE), D133=12, VLOOKUP(H128, Film_Workers!$B$2:$AR$55, 25, FALSE)), C133=2016, _xlfn.IFS(D133=1, VLOOKUP(H128, Film_Workers!$B$2:$AR$55, 26, FALSE), D133=2, VLOOKUP(H128, Film_Workers!$B$2:$AR$55, 27, FALSE), D133=3, VLOOKUP(H128, Film_Workers!$B$2:$AR$55, 28, FALSE), D133=4, VLOOKUP(H128, Film_Workers!$B$2:$AR$55, 29, FALSE), D133=5, VLOOKUP(H128, Film_Workers!$B$2:$AR$55, 30, FALSE), D133=6, VLOOKUP(H128, Film_Workers!$B$2:$AR$55, 31, FALSE), D133=7, VLOOKUP(H128, Film_Workers!$B$2:$AR$55, 32, FALSE), D133=8, VLOOKUP(H128, Film_Workers!$B$2:$AR$55, 33, FALSE), D133=9, VLOOKUP(H128, Film_Workers!$B$2:$AR$55, 34, FALSE), D133=10, VLOOKUP(H128, Film_Workers!$B$2:$AR$55, 35, FALSE), D133=11, VLOOKUP(H128, Film_Workers!$B$2:$AR$55, 36, FALSE), D133=12, VLOOKUP(H128, Film_Workers!$B$2:$AR$55, 37, FALSE)), C133=2017, _xlfn.IFS(D133=1, VLOOKUP(H128, Film_Workers!$B$2:$AR$55, 38, FALSE), D133=2, VLOOKUP(H128, Film_Workers!$B$2:$AR$55, 39, FALSE), D133=3, VLOOKUP(H128, Film_Workers!$B$2:$AR$55, 40, FALSE), D133=4, VLOOKUP(H128, Film_Workers!$B$2:$AR$55, 41, FALSE), D133=5, VLOOKUP(H128, Film_Workers!$B$2:$AR$55, 42, FALSE), D133=6, VLOOKUP(H128, Film_Workers!$B$2:$AR$55, 43)))</f>
        <v>0</v>
      </c>
      <c r="W128">
        <f>_xlfn.IFS(C128=2014, _xlfn.IFS(D128=1, VLOOKUP(H128, Priv_Workers!$B$2:$AR$55, 2, FALSE), D128=2, VLOOKUP(H128, Priv_Workers!$B$2:$AR$55, 3, FALSE), D128=3, VLOOKUP(H128, Priv_Workers!$B$2:$AR$55, 4, FALSE), D128=4, VLOOKUP(H128, Priv_Workers!$B$2:$AR$55, 5, FALSE), D128=5, VLOOKUP(H128, Priv_Workers!$B$2:$AR$55, 6, FALSE), D128=6, VLOOKUP(H128, Priv_Workers!$B$2:$AR$55, 7, FALSE), D128=7, VLOOKUP(H128, Priv_Workers!$B$2:$AR$55, 8, FALSE), D128=8, VLOOKUP(H128, Priv_Workers!$B$2:$AR$55, 9, FALSE), D128=9, VLOOKUP(H128, Priv_Workers!$B$2:$AR$55, 10, FALSE), D128=10, VLOOKUP(H128, Priv_Workers!$B$2:$AR$55, 11, FALSE), D128=11, VLOOKUP(H128, Priv_Workers!$B$2:$AR$55, 12, FALSE), D128=12, VLOOKUP(H128, Priv_Workers!$B$2:$AR$55, 13, FALSE)), C128=2015, _xlfn.IFS(D128=1, VLOOKUP(H128, Priv_Workers!$B$2:$AR$55, 14, FALSE), D128=2, VLOOKUP(H128, Priv_Workers!$B$2:$AR$55, 15, FALSE), D128=3, VLOOKUP(H128, Priv_Workers!$B$2:$AR$55, 16, FALSE), D128=4, VLOOKUP(H128, Priv_Workers!$B$2:$AR$55, 17, FALSE), D128=5, VLOOKUP(H128, Priv_Workers!$B$2:$AR$55, 18, FALSE), D128=6, VLOOKUP(H128, Priv_Workers!$B$2:$AR$55, 19, FALSE), D128=7, VLOOKUP(H128, Priv_Workers!$B$2:$AR$55, 20, FALSE), D128=8, VLOOKUP(H128, Priv_Workers!$B$2:$AR$55, 21, FALSE), D128=9, VLOOKUP(H128, Priv_Workers!$B$2:$AR$55, 22, FALSE), D128=10, VLOOKUP(H128, Priv_Workers!$B$2:$AR$55, 23, FALSE), D128=11, VLOOKUP(H128, Priv_Workers!$B$2:$AR$55, 24, FALSE), D128=12, VLOOKUP(H128, Priv_Workers!$B$2:$AR$55, 25, FALSE)), C128=2016, _xlfn.IFS(D128=1, VLOOKUP(H128, Priv_Workers!$B$2:$AR$55, 26, FALSE), D128=2, VLOOKUP(H128, Priv_Workers!$B$2:$AR$55, 27, FALSE), D128=3, VLOOKUP(H128, Priv_Workers!$B$2:$AR$55, 28, FALSE), D128=4, VLOOKUP(H128, Priv_Workers!$B$2:$AR$55, 29, FALSE), D128=5, VLOOKUP(H128, Priv_Workers!$B$2:$AR$55, 30, FALSE), D128=6, VLOOKUP(H128, Priv_Workers!$B$2:$AR$55, 31, FALSE), D128=7, VLOOKUP(H128, Priv_Workers!$B$2:$AR$55, 32, FALSE), D128=8, VLOOKUP(H128, Priv_Workers!$B$2:$AR$55, 33, FALSE), D128=9, VLOOKUP(H128, Priv_Workers!$B$2:$AR$55, 34, FALSE), D128=10, VLOOKUP(H128, Priv_Workers!$B$2:$AR$55, 35, FALSE), D128=11, VLOOKUP(H128, Priv_Workers!$B$2:$AR$55, 36, FALSE), D128=12, VLOOKUP(H128, Priv_Workers!$B$2:$AR$55, 37, FALSE)), C128=2017, _xlfn.IFS(D128=1, VLOOKUP(H128, Priv_Workers!$B$2:$AR$55, 38, FALSE), D128=2, VLOOKUP(H128, Priv_Workers!$B$2:$AR$55, 39, FALSE), D128=3, VLOOKUP(H128, Priv_Workers!$B$2:$AR$55, 40, FALSE), D128=4, VLOOKUP(H128, Priv_Workers!$B$2:$AR$55, 41, FALSE), D128=5, VLOOKUP(H128, Priv_Workers!$B$2:$AR$55, 42, FALSE), D128=6, VLOOKUP(H128, Priv_Workers!$B$2:$AR$55, 43)))</f>
        <v>0</v>
      </c>
      <c r="X128" s="15" t="e">
        <f t="shared" si="11"/>
        <v>#DIV/0!</v>
      </c>
      <c r="Y128" s="8">
        <f>_xlfn.IFS(C128=2014, _xlfn.IFS(E128=1, VLOOKUP(H128, Wage_Info!$B$2:$AD$55, 2, FALSE), E128=2, VLOOKUP(H128, Wage_Info!$B$2:$AD$55, 3, FALSE), E128=3, VLOOKUP(H128, Wage_Info!$B$2:$AD$55, 4, FALSE), E128=4, VLOOKUP(H128, Wage_Info!$B$2:$AD$55, 5, FALSE)), C128=2015, _xlfn.IFS(E128=1, VLOOKUP(H128, Wage_Info!$B$2:$AD$55, 6, FALSE), E128=2, VLOOKUP(H128, Wage_Info!$B$2:$AD$55, 7, FALSE), E128=3, VLOOKUP(H128, Wage_Info!$B$2:$AD$55, 8, FALSE), E128=4, VLOOKUP(H128, Wage_Info!$B$2:$AD$55, 9, FALSE)), C128=2016, _xlfn.IFS(E128=1, VLOOKUP(H128, Wage_Info!$B$2:$AD$55, 10, FALSE), E128=2, VLOOKUP(H128, Wage_Info!$B$2:$AD$55, 11, FALSE), E128=3, VLOOKUP(H128, Wage_Info!$B$2:$AD$55, 12, FALSE), E128=4, VLOOKUP(H128, Wage_Info!$B$2:$AD$55, 13, FALSE)), C128=2017, _xlfn.IFS(E128=1, VLOOKUP(H128, Wage_Info!$B$2:$AD$55, 14, FALSE), E128=2, VLOOKUP(H128, Wage_Info!$B$2:$AD$55, 15, FALSE)))</f>
        <v>0</v>
      </c>
      <c r="Z128" s="8">
        <f>_xlfn.IFS(C128=2014, _xlfn.IFS(E128=1, VLOOKUP(H128, Wage_Info!$B$2:$AD$55, 16, FALSE), E128=2, VLOOKUP(H128, Wage_Info!$B$2:$AD$55, 17, FALSE), E128=3, VLOOKUP(H128, Wage_Info!$B$2:$AD$55, 18, FALSE), E128=4, VLOOKUP(H128, Wage_Info!$B$2:$AD$55, 19, FALSE)), C128=2015, _xlfn.IFS(E128=1, VLOOKUP(H128, Wage_Info!$B$2:$AD$55, 20, FALSE), E128=2, VLOOKUP(H128, Wage_Info!$B$2:$AD$55, 21, FALSE), E128=3, VLOOKUP(H128, Wage_Info!$B$2:$AD$55, 22, FALSE), E128=4, VLOOKUP(H128, Wage_Info!$B$2:$AD$55, 23, FALSE)), C128=2016, _xlfn.IFS(E128=1, VLOOKUP(H128, Wage_Info!$B$2:$AD$55, 24, FALSE), E128=2, VLOOKUP(H128, Wage_Info!$B$2:$AD$55, 25, FALSE), E128=3, VLOOKUP(H128, Wage_Info!$B$2:$AD$55, 26, FALSE), E128=4, VLOOKUP(H128, Wage_Info!$B$2:$AD$55, 27, FALSE)), C128=2017, _xlfn.IFS(E128=1, VLOOKUP(H128, Wage_Info!$B$2:$AD$55, 28, FALSE), E128=2, VLOOKUP(H128, Wage_Info!$B$2:$AD$55, 29, FALSE)))</f>
        <v>0</v>
      </c>
      <c r="AA128" s="16" t="e">
        <f t="shared" si="12"/>
        <v>#DIV/0!</v>
      </c>
      <c r="AB128">
        <f>Key!C5</f>
        <v>1</v>
      </c>
      <c r="AC128">
        <f t="shared" si="13"/>
        <v>0</v>
      </c>
      <c r="AD128">
        <f t="shared" si="14"/>
        <v>0</v>
      </c>
      <c r="AE128">
        <f t="shared" si="15"/>
        <v>0</v>
      </c>
    </row>
    <row r="129" spans="1:31" x14ac:dyDescent="0.3">
      <c r="A129">
        <v>5</v>
      </c>
      <c r="B129">
        <v>5</v>
      </c>
      <c r="C129">
        <v>2015</v>
      </c>
      <c r="D129">
        <v>4</v>
      </c>
      <c r="E129">
        <f t="shared" si="8"/>
        <v>2</v>
      </c>
      <c r="F129">
        <v>2016</v>
      </c>
      <c r="G129" t="s">
        <v>20</v>
      </c>
      <c r="H129" s="13">
        <f>VALUE(IF(G129="foreign",53,SUBSTITUTE(G129,G129,VLOOKUP(G129,Key!$F$2:$G$55,2,))))</f>
        <v>11</v>
      </c>
      <c r="I129" t="s">
        <v>187</v>
      </c>
      <c r="J129">
        <f>VALUE(_xlfn.IFS(I129="foreign",53,I129="fictional",54,NOT(OR(I129="foreign",I129="fictional")),SUBSTITUTE(I129,I129,VLOOKUP(I129,Key!$F$2:$G$55,2,))))</f>
        <v>53</v>
      </c>
      <c r="K129">
        <f t="shared" si="9"/>
        <v>0</v>
      </c>
      <c r="L129">
        <f>VLOOKUP(H129, Key!$G$2:$J$54, 2)</f>
        <v>5</v>
      </c>
      <c r="M129">
        <f>VLOOKUP(J129, Key!$G$2:$J$54, 2)</f>
        <v>0</v>
      </c>
      <c r="N129">
        <f>VLOOKUP("*"&amp;G129&amp;"*",Key!$M$2:$N$6,2,FALSE)</f>
        <v>3</v>
      </c>
      <c r="O129">
        <f>VLOOKUP("*"&amp;G129&amp;"*",Key!$Q$2:$R$11,2,FALSE)</f>
        <v>7</v>
      </c>
      <c r="P129">
        <v>4226</v>
      </c>
      <c r="Q129" s="8">
        <v>250000000</v>
      </c>
      <c r="R129" t="s">
        <v>175</v>
      </c>
      <c r="S129">
        <f>VLOOKUP(R129, Key!$T$2:$U$8, 2, FALSE)</f>
        <v>2</v>
      </c>
      <c r="T129">
        <f t="shared" si="10"/>
        <v>0</v>
      </c>
      <c r="U129">
        <f>_xlfn.IFS(F129=2017, VLOOKUP(H129, 'State Pop'!$B$2:$F$55,5),F129=2016, VLOOKUP(H129, 'State Pop'!$B$2:$F$55,4), F129=2015, VLOOKUP(H129, 'State Pop'!$B$2:$F$55,3), F129=2014, VLOOKUP(H129, 'State Pop'!$B$2:$F$55,2))</f>
        <v>10313620</v>
      </c>
      <c r="V129">
        <f>_xlfn.IFS(C134=2014, _xlfn.IFS(D134=1, VLOOKUP(H129, Film_Workers!$B$2:$AR$55, 2, FALSE), D134=2, VLOOKUP(H129, Film_Workers!$B$2:$AR$55, 3, FALSE), D134=3, VLOOKUP(H129, Film_Workers!$B$2:$AR$55, 4, FALSE), D134=4, VLOOKUP(H129, Film_Workers!$B$2:$AR$55, 5, FALSE), D134=5, VLOOKUP(H129, Film_Workers!$B$2:$AR$55, 6, FALSE), D134=6, VLOOKUP(H129, Film_Workers!$B$2:$AR$55, 7, FALSE), D134=7, VLOOKUP(H129, Film_Workers!$B$2:$AR$55, 8, FALSE), D134=8, VLOOKUP(H129, Film_Workers!$B$2:$AR$55, 9, FALSE), D134=9, VLOOKUP(H129, Film_Workers!$B$2:$AR$55, 10, FALSE), D134=10, VLOOKUP(H129, Film_Workers!$B$2:$AR$55, 11, FALSE), D134=11, VLOOKUP(H129, Film_Workers!$B$2:$AR$55, 12, FALSE), D134=12, VLOOKUP(H129, Film_Workers!$B$2:$AR$55, 13, FALSE)), C134=2015, _xlfn.IFS(D134=1, VLOOKUP(H129, Film_Workers!$B$2:$AR$55, 14, FALSE), D134=2, VLOOKUP(H129, Film_Workers!$B$2:$AR$55, 15, FALSE), D134=3, VLOOKUP(H129, Film_Workers!$B$2:$AR$55, 16, FALSE), D134=4, VLOOKUP(H129, Film_Workers!$B$2:$AR$55, 17, FALSE), D134=5, VLOOKUP(H129, Film_Workers!$B$2:$AR$55, 18, FALSE), D134=6, VLOOKUP(H129, Film_Workers!$B$2:$AR$55, 19, FALSE), D134=7, VLOOKUP(H129, Film_Workers!$B$2:$AR$55, 20, FALSE), D134=8, VLOOKUP(H129, Film_Workers!$B$2:$AR$55, 21, FALSE), D134=9, VLOOKUP(H129, Film_Workers!$B$2:$AR$55, 22, FALSE), D134=10, VLOOKUP(H129, Film_Workers!$B$2:$AR$55, 23, FALSE), D134=11, VLOOKUP(H129, Film_Workers!$B$2:$AR$55, 24, FALSE), D134=12, VLOOKUP(H129, Film_Workers!$B$2:$AR$55, 25, FALSE)), C134=2016, _xlfn.IFS(D134=1, VLOOKUP(H129, Film_Workers!$B$2:$AR$55, 26, FALSE), D134=2, VLOOKUP(H129, Film_Workers!$B$2:$AR$55, 27, FALSE), D134=3, VLOOKUP(H129, Film_Workers!$B$2:$AR$55, 28, FALSE), D134=4, VLOOKUP(H129, Film_Workers!$B$2:$AR$55, 29, FALSE), D134=5, VLOOKUP(H129, Film_Workers!$B$2:$AR$55, 30, FALSE), D134=6, VLOOKUP(H129, Film_Workers!$B$2:$AR$55, 31, FALSE), D134=7, VLOOKUP(H129, Film_Workers!$B$2:$AR$55, 32, FALSE), D134=8, VLOOKUP(H129, Film_Workers!$B$2:$AR$55, 33, FALSE), D134=9, VLOOKUP(H129, Film_Workers!$B$2:$AR$55, 34, FALSE), D134=10, VLOOKUP(H129, Film_Workers!$B$2:$AR$55, 35, FALSE), D134=11, VLOOKUP(H129, Film_Workers!$B$2:$AR$55, 36, FALSE), D134=12, VLOOKUP(H129, Film_Workers!$B$2:$AR$55, 37, FALSE)), C134=2017, _xlfn.IFS(D134=1, VLOOKUP(H129, Film_Workers!$B$2:$AR$55, 38, FALSE), D134=2, VLOOKUP(H129, Film_Workers!$B$2:$AR$55, 39, FALSE), D134=3, VLOOKUP(H129, Film_Workers!$B$2:$AR$55, 40, FALSE), D134=4, VLOOKUP(H129, Film_Workers!$B$2:$AR$55, 41, FALSE), D134=5, VLOOKUP(H129, Film_Workers!$B$2:$AR$55, 42, FALSE), D134=6, VLOOKUP(H129, Film_Workers!$B$2:$AR$55, 43)))</f>
        <v>7389</v>
      </c>
      <c r="W129">
        <f>_xlfn.IFS(C129=2014, _xlfn.IFS(D129=1, VLOOKUP(H129, Priv_Workers!$B$2:$AR$55, 2, FALSE), D129=2, VLOOKUP(H129, Priv_Workers!$B$2:$AR$55, 3, FALSE), D129=3, VLOOKUP(H129, Priv_Workers!$B$2:$AR$55, 4, FALSE), D129=4, VLOOKUP(H129, Priv_Workers!$B$2:$AR$55, 5, FALSE), D129=5, VLOOKUP(H129, Priv_Workers!$B$2:$AR$55, 6, FALSE), D129=6, VLOOKUP(H129, Priv_Workers!$B$2:$AR$55, 7, FALSE), D129=7, VLOOKUP(H129, Priv_Workers!$B$2:$AR$55, 8, FALSE), D129=8, VLOOKUP(H129, Priv_Workers!$B$2:$AR$55, 9, FALSE), D129=9, VLOOKUP(H129, Priv_Workers!$B$2:$AR$55, 10, FALSE), D129=10, VLOOKUP(H129, Priv_Workers!$B$2:$AR$55, 11, FALSE), D129=11, VLOOKUP(H129, Priv_Workers!$B$2:$AR$55, 12, FALSE), D129=12, VLOOKUP(H129, Priv_Workers!$B$2:$AR$55, 13, FALSE)), C129=2015, _xlfn.IFS(D129=1, VLOOKUP(H129, Priv_Workers!$B$2:$AR$55, 14, FALSE), D129=2, VLOOKUP(H129, Priv_Workers!$B$2:$AR$55, 15, FALSE), D129=3, VLOOKUP(H129, Priv_Workers!$B$2:$AR$55, 16, FALSE), D129=4, VLOOKUP(H129, Priv_Workers!$B$2:$AR$55, 17, FALSE), D129=5, VLOOKUP(H129, Priv_Workers!$B$2:$AR$55, 18, FALSE), D129=6, VLOOKUP(H129, Priv_Workers!$B$2:$AR$55, 19, FALSE), D129=7, VLOOKUP(H129, Priv_Workers!$B$2:$AR$55, 20, FALSE), D129=8, VLOOKUP(H129, Priv_Workers!$B$2:$AR$55, 21, FALSE), D129=9, VLOOKUP(H129, Priv_Workers!$B$2:$AR$55, 22, FALSE), D129=10, VLOOKUP(H129, Priv_Workers!$B$2:$AR$55, 23, FALSE), D129=11, VLOOKUP(H129, Priv_Workers!$B$2:$AR$55, 24, FALSE), D129=12, VLOOKUP(H129, Priv_Workers!$B$2:$AR$55, 25, FALSE)), C129=2016, _xlfn.IFS(D129=1, VLOOKUP(H129, Priv_Workers!$B$2:$AR$55, 26, FALSE), D129=2, VLOOKUP(H129, Priv_Workers!$B$2:$AR$55, 27, FALSE), D129=3, VLOOKUP(H129, Priv_Workers!$B$2:$AR$55, 28, FALSE), D129=4, VLOOKUP(H129, Priv_Workers!$B$2:$AR$55, 29, FALSE), D129=5, VLOOKUP(H129, Priv_Workers!$B$2:$AR$55, 30, FALSE), D129=6, VLOOKUP(H129, Priv_Workers!$B$2:$AR$55, 31, FALSE), D129=7, VLOOKUP(H129, Priv_Workers!$B$2:$AR$55, 32, FALSE), D129=8, VLOOKUP(H129, Priv_Workers!$B$2:$AR$55, 33, FALSE), D129=9, VLOOKUP(H129, Priv_Workers!$B$2:$AR$55, 34, FALSE), D129=10, VLOOKUP(H129, Priv_Workers!$B$2:$AR$55, 35, FALSE), D129=11, VLOOKUP(H129, Priv_Workers!$B$2:$AR$55, 36, FALSE), D129=12, VLOOKUP(H129, Priv_Workers!$B$2:$AR$55, 37, FALSE)), C129=2017, _xlfn.IFS(D129=1, VLOOKUP(H129, Priv_Workers!$B$2:$AR$55, 38, FALSE), D129=2, VLOOKUP(H129, Priv_Workers!$B$2:$AR$55, 39, FALSE), D129=3, VLOOKUP(H129, Priv_Workers!$B$2:$AR$55, 40, FALSE), D129=4, VLOOKUP(H129, Priv_Workers!$B$2:$AR$55, 41, FALSE), D129=5, VLOOKUP(H129, Priv_Workers!$B$2:$AR$55, 42, FALSE), D129=6, VLOOKUP(H129, Priv_Workers!$B$2:$AR$55, 43)))</f>
        <v>3483321</v>
      </c>
      <c r="X129" s="15">
        <f t="shared" si="11"/>
        <v>2.1212515297901057E-3</v>
      </c>
      <c r="Y129" s="8">
        <f>_xlfn.IFS(C129=2014, _xlfn.IFS(E129=1, VLOOKUP(H129, Wage_Info!$B$2:$AD$55, 2, FALSE), E129=2, VLOOKUP(H129, Wage_Info!$B$2:$AD$55, 3, FALSE), E129=3, VLOOKUP(H129, Wage_Info!$B$2:$AD$55, 4, FALSE), E129=4, VLOOKUP(H129, Wage_Info!$B$2:$AD$55, 5, FALSE)), C129=2015, _xlfn.IFS(E129=1, VLOOKUP(H129, Wage_Info!$B$2:$AD$55, 6, FALSE), E129=2, VLOOKUP(H129, Wage_Info!$B$2:$AD$55, 7, FALSE), E129=3, VLOOKUP(H129, Wage_Info!$B$2:$AD$55, 8, FALSE), E129=4, VLOOKUP(H129, Wage_Info!$B$2:$AD$55, 9, FALSE)), C129=2016, _xlfn.IFS(E129=1, VLOOKUP(H129, Wage_Info!$B$2:$AD$55, 10, FALSE), E129=2, VLOOKUP(H129, Wage_Info!$B$2:$AD$55, 11, FALSE), E129=3, VLOOKUP(H129, Wage_Info!$B$2:$AD$55, 12, FALSE), E129=4, VLOOKUP(H129, Wage_Info!$B$2:$AD$55, 13, FALSE)), C129=2017, _xlfn.IFS(E129=1, VLOOKUP(H129, Wage_Info!$B$2:$AD$55, 14, FALSE), E129=2, VLOOKUP(H129, Wage_Info!$B$2:$AD$55, 15, FALSE)))</f>
        <v>111694238</v>
      </c>
      <c r="Z129" s="8">
        <f>_xlfn.IFS(C129=2014, _xlfn.IFS(E129=1, VLOOKUP(H129, Wage_Info!$B$2:$AD$55, 16, FALSE), E129=2, VLOOKUP(H129, Wage_Info!$B$2:$AD$55, 17, FALSE), E129=3, VLOOKUP(H129, Wage_Info!$B$2:$AD$55, 18, FALSE), E129=4, VLOOKUP(H129, Wage_Info!$B$2:$AD$55, 19, FALSE)), C129=2015, _xlfn.IFS(E129=1, VLOOKUP(H129, Wage_Info!$B$2:$AD$55, 20, FALSE), E129=2, VLOOKUP(H129, Wage_Info!$B$2:$AD$55, 21, FALSE), E129=3, VLOOKUP(H129, Wage_Info!$B$2:$AD$55, 22, FALSE), E129=4, VLOOKUP(H129, Wage_Info!$B$2:$AD$55, 23, FALSE)), C129=2016, _xlfn.IFS(E129=1, VLOOKUP(H129, Wage_Info!$B$2:$AD$55, 24, FALSE), E129=2, VLOOKUP(H129, Wage_Info!$B$2:$AD$55, 25, FALSE), E129=3, VLOOKUP(H129, Wage_Info!$B$2:$AD$55, 26, FALSE), E129=4, VLOOKUP(H129, Wage_Info!$B$2:$AD$55, 27, FALSE)), C129=2017, _xlfn.IFS(E129=1, VLOOKUP(H129, Wage_Info!$B$2:$AD$55, 28, FALSE), E129=2, VLOOKUP(H129, Wage_Info!$B$2:$AD$55, 29, FALSE)))</f>
        <v>41648395597</v>
      </c>
      <c r="AA129" s="16">
        <f t="shared" si="12"/>
        <v>2.6818377130485554E-3</v>
      </c>
      <c r="AB129">
        <f>Key!C6</f>
        <v>1</v>
      </c>
      <c r="AC129">
        <f t="shared" si="13"/>
        <v>0</v>
      </c>
      <c r="AD129">
        <f t="shared" si="14"/>
        <v>0</v>
      </c>
      <c r="AE129">
        <f t="shared" si="15"/>
        <v>0</v>
      </c>
    </row>
    <row r="130" spans="1:31" x14ac:dyDescent="0.3">
      <c r="A130">
        <v>7</v>
      </c>
      <c r="B130">
        <v>7</v>
      </c>
      <c r="C130">
        <v>2015</v>
      </c>
      <c r="D130">
        <v>4</v>
      </c>
      <c r="E130">
        <f t="shared" ref="E130:E193" si="16">_xlfn.IFS(OR(D130=1,D130= 2,D130= 3), 1, OR(D130=4,D130=5,D130=6), 2, OR(D130=7,D130=8,D130=9), 3, OR(D130=10,D130= 11,D130= 12), 4)</f>
        <v>2</v>
      </c>
      <c r="F130">
        <v>2016</v>
      </c>
      <c r="G130" t="s">
        <v>187</v>
      </c>
      <c r="H130" s="13">
        <f>VALUE(IF(G130="foreign",53,SUBSTITUTE(G130,G130,VLOOKUP(G130,Key!$F$2:$G$55,2,))))</f>
        <v>53</v>
      </c>
      <c r="I130" t="s">
        <v>187</v>
      </c>
      <c r="J130">
        <f>VALUE(_xlfn.IFS(I130="foreign",53,I130="fictional",54,NOT(OR(I130="foreign",I130="fictional")),SUBSTITUTE(I130,I130,VLOOKUP(I130,Key!$F$2:$G$55,2,))))</f>
        <v>53</v>
      </c>
      <c r="K130">
        <f t="shared" ref="K130:K193" si="17">IF(H130=J130,1,0)</f>
        <v>1</v>
      </c>
      <c r="L130">
        <f>VLOOKUP(H130, Key!$G$2:$J$54, 2)</f>
        <v>0</v>
      </c>
      <c r="M130">
        <f>VLOOKUP(J130, Key!$G$2:$J$54, 2)</f>
        <v>0</v>
      </c>
      <c r="N130">
        <f>VLOOKUP("*"&amp;G130&amp;"*",Key!$M$2:$N$6,2,FALSE)</f>
        <v>0</v>
      </c>
      <c r="O130">
        <f>VLOOKUP("*"&amp;G130&amp;"*",Key!$Q$2:$R$11,2,FALSE)</f>
        <v>0</v>
      </c>
      <c r="P130">
        <v>4153</v>
      </c>
      <c r="Q130" s="8">
        <v>178000000</v>
      </c>
      <c r="R130" t="s">
        <v>177</v>
      </c>
      <c r="S130">
        <f>VLOOKUP(R130, Key!$T$2:$U$8, 2, FALSE)</f>
        <v>4</v>
      </c>
      <c r="T130">
        <f t="shared" ref="T130:T193" si="18">IF(S130 &lt; 7, 0, 1)</f>
        <v>0</v>
      </c>
      <c r="U130">
        <f>_xlfn.IFS(F130=2017, VLOOKUP(H130, 'State Pop'!$B$2:$F$55,5),F130=2016, VLOOKUP(H130, 'State Pop'!$B$2:$F$55,4), F130=2015, VLOOKUP(H130, 'State Pop'!$B$2:$F$55,3), F130=2014, VLOOKUP(H130, 'State Pop'!$B$2:$F$55,2))</f>
        <v>0</v>
      </c>
      <c r="V130">
        <f>_xlfn.IFS(C137=2014, _xlfn.IFS(D137=1, VLOOKUP(H130, Film_Workers!$B$2:$AR$55, 2, FALSE), D137=2, VLOOKUP(H130, Film_Workers!$B$2:$AR$55, 3, FALSE), D137=3, VLOOKUP(H130, Film_Workers!$B$2:$AR$55, 4, FALSE), D137=4, VLOOKUP(H130, Film_Workers!$B$2:$AR$55, 5, FALSE), D137=5, VLOOKUP(H130, Film_Workers!$B$2:$AR$55, 6, FALSE), D137=6, VLOOKUP(H130, Film_Workers!$B$2:$AR$55, 7, FALSE), D137=7, VLOOKUP(H130, Film_Workers!$B$2:$AR$55, 8, FALSE), D137=8, VLOOKUP(H130, Film_Workers!$B$2:$AR$55, 9, FALSE), D137=9, VLOOKUP(H130, Film_Workers!$B$2:$AR$55, 10, FALSE), D137=10, VLOOKUP(H130, Film_Workers!$B$2:$AR$55, 11, FALSE), D137=11, VLOOKUP(H130, Film_Workers!$B$2:$AR$55, 12, FALSE), D137=12, VLOOKUP(H130, Film_Workers!$B$2:$AR$55, 13, FALSE)), C137=2015, _xlfn.IFS(D137=1, VLOOKUP(H130, Film_Workers!$B$2:$AR$55, 14, FALSE), D137=2, VLOOKUP(H130, Film_Workers!$B$2:$AR$55, 15, FALSE), D137=3, VLOOKUP(H130, Film_Workers!$B$2:$AR$55, 16, FALSE), D137=4, VLOOKUP(H130, Film_Workers!$B$2:$AR$55, 17, FALSE), D137=5, VLOOKUP(H130, Film_Workers!$B$2:$AR$55, 18, FALSE), D137=6, VLOOKUP(H130, Film_Workers!$B$2:$AR$55, 19, FALSE), D137=7, VLOOKUP(H130, Film_Workers!$B$2:$AR$55, 20, FALSE), D137=8, VLOOKUP(H130, Film_Workers!$B$2:$AR$55, 21, FALSE), D137=9, VLOOKUP(H130, Film_Workers!$B$2:$AR$55, 22, FALSE), D137=10, VLOOKUP(H130, Film_Workers!$B$2:$AR$55, 23, FALSE), D137=11, VLOOKUP(H130, Film_Workers!$B$2:$AR$55, 24, FALSE), D137=12, VLOOKUP(H130, Film_Workers!$B$2:$AR$55, 25, FALSE)), C137=2016, _xlfn.IFS(D137=1, VLOOKUP(H130, Film_Workers!$B$2:$AR$55, 26, FALSE), D137=2, VLOOKUP(H130, Film_Workers!$B$2:$AR$55, 27, FALSE), D137=3, VLOOKUP(H130, Film_Workers!$B$2:$AR$55, 28, FALSE), D137=4, VLOOKUP(H130, Film_Workers!$B$2:$AR$55, 29, FALSE), D137=5, VLOOKUP(H130, Film_Workers!$B$2:$AR$55, 30, FALSE), D137=6, VLOOKUP(H130, Film_Workers!$B$2:$AR$55, 31, FALSE), D137=7, VLOOKUP(H130, Film_Workers!$B$2:$AR$55, 32, FALSE), D137=8, VLOOKUP(H130, Film_Workers!$B$2:$AR$55, 33, FALSE), D137=9, VLOOKUP(H130, Film_Workers!$B$2:$AR$55, 34, FALSE), D137=10, VLOOKUP(H130, Film_Workers!$B$2:$AR$55, 35, FALSE), D137=11, VLOOKUP(H130, Film_Workers!$B$2:$AR$55, 36, FALSE), D137=12, VLOOKUP(H130, Film_Workers!$B$2:$AR$55, 37, FALSE)), C137=2017, _xlfn.IFS(D137=1, VLOOKUP(H130, Film_Workers!$B$2:$AR$55, 38, FALSE), D137=2, VLOOKUP(H130, Film_Workers!$B$2:$AR$55, 39, FALSE), D137=3, VLOOKUP(H130, Film_Workers!$B$2:$AR$55, 40, FALSE), D137=4, VLOOKUP(H130, Film_Workers!$B$2:$AR$55, 41, FALSE), D137=5, VLOOKUP(H130, Film_Workers!$B$2:$AR$55, 42, FALSE), D137=6, VLOOKUP(H130, Film_Workers!$B$2:$AR$55, 43)))</f>
        <v>0</v>
      </c>
      <c r="W130">
        <f>_xlfn.IFS(C130=2014, _xlfn.IFS(D130=1, VLOOKUP(H130, Priv_Workers!$B$2:$AR$55, 2, FALSE), D130=2, VLOOKUP(H130, Priv_Workers!$B$2:$AR$55, 3, FALSE), D130=3, VLOOKUP(H130, Priv_Workers!$B$2:$AR$55, 4, FALSE), D130=4, VLOOKUP(H130, Priv_Workers!$B$2:$AR$55, 5, FALSE), D130=5, VLOOKUP(H130, Priv_Workers!$B$2:$AR$55, 6, FALSE), D130=6, VLOOKUP(H130, Priv_Workers!$B$2:$AR$55, 7, FALSE), D130=7, VLOOKUP(H130, Priv_Workers!$B$2:$AR$55, 8, FALSE), D130=8, VLOOKUP(H130, Priv_Workers!$B$2:$AR$55, 9, FALSE), D130=9, VLOOKUP(H130, Priv_Workers!$B$2:$AR$55, 10, FALSE), D130=10, VLOOKUP(H130, Priv_Workers!$B$2:$AR$55, 11, FALSE), D130=11, VLOOKUP(H130, Priv_Workers!$B$2:$AR$55, 12, FALSE), D130=12, VLOOKUP(H130, Priv_Workers!$B$2:$AR$55, 13, FALSE)), C130=2015, _xlfn.IFS(D130=1, VLOOKUP(H130, Priv_Workers!$B$2:$AR$55, 14, FALSE), D130=2, VLOOKUP(H130, Priv_Workers!$B$2:$AR$55, 15, FALSE), D130=3, VLOOKUP(H130, Priv_Workers!$B$2:$AR$55, 16, FALSE), D130=4, VLOOKUP(H130, Priv_Workers!$B$2:$AR$55, 17, FALSE), D130=5, VLOOKUP(H130, Priv_Workers!$B$2:$AR$55, 18, FALSE), D130=6, VLOOKUP(H130, Priv_Workers!$B$2:$AR$55, 19, FALSE), D130=7, VLOOKUP(H130, Priv_Workers!$B$2:$AR$55, 20, FALSE), D130=8, VLOOKUP(H130, Priv_Workers!$B$2:$AR$55, 21, FALSE), D130=9, VLOOKUP(H130, Priv_Workers!$B$2:$AR$55, 22, FALSE), D130=10, VLOOKUP(H130, Priv_Workers!$B$2:$AR$55, 23, FALSE), D130=11, VLOOKUP(H130, Priv_Workers!$B$2:$AR$55, 24, FALSE), D130=12, VLOOKUP(H130, Priv_Workers!$B$2:$AR$55, 25, FALSE)), C130=2016, _xlfn.IFS(D130=1, VLOOKUP(H130, Priv_Workers!$B$2:$AR$55, 26, FALSE), D130=2, VLOOKUP(H130, Priv_Workers!$B$2:$AR$55, 27, FALSE), D130=3, VLOOKUP(H130, Priv_Workers!$B$2:$AR$55, 28, FALSE), D130=4, VLOOKUP(H130, Priv_Workers!$B$2:$AR$55, 29, FALSE), D130=5, VLOOKUP(H130, Priv_Workers!$B$2:$AR$55, 30, FALSE), D130=6, VLOOKUP(H130, Priv_Workers!$B$2:$AR$55, 31, FALSE), D130=7, VLOOKUP(H130, Priv_Workers!$B$2:$AR$55, 32, FALSE), D130=8, VLOOKUP(H130, Priv_Workers!$B$2:$AR$55, 33, FALSE), D130=9, VLOOKUP(H130, Priv_Workers!$B$2:$AR$55, 34, FALSE), D130=10, VLOOKUP(H130, Priv_Workers!$B$2:$AR$55, 35, FALSE), D130=11, VLOOKUP(H130, Priv_Workers!$B$2:$AR$55, 36, FALSE), D130=12, VLOOKUP(H130, Priv_Workers!$B$2:$AR$55, 37, FALSE)), C130=2017, _xlfn.IFS(D130=1, VLOOKUP(H130, Priv_Workers!$B$2:$AR$55, 38, FALSE), D130=2, VLOOKUP(H130, Priv_Workers!$B$2:$AR$55, 39, FALSE), D130=3, VLOOKUP(H130, Priv_Workers!$B$2:$AR$55, 40, FALSE), D130=4, VLOOKUP(H130, Priv_Workers!$B$2:$AR$55, 41, FALSE), D130=5, VLOOKUP(H130, Priv_Workers!$B$2:$AR$55, 42, FALSE), D130=6, VLOOKUP(H130, Priv_Workers!$B$2:$AR$55, 43)))</f>
        <v>0</v>
      </c>
      <c r="X130" s="15" t="e">
        <f t="shared" ref="X130:X193" si="19">V130/W130</f>
        <v>#DIV/0!</v>
      </c>
      <c r="Y130" s="8">
        <f>_xlfn.IFS(C130=2014, _xlfn.IFS(E130=1, VLOOKUP(H130, Wage_Info!$B$2:$AD$55, 2, FALSE), E130=2, VLOOKUP(H130, Wage_Info!$B$2:$AD$55, 3, FALSE), E130=3, VLOOKUP(H130, Wage_Info!$B$2:$AD$55, 4, FALSE), E130=4, VLOOKUP(H130, Wage_Info!$B$2:$AD$55, 5, FALSE)), C130=2015, _xlfn.IFS(E130=1, VLOOKUP(H130, Wage_Info!$B$2:$AD$55, 6, FALSE), E130=2, VLOOKUP(H130, Wage_Info!$B$2:$AD$55, 7, FALSE), E130=3, VLOOKUP(H130, Wage_Info!$B$2:$AD$55, 8, FALSE), E130=4, VLOOKUP(H130, Wage_Info!$B$2:$AD$55, 9, FALSE)), C130=2016, _xlfn.IFS(E130=1, VLOOKUP(H130, Wage_Info!$B$2:$AD$55, 10, FALSE), E130=2, VLOOKUP(H130, Wage_Info!$B$2:$AD$55, 11, FALSE), E130=3, VLOOKUP(H130, Wage_Info!$B$2:$AD$55, 12, FALSE), E130=4, VLOOKUP(H130, Wage_Info!$B$2:$AD$55, 13, FALSE)), C130=2017, _xlfn.IFS(E130=1, VLOOKUP(H130, Wage_Info!$B$2:$AD$55, 14, FALSE), E130=2, VLOOKUP(H130, Wage_Info!$B$2:$AD$55, 15, FALSE)))</f>
        <v>0</v>
      </c>
      <c r="Z130" s="8">
        <f>_xlfn.IFS(C130=2014, _xlfn.IFS(E130=1, VLOOKUP(H130, Wage_Info!$B$2:$AD$55, 16, FALSE), E130=2, VLOOKUP(H130, Wage_Info!$B$2:$AD$55, 17, FALSE), E130=3, VLOOKUP(H130, Wage_Info!$B$2:$AD$55, 18, FALSE), E130=4, VLOOKUP(H130, Wage_Info!$B$2:$AD$55, 19, FALSE)), C130=2015, _xlfn.IFS(E130=1, VLOOKUP(H130, Wage_Info!$B$2:$AD$55, 20, FALSE), E130=2, VLOOKUP(H130, Wage_Info!$B$2:$AD$55, 21, FALSE), E130=3, VLOOKUP(H130, Wage_Info!$B$2:$AD$55, 22, FALSE), E130=4, VLOOKUP(H130, Wage_Info!$B$2:$AD$55, 23, FALSE)), C130=2016, _xlfn.IFS(E130=1, VLOOKUP(H130, Wage_Info!$B$2:$AD$55, 24, FALSE), E130=2, VLOOKUP(H130, Wage_Info!$B$2:$AD$55, 25, FALSE), E130=3, VLOOKUP(H130, Wage_Info!$B$2:$AD$55, 26, FALSE), E130=4, VLOOKUP(H130, Wage_Info!$B$2:$AD$55, 27, FALSE)), C130=2017, _xlfn.IFS(E130=1, VLOOKUP(H130, Wage_Info!$B$2:$AD$55, 28, FALSE), E130=2, VLOOKUP(H130, Wage_Info!$B$2:$AD$55, 29, FALSE)))</f>
        <v>0</v>
      </c>
      <c r="AA130" s="16" t="e">
        <f t="shared" ref="AA130:AA193" si="20">Y130/Z130</f>
        <v>#DIV/0!</v>
      </c>
      <c r="AB130">
        <f>Key!C8</f>
        <v>1</v>
      </c>
      <c r="AC130">
        <f t="shared" ref="AC130:AC193" si="21">IF(G130="CA", 1, 0)</f>
        <v>0</v>
      </c>
      <c r="AD130">
        <f t="shared" ref="AD130:AD193" si="22">IF(G130="NY", 1, 0)</f>
        <v>0</v>
      </c>
      <c r="AE130">
        <f t="shared" ref="AE130:AE193" si="23">AC130+AD130</f>
        <v>0</v>
      </c>
    </row>
    <row r="131" spans="1:31" x14ac:dyDescent="0.3">
      <c r="A131">
        <v>10</v>
      </c>
      <c r="B131">
        <v>10</v>
      </c>
      <c r="C131">
        <v>2015</v>
      </c>
      <c r="D131">
        <v>4</v>
      </c>
      <c r="E131">
        <f t="shared" si="16"/>
        <v>2</v>
      </c>
      <c r="F131">
        <v>2016</v>
      </c>
      <c r="G131" t="s">
        <v>38</v>
      </c>
      <c r="H131" s="13">
        <f>VALUE(IF(G131="foreign",53,SUBSTITUTE(G131,G131,VLOOKUP(G131,Key!$F$2:$G$55,2,))))</f>
        <v>29</v>
      </c>
      <c r="I131" t="s">
        <v>38</v>
      </c>
      <c r="J131">
        <f>VALUE(_xlfn.IFS(I131="foreign",53,I131="fictional",54,NOT(OR(I131="foreign",I131="fictional")),SUBSTITUTE(I131,I131,VLOOKUP(I131,Key!$F$2:$G$55,2,))))</f>
        <v>29</v>
      </c>
      <c r="K131">
        <f t="shared" si="17"/>
        <v>1</v>
      </c>
      <c r="L131">
        <f>VLOOKUP(H131, Key!$G$2:$J$54, 2)</f>
        <v>2</v>
      </c>
      <c r="M131">
        <f>VLOOKUP(J131, Key!$G$2:$J$54, 2)</f>
        <v>2</v>
      </c>
      <c r="N131">
        <f>VLOOKUP("*"&amp;G131&amp;"*",Key!$M$2:$N$6,2,FALSE)</f>
        <v>4</v>
      </c>
      <c r="O131">
        <f>VLOOKUP("*"&amp;G131&amp;"*",Key!$Q$2:$R$11,2,FALSE)</f>
        <v>4</v>
      </c>
      <c r="P131">
        <v>4130</v>
      </c>
      <c r="Q131" s="8">
        <v>165000000</v>
      </c>
      <c r="R131" t="s">
        <v>177</v>
      </c>
      <c r="S131">
        <f>VLOOKUP(R131, Key!$T$2:$U$8, 2, FALSE)</f>
        <v>4</v>
      </c>
      <c r="T131">
        <f t="shared" si="18"/>
        <v>0</v>
      </c>
      <c r="U131">
        <f>_xlfn.IFS(F131=2017, VLOOKUP(H131, 'State Pop'!$B$2:$F$55,5),F131=2016, VLOOKUP(H131, 'State Pop'!$B$2:$F$55,4), F131=2015, VLOOKUP(H131, 'State Pop'!$B$2:$F$55,3), F131=2014, VLOOKUP(H131, 'State Pop'!$B$2:$F$55,2))</f>
        <v>2939254</v>
      </c>
      <c r="V131">
        <f>_xlfn.IFS(C138=2014, _xlfn.IFS(D138=1, VLOOKUP(H131, Film_Workers!$B$2:$AR$55, 2, FALSE), D138=2, VLOOKUP(H131, Film_Workers!$B$2:$AR$55, 3, FALSE), D138=3, VLOOKUP(H131, Film_Workers!$B$2:$AR$55, 4, FALSE), D138=4, VLOOKUP(H131, Film_Workers!$B$2:$AR$55, 5, FALSE), D138=5, VLOOKUP(H131, Film_Workers!$B$2:$AR$55, 6, FALSE), D138=6, VLOOKUP(H131, Film_Workers!$B$2:$AR$55, 7, FALSE), D138=7, VLOOKUP(H131, Film_Workers!$B$2:$AR$55, 8, FALSE), D138=8, VLOOKUP(H131, Film_Workers!$B$2:$AR$55, 9, FALSE), D138=9, VLOOKUP(H131, Film_Workers!$B$2:$AR$55, 10, FALSE), D138=10, VLOOKUP(H131, Film_Workers!$B$2:$AR$55, 11, FALSE), D138=11, VLOOKUP(H131, Film_Workers!$B$2:$AR$55, 12, FALSE), D138=12, VLOOKUP(H131, Film_Workers!$B$2:$AR$55, 13, FALSE)), C138=2015, _xlfn.IFS(D138=1, VLOOKUP(H131, Film_Workers!$B$2:$AR$55, 14, FALSE), D138=2, VLOOKUP(H131, Film_Workers!$B$2:$AR$55, 15, FALSE), D138=3, VLOOKUP(H131, Film_Workers!$B$2:$AR$55, 16, FALSE), D138=4, VLOOKUP(H131, Film_Workers!$B$2:$AR$55, 17, FALSE), D138=5, VLOOKUP(H131, Film_Workers!$B$2:$AR$55, 18, FALSE), D138=6, VLOOKUP(H131, Film_Workers!$B$2:$AR$55, 19, FALSE), D138=7, VLOOKUP(H131, Film_Workers!$B$2:$AR$55, 20, FALSE), D138=8, VLOOKUP(H131, Film_Workers!$B$2:$AR$55, 21, FALSE), D138=9, VLOOKUP(H131, Film_Workers!$B$2:$AR$55, 22, FALSE), D138=10, VLOOKUP(H131, Film_Workers!$B$2:$AR$55, 23, FALSE), D138=11, VLOOKUP(H131, Film_Workers!$B$2:$AR$55, 24, FALSE), D138=12, VLOOKUP(H131, Film_Workers!$B$2:$AR$55, 25, FALSE)), C138=2016, _xlfn.IFS(D138=1, VLOOKUP(H131, Film_Workers!$B$2:$AR$55, 26, FALSE), D138=2, VLOOKUP(H131, Film_Workers!$B$2:$AR$55, 27, FALSE), D138=3, VLOOKUP(H131, Film_Workers!$B$2:$AR$55, 28, FALSE), D138=4, VLOOKUP(H131, Film_Workers!$B$2:$AR$55, 29, FALSE), D138=5, VLOOKUP(H131, Film_Workers!$B$2:$AR$55, 30, FALSE), D138=6, VLOOKUP(H131, Film_Workers!$B$2:$AR$55, 31, FALSE), D138=7, VLOOKUP(H131, Film_Workers!$B$2:$AR$55, 32, FALSE), D138=8, VLOOKUP(H131, Film_Workers!$B$2:$AR$55, 33, FALSE), D138=9, VLOOKUP(H131, Film_Workers!$B$2:$AR$55, 34, FALSE), D138=10, VLOOKUP(H131, Film_Workers!$B$2:$AR$55, 35, FALSE), D138=11, VLOOKUP(H131, Film_Workers!$B$2:$AR$55, 36, FALSE), D138=12, VLOOKUP(H131, Film_Workers!$B$2:$AR$55, 37, FALSE)), C138=2017, _xlfn.IFS(D138=1, VLOOKUP(H131, Film_Workers!$B$2:$AR$55, 38, FALSE), D138=2, VLOOKUP(H131, Film_Workers!$B$2:$AR$55, 39, FALSE), D138=3, VLOOKUP(H131, Film_Workers!$B$2:$AR$55, 40, FALSE), D138=4, VLOOKUP(H131, Film_Workers!$B$2:$AR$55, 41, FALSE), D138=5, VLOOKUP(H131, Film_Workers!$B$2:$AR$55, 42, FALSE), D138=6, VLOOKUP(H131, Film_Workers!$B$2:$AR$55, 43)))</f>
        <v>1283</v>
      </c>
      <c r="W131">
        <f>_xlfn.IFS(C131=2014, _xlfn.IFS(D131=1, VLOOKUP(H131, Priv_Workers!$B$2:$AR$55, 2, FALSE), D131=2, VLOOKUP(H131, Priv_Workers!$B$2:$AR$55, 3, FALSE), D131=3, VLOOKUP(H131, Priv_Workers!$B$2:$AR$55, 4, FALSE), D131=4, VLOOKUP(H131, Priv_Workers!$B$2:$AR$55, 5, FALSE), D131=5, VLOOKUP(H131, Priv_Workers!$B$2:$AR$55, 6, FALSE), D131=6, VLOOKUP(H131, Priv_Workers!$B$2:$AR$55, 7, FALSE), D131=7, VLOOKUP(H131, Priv_Workers!$B$2:$AR$55, 8, FALSE), D131=8, VLOOKUP(H131, Priv_Workers!$B$2:$AR$55, 9, FALSE), D131=9, VLOOKUP(H131, Priv_Workers!$B$2:$AR$55, 10, FALSE), D131=10, VLOOKUP(H131, Priv_Workers!$B$2:$AR$55, 11, FALSE), D131=11, VLOOKUP(H131, Priv_Workers!$B$2:$AR$55, 12, FALSE), D131=12, VLOOKUP(H131, Priv_Workers!$B$2:$AR$55, 13, FALSE)), C131=2015, _xlfn.IFS(D131=1, VLOOKUP(H131, Priv_Workers!$B$2:$AR$55, 14, FALSE), D131=2, VLOOKUP(H131, Priv_Workers!$B$2:$AR$55, 15, FALSE), D131=3, VLOOKUP(H131, Priv_Workers!$B$2:$AR$55, 16, FALSE), D131=4, VLOOKUP(H131, Priv_Workers!$B$2:$AR$55, 17, FALSE), D131=5, VLOOKUP(H131, Priv_Workers!$B$2:$AR$55, 18, FALSE), D131=6, VLOOKUP(H131, Priv_Workers!$B$2:$AR$55, 19, FALSE), D131=7, VLOOKUP(H131, Priv_Workers!$B$2:$AR$55, 20, FALSE), D131=8, VLOOKUP(H131, Priv_Workers!$B$2:$AR$55, 21, FALSE), D131=9, VLOOKUP(H131, Priv_Workers!$B$2:$AR$55, 22, FALSE), D131=10, VLOOKUP(H131, Priv_Workers!$B$2:$AR$55, 23, FALSE), D131=11, VLOOKUP(H131, Priv_Workers!$B$2:$AR$55, 24, FALSE), D131=12, VLOOKUP(H131, Priv_Workers!$B$2:$AR$55, 25, FALSE)), C131=2016, _xlfn.IFS(D131=1, VLOOKUP(H131, Priv_Workers!$B$2:$AR$55, 26, FALSE), D131=2, VLOOKUP(H131, Priv_Workers!$B$2:$AR$55, 27, FALSE), D131=3, VLOOKUP(H131, Priv_Workers!$B$2:$AR$55, 28, FALSE), D131=4, VLOOKUP(H131, Priv_Workers!$B$2:$AR$55, 29, FALSE), D131=5, VLOOKUP(H131, Priv_Workers!$B$2:$AR$55, 30, FALSE), D131=6, VLOOKUP(H131, Priv_Workers!$B$2:$AR$55, 31, FALSE), D131=7, VLOOKUP(H131, Priv_Workers!$B$2:$AR$55, 32, FALSE), D131=8, VLOOKUP(H131, Priv_Workers!$B$2:$AR$55, 33, FALSE), D131=9, VLOOKUP(H131, Priv_Workers!$B$2:$AR$55, 34, FALSE), D131=10, VLOOKUP(H131, Priv_Workers!$B$2:$AR$55, 35, FALSE), D131=11, VLOOKUP(H131, Priv_Workers!$B$2:$AR$55, 36, FALSE), D131=12, VLOOKUP(H131, Priv_Workers!$B$2:$AR$55, 37, FALSE)), C131=2017, _xlfn.IFS(D131=1, VLOOKUP(H131, Priv_Workers!$B$2:$AR$55, 38, FALSE), D131=2, VLOOKUP(H131, Priv_Workers!$B$2:$AR$55, 39, FALSE), D131=3, VLOOKUP(H131, Priv_Workers!$B$2:$AR$55, 40, FALSE), D131=4, VLOOKUP(H131, Priv_Workers!$B$2:$AR$55, 41, FALSE), D131=5, VLOOKUP(H131, Priv_Workers!$B$2:$AR$55, 42, FALSE), D131=6, VLOOKUP(H131, Priv_Workers!$B$2:$AR$55, 43)))</f>
        <v>1087967</v>
      </c>
      <c r="X131" s="15">
        <f t="shared" si="19"/>
        <v>1.1792637092853E-3</v>
      </c>
      <c r="Y131" s="8">
        <f>_xlfn.IFS(C131=2014, _xlfn.IFS(E131=1, VLOOKUP(H131, Wage_Info!$B$2:$AD$55, 2, FALSE), E131=2, VLOOKUP(H131, Wage_Info!$B$2:$AD$55, 3, FALSE), E131=3, VLOOKUP(H131, Wage_Info!$B$2:$AD$55, 4, FALSE), E131=4, VLOOKUP(H131, Wage_Info!$B$2:$AD$55, 5, FALSE)), C131=2015, _xlfn.IFS(E131=1, VLOOKUP(H131, Wage_Info!$B$2:$AD$55, 6, FALSE), E131=2, VLOOKUP(H131, Wage_Info!$B$2:$AD$55, 7, FALSE), E131=3, VLOOKUP(H131, Wage_Info!$B$2:$AD$55, 8, FALSE), E131=4, VLOOKUP(H131, Wage_Info!$B$2:$AD$55, 9, FALSE)), C131=2016, _xlfn.IFS(E131=1, VLOOKUP(H131, Wage_Info!$B$2:$AD$55, 10, FALSE), E131=2, VLOOKUP(H131, Wage_Info!$B$2:$AD$55, 11, FALSE), E131=3, VLOOKUP(H131, Wage_Info!$B$2:$AD$55, 12, FALSE), E131=4, VLOOKUP(H131, Wage_Info!$B$2:$AD$55, 13, FALSE)), C131=2017, _xlfn.IFS(E131=1, VLOOKUP(H131, Wage_Info!$B$2:$AD$55, 14, FALSE), E131=2, VLOOKUP(H131, Wage_Info!$B$2:$AD$55, 15, FALSE)))</f>
        <v>11396823</v>
      </c>
      <c r="Z131" s="8">
        <f>_xlfn.IFS(C131=2014, _xlfn.IFS(E131=1, VLOOKUP(H131, Wage_Info!$B$2:$AD$55, 16, FALSE), E131=2, VLOOKUP(H131, Wage_Info!$B$2:$AD$55, 17, FALSE), E131=3, VLOOKUP(H131, Wage_Info!$B$2:$AD$55, 18, FALSE), E131=4, VLOOKUP(H131, Wage_Info!$B$2:$AD$55, 19, FALSE)), C131=2015, _xlfn.IFS(E131=1, VLOOKUP(H131, Wage_Info!$B$2:$AD$55, 20, FALSE), E131=2, VLOOKUP(H131, Wage_Info!$B$2:$AD$55, 21, FALSE), E131=3, VLOOKUP(H131, Wage_Info!$B$2:$AD$55, 22, FALSE), E131=4, VLOOKUP(H131, Wage_Info!$B$2:$AD$55, 23, FALSE)), C131=2016, _xlfn.IFS(E131=1, VLOOKUP(H131, Wage_Info!$B$2:$AD$55, 24, FALSE), E131=2, VLOOKUP(H131, Wage_Info!$B$2:$AD$55, 25, FALSE), E131=3, VLOOKUP(H131, Wage_Info!$B$2:$AD$55, 26, FALSE), E131=4, VLOOKUP(H131, Wage_Info!$B$2:$AD$55, 27, FALSE)), C131=2017, _xlfn.IFS(E131=1, VLOOKUP(H131, Wage_Info!$B$2:$AD$55, 28, FALSE), E131=2, VLOOKUP(H131, Wage_Info!$B$2:$AD$55, 29, FALSE)))</f>
        <v>11802018358</v>
      </c>
      <c r="AA131" s="16">
        <f t="shared" si="20"/>
        <v>9.6566728285714463E-4</v>
      </c>
      <c r="AB131">
        <f>Key!C11</f>
        <v>1</v>
      </c>
      <c r="AC131">
        <f t="shared" si="21"/>
        <v>0</v>
      </c>
      <c r="AD131">
        <f t="shared" si="22"/>
        <v>0</v>
      </c>
      <c r="AE131">
        <f t="shared" si="23"/>
        <v>0</v>
      </c>
    </row>
    <row r="132" spans="1:31" x14ac:dyDescent="0.3">
      <c r="A132">
        <v>11</v>
      </c>
      <c r="B132">
        <v>11</v>
      </c>
      <c r="C132">
        <v>2015</v>
      </c>
      <c r="D132">
        <v>4</v>
      </c>
      <c r="E132">
        <f t="shared" si="16"/>
        <v>2</v>
      </c>
      <c r="F132">
        <v>2016</v>
      </c>
      <c r="G132" t="s">
        <v>42</v>
      </c>
      <c r="H132" s="13">
        <f>VALUE(IF(G132="foreign",53,SUBSTITUTE(G132,G132,VLOOKUP(G132,Key!$F$2:$G$55,2,))))</f>
        <v>33</v>
      </c>
      <c r="I132" t="s">
        <v>42</v>
      </c>
      <c r="J132">
        <f>VALUE(_xlfn.IFS(I132="foreign",53,I132="fictional",54,NOT(OR(I132="foreign",I132="fictional")),SUBSTITUTE(I132,I132,VLOOKUP(I132,Key!$F$2:$G$55,2,))))</f>
        <v>33</v>
      </c>
      <c r="K132">
        <f t="shared" si="17"/>
        <v>1</v>
      </c>
      <c r="L132">
        <f>VLOOKUP(H132, Key!$G$2:$J$54, 2)</f>
        <v>3</v>
      </c>
      <c r="M132">
        <f>VLOOKUP(J132, Key!$G$2:$J$54, 2)</f>
        <v>3</v>
      </c>
      <c r="N132">
        <f>VLOOKUP("*"&amp;G132&amp;"*",Key!$M$2:$N$6,2,FALSE)</f>
        <v>2</v>
      </c>
      <c r="O132">
        <f>VLOOKUP("*"&amp;G132&amp;"*",Key!$Q$2:$R$11,2,FALSE)</f>
        <v>3</v>
      </c>
      <c r="P132">
        <v>4071</v>
      </c>
      <c r="Q132" s="8">
        <v>135000000</v>
      </c>
      <c r="R132" t="s">
        <v>178</v>
      </c>
      <c r="S132">
        <f>VLOOKUP(R132, Key!$T$2:$U$8, 2, FALSE)</f>
        <v>5</v>
      </c>
      <c r="T132">
        <f t="shared" si="18"/>
        <v>0</v>
      </c>
      <c r="U132">
        <f>_xlfn.IFS(F132=2017, VLOOKUP(H132, 'State Pop'!$B$2:$F$55,5),F132=2016, VLOOKUP(H132, 'State Pop'!$B$2:$F$55,4), F132=2015, VLOOKUP(H132, 'State Pop'!$B$2:$F$55,3), F132=2014, VLOOKUP(H132, 'State Pop'!$B$2:$F$55,2))</f>
        <v>19836286</v>
      </c>
      <c r="V132">
        <f>_xlfn.IFS(C139=2014, _xlfn.IFS(D139=1, VLOOKUP(H132, Film_Workers!$B$2:$AR$55, 2, FALSE), D139=2, VLOOKUP(H132, Film_Workers!$B$2:$AR$55, 3, FALSE), D139=3, VLOOKUP(H132, Film_Workers!$B$2:$AR$55, 4, FALSE), D139=4, VLOOKUP(H132, Film_Workers!$B$2:$AR$55, 5, FALSE), D139=5, VLOOKUP(H132, Film_Workers!$B$2:$AR$55, 6, FALSE), D139=6, VLOOKUP(H132, Film_Workers!$B$2:$AR$55, 7, FALSE), D139=7, VLOOKUP(H132, Film_Workers!$B$2:$AR$55, 8, FALSE), D139=8, VLOOKUP(H132, Film_Workers!$B$2:$AR$55, 9, FALSE), D139=9, VLOOKUP(H132, Film_Workers!$B$2:$AR$55, 10, FALSE), D139=10, VLOOKUP(H132, Film_Workers!$B$2:$AR$55, 11, FALSE), D139=11, VLOOKUP(H132, Film_Workers!$B$2:$AR$55, 12, FALSE), D139=12, VLOOKUP(H132, Film_Workers!$B$2:$AR$55, 13, FALSE)), C139=2015, _xlfn.IFS(D139=1, VLOOKUP(H132, Film_Workers!$B$2:$AR$55, 14, FALSE), D139=2, VLOOKUP(H132, Film_Workers!$B$2:$AR$55, 15, FALSE), D139=3, VLOOKUP(H132, Film_Workers!$B$2:$AR$55, 16, FALSE), D139=4, VLOOKUP(H132, Film_Workers!$B$2:$AR$55, 17, FALSE), D139=5, VLOOKUP(H132, Film_Workers!$B$2:$AR$55, 18, FALSE), D139=6, VLOOKUP(H132, Film_Workers!$B$2:$AR$55, 19, FALSE), D139=7, VLOOKUP(H132, Film_Workers!$B$2:$AR$55, 20, FALSE), D139=8, VLOOKUP(H132, Film_Workers!$B$2:$AR$55, 21, FALSE), D139=9, VLOOKUP(H132, Film_Workers!$B$2:$AR$55, 22, FALSE), D139=10, VLOOKUP(H132, Film_Workers!$B$2:$AR$55, 23, FALSE), D139=11, VLOOKUP(H132, Film_Workers!$B$2:$AR$55, 24, FALSE), D139=12, VLOOKUP(H132, Film_Workers!$B$2:$AR$55, 25, FALSE)), C139=2016, _xlfn.IFS(D139=1, VLOOKUP(H132, Film_Workers!$B$2:$AR$55, 26, FALSE), D139=2, VLOOKUP(H132, Film_Workers!$B$2:$AR$55, 27, FALSE), D139=3, VLOOKUP(H132, Film_Workers!$B$2:$AR$55, 28, FALSE), D139=4, VLOOKUP(H132, Film_Workers!$B$2:$AR$55, 29, FALSE), D139=5, VLOOKUP(H132, Film_Workers!$B$2:$AR$55, 30, FALSE), D139=6, VLOOKUP(H132, Film_Workers!$B$2:$AR$55, 31, FALSE), D139=7, VLOOKUP(H132, Film_Workers!$B$2:$AR$55, 32, FALSE), D139=8, VLOOKUP(H132, Film_Workers!$B$2:$AR$55, 33, FALSE), D139=9, VLOOKUP(H132, Film_Workers!$B$2:$AR$55, 34, FALSE), D139=10, VLOOKUP(H132, Film_Workers!$B$2:$AR$55, 35, FALSE), D139=11, VLOOKUP(H132, Film_Workers!$B$2:$AR$55, 36, FALSE), D139=12, VLOOKUP(H132, Film_Workers!$B$2:$AR$55, 37, FALSE)), C139=2017, _xlfn.IFS(D139=1, VLOOKUP(H132, Film_Workers!$B$2:$AR$55, 38, FALSE), D139=2, VLOOKUP(H132, Film_Workers!$B$2:$AR$55, 39, FALSE), D139=3, VLOOKUP(H132, Film_Workers!$B$2:$AR$55, 40, FALSE), D139=4, VLOOKUP(H132, Film_Workers!$B$2:$AR$55, 41, FALSE), D139=5, VLOOKUP(H132, Film_Workers!$B$2:$AR$55, 42, FALSE), D139=6, VLOOKUP(H132, Film_Workers!$B$2:$AR$55, 43)))</f>
        <v>42462</v>
      </c>
      <c r="W132">
        <f>_xlfn.IFS(C132=2014, _xlfn.IFS(D132=1, VLOOKUP(H132, Priv_Workers!$B$2:$AR$55, 2, FALSE), D132=2, VLOOKUP(H132, Priv_Workers!$B$2:$AR$55, 3, FALSE), D132=3, VLOOKUP(H132, Priv_Workers!$B$2:$AR$55, 4, FALSE), D132=4, VLOOKUP(H132, Priv_Workers!$B$2:$AR$55, 5, FALSE), D132=5, VLOOKUP(H132, Priv_Workers!$B$2:$AR$55, 6, FALSE), D132=6, VLOOKUP(H132, Priv_Workers!$B$2:$AR$55, 7, FALSE), D132=7, VLOOKUP(H132, Priv_Workers!$B$2:$AR$55, 8, FALSE), D132=8, VLOOKUP(H132, Priv_Workers!$B$2:$AR$55, 9, FALSE), D132=9, VLOOKUP(H132, Priv_Workers!$B$2:$AR$55, 10, FALSE), D132=10, VLOOKUP(H132, Priv_Workers!$B$2:$AR$55, 11, FALSE), D132=11, VLOOKUP(H132, Priv_Workers!$B$2:$AR$55, 12, FALSE), D132=12, VLOOKUP(H132, Priv_Workers!$B$2:$AR$55, 13, FALSE)), C132=2015, _xlfn.IFS(D132=1, VLOOKUP(H132, Priv_Workers!$B$2:$AR$55, 14, FALSE), D132=2, VLOOKUP(H132, Priv_Workers!$B$2:$AR$55, 15, FALSE), D132=3, VLOOKUP(H132, Priv_Workers!$B$2:$AR$55, 16, FALSE), D132=4, VLOOKUP(H132, Priv_Workers!$B$2:$AR$55, 17, FALSE), D132=5, VLOOKUP(H132, Priv_Workers!$B$2:$AR$55, 18, FALSE), D132=6, VLOOKUP(H132, Priv_Workers!$B$2:$AR$55, 19, FALSE), D132=7, VLOOKUP(H132, Priv_Workers!$B$2:$AR$55, 20, FALSE), D132=8, VLOOKUP(H132, Priv_Workers!$B$2:$AR$55, 21, FALSE), D132=9, VLOOKUP(H132, Priv_Workers!$B$2:$AR$55, 22, FALSE), D132=10, VLOOKUP(H132, Priv_Workers!$B$2:$AR$55, 23, FALSE), D132=11, VLOOKUP(H132, Priv_Workers!$B$2:$AR$55, 24, FALSE), D132=12, VLOOKUP(H132, Priv_Workers!$B$2:$AR$55, 25, FALSE)), C132=2016, _xlfn.IFS(D132=1, VLOOKUP(H132, Priv_Workers!$B$2:$AR$55, 26, FALSE), D132=2, VLOOKUP(H132, Priv_Workers!$B$2:$AR$55, 27, FALSE), D132=3, VLOOKUP(H132, Priv_Workers!$B$2:$AR$55, 28, FALSE), D132=4, VLOOKUP(H132, Priv_Workers!$B$2:$AR$55, 29, FALSE), D132=5, VLOOKUP(H132, Priv_Workers!$B$2:$AR$55, 30, FALSE), D132=6, VLOOKUP(H132, Priv_Workers!$B$2:$AR$55, 31, FALSE), D132=7, VLOOKUP(H132, Priv_Workers!$B$2:$AR$55, 32, FALSE), D132=8, VLOOKUP(H132, Priv_Workers!$B$2:$AR$55, 33, FALSE), D132=9, VLOOKUP(H132, Priv_Workers!$B$2:$AR$55, 34, FALSE), D132=10, VLOOKUP(H132, Priv_Workers!$B$2:$AR$55, 35, FALSE), D132=11, VLOOKUP(H132, Priv_Workers!$B$2:$AR$55, 36, FALSE), D132=12, VLOOKUP(H132, Priv_Workers!$B$2:$AR$55, 37, FALSE)), C132=2017, _xlfn.IFS(D132=1, VLOOKUP(H132, Priv_Workers!$B$2:$AR$55, 38, FALSE), D132=2, VLOOKUP(H132, Priv_Workers!$B$2:$AR$55, 39, FALSE), D132=3, VLOOKUP(H132, Priv_Workers!$B$2:$AR$55, 40, FALSE), D132=4, VLOOKUP(H132, Priv_Workers!$B$2:$AR$55, 41, FALSE), D132=5, VLOOKUP(H132, Priv_Workers!$B$2:$AR$55, 42, FALSE), D132=6, VLOOKUP(H132, Priv_Workers!$B$2:$AR$55, 43)))</f>
        <v>7561235</v>
      </c>
      <c r="X132" s="15">
        <f t="shared" si="19"/>
        <v>5.6157492790529593E-3</v>
      </c>
      <c r="Y132" s="8">
        <f>_xlfn.IFS(C132=2014, _xlfn.IFS(E132=1, VLOOKUP(H132, Wage_Info!$B$2:$AD$55, 2, FALSE), E132=2, VLOOKUP(H132, Wage_Info!$B$2:$AD$55, 3, FALSE), E132=3, VLOOKUP(H132, Wage_Info!$B$2:$AD$55, 4, FALSE), E132=4, VLOOKUP(H132, Wage_Info!$B$2:$AD$55, 5, FALSE)), C132=2015, _xlfn.IFS(E132=1, VLOOKUP(H132, Wage_Info!$B$2:$AD$55, 6, FALSE), E132=2, VLOOKUP(H132, Wage_Info!$B$2:$AD$55, 7, FALSE), E132=3, VLOOKUP(H132, Wage_Info!$B$2:$AD$55, 8, FALSE), E132=4, VLOOKUP(H132, Wage_Info!$B$2:$AD$55, 9, FALSE)), C132=2016, _xlfn.IFS(E132=1, VLOOKUP(H132, Wage_Info!$B$2:$AD$55, 10, FALSE), E132=2, VLOOKUP(H132, Wage_Info!$B$2:$AD$55, 11, FALSE), E132=3, VLOOKUP(H132, Wage_Info!$B$2:$AD$55, 12, FALSE), E132=4, VLOOKUP(H132, Wage_Info!$B$2:$AD$55, 13, FALSE)), C132=2017, _xlfn.IFS(E132=1, VLOOKUP(H132, Wage_Info!$B$2:$AD$55, 14, FALSE), E132=2, VLOOKUP(H132, Wage_Info!$B$2:$AD$55, 15, FALSE)))</f>
        <v>1032460296</v>
      </c>
      <c r="Z132" s="8">
        <f>_xlfn.IFS(C132=2014, _xlfn.IFS(E132=1, VLOOKUP(H132, Wage_Info!$B$2:$AD$55, 16, FALSE), E132=2, VLOOKUP(H132, Wage_Info!$B$2:$AD$55, 17, FALSE), E132=3, VLOOKUP(H132, Wage_Info!$B$2:$AD$55, 18, FALSE), E132=4, VLOOKUP(H132, Wage_Info!$B$2:$AD$55, 19, FALSE)), C132=2015, _xlfn.IFS(E132=1, VLOOKUP(H132, Wage_Info!$B$2:$AD$55, 20, FALSE), E132=2, VLOOKUP(H132, Wage_Info!$B$2:$AD$55, 21, FALSE), E132=3, VLOOKUP(H132, Wage_Info!$B$2:$AD$55, 22, FALSE), E132=4, VLOOKUP(H132, Wage_Info!$B$2:$AD$55, 23, FALSE)), C132=2016, _xlfn.IFS(E132=1, VLOOKUP(H132, Wage_Info!$B$2:$AD$55, 24, FALSE), E132=2, VLOOKUP(H132, Wage_Info!$B$2:$AD$55, 25, FALSE), E132=3, VLOOKUP(H132, Wage_Info!$B$2:$AD$55, 26, FALSE), E132=4, VLOOKUP(H132, Wage_Info!$B$2:$AD$55, 27, FALSE)), C132=2017, _xlfn.IFS(E132=1, VLOOKUP(H132, Wage_Info!$B$2:$AD$55, 28, FALSE), E132=2, VLOOKUP(H132, Wage_Info!$B$2:$AD$55, 29, FALSE)))</f>
        <v>117158132892</v>
      </c>
      <c r="AA132" s="16">
        <f t="shared" si="20"/>
        <v>8.8125362748120439E-3</v>
      </c>
      <c r="AB132">
        <f>Key!C12</f>
        <v>1</v>
      </c>
      <c r="AC132">
        <f t="shared" si="21"/>
        <v>0</v>
      </c>
      <c r="AD132">
        <f t="shared" si="22"/>
        <v>1</v>
      </c>
      <c r="AE132">
        <f t="shared" si="23"/>
        <v>1</v>
      </c>
    </row>
    <row r="133" spans="1:31" x14ac:dyDescent="0.3">
      <c r="A133">
        <v>34</v>
      </c>
      <c r="B133">
        <v>34</v>
      </c>
      <c r="C133">
        <v>2015</v>
      </c>
      <c r="D133">
        <v>4</v>
      </c>
      <c r="E133">
        <f t="shared" si="16"/>
        <v>2</v>
      </c>
      <c r="F133">
        <v>2016</v>
      </c>
      <c r="G133" t="s">
        <v>187</v>
      </c>
      <c r="H133" s="13">
        <f>VALUE(IF(G133="foreign",53,SUBSTITUTE(G133,G133,VLOOKUP(G133,Key!$F$2:$G$55,2,))))</f>
        <v>53</v>
      </c>
      <c r="I133" t="s">
        <v>187</v>
      </c>
      <c r="J133">
        <f>VALUE(_xlfn.IFS(I133="foreign",53,I133="fictional",54,NOT(OR(I133="foreign",I133="fictional")),SUBSTITUTE(I133,I133,VLOOKUP(I133,Key!$F$2:$G$55,2,))))</f>
        <v>53</v>
      </c>
      <c r="K133">
        <f t="shared" si="17"/>
        <v>1</v>
      </c>
      <c r="L133">
        <f>VLOOKUP(H133, Key!$G$2:$J$54, 2)</f>
        <v>0</v>
      </c>
      <c r="M133">
        <f>VLOOKUP(J133, Key!$G$2:$J$54, 2)</f>
        <v>0</v>
      </c>
      <c r="N133">
        <f>VLOOKUP("*"&amp;G133&amp;"*",Key!$M$2:$N$6,2,FALSE)</f>
        <v>0</v>
      </c>
      <c r="O133">
        <f>VLOOKUP("*"&amp;G133&amp;"*",Key!$Q$2:$R$11,2,FALSE)</f>
        <v>0</v>
      </c>
      <c r="P133">
        <v>3576</v>
      </c>
      <c r="Q133" s="8">
        <v>75000000</v>
      </c>
      <c r="R133" t="s">
        <v>179</v>
      </c>
      <c r="S133">
        <f>VLOOKUP(R133, Key!$T$2:$U$8, 2, FALSE)</f>
        <v>6</v>
      </c>
      <c r="T133">
        <f t="shared" si="18"/>
        <v>0</v>
      </c>
      <c r="U133">
        <f>_xlfn.IFS(F133=2017, VLOOKUP(H133, 'State Pop'!$B$2:$F$55,5),F133=2016, VLOOKUP(H133, 'State Pop'!$B$2:$F$55,4), F133=2015, VLOOKUP(H133, 'State Pop'!$B$2:$F$55,3), F133=2014, VLOOKUP(H133, 'State Pop'!$B$2:$F$55,2))</f>
        <v>0</v>
      </c>
      <c r="V133">
        <f>_xlfn.IFS(C141=2014, _xlfn.IFS(D141=1, VLOOKUP(H133, Film_Workers!$B$2:$AR$55, 2, FALSE), D141=2, VLOOKUP(H133, Film_Workers!$B$2:$AR$55, 3, FALSE), D141=3, VLOOKUP(H133, Film_Workers!$B$2:$AR$55, 4, FALSE), D141=4, VLOOKUP(H133, Film_Workers!$B$2:$AR$55, 5, FALSE), D141=5, VLOOKUP(H133, Film_Workers!$B$2:$AR$55, 6, FALSE), D141=6, VLOOKUP(H133, Film_Workers!$B$2:$AR$55, 7, FALSE), D141=7, VLOOKUP(H133, Film_Workers!$B$2:$AR$55, 8, FALSE), D141=8, VLOOKUP(H133, Film_Workers!$B$2:$AR$55, 9, FALSE), D141=9, VLOOKUP(H133, Film_Workers!$B$2:$AR$55, 10, FALSE), D141=10, VLOOKUP(H133, Film_Workers!$B$2:$AR$55, 11, FALSE), D141=11, VLOOKUP(H133, Film_Workers!$B$2:$AR$55, 12, FALSE), D141=12, VLOOKUP(H133, Film_Workers!$B$2:$AR$55, 13, FALSE)), C141=2015, _xlfn.IFS(D141=1, VLOOKUP(H133, Film_Workers!$B$2:$AR$55, 14, FALSE), D141=2, VLOOKUP(H133, Film_Workers!$B$2:$AR$55, 15, FALSE), D141=3, VLOOKUP(H133, Film_Workers!$B$2:$AR$55, 16, FALSE), D141=4, VLOOKUP(H133, Film_Workers!$B$2:$AR$55, 17, FALSE), D141=5, VLOOKUP(H133, Film_Workers!$B$2:$AR$55, 18, FALSE), D141=6, VLOOKUP(H133, Film_Workers!$B$2:$AR$55, 19, FALSE), D141=7, VLOOKUP(H133, Film_Workers!$B$2:$AR$55, 20, FALSE), D141=8, VLOOKUP(H133, Film_Workers!$B$2:$AR$55, 21, FALSE), D141=9, VLOOKUP(H133, Film_Workers!$B$2:$AR$55, 22, FALSE), D141=10, VLOOKUP(H133, Film_Workers!$B$2:$AR$55, 23, FALSE), D141=11, VLOOKUP(H133, Film_Workers!$B$2:$AR$55, 24, FALSE), D141=12, VLOOKUP(H133, Film_Workers!$B$2:$AR$55, 25, FALSE)), C141=2016, _xlfn.IFS(D141=1, VLOOKUP(H133, Film_Workers!$B$2:$AR$55, 26, FALSE), D141=2, VLOOKUP(H133, Film_Workers!$B$2:$AR$55, 27, FALSE), D141=3, VLOOKUP(H133, Film_Workers!$B$2:$AR$55, 28, FALSE), D141=4, VLOOKUP(H133, Film_Workers!$B$2:$AR$55, 29, FALSE), D141=5, VLOOKUP(H133, Film_Workers!$B$2:$AR$55, 30, FALSE), D141=6, VLOOKUP(H133, Film_Workers!$B$2:$AR$55, 31, FALSE), D141=7, VLOOKUP(H133, Film_Workers!$B$2:$AR$55, 32, FALSE), D141=8, VLOOKUP(H133, Film_Workers!$B$2:$AR$55, 33, FALSE), D141=9, VLOOKUP(H133, Film_Workers!$B$2:$AR$55, 34, FALSE), D141=10, VLOOKUP(H133, Film_Workers!$B$2:$AR$55, 35, FALSE), D141=11, VLOOKUP(H133, Film_Workers!$B$2:$AR$55, 36, FALSE), D141=12, VLOOKUP(H133, Film_Workers!$B$2:$AR$55, 37, FALSE)), C141=2017, _xlfn.IFS(D141=1, VLOOKUP(H133, Film_Workers!$B$2:$AR$55, 38, FALSE), D141=2, VLOOKUP(H133, Film_Workers!$B$2:$AR$55, 39, FALSE), D141=3, VLOOKUP(H133, Film_Workers!$B$2:$AR$55, 40, FALSE), D141=4, VLOOKUP(H133, Film_Workers!$B$2:$AR$55, 41, FALSE), D141=5, VLOOKUP(H133, Film_Workers!$B$2:$AR$55, 42, FALSE), D141=6, VLOOKUP(H133, Film_Workers!$B$2:$AR$55, 43)))</f>
        <v>0</v>
      </c>
      <c r="W133">
        <f>_xlfn.IFS(C133=2014, _xlfn.IFS(D133=1, VLOOKUP(H133, Priv_Workers!$B$2:$AR$55, 2, FALSE), D133=2, VLOOKUP(H133, Priv_Workers!$B$2:$AR$55, 3, FALSE), D133=3, VLOOKUP(H133, Priv_Workers!$B$2:$AR$55, 4, FALSE), D133=4, VLOOKUP(H133, Priv_Workers!$B$2:$AR$55, 5, FALSE), D133=5, VLOOKUP(H133, Priv_Workers!$B$2:$AR$55, 6, FALSE), D133=6, VLOOKUP(H133, Priv_Workers!$B$2:$AR$55, 7, FALSE), D133=7, VLOOKUP(H133, Priv_Workers!$B$2:$AR$55, 8, FALSE), D133=8, VLOOKUP(H133, Priv_Workers!$B$2:$AR$55, 9, FALSE), D133=9, VLOOKUP(H133, Priv_Workers!$B$2:$AR$55, 10, FALSE), D133=10, VLOOKUP(H133, Priv_Workers!$B$2:$AR$55, 11, FALSE), D133=11, VLOOKUP(H133, Priv_Workers!$B$2:$AR$55, 12, FALSE), D133=12, VLOOKUP(H133, Priv_Workers!$B$2:$AR$55, 13, FALSE)), C133=2015, _xlfn.IFS(D133=1, VLOOKUP(H133, Priv_Workers!$B$2:$AR$55, 14, FALSE), D133=2, VLOOKUP(H133, Priv_Workers!$B$2:$AR$55, 15, FALSE), D133=3, VLOOKUP(H133, Priv_Workers!$B$2:$AR$55, 16, FALSE), D133=4, VLOOKUP(H133, Priv_Workers!$B$2:$AR$55, 17, FALSE), D133=5, VLOOKUP(H133, Priv_Workers!$B$2:$AR$55, 18, FALSE), D133=6, VLOOKUP(H133, Priv_Workers!$B$2:$AR$55, 19, FALSE), D133=7, VLOOKUP(H133, Priv_Workers!$B$2:$AR$55, 20, FALSE), D133=8, VLOOKUP(H133, Priv_Workers!$B$2:$AR$55, 21, FALSE), D133=9, VLOOKUP(H133, Priv_Workers!$B$2:$AR$55, 22, FALSE), D133=10, VLOOKUP(H133, Priv_Workers!$B$2:$AR$55, 23, FALSE), D133=11, VLOOKUP(H133, Priv_Workers!$B$2:$AR$55, 24, FALSE), D133=12, VLOOKUP(H133, Priv_Workers!$B$2:$AR$55, 25, FALSE)), C133=2016, _xlfn.IFS(D133=1, VLOOKUP(H133, Priv_Workers!$B$2:$AR$55, 26, FALSE), D133=2, VLOOKUP(H133, Priv_Workers!$B$2:$AR$55, 27, FALSE), D133=3, VLOOKUP(H133, Priv_Workers!$B$2:$AR$55, 28, FALSE), D133=4, VLOOKUP(H133, Priv_Workers!$B$2:$AR$55, 29, FALSE), D133=5, VLOOKUP(H133, Priv_Workers!$B$2:$AR$55, 30, FALSE), D133=6, VLOOKUP(H133, Priv_Workers!$B$2:$AR$55, 31, FALSE), D133=7, VLOOKUP(H133, Priv_Workers!$B$2:$AR$55, 32, FALSE), D133=8, VLOOKUP(H133, Priv_Workers!$B$2:$AR$55, 33, FALSE), D133=9, VLOOKUP(H133, Priv_Workers!$B$2:$AR$55, 34, FALSE), D133=10, VLOOKUP(H133, Priv_Workers!$B$2:$AR$55, 35, FALSE), D133=11, VLOOKUP(H133, Priv_Workers!$B$2:$AR$55, 36, FALSE), D133=12, VLOOKUP(H133, Priv_Workers!$B$2:$AR$55, 37, FALSE)), C133=2017, _xlfn.IFS(D133=1, VLOOKUP(H133, Priv_Workers!$B$2:$AR$55, 38, FALSE), D133=2, VLOOKUP(H133, Priv_Workers!$B$2:$AR$55, 39, FALSE), D133=3, VLOOKUP(H133, Priv_Workers!$B$2:$AR$55, 40, FALSE), D133=4, VLOOKUP(H133, Priv_Workers!$B$2:$AR$55, 41, FALSE), D133=5, VLOOKUP(H133, Priv_Workers!$B$2:$AR$55, 42, FALSE), D133=6, VLOOKUP(H133, Priv_Workers!$B$2:$AR$55, 43)))</f>
        <v>0</v>
      </c>
      <c r="X133" s="15" t="e">
        <f t="shared" si="19"/>
        <v>#DIV/0!</v>
      </c>
      <c r="Y133" s="8">
        <f>_xlfn.IFS(C133=2014, _xlfn.IFS(E133=1, VLOOKUP(H133, Wage_Info!$B$2:$AD$55, 2, FALSE), E133=2, VLOOKUP(H133, Wage_Info!$B$2:$AD$55, 3, FALSE), E133=3, VLOOKUP(H133, Wage_Info!$B$2:$AD$55, 4, FALSE), E133=4, VLOOKUP(H133, Wage_Info!$B$2:$AD$55, 5, FALSE)), C133=2015, _xlfn.IFS(E133=1, VLOOKUP(H133, Wage_Info!$B$2:$AD$55, 6, FALSE), E133=2, VLOOKUP(H133, Wage_Info!$B$2:$AD$55, 7, FALSE), E133=3, VLOOKUP(H133, Wage_Info!$B$2:$AD$55, 8, FALSE), E133=4, VLOOKUP(H133, Wage_Info!$B$2:$AD$55, 9, FALSE)), C133=2016, _xlfn.IFS(E133=1, VLOOKUP(H133, Wage_Info!$B$2:$AD$55, 10, FALSE), E133=2, VLOOKUP(H133, Wage_Info!$B$2:$AD$55, 11, FALSE), E133=3, VLOOKUP(H133, Wage_Info!$B$2:$AD$55, 12, FALSE), E133=4, VLOOKUP(H133, Wage_Info!$B$2:$AD$55, 13, FALSE)), C133=2017, _xlfn.IFS(E133=1, VLOOKUP(H133, Wage_Info!$B$2:$AD$55, 14, FALSE), E133=2, VLOOKUP(H133, Wage_Info!$B$2:$AD$55, 15, FALSE)))</f>
        <v>0</v>
      </c>
      <c r="Z133" s="8">
        <f>_xlfn.IFS(C133=2014, _xlfn.IFS(E133=1, VLOOKUP(H133, Wage_Info!$B$2:$AD$55, 16, FALSE), E133=2, VLOOKUP(H133, Wage_Info!$B$2:$AD$55, 17, FALSE), E133=3, VLOOKUP(H133, Wage_Info!$B$2:$AD$55, 18, FALSE), E133=4, VLOOKUP(H133, Wage_Info!$B$2:$AD$55, 19, FALSE)), C133=2015, _xlfn.IFS(E133=1, VLOOKUP(H133, Wage_Info!$B$2:$AD$55, 20, FALSE), E133=2, VLOOKUP(H133, Wage_Info!$B$2:$AD$55, 21, FALSE), E133=3, VLOOKUP(H133, Wage_Info!$B$2:$AD$55, 22, FALSE), E133=4, VLOOKUP(H133, Wage_Info!$B$2:$AD$55, 23, FALSE)), C133=2016, _xlfn.IFS(E133=1, VLOOKUP(H133, Wage_Info!$B$2:$AD$55, 24, FALSE), E133=2, VLOOKUP(H133, Wage_Info!$B$2:$AD$55, 25, FALSE), E133=3, VLOOKUP(H133, Wage_Info!$B$2:$AD$55, 26, FALSE), E133=4, VLOOKUP(H133, Wage_Info!$B$2:$AD$55, 27, FALSE)), C133=2017, _xlfn.IFS(E133=1, VLOOKUP(H133, Wage_Info!$B$2:$AD$55, 28, FALSE), E133=2, VLOOKUP(H133, Wage_Info!$B$2:$AD$55, 29, FALSE)))</f>
        <v>0</v>
      </c>
      <c r="AA133" s="16" t="e">
        <f t="shared" si="20"/>
        <v>#DIV/0!</v>
      </c>
      <c r="AB133">
        <f>Key!C35</f>
        <v>1</v>
      </c>
      <c r="AC133">
        <f t="shared" si="21"/>
        <v>0</v>
      </c>
      <c r="AD133">
        <f t="shared" si="22"/>
        <v>0</v>
      </c>
      <c r="AE133">
        <f t="shared" si="23"/>
        <v>0</v>
      </c>
    </row>
    <row r="134" spans="1:31" x14ac:dyDescent="0.3">
      <c r="A134">
        <v>40</v>
      </c>
      <c r="B134">
        <v>40</v>
      </c>
      <c r="C134">
        <v>2015</v>
      </c>
      <c r="D134">
        <v>4</v>
      </c>
      <c r="E134">
        <f t="shared" si="16"/>
        <v>2</v>
      </c>
      <c r="F134">
        <v>2016</v>
      </c>
      <c r="G134" t="s">
        <v>187</v>
      </c>
      <c r="H134" s="13">
        <f>VALUE(IF(G134="foreign",53,SUBSTITUTE(G134,G134,VLOOKUP(G134,Key!$F$2:$G$55,2,))))</f>
        <v>53</v>
      </c>
      <c r="I134" t="s">
        <v>187</v>
      </c>
      <c r="J134">
        <f>VALUE(_xlfn.IFS(I134="foreign",53,I134="fictional",54,NOT(OR(I134="foreign",I134="fictional")),SUBSTITUTE(I134,I134,VLOOKUP(I134,Key!$F$2:$G$55,2,))))</f>
        <v>53</v>
      </c>
      <c r="K134">
        <f t="shared" si="17"/>
        <v>1</v>
      </c>
      <c r="L134">
        <f>VLOOKUP(H134, Key!$G$2:$J$54, 2)</f>
        <v>0</v>
      </c>
      <c r="M134">
        <f>VLOOKUP(J134, Key!$G$2:$J$54, 2)</f>
        <v>0</v>
      </c>
      <c r="N134">
        <f>VLOOKUP("*"&amp;G134&amp;"*",Key!$M$2:$N$6,2,FALSE)</f>
        <v>0</v>
      </c>
      <c r="O134">
        <f>VLOOKUP("*"&amp;G134&amp;"*",Key!$Q$2:$R$11,2,FALSE)</f>
        <v>0</v>
      </c>
      <c r="P134">
        <v>3418</v>
      </c>
      <c r="Q134" s="8">
        <v>55000000</v>
      </c>
      <c r="R134" t="s">
        <v>178</v>
      </c>
      <c r="S134">
        <f>VLOOKUP(R134, Key!$T$2:$U$8, 2, FALSE)</f>
        <v>5</v>
      </c>
      <c r="T134">
        <f t="shared" si="18"/>
        <v>0</v>
      </c>
      <c r="U134">
        <f>_xlfn.IFS(F134=2017, VLOOKUP(H134, 'State Pop'!$B$2:$F$55,5),F134=2016, VLOOKUP(H134, 'State Pop'!$B$2:$F$55,4), F134=2015, VLOOKUP(H134, 'State Pop'!$B$2:$F$55,3), F134=2014, VLOOKUP(H134, 'State Pop'!$B$2:$F$55,2))</f>
        <v>0</v>
      </c>
      <c r="V134">
        <f>_xlfn.IFS(C142=2014, _xlfn.IFS(D142=1, VLOOKUP(H134, Film_Workers!$B$2:$AR$55, 2, FALSE), D142=2, VLOOKUP(H134, Film_Workers!$B$2:$AR$55, 3, FALSE), D142=3, VLOOKUP(H134, Film_Workers!$B$2:$AR$55, 4, FALSE), D142=4, VLOOKUP(H134, Film_Workers!$B$2:$AR$55, 5, FALSE), D142=5, VLOOKUP(H134, Film_Workers!$B$2:$AR$55, 6, FALSE), D142=6, VLOOKUP(H134, Film_Workers!$B$2:$AR$55, 7, FALSE), D142=7, VLOOKUP(H134, Film_Workers!$B$2:$AR$55, 8, FALSE), D142=8, VLOOKUP(H134, Film_Workers!$B$2:$AR$55, 9, FALSE), D142=9, VLOOKUP(H134, Film_Workers!$B$2:$AR$55, 10, FALSE), D142=10, VLOOKUP(H134, Film_Workers!$B$2:$AR$55, 11, FALSE), D142=11, VLOOKUP(H134, Film_Workers!$B$2:$AR$55, 12, FALSE), D142=12, VLOOKUP(H134, Film_Workers!$B$2:$AR$55, 13, FALSE)), C142=2015, _xlfn.IFS(D142=1, VLOOKUP(H134, Film_Workers!$B$2:$AR$55, 14, FALSE), D142=2, VLOOKUP(H134, Film_Workers!$B$2:$AR$55, 15, FALSE), D142=3, VLOOKUP(H134, Film_Workers!$B$2:$AR$55, 16, FALSE), D142=4, VLOOKUP(H134, Film_Workers!$B$2:$AR$55, 17, FALSE), D142=5, VLOOKUP(H134, Film_Workers!$B$2:$AR$55, 18, FALSE), D142=6, VLOOKUP(H134, Film_Workers!$B$2:$AR$55, 19, FALSE), D142=7, VLOOKUP(H134, Film_Workers!$B$2:$AR$55, 20, FALSE), D142=8, VLOOKUP(H134, Film_Workers!$B$2:$AR$55, 21, FALSE), D142=9, VLOOKUP(H134, Film_Workers!$B$2:$AR$55, 22, FALSE), D142=10, VLOOKUP(H134, Film_Workers!$B$2:$AR$55, 23, FALSE), D142=11, VLOOKUP(H134, Film_Workers!$B$2:$AR$55, 24, FALSE), D142=12, VLOOKUP(H134, Film_Workers!$B$2:$AR$55, 25, FALSE)), C142=2016, _xlfn.IFS(D142=1, VLOOKUP(H134, Film_Workers!$B$2:$AR$55, 26, FALSE), D142=2, VLOOKUP(H134, Film_Workers!$B$2:$AR$55, 27, FALSE), D142=3, VLOOKUP(H134, Film_Workers!$B$2:$AR$55, 28, FALSE), D142=4, VLOOKUP(H134, Film_Workers!$B$2:$AR$55, 29, FALSE), D142=5, VLOOKUP(H134, Film_Workers!$B$2:$AR$55, 30, FALSE), D142=6, VLOOKUP(H134, Film_Workers!$B$2:$AR$55, 31, FALSE), D142=7, VLOOKUP(H134, Film_Workers!$B$2:$AR$55, 32, FALSE), D142=8, VLOOKUP(H134, Film_Workers!$B$2:$AR$55, 33, FALSE), D142=9, VLOOKUP(H134, Film_Workers!$B$2:$AR$55, 34, FALSE), D142=10, VLOOKUP(H134, Film_Workers!$B$2:$AR$55, 35, FALSE), D142=11, VLOOKUP(H134, Film_Workers!$B$2:$AR$55, 36, FALSE), D142=12, VLOOKUP(H134, Film_Workers!$B$2:$AR$55, 37, FALSE)), C142=2017, _xlfn.IFS(D142=1, VLOOKUP(H134, Film_Workers!$B$2:$AR$55, 38, FALSE), D142=2, VLOOKUP(H134, Film_Workers!$B$2:$AR$55, 39, FALSE), D142=3, VLOOKUP(H134, Film_Workers!$B$2:$AR$55, 40, FALSE), D142=4, VLOOKUP(H134, Film_Workers!$B$2:$AR$55, 41, FALSE), D142=5, VLOOKUP(H134, Film_Workers!$B$2:$AR$55, 42, FALSE), D142=6, VLOOKUP(H134, Film_Workers!$B$2:$AR$55, 43)))</f>
        <v>0</v>
      </c>
      <c r="W134">
        <f>_xlfn.IFS(C134=2014, _xlfn.IFS(D134=1, VLOOKUP(H134, Priv_Workers!$B$2:$AR$55, 2, FALSE), D134=2, VLOOKUP(H134, Priv_Workers!$B$2:$AR$55, 3, FALSE), D134=3, VLOOKUP(H134, Priv_Workers!$B$2:$AR$55, 4, FALSE), D134=4, VLOOKUP(H134, Priv_Workers!$B$2:$AR$55, 5, FALSE), D134=5, VLOOKUP(H134, Priv_Workers!$B$2:$AR$55, 6, FALSE), D134=6, VLOOKUP(H134, Priv_Workers!$B$2:$AR$55, 7, FALSE), D134=7, VLOOKUP(H134, Priv_Workers!$B$2:$AR$55, 8, FALSE), D134=8, VLOOKUP(H134, Priv_Workers!$B$2:$AR$55, 9, FALSE), D134=9, VLOOKUP(H134, Priv_Workers!$B$2:$AR$55, 10, FALSE), D134=10, VLOOKUP(H134, Priv_Workers!$B$2:$AR$55, 11, FALSE), D134=11, VLOOKUP(H134, Priv_Workers!$B$2:$AR$55, 12, FALSE), D134=12, VLOOKUP(H134, Priv_Workers!$B$2:$AR$55, 13, FALSE)), C134=2015, _xlfn.IFS(D134=1, VLOOKUP(H134, Priv_Workers!$B$2:$AR$55, 14, FALSE), D134=2, VLOOKUP(H134, Priv_Workers!$B$2:$AR$55, 15, FALSE), D134=3, VLOOKUP(H134, Priv_Workers!$B$2:$AR$55, 16, FALSE), D134=4, VLOOKUP(H134, Priv_Workers!$B$2:$AR$55, 17, FALSE), D134=5, VLOOKUP(H134, Priv_Workers!$B$2:$AR$55, 18, FALSE), D134=6, VLOOKUP(H134, Priv_Workers!$B$2:$AR$55, 19, FALSE), D134=7, VLOOKUP(H134, Priv_Workers!$B$2:$AR$55, 20, FALSE), D134=8, VLOOKUP(H134, Priv_Workers!$B$2:$AR$55, 21, FALSE), D134=9, VLOOKUP(H134, Priv_Workers!$B$2:$AR$55, 22, FALSE), D134=10, VLOOKUP(H134, Priv_Workers!$B$2:$AR$55, 23, FALSE), D134=11, VLOOKUP(H134, Priv_Workers!$B$2:$AR$55, 24, FALSE), D134=12, VLOOKUP(H134, Priv_Workers!$B$2:$AR$55, 25, FALSE)), C134=2016, _xlfn.IFS(D134=1, VLOOKUP(H134, Priv_Workers!$B$2:$AR$55, 26, FALSE), D134=2, VLOOKUP(H134, Priv_Workers!$B$2:$AR$55, 27, FALSE), D134=3, VLOOKUP(H134, Priv_Workers!$B$2:$AR$55, 28, FALSE), D134=4, VLOOKUP(H134, Priv_Workers!$B$2:$AR$55, 29, FALSE), D134=5, VLOOKUP(H134, Priv_Workers!$B$2:$AR$55, 30, FALSE), D134=6, VLOOKUP(H134, Priv_Workers!$B$2:$AR$55, 31, FALSE), D134=7, VLOOKUP(H134, Priv_Workers!$B$2:$AR$55, 32, FALSE), D134=8, VLOOKUP(H134, Priv_Workers!$B$2:$AR$55, 33, FALSE), D134=9, VLOOKUP(H134, Priv_Workers!$B$2:$AR$55, 34, FALSE), D134=10, VLOOKUP(H134, Priv_Workers!$B$2:$AR$55, 35, FALSE), D134=11, VLOOKUP(H134, Priv_Workers!$B$2:$AR$55, 36, FALSE), D134=12, VLOOKUP(H134, Priv_Workers!$B$2:$AR$55, 37, FALSE)), C134=2017, _xlfn.IFS(D134=1, VLOOKUP(H134, Priv_Workers!$B$2:$AR$55, 38, FALSE), D134=2, VLOOKUP(H134, Priv_Workers!$B$2:$AR$55, 39, FALSE), D134=3, VLOOKUP(H134, Priv_Workers!$B$2:$AR$55, 40, FALSE), D134=4, VLOOKUP(H134, Priv_Workers!$B$2:$AR$55, 41, FALSE), D134=5, VLOOKUP(H134, Priv_Workers!$B$2:$AR$55, 42, FALSE), D134=6, VLOOKUP(H134, Priv_Workers!$B$2:$AR$55, 43)))</f>
        <v>0</v>
      </c>
      <c r="X134" s="15" t="e">
        <f t="shared" si="19"/>
        <v>#DIV/0!</v>
      </c>
      <c r="Y134" s="8">
        <f>_xlfn.IFS(C134=2014, _xlfn.IFS(E134=1, VLOOKUP(H134, Wage_Info!$B$2:$AD$55, 2, FALSE), E134=2, VLOOKUP(H134, Wage_Info!$B$2:$AD$55, 3, FALSE), E134=3, VLOOKUP(H134, Wage_Info!$B$2:$AD$55, 4, FALSE), E134=4, VLOOKUP(H134, Wage_Info!$B$2:$AD$55, 5, FALSE)), C134=2015, _xlfn.IFS(E134=1, VLOOKUP(H134, Wage_Info!$B$2:$AD$55, 6, FALSE), E134=2, VLOOKUP(H134, Wage_Info!$B$2:$AD$55, 7, FALSE), E134=3, VLOOKUP(H134, Wage_Info!$B$2:$AD$55, 8, FALSE), E134=4, VLOOKUP(H134, Wage_Info!$B$2:$AD$55, 9, FALSE)), C134=2016, _xlfn.IFS(E134=1, VLOOKUP(H134, Wage_Info!$B$2:$AD$55, 10, FALSE), E134=2, VLOOKUP(H134, Wage_Info!$B$2:$AD$55, 11, FALSE), E134=3, VLOOKUP(H134, Wage_Info!$B$2:$AD$55, 12, FALSE), E134=4, VLOOKUP(H134, Wage_Info!$B$2:$AD$55, 13, FALSE)), C134=2017, _xlfn.IFS(E134=1, VLOOKUP(H134, Wage_Info!$B$2:$AD$55, 14, FALSE), E134=2, VLOOKUP(H134, Wage_Info!$B$2:$AD$55, 15, FALSE)))</f>
        <v>0</v>
      </c>
      <c r="Z134" s="8">
        <f>_xlfn.IFS(C134=2014, _xlfn.IFS(E134=1, VLOOKUP(H134, Wage_Info!$B$2:$AD$55, 16, FALSE), E134=2, VLOOKUP(H134, Wage_Info!$B$2:$AD$55, 17, FALSE), E134=3, VLOOKUP(H134, Wage_Info!$B$2:$AD$55, 18, FALSE), E134=4, VLOOKUP(H134, Wage_Info!$B$2:$AD$55, 19, FALSE)), C134=2015, _xlfn.IFS(E134=1, VLOOKUP(H134, Wage_Info!$B$2:$AD$55, 20, FALSE), E134=2, VLOOKUP(H134, Wage_Info!$B$2:$AD$55, 21, FALSE), E134=3, VLOOKUP(H134, Wage_Info!$B$2:$AD$55, 22, FALSE), E134=4, VLOOKUP(H134, Wage_Info!$B$2:$AD$55, 23, FALSE)), C134=2016, _xlfn.IFS(E134=1, VLOOKUP(H134, Wage_Info!$B$2:$AD$55, 24, FALSE), E134=2, VLOOKUP(H134, Wage_Info!$B$2:$AD$55, 25, FALSE), E134=3, VLOOKUP(H134, Wage_Info!$B$2:$AD$55, 26, FALSE), E134=4, VLOOKUP(H134, Wage_Info!$B$2:$AD$55, 27, FALSE)), C134=2017, _xlfn.IFS(E134=1, VLOOKUP(H134, Wage_Info!$B$2:$AD$55, 28, FALSE), E134=2, VLOOKUP(H134, Wage_Info!$B$2:$AD$55, 29, FALSE)))</f>
        <v>0</v>
      </c>
      <c r="AA134" s="16" t="e">
        <f t="shared" si="20"/>
        <v>#DIV/0!</v>
      </c>
      <c r="AB134">
        <f>Key!C41</f>
        <v>1</v>
      </c>
      <c r="AC134">
        <f t="shared" si="21"/>
        <v>0</v>
      </c>
      <c r="AD134">
        <f t="shared" si="22"/>
        <v>0</v>
      </c>
      <c r="AE134">
        <f t="shared" si="23"/>
        <v>0</v>
      </c>
    </row>
    <row r="135" spans="1:31" x14ac:dyDescent="0.3">
      <c r="A135">
        <v>44</v>
      </c>
      <c r="B135">
        <v>44</v>
      </c>
      <c r="C135">
        <v>2015</v>
      </c>
      <c r="D135">
        <v>4</v>
      </c>
      <c r="E135">
        <f t="shared" si="16"/>
        <v>2</v>
      </c>
      <c r="F135">
        <v>2016</v>
      </c>
      <c r="G135" t="s">
        <v>28</v>
      </c>
      <c r="H135" s="13">
        <f>VALUE(IF(G135="foreign",53,SUBSTITUTE(G135,G135,VLOOKUP(G135,Key!$F$2:$G$55,2,))))</f>
        <v>19</v>
      </c>
      <c r="I135" t="s">
        <v>28</v>
      </c>
      <c r="J135">
        <f>VALUE(_xlfn.IFS(I135="foreign",53,I135="fictional",54,NOT(OR(I135="foreign",I135="fictional")),SUBSTITUTE(I135,I135,VLOOKUP(I135,Key!$F$2:$G$55,2,))))</f>
        <v>19</v>
      </c>
      <c r="K135">
        <f t="shared" si="17"/>
        <v>1</v>
      </c>
      <c r="L135">
        <f>VLOOKUP(H135, Key!$G$2:$J$54, 2)</f>
        <v>4</v>
      </c>
      <c r="M135">
        <f>VLOOKUP(J135, Key!$G$2:$J$54, 2)</f>
        <v>4</v>
      </c>
      <c r="N135">
        <f>VLOOKUP("*"&amp;G135&amp;"*",Key!$M$2:$N$6,2,FALSE)</f>
        <v>3</v>
      </c>
      <c r="O135">
        <f>VLOOKUP("*"&amp;G135&amp;"*",Key!$Q$2:$R$11,2,FALSE)</f>
        <v>9</v>
      </c>
      <c r="P135">
        <v>3403</v>
      </c>
      <c r="Q135" s="8">
        <v>110000000</v>
      </c>
      <c r="R135" t="s">
        <v>215</v>
      </c>
      <c r="S135">
        <f>VLOOKUP(R135, Key!$T$2:$U$8, 2, FALSE)</f>
        <v>7</v>
      </c>
      <c r="T135">
        <f t="shared" si="18"/>
        <v>1</v>
      </c>
      <c r="U135">
        <f>_xlfn.IFS(F135=2017, VLOOKUP(H135, 'State Pop'!$B$2:$F$55,5),F135=2016, VLOOKUP(H135, 'State Pop'!$B$2:$F$55,4), F135=2015, VLOOKUP(H135, 'State Pop'!$B$2:$F$55,3), F135=2014, VLOOKUP(H135, 'State Pop'!$B$2:$F$55,2))</f>
        <v>4686157</v>
      </c>
      <c r="V135">
        <f>_xlfn.IFS(C144=2014, _xlfn.IFS(D144=1, VLOOKUP(H135, Film_Workers!$B$2:$AR$55, 2, FALSE), D144=2, VLOOKUP(H135, Film_Workers!$B$2:$AR$55, 3, FALSE), D144=3, VLOOKUP(H135, Film_Workers!$B$2:$AR$55, 4, FALSE), D144=4, VLOOKUP(H135, Film_Workers!$B$2:$AR$55, 5, FALSE), D144=5, VLOOKUP(H135, Film_Workers!$B$2:$AR$55, 6, FALSE), D144=6, VLOOKUP(H135, Film_Workers!$B$2:$AR$55, 7, FALSE), D144=7, VLOOKUP(H135, Film_Workers!$B$2:$AR$55, 8, FALSE), D144=8, VLOOKUP(H135, Film_Workers!$B$2:$AR$55, 9, FALSE), D144=9, VLOOKUP(H135, Film_Workers!$B$2:$AR$55, 10, FALSE), D144=10, VLOOKUP(H135, Film_Workers!$B$2:$AR$55, 11, FALSE), D144=11, VLOOKUP(H135, Film_Workers!$B$2:$AR$55, 12, FALSE), D144=12, VLOOKUP(H135, Film_Workers!$B$2:$AR$55, 13, FALSE)), C144=2015, _xlfn.IFS(D144=1, VLOOKUP(H135, Film_Workers!$B$2:$AR$55, 14, FALSE), D144=2, VLOOKUP(H135, Film_Workers!$B$2:$AR$55, 15, FALSE), D144=3, VLOOKUP(H135, Film_Workers!$B$2:$AR$55, 16, FALSE), D144=4, VLOOKUP(H135, Film_Workers!$B$2:$AR$55, 17, FALSE), D144=5, VLOOKUP(H135, Film_Workers!$B$2:$AR$55, 18, FALSE), D144=6, VLOOKUP(H135, Film_Workers!$B$2:$AR$55, 19, FALSE), D144=7, VLOOKUP(H135, Film_Workers!$B$2:$AR$55, 20, FALSE), D144=8, VLOOKUP(H135, Film_Workers!$B$2:$AR$55, 21, FALSE), D144=9, VLOOKUP(H135, Film_Workers!$B$2:$AR$55, 22, FALSE), D144=10, VLOOKUP(H135, Film_Workers!$B$2:$AR$55, 23, FALSE), D144=11, VLOOKUP(H135, Film_Workers!$B$2:$AR$55, 24, FALSE), D144=12, VLOOKUP(H135, Film_Workers!$B$2:$AR$55, 25, FALSE)), C144=2016, _xlfn.IFS(D144=1, VLOOKUP(H135, Film_Workers!$B$2:$AR$55, 26, FALSE), D144=2, VLOOKUP(H135, Film_Workers!$B$2:$AR$55, 27, FALSE), D144=3, VLOOKUP(H135, Film_Workers!$B$2:$AR$55, 28, FALSE), D144=4, VLOOKUP(H135, Film_Workers!$B$2:$AR$55, 29, FALSE), D144=5, VLOOKUP(H135, Film_Workers!$B$2:$AR$55, 30, FALSE), D144=6, VLOOKUP(H135, Film_Workers!$B$2:$AR$55, 31, FALSE), D144=7, VLOOKUP(H135, Film_Workers!$B$2:$AR$55, 32, FALSE), D144=8, VLOOKUP(H135, Film_Workers!$B$2:$AR$55, 33, FALSE), D144=9, VLOOKUP(H135, Film_Workers!$B$2:$AR$55, 34, FALSE), D144=10, VLOOKUP(H135, Film_Workers!$B$2:$AR$55, 35, FALSE), D144=11, VLOOKUP(H135, Film_Workers!$B$2:$AR$55, 36, FALSE), D144=12, VLOOKUP(H135, Film_Workers!$B$2:$AR$55, 37, FALSE)), C144=2017, _xlfn.IFS(D144=1, VLOOKUP(H135, Film_Workers!$B$2:$AR$55, 38, FALSE), D144=2, VLOOKUP(H135, Film_Workers!$B$2:$AR$55, 39, FALSE), D144=3, VLOOKUP(H135, Film_Workers!$B$2:$AR$55, 40, FALSE), D144=4, VLOOKUP(H135, Film_Workers!$B$2:$AR$55, 41, FALSE), D144=5, VLOOKUP(H135, Film_Workers!$B$2:$AR$55, 42, FALSE), D144=6, VLOOKUP(H135, Film_Workers!$B$2:$AR$55, 43)))</f>
        <v>8416</v>
      </c>
      <c r="W135">
        <f>_xlfn.IFS(C135=2014, _xlfn.IFS(D135=1, VLOOKUP(H135, Priv_Workers!$B$2:$AR$55, 2, FALSE), D135=2, VLOOKUP(H135, Priv_Workers!$B$2:$AR$55, 3, FALSE), D135=3, VLOOKUP(H135, Priv_Workers!$B$2:$AR$55, 4, FALSE), D135=4, VLOOKUP(H135, Priv_Workers!$B$2:$AR$55, 5, FALSE), D135=5, VLOOKUP(H135, Priv_Workers!$B$2:$AR$55, 6, FALSE), D135=6, VLOOKUP(H135, Priv_Workers!$B$2:$AR$55, 7, FALSE), D135=7, VLOOKUP(H135, Priv_Workers!$B$2:$AR$55, 8, FALSE), D135=8, VLOOKUP(H135, Priv_Workers!$B$2:$AR$55, 9, FALSE), D135=9, VLOOKUP(H135, Priv_Workers!$B$2:$AR$55, 10, FALSE), D135=10, VLOOKUP(H135, Priv_Workers!$B$2:$AR$55, 11, FALSE), D135=11, VLOOKUP(H135, Priv_Workers!$B$2:$AR$55, 12, FALSE), D135=12, VLOOKUP(H135, Priv_Workers!$B$2:$AR$55, 13, FALSE)), C135=2015, _xlfn.IFS(D135=1, VLOOKUP(H135, Priv_Workers!$B$2:$AR$55, 14, FALSE), D135=2, VLOOKUP(H135, Priv_Workers!$B$2:$AR$55, 15, FALSE), D135=3, VLOOKUP(H135, Priv_Workers!$B$2:$AR$55, 16, FALSE), D135=4, VLOOKUP(H135, Priv_Workers!$B$2:$AR$55, 17, FALSE), D135=5, VLOOKUP(H135, Priv_Workers!$B$2:$AR$55, 18, FALSE), D135=6, VLOOKUP(H135, Priv_Workers!$B$2:$AR$55, 19, FALSE), D135=7, VLOOKUP(H135, Priv_Workers!$B$2:$AR$55, 20, FALSE), D135=8, VLOOKUP(H135, Priv_Workers!$B$2:$AR$55, 21, FALSE), D135=9, VLOOKUP(H135, Priv_Workers!$B$2:$AR$55, 22, FALSE), D135=10, VLOOKUP(H135, Priv_Workers!$B$2:$AR$55, 23, FALSE), D135=11, VLOOKUP(H135, Priv_Workers!$B$2:$AR$55, 24, FALSE), D135=12, VLOOKUP(H135, Priv_Workers!$B$2:$AR$55, 25, FALSE)), C135=2016, _xlfn.IFS(D135=1, VLOOKUP(H135, Priv_Workers!$B$2:$AR$55, 26, FALSE), D135=2, VLOOKUP(H135, Priv_Workers!$B$2:$AR$55, 27, FALSE), D135=3, VLOOKUP(H135, Priv_Workers!$B$2:$AR$55, 28, FALSE), D135=4, VLOOKUP(H135, Priv_Workers!$B$2:$AR$55, 29, FALSE), D135=5, VLOOKUP(H135, Priv_Workers!$B$2:$AR$55, 30, FALSE), D135=6, VLOOKUP(H135, Priv_Workers!$B$2:$AR$55, 31, FALSE), D135=7, VLOOKUP(H135, Priv_Workers!$B$2:$AR$55, 32, FALSE), D135=8, VLOOKUP(H135, Priv_Workers!$B$2:$AR$55, 33, FALSE), D135=9, VLOOKUP(H135, Priv_Workers!$B$2:$AR$55, 34, FALSE), D135=10, VLOOKUP(H135, Priv_Workers!$B$2:$AR$55, 35, FALSE), D135=11, VLOOKUP(H135, Priv_Workers!$B$2:$AR$55, 36, FALSE), D135=12, VLOOKUP(H135, Priv_Workers!$B$2:$AR$55, 37, FALSE)), C135=2017, _xlfn.IFS(D135=1, VLOOKUP(H135, Priv_Workers!$B$2:$AR$55, 38, FALSE), D135=2, VLOOKUP(H135, Priv_Workers!$B$2:$AR$55, 39, FALSE), D135=3, VLOOKUP(H135, Priv_Workers!$B$2:$AR$55, 40, FALSE), D135=4, VLOOKUP(H135, Priv_Workers!$B$2:$AR$55, 41, FALSE), D135=5, VLOOKUP(H135, Priv_Workers!$B$2:$AR$55, 42, FALSE), D135=6, VLOOKUP(H135, Priv_Workers!$B$2:$AR$55, 43)))</f>
        <v>1619389</v>
      </c>
      <c r="X135" s="15">
        <f t="shared" si="19"/>
        <v>5.1970218397185608E-3</v>
      </c>
      <c r="Y135" s="8">
        <f>_xlfn.IFS(C135=2014, _xlfn.IFS(E135=1, VLOOKUP(H135, Wage_Info!$B$2:$AD$55, 2, FALSE), E135=2, VLOOKUP(H135, Wage_Info!$B$2:$AD$55, 3, FALSE), E135=3, VLOOKUP(H135, Wage_Info!$B$2:$AD$55, 4, FALSE), E135=4, VLOOKUP(H135, Wage_Info!$B$2:$AD$55, 5, FALSE)), C135=2015, _xlfn.IFS(E135=1, VLOOKUP(H135, Wage_Info!$B$2:$AD$55, 6, FALSE), E135=2, VLOOKUP(H135, Wage_Info!$B$2:$AD$55, 7, FALSE), E135=3, VLOOKUP(H135, Wage_Info!$B$2:$AD$55, 8, FALSE), E135=4, VLOOKUP(H135, Wage_Info!$B$2:$AD$55, 9, FALSE)), C135=2016, _xlfn.IFS(E135=1, VLOOKUP(H135, Wage_Info!$B$2:$AD$55, 10, FALSE), E135=2, VLOOKUP(H135, Wage_Info!$B$2:$AD$55, 11, FALSE), E135=3, VLOOKUP(H135, Wage_Info!$B$2:$AD$55, 12, FALSE), E135=4, VLOOKUP(H135, Wage_Info!$B$2:$AD$55, 13, FALSE)), C135=2017, _xlfn.IFS(E135=1, VLOOKUP(H135, Wage_Info!$B$2:$AD$55, 14, FALSE), E135=2, VLOOKUP(H135, Wage_Info!$B$2:$AD$55, 15, FALSE)))</f>
        <v>98780676</v>
      </c>
      <c r="Z135" s="8">
        <f>_xlfn.IFS(C135=2014, _xlfn.IFS(E135=1, VLOOKUP(H135, Wage_Info!$B$2:$AD$55, 16, FALSE), E135=2, VLOOKUP(H135, Wage_Info!$B$2:$AD$55, 17, FALSE), E135=3, VLOOKUP(H135, Wage_Info!$B$2:$AD$55, 18, FALSE), E135=4, VLOOKUP(H135, Wage_Info!$B$2:$AD$55, 19, FALSE)), C135=2015, _xlfn.IFS(E135=1, VLOOKUP(H135, Wage_Info!$B$2:$AD$55, 20, FALSE), E135=2, VLOOKUP(H135, Wage_Info!$B$2:$AD$55, 21, FALSE), E135=3, VLOOKUP(H135, Wage_Info!$B$2:$AD$55, 22, FALSE), E135=4, VLOOKUP(H135, Wage_Info!$B$2:$AD$55, 23, FALSE)), C135=2016, _xlfn.IFS(E135=1, VLOOKUP(H135, Wage_Info!$B$2:$AD$55, 24, FALSE), E135=2, VLOOKUP(H135, Wage_Info!$B$2:$AD$55, 25, FALSE), E135=3, VLOOKUP(H135, Wage_Info!$B$2:$AD$55, 26, FALSE), E135=4, VLOOKUP(H135, Wage_Info!$B$2:$AD$55, 27, FALSE)), C135=2017, _xlfn.IFS(E135=1, VLOOKUP(H135, Wage_Info!$B$2:$AD$55, 28, FALSE), E135=2, VLOOKUP(H135, Wage_Info!$B$2:$AD$55, 29, FALSE)))</f>
        <v>17969253993</v>
      </c>
      <c r="AA135" s="16">
        <f t="shared" si="20"/>
        <v>5.4972051727066934E-3</v>
      </c>
      <c r="AB135">
        <f>Key!C45</f>
        <v>1</v>
      </c>
      <c r="AC135">
        <f t="shared" si="21"/>
        <v>0</v>
      </c>
      <c r="AD135">
        <f t="shared" si="22"/>
        <v>0</v>
      </c>
      <c r="AE135">
        <f t="shared" si="23"/>
        <v>0</v>
      </c>
    </row>
    <row r="136" spans="1:31" x14ac:dyDescent="0.3">
      <c r="A136">
        <v>48</v>
      </c>
      <c r="B136">
        <v>48</v>
      </c>
      <c r="C136">
        <v>2015</v>
      </c>
      <c r="D136">
        <v>4</v>
      </c>
      <c r="E136">
        <f t="shared" si="16"/>
        <v>2</v>
      </c>
      <c r="F136">
        <v>2016</v>
      </c>
      <c r="G136" t="s">
        <v>42</v>
      </c>
      <c r="H136" s="13">
        <f>VALUE(IF(G136="foreign",53,SUBSTITUTE(G136,G136,VLOOKUP(G136,Key!$F$2:$G$55,2,))))</f>
        <v>33</v>
      </c>
      <c r="I136" t="s">
        <v>42</v>
      </c>
      <c r="J136">
        <f>VALUE(_xlfn.IFS(I136="foreign",53,I136="fictional",54,NOT(OR(I136="foreign",I136="fictional")),SUBSTITUTE(I136,I136,VLOOKUP(I136,Key!$F$2:$G$55,2,))))</f>
        <v>33</v>
      </c>
      <c r="K136">
        <f t="shared" si="17"/>
        <v>1</v>
      </c>
      <c r="L136">
        <f>VLOOKUP(H136, Key!$G$2:$J$54, 2)</f>
        <v>3</v>
      </c>
      <c r="M136">
        <f>VLOOKUP(J136, Key!$G$2:$J$54, 2)</f>
        <v>3</v>
      </c>
      <c r="N136">
        <f>VLOOKUP("*"&amp;G136&amp;"*",Key!$M$2:$N$6,2,FALSE)</f>
        <v>2</v>
      </c>
      <c r="O136">
        <f>VLOOKUP("*"&amp;G136&amp;"*",Key!$Q$2:$R$11,2,FALSE)</f>
        <v>3</v>
      </c>
      <c r="P136">
        <v>3357</v>
      </c>
      <c r="Q136" s="8">
        <v>38000000</v>
      </c>
      <c r="R136" t="s">
        <v>176</v>
      </c>
      <c r="S136">
        <f>VLOOKUP(R136, Key!$T$2:$U$8, 2, FALSE)</f>
        <v>3</v>
      </c>
      <c r="T136">
        <f t="shared" si="18"/>
        <v>0</v>
      </c>
      <c r="U136">
        <f>_xlfn.IFS(F136=2017, VLOOKUP(H136, 'State Pop'!$B$2:$F$55,5),F136=2016, VLOOKUP(H136, 'State Pop'!$B$2:$F$55,4), F136=2015, VLOOKUP(H136, 'State Pop'!$B$2:$F$55,3), F136=2014, VLOOKUP(H136, 'State Pop'!$B$2:$F$55,2))</f>
        <v>19836286</v>
      </c>
      <c r="V136">
        <f>_xlfn.IFS(C145=2014, _xlfn.IFS(D145=1, VLOOKUP(H136, Film_Workers!$B$2:$AR$55, 2, FALSE), D145=2, VLOOKUP(H136, Film_Workers!$B$2:$AR$55, 3, FALSE), D145=3, VLOOKUP(H136, Film_Workers!$B$2:$AR$55, 4, FALSE), D145=4, VLOOKUP(H136, Film_Workers!$B$2:$AR$55, 5, FALSE), D145=5, VLOOKUP(H136, Film_Workers!$B$2:$AR$55, 6, FALSE), D145=6, VLOOKUP(H136, Film_Workers!$B$2:$AR$55, 7, FALSE), D145=7, VLOOKUP(H136, Film_Workers!$B$2:$AR$55, 8, FALSE), D145=8, VLOOKUP(H136, Film_Workers!$B$2:$AR$55, 9, FALSE), D145=9, VLOOKUP(H136, Film_Workers!$B$2:$AR$55, 10, FALSE), D145=10, VLOOKUP(H136, Film_Workers!$B$2:$AR$55, 11, FALSE), D145=11, VLOOKUP(H136, Film_Workers!$B$2:$AR$55, 12, FALSE), D145=12, VLOOKUP(H136, Film_Workers!$B$2:$AR$55, 13, FALSE)), C145=2015, _xlfn.IFS(D145=1, VLOOKUP(H136, Film_Workers!$B$2:$AR$55, 14, FALSE), D145=2, VLOOKUP(H136, Film_Workers!$B$2:$AR$55, 15, FALSE), D145=3, VLOOKUP(H136, Film_Workers!$B$2:$AR$55, 16, FALSE), D145=4, VLOOKUP(H136, Film_Workers!$B$2:$AR$55, 17, FALSE), D145=5, VLOOKUP(H136, Film_Workers!$B$2:$AR$55, 18, FALSE), D145=6, VLOOKUP(H136, Film_Workers!$B$2:$AR$55, 19, FALSE), D145=7, VLOOKUP(H136, Film_Workers!$B$2:$AR$55, 20, FALSE), D145=8, VLOOKUP(H136, Film_Workers!$B$2:$AR$55, 21, FALSE), D145=9, VLOOKUP(H136, Film_Workers!$B$2:$AR$55, 22, FALSE), D145=10, VLOOKUP(H136, Film_Workers!$B$2:$AR$55, 23, FALSE), D145=11, VLOOKUP(H136, Film_Workers!$B$2:$AR$55, 24, FALSE), D145=12, VLOOKUP(H136, Film_Workers!$B$2:$AR$55, 25, FALSE)), C145=2016, _xlfn.IFS(D145=1, VLOOKUP(H136, Film_Workers!$B$2:$AR$55, 26, FALSE), D145=2, VLOOKUP(H136, Film_Workers!$B$2:$AR$55, 27, FALSE), D145=3, VLOOKUP(H136, Film_Workers!$B$2:$AR$55, 28, FALSE), D145=4, VLOOKUP(H136, Film_Workers!$B$2:$AR$55, 29, FALSE), D145=5, VLOOKUP(H136, Film_Workers!$B$2:$AR$55, 30, FALSE), D145=6, VLOOKUP(H136, Film_Workers!$B$2:$AR$55, 31, FALSE), D145=7, VLOOKUP(H136, Film_Workers!$B$2:$AR$55, 32, FALSE), D145=8, VLOOKUP(H136, Film_Workers!$B$2:$AR$55, 33, FALSE), D145=9, VLOOKUP(H136, Film_Workers!$B$2:$AR$55, 34, FALSE), D145=10, VLOOKUP(H136, Film_Workers!$B$2:$AR$55, 35, FALSE), D145=11, VLOOKUP(H136, Film_Workers!$B$2:$AR$55, 36, FALSE), D145=12, VLOOKUP(H136, Film_Workers!$B$2:$AR$55, 37, FALSE)), C145=2017, _xlfn.IFS(D145=1, VLOOKUP(H136, Film_Workers!$B$2:$AR$55, 38, FALSE), D145=2, VLOOKUP(H136, Film_Workers!$B$2:$AR$55, 39, FALSE), D145=3, VLOOKUP(H136, Film_Workers!$B$2:$AR$55, 40, FALSE), D145=4, VLOOKUP(H136, Film_Workers!$B$2:$AR$55, 41, FALSE), D145=5, VLOOKUP(H136, Film_Workers!$B$2:$AR$55, 42, FALSE), D145=6, VLOOKUP(H136, Film_Workers!$B$2:$AR$55, 43)))</f>
        <v>42734</v>
      </c>
      <c r="W136">
        <f>_xlfn.IFS(C136=2014, _xlfn.IFS(D136=1, VLOOKUP(H136, Priv_Workers!$B$2:$AR$55, 2, FALSE), D136=2, VLOOKUP(H136, Priv_Workers!$B$2:$AR$55, 3, FALSE), D136=3, VLOOKUP(H136, Priv_Workers!$B$2:$AR$55, 4, FALSE), D136=4, VLOOKUP(H136, Priv_Workers!$B$2:$AR$55, 5, FALSE), D136=5, VLOOKUP(H136, Priv_Workers!$B$2:$AR$55, 6, FALSE), D136=6, VLOOKUP(H136, Priv_Workers!$B$2:$AR$55, 7, FALSE), D136=7, VLOOKUP(H136, Priv_Workers!$B$2:$AR$55, 8, FALSE), D136=8, VLOOKUP(H136, Priv_Workers!$B$2:$AR$55, 9, FALSE), D136=9, VLOOKUP(H136, Priv_Workers!$B$2:$AR$55, 10, FALSE), D136=10, VLOOKUP(H136, Priv_Workers!$B$2:$AR$55, 11, FALSE), D136=11, VLOOKUP(H136, Priv_Workers!$B$2:$AR$55, 12, FALSE), D136=12, VLOOKUP(H136, Priv_Workers!$B$2:$AR$55, 13, FALSE)), C136=2015, _xlfn.IFS(D136=1, VLOOKUP(H136, Priv_Workers!$B$2:$AR$55, 14, FALSE), D136=2, VLOOKUP(H136, Priv_Workers!$B$2:$AR$55, 15, FALSE), D136=3, VLOOKUP(H136, Priv_Workers!$B$2:$AR$55, 16, FALSE), D136=4, VLOOKUP(H136, Priv_Workers!$B$2:$AR$55, 17, FALSE), D136=5, VLOOKUP(H136, Priv_Workers!$B$2:$AR$55, 18, FALSE), D136=6, VLOOKUP(H136, Priv_Workers!$B$2:$AR$55, 19, FALSE), D136=7, VLOOKUP(H136, Priv_Workers!$B$2:$AR$55, 20, FALSE), D136=8, VLOOKUP(H136, Priv_Workers!$B$2:$AR$55, 21, FALSE), D136=9, VLOOKUP(H136, Priv_Workers!$B$2:$AR$55, 22, FALSE), D136=10, VLOOKUP(H136, Priv_Workers!$B$2:$AR$55, 23, FALSE), D136=11, VLOOKUP(H136, Priv_Workers!$B$2:$AR$55, 24, FALSE), D136=12, VLOOKUP(H136, Priv_Workers!$B$2:$AR$55, 25, FALSE)), C136=2016, _xlfn.IFS(D136=1, VLOOKUP(H136, Priv_Workers!$B$2:$AR$55, 26, FALSE), D136=2, VLOOKUP(H136, Priv_Workers!$B$2:$AR$55, 27, FALSE), D136=3, VLOOKUP(H136, Priv_Workers!$B$2:$AR$55, 28, FALSE), D136=4, VLOOKUP(H136, Priv_Workers!$B$2:$AR$55, 29, FALSE), D136=5, VLOOKUP(H136, Priv_Workers!$B$2:$AR$55, 30, FALSE), D136=6, VLOOKUP(H136, Priv_Workers!$B$2:$AR$55, 31, FALSE), D136=7, VLOOKUP(H136, Priv_Workers!$B$2:$AR$55, 32, FALSE), D136=8, VLOOKUP(H136, Priv_Workers!$B$2:$AR$55, 33, FALSE), D136=9, VLOOKUP(H136, Priv_Workers!$B$2:$AR$55, 34, FALSE), D136=10, VLOOKUP(H136, Priv_Workers!$B$2:$AR$55, 35, FALSE), D136=11, VLOOKUP(H136, Priv_Workers!$B$2:$AR$55, 36, FALSE), D136=12, VLOOKUP(H136, Priv_Workers!$B$2:$AR$55, 37, FALSE)), C136=2017, _xlfn.IFS(D136=1, VLOOKUP(H136, Priv_Workers!$B$2:$AR$55, 38, FALSE), D136=2, VLOOKUP(H136, Priv_Workers!$B$2:$AR$55, 39, FALSE), D136=3, VLOOKUP(H136, Priv_Workers!$B$2:$AR$55, 40, FALSE), D136=4, VLOOKUP(H136, Priv_Workers!$B$2:$AR$55, 41, FALSE), D136=5, VLOOKUP(H136, Priv_Workers!$B$2:$AR$55, 42, FALSE), D136=6, VLOOKUP(H136, Priv_Workers!$B$2:$AR$55, 43)))</f>
        <v>7561235</v>
      </c>
      <c r="X136" s="15">
        <f t="shared" si="19"/>
        <v>5.6517222384967532E-3</v>
      </c>
      <c r="Y136" s="8">
        <f>_xlfn.IFS(C136=2014, _xlfn.IFS(E136=1, VLOOKUP(H136, Wage_Info!$B$2:$AD$55, 2, FALSE), E136=2, VLOOKUP(H136, Wage_Info!$B$2:$AD$55, 3, FALSE), E136=3, VLOOKUP(H136, Wage_Info!$B$2:$AD$55, 4, FALSE), E136=4, VLOOKUP(H136, Wage_Info!$B$2:$AD$55, 5, FALSE)), C136=2015, _xlfn.IFS(E136=1, VLOOKUP(H136, Wage_Info!$B$2:$AD$55, 6, FALSE), E136=2, VLOOKUP(H136, Wage_Info!$B$2:$AD$55, 7, FALSE), E136=3, VLOOKUP(H136, Wage_Info!$B$2:$AD$55, 8, FALSE), E136=4, VLOOKUP(H136, Wage_Info!$B$2:$AD$55, 9, FALSE)), C136=2016, _xlfn.IFS(E136=1, VLOOKUP(H136, Wage_Info!$B$2:$AD$55, 10, FALSE), E136=2, VLOOKUP(H136, Wage_Info!$B$2:$AD$55, 11, FALSE), E136=3, VLOOKUP(H136, Wage_Info!$B$2:$AD$55, 12, FALSE), E136=4, VLOOKUP(H136, Wage_Info!$B$2:$AD$55, 13, FALSE)), C136=2017, _xlfn.IFS(E136=1, VLOOKUP(H136, Wage_Info!$B$2:$AD$55, 14, FALSE), E136=2, VLOOKUP(H136, Wage_Info!$B$2:$AD$55, 15, FALSE)))</f>
        <v>1032460296</v>
      </c>
      <c r="Z136" s="8">
        <f>_xlfn.IFS(C136=2014, _xlfn.IFS(E136=1, VLOOKUP(H136, Wage_Info!$B$2:$AD$55, 16, FALSE), E136=2, VLOOKUP(H136, Wage_Info!$B$2:$AD$55, 17, FALSE), E136=3, VLOOKUP(H136, Wage_Info!$B$2:$AD$55, 18, FALSE), E136=4, VLOOKUP(H136, Wage_Info!$B$2:$AD$55, 19, FALSE)), C136=2015, _xlfn.IFS(E136=1, VLOOKUP(H136, Wage_Info!$B$2:$AD$55, 20, FALSE), E136=2, VLOOKUP(H136, Wage_Info!$B$2:$AD$55, 21, FALSE), E136=3, VLOOKUP(H136, Wage_Info!$B$2:$AD$55, 22, FALSE), E136=4, VLOOKUP(H136, Wage_Info!$B$2:$AD$55, 23, FALSE)), C136=2016, _xlfn.IFS(E136=1, VLOOKUP(H136, Wage_Info!$B$2:$AD$55, 24, FALSE), E136=2, VLOOKUP(H136, Wage_Info!$B$2:$AD$55, 25, FALSE), E136=3, VLOOKUP(H136, Wage_Info!$B$2:$AD$55, 26, FALSE), E136=4, VLOOKUP(H136, Wage_Info!$B$2:$AD$55, 27, FALSE)), C136=2017, _xlfn.IFS(E136=1, VLOOKUP(H136, Wage_Info!$B$2:$AD$55, 28, FALSE), E136=2, VLOOKUP(H136, Wage_Info!$B$2:$AD$55, 29, FALSE)))</f>
        <v>117158132892</v>
      </c>
      <c r="AA136" s="16">
        <f t="shared" si="20"/>
        <v>8.8125362748120439E-3</v>
      </c>
      <c r="AB136">
        <f>Key!C49</f>
        <v>1</v>
      </c>
      <c r="AC136">
        <f t="shared" si="21"/>
        <v>0</v>
      </c>
      <c r="AD136">
        <f t="shared" si="22"/>
        <v>1</v>
      </c>
      <c r="AE136">
        <f t="shared" si="23"/>
        <v>1</v>
      </c>
    </row>
    <row r="137" spans="1:31" x14ac:dyDescent="0.3">
      <c r="A137">
        <v>65</v>
      </c>
      <c r="B137">
        <v>65</v>
      </c>
      <c r="C137">
        <v>2015</v>
      </c>
      <c r="D137">
        <v>4</v>
      </c>
      <c r="E137">
        <f t="shared" si="16"/>
        <v>2</v>
      </c>
      <c r="F137">
        <v>2016</v>
      </c>
      <c r="G137" t="s">
        <v>187</v>
      </c>
      <c r="H137" s="13">
        <f>VALUE(IF(G137="foreign",53,SUBSTITUTE(G137,G137,VLOOKUP(G137,Key!$F$2:$G$55,2,))))</f>
        <v>53</v>
      </c>
      <c r="I137" t="s">
        <v>30</v>
      </c>
      <c r="J137">
        <f>VALUE(_xlfn.IFS(I137="foreign",53,I137="fictional",54,NOT(OR(I137="foreign",I137="fictional")),SUBSTITUTE(I137,I137,VLOOKUP(I137,Key!$F$2:$G$55,2,))))</f>
        <v>21</v>
      </c>
      <c r="K137">
        <f t="shared" si="17"/>
        <v>0</v>
      </c>
      <c r="L137">
        <f>VLOOKUP(H137, Key!$G$2:$J$54, 2)</f>
        <v>0</v>
      </c>
      <c r="M137">
        <f>VLOOKUP(J137, Key!$G$2:$J$54, 2)</f>
        <v>2</v>
      </c>
      <c r="N137">
        <f>VLOOKUP("*"&amp;G137&amp;"*",Key!$M$2:$N$6,2,FALSE)</f>
        <v>0</v>
      </c>
      <c r="O137">
        <f>VLOOKUP("*"&amp;G137&amp;"*",Key!$Q$2:$R$11,2,FALSE)</f>
        <v>0</v>
      </c>
      <c r="P137">
        <v>3121</v>
      </c>
      <c r="Q137" s="8">
        <v>5000000</v>
      </c>
      <c r="R137" t="s">
        <v>215</v>
      </c>
      <c r="S137">
        <f>VLOOKUP(R137, Key!$T$2:$U$10, 2, FALSE)</f>
        <v>7</v>
      </c>
      <c r="T137">
        <f t="shared" si="18"/>
        <v>1</v>
      </c>
      <c r="U137">
        <f>_xlfn.IFS(F137=2017, VLOOKUP(H137, 'State Pop'!$B$2:$F$55,5),F137=2016, VLOOKUP(H137, 'State Pop'!$B$2:$F$55,4), F137=2015, VLOOKUP(H137, 'State Pop'!$B$2:$F$55,3), F137=2014, VLOOKUP(H137, 'State Pop'!$B$2:$F$55,2))</f>
        <v>0</v>
      </c>
      <c r="V137">
        <f>_xlfn.IFS(C146=2014, _xlfn.IFS(D146=1, VLOOKUP(H137, Film_Workers!$B$2:$AR$55, 2, FALSE), D146=2, VLOOKUP(H137, Film_Workers!$B$2:$AR$55, 3, FALSE), D146=3, VLOOKUP(H137, Film_Workers!$B$2:$AR$55, 4, FALSE), D146=4, VLOOKUP(H137, Film_Workers!$B$2:$AR$55, 5, FALSE), D146=5, VLOOKUP(H137, Film_Workers!$B$2:$AR$55, 6, FALSE), D146=6, VLOOKUP(H137, Film_Workers!$B$2:$AR$55, 7, FALSE), D146=7, VLOOKUP(H137, Film_Workers!$B$2:$AR$55, 8, FALSE), D146=8, VLOOKUP(H137, Film_Workers!$B$2:$AR$55, 9, FALSE), D146=9, VLOOKUP(H137, Film_Workers!$B$2:$AR$55, 10, FALSE), D146=10, VLOOKUP(H137, Film_Workers!$B$2:$AR$55, 11, FALSE), D146=11, VLOOKUP(H137, Film_Workers!$B$2:$AR$55, 12, FALSE), D146=12, VLOOKUP(H137, Film_Workers!$B$2:$AR$55, 13, FALSE)), C146=2015, _xlfn.IFS(D146=1, VLOOKUP(H137, Film_Workers!$B$2:$AR$55, 14, FALSE), D146=2, VLOOKUP(H137, Film_Workers!$B$2:$AR$55, 15, FALSE), D146=3, VLOOKUP(H137, Film_Workers!$B$2:$AR$55, 16, FALSE), D146=4, VLOOKUP(H137, Film_Workers!$B$2:$AR$55, 17, FALSE), D146=5, VLOOKUP(H137, Film_Workers!$B$2:$AR$55, 18, FALSE), D146=6, VLOOKUP(H137, Film_Workers!$B$2:$AR$55, 19, FALSE), D146=7, VLOOKUP(H137, Film_Workers!$B$2:$AR$55, 20, FALSE), D146=8, VLOOKUP(H137, Film_Workers!$B$2:$AR$55, 21, FALSE), D146=9, VLOOKUP(H137, Film_Workers!$B$2:$AR$55, 22, FALSE), D146=10, VLOOKUP(H137, Film_Workers!$B$2:$AR$55, 23, FALSE), D146=11, VLOOKUP(H137, Film_Workers!$B$2:$AR$55, 24, FALSE), D146=12, VLOOKUP(H137, Film_Workers!$B$2:$AR$55, 25, FALSE)), C146=2016, _xlfn.IFS(D146=1, VLOOKUP(H137, Film_Workers!$B$2:$AR$55, 26, FALSE), D146=2, VLOOKUP(H137, Film_Workers!$B$2:$AR$55, 27, FALSE), D146=3, VLOOKUP(H137, Film_Workers!$B$2:$AR$55, 28, FALSE), D146=4, VLOOKUP(H137, Film_Workers!$B$2:$AR$55, 29, FALSE), D146=5, VLOOKUP(H137, Film_Workers!$B$2:$AR$55, 30, FALSE), D146=6, VLOOKUP(H137, Film_Workers!$B$2:$AR$55, 31, FALSE), D146=7, VLOOKUP(H137, Film_Workers!$B$2:$AR$55, 32, FALSE), D146=8, VLOOKUP(H137, Film_Workers!$B$2:$AR$55, 33, FALSE), D146=9, VLOOKUP(H137, Film_Workers!$B$2:$AR$55, 34, FALSE), D146=10, VLOOKUP(H137, Film_Workers!$B$2:$AR$55, 35, FALSE), D146=11, VLOOKUP(H137, Film_Workers!$B$2:$AR$55, 36, FALSE), D146=12, VLOOKUP(H137, Film_Workers!$B$2:$AR$55, 37, FALSE)), C146=2017, _xlfn.IFS(D146=1, VLOOKUP(H137, Film_Workers!$B$2:$AR$55, 38, FALSE), D146=2, VLOOKUP(H137, Film_Workers!$B$2:$AR$55, 39, FALSE), D146=3, VLOOKUP(H137, Film_Workers!$B$2:$AR$55, 40, FALSE), D146=4, VLOOKUP(H137, Film_Workers!$B$2:$AR$55, 41, FALSE), D146=5, VLOOKUP(H137, Film_Workers!$B$2:$AR$55, 42, FALSE), D146=6, VLOOKUP(H137, Film_Workers!$B$2:$AR$55, 43)))</f>
        <v>0</v>
      </c>
      <c r="W137">
        <f>_xlfn.IFS(C137=2014, _xlfn.IFS(D137=1, VLOOKUP(H137, Priv_Workers!$B$2:$AR$55, 2, FALSE), D137=2, VLOOKUP(H137, Priv_Workers!$B$2:$AR$55, 3, FALSE), D137=3, VLOOKUP(H137, Priv_Workers!$B$2:$AR$55, 4, FALSE), D137=4, VLOOKUP(H137, Priv_Workers!$B$2:$AR$55, 5, FALSE), D137=5, VLOOKUP(H137, Priv_Workers!$B$2:$AR$55, 6, FALSE), D137=6, VLOOKUP(H137, Priv_Workers!$B$2:$AR$55, 7, FALSE), D137=7, VLOOKUP(H137, Priv_Workers!$B$2:$AR$55, 8, FALSE), D137=8, VLOOKUP(H137, Priv_Workers!$B$2:$AR$55, 9, FALSE), D137=9, VLOOKUP(H137, Priv_Workers!$B$2:$AR$55, 10, FALSE), D137=10, VLOOKUP(H137, Priv_Workers!$B$2:$AR$55, 11, FALSE), D137=11, VLOOKUP(H137, Priv_Workers!$B$2:$AR$55, 12, FALSE), D137=12, VLOOKUP(H137, Priv_Workers!$B$2:$AR$55, 13, FALSE)), C137=2015, _xlfn.IFS(D137=1, VLOOKUP(H137, Priv_Workers!$B$2:$AR$55, 14, FALSE), D137=2, VLOOKUP(H137, Priv_Workers!$B$2:$AR$55, 15, FALSE), D137=3, VLOOKUP(H137, Priv_Workers!$B$2:$AR$55, 16, FALSE), D137=4, VLOOKUP(H137, Priv_Workers!$B$2:$AR$55, 17, FALSE), D137=5, VLOOKUP(H137, Priv_Workers!$B$2:$AR$55, 18, FALSE), D137=6, VLOOKUP(H137, Priv_Workers!$B$2:$AR$55, 19, FALSE), D137=7, VLOOKUP(H137, Priv_Workers!$B$2:$AR$55, 20, FALSE), D137=8, VLOOKUP(H137, Priv_Workers!$B$2:$AR$55, 21, FALSE), D137=9, VLOOKUP(H137, Priv_Workers!$B$2:$AR$55, 22, FALSE), D137=10, VLOOKUP(H137, Priv_Workers!$B$2:$AR$55, 23, FALSE), D137=11, VLOOKUP(H137, Priv_Workers!$B$2:$AR$55, 24, FALSE), D137=12, VLOOKUP(H137, Priv_Workers!$B$2:$AR$55, 25, FALSE)), C137=2016, _xlfn.IFS(D137=1, VLOOKUP(H137, Priv_Workers!$B$2:$AR$55, 26, FALSE), D137=2, VLOOKUP(H137, Priv_Workers!$B$2:$AR$55, 27, FALSE), D137=3, VLOOKUP(H137, Priv_Workers!$B$2:$AR$55, 28, FALSE), D137=4, VLOOKUP(H137, Priv_Workers!$B$2:$AR$55, 29, FALSE), D137=5, VLOOKUP(H137, Priv_Workers!$B$2:$AR$55, 30, FALSE), D137=6, VLOOKUP(H137, Priv_Workers!$B$2:$AR$55, 31, FALSE), D137=7, VLOOKUP(H137, Priv_Workers!$B$2:$AR$55, 32, FALSE), D137=8, VLOOKUP(H137, Priv_Workers!$B$2:$AR$55, 33, FALSE), D137=9, VLOOKUP(H137, Priv_Workers!$B$2:$AR$55, 34, FALSE), D137=10, VLOOKUP(H137, Priv_Workers!$B$2:$AR$55, 35, FALSE), D137=11, VLOOKUP(H137, Priv_Workers!$B$2:$AR$55, 36, FALSE), D137=12, VLOOKUP(H137, Priv_Workers!$B$2:$AR$55, 37, FALSE)), C137=2017, _xlfn.IFS(D137=1, VLOOKUP(H137, Priv_Workers!$B$2:$AR$55, 38, FALSE), D137=2, VLOOKUP(H137, Priv_Workers!$B$2:$AR$55, 39, FALSE), D137=3, VLOOKUP(H137, Priv_Workers!$B$2:$AR$55, 40, FALSE), D137=4, VLOOKUP(H137, Priv_Workers!$B$2:$AR$55, 41, FALSE), D137=5, VLOOKUP(H137, Priv_Workers!$B$2:$AR$55, 42, FALSE), D137=6, VLOOKUP(H137, Priv_Workers!$B$2:$AR$55, 43)))</f>
        <v>0</v>
      </c>
      <c r="X137" s="15" t="e">
        <f t="shared" si="19"/>
        <v>#DIV/0!</v>
      </c>
      <c r="Y137" s="8">
        <f>_xlfn.IFS(C137=2014, _xlfn.IFS(E137=1, VLOOKUP(H137, Wage_Info!$B$2:$AD$55, 2, FALSE), E137=2, VLOOKUP(H137, Wage_Info!$B$2:$AD$55, 3, FALSE), E137=3, VLOOKUP(H137, Wage_Info!$B$2:$AD$55, 4, FALSE), E137=4, VLOOKUP(H137, Wage_Info!$B$2:$AD$55, 5, FALSE)), C137=2015, _xlfn.IFS(E137=1, VLOOKUP(H137, Wage_Info!$B$2:$AD$55, 6, FALSE), E137=2, VLOOKUP(H137, Wage_Info!$B$2:$AD$55, 7, FALSE), E137=3, VLOOKUP(H137, Wage_Info!$B$2:$AD$55, 8, FALSE), E137=4, VLOOKUP(H137, Wage_Info!$B$2:$AD$55, 9, FALSE)), C137=2016, _xlfn.IFS(E137=1, VLOOKUP(H137, Wage_Info!$B$2:$AD$55, 10, FALSE), E137=2, VLOOKUP(H137, Wage_Info!$B$2:$AD$55, 11, FALSE), E137=3, VLOOKUP(H137, Wage_Info!$B$2:$AD$55, 12, FALSE), E137=4, VLOOKUP(H137, Wage_Info!$B$2:$AD$55, 13, FALSE)), C137=2017, _xlfn.IFS(E137=1, VLOOKUP(H137, Wage_Info!$B$2:$AD$55, 14, FALSE), E137=2, VLOOKUP(H137, Wage_Info!$B$2:$AD$55, 15, FALSE)))</f>
        <v>0</v>
      </c>
      <c r="Z137" s="8">
        <f>_xlfn.IFS(C137=2014, _xlfn.IFS(E137=1, VLOOKUP(H137, Wage_Info!$B$2:$AD$55, 16, FALSE), E137=2, VLOOKUP(H137, Wage_Info!$B$2:$AD$55, 17, FALSE), E137=3, VLOOKUP(H137, Wage_Info!$B$2:$AD$55, 18, FALSE), E137=4, VLOOKUP(H137, Wage_Info!$B$2:$AD$55, 19, FALSE)), C137=2015, _xlfn.IFS(E137=1, VLOOKUP(H137, Wage_Info!$B$2:$AD$55, 20, FALSE), E137=2, VLOOKUP(H137, Wage_Info!$B$2:$AD$55, 21, FALSE), E137=3, VLOOKUP(H137, Wage_Info!$B$2:$AD$55, 22, FALSE), E137=4, VLOOKUP(H137, Wage_Info!$B$2:$AD$55, 23, FALSE)), C137=2016, _xlfn.IFS(E137=1, VLOOKUP(H137, Wage_Info!$B$2:$AD$55, 24, FALSE), E137=2, VLOOKUP(H137, Wage_Info!$B$2:$AD$55, 25, FALSE), E137=3, VLOOKUP(H137, Wage_Info!$B$2:$AD$55, 26, FALSE), E137=4, VLOOKUP(H137, Wage_Info!$B$2:$AD$55, 27, FALSE)), C137=2017, _xlfn.IFS(E137=1, VLOOKUP(H137, Wage_Info!$B$2:$AD$55, 28, FALSE), E137=2, VLOOKUP(H137, Wage_Info!$B$2:$AD$55, 29, FALSE)))</f>
        <v>0</v>
      </c>
      <c r="AA137" s="16" t="e">
        <f t="shared" si="20"/>
        <v>#DIV/0!</v>
      </c>
      <c r="AB137">
        <f>Key!C66</f>
        <v>1</v>
      </c>
      <c r="AC137">
        <f t="shared" si="21"/>
        <v>0</v>
      </c>
      <c r="AD137">
        <f t="shared" si="22"/>
        <v>0</v>
      </c>
      <c r="AE137">
        <f t="shared" si="23"/>
        <v>0</v>
      </c>
    </row>
    <row r="138" spans="1:31" x14ac:dyDescent="0.3">
      <c r="A138">
        <v>73</v>
      </c>
      <c r="B138">
        <v>73</v>
      </c>
      <c r="C138">
        <v>2015</v>
      </c>
      <c r="D138">
        <v>4</v>
      </c>
      <c r="E138">
        <f t="shared" si="16"/>
        <v>2</v>
      </c>
      <c r="F138">
        <v>2016</v>
      </c>
      <c r="G138" t="s">
        <v>284</v>
      </c>
      <c r="H138" s="13">
        <f>VALUE(IF(G138="foreign",53,SUBSTITUTE(G138,G138,VLOOKUP(G138,Key!$F$2:$G$55,2,))))</f>
        <v>11</v>
      </c>
      <c r="I138" t="s">
        <v>284</v>
      </c>
      <c r="J138">
        <f>VALUE(_xlfn.IFS(I138="foreign",53,I138="fictional",54,NOT(OR(I138="foreign",I138="fictional")),SUBSTITUTE(I138,I138,VLOOKUP(I138,Key!$F$2:$G$55,2,))))</f>
        <v>11</v>
      </c>
      <c r="K138">
        <f t="shared" si="17"/>
        <v>1</v>
      </c>
      <c r="L138">
        <f>VLOOKUP(H138, Key!$G$2:$J$54, 2)</f>
        <v>5</v>
      </c>
      <c r="M138">
        <f>VLOOKUP(J138, Key!$G$2:$J$54, 2)</f>
        <v>5</v>
      </c>
      <c r="N138">
        <f>VLOOKUP("*"&amp;G138&amp;"*",Key!$M$2:$N$6,2,FALSE)</f>
        <v>3</v>
      </c>
      <c r="O138">
        <f>VLOOKUP("*"&amp;G138&amp;"*",Key!$Q$2:$R$11,2,FALSE)</f>
        <v>7</v>
      </c>
      <c r="P138">
        <v>3022</v>
      </c>
      <c r="Q138" s="8">
        <v>40000000</v>
      </c>
      <c r="R138" t="s">
        <v>283</v>
      </c>
      <c r="S138">
        <f>VLOOKUP(R138, Key!$T$2:$U$11, 2, FALSE)</f>
        <v>4</v>
      </c>
      <c r="T138">
        <f t="shared" si="18"/>
        <v>0</v>
      </c>
      <c r="U138">
        <f>_xlfn.IFS(F138=2017, VLOOKUP(H138, 'State Pop'!$B$2:$F$55,5),F138=2016, VLOOKUP(H138, 'State Pop'!$B$2:$F$55,4), F138=2015, VLOOKUP(H138, 'State Pop'!$B$2:$F$55,3), F138=2014, VLOOKUP(H138, 'State Pop'!$B$2:$F$55,2))</f>
        <v>10313620</v>
      </c>
      <c r="V138">
        <f>_xlfn.IFS(C147=2014, _xlfn.IFS(D147=1, VLOOKUP(H138, Film_Workers!$B$2:$AR$55, 2, FALSE), D147=2, VLOOKUP(H138, Film_Workers!$B$2:$AR$55, 3, FALSE), D147=3, VLOOKUP(H138, Film_Workers!$B$2:$AR$55, 4, FALSE), D147=4, VLOOKUP(H138, Film_Workers!$B$2:$AR$55, 5, FALSE), D147=5, VLOOKUP(H138, Film_Workers!$B$2:$AR$55, 6, FALSE), D147=6, VLOOKUP(H138, Film_Workers!$B$2:$AR$55, 7, FALSE), D147=7, VLOOKUP(H138, Film_Workers!$B$2:$AR$55, 8, FALSE), D147=8, VLOOKUP(H138, Film_Workers!$B$2:$AR$55, 9, FALSE), D147=9, VLOOKUP(H138, Film_Workers!$B$2:$AR$55, 10, FALSE), D147=10, VLOOKUP(H138, Film_Workers!$B$2:$AR$55, 11, FALSE), D147=11, VLOOKUP(H138, Film_Workers!$B$2:$AR$55, 12, FALSE), D147=12, VLOOKUP(H138, Film_Workers!$B$2:$AR$55, 13, FALSE)), C147=2015, _xlfn.IFS(D147=1, VLOOKUP(H138, Film_Workers!$B$2:$AR$55, 14, FALSE), D147=2, VLOOKUP(H138, Film_Workers!$B$2:$AR$55, 15, FALSE), D147=3, VLOOKUP(H138, Film_Workers!$B$2:$AR$55, 16, FALSE), D147=4, VLOOKUP(H138, Film_Workers!$B$2:$AR$55, 17, FALSE), D147=5, VLOOKUP(H138, Film_Workers!$B$2:$AR$55, 18, FALSE), D147=6, VLOOKUP(H138, Film_Workers!$B$2:$AR$55, 19, FALSE), D147=7, VLOOKUP(H138, Film_Workers!$B$2:$AR$55, 20, FALSE), D147=8, VLOOKUP(H138, Film_Workers!$B$2:$AR$55, 21, FALSE), D147=9, VLOOKUP(H138, Film_Workers!$B$2:$AR$55, 22, FALSE), D147=10, VLOOKUP(H138, Film_Workers!$B$2:$AR$55, 23, FALSE), D147=11, VLOOKUP(H138, Film_Workers!$B$2:$AR$55, 24, FALSE), D147=12, VLOOKUP(H138, Film_Workers!$B$2:$AR$55, 25, FALSE)), C147=2016, _xlfn.IFS(D147=1, VLOOKUP(H138, Film_Workers!$B$2:$AR$55, 26, FALSE), D147=2, VLOOKUP(H138, Film_Workers!$B$2:$AR$55, 27, FALSE), D147=3, VLOOKUP(H138, Film_Workers!$B$2:$AR$55, 28, FALSE), D147=4, VLOOKUP(H138, Film_Workers!$B$2:$AR$55, 29, FALSE), D147=5, VLOOKUP(H138, Film_Workers!$B$2:$AR$55, 30, FALSE), D147=6, VLOOKUP(H138, Film_Workers!$B$2:$AR$55, 31, FALSE), D147=7, VLOOKUP(H138, Film_Workers!$B$2:$AR$55, 32, FALSE), D147=8, VLOOKUP(H138, Film_Workers!$B$2:$AR$55, 33, FALSE), D147=9, VLOOKUP(H138, Film_Workers!$B$2:$AR$55, 34, FALSE), D147=10, VLOOKUP(H138, Film_Workers!$B$2:$AR$55, 35, FALSE), D147=11, VLOOKUP(H138, Film_Workers!$B$2:$AR$55, 36, FALSE), D147=12, VLOOKUP(H138, Film_Workers!$B$2:$AR$55, 37, FALSE)), C147=2017, _xlfn.IFS(D147=1, VLOOKUP(H138, Film_Workers!$B$2:$AR$55, 38, FALSE), D147=2, VLOOKUP(H138, Film_Workers!$B$2:$AR$55, 39, FALSE), D147=3, VLOOKUP(H138, Film_Workers!$B$2:$AR$55, 40, FALSE), D147=4, VLOOKUP(H138, Film_Workers!$B$2:$AR$55, 41, FALSE), D147=5, VLOOKUP(H138, Film_Workers!$B$2:$AR$55, 42, FALSE), D147=6, VLOOKUP(H138, Film_Workers!$B$2:$AR$55, 43)))</f>
        <v>8687</v>
      </c>
      <c r="W138">
        <f>_xlfn.IFS(C138=2014, _xlfn.IFS(D138=1, VLOOKUP(H138, Priv_Workers!$B$2:$AR$55, 2, FALSE), D138=2, VLOOKUP(H138, Priv_Workers!$B$2:$AR$55, 3, FALSE), D138=3, VLOOKUP(H138, Priv_Workers!$B$2:$AR$55, 4, FALSE), D138=4, VLOOKUP(H138, Priv_Workers!$B$2:$AR$55, 5, FALSE), D138=5, VLOOKUP(H138, Priv_Workers!$B$2:$AR$55, 6, FALSE), D138=6, VLOOKUP(H138, Priv_Workers!$B$2:$AR$55, 7, FALSE), D138=7, VLOOKUP(H138, Priv_Workers!$B$2:$AR$55, 8, FALSE), D138=8, VLOOKUP(H138, Priv_Workers!$B$2:$AR$55, 9, FALSE), D138=9, VLOOKUP(H138, Priv_Workers!$B$2:$AR$55, 10, FALSE), D138=10, VLOOKUP(H138, Priv_Workers!$B$2:$AR$55, 11, FALSE), D138=11, VLOOKUP(H138, Priv_Workers!$B$2:$AR$55, 12, FALSE), D138=12, VLOOKUP(H138, Priv_Workers!$B$2:$AR$55, 13, FALSE)), C138=2015, _xlfn.IFS(D138=1, VLOOKUP(H138, Priv_Workers!$B$2:$AR$55, 14, FALSE), D138=2, VLOOKUP(H138, Priv_Workers!$B$2:$AR$55, 15, FALSE), D138=3, VLOOKUP(H138, Priv_Workers!$B$2:$AR$55, 16, FALSE), D138=4, VLOOKUP(H138, Priv_Workers!$B$2:$AR$55, 17, FALSE), D138=5, VLOOKUP(H138, Priv_Workers!$B$2:$AR$55, 18, FALSE), D138=6, VLOOKUP(H138, Priv_Workers!$B$2:$AR$55, 19, FALSE), D138=7, VLOOKUP(H138, Priv_Workers!$B$2:$AR$55, 20, FALSE), D138=8, VLOOKUP(H138, Priv_Workers!$B$2:$AR$55, 21, FALSE), D138=9, VLOOKUP(H138, Priv_Workers!$B$2:$AR$55, 22, FALSE), D138=10, VLOOKUP(H138, Priv_Workers!$B$2:$AR$55, 23, FALSE), D138=11, VLOOKUP(H138, Priv_Workers!$B$2:$AR$55, 24, FALSE), D138=12, VLOOKUP(H138, Priv_Workers!$B$2:$AR$55, 25, FALSE)), C138=2016, _xlfn.IFS(D138=1, VLOOKUP(H138, Priv_Workers!$B$2:$AR$55, 26, FALSE), D138=2, VLOOKUP(H138, Priv_Workers!$B$2:$AR$55, 27, FALSE), D138=3, VLOOKUP(H138, Priv_Workers!$B$2:$AR$55, 28, FALSE), D138=4, VLOOKUP(H138, Priv_Workers!$B$2:$AR$55, 29, FALSE), D138=5, VLOOKUP(H138, Priv_Workers!$B$2:$AR$55, 30, FALSE), D138=6, VLOOKUP(H138, Priv_Workers!$B$2:$AR$55, 31, FALSE), D138=7, VLOOKUP(H138, Priv_Workers!$B$2:$AR$55, 32, FALSE), D138=8, VLOOKUP(H138, Priv_Workers!$B$2:$AR$55, 33, FALSE), D138=9, VLOOKUP(H138, Priv_Workers!$B$2:$AR$55, 34, FALSE), D138=10, VLOOKUP(H138, Priv_Workers!$B$2:$AR$55, 35, FALSE), D138=11, VLOOKUP(H138, Priv_Workers!$B$2:$AR$55, 36, FALSE), D138=12, VLOOKUP(H138, Priv_Workers!$B$2:$AR$55, 37, FALSE)), C138=2017, _xlfn.IFS(D138=1, VLOOKUP(H138, Priv_Workers!$B$2:$AR$55, 38, FALSE), D138=2, VLOOKUP(H138, Priv_Workers!$B$2:$AR$55, 39, FALSE), D138=3, VLOOKUP(H138, Priv_Workers!$B$2:$AR$55, 40, FALSE), D138=4, VLOOKUP(H138, Priv_Workers!$B$2:$AR$55, 41, FALSE), D138=5, VLOOKUP(H138, Priv_Workers!$B$2:$AR$55, 42, FALSE), D138=6, VLOOKUP(H138, Priv_Workers!$B$2:$AR$55, 43)))</f>
        <v>3483321</v>
      </c>
      <c r="X138" s="15">
        <f t="shared" si="19"/>
        <v>2.4938844281075447E-3</v>
      </c>
      <c r="Y138" s="8">
        <f>_xlfn.IFS(C138=2014, _xlfn.IFS(E138=1, VLOOKUP(H138, Wage_Info!$B$2:$AD$55, 2, FALSE), E138=2, VLOOKUP(H138, Wage_Info!$B$2:$AD$55, 3, FALSE), E138=3, VLOOKUP(H138, Wage_Info!$B$2:$AD$55, 4, FALSE), E138=4, VLOOKUP(H138, Wage_Info!$B$2:$AD$55, 5, FALSE)), C138=2015, _xlfn.IFS(E138=1, VLOOKUP(H138, Wage_Info!$B$2:$AD$55, 6, FALSE), E138=2, VLOOKUP(H138, Wage_Info!$B$2:$AD$55, 7, FALSE), E138=3, VLOOKUP(H138, Wage_Info!$B$2:$AD$55, 8, FALSE), E138=4, VLOOKUP(H138, Wage_Info!$B$2:$AD$55, 9, FALSE)), C138=2016, _xlfn.IFS(E138=1, VLOOKUP(H138, Wage_Info!$B$2:$AD$55, 10, FALSE), E138=2, VLOOKUP(H138, Wage_Info!$B$2:$AD$55, 11, FALSE), E138=3, VLOOKUP(H138, Wage_Info!$B$2:$AD$55, 12, FALSE), E138=4, VLOOKUP(H138, Wage_Info!$B$2:$AD$55, 13, FALSE)), C138=2017, _xlfn.IFS(E138=1, VLOOKUP(H138, Wage_Info!$B$2:$AD$55, 14, FALSE), E138=2, VLOOKUP(H138, Wage_Info!$B$2:$AD$55, 15, FALSE)))</f>
        <v>111694238</v>
      </c>
      <c r="Z138" s="8">
        <f>_xlfn.IFS(C138=2014, _xlfn.IFS(E138=1, VLOOKUP(H138, Wage_Info!$B$2:$AD$55, 16, FALSE), E138=2, VLOOKUP(H138, Wage_Info!$B$2:$AD$55, 17, FALSE), E138=3, VLOOKUP(H138, Wage_Info!$B$2:$AD$55, 18, FALSE), E138=4, VLOOKUP(H138, Wage_Info!$B$2:$AD$55, 19, FALSE)), C138=2015, _xlfn.IFS(E138=1, VLOOKUP(H138, Wage_Info!$B$2:$AD$55, 20, FALSE), E138=2, VLOOKUP(H138, Wage_Info!$B$2:$AD$55, 21, FALSE), E138=3, VLOOKUP(H138, Wage_Info!$B$2:$AD$55, 22, FALSE), E138=4, VLOOKUP(H138, Wage_Info!$B$2:$AD$55, 23, FALSE)), C138=2016, _xlfn.IFS(E138=1, VLOOKUP(H138, Wage_Info!$B$2:$AD$55, 24, FALSE), E138=2, VLOOKUP(H138, Wage_Info!$B$2:$AD$55, 25, FALSE), E138=3, VLOOKUP(H138, Wage_Info!$B$2:$AD$55, 26, FALSE), E138=4, VLOOKUP(H138, Wage_Info!$B$2:$AD$55, 27, FALSE)), C138=2017, _xlfn.IFS(E138=1, VLOOKUP(H138, Wage_Info!$B$2:$AD$55, 28, FALSE), E138=2, VLOOKUP(H138, Wage_Info!$B$2:$AD$55, 29, FALSE)))</f>
        <v>41648395597</v>
      </c>
      <c r="AA138" s="16">
        <f t="shared" si="20"/>
        <v>2.6818377130485554E-3</v>
      </c>
      <c r="AB138">
        <f>Key!C74</f>
        <v>1</v>
      </c>
      <c r="AC138">
        <f t="shared" si="21"/>
        <v>0</v>
      </c>
      <c r="AD138">
        <f t="shared" si="22"/>
        <v>0</v>
      </c>
      <c r="AE138">
        <f t="shared" si="23"/>
        <v>0</v>
      </c>
    </row>
    <row r="139" spans="1:31" x14ac:dyDescent="0.3">
      <c r="A139">
        <v>83</v>
      </c>
      <c r="B139">
        <v>83</v>
      </c>
      <c r="C139">
        <v>2015</v>
      </c>
      <c r="D139">
        <v>4</v>
      </c>
      <c r="E139">
        <f t="shared" si="16"/>
        <v>2</v>
      </c>
      <c r="F139">
        <v>2016</v>
      </c>
      <c r="G139" t="s">
        <v>187</v>
      </c>
      <c r="H139" s="13">
        <f>VALUE(IF(G139="foreign",53,SUBSTITUTE(G139,G139,VLOOKUP(G139,Key!$F$2:$G$55,2,))))</f>
        <v>53</v>
      </c>
      <c r="I139" t="s">
        <v>187</v>
      </c>
      <c r="J139">
        <f>VALUE(_xlfn.IFS(I139="foreign",53,I139="fictional",54,NOT(OR(I139="foreign",I139="fictional")),SUBSTITUTE(I139,I139,VLOOKUP(I139,Key!$F$2:$G$55,2,))))</f>
        <v>53</v>
      </c>
      <c r="K139">
        <f t="shared" si="17"/>
        <v>1</v>
      </c>
      <c r="L139">
        <f>VLOOKUP(H139, Key!$G$2:$J$54, 2)</f>
        <v>0</v>
      </c>
      <c r="M139">
        <f>VLOOKUP(J139, Key!$G$2:$J$54, 2)</f>
        <v>0</v>
      </c>
      <c r="N139">
        <f>VLOOKUP("*"&amp;G139&amp;"*",Key!$M$2:$N$6,2,FALSE)</f>
        <v>0</v>
      </c>
      <c r="O139">
        <f>VLOOKUP("*"&amp;G139&amp;"*",Key!$Q$2:$R$11,2,FALSE)</f>
        <v>0</v>
      </c>
      <c r="P139">
        <v>2917</v>
      </c>
      <c r="Q139" s="8">
        <v>50000000</v>
      </c>
      <c r="R139" t="s">
        <v>178</v>
      </c>
      <c r="S139">
        <f>VLOOKUP(R139, Key!$T$2:$U$11, 2, FALSE)</f>
        <v>5</v>
      </c>
      <c r="T139">
        <f t="shared" si="18"/>
        <v>0</v>
      </c>
      <c r="U139">
        <f>_xlfn.IFS(F139=2017, VLOOKUP(H139, 'State Pop'!$B$2:$F$55,5),F139=2016, VLOOKUP(H139, 'State Pop'!$B$2:$F$55,4), F139=2015, VLOOKUP(H139, 'State Pop'!$B$2:$F$55,3), F139=2014, VLOOKUP(H139, 'State Pop'!$B$2:$F$55,2))</f>
        <v>0</v>
      </c>
      <c r="V139">
        <f>_xlfn.IFS(C148=2014, _xlfn.IFS(D148=1, VLOOKUP(H139, Film_Workers!$B$2:$AR$55, 2, FALSE), D148=2, VLOOKUP(H139, Film_Workers!$B$2:$AR$55, 3, FALSE), D148=3, VLOOKUP(H139, Film_Workers!$B$2:$AR$55, 4, FALSE), D148=4, VLOOKUP(H139, Film_Workers!$B$2:$AR$55, 5, FALSE), D148=5, VLOOKUP(H139, Film_Workers!$B$2:$AR$55, 6, FALSE), D148=6, VLOOKUP(H139, Film_Workers!$B$2:$AR$55, 7, FALSE), D148=7, VLOOKUP(H139, Film_Workers!$B$2:$AR$55, 8, FALSE), D148=8, VLOOKUP(H139, Film_Workers!$B$2:$AR$55, 9, FALSE), D148=9, VLOOKUP(H139, Film_Workers!$B$2:$AR$55, 10, FALSE), D148=10, VLOOKUP(H139, Film_Workers!$B$2:$AR$55, 11, FALSE), D148=11, VLOOKUP(H139, Film_Workers!$B$2:$AR$55, 12, FALSE), D148=12, VLOOKUP(H139, Film_Workers!$B$2:$AR$55, 13, FALSE)), C148=2015, _xlfn.IFS(D148=1, VLOOKUP(H139, Film_Workers!$B$2:$AR$55, 14, FALSE), D148=2, VLOOKUP(H139, Film_Workers!$B$2:$AR$55, 15, FALSE), D148=3, VLOOKUP(H139, Film_Workers!$B$2:$AR$55, 16, FALSE), D148=4, VLOOKUP(H139, Film_Workers!$B$2:$AR$55, 17, FALSE), D148=5, VLOOKUP(H139, Film_Workers!$B$2:$AR$55, 18, FALSE), D148=6, VLOOKUP(H139, Film_Workers!$B$2:$AR$55, 19, FALSE), D148=7, VLOOKUP(H139, Film_Workers!$B$2:$AR$55, 20, FALSE), D148=8, VLOOKUP(H139, Film_Workers!$B$2:$AR$55, 21, FALSE), D148=9, VLOOKUP(H139, Film_Workers!$B$2:$AR$55, 22, FALSE), D148=10, VLOOKUP(H139, Film_Workers!$B$2:$AR$55, 23, FALSE), D148=11, VLOOKUP(H139, Film_Workers!$B$2:$AR$55, 24, FALSE), D148=12, VLOOKUP(H139, Film_Workers!$B$2:$AR$55, 25, FALSE)), C148=2016, _xlfn.IFS(D148=1, VLOOKUP(H139, Film_Workers!$B$2:$AR$55, 26, FALSE), D148=2, VLOOKUP(H139, Film_Workers!$B$2:$AR$55, 27, FALSE), D148=3, VLOOKUP(H139, Film_Workers!$B$2:$AR$55, 28, FALSE), D148=4, VLOOKUP(H139, Film_Workers!$B$2:$AR$55, 29, FALSE), D148=5, VLOOKUP(H139, Film_Workers!$B$2:$AR$55, 30, FALSE), D148=6, VLOOKUP(H139, Film_Workers!$B$2:$AR$55, 31, FALSE), D148=7, VLOOKUP(H139, Film_Workers!$B$2:$AR$55, 32, FALSE), D148=8, VLOOKUP(H139, Film_Workers!$B$2:$AR$55, 33, FALSE), D148=9, VLOOKUP(H139, Film_Workers!$B$2:$AR$55, 34, FALSE), D148=10, VLOOKUP(H139, Film_Workers!$B$2:$AR$55, 35, FALSE), D148=11, VLOOKUP(H139, Film_Workers!$B$2:$AR$55, 36, FALSE), D148=12, VLOOKUP(H139, Film_Workers!$B$2:$AR$55, 37, FALSE)), C148=2017, _xlfn.IFS(D148=1, VLOOKUP(H139, Film_Workers!$B$2:$AR$55, 38, FALSE), D148=2, VLOOKUP(H139, Film_Workers!$B$2:$AR$55, 39, FALSE), D148=3, VLOOKUP(H139, Film_Workers!$B$2:$AR$55, 40, FALSE), D148=4, VLOOKUP(H139, Film_Workers!$B$2:$AR$55, 41, FALSE), D148=5, VLOOKUP(H139, Film_Workers!$B$2:$AR$55, 42, FALSE), D148=6, VLOOKUP(H139, Film_Workers!$B$2:$AR$55, 43)))</f>
        <v>0</v>
      </c>
      <c r="W139">
        <f>_xlfn.IFS(C139=2014, _xlfn.IFS(D139=1, VLOOKUP(H139, Priv_Workers!$B$2:$AR$55, 2, FALSE), D139=2, VLOOKUP(H139, Priv_Workers!$B$2:$AR$55, 3, FALSE), D139=3, VLOOKUP(H139, Priv_Workers!$B$2:$AR$55, 4, FALSE), D139=4, VLOOKUP(H139, Priv_Workers!$B$2:$AR$55, 5, FALSE), D139=5, VLOOKUP(H139, Priv_Workers!$B$2:$AR$55, 6, FALSE), D139=6, VLOOKUP(H139, Priv_Workers!$B$2:$AR$55, 7, FALSE), D139=7, VLOOKUP(H139, Priv_Workers!$B$2:$AR$55, 8, FALSE), D139=8, VLOOKUP(H139, Priv_Workers!$B$2:$AR$55, 9, FALSE), D139=9, VLOOKUP(H139, Priv_Workers!$B$2:$AR$55, 10, FALSE), D139=10, VLOOKUP(H139, Priv_Workers!$B$2:$AR$55, 11, FALSE), D139=11, VLOOKUP(H139, Priv_Workers!$B$2:$AR$55, 12, FALSE), D139=12, VLOOKUP(H139, Priv_Workers!$B$2:$AR$55, 13, FALSE)), C139=2015, _xlfn.IFS(D139=1, VLOOKUP(H139, Priv_Workers!$B$2:$AR$55, 14, FALSE), D139=2, VLOOKUP(H139, Priv_Workers!$B$2:$AR$55, 15, FALSE), D139=3, VLOOKUP(H139, Priv_Workers!$B$2:$AR$55, 16, FALSE), D139=4, VLOOKUP(H139, Priv_Workers!$B$2:$AR$55, 17, FALSE), D139=5, VLOOKUP(H139, Priv_Workers!$B$2:$AR$55, 18, FALSE), D139=6, VLOOKUP(H139, Priv_Workers!$B$2:$AR$55, 19, FALSE), D139=7, VLOOKUP(H139, Priv_Workers!$B$2:$AR$55, 20, FALSE), D139=8, VLOOKUP(H139, Priv_Workers!$B$2:$AR$55, 21, FALSE), D139=9, VLOOKUP(H139, Priv_Workers!$B$2:$AR$55, 22, FALSE), D139=10, VLOOKUP(H139, Priv_Workers!$B$2:$AR$55, 23, FALSE), D139=11, VLOOKUP(H139, Priv_Workers!$B$2:$AR$55, 24, FALSE), D139=12, VLOOKUP(H139, Priv_Workers!$B$2:$AR$55, 25, FALSE)), C139=2016, _xlfn.IFS(D139=1, VLOOKUP(H139, Priv_Workers!$B$2:$AR$55, 26, FALSE), D139=2, VLOOKUP(H139, Priv_Workers!$B$2:$AR$55, 27, FALSE), D139=3, VLOOKUP(H139, Priv_Workers!$B$2:$AR$55, 28, FALSE), D139=4, VLOOKUP(H139, Priv_Workers!$B$2:$AR$55, 29, FALSE), D139=5, VLOOKUP(H139, Priv_Workers!$B$2:$AR$55, 30, FALSE), D139=6, VLOOKUP(H139, Priv_Workers!$B$2:$AR$55, 31, FALSE), D139=7, VLOOKUP(H139, Priv_Workers!$B$2:$AR$55, 32, FALSE), D139=8, VLOOKUP(H139, Priv_Workers!$B$2:$AR$55, 33, FALSE), D139=9, VLOOKUP(H139, Priv_Workers!$B$2:$AR$55, 34, FALSE), D139=10, VLOOKUP(H139, Priv_Workers!$B$2:$AR$55, 35, FALSE), D139=11, VLOOKUP(H139, Priv_Workers!$B$2:$AR$55, 36, FALSE), D139=12, VLOOKUP(H139, Priv_Workers!$B$2:$AR$55, 37, FALSE)), C139=2017, _xlfn.IFS(D139=1, VLOOKUP(H139, Priv_Workers!$B$2:$AR$55, 38, FALSE), D139=2, VLOOKUP(H139, Priv_Workers!$B$2:$AR$55, 39, FALSE), D139=3, VLOOKUP(H139, Priv_Workers!$B$2:$AR$55, 40, FALSE), D139=4, VLOOKUP(H139, Priv_Workers!$B$2:$AR$55, 41, FALSE), D139=5, VLOOKUP(H139, Priv_Workers!$B$2:$AR$55, 42, FALSE), D139=6, VLOOKUP(H139, Priv_Workers!$B$2:$AR$55, 43)))</f>
        <v>0</v>
      </c>
      <c r="X139" s="15" t="e">
        <f t="shared" si="19"/>
        <v>#DIV/0!</v>
      </c>
      <c r="Y139" s="8">
        <f>_xlfn.IFS(C139=2014, _xlfn.IFS(E139=1, VLOOKUP(H139, Wage_Info!$B$2:$AD$55, 2, FALSE), E139=2, VLOOKUP(H139, Wage_Info!$B$2:$AD$55, 3, FALSE), E139=3, VLOOKUP(H139, Wage_Info!$B$2:$AD$55, 4, FALSE), E139=4, VLOOKUP(H139, Wage_Info!$B$2:$AD$55, 5, FALSE)), C139=2015, _xlfn.IFS(E139=1, VLOOKUP(H139, Wage_Info!$B$2:$AD$55, 6, FALSE), E139=2, VLOOKUP(H139, Wage_Info!$B$2:$AD$55, 7, FALSE), E139=3, VLOOKUP(H139, Wage_Info!$B$2:$AD$55, 8, FALSE), E139=4, VLOOKUP(H139, Wage_Info!$B$2:$AD$55, 9, FALSE)), C139=2016, _xlfn.IFS(E139=1, VLOOKUP(H139, Wage_Info!$B$2:$AD$55, 10, FALSE), E139=2, VLOOKUP(H139, Wage_Info!$B$2:$AD$55, 11, FALSE), E139=3, VLOOKUP(H139, Wage_Info!$B$2:$AD$55, 12, FALSE), E139=4, VLOOKUP(H139, Wage_Info!$B$2:$AD$55, 13, FALSE)), C139=2017, _xlfn.IFS(E139=1, VLOOKUP(H139, Wage_Info!$B$2:$AD$55, 14, FALSE), E139=2, VLOOKUP(H139, Wage_Info!$B$2:$AD$55, 15, FALSE)))</f>
        <v>0</v>
      </c>
      <c r="Z139" s="8">
        <f>_xlfn.IFS(C139=2014, _xlfn.IFS(E139=1, VLOOKUP(H139, Wage_Info!$B$2:$AD$55, 16, FALSE), E139=2, VLOOKUP(H139, Wage_Info!$B$2:$AD$55, 17, FALSE), E139=3, VLOOKUP(H139, Wage_Info!$B$2:$AD$55, 18, FALSE), E139=4, VLOOKUP(H139, Wage_Info!$B$2:$AD$55, 19, FALSE)), C139=2015, _xlfn.IFS(E139=1, VLOOKUP(H139, Wage_Info!$B$2:$AD$55, 20, FALSE), E139=2, VLOOKUP(H139, Wage_Info!$B$2:$AD$55, 21, FALSE), E139=3, VLOOKUP(H139, Wage_Info!$B$2:$AD$55, 22, FALSE), E139=4, VLOOKUP(H139, Wage_Info!$B$2:$AD$55, 23, FALSE)), C139=2016, _xlfn.IFS(E139=1, VLOOKUP(H139, Wage_Info!$B$2:$AD$55, 24, FALSE), E139=2, VLOOKUP(H139, Wage_Info!$B$2:$AD$55, 25, FALSE), E139=3, VLOOKUP(H139, Wage_Info!$B$2:$AD$55, 26, FALSE), E139=4, VLOOKUP(H139, Wage_Info!$B$2:$AD$55, 27, FALSE)), C139=2017, _xlfn.IFS(E139=1, VLOOKUP(H139, Wage_Info!$B$2:$AD$55, 28, FALSE), E139=2, VLOOKUP(H139, Wage_Info!$B$2:$AD$55, 29, FALSE)))</f>
        <v>0</v>
      </c>
      <c r="AA139" s="16" t="e">
        <f t="shared" si="20"/>
        <v>#DIV/0!</v>
      </c>
      <c r="AB139">
        <f>Key!C84</f>
        <v>1</v>
      </c>
      <c r="AC139">
        <f t="shared" si="21"/>
        <v>0</v>
      </c>
      <c r="AD139">
        <f t="shared" si="22"/>
        <v>0</v>
      </c>
      <c r="AE139">
        <f t="shared" si="23"/>
        <v>0</v>
      </c>
    </row>
    <row r="140" spans="1:31" x14ac:dyDescent="0.3">
      <c r="A140">
        <v>94</v>
      </c>
      <c r="B140">
        <v>94</v>
      </c>
      <c r="C140">
        <v>2015</v>
      </c>
      <c r="D140">
        <v>4</v>
      </c>
      <c r="E140">
        <f t="shared" si="16"/>
        <v>2</v>
      </c>
      <c r="F140">
        <v>2016</v>
      </c>
      <c r="G140" t="s">
        <v>282</v>
      </c>
      <c r="H140" s="13">
        <f>VALUE(IF(G140="foreign",53,SUBSTITUTE(G140,G140,VLOOKUP(G140,Key!$F$2:$G$55,2,))))</f>
        <v>53</v>
      </c>
      <c r="I140" t="s">
        <v>282</v>
      </c>
      <c r="J140">
        <f>VALUE(_xlfn.IFS(I140="foreign",53,I140="fictional",54,NOT(OR(I140="foreign",I140="fictional")),SUBSTITUTE(I140,I140,VLOOKUP(I140,Key!$F$2:$G$55,2,))))</f>
        <v>53</v>
      </c>
      <c r="K140">
        <f t="shared" si="17"/>
        <v>1</v>
      </c>
      <c r="L140">
        <f>VLOOKUP(H140, Key!$G$2:$J$54, 2)</f>
        <v>0</v>
      </c>
      <c r="M140">
        <f>VLOOKUP(J140, Key!$G$2:$J$54, 2)</f>
        <v>0</v>
      </c>
      <c r="N140">
        <f>VLOOKUP("*"&amp;G140&amp;"*",Key!$M$2:$N$6,2,FALSE)</f>
        <v>0</v>
      </c>
      <c r="O140">
        <f>VLOOKUP("*"&amp;G140&amp;"*",Key!$Q$2:$R$11,2,FALSE)</f>
        <v>0</v>
      </c>
      <c r="P140">
        <v>2762</v>
      </c>
      <c r="Q140" s="8">
        <v>20000000</v>
      </c>
      <c r="R140" t="s">
        <v>176</v>
      </c>
      <c r="S140">
        <f>VLOOKUP(R140, Key!$T$2:$U$11, 2, FALSE)</f>
        <v>3</v>
      </c>
      <c r="T140">
        <f t="shared" si="18"/>
        <v>0</v>
      </c>
      <c r="U140">
        <f>_xlfn.IFS(F140=2017, VLOOKUP(H140, 'State Pop'!$B$2:$F$55,5),F140=2016, VLOOKUP(H140, 'State Pop'!$B$2:$F$55,4), F140=2015, VLOOKUP(H140, 'State Pop'!$B$2:$F$55,3), F140=2014, VLOOKUP(H140, 'State Pop'!$B$2:$F$55,2))</f>
        <v>0</v>
      </c>
      <c r="V140">
        <f>_xlfn.IFS(C149=2014, _xlfn.IFS(D149=1, VLOOKUP(H140, Film_Workers!$B$2:$AR$55, 2, FALSE), D149=2, VLOOKUP(H140, Film_Workers!$B$2:$AR$55, 3, FALSE), D149=3, VLOOKUP(H140, Film_Workers!$B$2:$AR$55, 4, FALSE), D149=4, VLOOKUP(H140, Film_Workers!$B$2:$AR$55, 5, FALSE), D149=5, VLOOKUP(H140, Film_Workers!$B$2:$AR$55, 6, FALSE), D149=6, VLOOKUP(H140, Film_Workers!$B$2:$AR$55, 7, FALSE), D149=7, VLOOKUP(H140, Film_Workers!$B$2:$AR$55, 8, FALSE), D149=8, VLOOKUP(H140, Film_Workers!$B$2:$AR$55, 9, FALSE), D149=9, VLOOKUP(H140, Film_Workers!$B$2:$AR$55, 10, FALSE), D149=10, VLOOKUP(H140, Film_Workers!$B$2:$AR$55, 11, FALSE), D149=11, VLOOKUP(H140, Film_Workers!$B$2:$AR$55, 12, FALSE), D149=12, VLOOKUP(H140, Film_Workers!$B$2:$AR$55, 13, FALSE)), C149=2015, _xlfn.IFS(D149=1, VLOOKUP(H140, Film_Workers!$B$2:$AR$55, 14, FALSE), D149=2, VLOOKUP(H140, Film_Workers!$B$2:$AR$55, 15, FALSE), D149=3, VLOOKUP(H140, Film_Workers!$B$2:$AR$55, 16, FALSE), D149=4, VLOOKUP(H140, Film_Workers!$B$2:$AR$55, 17, FALSE), D149=5, VLOOKUP(H140, Film_Workers!$B$2:$AR$55, 18, FALSE), D149=6, VLOOKUP(H140, Film_Workers!$B$2:$AR$55, 19, FALSE), D149=7, VLOOKUP(H140, Film_Workers!$B$2:$AR$55, 20, FALSE), D149=8, VLOOKUP(H140, Film_Workers!$B$2:$AR$55, 21, FALSE), D149=9, VLOOKUP(H140, Film_Workers!$B$2:$AR$55, 22, FALSE), D149=10, VLOOKUP(H140, Film_Workers!$B$2:$AR$55, 23, FALSE), D149=11, VLOOKUP(H140, Film_Workers!$B$2:$AR$55, 24, FALSE), D149=12, VLOOKUP(H140, Film_Workers!$B$2:$AR$55, 25, FALSE)), C149=2016, _xlfn.IFS(D149=1, VLOOKUP(H140, Film_Workers!$B$2:$AR$55, 26, FALSE), D149=2, VLOOKUP(H140, Film_Workers!$B$2:$AR$55, 27, FALSE), D149=3, VLOOKUP(H140, Film_Workers!$B$2:$AR$55, 28, FALSE), D149=4, VLOOKUP(H140, Film_Workers!$B$2:$AR$55, 29, FALSE), D149=5, VLOOKUP(H140, Film_Workers!$B$2:$AR$55, 30, FALSE), D149=6, VLOOKUP(H140, Film_Workers!$B$2:$AR$55, 31, FALSE), D149=7, VLOOKUP(H140, Film_Workers!$B$2:$AR$55, 32, FALSE), D149=8, VLOOKUP(H140, Film_Workers!$B$2:$AR$55, 33, FALSE), D149=9, VLOOKUP(H140, Film_Workers!$B$2:$AR$55, 34, FALSE), D149=10, VLOOKUP(H140, Film_Workers!$B$2:$AR$55, 35, FALSE), D149=11, VLOOKUP(H140, Film_Workers!$B$2:$AR$55, 36, FALSE), D149=12, VLOOKUP(H140, Film_Workers!$B$2:$AR$55, 37, FALSE)), C149=2017, _xlfn.IFS(D149=1, VLOOKUP(H140, Film_Workers!$B$2:$AR$55, 38, FALSE), D149=2, VLOOKUP(H140, Film_Workers!$B$2:$AR$55, 39, FALSE), D149=3, VLOOKUP(H140, Film_Workers!$B$2:$AR$55, 40, FALSE), D149=4, VLOOKUP(H140, Film_Workers!$B$2:$AR$55, 41, FALSE), D149=5, VLOOKUP(H140, Film_Workers!$B$2:$AR$55, 42, FALSE), D149=6, VLOOKUP(H140, Film_Workers!$B$2:$AR$55, 43)))</f>
        <v>0</v>
      </c>
      <c r="W140">
        <f>_xlfn.IFS(C140=2014, _xlfn.IFS(D140=1, VLOOKUP(H140, Priv_Workers!$B$2:$AR$55, 2, FALSE), D140=2, VLOOKUP(H140, Priv_Workers!$B$2:$AR$55, 3, FALSE), D140=3, VLOOKUP(H140, Priv_Workers!$B$2:$AR$55, 4, FALSE), D140=4, VLOOKUP(H140, Priv_Workers!$B$2:$AR$55, 5, FALSE), D140=5, VLOOKUP(H140, Priv_Workers!$B$2:$AR$55, 6, FALSE), D140=6, VLOOKUP(H140, Priv_Workers!$B$2:$AR$55, 7, FALSE), D140=7, VLOOKUP(H140, Priv_Workers!$B$2:$AR$55, 8, FALSE), D140=8, VLOOKUP(H140, Priv_Workers!$B$2:$AR$55, 9, FALSE), D140=9, VLOOKUP(H140, Priv_Workers!$B$2:$AR$55, 10, FALSE), D140=10, VLOOKUP(H140, Priv_Workers!$B$2:$AR$55, 11, FALSE), D140=11, VLOOKUP(H140, Priv_Workers!$B$2:$AR$55, 12, FALSE), D140=12, VLOOKUP(H140, Priv_Workers!$B$2:$AR$55, 13, FALSE)), C140=2015, _xlfn.IFS(D140=1, VLOOKUP(H140, Priv_Workers!$B$2:$AR$55, 14, FALSE), D140=2, VLOOKUP(H140, Priv_Workers!$B$2:$AR$55, 15, FALSE), D140=3, VLOOKUP(H140, Priv_Workers!$B$2:$AR$55, 16, FALSE), D140=4, VLOOKUP(H140, Priv_Workers!$B$2:$AR$55, 17, FALSE), D140=5, VLOOKUP(H140, Priv_Workers!$B$2:$AR$55, 18, FALSE), D140=6, VLOOKUP(H140, Priv_Workers!$B$2:$AR$55, 19, FALSE), D140=7, VLOOKUP(H140, Priv_Workers!$B$2:$AR$55, 20, FALSE), D140=8, VLOOKUP(H140, Priv_Workers!$B$2:$AR$55, 21, FALSE), D140=9, VLOOKUP(H140, Priv_Workers!$B$2:$AR$55, 22, FALSE), D140=10, VLOOKUP(H140, Priv_Workers!$B$2:$AR$55, 23, FALSE), D140=11, VLOOKUP(H140, Priv_Workers!$B$2:$AR$55, 24, FALSE), D140=12, VLOOKUP(H140, Priv_Workers!$B$2:$AR$55, 25, FALSE)), C140=2016, _xlfn.IFS(D140=1, VLOOKUP(H140, Priv_Workers!$B$2:$AR$55, 26, FALSE), D140=2, VLOOKUP(H140, Priv_Workers!$B$2:$AR$55, 27, FALSE), D140=3, VLOOKUP(H140, Priv_Workers!$B$2:$AR$55, 28, FALSE), D140=4, VLOOKUP(H140, Priv_Workers!$B$2:$AR$55, 29, FALSE), D140=5, VLOOKUP(H140, Priv_Workers!$B$2:$AR$55, 30, FALSE), D140=6, VLOOKUP(H140, Priv_Workers!$B$2:$AR$55, 31, FALSE), D140=7, VLOOKUP(H140, Priv_Workers!$B$2:$AR$55, 32, FALSE), D140=8, VLOOKUP(H140, Priv_Workers!$B$2:$AR$55, 33, FALSE), D140=9, VLOOKUP(H140, Priv_Workers!$B$2:$AR$55, 34, FALSE), D140=10, VLOOKUP(H140, Priv_Workers!$B$2:$AR$55, 35, FALSE), D140=11, VLOOKUP(H140, Priv_Workers!$B$2:$AR$55, 36, FALSE), D140=12, VLOOKUP(H140, Priv_Workers!$B$2:$AR$55, 37, FALSE)), C140=2017, _xlfn.IFS(D140=1, VLOOKUP(H140, Priv_Workers!$B$2:$AR$55, 38, FALSE), D140=2, VLOOKUP(H140, Priv_Workers!$B$2:$AR$55, 39, FALSE), D140=3, VLOOKUP(H140, Priv_Workers!$B$2:$AR$55, 40, FALSE), D140=4, VLOOKUP(H140, Priv_Workers!$B$2:$AR$55, 41, FALSE), D140=5, VLOOKUP(H140, Priv_Workers!$B$2:$AR$55, 42, FALSE), D140=6, VLOOKUP(H140, Priv_Workers!$B$2:$AR$55, 43)))</f>
        <v>0</v>
      </c>
      <c r="X140" s="15" t="e">
        <f t="shared" si="19"/>
        <v>#DIV/0!</v>
      </c>
      <c r="Y140" s="8">
        <f>_xlfn.IFS(C140=2014, _xlfn.IFS(E140=1, VLOOKUP(H140, Wage_Info!$B$2:$AD$55, 2, FALSE), E140=2, VLOOKUP(H140, Wage_Info!$B$2:$AD$55, 3, FALSE), E140=3, VLOOKUP(H140, Wage_Info!$B$2:$AD$55, 4, FALSE), E140=4, VLOOKUP(H140, Wage_Info!$B$2:$AD$55, 5, FALSE)), C140=2015, _xlfn.IFS(E140=1, VLOOKUP(H140, Wage_Info!$B$2:$AD$55, 6, FALSE), E140=2, VLOOKUP(H140, Wage_Info!$B$2:$AD$55, 7, FALSE), E140=3, VLOOKUP(H140, Wage_Info!$B$2:$AD$55, 8, FALSE), E140=4, VLOOKUP(H140, Wage_Info!$B$2:$AD$55, 9, FALSE)), C140=2016, _xlfn.IFS(E140=1, VLOOKUP(H140, Wage_Info!$B$2:$AD$55, 10, FALSE), E140=2, VLOOKUP(H140, Wage_Info!$B$2:$AD$55, 11, FALSE), E140=3, VLOOKUP(H140, Wage_Info!$B$2:$AD$55, 12, FALSE), E140=4, VLOOKUP(H140, Wage_Info!$B$2:$AD$55, 13, FALSE)), C140=2017, _xlfn.IFS(E140=1, VLOOKUP(H140, Wage_Info!$B$2:$AD$55, 14, FALSE), E140=2, VLOOKUP(H140, Wage_Info!$B$2:$AD$55, 15, FALSE)))</f>
        <v>0</v>
      </c>
      <c r="Z140" s="8">
        <f>_xlfn.IFS(C140=2014, _xlfn.IFS(E140=1, VLOOKUP(H140, Wage_Info!$B$2:$AD$55, 16, FALSE), E140=2, VLOOKUP(H140, Wage_Info!$B$2:$AD$55, 17, FALSE), E140=3, VLOOKUP(H140, Wage_Info!$B$2:$AD$55, 18, FALSE), E140=4, VLOOKUP(H140, Wage_Info!$B$2:$AD$55, 19, FALSE)), C140=2015, _xlfn.IFS(E140=1, VLOOKUP(H140, Wage_Info!$B$2:$AD$55, 20, FALSE), E140=2, VLOOKUP(H140, Wage_Info!$B$2:$AD$55, 21, FALSE), E140=3, VLOOKUP(H140, Wage_Info!$B$2:$AD$55, 22, FALSE), E140=4, VLOOKUP(H140, Wage_Info!$B$2:$AD$55, 23, FALSE)), C140=2016, _xlfn.IFS(E140=1, VLOOKUP(H140, Wage_Info!$B$2:$AD$55, 24, FALSE), E140=2, VLOOKUP(H140, Wage_Info!$B$2:$AD$55, 25, FALSE), E140=3, VLOOKUP(H140, Wage_Info!$B$2:$AD$55, 26, FALSE), E140=4, VLOOKUP(H140, Wage_Info!$B$2:$AD$55, 27, FALSE)), C140=2017, _xlfn.IFS(E140=1, VLOOKUP(H140, Wage_Info!$B$2:$AD$55, 28, FALSE), E140=2, VLOOKUP(H140, Wage_Info!$B$2:$AD$55, 29, FALSE)))</f>
        <v>0</v>
      </c>
      <c r="AA140" s="16" t="e">
        <f t="shared" si="20"/>
        <v>#DIV/0!</v>
      </c>
      <c r="AB140">
        <f>Key!C95</f>
        <v>1</v>
      </c>
      <c r="AC140">
        <f t="shared" si="21"/>
        <v>0</v>
      </c>
      <c r="AD140">
        <f t="shared" si="22"/>
        <v>0</v>
      </c>
      <c r="AE140">
        <f t="shared" si="23"/>
        <v>0</v>
      </c>
    </row>
    <row r="141" spans="1:31" x14ac:dyDescent="0.3">
      <c r="A141">
        <v>102</v>
      </c>
      <c r="B141">
        <v>102</v>
      </c>
      <c r="C141">
        <v>2015</v>
      </c>
      <c r="D141">
        <v>5</v>
      </c>
      <c r="E141">
        <f t="shared" si="16"/>
        <v>2</v>
      </c>
      <c r="F141">
        <v>2016</v>
      </c>
      <c r="G141" t="s">
        <v>282</v>
      </c>
      <c r="H141" s="13">
        <f>VALUE(IF(G141="foreign",53,SUBSTITUTE(G141,G141,VLOOKUP(G141,Key!$F$2:$G$55,2,))))</f>
        <v>53</v>
      </c>
      <c r="I141" t="s">
        <v>187</v>
      </c>
      <c r="J141">
        <f>VALUE(_xlfn.IFS(I141="foreign",53,I141="fictional",54,NOT(OR(I141="foreign",I141="fictional")),SUBSTITUTE(I141,I141,VLOOKUP(I141,Key!$F$2:$G$55,2,))))</f>
        <v>53</v>
      </c>
      <c r="K141">
        <f t="shared" si="17"/>
        <v>1</v>
      </c>
      <c r="L141">
        <f>VLOOKUP(H141, Key!$G$2:$J$54, 2)</f>
        <v>0</v>
      </c>
      <c r="M141">
        <f>VLOOKUP(J141, Key!$G$2:$J$54, 2)</f>
        <v>0</v>
      </c>
      <c r="N141">
        <f>VLOOKUP("*"&amp;G141&amp;"*",Key!$M$2:$N$6,2,FALSE)</f>
        <v>0</v>
      </c>
      <c r="O141">
        <f>VLOOKUP("*"&amp;G141&amp;"*",Key!$Q$2:$R$11,2,FALSE)</f>
        <v>0</v>
      </c>
      <c r="P141">
        <v>2509</v>
      </c>
      <c r="Q141" s="8">
        <v>10000000</v>
      </c>
      <c r="R141" t="s">
        <v>174</v>
      </c>
      <c r="S141">
        <f>VLOOKUP(R141, Key!$T$2:$U$11, 2, FALSE)</f>
        <v>1</v>
      </c>
      <c r="T141">
        <f t="shared" si="18"/>
        <v>0</v>
      </c>
      <c r="U141">
        <f>_xlfn.IFS(F141=2017, VLOOKUP(H141, 'State Pop'!$B$2:$F$55,5),F141=2016, VLOOKUP(H141, 'State Pop'!$B$2:$F$55,4), F141=2015, VLOOKUP(H141, 'State Pop'!$B$2:$F$55,3), F141=2014, VLOOKUP(H141, 'State Pop'!$B$2:$F$55,2))</f>
        <v>0</v>
      </c>
      <c r="V141">
        <f>_xlfn.IFS(C141=2014, _xlfn.IFS(D141=1, VLOOKUP(H141, Film_Workers!$B$2:$AR$55, 2, FALSE), D141=2, VLOOKUP(H141, Film_Workers!$B$2:$AR$55, 3, FALSE), D141=3, VLOOKUP(H141, Film_Workers!$B$2:$AR$55, 4, FALSE), D141=4, VLOOKUP(H141, Film_Workers!$B$2:$AR$55, 5, FALSE), D141=5, VLOOKUP(H141, Film_Workers!$B$2:$AR$55, 6, FALSE), D141=6, VLOOKUP(H141, Film_Workers!$B$2:$AR$55, 7, FALSE), D141=7, VLOOKUP(H141, Film_Workers!$B$2:$AR$55, 8, FALSE), D141=8, VLOOKUP(H141, Film_Workers!$B$2:$AR$55, 9, FALSE), D141=9, VLOOKUP(H141, Film_Workers!$B$2:$AR$55, 10, FALSE), D141=10, VLOOKUP(H141, Film_Workers!$B$2:$AR$55, 11, FALSE), D141=11, VLOOKUP(H141, Film_Workers!$B$2:$AR$55, 12, FALSE), D141=12, VLOOKUP(H141, Film_Workers!$B$2:$AR$55, 13, FALSE)), C141=2015, _xlfn.IFS(D141=1, VLOOKUP(H141, Film_Workers!$B$2:$AR$55, 14, FALSE), D141=2, VLOOKUP(H141, Film_Workers!$B$2:$AR$55, 15, FALSE), D141=3, VLOOKUP(H141, Film_Workers!$B$2:$AR$55, 16, FALSE), D141=4, VLOOKUP(H141, Film_Workers!$B$2:$AR$55, 17, FALSE), D141=5, VLOOKUP(H141, Film_Workers!$B$2:$AR$55, 18, FALSE), D141=6, VLOOKUP(H141, Film_Workers!$B$2:$AR$55, 19, FALSE), D141=7, VLOOKUP(H141, Film_Workers!$B$2:$AR$55, 20, FALSE), D141=8, VLOOKUP(H141, Film_Workers!$B$2:$AR$55, 21, FALSE), D141=9, VLOOKUP(H141, Film_Workers!$B$2:$AR$55, 22, FALSE), D141=10, VLOOKUP(H141, Film_Workers!$B$2:$AR$55, 23, FALSE), D141=11, VLOOKUP(H141, Film_Workers!$B$2:$AR$55, 24, FALSE), D141=12, VLOOKUP(H141, Film_Workers!$B$2:$AR$55, 25, FALSE)), C141=2016, _xlfn.IFS(D141=1, VLOOKUP(H141, Film_Workers!$B$2:$AR$55, 26, FALSE), D141=2, VLOOKUP(H141, Film_Workers!$B$2:$AR$55, 27, FALSE), D141=3, VLOOKUP(H141, Film_Workers!$B$2:$AR$55, 28, FALSE), D141=4, VLOOKUP(H141, Film_Workers!$B$2:$AR$55, 29, FALSE), D141=5, VLOOKUP(H141, Film_Workers!$B$2:$AR$55, 30, FALSE), D141=6, VLOOKUP(H141, Film_Workers!$B$2:$AR$55, 31, FALSE), D141=7, VLOOKUP(H141, Film_Workers!$B$2:$AR$55, 32, FALSE), D141=8, VLOOKUP(H141, Film_Workers!$B$2:$AR$55, 33, FALSE), D141=9, VLOOKUP(H141, Film_Workers!$B$2:$AR$55, 34, FALSE), D141=10, VLOOKUP(H141, Film_Workers!$B$2:$AR$55, 35, FALSE), D141=11, VLOOKUP(H141, Film_Workers!$B$2:$AR$55, 36, FALSE), D141=12, VLOOKUP(H141, Film_Workers!$B$2:$AR$55, 37, FALSE)), C141=2017, _xlfn.IFS(D141=1, VLOOKUP(H141, Film_Workers!$B$2:$AR$55, 38, FALSE), D141=2, VLOOKUP(H141, Film_Workers!$B$2:$AR$55, 39, FALSE), D141=3, VLOOKUP(H141, Film_Workers!$B$2:$AR$55, 40, FALSE), D141=4, VLOOKUP(H141, Film_Workers!$B$2:$AR$55, 41, FALSE), D141=5, VLOOKUP(H141, Film_Workers!$B$2:$AR$55, 42, FALSE), D141=6, VLOOKUP(H141, Film_Workers!$B$2:$AR$55, 43)))</f>
        <v>0</v>
      </c>
      <c r="W141">
        <f>_xlfn.IFS(C141=2014, _xlfn.IFS(D141=1, VLOOKUP(H141, Priv_Workers!$B$2:$AR$55, 2, FALSE), D141=2, VLOOKUP(H141, Priv_Workers!$B$2:$AR$55, 3, FALSE), D141=3, VLOOKUP(H141, Priv_Workers!$B$2:$AR$55, 4, FALSE), D141=4, VLOOKUP(H141, Priv_Workers!$B$2:$AR$55, 5, FALSE), D141=5, VLOOKUP(H141, Priv_Workers!$B$2:$AR$55, 6, FALSE), D141=6, VLOOKUP(H141, Priv_Workers!$B$2:$AR$55, 7, FALSE), D141=7, VLOOKUP(H141, Priv_Workers!$B$2:$AR$55, 8, FALSE), D141=8, VLOOKUP(H141, Priv_Workers!$B$2:$AR$55, 9, FALSE), D141=9, VLOOKUP(H141, Priv_Workers!$B$2:$AR$55, 10, FALSE), D141=10, VLOOKUP(H141, Priv_Workers!$B$2:$AR$55, 11, FALSE), D141=11, VLOOKUP(H141, Priv_Workers!$B$2:$AR$55, 12, FALSE), D141=12, VLOOKUP(H141, Priv_Workers!$B$2:$AR$55, 13, FALSE)), C141=2015, _xlfn.IFS(D141=1, VLOOKUP(H141, Priv_Workers!$B$2:$AR$55, 14, FALSE), D141=2, VLOOKUP(H141, Priv_Workers!$B$2:$AR$55, 15, FALSE), D141=3, VLOOKUP(H141, Priv_Workers!$B$2:$AR$55, 16, FALSE), D141=4, VLOOKUP(H141, Priv_Workers!$B$2:$AR$55, 17, FALSE), D141=5, VLOOKUP(H141, Priv_Workers!$B$2:$AR$55, 18, FALSE), D141=6, VLOOKUP(H141, Priv_Workers!$B$2:$AR$55, 19, FALSE), D141=7, VLOOKUP(H141, Priv_Workers!$B$2:$AR$55, 20, FALSE), D141=8, VLOOKUP(H141, Priv_Workers!$B$2:$AR$55, 21, FALSE), D141=9, VLOOKUP(H141, Priv_Workers!$B$2:$AR$55, 22, FALSE), D141=10, VLOOKUP(H141, Priv_Workers!$B$2:$AR$55, 23, FALSE), D141=11, VLOOKUP(H141, Priv_Workers!$B$2:$AR$55, 24, FALSE), D141=12, VLOOKUP(H141, Priv_Workers!$B$2:$AR$55, 25, FALSE)), C141=2016, _xlfn.IFS(D141=1, VLOOKUP(H141, Priv_Workers!$B$2:$AR$55, 26, FALSE), D141=2, VLOOKUP(H141, Priv_Workers!$B$2:$AR$55, 27, FALSE), D141=3, VLOOKUP(H141, Priv_Workers!$B$2:$AR$55, 28, FALSE), D141=4, VLOOKUP(H141, Priv_Workers!$B$2:$AR$55, 29, FALSE), D141=5, VLOOKUP(H141, Priv_Workers!$B$2:$AR$55, 30, FALSE), D141=6, VLOOKUP(H141, Priv_Workers!$B$2:$AR$55, 31, FALSE), D141=7, VLOOKUP(H141, Priv_Workers!$B$2:$AR$55, 32, FALSE), D141=8, VLOOKUP(H141, Priv_Workers!$B$2:$AR$55, 33, FALSE), D141=9, VLOOKUP(H141, Priv_Workers!$B$2:$AR$55, 34, FALSE), D141=10, VLOOKUP(H141, Priv_Workers!$B$2:$AR$55, 35, FALSE), D141=11, VLOOKUP(H141, Priv_Workers!$B$2:$AR$55, 36, FALSE), D141=12, VLOOKUP(H141, Priv_Workers!$B$2:$AR$55, 37, FALSE)), C141=2017, _xlfn.IFS(D141=1, VLOOKUP(H141, Priv_Workers!$B$2:$AR$55, 38, FALSE), D141=2, VLOOKUP(H141, Priv_Workers!$B$2:$AR$55, 39, FALSE), D141=3, VLOOKUP(H141, Priv_Workers!$B$2:$AR$55, 40, FALSE), D141=4, VLOOKUP(H141, Priv_Workers!$B$2:$AR$55, 41, FALSE), D141=5, VLOOKUP(H141, Priv_Workers!$B$2:$AR$55, 42, FALSE), D141=6, VLOOKUP(H141, Priv_Workers!$B$2:$AR$55, 43)))</f>
        <v>0</v>
      </c>
      <c r="X141" s="15" t="e">
        <f t="shared" si="19"/>
        <v>#DIV/0!</v>
      </c>
      <c r="Y141" s="8">
        <f>_xlfn.IFS(C141=2014, _xlfn.IFS(E141=1, VLOOKUP(H141, Wage_Info!$B$2:$AD$55, 2, FALSE), E141=2, VLOOKUP(H141, Wage_Info!$B$2:$AD$55, 3, FALSE), E141=3, VLOOKUP(H141, Wage_Info!$B$2:$AD$55, 4, FALSE), E141=4, VLOOKUP(H141, Wage_Info!$B$2:$AD$55, 5, FALSE)), C141=2015, _xlfn.IFS(E141=1, VLOOKUP(H141, Wage_Info!$B$2:$AD$55, 6, FALSE), E141=2, VLOOKUP(H141, Wage_Info!$B$2:$AD$55, 7, FALSE), E141=3, VLOOKUP(H141, Wage_Info!$B$2:$AD$55, 8, FALSE), E141=4, VLOOKUP(H141, Wage_Info!$B$2:$AD$55, 9, FALSE)), C141=2016, _xlfn.IFS(E141=1, VLOOKUP(H141, Wage_Info!$B$2:$AD$55, 10, FALSE), E141=2, VLOOKUP(H141, Wage_Info!$B$2:$AD$55, 11, FALSE), E141=3, VLOOKUP(H141, Wage_Info!$B$2:$AD$55, 12, FALSE), E141=4, VLOOKUP(H141, Wage_Info!$B$2:$AD$55, 13, FALSE)), C141=2017, _xlfn.IFS(E141=1, VLOOKUP(H141, Wage_Info!$B$2:$AD$55, 14, FALSE), E141=2, VLOOKUP(H141, Wage_Info!$B$2:$AD$55, 15, FALSE)))</f>
        <v>0</v>
      </c>
      <c r="Z141" s="8">
        <f>_xlfn.IFS(C141=2014, _xlfn.IFS(E141=1, VLOOKUP(H141, Wage_Info!$B$2:$AD$55, 16, FALSE), E141=2, VLOOKUP(H141, Wage_Info!$B$2:$AD$55, 17, FALSE), E141=3, VLOOKUP(H141, Wage_Info!$B$2:$AD$55, 18, FALSE), E141=4, VLOOKUP(H141, Wage_Info!$B$2:$AD$55, 19, FALSE)), C141=2015, _xlfn.IFS(E141=1, VLOOKUP(H141, Wage_Info!$B$2:$AD$55, 20, FALSE), E141=2, VLOOKUP(H141, Wage_Info!$B$2:$AD$55, 21, FALSE), E141=3, VLOOKUP(H141, Wage_Info!$B$2:$AD$55, 22, FALSE), E141=4, VLOOKUP(H141, Wage_Info!$B$2:$AD$55, 23, FALSE)), C141=2016, _xlfn.IFS(E141=1, VLOOKUP(H141, Wage_Info!$B$2:$AD$55, 24, FALSE), E141=2, VLOOKUP(H141, Wage_Info!$B$2:$AD$55, 25, FALSE), E141=3, VLOOKUP(H141, Wage_Info!$B$2:$AD$55, 26, FALSE), E141=4, VLOOKUP(H141, Wage_Info!$B$2:$AD$55, 27, FALSE)), C141=2017, _xlfn.IFS(E141=1, VLOOKUP(H141, Wage_Info!$B$2:$AD$55, 28, FALSE), E141=2, VLOOKUP(H141, Wage_Info!$B$2:$AD$55, 29, FALSE)))</f>
        <v>0</v>
      </c>
      <c r="AA141" s="16" t="e">
        <f t="shared" si="20"/>
        <v>#DIV/0!</v>
      </c>
      <c r="AB141">
        <f>Key!C103</f>
        <v>1</v>
      </c>
      <c r="AC141">
        <f t="shared" si="21"/>
        <v>0</v>
      </c>
      <c r="AD141">
        <f t="shared" si="22"/>
        <v>0</v>
      </c>
      <c r="AE141">
        <f t="shared" si="23"/>
        <v>0</v>
      </c>
    </row>
    <row r="142" spans="1:31" x14ac:dyDescent="0.3">
      <c r="A142">
        <v>112</v>
      </c>
      <c r="B142">
        <v>112</v>
      </c>
      <c r="C142">
        <v>2015</v>
      </c>
      <c r="D142">
        <v>5</v>
      </c>
      <c r="E142">
        <f t="shared" si="16"/>
        <v>2</v>
      </c>
      <c r="F142">
        <v>2016</v>
      </c>
      <c r="G142" t="s">
        <v>15</v>
      </c>
      <c r="H142" s="13">
        <f>VALUE(IF(G142="foreign",53,SUBSTITUTE(G142,G142,VLOOKUP(G142,Key!$F$2:$G$55,2,))))</f>
        <v>5</v>
      </c>
      <c r="I142" t="s">
        <v>15</v>
      </c>
      <c r="J142">
        <f>VALUE(_xlfn.IFS(I142="foreign",53,I142="fictional",54,NOT(OR(I142="foreign",I142="fictional")),SUBSTITUTE(I142,I142,VLOOKUP(I142,Key!$F$2:$G$55,2,))))</f>
        <v>5</v>
      </c>
      <c r="K142">
        <f t="shared" si="17"/>
        <v>1</v>
      </c>
      <c r="L142">
        <f>VLOOKUP(H142, Key!$G$2:$J$54, 2)</f>
        <v>3</v>
      </c>
      <c r="M142">
        <f>VLOOKUP(J142, Key!$G$2:$J$54, 2)</f>
        <v>3</v>
      </c>
      <c r="N142">
        <f>VLOOKUP("*"&amp;G142&amp;"*",Key!$M$2:$N$6,2,FALSE)</f>
        <v>4</v>
      </c>
      <c r="O142">
        <f>VLOOKUP("*"&amp;G142&amp;"*",Key!$Q$2:$R$11,2,FALSE)</f>
        <v>6</v>
      </c>
      <c r="P142">
        <v>2313</v>
      </c>
      <c r="Q142" s="8">
        <v>20000000</v>
      </c>
      <c r="R142" t="s">
        <v>331</v>
      </c>
      <c r="S142">
        <f>VLOOKUP(R142, Key!$T$2:$U$13, 2, FALSE)</f>
        <v>1</v>
      </c>
      <c r="T142">
        <f t="shared" si="18"/>
        <v>0</v>
      </c>
      <c r="U142">
        <f>_xlfn.IFS(F142=2017, VLOOKUP(H142, 'State Pop'!$B$2:$F$55,5),F142=2016, VLOOKUP(H142, 'State Pop'!$B$2:$F$55,4), F142=2015, VLOOKUP(H142, 'State Pop'!$B$2:$F$55,3), F142=2014, VLOOKUP(H142, 'State Pop'!$B$2:$F$55,2))</f>
        <v>39296476</v>
      </c>
      <c r="V142">
        <f>_xlfn.IFS(C142=2014, _xlfn.IFS(D142=1, VLOOKUP(H142, Film_Workers!$B$2:$AR$55, 2, FALSE), D142=2, VLOOKUP(H142, Film_Workers!$B$2:$AR$55, 3, FALSE), D142=3, VLOOKUP(H142, Film_Workers!$B$2:$AR$55, 4, FALSE), D142=4, VLOOKUP(H142, Film_Workers!$B$2:$AR$55, 5, FALSE), D142=5, VLOOKUP(H142, Film_Workers!$B$2:$AR$55, 6, FALSE), D142=6, VLOOKUP(H142, Film_Workers!$B$2:$AR$55, 7, FALSE), D142=7, VLOOKUP(H142, Film_Workers!$B$2:$AR$55, 8, FALSE), D142=8, VLOOKUP(H142, Film_Workers!$B$2:$AR$55, 9, FALSE), D142=9, VLOOKUP(H142, Film_Workers!$B$2:$AR$55, 10, FALSE), D142=10, VLOOKUP(H142, Film_Workers!$B$2:$AR$55, 11, FALSE), D142=11, VLOOKUP(H142, Film_Workers!$B$2:$AR$55, 12, FALSE), D142=12, VLOOKUP(H142, Film_Workers!$B$2:$AR$55, 13, FALSE)), C142=2015, _xlfn.IFS(D142=1, VLOOKUP(H142, Film_Workers!$B$2:$AR$55, 14, FALSE), D142=2, VLOOKUP(H142, Film_Workers!$B$2:$AR$55, 15, FALSE), D142=3, VLOOKUP(H142, Film_Workers!$B$2:$AR$55, 16, FALSE), D142=4, VLOOKUP(H142, Film_Workers!$B$2:$AR$55, 17, FALSE), D142=5, VLOOKUP(H142, Film_Workers!$B$2:$AR$55, 18, FALSE), D142=6, VLOOKUP(H142, Film_Workers!$B$2:$AR$55, 19, FALSE), D142=7, VLOOKUP(H142, Film_Workers!$B$2:$AR$55, 20, FALSE), D142=8, VLOOKUP(H142, Film_Workers!$B$2:$AR$55, 21, FALSE), D142=9, VLOOKUP(H142, Film_Workers!$B$2:$AR$55, 22, FALSE), D142=10, VLOOKUP(H142, Film_Workers!$B$2:$AR$55, 23, FALSE), D142=11, VLOOKUP(H142, Film_Workers!$B$2:$AR$55, 24, FALSE), D142=12, VLOOKUP(H142, Film_Workers!$B$2:$AR$55, 25, FALSE)), C142=2016, _xlfn.IFS(D142=1, VLOOKUP(H142, Film_Workers!$B$2:$AR$55, 26, FALSE), D142=2, VLOOKUP(H142, Film_Workers!$B$2:$AR$55, 27, FALSE), D142=3, VLOOKUP(H142, Film_Workers!$B$2:$AR$55, 28, FALSE), D142=4, VLOOKUP(H142, Film_Workers!$B$2:$AR$55, 29, FALSE), D142=5, VLOOKUP(H142, Film_Workers!$B$2:$AR$55, 30, FALSE), D142=6, VLOOKUP(H142, Film_Workers!$B$2:$AR$55, 31, FALSE), D142=7, VLOOKUP(H142, Film_Workers!$B$2:$AR$55, 32, FALSE), D142=8, VLOOKUP(H142, Film_Workers!$B$2:$AR$55, 33, FALSE), D142=9, VLOOKUP(H142, Film_Workers!$B$2:$AR$55, 34, FALSE), D142=10, VLOOKUP(H142, Film_Workers!$B$2:$AR$55, 35, FALSE), D142=11, VLOOKUP(H142, Film_Workers!$B$2:$AR$55, 36, FALSE), D142=12, VLOOKUP(H142, Film_Workers!$B$2:$AR$55, 37, FALSE)), C142=2017, _xlfn.IFS(D142=1, VLOOKUP(H142, Film_Workers!$B$2:$AR$55, 38, FALSE), D142=2, VLOOKUP(H142, Film_Workers!$B$2:$AR$55, 39, FALSE), D142=3, VLOOKUP(H142, Film_Workers!$B$2:$AR$55, 40, FALSE), D142=4, VLOOKUP(H142, Film_Workers!$B$2:$AR$55, 41, FALSE), D142=5, VLOOKUP(H142, Film_Workers!$B$2:$AR$55, 42, FALSE), D142=6, VLOOKUP(H142, Film_Workers!$B$2:$AR$55, 43)))</f>
        <v>113433</v>
      </c>
      <c r="W142">
        <f>_xlfn.IFS(C142=2014, _xlfn.IFS(D142=1, VLOOKUP(H142, Priv_Workers!$B$2:$AR$55, 2, FALSE), D142=2, VLOOKUP(H142, Priv_Workers!$B$2:$AR$55, 3, FALSE), D142=3, VLOOKUP(H142, Priv_Workers!$B$2:$AR$55, 4, FALSE), D142=4, VLOOKUP(H142, Priv_Workers!$B$2:$AR$55, 5, FALSE), D142=5, VLOOKUP(H142, Priv_Workers!$B$2:$AR$55, 6, FALSE), D142=6, VLOOKUP(H142, Priv_Workers!$B$2:$AR$55, 7, FALSE), D142=7, VLOOKUP(H142, Priv_Workers!$B$2:$AR$55, 8, FALSE), D142=8, VLOOKUP(H142, Priv_Workers!$B$2:$AR$55, 9, FALSE), D142=9, VLOOKUP(H142, Priv_Workers!$B$2:$AR$55, 10, FALSE), D142=10, VLOOKUP(H142, Priv_Workers!$B$2:$AR$55, 11, FALSE), D142=11, VLOOKUP(H142, Priv_Workers!$B$2:$AR$55, 12, FALSE), D142=12, VLOOKUP(H142, Priv_Workers!$B$2:$AR$55, 13, FALSE)), C142=2015, _xlfn.IFS(D142=1, VLOOKUP(H142, Priv_Workers!$B$2:$AR$55, 14, FALSE), D142=2, VLOOKUP(H142, Priv_Workers!$B$2:$AR$55, 15, FALSE), D142=3, VLOOKUP(H142, Priv_Workers!$B$2:$AR$55, 16, FALSE), D142=4, VLOOKUP(H142, Priv_Workers!$B$2:$AR$55, 17, FALSE), D142=5, VLOOKUP(H142, Priv_Workers!$B$2:$AR$55, 18, FALSE), D142=6, VLOOKUP(H142, Priv_Workers!$B$2:$AR$55, 19, FALSE), D142=7, VLOOKUP(H142, Priv_Workers!$B$2:$AR$55, 20, FALSE), D142=8, VLOOKUP(H142, Priv_Workers!$B$2:$AR$55, 21, FALSE), D142=9, VLOOKUP(H142, Priv_Workers!$B$2:$AR$55, 22, FALSE), D142=10, VLOOKUP(H142, Priv_Workers!$B$2:$AR$55, 23, FALSE), D142=11, VLOOKUP(H142, Priv_Workers!$B$2:$AR$55, 24, FALSE), D142=12, VLOOKUP(H142, Priv_Workers!$B$2:$AR$55, 25, FALSE)), C142=2016, _xlfn.IFS(D142=1, VLOOKUP(H142, Priv_Workers!$B$2:$AR$55, 26, FALSE), D142=2, VLOOKUP(H142, Priv_Workers!$B$2:$AR$55, 27, FALSE), D142=3, VLOOKUP(H142, Priv_Workers!$B$2:$AR$55, 28, FALSE), D142=4, VLOOKUP(H142, Priv_Workers!$B$2:$AR$55, 29, FALSE), D142=5, VLOOKUP(H142, Priv_Workers!$B$2:$AR$55, 30, FALSE), D142=6, VLOOKUP(H142, Priv_Workers!$B$2:$AR$55, 31, FALSE), D142=7, VLOOKUP(H142, Priv_Workers!$B$2:$AR$55, 32, FALSE), D142=8, VLOOKUP(H142, Priv_Workers!$B$2:$AR$55, 33, FALSE), D142=9, VLOOKUP(H142, Priv_Workers!$B$2:$AR$55, 34, FALSE), D142=10, VLOOKUP(H142, Priv_Workers!$B$2:$AR$55, 35, FALSE), D142=11, VLOOKUP(H142, Priv_Workers!$B$2:$AR$55, 36, FALSE), D142=12, VLOOKUP(H142, Priv_Workers!$B$2:$AR$55, 37, FALSE)), C142=2017, _xlfn.IFS(D142=1, VLOOKUP(H142, Priv_Workers!$B$2:$AR$55, 38, FALSE), D142=2, VLOOKUP(H142, Priv_Workers!$B$2:$AR$55, 39, FALSE), D142=3, VLOOKUP(H142, Priv_Workers!$B$2:$AR$55, 40, FALSE), D142=4, VLOOKUP(H142, Priv_Workers!$B$2:$AR$55, 41, FALSE), D142=5, VLOOKUP(H142, Priv_Workers!$B$2:$AR$55, 42, FALSE), D142=6, VLOOKUP(H142, Priv_Workers!$B$2:$AR$55, 43)))</f>
        <v>13875181</v>
      </c>
      <c r="X142" s="15">
        <f t="shared" si="19"/>
        <v>8.1752447049159207E-3</v>
      </c>
      <c r="Y142" s="8">
        <f>_xlfn.IFS(C142=2014, _xlfn.IFS(E142=1, VLOOKUP(H142, Wage_Info!$B$2:$AD$55, 2, FALSE), E142=2, VLOOKUP(H142, Wage_Info!$B$2:$AD$55, 3, FALSE), E142=3, VLOOKUP(H142, Wage_Info!$B$2:$AD$55, 4, FALSE), E142=4, VLOOKUP(H142, Wage_Info!$B$2:$AD$55, 5, FALSE)), C142=2015, _xlfn.IFS(E142=1, VLOOKUP(H142, Wage_Info!$B$2:$AD$55, 6, FALSE), E142=2, VLOOKUP(H142, Wage_Info!$B$2:$AD$55, 7, FALSE), E142=3, VLOOKUP(H142, Wage_Info!$B$2:$AD$55, 8, FALSE), E142=4, VLOOKUP(H142, Wage_Info!$B$2:$AD$55, 9, FALSE)), C142=2016, _xlfn.IFS(E142=1, VLOOKUP(H142, Wage_Info!$B$2:$AD$55, 10, FALSE), E142=2, VLOOKUP(H142, Wage_Info!$B$2:$AD$55, 11, FALSE), E142=3, VLOOKUP(H142, Wage_Info!$B$2:$AD$55, 12, FALSE), E142=4, VLOOKUP(H142, Wage_Info!$B$2:$AD$55, 13, FALSE)), C142=2017, _xlfn.IFS(E142=1, VLOOKUP(H142, Wage_Info!$B$2:$AD$55, 14, FALSE), E142=2, VLOOKUP(H142, Wage_Info!$B$2:$AD$55, 15, FALSE)))</f>
        <v>2934784644</v>
      </c>
      <c r="Z142" s="8">
        <f>_xlfn.IFS(C142=2014, _xlfn.IFS(E142=1, VLOOKUP(H142, Wage_Info!$B$2:$AD$55, 16, FALSE), E142=2, VLOOKUP(H142, Wage_Info!$B$2:$AD$55, 17, FALSE), E142=3, VLOOKUP(H142, Wage_Info!$B$2:$AD$55, 18, FALSE), E142=4, VLOOKUP(H142, Wage_Info!$B$2:$AD$55, 19, FALSE)), C142=2015, _xlfn.IFS(E142=1, VLOOKUP(H142, Wage_Info!$B$2:$AD$55, 20, FALSE), E142=2, VLOOKUP(H142, Wage_Info!$B$2:$AD$55, 21, FALSE), E142=3, VLOOKUP(H142, Wage_Info!$B$2:$AD$55, 22, FALSE), E142=4, VLOOKUP(H142, Wage_Info!$B$2:$AD$55, 23, FALSE)), C142=2016, _xlfn.IFS(E142=1, VLOOKUP(H142, Wage_Info!$B$2:$AD$55, 24, FALSE), E142=2, VLOOKUP(H142, Wage_Info!$B$2:$AD$55, 25, FALSE), E142=3, VLOOKUP(H142, Wage_Info!$B$2:$AD$55, 26, FALSE), E142=4, VLOOKUP(H142, Wage_Info!$B$2:$AD$55, 27, FALSE)), C142=2017, _xlfn.IFS(E142=1, VLOOKUP(H142, Wage_Info!$B$2:$AD$55, 28, FALSE), E142=2, VLOOKUP(H142, Wage_Info!$B$2:$AD$55, 29, FALSE)))</f>
        <v>201436352232</v>
      </c>
      <c r="AA142" s="16">
        <f t="shared" si="20"/>
        <v>1.4569290058528883E-2</v>
      </c>
      <c r="AB142">
        <f>Key!C113</f>
        <v>1</v>
      </c>
      <c r="AC142">
        <f t="shared" si="21"/>
        <v>1</v>
      </c>
      <c r="AD142">
        <f t="shared" si="22"/>
        <v>0</v>
      </c>
      <c r="AE142">
        <f t="shared" si="23"/>
        <v>1</v>
      </c>
    </row>
    <row r="143" spans="1:31" x14ac:dyDescent="0.3">
      <c r="A143">
        <v>121</v>
      </c>
      <c r="B143">
        <v>121</v>
      </c>
      <c r="C143">
        <v>2015</v>
      </c>
      <c r="D143">
        <v>5</v>
      </c>
      <c r="E143">
        <f t="shared" si="16"/>
        <v>2</v>
      </c>
      <c r="F143">
        <v>2016</v>
      </c>
      <c r="G143" t="s">
        <v>284</v>
      </c>
      <c r="H143" s="13">
        <f>VALUE(IF(G143="foreign",53,SUBSTITUTE(G143,G143,VLOOKUP(G143,Key!$F$2:$G$55,2,))))</f>
        <v>11</v>
      </c>
      <c r="I143" t="s">
        <v>334</v>
      </c>
      <c r="J143">
        <f>VALUE(_xlfn.IFS(I143="foreign",53,I143="fictional",54,NOT(OR(I143="foreign",I143="fictional")),SUBSTITUTE(I143,I143,VLOOKUP(I143,Key!$F$2:$G$55,2,))))</f>
        <v>47</v>
      </c>
      <c r="K143">
        <f t="shared" si="17"/>
        <v>0</v>
      </c>
      <c r="L143">
        <f>VLOOKUP(H143, Key!$G$2:$J$54, 2)</f>
        <v>5</v>
      </c>
      <c r="M143">
        <f>VLOOKUP(J143, Key!$G$2:$J$54, 2)</f>
        <v>2</v>
      </c>
      <c r="N143">
        <f>VLOOKUP("*"&amp;G143&amp;"*",Key!$M$2:$N$6,2,FALSE)</f>
        <v>3</v>
      </c>
      <c r="O143">
        <f>VLOOKUP("*"&amp;G143&amp;"*",Key!$Q$2:$R$11,2,FALSE)</f>
        <v>7</v>
      </c>
      <c r="P143">
        <v>2105</v>
      </c>
      <c r="Q143" s="8">
        <v>8500000</v>
      </c>
      <c r="R143" t="s">
        <v>283</v>
      </c>
      <c r="S143">
        <f>VLOOKUP(R143, Key!$T$2:$U$15, 2, FALSE)</f>
        <v>4</v>
      </c>
      <c r="T143">
        <f t="shared" si="18"/>
        <v>0</v>
      </c>
      <c r="U143">
        <f>_xlfn.IFS(F143=2017, VLOOKUP(H143, 'State Pop'!$B$2:$F$55,5),F143=2016, VLOOKUP(H143, 'State Pop'!$B$2:$F$55,4), F143=2015, VLOOKUP(H143, 'State Pop'!$B$2:$F$55,3), F143=2014, VLOOKUP(H143, 'State Pop'!$B$2:$F$55,2))</f>
        <v>10313620</v>
      </c>
      <c r="V143">
        <f>_xlfn.IFS(C143=2014, _xlfn.IFS(D143=1, VLOOKUP(H143, Film_Workers!$B$2:$AR$55, 2, FALSE), D143=2, VLOOKUP(H143, Film_Workers!$B$2:$AR$55, 3, FALSE), D143=3, VLOOKUP(H143, Film_Workers!$B$2:$AR$55, 4, FALSE), D143=4, VLOOKUP(H143, Film_Workers!$B$2:$AR$55, 5, FALSE), D143=5, VLOOKUP(H143, Film_Workers!$B$2:$AR$55, 6, FALSE), D143=6, VLOOKUP(H143, Film_Workers!$B$2:$AR$55, 7, FALSE), D143=7, VLOOKUP(H143, Film_Workers!$B$2:$AR$55, 8, FALSE), D143=8, VLOOKUP(H143, Film_Workers!$B$2:$AR$55, 9, FALSE), D143=9, VLOOKUP(H143, Film_Workers!$B$2:$AR$55, 10, FALSE), D143=10, VLOOKUP(H143, Film_Workers!$B$2:$AR$55, 11, FALSE), D143=11, VLOOKUP(H143, Film_Workers!$B$2:$AR$55, 12, FALSE), D143=12, VLOOKUP(H143, Film_Workers!$B$2:$AR$55, 13, FALSE)), C143=2015, _xlfn.IFS(D143=1, VLOOKUP(H143, Film_Workers!$B$2:$AR$55, 14, FALSE), D143=2, VLOOKUP(H143, Film_Workers!$B$2:$AR$55, 15, FALSE), D143=3, VLOOKUP(H143, Film_Workers!$B$2:$AR$55, 16, FALSE), D143=4, VLOOKUP(H143, Film_Workers!$B$2:$AR$55, 17, FALSE), D143=5, VLOOKUP(H143, Film_Workers!$B$2:$AR$55, 18, FALSE), D143=6, VLOOKUP(H143, Film_Workers!$B$2:$AR$55, 19, FALSE), D143=7, VLOOKUP(H143, Film_Workers!$B$2:$AR$55, 20, FALSE), D143=8, VLOOKUP(H143, Film_Workers!$B$2:$AR$55, 21, FALSE), D143=9, VLOOKUP(H143, Film_Workers!$B$2:$AR$55, 22, FALSE), D143=10, VLOOKUP(H143, Film_Workers!$B$2:$AR$55, 23, FALSE), D143=11, VLOOKUP(H143, Film_Workers!$B$2:$AR$55, 24, FALSE), D143=12, VLOOKUP(H143, Film_Workers!$B$2:$AR$55, 25, FALSE)), C143=2016, _xlfn.IFS(D143=1, VLOOKUP(H143, Film_Workers!$B$2:$AR$55, 26, FALSE), D143=2, VLOOKUP(H143, Film_Workers!$B$2:$AR$55, 27, FALSE), D143=3, VLOOKUP(H143, Film_Workers!$B$2:$AR$55, 28, FALSE), D143=4, VLOOKUP(H143, Film_Workers!$B$2:$AR$55, 29, FALSE), D143=5, VLOOKUP(H143, Film_Workers!$B$2:$AR$55, 30, FALSE), D143=6, VLOOKUP(H143, Film_Workers!$B$2:$AR$55, 31, FALSE), D143=7, VLOOKUP(H143, Film_Workers!$B$2:$AR$55, 32, FALSE), D143=8, VLOOKUP(H143, Film_Workers!$B$2:$AR$55, 33, FALSE), D143=9, VLOOKUP(H143, Film_Workers!$B$2:$AR$55, 34, FALSE), D143=10, VLOOKUP(H143, Film_Workers!$B$2:$AR$55, 35, FALSE), D143=11, VLOOKUP(H143, Film_Workers!$B$2:$AR$55, 36, FALSE), D143=12, VLOOKUP(H143, Film_Workers!$B$2:$AR$55, 37, FALSE)), C143=2017, _xlfn.IFS(D143=1, VLOOKUP(H143, Film_Workers!$B$2:$AR$55, 38, FALSE), D143=2, VLOOKUP(H143, Film_Workers!$B$2:$AR$55, 39, FALSE), D143=3, VLOOKUP(H143, Film_Workers!$B$2:$AR$55, 40, FALSE), D143=4, VLOOKUP(H143, Film_Workers!$B$2:$AR$55, 41, FALSE), D143=5, VLOOKUP(H143, Film_Workers!$B$2:$AR$55, 42, FALSE), D143=6, VLOOKUP(H143, Film_Workers!$B$2:$AR$55, 43)))</f>
        <v>8687</v>
      </c>
      <c r="W143">
        <f>_xlfn.IFS(C143=2014, _xlfn.IFS(D143=1, VLOOKUP(H143, Priv_Workers!$B$2:$AR$55, 2, FALSE), D143=2, VLOOKUP(H143, Priv_Workers!$B$2:$AR$55, 3, FALSE), D143=3, VLOOKUP(H143, Priv_Workers!$B$2:$AR$55, 4, FALSE), D143=4, VLOOKUP(H143, Priv_Workers!$B$2:$AR$55, 5, FALSE), D143=5, VLOOKUP(H143, Priv_Workers!$B$2:$AR$55, 6, FALSE), D143=6, VLOOKUP(H143, Priv_Workers!$B$2:$AR$55, 7, FALSE), D143=7, VLOOKUP(H143, Priv_Workers!$B$2:$AR$55, 8, FALSE), D143=8, VLOOKUP(H143, Priv_Workers!$B$2:$AR$55, 9, FALSE), D143=9, VLOOKUP(H143, Priv_Workers!$B$2:$AR$55, 10, FALSE), D143=10, VLOOKUP(H143, Priv_Workers!$B$2:$AR$55, 11, FALSE), D143=11, VLOOKUP(H143, Priv_Workers!$B$2:$AR$55, 12, FALSE), D143=12, VLOOKUP(H143, Priv_Workers!$B$2:$AR$55, 13, FALSE)), C143=2015, _xlfn.IFS(D143=1, VLOOKUP(H143, Priv_Workers!$B$2:$AR$55, 14, FALSE), D143=2, VLOOKUP(H143, Priv_Workers!$B$2:$AR$55, 15, FALSE), D143=3, VLOOKUP(H143, Priv_Workers!$B$2:$AR$55, 16, FALSE), D143=4, VLOOKUP(H143, Priv_Workers!$B$2:$AR$55, 17, FALSE), D143=5, VLOOKUP(H143, Priv_Workers!$B$2:$AR$55, 18, FALSE), D143=6, VLOOKUP(H143, Priv_Workers!$B$2:$AR$55, 19, FALSE), D143=7, VLOOKUP(H143, Priv_Workers!$B$2:$AR$55, 20, FALSE), D143=8, VLOOKUP(H143, Priv_Workers!$B$2:$AR$55, 21, FALSE), D143=9, VLOOKUP(H143, Priv_Workers!$B$2:$AR$55, 22, FALSE), D143=10, VLOOKUP(H143, Priv_Workers!$B$2:$AR$55, 23, FALSE), D143=11, VLOOKUP(H143, Priv_Workers!$B$2:$AR$55, 24, FALSE), D143=12, VLOOKUP(H143, Priv_Workers!$B$2:$AR$55, 25, FALSE)), C143=2016, _xlfn.IFS(D143=1, VLOOKUP(H143, Priv_Workers!$B$2:$AR$55, 26, FALSE), D143=2, VLOOKUP(H143, Priv_Workers!$B$2:$AR$55, 27, FALSE), D143=3, VLOOKUP(H143, Priv_Workers!$B$2:$AR$55, 28, FALSE), D143=4, VLOOKUP(H143, Priv_Workers!$B$2:$AR$55, 29, FALSE), D143=5, VLOOKUP(H143, Priv_Workers!$B$2:$AR$55, 30, FALSE), D143=6, VLOOKUP(H143, Priv_Workers!$B$2:$AR$55, 31, FALSE), D143=7, VLOOKUP(H143, Priv_Workers!$B$2:$AR$55, 32, FALSE), D143=8, VLOOKUP(H143, Priv_Workers!$B$2:$AR$55, 33, FALSE), D143=9, VLOOKUP(H143, Priv_Workers!$B$2:$AR$55, 34, FALSE), D143=10, VLOOKUP(H143, Priv_Workers!$B$2:$AR$55, 35, FALSE), D143=11, VLOOKUP(H143, Priv_Workers!$B$2:$AR$55, 36, FALSE), D143=12, VLOOKUP(H143, Priv_Workers!$B$2:$AR$55, 37, FALSE)), C143=2017, _xlfn.IFS(D143=1, VLOOKUP(H143, Priv_Workers!$B$2:$AR$55, 38, FALSE), D143=2, VLOOKUP(H143, Priv_Workers!$B$2:$AR$55, 39, FALSE), D143=3, VLOOKUP(H143, Priv_Workers!$B$2:$AR$55, 40, FALSE), D143=4, VLOOKUP(H143, Priv_Workers!$B$2:$AR$55, 41, FALSE), D143=5, VLOOKUP(H143, Priv_Workers!$B$2:$AR$55, 42, FALSE), D143=6, VLOOKUP(H143, Priv_Workers!$B$2:$AR$55, 43)))</f>
        <v>3513771</v>
      </c>
      <c r="X143" s="15">
        <f t="shared" si="19"/>
        <v>2.4722726666023482E-3</v>
      </c>
      <c r="Y143" s="8">
        <f>_xlfn.IFS(C143=2014, _xlfn.IFS(E143=1, VLOOKUP(H143, Wage_Info!$B$2:$AD$55, 2, FALSE), E143=2, VLOOKUP(H143, Wage_Info!$B$2:$AD$55, 3, FALSE), E143=3, VLOOKUP(H143, Wage_Info!$B$2:$AD$55, 4, FALSE), E143=4, VLOOKUP(H143, Wage_Info!$B$2:$AD$55, 5, FALSE)), C143=2015, _xlfn.IFS(E143=1, VLOOKUP(H143, Wage_Info!$B$2:$AD$55, 6, FALSE), E143=2, VLOOKUP(H143, Wage_Info!$B$2:$AD$55, 7, FALSE), E143=3, VLOOKUP(H143, Wage_Info!$B$2:$AD$55, 8, FALSE), E143=4, VLOOKUP(H143, Wage_Info!$B$2:$AD$55, 9, FALSE)), C143=2016, _xlfn.IFS(E143=1, VLOOKUP(H143, Wage_Info!$B$2:$AD$55, 10, FALSE), E143=2, VLOOKUP(H143, Wage_Info!$B$2:$AD$55, 11, FALSE), E143=3, VLOOKUP(H143, Wage_Info!$B$2:$AD$55, 12, FALSE), E143=4, VLOOKUP(H143, Wage_Info!$B$2:$AD$55, 13, FALSE)), C143=2017, _xlfn.IFS(E143=1, VLOOKUP(H143, Wage_Info!$B$2:$AD$55, 14, FALSE), E143=2, VLOOKUP(H143, Wage_Info!$B$2:$AD$55, 15, FALSE)))</f>
        <v>111694238</v>
      </c>
      <c r="Z143" s="8">
        <f>_xlfn.IFS(C143=2014, _xlfn.IFS(E143=1, VLOOKUP(H143, Wage_Info!$B$2:$AD$55, 16, FALSE), E143=2, VLOOKUP(H143, Wage_Info!$B$2:$AD$55, 17, FALSE), E143=3, VLOOKUP(H143, Wage_Info!$B$2:$AD$55, 18, FALSE), E143=4, VLOOKUP(H143, Wage_Info!$B$2:$AD$55, 19, FALSE)), C143=2015, _xlfn.IFS(E143=1, VLOOKUP(H143, Wage_Info!$B$2:$AD$55, 20, FALSE), E143=2, VLOOKUP(H143, Wage_Info!$B$2:$AD$55, 21, FALSE), E143=3, VLOOKUP(H143, Wage_Info!$B$2:$AD$55, 22, FALSE), E143=4, VLOOKUP(H143, Wage_Info!$B$2:$AD$55, 23, FALSE)), C143=2016, _xlfn.IFS(E143=1, VLOOKUP(H143, Wage_Info!$B$2:$AD$55, 24, FALSE), E143=2, VLOOKUP(H143, Wage_Info!$B$2:$AD$55, 25, FALSE), E143=3, VLOOKUP(H143, Wage_Info!$B$2:$AD$55, 26, FALSE), E143=4, VLOOKUP(H143, Wage_Info!$B$2:$AD$55, 27, FALSE)), C143=2017, _xlfn.IFS(E143=1, VLOOKUP(H143, Wage_Info!$B$2:$AD$55, 28, FALSE), E143=2, VLOOKUP(H143, Wage_Info!$B$2:$AD$55, 29, FALSE)))</f>
        <v>41648395597</v>
      </c>
      <c r="AA143" s="16">
        <f t="shared" si="20"/>
        <v>2.6818377130485554E-3</v>
      </c>
      <c r="AB143">
        <f>Key!C122</f>
        <v>1</v>
      </c>
      <c r="AC143">
        <f t="shared" si="21"/>
        <v>0</v>
      </c>
      <c r="AD143">
        <f t="shared" si="22"/>
        <v>0</v>
      </c>
      <c r="AE143">
        <f t="shared" si="23"/>
        <v>0</v>
      </c>
    </row>
    <row r="144" spans="1:31" x14ac:dyDescent="0.3">
      <c r="A144">
        <v>126</v>
      </c>
      <c r="B144">
        <v>126</v>
      </c>
      <c r="C144">
        <v>2015</v>
      </c>
      <c r="D144">
        <v>5</v>
      </c>
      <c r="E144">
        <f t="shared" si="16"/>
        <v>2</v>
      </c>
      <c r="F144">
        <v>2016</v>
      </c>
      <c r="G144" t="s">
        <v>187</v>
      </c>
      <c r="H144" s="13">
        <f>VALUE(IF(G144="foreign",53,SUBSTITUTE(G144,G144,VLOOKUP(G144,Key!$F$2:$G$55,2,))))</f>
        <v>53</v>
      </c>
      <c r="I144" t="s">
        <v>186</v>
      </c>
      <c r="J144">
        <f>VALUE(_xlfn.IFS(I144="foreign",53,I144="fictional",54,NOT(OR(I144="foreign",I144="fictional")),SUBSTITUTE(I144,I144,VLOOKUP(I144,Key!$F$2:$G$55,2,))))</f>
        <v>54</v>
      </c>
      <c r="K144">
        <f t="shared" si="17"/>
        <v>0</v>
      </c>
      <c r="L144">
        <f>VLOOKUP(H144, Key!$G$2:$J$54, 2)</f>
        <v>0</v>
      </c>
      <c r="M144">
        <f>VLOOKUP(J144, Key!$G$2:$J$54, 2)</f>
        <v>0</v>
      </c>
      <c r="N144">
        <f>VLOOKUP("*"&amp;G144&amp;"*",Key!$M$2:$N$6,2,FALSE)</f>
        <v>0</v>
      </c>
      <c r="O144">
        <f>VLOOKUP("*"&amp;G144&amp;"*",Key!$Q$2:$R$11,2,FALSE)</f>
        <v>0</v>
      </c>
      <c r="P144">
        <v>2020</v>
      </c>
      <c r="Q144" s="8">
        <v>8000000</v>
      </c>
      <c r="R144" t="s">
        <v>283</v>
      </c>
      <c r="S144">
        <f>VLOOKUP(R144, Key!$T$2:$U$15, 2, FALSE)</f>
        <v>4</v>
      </c>
      <c r="T144">
        <f t="shared" si="18"/>
        <v>0</v>
      </c>
      <c r="U144">
        <f>_xlfn.IFS(F144=2017, VLOOKUP(H144, 'State Pop'!$B$2:$F$55,5),F144=2016, VLOOKUP(H144, 'State Pop'!$B$2:$F$55,4), F144=2015, VLOOKUP(H144, 'State Pop'!$B$2:$F$55,3), F144=2014, VLOOKUP(H144, 'State Pop'!$B$2:$F$55,2))</f>
        <v>0</v>
      </c>
      <c r="V144">
        <f>_xlfn.IFS(C144=2014, _xlfn.IFS(D144=1, VLOOKUP(H144, Film_Workers!$B$2:$AR$55, 2, FALSE), D144=2, VLOOKUP(H144, Film_Workers!$B$2:$AR$55, 3, FALSE), D144=3, VLOOKUP(H144, Film_Workers!$B$2:$AR$55, 4, FALSE), D144=4, VLOOKUP(H144, Film_Workers!$B$2:$AR$55, 5, FALSE), D144=5, VLOOKUP(H144, Film_Workers!$B$2:$AR$55, 6, FALSE), D144=6, VLOOKUP(H144, Film_Workers!$B$2:$AR$55, 7, FALSE), D144=7, VLOOKUP(H144, Film_Workers!$B$2:$AR$55, 8, FALSE), D144=8, VLOOKUP(H144, Film_Workers!$B$2:$AR$55, 9, FALSE), D144=9, VLOOKUP(H144, Film_Workers!$B$2:$AR$55, 10, FALSE), D144=10, VLOOKUP(H144, Film_Workers!$B$2:$AR$55, 11, FALSE), D144=11, VLOOKUP(H144, Film_Workers!$B$2:$AR$55, 12, FALSE), D144=12, VLOOKUP(H144, Film_Workers!$B$2:$AR$55, 13, FALSE)), C144=2015, _xlfn.IFS(D144=1, VLOOKUP(H144, Film_Workers!$B$2:$AR$55, 14, FALSE), D144=2, VLOOKUP(H144, Film_Workers!$B$2:$AR$55, 15, FALSE), D144=3, VLOOKUP(H144, Film_Workers!$B$2:$AR$55, 16, FALSE), D144=4, VLOOKUP(H144, Film_Workers!$B$2:$AR$55, 17, FALSE), D144=5, VLOOKUP(H144, Film_Workers!$B$2:$AR$55, 18, FALSE), D144=6, VLOOKUP(H144, Film_Workers!$B$2:$AR$55, 19, FALSE), D144=7, VLOOKUP(H144, Film_Workers!$B$2:$AR$55, 20, FALSE), D144=8, VLOOKUP(H144, Film_Workers!$B$2:$AR$55, 21, FALSE), D144=9, VLOOKUP(H144, Film_Workers!$B$2:$AR$55, 22, FALSE), D144=10, VLOOKUP(H144, Film_Workers!$B$2:$AR$55, 23, FALSE), D144=11, VLOOKUP(H144, Film_Workers!$B$2:$AR$55, 24, FALSE), D144=12, VLOOKUP(H144, Film_Workers!$B$2:$AR$55, 25, FALSE)), C144=2016, _xlfn.IFS(D144=1, VLOOKUP(H144, Film_Workers!$B$2:$AR$55, 26, FALSE), D144=2, VLOOKUP(H144, Film_Workers!$B$2:$AR$55, 27, FALSE), D144=3, VLOOKUP(H144, Film_Workers!$B$2:$AR$55, 28, FALSE), D144=4, VLOOKUP(H144, Film_Workers!$B$2:$AR$55, 29, FALSE), D144=5, VLOOKUP(H144, Film_Workers!$B$2:$AR$55, 30, FALSE), D144=6, VLOOKUP(H144, Film_Workers!$B$2:$AR$55, 31, FALSE), D144=7, VLOOKUP(H144, Film_Workers!$B$2:$AR$55, 32, FALSE), D144=8, VLOOKUP(H144, Film_Workers!$B$2:$AR$55, 33, FALSE), D144=9, VLOOKUP(H144, Film_Workers!$B$2:$AR$55, 34, FALSE), D144=10, VLOOKUP(H144, Film_Workers!$B$2:$AR$55, 35, FALSE), D144=11, VLOOKUP(H144, Film_Workers!$B$2:$AR$55, 36, FALSE), D144=12, VLOOKUP(H144, Film_Workers!$B$2:$AR$55, 37, FALSE)), C144=2017, _xlfn.IFS(D144=1, VLOOKUP(H144, Film_Workers!$B$2:$AR$55, 38, FALSE), D144=2, VLOOKUP(H144, Film_Workers!$B$2:$AR$55, 39, FALSE), D144=3, VLOOKUP(H144, Film_Workers!$B$2:$AR$55, 40, FALSE), D144=4, VLOOKUP(H144, Film_Workers!$B$2:$AR$55, 41, FALSE), D144=5, VLOOKUP(H144, Film_Workers!$B$2:$AR$55, 42, FALSE), D144=6, VLOOKUP(H144, Film_Workers!$B$2:$AR$55, 43)))</f>
        <v>0</v>
      </c>
      <c r="W144">
        <f>_xlfn.IFS(C144=2014, _xlfn.IFS(D144=1, VLOOKUP(H144, Priv_Workers!$B$2:$AR$55, 2, FALSE), D144=2, VLOOKUP(H144, Priv_Workers!$B$2:$AR$55, 3, FALSE), D144=3, VLOOKUP(H144, Priv_Workers!$B$2:$AR$55, 4, FALSE), D144=4, VLOOKUP(H144, Priv_Workers!$B$2:$AR$55, 5, FALSE), D144=5, VLOOKUP(H144, Priv_Workers!$B$2:$AR$55, 6, FALSE), D144=6, VLOOKUP(H144, Priv_Workers!$B$2:$AR$55, 7, FALSE), D144=7, VLOOKUP(H144, Priv_Workers!$B$2:$AR$55, 8, FALSE), D144=8, VLOOKUP(H144, Priv_Workers!$B$2:$AR$55, 9, FALSE), D144=9, VLOOKUP(H144, Priv_Workers!$B$2:$AR$55, 10, FALSE), D144=10, VLOOKUP(H144, Priv_Workers!$B$2:$AR$55, 11, FALSE), D144=11, VLOOKUP(H144, Priv_Workers!$B$2:$AR$55, 12, FALSE), D144=12, VLOOKUP(H144, Priv_Workers!$B$2:$AR$55, 13, FALSE)), C144=2015, _xlfn.IFS(D144=1, VLOOKUP(H144, Priv_Workers!$B$2:$AR$55, 14, FALSE), D144=2, VLOOKUP(H144, Priv_Workers!$B$2:$AR$55, 15, FALSE), D144=3, VLOOKUP(H144, Priv_Workers!$B$2:$AR$55, 16, FALSE), D144=4, VLOOKUP(H144, Priv_Workers!$B$2:$AR$55, 17, FALSE), D144=5, VLOOKUP(H144, Priv_Workers!$B$2:$AR$55, 18, FALSE), D144=6, VLOOKUP(H144, Priv_Workers!$B$2:$AR$55, 19, FALSE), D144=7, VLOOKUP(H144, Priv_Workers!$B$2:$AR$55, 20, FALSE), D144=8, VLOOKUP(H144, Priv_Workers!$B$2:$AR$55, 21, FALSE), D144=9, VLOOKUP(H144, Priv_Workers!$B$2:$AR$55, 22, FALSE), D144=10, VLOOKUP(H144, Priv_Workers!$B$2:$AR$55, 23, FALSE), D144=11, VLOOKUP(H144, Priv_Workers!$B$2:$AR$55, 24, FALSE), D144=12, VLOOKUP(H144, Priv_Workers!$B$2:$AR$55, 25, FALSE)), C144=2016, _xlfn.IFS(D144=1, VLOOKUP(H144, Priv_Workers!$B$2:$AR$55, 26, FALSE), D144=2, VLOOKUP(H144, Priv_Workers!$B$2:$AR$55, 27, FALSE), D144=3, VLOOKUP(H144, Priv_Workers!$B$2:$AR$55, 28, FALSE), D144=4, VLOOKUP(H144, Priv_Workers!$B$2:$AR$55, 29, FALSE), D144=5, VLOOKUP(H144, Priv_Workers!$B$2:$AR$55, 30, FALSE), D144=6, VLOOKUP(H144, Priv_Workers!$B$2:$AR$55, 31, FALSE), D144=7, VLOOKUP(H144, Priv_Workers!$B$2:$AR$55, 32, FALSE), D144=8, VLOOKUP(H144, Priv_Workers!$B$2:$AR$55, 33, FALSE), D144=9, VLOOKUP(H144, Priv_Workers!$B$2:$AR$55, 34, FALSE), D144=10, VLOOKUP(H144, Priv_Workers!$B$2:$AR$55, 35, FALSE), D144=11, VLOOKUP(H144, Priv_Workers!$B$2:$AR$55, 36, FALSE), D144=12, VLOOKUP(H144, Priv_Workers!$B$2:$AR$55, 37, FALSE)), C144=2017, _xlfn.IFS(D144=1, VLOOKUP(H144, Priv_Workers!$B$2:$AR$55, 38, FALSE), D144=2, VLOOKUP(H144, Priv_Workers!$B$2:$AR$55, 39, FALSE), D144=3, VLOOKUP(H144, Priv_Workers!$B$2:$AR$55, 40, FALSE), D144=4, VLOOKUP(H144, Priv_Workers!$B$2:$AR$55, 41, FALSE), D144=5, VLOOKUP(H144, Priv_Workers!$B$2:$AR$55, 42, FALSE), D144=6, VLOOKUP(H144, Priv_Workers!$B$2:$AR$55, 43)))</f>
        <v>0</v>
      </c>
      <c r="X144" s="15" t="e">
        <f t="shared" si="19"/>
        <v>#DIV/0!</v>
      </c>
      <c r="Y144" s="8">
        <f>_xlfn.IFS(C144=2014, _xlfn.IFS(E144=1, VLOOKUP(H144, Wage_Info!$B$2:$AD$55, 2, FALSE), E144=2, VLOOKUP(H144, Wage_Info!$B$2:$AD$55, 3, FALSE), E144=3, VLOOKUP(H144, Wage_Info!$B$2:$AD$55, 4, FALSE), E144=4, VLOOKUP(H144, Wage_Info!$B$2:$AD$55, 5, FALSE)), C144=2015, _xlfn.IFS(E144=1, VLOOKUP(H144, Wage_Info!$B$2:$AD$55, 6, FALSE), E144=2, VLOOKUP(H144, Wage_Info!$B$2:$AD$55, 7, FALSE), E144=3, VLOOKUP(H144, Wage_Info!$B$2:$AD$55, 8, FALSE), E144=4, VLOOKUP(H144, Wage_Info!$B$2:$AD$55, 9, FALSE)), C144=2016, _xlfn.IFS(E144=1, VLOOKUP(H144, Wage_Info!$B$2:$AD$55, 10, FALSE), E144=2, VLOOKUP(H144, Wage_Info!$B$2:$AD$55, 11, FALSE), E144=3, VLOOKUP(H144, Wage_Info!$B$2:$AD$55, 12, FALSE), E144=4, VLOOKUP(H144, Wage_Info!$B$2:$AD$55, 13, FALSE)), C144=2017, _xlfn.IFS(E144=1, VLOOKUP(H144, Wage_Info!$B$2:$AD$55, 14, FALSE), E144=2, VLOOKUP(H144, Wage_Info!$B$2:$AD$55, 15, FALSE)))</f>
        <v>0</v>
      </c>
      <c r="Z144" s="8">
        <f>_xlfn.IFS(C144=2014, _xlfn.IFS(E144=1, VLOOKUP(H144, Wage_Info!$B$2:$AD$55, 16, FALSE), E144=2, VLOOKUP(H144, Wage_Info!$B$2:$AD$55, 17, FALSE), E144=3, VLOOKUP(H144, Wage_Info!$B$2:$AD$55, 18, FALSE), E144=4, VLOOKUP(H144, Wage_Info!$B$2:$AD$55, 19, FALSE)), C144=2015, _xlfn.IFS(E144=1, VLOOKUP(H144, Wage_Info!$B$2:$AD$55, 20, FALSE), E144=2, VLOOKUP(H144, Wage_Info!$B$2:$AD$55, 21, FALSE), E144=3, VLOOKUP(H144, Wage_Info!$B$2:$AD$55, 22, FALSE), E144=4, VLOOKUP(H144, Wage_Info!$B$2:$AD$55, 23, FALSE)), C144=2016, _xlfn.IFS(E144=1, VLOOKUP(H144, Wage_Info!$B$2:$AD$55, 24, FALSE), E144=2, VLOOKUP(H144, Wage_Info!$B$2:$AD$55, 25, FALSE), E144=3, VLOOKUP(H144, Wage_Info!$B$2:$AD$55, 26, FALSE), E144=4, VLOOKUP(H144, Wage_Info!$B$2:$AD$55, 27, FALSE)), C144=2017, _xlfn.IFS(E144=1, VLOOKUP(H144, Wage_Info!$B$2:$AD$55, 28, FALSE), E144=2, VLOOKUP(H144, Wage_Info!$B$2:$AD$55, 29, FALSE)))</f>
        <v>0</v>
      </c>
      <c r="AA144" s="16" t="e">
        <f t="shared" si="20"/>
        <v>#DIV/0!</v>
      </c>
      <c r="AB144">
        <f>Key!C127</f>
        <v>1</v>
      </c>
      <c r="AC144">
        <f t="shared" si="21"/>
        <v>0</v>
      </c>
      <c r="AD144">
        <f t="shared" si="22"/>
        <v>0</v>
      </c>
      <c r="AE144">
        <f t="shared" si="23"/>
        <v>0</v>
      </c>
    </row>
    <row r="145" spans="1:31" x14ac:dyDescent="0.3">
      <c r="A145">
        <v>139</v>
      </c>
      <c r="B145">
        <v>139</v>
      </c>
      <c r="C145">
        <v>2015</v>
      </c>
      <c r="D145">
        <v>5</v>
      </c>
      <c r="E145">
        <f t="shared" si="16"/>
        <v>2</v>
      </c>
      <c r="F145">
        <v>2016</v>
      </c>
      <c r="G145" t="s">
        <v>282</v>
      </c>
      <c r="H145" s="13">
        <f>VALUE(IF(G145="foreign",53,SUBSTITUTE(G145,G145,VLOOKUP(G145,Key!$F$2:$G$55,2,))))</f>
        <v>53</v>
      </c>
      <c r="I145" t="s">
        <v>42</v>
      </c>
      <c r="J145">
        <f>VALUE(_xlfn.IFS(I145="foreign",53,I145="fictional",54,NOT(OR(I145="foreign",I145="fictional")),SUBSTITUTE(I145,I145,VLOOKUP(I145,Key!$F$2:$G$55,2,))))</f>
        <v>33</v>
      </c>
      <c r="K145">
        <f t="shared" si="17"/>
        <v>0</v>
      </c>
      <c r="L145">
        <f>VLOOKUP(H145, Key!$G$2:$J$54, 2)</f>
        <v>0</v>
      </c>
      <c r="M145">
        <f>VLOOKUP(J145, Key!$G$2:$J$54, 2)</f>
        <v>3</v>
      </c>
      <c r="N145">
        <f>VLOOKUP("*"&amp;G145&amp;"*",Key!$M$2:$N$6,2,FALSE)</f>
        <v>0</v>
      </c>
      <c r="O145">
        <f>VLOOKUP("*"&amp;G145&amp;"*",Key!$Q$2:$R$11,2,FALSE)</f>
        <v>0</v>
      </c>
      <c r="P145">
        <v>1528</v>
      </c>
      <c r="Q145" s="8">
        <v>29000000</v>
      </c>
      <c r="R145" t="s">
        <v>178</v>
      </c>
      <c r="S145">
        <f>VLOOKUP(R145, Key!$T$2:$U$16, 2, FALSE)</f>
        <v>5</v>
      </c>
      <c r="T145">
        <f t="shared" si="18"/>
        <v>0</v>
      </c>
      <c r="U145">
        <f>_xlfn.IFS(F145=2017, VLOOKUP(H145, 'State Pop'!$B$2:$F$55,5),F145=2016, VLOOKUP(H145, 'State Pop'!$B$2:$F$55,4), F145=2015, VLOOKUP(H145, 'State Pop'!$B$2:$F$55,3), F145=2014, VLOOKUP(H145, 'State Pop'!$B$2:$F$55,2))</f>
        <v>0</v>
      </c>
      <c r="V145">
        <f>_xlfn.IFS(C145=2014, _xlfn.IFS(D145=1, VLOOKUP(H145, Film_Workers!$B$2:$AR$55, 2, FALSE), D145=2, VLOOKUP(H145, Film_Workers!$B$2:$AR$55, 3, FALSE), D145=3, VLOOKUP(H145, Film_Workers!$B$2:$AR$55, 4, FALSE), D145=4, VLOOKUP(H145, Film_Workers!$B$2:$AR$55, 5, FALSE), D145=5, VLOOKUP(H145, Film_Workers!$B$2:$AR$55, 6, FALSE), D145=6, VLOOKUP(H145, Film_Workers!$B$2:$AR$55, 7, FALSE), D145=7, VLOOKUP(H145, Film_Workers!$B$2:$AR$55, 8, FALSE), D145=8, VLOOKUP(H145, Film_Workers!$B$2:$AR$55, 9, FALSE), D145=9, VLOOKUP(H145, Film_Workers!$B$2:$AR$55, 10, FALSE), D145=10, VLOOKUP(H145, Film_Workers!$B$2:$AR$55, 11, FALSE), D145=11, VLOOKUP(H145, Film_Workers!$B$2:$AR$55, 12, FALSE), D145=12, VLOOKUP(H145, Film_Workers!$B$2:$AR$55, 13, FALSE)), C145=2015, _xlfn.IFS(D145=1, VLOOKUP(H145, Film_Workers!$B$2:$AR$55, 14, FALSE), D145=2, VLOOKUP(H145, Film_Workers!$B$2:$AR$55, 15, FALSE), D145=3, VLOOKUP(H145, Film_Workers!$B$2:$AR$55, 16, FALSE), D145=4, VLOOKUP(H145, Film_Workers!$B$2:$AR$55, 17, FALSE), D145=5, VLOOKUP(H145, Film_Workers!$B$2:$AR$55, 18, FALSE), D145=6, VLOOKUP(H145, Film_Workers!$B$2:$AR$55, 19, FALSE), D145=7, VLOOKUP(H145, Film_Workers!$B$2:$AR$55, 20, FALSE), D145=8, VLOOKUP(H145, Film_Workers!$B$2:$AR$55, 21, FALSE), D145=9, VLOOKUP(H145, Film_Workers!$B$2:$AR$55, 22, FALSE), D145=10, VLOOKUP(H145, Film_Workers!$B$2:$AR$55, 23, FALSE), D145=11, VLOOKUP(H145, Film_Workers!$B$2:$AR$55, 24, FALSE), D145=12, VLOOKUP(H145, Film_Workers!$B$2:$AR$55, 25, FALSE)), C145=2016, _xlfn.IFS(D145=1, VLOOKUP(H145, Film_Workers!$B$2:$AR$55, 26, FALSE), D145=2, VLOOKUP(H145, Film_Workers!$B$2:$AR$55, 27, FALSE), D145=3, VLOOKUP(H145, Film_Workers!$B$2:$AR$55, 28, FALSE), D145=4, VLOOKUP(H145, Film_Workers!$B$2:$AR$55, 29, FALSE), D145=5, VLOOKUP(H145, Film_Workers!$B$2:$AR$55, 30, FALSE), D145=6, VLOOKUP(H145, Film_Workers!$B$2:$AR$55, 31, FALSE), D145=7, VLOOKUP(H145, Film_Workers!$B$2:$AR$55, 32, FALSE), D145=8, VLOOKUP(H145, Film_Workers!$B$2:$AR$55, 33, FALSE), D145=9, VLOOKUP(H145, Film_Workers!$B$2:$AR$55, 34, FALSE), D145=10, VLOOKUP(H145, Film_Workers!$B$2:$AR$55, 35, FALSE), D145=11, VLOOKUP(H145, Film_Workers!$B$2:$AR$55, 36, FALSE), D145=12, VLOOKUP(H145, Film_Workers!$B$2:$AR$55, 37, FALSE)), C145=2017, _xlfn.IFS(D145=1, VLOOKUP(H145, Film_Workers!$B$2:$AR$55, 38, FALSE), D145=2, VLOOKUP(H145, Film_Workers!$B$2:$AR$55, 39, FALSE), D145=3, VLOOKUP(H145, Film_Workers!$B$2:$AR$55, 40, FALSE), D145=4, VLOOKUP(H145, Film_Workers!$B$2:$AR$55, 41, FALSE), D145=5, VLOOKUP(H145, Film_Workers!$B$2:$AR$55, 42, FALSE), D145=6, VLOOKUP(H145, Film_Workers!$B$2:$AR$55, 43)))</f>
        <v>0</v>
      </c>
      <c r="W145">
        <f>_xlfn.IFS(C145=2014, _xlfn.IFS(D145=1, VLOOKUP(H145, Priv_Workers!$B$2:$AR$55, 2, FALSE), D145=2, VLOOKUP(H145, Priv_Workers!$B$2:$AR$55, 3, FALSE), D145=3, VLOOKUP(H145, Priv_Workers!$B$2:$AR$55, 4, FALSE), D145=4, VLOOKUP(H145, Priv_Workers!$B$2:$AR$55, 5, FALSE), D145=5, VLOOKUP(H145, Priv_Workers!$B$2:$AR$55, 6, FALSE), D145=6, VLOOKUP(H145, Priv_Workers!$B$2:$AR$55, 7, FALSE), D145=7, VLOOKUP(H145, Priv_Workers!$B$2:$AR$55, 8, FALSE), D145=8, VLOOKUP(H145, Priv_Workers!$B$2:$AR$55, 9, FALSE), D145=9, VLOOKUP(H145, Priv_Workers!$B$2:$AR$55, 10, FALSE), D145=10, VLOOKUP(H145, Priv_Workers!$B$2:$AR$55, 11, FALSE), D145=11, VLOOKUP(H145, Priv_Workers!$B$2:$AR$55, 12, FALSE), D145=12, VLOOKUP(H145, Priv_Workers!$B$2:$AR$55, 13, FALSE)), C145=2015, _xlfn.IFS(D145=1, VLOOKUP(H145, Priv_Workers!$B$2:$AR$55, 14, FALSE), D145=2, VLOOKUP(H145, Priv_Workers!$B$2:$AR$55, 15, FALSE), D145=3, VLOOKUP(H145, Priv_Workers!$B$2:$AR$55, 16, FALSE), D145=4, VLOOKUP(H145, Priv_Workers!$B$2:$AR$55, 17, FALSE), D145=5, VLOOKUP(H145, Priv_Workers!$B$2:$AR$55, 18, FALSE), D145=6, VLOOKUP(H145, Priv_Workers!$B$2:$AR$55, 19, FALSE), D145=7, VLOOKUP(H145, Priv_Workers!$B$2:$AR$55, 20, FALSE), D145=8, VLOOKUP(H145, Priv_Workers!$B$2:$AR$55, 21, FALSE), D145=9, VLOOKUP(H145, Priv_Workers!$B$2:$AR$55, 22, FALSE), D145=10, VLOOKUP(H145, Priv_Workers!$B$2:$AR$55, 23, FALSE), D145=11, VLOOKUP(H145, Priv_Workers!$B$2:$AR$55, 24, FALSE), D145=12, VLOOKUP(H145, Priv_Workers!$B$2:$AR$55, 25, FALSE)), C145=2016, _xlfn.IFS(D145=1, VLOOKUP(H145, Priv_Workers!$B$2:$AR$55, 26, FALSE), D145=2, VLOOKUP(H145, Priv_Workers!$B$2:$AR$55, 27, FALSE), D145=3, VLOOKUP(H145, Priv_Workers!$B$2:$AR$55, 28, FALSE), D145=4, VLOOKUP(H145, Priv_Workers!$B$2:$AR$55, 29, FALSE), D145=5, VLOOKUP(H145, Priv_Workers!$B$2:$AR$55, 30, FALSE), D145=6, VLOOKUP(H145, Priv_Workers!$B$2:$AR$55, 31, FALSE), D145=7, VLOOKUP(H145, Priv_Workers!$B$2:$AR$55, 32, FALSE), D145=8, VLOOKUP(H145, Priv_Workers!$B$2:$AR$55, 33, FALSE), D145=9, VLOOKUP(H145, Priv_Workers!$B$2:$AR$55, 34, FALSE), D145=10, VLOOKUP(H145, Priv_Workers!$B$2:$AR$55, 35, FALSE), D145=11, VLOOKUP(H145, Priv_Workers!$B$2:$AR$55, 36, FALSE), D145=12, VLOOKUP(H145, Priv_Workers!$B$2:$AR$55, 37, FALSE)), C145=2017, _xlfn.IFS(D145=1, VLOOKUP(H145, Priv_Workers!$B$2:$AR$55, 38, FALSE), D145=2, VLOOKUP(H145, Priv_Workers!$B$2:$AR$55, 39, FALSE), D145=3, VLOOKUP(H145, Priv_Workers!$B$2:$AR$55, 40, FALSE), D145=4, VLOOKUP(H145, Priv_Workers!$B$2:$AR$55, 41, FALSE), D145=5, VLOOKUP(H145, Priv_Workers!$B$2:$AR$55, 42, FALSE), D145=6, VLOOKUP(H145, Priv_Workers!$B$2:$AR$55, 43)))</f>
        <v>0</v>
      </c>
      <c r="X145" s="15" t="e">
        <f t="shared" si="19"/>
        <v>#DIV/0!</v>
      </c>
      <c r="Y145" s="8">
        <f>_xlfn.IFS(C145=2014, _xlfn.IFS(E145=1, VLOOKUP(H145, Wage_Info!$B$2:$AD$55, 2, FALSE), E145=2, VLOOKUP(H145, Wage_Info!$B$2:$AD$55, 3, FALSE), E145=3, VLOOKUP(H145, Wage_Info!$B$2:$AD$55, 4, FALSE), E145=4, VLOOKUP(H145, Wage_Info!$B$2:$AD$55, 5, FALSE)), C145=2015, _xlfn.IFS(E145=1, VLOOKUP(H145, Wage_Info!$B$2:$AD$55, 6, FALSE), E145=2, VLOOKUP(H145, Wage_Info!$B$2:$AD$55, 7, FALSE), E145=3, VLOOKUP(H145, Wage_Info!$B$2:$AD$55, 8, FALSE), E145=4, VLOOKUP(H145, Wage_Info!$B$2:$AD$55, 9, FALSE)), C145=2016, _xlfn.IFS(E145=1, VLOOKUP(H145, Wage_Info!$B$2:$AD$55, 10, FALSE), E145=2, VLOOKUP(H145, Wage_Info!$B$2:$AD$55, 11, FALSE), E145=3, VLOOKUP(H145, Wage_Info!$B$2:$AD$55, 12, FALSE), E145=4, VLOOKUP(H145, Wage_Info!$B$2:$AD$55, 13, FALSE)), C145=2017, _xlfn.IFS(E145=1, VLOOKUP(H145, Wage_Info!$B$2:$AD$55, 14, FALSE), E145=2, VLOOKUP(H145, Wage_Info!$B$2:$AD$55, 15, FALSE)))</f>
        <v>0</v>
      </c>
      <c r="Z145" s="8">
        <f>_xlfn.IFS(C145=2014, _xlfn.IFS(E145=1, VLOOKUP(H145, Wage_Info!$B$2:$AD$55, 16, FALSE), E145=2, VLOOKUP(H145, Wage_Info!$B$2:$AD$55, 17, FALSE), E145=3, VLOOKUP(H145, Wage_Info!$B$2:$AD$55, 18, FALSE), E145=4, VLOOKUP(H145, Wage_Info!$B$2:$AD$55, 19, FALSE)), C145=2015, _xlfn.IFS(E145=1, VLOOKUP(H145, Wage_Info!$B$2:$AD$55, 20, FALSE), E145=2, VLOOKUP(H145, Wage_Info!$B$2:$AD$55, 21, FALSE), E145=3, VLOOKUP(H145, Wage_Info!$B$2:$AD$55, 22, FALSE), E145=4, VLOOKUP(H145, Wage_Info!$B$2:$AD$55, 23, FALSE)), C145=2016, _xlfn.IFS(E145=1, VLOOKUP(H145, Wage_Info!$B$2:$AD$55, 24, FALSE), E145=2, VLOOKUP(H145, Wage_Info!$B$2:$AD$55, 25, FALSE), E145=3, VLOOKUP(H145, Wage_Info!$B$2:$AD$55, 26, FALSE), E145=4, VLOOKUP(H145, Wage_Info!$B$2:$AD$55, 27, FALSE)), C145=2017, _xlfn.IFS(E145=1, VLOOKUP(H145, Wage_Info!$B$2:$AD$55, 28, FALSE), E145=2, VLOOKUP(H145, Wage_Info!$B$2:$AD$55, 29, FALSE)))</f>
        <v>0</v>
      </c>
      <c r="AA145" s="16" t="e">
        <f t="shared" si="20"/>
        <v>#DIV/0!</v>
      </c>
      <c r="AB145">
        <f>Key!C140</f>
        <v>1</v>
      </c>
      <c r="AC145">
        <f t="shared" si="21"/>
        <v>0</v>
      </c>
      <c r="AD145">
        <f t="shared" si="22"/>
        <v>0</v>
      </c>
      <c r="AE145">
        <f t="shared" si="23"/>
        <v>0</v>
      </c>
    </row>
    <row r="146" spans="1:31" x14ac:dyDescent="0.3">
      <c r="A146">
        <v>141</v>
      </c>
      <c r="B146">
        <v>141</v>
      </c>
      <c r="C146">
        <v>2015</v>
      </c>
      <c r="D146">
        <v>5</v>
      </c>
      <c r="E146">
        <f t="shared" si="16"/>
        <v>2</v>
      </c>
      <c r="F146">
        <v>2016</v>
      </c>
      <c r="G146" t="s">
        <v>395</v>
      </c>
      <c r="H146" s="13">
        <f>VALUE(IF(G146="foreign",53,SUBSTITUTE(G146,G146,VLOOKUP(G146,Key!$F$2:$G$55,2,))))</f>
        <v>32</v>
      </c>
      <c r="I146" t="s">
        <v>394</v>
      </c>
      <c r="J146">
        <f>VALUE(_xlfn.IFS(I146="foreign",53,I146="fictional",54,NOT(OR(I146="foreign",I146="fictional")),SUBSTITUTE(I146,I146,VLOOKUP(I146,Key!$F$2:$G$55,2,))))</f>
        <v>44</v>
      </c>
      <c r="K146">
        <f t="shared" si="17"/>
        <v>0</v>
      </c>
      <c r="L146">
        <f>VLOOKUP(H146, Key!$G$2:$J$54, 2)</f>
        <v>3</v>
      </c>
      <c r="M146">
        <f>VLOOKUP(J146, Key!$G$2:$J$54, 2)</f>
        <v>3</v>
      </c>
      <c r="N146">
        <f>VLOOKUP("*"&amp;G146&amp;"*",Key!$M$2:$N$6,2,FALSE)</f>
        <v>4</v>
      </c>
      <c r="O146">
        <f>VLOOKUP("*"&amp;G146&amp;"*",Key!$Q$2:$R$11,2,FALSE)</f>
        <v>4</v>
      </c>
      <c r="P146">
        <v>1505</v>
      </c>
      <c r="Q146" s="8">
        <v>12000000</v>
      </c>
      <c r="R146" t="s">
        <v>215</v>
      </c>
      <c r="S146">
        <f>VLOOKUP(R146, Key!$T$2:$U$16, 2, FALSE)</f>
        <v>7</v>
      </c>
      <c r="T146">
        <f t="shared" si="18"/>
        <v>1</v>
      </c>
      <c r="U146">
        <f>_xlfn.IFS(F146=2017, VLOOKUP(H146, 'State Pop'!$B$2:$F$55,5),F146=2016, VLOOKUP(H146, 'State Pop'!$B$2:$F$55,4), F146=2015, VLOOKUP(H146, 'State Pop'!$B$2:$F$55,3), F146=2014, VLOOKUP(H146, 'State Pop'!$B$2:$F$55,2))</f>
        <v>2085432</v>
      </c>
      <c r="V146">
        <f>_xlfn.IFS(C146=2014, _xlfn.IFS(D146=1, VLOOKUP(H146, Film_Workers!$B$2:$AR$55, 2, FALSE), D146=2, VLOOKUP(H146, Film_Workers!$B$2:$AR$55, 3, FALSE), D146=3, VLOOKUP(H146, Film_Workers!$B$2:$AR$55, 4, FALSE), D146=4, VLOOKUP(H146, Film_Workers!$B$2:$AR$55, 5, FALSE), D146=5, VLOOKUP(H146, Film_Workers!$B$2:$AR$55, 6, FALSE), D146=6, VLOOKUP(H146, Film_Workers!$B$2:$AR$55, 7, FALSE), D146=7, VLOOKUP(H146, Film_Workers!$B$2:$AR$55, 8, FALSE), D146=8, VLOOKUP(H146, Film_Workers!$B$2:$AR$55, 9, FALSE), D146=9, VLOOKUP(H146, Film_Workers!$B$2:$AR$55, 10, FALSE), D146=10, VLOOKUP(H146, Film_Workers!$B$2:$AR$55, 11, FALSE), D146=11, VLOOKUP(H146, Film_Workers!$B$2:$AR$55, 12, FALSE), D146=12, VLOOKUP(H146, Film_Workers!$B$2:$AR$55, 13, FALSE)), C146=2015, _xlfn.IFS(D146=1, VLOOKUP(H146, Film_Workers!$B$2:$AR$55, 14, FALSE), D146=2, VLOOKUP(H146, Film_Workers!$B$2:$AR$55, 15, FALSE), D146=3, VLOOKUP(H146, Film_Workers!$B$2:$AR$55, 16, FALSE), D146=4, VLOOKUP(H146, Film_Workers!$B$2:$AR$55, 17, FALSE), D146=5, VLOOKUP(H146, Film_Workers!$B$2:$AR$55, 18, FALSE), D146=6, VLOOKUP(H146, Film_Workers!$B$2:$AR$55, 19, FALSE), D146=7, VLOOKUP(H146, Film_Workers!$B$2:$AR$55, 20, FALSE), D146=8, VLOOKUP(H146, Film_Workers!$B$2:$AR$55, 21, FALSE), D146=9, VLOOKUP(H146, Film_Workers!$B$2:$AR$55, 22, FALSE), D146=10, VLOOKUP(H146, Film_Workers!$B$2:$AR$55, 23, FALSE), D146=11, VLOOKUP(H146, Film_Workers!$B$2:$AR$55, 24, FALSE), D146=12, VLOOKUP(H146, Film_Workers!$B$2:$AR$55, 25, FALSE)), C146=2016, _xlfn.IFS(D146=1, VLOOKUP(H146, Film_Workers!$B$2:$AR$55, 26, FALSE), D146=2, VLOOKUP(H146, Film_Workers!$B$2:$AR$55, 27, FALSE), D146=3, VLOOKUP(H146, Film_Workers!$B$2:$AR$55, 28, FALSE), D146=4, VLOOKUP(H146, Film_Workers!$B$2:$AR$55, 29, FALSE), D146=5, VLOOKUP(H146, Film_Workers!$B$2:$AR$55, 30, FALSE), D146=6, VLOOKUP(H146, Film_Workers!$B$2:$AR$55, 31, FALSE), D146=7, VLOOKUP(H146, Film_Workers!$B$2:$AR$55, 32, FALSE), D146=8, VLOOKUP(H146, Film_Workers!$B$2:$AR$55, 33, FALSE), D146=9, VLOOKUP(H146, Film_Workers!$B$2:$AR$55, 34, FALSE), D146=10, VLOOKUP(H146, Film_Workers!$B$2:$AR$55, 35, FALSE), D146=11, VLOOKUP(H146, Film_Workers!$B$2:$AR$55, 36, FALSE), D146=12, VLOOKUP(H146, Film_Workers!$B$2:$AR$55, 37, FALSE)), C146=2017, _xlfn.IFS(D146=1, VLOOKUP(H146, Film_Workers!$B$2:$AR$55, 38, FALSE), D146=2, VLOOKUP(H146, Film_Workers!$B$2:$AR$55, 39, FALSE), D146=3, VLOOKUP(H146, Film_Workers!$B$2:$AR$55, 40, FALSE), D146=4, VLOOKUP(H146, Film_Workers!$B$2:$AR$55, 41, FALSE), D146=5, VLOOKUP(H146, Film_Workers!$B$2:$AR$55, 42, FALSE), D146=6, VLOOKUP(H146, Film_Workers!$B$2:$AR$55, 43)))</f>
        <v>2631</v>
      </c>
      <c r="W146">
        <f>_xlfn.IFS(C146=2014, _xlfn.IFS(D146=1, VLOOKUP(H146, Priv_Workers!$B$2:$AR$55, 2, FALSE), D146=2, VLOOKUP(H146, Priv_Workers!$B$2:$AR$55, 3, FALSE), D146=3, VLOOKUP(H146, Priv_Workers!$B$2:$AR$55, 4, FALSE), D146=4, VLOOKUP(H146, Priv_Workers!$B$2:$AR$55, 5, FALSE), D146=5, VLOOKUP(H146, Priv_Workers!$B$2:$AR$55, 6, FALSE), D146=6, VLOOKUP(H146, Priv_Workers!$B$2:$AR$55, 7, FALSE), D146=7, VLOOKUP(H146, Priv_Workers!$B$2:$AR$55, 8, FALSE), D146=8, VLOOKUP(H146, Priv_Workers!$B$2:$AR$55, 9, FALSE), D146=9, VLOOKUP(H146, Priv_Workers!$B$2:$AR$55, 10, FALSE), D146=10, VLOOKUP(H146, Priv_Workers!$B$2:$AR$55, 11, FALSE), D146=11, VLOOKUP(H146, Priv_Workers!$B$2:$AR$55, 12, FALSE), D146=12, VLOOKUP(H146, Priv_Workers!$B$2:$AR$55, 13, FALSE)), C146=2015, _xlfn.IFS(D146=1, VLOOKUP(H146, Priv_Workers!$B$2:$AR$55, 14, FALSE), D146=2, VLOOKUP(H146, Priv_Workers!$B$2:$AR$55, 15, FALSE), D146=3, VLOOKUP(H146, Priv_Workers!$B$2:$AR$55, 16, FALSE), D146=4, VLOOKUP(H146, Priv_Workers!$B$2:$AR$55, 17, FALSE), D146=5, VLOOKUP(H146, Priv_Workers!$B$2:$AR$55, 18, FALSE), D146=6, VLOOKUP(H146, Priv_Workers!$B$2:$AR$55, 19, FALSE), D146=7, VLOOKUP(H146, Priv_Workers!$B$2:$AR$55, 20, FALSE), D146=8, VLOOKUP(H146, Priv_Workers!$B$2:$AR$55, 21, FALSE), D146=9, VLOOKUP(H146, Priv_Workers!$B$2:$AR$55, 22, FALSE), D146=10, VLOOKUP(H146, Priv_Workers!$B$2:$AR$55, 23, FALSE), D146=11, VLOOKUP(H146, Priv_Workers!$B$2:$AR$55, 24, FALSE), D146=12, VLOOKUP(H146, Priv_Workers!$B$2:$AR$55, 25, FALSE)), C146=2016, _xlfn.IFS(D146=1, VLOOKUP(H146, Priv_Workers!$B$2:$AR$55, 26, FALSE), D146=2, VLOOKUP(H146, Priv_Workers!$B$2:$AR$55, 27, FALSE), D146=3, VLOOKUP(H146, Priv_Workers!$B$2:$AR$55, 28, FALSE), D146=4, VLOOKUP(H146, Priv_Workers!$B$2:$AR$55, 29, FALSE), D146=5, VLOOKUP(H146, Priv_Workers!$B$2:$AR$55, 30, FALSE), D146=6, VLOOKUP(H146, Priv_Workers!$B$2:$AR$55, 31, FALSE), D146=7, VLOOKUP(H146, Priv_Workers!$B$2:$AR$55, 32, FALSE), D146=8, VLOOKUP(H146, Priv_Workers!$B$2:$AR$55, 33, FALSE), D146=9, VLOOKUP(H146, Priv_Workers!$B$2:$AR$55, 34, FALSE), D146=10, VLOOKUP(H146, Priv_Workers!$B$2:$AR$55, 35, FALSE), D146=11, VLOOKUP(H146, Priv_Workers!$B$2:$AR$55, 36, FALSE), D146=12, VLOOKUP(H146, Priv_Workers!$B$2:$AR$55, 37, FALSE)), C146=2017, _xlfn.IFS(D146=1, VLOOKUP(H146, Priv_Workers!$B$2:$AR$55, 38, FALSE), D146=2, VLOOKUP(H146, Priv_Workers!$B$2:$AR$55, 39, FALSE), D146=3, VLOOKUP(H146, Priv_Workers!$B$2:$AR$55, 40, FALSE), D146=4, VLOOKUP(H146, Priv_Workers!$B$2:$AR$55, 41, FALSE), D146=5, VLOOKUP(H146, Priv_Workers!$B$2:$AR$55, 42, FALSE), D146=6, VLOOKUP(H146, Priv_Workers!$B$2:$AR$55, 43)))</f>
        <v>628633</v>
      </c>
      <c r="X146" s="15">
        <f t="shared" si="19"/>
        <v>4.1852718517799738E-3</v>
      </c>
      <c r="Y146" s="8">
        <f>_xlfn.IFS(C146=2014, _xlfn.IFS(E146=1, VLOOKUP(H146, Wage_Info!$B$2:$AD$55, 2, FALSE), E146=2, VLOOKUP(H146, Wage_Info!$B$2:$AD$55, 3, FALSE), E146=3, VLOOKUP(H146, Wage_Info!$B$2:$AD$55, 4, FALSE), E146=4, VLOOKUP(H146, Wage_Info!$B$2:$AD$55, 5, FALSE)), C146=2015, _xlfn.IFS(E146=1, VLOOKUP(H146, Wage_Info!$B$2:$AD$55, 6, FALSE), E146=2, VLOOKUP(H146, Wage_Info!$B$2:$AD$55, 7, FALSE), E146=3, VLOOKUP(H146, Wage_Info!$B$2:$AD$55, 8, FALSE), E146=4, VLOOKUP(H146, Wage_Info!$B$2:$AD$55, 9, FALSE)), C146=2016, _xlfn.IFS(E146=1, VLOOKUP(H146, Wage_Info!$B$2:$AD$55, 10, FALSE), E146=2, VLOOKUP(H146, Wage_Info!$B$2:$AD$55, 11, FALSE), E146=3, VLOOKUP(H146, Wage_Info!$B$2:$AD$55, 12, FALSE), E146=4, VLOOKUP(H146, Wage_Info!$B$2:$AD$55, 13, FALSE)), C146=2017, _xlfn.IFS(E146=1, VLOOKUP(H146, Wage_Info!$B$2:$AD$55, 14, FALSE), E146=2, VLOOKUP(H146, Wage_Info!$B$2:$AD$55, 15, FALSE)))</f>
        <v>51798533</v>
      </c>
      <c r="Z146" s="8">
        <f>_xlfn.IFS(C146=2014, _xlfn.IFS(E146=1, VLOOKUP(H146, Wage_Info!$B$2:$AD$55, 16, FALSE), E146=2, VLOOKUP(H146, Wage_Info!$B$2:$AD$55, 17, FALSE), E146=3, VLOOKUP(H146, Wage_Info!$B$2:$AD$55, 18, FALSE), E146=4, VLOOKUP(H146, Wage_Info!$B$2:$AD$55, 19, FALSE)), C146=2015, _xlfn.IFS(E146=1, VLOOKUP(H146, Wage_Info!$B$2:$AD$55, 20, FALSE), E146=2, VLOOKUP(H146, Wage_Info!$B$2:$AD$55, 21, FALSE), E146=3, VLOOKUP(H146, Wage_Info!$B$2:$AD$55, 22, FALSE), E146=4, VLOOKUP(H146, Wage_Info!$B$2:$AD$55, 23, FALSE)), C146=2016, _xlfn.IFS(E146=1, VLOOKUP(H146, Wage_Info!$B$2:$AD$55, 24, FALSE), E146=2, VLOOKUP(H146, Wage_Info!$B$2:$AD$55, 25, FALSE), E146=3, VLOOKUP(H146, Wage_Info!$B$2:$AD$55, 26, FALSE), E146=4, VLOOKUP(H146, Wage_Info!$B$2:$AD$55, 27, FALSE)), C146=2017, _xlfn.IFS(E146=1, VLOOKUP(H146, Wage_Info!$B$2:$AD$55, 28, FALSE), E146=2, VLOOKUP(H146, Wage_Info!$B$2:$AD$55, 29, FALSE)))</f>
        <v>6254741636</v>
      </c>
      <c r="AA146" s="16">
        <f t="shared" si="20"/>
        <v>8.2814824359597264E-3</v>
      </c>
      <c r="AB146">
        <f>Key!C142</f>
        <v>1</v>
      </c>
      <c r="AC146">
        <f t="shared" si="21"/>
        <v>0</v>
      </c>
      <c r="AD146">
        <f t="shared" si="22"/>
        <v>0</v>
      </c>
      <c r="AE146">
        <f t="shared" si="23"/>
        <v>0</v>
      </c>
    </row>
    <row r="147" spans="1:31" x14ac:dyDescent="0.3">
      <c r="A147">
        <v>189</v>
      </c>
      <c r="B147">
        <v>8</v>
      </c>
      <c r="C147">
        <v>2015</v>
      </c>
      <c r="D147">
        <v>5</v>
      </c>
      <c r="E147">
        <f t="shared" si="16"/>
        <v>2</v>
      </c>
      <c r="F147">
        <v>2017</v>
      </c>
      <c r="G147" t="s">
        <v>282</v>
      </c>
      <c r="H147" s="13">
        <f>VALUE(IF(G147="foreign",53,SUBSTITUTE(G147,G147,VLOOKUP(G147,Key!$F$2:$G$55,2,))))</f>
        <v>53</v>
      </c>
      <c r="I147" t="s">
        <v>282</v>
      </c>
      <c r="J147">
        <f>VALUE(_xlfn.IFS(I147="foreign",53,I147="fictional",54,NOT(OR(I147="foreign",I147="fictional")),SUBSTITUTE(I147,I147,VLOOKUP(I147,Key!$F$2:$G$55,2,))))</f>
        <v>53</v>
      </c>
      <c r="K147">
        <f t="shared" si="17"/>
        <v>1</v>
      </c>
      <c r="L147">
        <f>VLOOKUP(H147, Key!$G$2:$J$54, 2)</f>
        <v>0</v>
      </c>
      <c r="M147">
        <f>VLOOKUP(J147, Key!$G$2:$J$54, 2)</f>
        <v>0</v>
      </c>
      <c r="N147">
        <f>VLOOKUP("*"&amp;G147&amp;"*",Key!$M$2:$N$6,2,FALSE)</f>
        <v>0</v>
      </c>
      <c r="O147">
        <f>VLOOKUP("*"&amp;G147&amp;"*",Key!$Q$2:$R$11,2,FALSE)</f>
        <v>0</v>
      </c>
      <c r="P147">
        <v>4210</v>
      </c>
      <c r="Q147" s="8">
        <v>255000000</v>
      </c>
      <c r="R147" t="s">
        <v>175</v>
      </c>
      <c r="S147">
        <f>VLOOKUP(R147, Key!$T$2:$U$23, 2, FALSE)</f>
        <v>2</v>
      </c>
      <c r="T147">
        <f t="shared" si="18"/>
        <v>0</v>
      </c>
      <c r="U147">
        <f>_xlfn.IFS(F147=2017, VLOOKUP(H147, 'State Pop'!$B$2:$F$55,5),F147=2016, VLOOKUP(H147, 'State Pop'!$B$2:$F$55,4), F147=2015, VLOOKUP(H147, 'State Pop'!$B$2:$F$55,3), F147=2014, VLOOKUP(H147, 'State Pop'!$B$2:$F$55,2))</f>
        <v>0</v>
      </c>
      <c r="V147">
        <f>_xlfn.IFS(C147=2014, _xlfn.IFS(D147=1, VLOOKUP(H147, Film_Workers!$B$2:$AR$55, 2, FALSE), D147=2, VLOOKUP(H147, Film_Workers!$B$2:$AR$55, 3, FALSE), D147=3, VLOOKUP(H147, Film_Workers!$B$2:$AR$55, 4, FALSE), D147=4, VLOOKUP(H147, Film_Workers!$B$2:$AR$55, 5, FALSE), D147=5, VLOOKUP(H147, Film_Workers!$B$2:$AR$55, 6, FALSE), D147=6, VLOOKUP(H147, Film_Workers!$B$2:$AR$55, 7, FALSE), D147=7, VLOOKUP(H147, Film_Workers!$B$2:$AR$55, 8, FALSE), D147=8, VLOOKUP(H147, Film_Workers!$B$2:$AR$55, 9, FALSE), D147=9, VLOOKUP(H147, Film_Workers!$B$2:$AR$55, 10, FALSE), D147=10, VLOOKUP(H147, Film_Workers!$B$2:$AR$55, 11, FALSE), D147=11, VLOOKUP(H147, Film_Workers!$B$2:$AR$55, 12, FALSE), D147=12, VLOOKUP(H147, Film_Workers!$B$2:$AR$55, 13, FALSE)), C147=2015, _xlfn.IFS(D147=1, VLOOKUP(H147, Film_Workers!$B$2:$AR$55, 14, FALSE), D147=2, VLOOKUP(H147, Film_Workers!$B$2:$AR$55, 15, FALSE), D147=3, VLOOKUP(H147, Film_Workers!$B$2:$AR$55, 16, FALSE), D147=4, VLOOKUP(H147, Film_Workers!$B$2:$AR$55, 17, FALSE), D147=5, VLOOKUP(H147, Film_Workers!$B$2:$AR$55, 18, FALSE), D147=6, VLOOKUP(H147, Film_Workers!$B$2:$AR$55, 19, FALSE), D147=7, VLOOKUP(H147, Film_Workers!$B$2:$AR$55, 20, FALSE), D147=8, VLOOKUP(H147, Film_Workers!$B$2:$AR$55, 21, FALSE), D147=9, VLOOKUP(H147, Film_Workers!$B$2:$AR$55, 22, FALSE), D147=10, VLOOKUP(H147, Film_Workers!$B$2:$AR$55, 23, FALSE), D147=11, VLOOKUP(H147, Film_Workers!$B$2:$AR$55, 24, FALSE), D147=12, VLOOKUP(H147, Film_Workers!$B$2:$AR$55, 25, FALSE)), C147=2016, _xlfn.IFS(D147=1, VLOOKUP(H147, Film_Workers!$B$2:$AR$55, 26, FALSE), D147=2, VLOOKUP(H147, Film_Workers!$B$2:$AR$55, 27, FALSE), D147=3, VLOOKUP(H147, Film_Workers!$B$2:$AR$55, 28, FALSE), D147=4, VLOOKUP(H147, Film_Workers!$B$2:$AR$55, 29, FALSE), D147=5, VLOOKUP(H147, Film_Workers!$B$2:$AR$55, 30, FALSE), D147=6, VLOOKUP(H147, Film_Workers!$B$2:$AR$55, 31, FALSE), D147=7, VLOOKUP(H147, Film_Workers!$B$2:$AR$55, 32, FALSE), D147=8, VLOOKUP(H147, Film_Workers!$B$2:$AR$55, 33, FALSE), D147=9, VLOOKUP(H147, Film_Workers!$B$2:$AR$55, 34, FALSE), D147=10, VLOOKUP(H147, Film_Workers!$B$2:$AR$55, 35, FALSE), D147=11, VLOOKUP(H147, Film_Workers!$B$2:$AR$55, 36, FALSE), D147=12, VLOOKUP(H147, Film_Workers!$B$2:$AR$55, 37, FALSE)), C147=2017, _xlfn.IFS(D147=1, VLOOKUP(H147, Film_Workers!$B$2:$AR$55, 38, FALSE), D147=2, VLOOKUP(H147, Film_Workers!$B$2:$AR$55, 39, FALSE), D147=3, VLOOKUP(H147, Film_Workers!$B$2:$AR$55, 40, FALSE), D147=4, VLOOKUP(H147, Film_Workers!$B$2:$AR$55, 41, FALSE), D147=5, VLOOKUP(H147, Film_Workers!$B$2:$AR$55, 42, FALSE), D147=6, VLOOKUP(H147, Film_Workers!$B$2:$AR$55, 43)))</f>
        <v>0</v>
      </c>
      <c r="W147">
        <f>_xlfn.IFS(C147=2014, _xlfn.IFS(D147=1, VLOOKUP(H147, Priv_Workers!$B$2:$AR$55, 2, FALSE), D147=2, VLOOKUP(H147, Priv_Workers!$B$2:$AR$55, 3, FALSE), D147=3, VLOOKUP(H147, Priv_Workers!$B$2:$AR$55, 4, FALSE), D147=4, VLOOKUP(H147, Priv_Workers!$B$2:$AR$55, 5, FALSE), D147=5, VLOOKUP(H147, Priv_Workers!$B$2:$AR$55, 6, FALSE), D147=6, VLOOKUP(H147, Priv_Workers!$B$2:$AR$55, 7, FALSE), D147=7, VLOOKUP(H147, Priv_Workers!$B$2:$AR$55, 8, FALSE), D147=8, VLOOKUP(H147, Priv_Workers!$B$2:$AR$55, 9, FALSE), D147=9, VLOOKUP(H147, Priv_Workers!$B$2:$AR$55, 10, FALSE), D147=10, VLOOKUP(H147, Priv_Workers!$B$2:$AR$55, 11, FALSE), D147=11, VLOOKUP(H147, Priv_Workers!$B$2:$AR$55, 12, FALSE), D147=12, VLOOKUP(H147, Priv_Workers!$B$2:$AR$55, 13, FALSE)), C147=2015, _xlfn.IFS(D147=1, VLOOKUP(H147, Priv_Workers!$B$2:$AR$55, 14, FALSE), D147=2, VLOOKUP(H147, Priv_Workers!$B$2:$AR$55, 15, FALSE), D147=3, VLOOKUP(H147, Priv_Workers!$B$2:$AR$55, 16, FALSE), D147=4, VLOOKUP(H147, Priv_Workers!$B$2:$AR$55, 17, FALSE), D147=5, VLOOKUP(H147, Priv_Workers!$B$2:$AR$55, 18, FALSE), D147=6, VLOOKUP(H147, Priv_Workers!$B$2:$AR$55, 19, FALSE), D147=7, VLOOKUP(H147, Priv_Workers!$B$2:$AR$55, 20, FALSE), D147=8, VLOOKUP(H147, Priv_Workers!$B$2:$AR$55, 21, FALSE), D147=9, VLOOKUP(H147, Priv_Workers!$B$2:$AR$55, 22, FALSE), D147=10, VLOOKUP(H147, Priv_Workers!$B$2:$AR$55, 23, FALSE), D147=11, VLOOKUP(H147, Priv_Workers!$B$2:$AR$55, 24, FALSE), D147=12, VLOOKUP(H147, Priv_Workers!$B$2:$AR$55, 25, FALSE)), C147=2016, _xlfn.IFS(D147=1, VLOOKUP(H147, Priv_Workers!$B$2:$AR$55, 26, FALSE), D147=2, VLOOKUP(H147, Priv_Workers!$B$2:$AR$55, 27, FALSE), D147=3, VLOOKUP(H147, Priv_Workers!$B$2:$AR$55, 28, FALSE), D147=4, VLOOKUP(H147, Priv_Workers!$B$2:$AR$55, 29, FALSE), D147=5, VLOOKUP(H147, Priv_Workers!$B$2:$AR$55, 30, FALSE), D147=6, VLOOKUP(H147, Priv_Workers!$B$2:$AR$55, 31, FALSE), D147=7, VLOOKUP(H147, Priv_Workers!$B$2:$AR$55, 32, FALSE), D147=8, VLOOKUP(H147, Priv_Workers!$B$2:$AR$55, 33, FALSE), D147=9, VLOOKUP(H147, Priv_Workers!$B$2:$AR$55, 34, FALSE), D147=10, VLOOKUP(H147, Priv_Workers!$B$2:$AR$55, 35, FALSE), D147=11, VLOOKUP(H147, Priv_Workers!$B$2:$AR$55, 36, FALSE), D147=12, VLOOKUP(H147, Priv_Workers!$B$2:$AR$55, 37, FALSE)), C147=2017, _xlfn.IFS(D147=1, VLOOKUP(H147, Priv_Workers!$B$2:$AR$55, 38, FALSE), D147=2, VLOOKUP(H147, Priv_Workers!$B$2:$AR$55, 39, FALSE), D147=3, VLOOKUP(H147, Priv_Workers!$B$2:$AR$55, 40, FALSE), D147=4, VLOOKUP(H147, Priv_Workers!$B$2:$AR$55, 41, FALSE), D147=5, VLOOKUP(H147, Priv_Workers!$B$2:$AR$55, 42, FALSE), D147=6, VLOOKUP(H147, Priv_Workers!$B$2:$AR$55, 43)))</f>
        <v>0</v>
      </c>
      <c r="X147" s="15" t="e">
        <f t="shared" si="19"/>
        <v>#DIV/0!</v>
      </c>
      <c r="Y147" s="8">
        <f>_xlfn.IFS(C147=2014, _xlfn.IFS(E147=1, VLOOKUP(H147, Wage_Info!$B$2:$AD$55, 2, FALSE), E147=2, VLOOKUP(H147, Wage_Info!$B$2:$AD$55, 3, FALSE), E147=3, VLOOKUP(H147, Wage_Info!$B$2:$AD$55, 4, FALSE), E147=4, VLOOKUP(H147, Wage_Info!$B$2:$AD$55, 5, FALSE)), C147=2015, _xlfn.IFS(E147=1, VLOOKUP(H147, Wage_Info!$B$2:$AD$55, 6, FALSE), E147=2, VLOOKUP(H147, Wage_Info!$B$2:$AD$55, 7, FALSE), E147=3, VLOOKUP(H147, Wage_Info!$B$2:$AD$55, 8, FALSE), E147=4, VLOOKUP(H147, Wage_Info!$B$2:$AD$55, 9, FALSE)), C147=2016, _xlfn.IFS(E147=1, VLOOKUP(H147, Wage_Info!$B$2:$AD$55, 10, FALSE), E147=2, VLOOKUP(H147, Wage_Info!$B$2:$AD$55, 11, FALSE), E147=3, VLOOKUP(H147, Wage_Info!$B$2:$AD$55, 12, FALSE), E147=4, VLOOKUP(H147, Wage_Info!$B$2:$AD$55, 13, FALSE)), C147=2017, _xlfn.IFS(E147=1, VLOOKUP(H147, Wage_Info!$B$2:$AD$55, 14, FALSE), E147=2, VLOOKUP(H147, Wage_Info!$B$2:$AD$55, 15, FALSE)))</f>
        <v>0</v>
      </c>
      <c r="Z147" s="8">
        <f>_xlfn.IFS(C147=2014, _xlfn.IFS(E147=1, VLOOKUP(H147, Wage_Info!$B$2:$AD$55, 16, FALSE), E147=2, VLOOKUP(H147, Wage_Info!$B$2:$AD$55, 17, FALSE), E147=3, VLOOKUP(H147, Wage_Info!$B$2:$AD$55, 18, FALSE), E147=4, VLOOKUP(H147, Wage_Info!$B$2:$AD$55, 19, FALSE)), C147=2015, _xlfn.IFS(E147=1, VLOOKUP(H147, Wage_Info!$B$2:$AD$55, 20, FALSE), E147=2, VLOOKUP(H147, Wage_Info!$B$2:$AD$55, 21, FALSE), E147=3, VLOOKUP(H147, Wage_Info!$B$2:$AD$55, 22, FALSE), E147=4, VLOOKUP(H147, Wage_Info!$B$2:$AD$55, 23, FALSE)), C147=2016, _xlfn.IFS(E147=1, VLOOKUP(H147, Wage_Info!$B$2:$AD$55, 24, FALSE), E147=2, VLOOKUP(H147, Wage_Info!$B$2:$AD$55, 25, FALSE), E147=3, VLOOKUP(H147, Wage_Info!$B$2:$AD$55, 26, FALSE), E147=4, VLOOKUP(H147, Wage_Info!$B$2:$AD$55, 27, FALSE)), C147=2017, _xlfn.IFS(E147=1, VLOOKUP(H147, Wage_Info!$B$2:$AD$55, 28, FALSE), E147=2, VLOOKUP(H147, Wage_Info!$B$2:$AD$55, 29, FALSE)))</f>
        <v>0</v>
      </c>
      <c r="AA147" s="16" t="e">
        <f t="shared" si="20"/>
        <v>#DIV/0!</v>
      </c>
      <c r="AB147">
        <f>Key!C190</f>
        <v>1</v>
      </c>
      <c r="AC147">
        <f t="shared" si="21"/>
        <v>0</v>
      </c>
      <c r="AD147">
        <f t="shared" si="22"/>
        <v>0</v>
      </c>
      <c r="AE147">
        <f t="shared" si="23"/>
        <v>0</v>
      </c>
    </row>
    <row r="148" spans="1:31" x14ac:dyDescent="0.3">
      <c r="A148">
        <v>192</v>
      </c>
      <c r="B148">
        <v>11</v>
      </c>
      <c r="C148">
        <v>2015</v>
      </c>
      <c r="D148">
        <v>5</v>
      </c>
      <c r="E148">
        <f t="shared" si="16"/>
        <v>2</v>
      </c>
      <c r="F148">
        <v>2017</v>
      </c>
      <c r="G148" t="s">
        <v>282</v>
      </c>
      <c r="H148" s="13">
        <f>VALUE(IF(G148="foreign",53,SUBSTITUTE(G148,G148,VLOOKUP(G148,Key!$F$2:$G$55,2,))))</f>
        <v>53</v>
      </c>
      <c r="I148" t="s">
        <v>282</v>
      </c>
      <c r="J148">
        <f>VALUE(_xlfn.IFS(I148="foreign",53,I148="fictional",54,NOT(OR(I148="foreign",I148="fictional")),SUBSTITUTE(I148,I148,VLOOKUP(I148,Key!$F$2:$G$55,2,))))</f>
        <v>53</v>
      </c>
      <c r="K148">
        <f t="shared" si="17"/>
        <v>1</v>
      </c>
      <c r="L148">
        <f>VLOOKUP(H148, Key!$G$2:$J$54, 2)</f>
        <v>0</v>
      </c>
      <c r="M148">
        <f>VLOOKUP(J148, Key!$G$2:$J$54, 2)</f>
        <v>0</v>
      </c>
      <c r="N148">
        <f>VLOOKUP("*"&amp;G148&amp;"*",Key!$M$2:$N$6,2,FALSE)</f>
        <v>0</v>
      </c>
      <c r="O148">
        <f>VLOOKUP("*"&amp;G148&amp;"*",Key!$Q$2:$R$11,2,FALSE)</f>
        <v>0</v>
      </c>
      <c r="P148">
        <v>4132</v>
      </c>
      <c r="Q148" s="8">
        <v>260000000</v>
      </c>
      <c r="R148" t="s">
        <v>178</v>
      </c>
      <c r="S148">
        <f>VLOOKUP(R148, Key!$T$2:$U$23, 2, FALSE)</f>
        <v>5</v>
      </c>
      <c r="T148">
        <f t="shared" si="18"/>
        <v>0</v>
      </c>
      <c r="U148">
        <f>_xlfn.IFS(F148=2017, VLOOKUP(H148, 'State Pop'!$B$2:$F$55,5),F148=2016, VLOOKUP(H148, 'State Pop'!$B$2:$F$55,4), F148=2015, VLOOKUP(H148, 'State Pop'!$B$2:$F$55,3), F148=2014, VLOOKUP(H148, 'State Pop'!$B$2:$F$55,2))</f>
        <v>0</v>
      </c>
      <c r="V148">
        <f>_xlfn.IFS(C148=2014, _xlfn.IFS(D148=1, VLOOKUP(H148, Film_Workers!$B$2:$AR$55, 2, FALSE), D148=2, VLOOKUP(H148, Film_Workers!$B$2:$AR$55, 3, FALSE), D148=3, VLOOKUP(H148, Film_Workers!$B$2:$AR$55, 4, FALSE), D148=4, VLOOKUP(H148, Film_Workers!$B$2:$AR$55, 5, FALSE), D148=5, VLOOKUP(H148, Film_Workers!$B$2:$AR$55, 6, FALSE), D148=6, VLOOKUP(H148, Film_Workers!$B$2:$AR$55, 7, FALSE), D148=7, VLOOKUP(H148, Film_Workers!$B$2:$AR$55, 8, FALSE), D148=8, VLOOKUP(H148, Film_Workers!$B$2:$AR$55, 9, FALSE), D148=9, VLOOKUP(H148, Film_Workers!$B$2:$AR$55, 10, FALSE), D148=10, VLOOKUP(H148, Film_Workers!$B$2:$AR$55, 11, FALSE), D148=11, VLOOKUP(H148, Film_Workers!$B$2:$AR$55, 12, FALSE), D148=12, VLOOKUP(H148, Film_Workers!$B$2:$AR$55, 13, FALSE)), C148=2015, _xlfn.IFS(D148=1, VLOOKUP(H148, Film_Workers!$B$2:$AR$55, 14, FALSE), D148=2, VLOOKUP(H148, Film_Workers!$B$2:$AR$55, 15, FALSE), D148=3, VLOOKUP(H148, Film_Workers!$B$2:$AR$55, 16, FALSE), D148=4, VLOOKUP(H148, Film_Workers!$B$2:$AR$55, 17, FALSE), D148=5, VLOOKUP(H148, Film_Workers!$B$2:$AR$55, 18, FALSE), D148=6, VLOOKUP(H148, Film_Workers!$B$2:$AR$55, 19, FALSE), D148=7, VLOOKUP(H148, Film_Workers!$B$2:$AR$55, 20, FALSE), D148=8, VLOOKUP(H148, Film_Workers!$B$2:$AR$55, 21, FALSE), D148=9, VLOOKUP(H148, Film_Workers!$B$2:$AR$55, 22, FALSE), D148=10, VLOOKUP(H148, Film_Workers!$B$2:$AR$55, 23, FALSE), D148=11, VLOOKUP(H148, Film_Workers!$B$2:$AR$55, 24, FALSE), D148=12, VLOOKUP(H148, Film_Workers!$B$2:$AR$55, 25, FALSE)), C148=2016, _xlfn.IFS(D148=1, VLOOKUP(H148, Film_Workers!$B$2:$AR$55, 26, FALSE), D148=2, VLOOKUP(H148, Film_Workers!$B$2:$AR$55, 27, FALSE), D148=3, VLOOKUP(H148, Film_Workers!$B$2:$AR$55, 28, FALSE), D148=4, VLOOKUP(H148, Film_Workers!$B$2:$AR$55, 29, FALSE), D148=5, VLOOKUP(H148, Film_Workers!$B$2:$AR$55, 30, FALSE), D148=6, VLOOKUP(H148, Film_Workers!$B$2:$AR$55, 31, FALSE), D148=7, VLOOKUP(H148, Film_Workers!$B$2:$AR$55, 32, FALSE), D148=8, VLOOKUP(H148, Film_Workers!$B$2:$AR$55, 33, FALSE), D148=9, VLOOKUP(H148, Film_Workers!$B$2:$AR$55, 34, FALSE), D148=10, VLOOKUP(H148, Film_Workers!$B$2:$AR$55, 35, FALSE), D148=11, VLOOKUP(H148, Film_Workers!$B$2:$AR$55, 36, FALSE), D148=12, VLOOKUP(H148, Film_Workers!$B$2:$AR$55, 37, FALSE)), C148=2017, _xlfn.IFS(D148=1, VLOOKUP(H148, Film_Workers!$B$2:$AR$55, 38, FALSE), D148=2, VLOOKUP(H148, Film_Workers!$B$2:$AR$55, 39, FALSE), D148=3, VLOOKUP(H148, Film_Workers!$B$2:$AR$55, 40, FALSE), D148=4, VLOOKUP(H148, Film_Workers!$B$2:$AR$55, 41, FALSE), D148=5, VLOOKUP(H148, Film_Workers!$B$2:$AR$55, 42, FALSE), D148=6, VLOOKUP(H148, Film_Workers!$B$2:$AR$55, 43)))</f>
        <v>0</v>
      </c>
      <c r="W148">
        <f>_xlfn.IFS(C148=2014, _xlfn.IFS(D148=1, VLOOKUP(H148, Priv_Workers!$B$2:$AR$55, 2, FALSE), D148=2, VLOOKUP(H148, Priv_Workers!$B$2:$AR$55, 3, FALSE), D148=3, VLOOKUP(H148, Priv_Workers!$B$2:$AR$55, 4, FALSE), D148=4, VLOOKUP(H148, Priv_Workers!$B$2:$AR$55, 5, FALSE), D148=5, VLOOKUP(H148, Priv_Workers!$B$2:$AR$55, 6, FALSE), D148=6, VLOOKUP(H148, Priv_Workers!$B$2:$AR$55, 7, FALSE), D148=7, VLOOKUP(H148, Priv_Workers!$B$2:$AR$55, 8, FALSE), D148=8, VLOOKUP(H148, Priv_Workers!$B$2:$AR$55, 9, FALSE), D148=9, VLOOKUP(H148, Priv_Workers!$B$2:$AR$55, 10, FALSE), D148=10, VLOOKUP(H148, Priv_Workers!$B$2:$AR$55, 11, FALSE), D148=11, VLOOKUP(H148, Priv_Workers!$B$2:$AR$55, 12, FALSE), D148=12, VLOOKUP(H148, Priv_Workers!$B$2:$AR$55, 13, FALSE)), C148=2015, _xlfn.IFS(D148=1, VLOOKUP(H148, Priv_Workers!$B$2:$AR$55, 14, FALSE), D148=2, VLOOKUP(H148, Priv_Workers!$B$2:$AR$55, 15, FALSE), D148=3, VLOOKUP(H148, Priv_Workers!$B$2:$AR$55, 16, FALSE), D148=4, VLOOKUP(H148, Priv_Workers!$B$2:$AR$55, 17, FALSE), D148=5, VLOOKUP(H148, Priv_Workers!$B$2:$AR$55, 18, FALSE), D148=6, VLOOKUP(H148, Priv_Workers!$B$2:$AR$55, 19, FALSE), D148=7, VLOOKUP(H148, Priv_Workers!$B$2:$AR$55, 20, FALSE), D148=8, VLOOKUP(H148, Priv_Workers!$B$2:$AR$55, 21, FALSE), D148=9, VLOOKUP(H148, Priv_Workers!$B$2:$AR$55, 22, FALSE), D148=10, VLOOKUP(H148, Priv_Workers!$B$2:$AR$55, 23, FALSE), D148=11, VLOOKUP(H148, Priv_Workers!$B$2:$AR$55, 24, FALSE), D148=12, VLOOKUP(H148, Priv_Workers!$B$2:$AR$55, 25, FALSE)), C148=2016, _xlfn.IFS(D148=1, VLOOKUP(H148, Priv_Workers!$B$2:$AR$55, 26, FALSE), D148=2, VLOOKUP(H148, Priv_Workers!$B$2:$AR$55, 27, FALSE), D148=3, VLOOKUP(H148, Priv_Workers!$B$2:$AR$55, 28, FALSE), D148=4, VLOOKUP(H148, Priv_Workers!$B$2:$AR$55, 29, FALSE), D148=5, VLOOKUP(H148, Priv_Workers!$B$2:$AR$55, 30, FALSE), D148=6, VLOOKUP(H148, Priv_Workers!$B$2:$AR$55, 31, FALSE), D148=7, VLOOKUP(H148, Priv_Workers!$B$2:$AR$55, 32, FALSE), D148=8, VLOOKUP(H148, Priv_Workers!$B$2:$AR$55, 33, FALSE), D148=9, VLOOKUP(H148, Priv_Workers!$B$2:$AR$55, 34, FALSE), D148=10, VLOOKUP(H148, Priv_Workers!$B$2:$AR$55, 35, FALSE), D148=11, VLOOKUP(H148, Priv_Workers!$B$2:$AR$55, 36, FALSE), D148=12, VLOOKUP(H148, Priv_Workers!$B$2:$AR$55, 37, FALSE)), C148=2017, _xlfn.IFS(D148=1, VLOOKUP(H148, Priv_Workers!$B$2:$AR$55, 38, FALSE), D148=2, VLOOKUP(H148, Priv_Workers!$B$2:$AR$55, 39, FALSE), D148=3, VLOOKUP(H148, Priv_Workers!$B$2:$AR$55, 40, FALSE), D148=4, VLOOKUP(H148, Priv_Workers!$B$2:$AR$55, 41, FALSE), D148=5, VLOOKUP(H148, Priv_Workers!$B$2:$AR$55, 42, FALSE), D148=6, VLOOKUP(H148, Priv_Workers!$B$2:$AR$55, 43)))</f>
        <v>0</v>
      </c>
      <c r="X148" s="15" t="e">
        <f t="shared" si="19"/>
        <v>#DIV/0!</v>
      </c>
      <c r="Y148" s="8">
        <f>_xlfn.IFS(C148=2014, _xlfn.IFS(E148=1, VLOOKUP(H148, Wage_Info!$B$2:$AD$55, 2, FALSE), E148=2, VLOOKUP(H148, Wage_Info!$B$2:$AD$55, 3, FALSE), E148=3, VLOOKUP(H148, Wage_Info!$B$2:$AD$55, 4, FALSE), E148=4, VLOOKUP(H148, Wage_Info!$B$2:$AD$55, 5, FALSE)), C148=2015, _xlfn.IFS(E148=1, VLOOKUP(H148, Wage_Info!$B$2:$AD$55, 6, FALSE), E148=2, VLOOKUP(H148, Wage_Info!$B$2:$AD$55, 7, FALSE), E148=3, VLOOKUP(H148, Wage_Info!$B$2:$AD$55, 8, FALSE), E148=4, VLOOKUP(H148, Wage_Info!$B$2:$AD$55, 9, FALSE)), C148=2016, _xlfn.IFS(E148=1, VLOOKUP(H148, Wage_Info!$B$2:$AD$55, 10, FALSE), E148=2, VLOOKUP(H148, Wage_Info!$B$2:$AD$55, 11, FALSE), E148=3, VLOOKUP(H148, Wage_Info!$B$2:$AD$55, 12, FALSE), E148=4, VLOOKUP(H148, Wage_Info!$B$2:$AD$55, 13, FALSE)), C148=2017, _xlfn.IFS(E148=1, VLOOKUP(H148, Wage_Info!$B$2:$AD$55, 14, FALSE), E148=2, VLOOKUP(H148, Wage_Info!$B$2:$AD$55, 15, FALSE)))</f>
        <v>0</v>
      </c>
      <c r="Z148" s="8">
        <f>_xlfn.IFS(C148=2014, _xlfn.IFS(E148=1, VLOOKUP(H148, Wage_Info!$B$2:$AD$55, 16, FALSE), E148=2, VLOOKUP(H148, Wage_Info!$B$2:$AD$55, 17, FALSE), E148=3, VLOOKUP(H148, Wage_Info!$B$2:$AD$55, 18, FALSE), E148=4, VLOOKUP(H148, Wage_Info!$B$2:$AD$55, 19, FALSE)), C148=2015, _xlfn.IFS(E148=1, VLOOKUP(H148, Wage_Info!$B$2:$AD$55, 20, FALSE), E148=2, VLOOKUP(H148, Wage_Info!$B$2:$AD$55, 21, FALSE), E148=3, VLOOKUP(H148, Wage_Info!$B$2:$AD$55, 22, FALSE), E148=4, VLOOKUP(H148, Wage_Info!$B$2:$AD$55, 23, FALSE)), C148=2016, _xlfn.IFS(E148=1, VLOOKUP(H148, Wage_Info!$B$2:$AD$55, 24, FALSE), E148=2, VLOOKUP(H148, Wage_Info!$B$2:$AD$55, 25, FALSE), E148=3, VLOOKUP(H148, Wage_Info!$B$2:$AD$55, 26, FALSE), E148=4, VLOOKUP(H148, Wage_Info!$B$2:$AD$55, 27, FALSE)), C148=2017, _xlfn.IFS(E148=1, VLOOKUP(H148, Wage_Info!$B$2:$AD$55, 28, FALSE), E148=2, VLOOKUP(H148, Wage_Info!$B$2:$AD$55, 29, FALSE)))</f>
        <v>0</v>
      </c>
      <c r="AA148" s="16" t="e">
        <f t="shared" si="20"/>
        <v>#DIV/0!</v>
      </c>
      <c r="AB148">
        <f>Key!C193</f>
        <v>1</v>
      </c>
      <c r="AC148">
        <f t="shared" si="21"/>
        <v>0</v>
      </c>
      <c r="AD148">
        <f t="shared" si="22"/>
        <v>0</v>
      </c>
      <c r="AE148">
        <f t="shared" si="23"/>
        <v>0</v>
      </c>
    </row>
    <row r="149" spans="1:31" x14ac:dyDescent="0.3">
      <c r="A149">
        <v>201</v>
      </c>
      <c r="B149">
        <v>20</v>
      </c>
      <c r="C149">
        <v>2015</v>
      </c>
      <c r="D149">
        <v>5</v>
      </c>
      <c r="E149">
        <f t="shared" si="16"/>
        <v>2</v>
      </c>
      <c r="F149">
        <v>2017</v>
      </c>
      <c r="G149" t="s">
        <v>282</v>
      </c>
      <c r="H149" s="13">
        <f>VALUE(IF(G149="foreign",53,SUBSTITUTE(G149,G149,VLOOKUP(G149,Key!$F$2:$G$55,2,))))</f>
        <v>53</v>
      </c>
      <c r="I149" t="s">
        <v>282</v>
      </c>
      <c r="J149">
        <f>VALUE(_xlfn.IFS(I149="foreign",53,I149="fictional",54,NOT(OR(I149="foreign",I149="fictional")),SUBSTITUTE(I149,I149,VLOOKUP(I149,Key!$F$2:$G$55,2,))))</f>
        <v>53</v>
      </c>
      <c r="K149">
        <f t="shared" si="17"/>
        <v>1</v>
      </c>
      <c r="L149">
        <f>VLOOKUP(H149, Key!$G$2:$J$54, 2)</f>
        <v>0</v>
      </c>
      <c r="M149">
        <f>VLOOKUP(J149, Key!$G$2:$J$54, 2)</f>
        <v>0</v>
      </c>
      <c r="N149">
        <f>VLOOKUP("*"&amp;G149&amp;"*",Key!$M$2:$N$6,2,FALSE)</f>
        <v>0</v>
      </c>
      <c r="O149">
        <f>VLOOKUP("*"&amp;G149&amp;"*",Key!$Q$2:$R$11,2,FALSE)</f>
        <v>0</v>
      </c>
      <c r="P149">
        <v>4038</v>
      </c>
      <c r="Q149" s="8">
        <v>104000000</v>
      </c>
      <c r="R149" t="s">
        <v>283</v>
      </c>
      <c r="S149">
        <f>VLOOKUP(R149, Key!$T$2:$U$23, 2, FALSE)</f>
        <v>4</v>
      </c>
      <c r="T149">
        <f t="shared" si="18"/>
        <v>0</v>
      </c>
      <c r="U149">
        <f>_xlfn.IFS(F149=2017, VLOOKUP(H149, 'State Pop'!$B$2:$F$55,5),F149=2016, VLOOKUP(H149, 'State Pop'!$B$2:$F$55,4), F149=2015, VLOOKUP(H149, 'State Pop'!$B$2:$F$55,3), F149=2014, VLOOKUP(H149, 'State Pop'!$B$2:$F$55,2))</f>
        <v>0</v>
      </c>
      <c r="V149">
        <f>_xlfn.IFS(C149=2014, _xlfn.IFS(D149=1, VLOOKUP(H149, Film_Workers!$B$2:$AR$55, 2, FALSE), D149=2, VLOOKUP(H149, Film_Workers!$B$2:$AR$55, 3, FALSE), D149=3, VLOOKUP(H149, Film_Workers!$B$2:$AR$55, 4, FALSE), D149=4, VLOOKUP(H149, Film_Workers!$B$2:$AR$55, 5, FALSE), D149=5, VLOOKUP(H149, Film_Workers!$B$2:$AR$55, 6, FALSE), D149=6, VLOOKUP(H149, Film_Workers!$B$2:$AR$55, 7, FALSE), D149=7, VLOOKUP(H149, Film_Workers!$B$2:$AR$55, 8, FALSE), D149=8, VLOOKUP(H149, Film_Workers!$B$2:$AR$55, 9, FALSE), D149=9, VLOOKUP(H149, Film_Workers!$B$2:$AR$55, 10, FALSE), D149=10, VLOOKUP(H149, Film_Workers!$B$2:$AR$55, 11, FALSE), D149=11, VLOOKUP(H149, Film_Workers!$B$2:$AR$55, 12, FALSE), D149=12, VLOOKUP(H149, Film_Workers!$B$2:$AR$55, 13, FALSE)), C149=2015, _xlfn.IFS(D149=1, VLOOKUP(H149, Film_Workers!$B$2:$AR$55, 14, FALSE), D149=2, VLOOKUP(H149, Film_Workers!$B$2:$AR$55, 15, FALSE), D149=3, VLOOKUP(H149, Film_Workers!$B$2:$AR$55, 16, FALSE), D149=4, VLOOKUP(H149, Film_Workers!$B$2:$AR$55, 17, FALSE), D149=5, VLOOKUP(H149, Film_Workers!$B$2:$AR$55, 18, FALSE), D149=6, VLOOKUP(H149, Film_Workers!$B$2:$AR$55, 19, FALSE), D149=7, VLOOKUP(H149, Film_Workers!$B$2:$AR$55, 20, FALSE), D149=8, VLOOKUP(H149, Film_Workers!$B$2:$AR$55, 21, FALSE), D149=9, VLOOKUP(H149, Film_Workers!$B$2:$AR$55, 22, FALSE), D149=10, VLOOKUP(H149, Film_Workers!$B$2:$AR$55, 23, FALSE), D149=11, VLOOKUP(H149, Film_Workers!$B$2:$AR$55, 24, FALSE), D149=12, VLOOKUP(H149, Film_Workers!$B$2:$AR$55, 25, FALSE)), C149=2016, _xlfn.IFS(D149=1, VLOOKUP(H149, Film_Workers!$B$2:$AR$55, 26, FALSE), D149=2, VLOOKUP(H149, Film_Workers!$B$2:$AR$55, 27, FALSE), D149=3, VLOOKUP(H149, Film_Workers!$B$2:$AR$55, 28, FALSE), D149=4, VLOOKUP(H149, Film_Workers!$B$2:$AR$55, 29, FALSE), D149=5, VLOOKUP(H149, Film_Workers!$B$2:$AR$55, 30, FALSE), D149=6, VLOOKUP(H149, Film_Workers!$B$2:$AR$55, 31, FALSE), D149=7, VLOOKUP(H149, Film_Workers!$B$2:$AR$55, 32, FALSE), D149=8, VLOOKUP(H149, Film_Workers!$B$2:$AR$55, 33, FALSE), D149=9, VLOOKUP(H149, Film_Workers!$B$2:$AR$55, 34, FALSE), D149=10, VLOOKUP(H149, Film_Workers!$B$2:$AR$55, 35, FALSE), D149=11, VLOOKUP(H149, Film_Workers!$B$2:$AR$55, 36, FALSE), D149=12, VLOOKUP(H149, Film_Workers!$B$2:$AR$55, 37, FALSE)), C149=2017, _xlfn.IFS(D149=1, VLOOKUP(H149, Film_Workers!$B$2:$AR$55, 38, FALSE), D149=2, VLOOKUP(H149, Film_Workers!$B$2:$AR$55, 39, FALSE), D149=3, VLOOKUP(H149, Film_Workers!$B$2:$AR$55, 40, FALSE), D149=4, VLOOKUP(H149, Film_Workers!$B$2:$AR$55, 41, FALSE), D149=5, VLOOKUP(H149, Film_Workers!$B$2:$AR$55, 42, FALSE), D149=6, VLOOKUP(H149, Film_Workers!$B$2:$AR$55, 43)))</f>
        <v>0</v>
      </c>
      <c r="W149">
        <f>_xlfn.IFS(C149=2014, _xlfn.IFS(D149=1, VLOOKUP(H149, Priv_Workers!$B$2:$AR$55, 2, FALSE), D149=2, VLOOKUP(H149, Priv_Workers!$B$2:$AR$55, 3, FALSE), D149=3, VLOOKUP(H149, Priv_Workers!$B$2:$AR$55, 4, FALSE), D149=4, VLOOKUP(H149, Priv_Workers!$B$2:$AR$55, 5, FALSE), D149=5, VLOOKUP(H149, Priv_Workers!$B$2:$AR$55, 6, FALSE), D149=6, VLOOKUP(H149, Priv_Workers!$B$2:$AR$55, 7, FALSE), D149=7, VLOOKUP(H149, Priv_Workers!$B$2:$AR$55, 8, FALSE), D149=8, VLOOKUP(H149, Priv_Workers!$B$2:$AR$55, 9, FALSE), D149=9, VLOOKUP(H149, Priv_Workers!$B$2:$AR$55, 10, FALSE), D149=10, VLOOKUP(H149, Priv_Workers!$B$2:$AR$55, 11, FALSE), D149=11, VLOOKUP(H149, Priv_Workers!$B$2:$AR$55, 12, FALSE), D149=12, VLOOKUP(H149, Priv_Workers!$B$2:$AR$55, 13, FALSE)), C149=2015, _xlfn.IFS(D149=1, VLOOKUP(H149, Priv_Workers!$B$2:$AR$55, 14, FALSE), D149=2, VLOOKUP(H149, Priv_Workers!$B$2:$AR$55, 15, FALSE), D149=3, VLOOKUP(H149, Priv_Workers!$B$2:$AR$55, 16, FALSE), D149=4, VLOOKUP(H149, Priv_Workers!$B$2:$AR$55, 17, FALSE), D149=5, VLOOKUP(H149, Priv_Workers!$B$2:$AR$55, 18, FALSE), D149=6, VLOOKUP(H149, Priv_Workers!$B$2:$AR$55, 19, FALSE), D149=7, VLOOKUP(H149, Priv_Workers!$B$2:$AR$55, 20, FALSE), D149=8, VLOOKUP(H149, Priv_Workers!$B$2:$AR$55, 21, FALSE), D149=9, VLOOKUP(H149, Priv_Workers!$B$2:$AR$55, 22, FALSE), D149=10, VLOOKUP(H149, Priv_Workers!$B$2:$AR$55, 23, FALSE), D149=11, VLOOKUP(H149, Priv_Workers!$B$2:$AR$55, 24, FALSE), D149=12, VLOOKUP(H149, Priv_Workers!$B$2:$AR$55, 25, FALSE)), C149=2016, _xlfn.IFS(D149=1, VLOOKUP(H149, Priv_Workers!$B$2:$AR$55, 26, FALSE), D149=2, VLOOKUP(H149, Priv_Workers!$B$2:$AR$55, 27, FALSE), D149=3, VLOOKUP(H149, Priv_Workers!$B$2:$AR$55, 28, FALSE), D149=4, VLOOKUP(H149, Priv_Workers!$B$2:$AR$55, 29, FALSE), D149=5, VLOOKUP(H149, Priv_Workers!$B$2:$AR$55, 30, FALSE), D149=6, VLOOKUP(H149, Priv_Workers!$B$2:$AR$55, 31, FALSE), D149=7, VLOOKUP(H149, Priv_Workers!$B$2:$AR$55, 32, FALSE), D149=8, VLOOKUP(H149, Priv_Workers!$B$2:$AR$55, 33, FALSE), D149=9, VLOOKUP(H149, Priv_Workers!$B$2:$AR$55, 34, FALSE), D149=10, VLOOKUP(H149, Priv_Workers!$B$2:$AR$55, 35, FALSE), D149=11, VLOOKUP(H149, Priv_Workers!$B$2:$AR$55, 36, FALSE), D149=12, VLOOKUP(H149, Priv_Workers!$B$2:$AR$55, 37, FALSE)), C149=2017, _xlfn.IFS(D149=1, VLOOKUP(H149, Priv_Workers!$B$2:$AR$55, 38, FALSE), D149=2, VLOOKUP(H149, Priv_Workers!$B$2:$AR$55, 39, FALSE), D149=3, VLOOKUP(H149, Priv_Workers!$B$2:$AR$55, 40, FALSE), D149=4, VLOOKUP(H149, Priv_Workers!$B$2:$AR$55, 41, FALSE), D149=5, VLOOKUP(H149, Priv_Workers!$B$2:$AR$55, 42, FALSE), D149=6, VLOOKUP(H149, Priv_Workers!$B$2:$AR$55, 43)))</f>
        <v>0</v>
      </c>
      <c r="X149" s="15" t="e">
        <f t="shared" si="19"/>
        <v>#DIV/0!</v>
      </c>
      <c r="Y149" s="8">
        <f>_xlfn.IFS(C149=2014, _xlfn.IFS(E149=1, VLOOKUP(H149, Wage_Info!$B$2:$AD$55, 2, FALSE), E149=2, VLOOKUP(H149, Wage_Info!$B$2:$AD$55, 3, FALSE), E149=3, VLOOKUP(H149, Wage_Info!$B$2:$AD$55, 4, FALSE), E149=4, VLOOKUP(H149, Wage_Info!$B$2:$AD$55, 5, FALSE)), C149=2015, _xlfn.IFS(E149=1, VLOOKUP(H149, Wage_Info!$B$2:$AD$55, 6, FALSE), E149=2, VLOOKUP(H149, Wage_Info!$B$2:$AD$55, 7, FALSE), E149=3, VLOOKUP(H149, Wage_Info!$B$2:$AD$55, 8, FALSE), E149=4, VLOOKUP(H149, Wage_Info!$B$2:$AD$55, 9, FALSE)), C149=2016, _xlfn.IFS(E149=1, VLOOKUP(H149, Wage_Info!$B$2:$AD$55, 10, FALSE), E149=2, VLOOKUP(H149, Wage_Info!$B$2:$AD$55, 11, FALSE), E149=3, VLOOKUP(H149, Wage_Info!$B$2:$AD$55, 12, FALSE), E149=4, VLOOKUP(H149, Wage_Info!$B$2:$AD$55, 13, FALSE)), C149=2017, _xlfn.IFS(E149=1, VLOOKUP(H149, Wage_Info!$B$2:$AD$55, 14, FALSE), E149=2, VLOOKUP(H149, Wage_Info!$B$2:$AD$55, 15, FALSE)))</f>
        <v>0</v>
      </c>
      <c r="Z149" s="8">
        <f>_xlfn.IFS(C149=2014, _xlfn.IFS(E149=1, VLOOKUP(H149, Wage_Info!$B$2:$AD$55, 16, FALSE), E149=2, VLOOKUP(H149, Wage_Info!$B$2:$AD$55, 17, FALSE), E149=3, VLOOKUP(H149, Wage_Info!$B$2:$AD$55, 18, FALSE), E149=4, VLOOKUP(H149, Wage_Info!$B$2:$AD$55, 19, FALSE)), C149=2015, _xlfn.IFS(E149=1, VLOOKUP(H149, Wage_Info!$B$2:$AD$55, 20, FALSE), E149=2, VLOOKUP(H149, Wage_Info!$B$2:$AD$55, 21, FALSE), E149=3, VLOOKUP(H149, Wage_Info!$B$2:$AD$55, 22, FALSE), E149=4, VLOOKUP(H149, Wage_Info!$B$2:$AD$55, 23, FALSE)), C149=2016, _xlfn.IFS(E149=1, VLOOKUP(H149, Wage_Info!$B$2:$AD$55, 24, FALSE), E149=2, VLOOKUP(H149, Wage_Info!$B$2:$AD$55, 25, FALSE), E149=3, VLOOKUP(H149, Wage_Info!$B$2:$AD$55, 26, FALSE), E149=4, VLOOKUP(H149, Wage_Info!$B$2:$AD$55, 27, FALSE)), C149=2017, _xlfn.IFS(E149=1, VLOOKUP(H149, Wage_Info!$B$2:$AD$55, 28, FALSE), E149=2, VLOOKUP(H149, Wage_Info!$B$2:$AD$55, 29, FALSE)))</f>
        <v>0</v>
      </c>
      <c r="AA149" s="16" t="e">
        <f t="shared" si="20"/>
        <v>#DIV/0!</v>
      </c>
      <c r="AB149">
        <f>Key!C202</f>
        <v>1</v>
      </c>
      <c r="AC149">
        <f t="shared" si="21"/>
        <v>0</v>
      </c>
      <c r="AD149">
        <f t="shared" si="22"/>
        <v>0</v>
      </c>
      <c r="AE149">
        <f t="shared" si="23"/>
        <v>0</v>
      </c>
    </row>
    <row r="150" spans="1:31" x14ac:dyDescent="0.3">
      <c r="A150">
        <v>249</v>
      </c>
      <c r="B150">
        <v>68</v>
      </c>
      <c r="C150">
        <v>2015</v>
      </c>
      <c r="D150">
        <v>5</v>
      </c>
      <c r="E150">
        <f t="shared" si="16"/>
        <v>2</v>
      </c>
      <c r="F150">
        <v>2017</v>
      </c>
      <c r="G150" t="s">
        <v>284</v>
      </c>
      <c r="H150" s="13">
        <f>VALUE(IF(G150="foreign",53,SUBSTITUTE(G150,G150,VLOOKUP(G150,Key!$F$2:$G$55,2,))))</f>
        <v>11</v>
      </c>
      <c r="I150" t="s">
        <v>514</v>
      </c>
      <c r="J150">
        <f>VALUE(_xlfn.IFS(I150="foreign",53,I150="fictional",54,NOT(OR(I150="foreign",I150="fictional")),SUBSTITUTE(I150,I150,VLOOKUP(I150,Key!$F$2:$G$55,2,))))</f>
        <v>4</v>
      </c>
      <c r="K150">
        <f t="shared" si="17"/>
        <v>0</v>
      </c>
      <c r="L150">
        <f>VLOOKUP(H150, Key!$G$2:$J$54, 2)</f>
        <v>5</v>
      </c>
      <c r="M150">
        <f>VLOOKUP(J150, Key!$G$2:$J$54, 2)</f>
        <v>2</v>
      </c>
      <c r="N150">
        <f>VLOOKUP("*"&amp;G150&amp;"*",Key!$M$2:$N$6,2,FALSE)</f>
        <v>3</v>
      </c>
      <c r="O150">
        <f>VLOOKUP("*"&amp;G150&amp;"*",Key!$Q$2:$R$11,2,FALSE)</f>
        <v>7</v>
      </c>
      <c r="P150">
        <v>3098</v>
      </c>
      <c r="Q150" s="8">
        <v>50000000</v>
      </c>
      <c r="R150" t="s">
        <v>174</v>
      </c>
      <c r="S150">
        <f>VLOOKUP(R150, Key!$T$2:$U$23, 2, FALSE)</f>
        <v>1</v>
      </c>
      <c r="T150">
        <f t="shared" si="18"/>
        <v>0</v>
      </c>
      <c r="U150">
        <f>_xlfn.IFS(F150=2017, VLOOKUP(H150, 'State Pop'!$B$2:$F$55,5),F150=2016, VLOOKUP(H150, 'State Pop'!$B$2:$F$55,4), F150=2015, VLOOKUP(H150, 'State Pop'!$B$2:$F$55,3), F150=2014, VLOOKUP(H150, 'State Pop'!$B$2:$F$55,2))</f>
        <v>10429379</v>
      </c>
      <c r="V150">
        <f>_xlfn.IFS(C150=2014, _xlfn.IFS(D150=1, VLOOKUP(H150, Film_Workers!$B$2:$AR$55, 2, FALSE), D150=2, VLOOKUP(H150, Film_Workers!$B$2:$AR$55, 3, FALSE), D150=3, VLOOKUP(H150, Film_Workers!$B$2:$AR$55, 4, FALSE), D150=4, VLOOKUP(H150, Film_Workers!$B$2:$AR$55, 5, FALSE), D150=5, VLOOKUP(H150, Film_Workers!$B$2:$AR$55, 6, FALSE), D150=6, VLOOKUP(H150, Film_Workers!$B$2:$AR$55, 7, FALSE), D150=7, VLOOKUP(H150, Film_Workers!$B$2:$AR$55, 8, FALSE), D150=8, VLOOKUP(H150, Film_Workers!$B$2:$AR$55, 9, FALSE), D150=9, VLOOKUP(H150, Film_Workers!$B$2:$AR$55, 10, FALSE), D150=10, VLOOKUP(H150, Film_Workers!$B$2:$AR$55, 11, FALSE), D150=11, VLOOKUP(H150, Film_Workers!$B$2:$AR$55, 12, FALSE), D150=12, VLOOKUP(H150, Film_Workers!$B$2:$AR$55, 13, FALSE)), C150=2015, _xlfn.IFS(D150=1, VLOOKUP(H150, Film_Workers!$B$2:$AR$55, 14, FALSE), D150=2, VLOOKUP(H150, Film_Workers!$B$2:$AR$55, 15, FALSE), D150=3, VLOOKUP(H150, Film_Workers!$B$2:$AR$55, 16, FALSE), D150=4, VLOOKUP(H150, Film_Workers!$B$2:$AR$55, 17, FALSE), D150=5, VLOOKUP(H150, Film_Workers!$B$2:$AR$55, 18, FALSE), D150=6, VLOOKUP(H150, Film_Workers!$B$2:$AR$55, 19, FALSE), D150=7, VLOOKUP(H150, Film_Workers!$B$2:$AR$55, 20, FALSE), D150=8, VLOOKUP(H150, Film_Workers!$B$2:$AR$55, 21, FALSE), D150=9, VLOOKUP(H150, Film_Workers!$B$2:$AR$55, 22, FALSE), D150=10, VLOOKUP(H150, Film_Workers!$B$2:$AR$55, 23, FALSE), D150=11, VLOOKUP(H150, Film_Workers!$B$2:$AR$55, 24, FALSE), D150=12, VLOOKUP(H150, Film_Workers!$B$2:$AR$55, 25, FALSE)), C150=2016, _xlfn.IFS(D150=1, VLOOKUP(H150, Film_Workers!$B$2:$AR$55, 26, FALSE), D150=2, VLOOKUP(H150, Film_Workers!$B$2:$AR$55, 27, FALSE), D150=3, VLOOKUP(H150, Film_Workers!$B$2:$AR$55, 28, FALSE), D150=4, VLOOKUP(H150, Film_Workers!$B$2:$AR$55, 29, FALSE), D150=5, VLOOKUP(H150, Film_Workers!$B$2:$AR$55, 30, FALSE), D150=6, VLOOKUP(H150, Film_Workers!$B$2:$AR$55, 31, FALSE), D150=7, VLOOKUP(H150, Film_Workers!$B$2:$AR$55, 32, FALSE), D150=8, VLOOKUP(H150, Film_Workers!$B$2:$AR$55, 33, FALSE), D150=9, VLOOKUP(H150, Film_Workers!$B$2:$AR$55, 34, FALSE), D150=10, VLOOKUP(H150, Film_Workers!$B$2:$AR$55, 35, FALSE), D150=11, VLOOKUP(H150, Film_Workers!$B$2:$AR$55, 36, FALSE), D150=12, VLOOKUP(H150, Film_Workers!$B$2:$AR$55, 37, FALSE)), C150=2017, _xlfn.IFS(D150=1, VLOOKUP(H150, Film_Workers!$B$2:$AR$55, 38, FALSE), D150=2, VLOOKUP(H150, Film_Workers!$B$2:$AR$55, 39, FALSE), D150=3, VLOOKUP(H150, Film_Workers!$B$2:$AR$55, 40, FALSE), D150=4, VLOOKUP(H150, Film_Workers!$B$2:$AR$55, 41, FALSE), D150=5, VLOOKUP(H150, Film_Workers!$B$2:$AR$55, 42, FALSE), D150=6, VLOOKUP(H150, Film_Workers!$B$2:$AR$55, 43)))</f>
        <v>8687</v>
      </c>
      <c r="W150">
        <f>_xlfn.IFS(C150=2014, _xlfn.IFS(D150=1, VLOOKUP(H150, Priv_Workers!$B$2:$AR$55, 2, FALSE), D150=2, VLOOKUP(H150, Priv_Workers!$B$2:$AR$55, 3, FALSE), D150=3, VLOOKUP(H150, Priv_Workers!$B$2:$AR$55, 4, FALSE), D150=4, VLOOKUP(H150, Priv_Workers!$B$2:$AR$55, 5, FALSE), D150=5, VLOOKUP(H150, Priv_Workers!$B$2:$AR$55, 6, FALSE), D150=6, VLOOKUP(H150, Priv_Workers!$B$2:$AR$55, 7, FALSE), D150=7, VLOOKUP(H150, Priv_Workers!$B$2:$AR$55, 8, FALSE), D150=8, VLOOKUP(H150, Priv_Workers!$B$2:$AR$55, 9, FALSE), D150=9, VLOOKUP(H150, Priv_Workers!$B$2:$AR$55, 10, FALSE), D150=10, VLOOKUP(H150, Priv_Workers!$B$2:$AR$55, 11, FALSE), D150=11, VLOOKUP(H150, Priv_Workers!$B$2:$AR$55, 12, FALSE), D150=12, VLOOKUP(H150, Priv_Workers!$B$2:$AR$55, 13, FALSE)), C150=2015, _xlfn.IFS(D150=1, VLOOKUP(H150, Priv_Workers!$B$2:$AR$55, 14, FALSE), D150=2, VLOOKUP(H150, Priv_Workers!$B$2:$AR$55, 15, FALSE), D150=3, VLOOKUP(H150, Priv_Workers!$B$2:$AR$55, 16, FALSE), D150=4, VLOOKUP(H150, Priv_Workers!$B$2:$AR$55, 17, FALSE), D150=5, VLOOKUP(H150, Priv_Workers!$B$2:$AR$55, 18, FALSE), D150=6, VLOOKUP(H150, Priv_Workers!$B$2:$AR$55, 19, FALSE), D150=7, VLOOKUP(H150, Priv_Workers!$B$2:$AR$55, 20, FALSE), D150=8, VLOOKUP(H150, Priv_Workers!$B$2:$AR$55, 21, FALSE), D150=9, VLOOKUP(H150, Priv_Workers!$B$2:$AR$55, 22, FALSE), D150=10, VLOOKUP(H150, Priv_Workers!$B$2:$AR$55, 23, FALSE), D150=11, VLOOKUP(H150, Priv_Workers!$B$2:$AR$55, 24, FALSE), D150=12, VLOOKUP(H150, Priv_Workers!$B$2:$AR$55, 25, FALSE)), C150=2016, _xlfn.IFS(D150=1, VLOOKUP(H150, Priv_Workers!$B$2:$AR$55, 26, FALSE), D150=2, VLOOKUP(H150, Priv_Workers!$B$2:$AR$55, 27, FALSE), D150=3, VLOOKUP(H150, Priv_Workers!$B$2:$AR$55, 28, FALSE), D150=4, VLOOKUP(H150, Priv_Workers!$B$2:$AR$55, 29, FALSE), D150=5, VLOOKUP(H150, Priv_Workers!$B$2:$AR$55, 30, FALSE), D150=6, VLOOKUP(H150, Priv_Workers!$B$2:$AR$55, 31, FALSE), D150=7, VLOOKUP(H150, Priv_Workers!$B$2:$AR$55, 32, FALSE), D150=8, VLOOKUP(H150, Priv_Workers!$B$2:$AR$55, 33, FALSE), D150=9, VLOOKUP(H150, Priv_Workers!$B$2:$AR$55, 34, FALSE), D150=10, VLOOKUP(H150, Priv_Workers!$B$2:$AR$55, 35, FALSE), D150=11, VLOOKUP(H150, Priv_Workers!$B$2:$AR$55, 36, FALSE), D150=12, VLOOKUP(H150, Priv_Workers!$B$2:$AR$55, 37, FALSE)), C150=2017, _xlfn.IFS(D150=1, VLOOKUP(H150, Priv_Workers!$B$2:$AR$55, 38, FALSE), D150=2, VLOOKUP(H150, Priv_Workers!$B$2:$AR$55, 39, FALSE), D150=3, VLOOKUP(H150, Priv_Workers!$B$2:$AR$55, 40, FALSE), D150=4, VLOOKUP(H150, Priv_Workers!$B$2:$AR$55, 41, FALSE), D150=5, VLOOKUP(H150, Priv_Workers!$B$2:$AR$55, 42, FALSE), D150=6, VLOOKUP(H150, Priv_Workers!$B$2:$AR$55, 43)))</f>
        <v>3513771</v>
      </c>
      <c r="X150" s="15">
        <f t="shared" si="19"/>
        <v>2.4722726666023482E-3</v>
      </c>
      <c r="Y150" s="8">
        <f>_xlfn.IFS(C150=2014, _xlfn.IFS(E150=1, VLOOKUP(H150, Wage_Info!$B$2:$AD$55, 2, FALSE), E150=2, VLOOKUP(H150, Wage_Info!$B$2:$AD$55, 3, FALSE), E150=3, VLOOKUP(H150, Wage_Info!$B$2:$AD$55, 4, FALSE), E150=4, VLOOKUP(H150, Wage_Info!$B$2:$AD$55, 5, FALSE)), C150=2015, _xlfn.IFS(E150=1, VLOOKUP(H150, Wage_Info!$B$2:$AD$55, 6, FALSE), E150=2, VLOOKUP(H150, Wage_Info!$B$2:$AD$55, 7, FALSE), E150=3, VLOOKUP(H150, Wage_Info!$B$2:$AD$55, 8, FALSE), E150=4, VLOOKUP(H150, Wage_Info!$B$2:$AD$55, 9, FALSE)), C150=2016, _xlfn.IFS(E150=1, VLOOKUP(H150, Wage_Info!$B$2:$AD$55, 10, FALSE), E150=2, VLOOKUP(H150, Wage_Info!$B$2:$AD$55, 11, FALSE), E150=3, VLOOKUP(H150, Wage_Info!$B$2:$AD$55, 12, FALSE), E150=4, VLOOKUP(H150, Wage_Info!$B$2:$AD$55, 13, FALSE)), C150=2017, _xlfn.IFS(E150=1, VLOOKUP(H150, Wage_Info!$B$2:$AD$55, 14, FALSE), E150=2, VLOOKUP(H150, Wage_Info!$B$2:$AD$55, 15, FALSE)))</f>
        <v>111694238</v>
      </c>
      <c r="Z150" s="8">
        <f>_xlfn.IFS(C150=2014, _xlfn.IFS(E150=1, VLOOKUP(H150, Wage_Info!$B$2:$AD$55, 16, FALSE), E150=2, VLOOKUP(H150, Wage_Info!$B$2:$AD$55, 17, FALSE), E150=3, VLOOKUP(H150, Wage_Info!$B$2:$AD$55, 18, FALSE), E150=4, VLOOKUP(H150, Wage_Info!$B$2:$AD$55, 19, FALSE)), C150=2015, _xlfn.IFS(E150=1, VLOOKUP(H150, Wage_Info!$B$2:$AD$55, 20, FALSE), E150=2, VLOOKUP(H150, Wage_Info!$B$2:$AD$55, 21, FALSE), E150=3, VLOOKUP(H150, Wage_Info!$B$2:$AD$55, 22, FALSE), E150=4, VLOOKUP(H150, Wage_Info!$B$2:$AD$55, 23, FALSE)), C150=2016, _xlfn.IFS(E150=1, VLOOKUP(H150, Wage_Info!$B$2:$AD$55, 24, FALSE), E150=2, VLOOKUP(H150, Wage_Info!$B$2:$AD$55, 25, FALSE), E150=3, VLOOKUP(H150, Wage_Info!$B$2:$AD$55, 26, FALSE), E150=4, VLOOKUP(H150, Wage_Info!$B$2:$AD$55, 27, FALSE)), C150=2017, _xlfn.IFS(E150=1, VLOOKUP(H150, Wage_Info!$B$2:$AD$55, 28, FALSE), E150=2, VLOOKUP(H150, Wage_Info!$B$2:$AD$55, 29, FALSE)))</f>
        <v>41648395597</v>
      </c>
      <c r="AA150" s="16">
        <f t="shared" si="20"/>
        <v>2.6818377130485554E-3</v>
      </c>
      <c r="AB150">
        <f>Key!C250</f>
        <v>1</v>
      </c>
      <c r="AC150">
        <f t="shared" si="21"/>
        <v>0</v>
      </c>
      <c r="AD150">
        <f t="shared" si="22"/>
        <v>0</v>
      </c>
      <c r="AE150">
        <f t="shared" si="23"/>
        <v>0</v>
      </c>
    </row>
    <row r="151" spans="1:31" x14ac:dyDescent="0.3">
      <c r="A151">
        <v>30</v>
      </c>
      <c r="B151">
        <v>30</v>
      </c>
      <c r="C151">
        <v>2015</v>
      </c>
      <c r="D151">
        <v>5</v>
      </c>
      <c r="E151">
        <f t="shared" si="16"/>
        <v>2</v>
      </c>
      <c r="F151">
        <v>2016</v>
      </c>
      <c r="G151" t="s">
        <v>20</v>
      </c>
      <c r="H151" s="13">
        <f>VALUE(IF(G151="foreign",53,SUBSTITUTE(G151,G151,VLOOKUP(G151,Key!$F$2:$G$55,2,))))</f>
        <v>11</v>
      </c>
      <c r="I151" t="s">
        <v>186</v>
      </c>
      <c r="J151">
        <f>VALUE(_xlfn.IFS(I151="foreign",53,I151="fictional",54,NOT(OR(I151="foreign",I151="fictional")),SUBSTITUTE(I151,I151,VLOOKUP(I151,Key!$F$2:$G$55,2,))))</f>
        <v>54</v>
      </c>
      <c r="K151">
        <f t="shared" si="17"/>
        <v>0</v>
      </c>
      <c r="L151">
        <f>VLOOKUP(H151, Key!$G$2:$J$54, 2)</f>
        <v>5</v>
      </c>
      <c r="M151">
        <f>VLOOKUP(J151, Key!$G$2:$J$54, 2)</f>
        <v>0</v>
      </c>
      <c r="N151">
        <f>VLOOKUP("*"&amp;G151&amp;"*",Key!$M$2:$N$6,2,FALSE)</f>
        <v>3</v>
      </c>
      <c r="O151">
        <f>VLOOKUP("*"&amp;G151&amp;"*",Key!$Q$2:$R$11,2,FALSE)</f>
        <v>7</v>
      </c>
      <c r="P151">
        <v>3740</v>
      </c>
      <c r="Q151" s="8">
        <v>110000000</v>
      </c>
      <c r="R151" t="s">
        <v>215</v>
      </c>
      <c r="S151">
        <f>VLOOKUP(R151, Key!$T$2:$U$8, 2, FALSE)</f>
        <v>7</v>
      </c>
      <c r="T151">
        <f t="shared" si="18"/>
        <v>1</v>
      </c>
      <c r="U151">
        <f>_xlfn.IFS(F151=2017, VLOOKUP(H151, 'State Pop'!$B$2:$F$55,5),F151=2016, VLOOKUP(H151, 'State Pop'!$B$2:$F$55,4), F151=2015, VLOOKUP(H151, 'State Pop'!$B$2:$F$55,3), F151=2014, VLOOKUP(H151, 'State Pop'!$B$2:$F$55,2))</f>
        <v>10313620</v>
      </c>
      <c r="V151">
        <f>_xlfn.IFS(C159=2014, _xlfn.IFS(D159=1, VLOOKUP(H151, Film_Workers!$B$2:$AR$55, 2, FALSE), D159=2, VLOOKUP(H151, Film_Workers!$B$2:$AR$55, 3, FALSE), D159=3, VLOOKUP(H151, Film_Workers!$B$2:$AR$55, 4, FALSE), D159=4, VLOOKUP(H151, Film_Workers!$B$2:$AR$55, 5, FALSE), D159=5, VLOOKUP(H151, Film_Workers!$B$2:$AR$55, 6, FALSE), D159=6, VLOOKUP(H151, Film_Workers!$B$2:$AR$55, 7, FALSE), D159=7, VLOOKUP(H151, Film_Workers!$B$2:$AR$55, 8, FALSE), D159=8, VLOOKUP(H151, Film_Workers!$B$2:$AR$55, 9, FALSE), D159=9, VLOOKUP(H151, Film_Workers!$B$2:$AR$55, 10, FALSE), D159=10, VLOOKUP(H151, Film_Workers!$B$2:$AR$55, 11, FALSE), D159=11, VLOOKUP(H151, Film_Workers!$B$2:$AR$55, 12, FALSE), D159=12, VLOOKUP(H151, Film_Workers!$B$2:$AR$55, 13, FALSE)), C159=2015, _xlfn.IFS(D159=1, VLOOKUP(H151, Film_Workers!$B$2:$AR$55, 14, FALSE), D159=2, VLOOKUP(H151, Film_Workers!$B$2:$AR$55, 15, FALSE), D159=3, VLOOKUP(H151, Film_Workers!$B$2:$AR$55, 16, FALSE), D159=4, VLOOKUP(H151, Film_Workers!$B$2:$AR$55, 17, FALSE), D159=5, VLOOKUP(H151, Film_Workers!$B$2:$AR$55, 18, FALSE), D159=6, VLOOKUP(H151, Film_Workers!$B$2:$AR$55, 19, FALSE), D159=7, VLOOKUP(H151, Film_Workers!$B$2:$AR$55, 20, FALSE), D159=8, VLOOKUP(H151, Film_Workers!$B$2:$AR$55, 21, FALSE), D159=9, VLOOKUP(H151, Film_Workers!$B$2:$AR$55, 22, FALSE), D159=10, VLOOKUP(H151, Film_Workers!$B$2:$AR$55, 23, FALSE), D159=11, VLOOKUP(H151, Film_Workers!$B$2:$AR$55, 24, FALSE), D159=12, VLOOKUP(H151, Film_Workers!$B$2:$AR$55, 25, FALSE)), C159=2016, _xlfn.IFS(D159=1, VLOOKUP(H151, Film_Workers!$B$2:$AR$55, 26, FALSE), D159=2, VLOOKUP(H151, Film_Workers!$B$2:$AR$55, 27, FALSE), D159=3, VLOOKUP(H151, Film_Workers!$B$2:$AR$55, 28, FALSE), D159=4, VLOOKUP(H151, Film_Workers!$B$2:$AR$55, 29, FALSE), D159=5, VLOOKUP(H151, Film_Workers!$B$2:$AR$55, 30, FALSE), D159=6, VLOOKUP(H151, Film_Workers!$B$2:$AR$55, 31, FALSE), D159=7, VLOOKUP(H151, Film_Workers!$B$2:$AR$55, 32, FALSE), D159=8, VLOOKUP(H151, Film_Workers!$B$2:$AR$55, 33, FALSE), D159=9, VLOOKUP(H151, Film_Workers!$B$2:$AR$55, 34, FALSE), D159=10, VLOOKUP(H151, Film_Workers!$B$2:$AR$55, 35, FALSE), D159=11, VLOOKUP(H151, Film_Workers!$B$2:$AR$55, 36, FALSE), D159=12, VLOOKUP(H151, Film_Workers!$B$2:$AR$55, 37, FALSE)), C159=2017, _xlfn.IFS(D159=1, VLOOKUP(H151, Film_Workers!$B$2:$AR$55, 38, FALSE), D159=2, VLOOKUP(H151, Film_Workers!$B$2:$AR$55, 39, FALSE), D159=3, VLOOKUP(H151, Film_Workers!$B$2:$AR$55, 40, FALSE), D159=4, VLOOKUP(H151, Film_Workers!$B$2:$AR$55, 41, FALSE), D159=5, VLOOKUP(H151, Film_Workers!$B$2:$AR$55, 42, FALSE), D159=6, VLOOKUP(H151, Film_Workers!$B$2:$AR$55, 43)))</f>
        <v>8118</v>
      </c>
      <c r="W151">
        <f>_xlfn.IFS(C151=2014, _xlfn.IFS(D151=1, VLOOKUP(H151, Priv_Workers!$B$2:$AR$55, 2, FALSE), D151=2, VLOOKUP(H151, Priv_Workers!$B$2:$AR$55, 3, FALSE), D151=3, VLOOKUP(H151, Priv_Workers!$B$2:$AR$55, 4, FALSE), D151=4, VLOOKUP(H151, Priv_Workers!$B$2:$AR$55, 5, FALSE), D151=5, VLOOKUP(H151, Priv_Workers!$B$2:$AR$55, 6, FALSE), D151=6, VLOOKUP(H151, Priv_Workers!$B$2:$AR$55, 7, FALSE), D151=7, VLOOKUP(H151, Priv_Workers!$B$2:$AR$55, 8, FALSE), D151=8, VLOOKUP(H151, Priv_Workers!$B$2:$AR$55, 9, FALSE), D151=9, VLOOKUP(H151, Priv_Workers!$B$2:$AR$55, 10, FALSE), D151=10, VLOOKUP(H151, Priv_Workers!$B$2:$AR$55, 11, FALSE), D151=11, VLOOKUP(H151, Priv_Workers!$B$2:$AR$55, 12, FALSE), D151=12, VLOOKUP(H151, Priv_Workers!$B$2:$AR$55, 13, FALSE)), C151=2015, _xlfn.IFS(D151=1, VLOOKUP(H151, Priv_Workers!$B$2:$AR$55, 14, FALSE), D151=2, VLOOKUP(H151, Priv_Workers!$B$2:$AR$55, 15, FALSE), D151=3, VLOOKUP(H151, Priv_Workers!$B$2:$AR$55, 16, FALSE), D151=4, VLOOKUP(H151, Priv_Workers!$B$2:$AR$55, 17, FALSE), D151=5, VLOOKUP(H151, Priv_Workers!$B$2:$AR$55, 18, FALSE), D151=6, VLOOKUP(H151, Priv_Workers!$B$2:$AR$55, 19, FALSE), D151=7, VLOOKUP(H151, Priv_Workers!$B$2:$AR$55, 20, FALSE), D151=8, VLOOKUP(H151, Priv_Workers!$B$2:$AR$55, 21, FALSE), D151=9, VLOOKUP(H151, Priv_Workers!$B$2:$AR$55, 22, FALSE), D151=10, VLOOKUP(H151, Priv_Workers!$B$2:$AR$55, 23, FALSE), D151=11, VLOOKUP(H151, Priv_Workers!$B$2:$AR$55, 24, FALSE), D151=12, VLOOKUP(H151, Priv_Workers!$B$2:$AR$55, 25, FALSE)), C151=2016, _xlfn.IFS(D151=1, VLOOKUP(H151, Priv_Workers!$B$2:$AR$55, 26, FALSE), D151=2, VLOOKUP(H151, Priv_Workers!$B$2:$AR$55, 27, FALSE), D151=3, VLOOKUP(H151, Priv_Workers!$B$2:$AR$55, 28, FALSE), D151=4, VLOOKUP(H151, Priv_Workers!$B$2:$AR$55, 29, FALSE), D151=5, VLOOKUP(H151, Priv_Workers!$B$2:$AR$55, 30, FALSE), D151=6, VLOOKUP(H151, Priv_Workers!$B$2:$AR$55, 31, FALSE), D151=7, VLOOKUP(H151, Priv_Workers!$B$2:$AR$55, 32, FALSE), D151=8, VLOOKUP(H151, Priv_Workers!$B$2:$AR$55, 33, FALSE), D151=9, VLOOKUP(H151, Priv_Workers!$B$2:$AR$55, 34, FALSE), D151=10, VLOOKUP(H151, Priv_Workers!$B$2:$AR$55, 35, FALSE), D151=11, VLOOKUP(H151, Priv_Workers!$B$2:$AR$55, 36, FALSE), D151=12, VLOOKUP(H151, Priv_Workers!$B$2:$AR$55, 37, FALSE)), C151=2017, _xlfn.IFS(D151=1, VLOOKUP(H151, Priv_Workers!$B$2:$AR$55, 38, FALSE), D151=2, VLOOKUP(H151, Priv_Workers!$B$2:$AR$55, 39, FALSE), D151=3, VLOOKUP(H151, Priv_Workers!$B$2:$AR$55, 40, FALSE), D151=4, VLOOKUP(H151, Priv_Workers!$B$2:$AR$55, 41, FALSE), D151=5, VLOOKUP(H151, Priv_Workers!$B$2:$AR$55, 42, FALSE), D151=6, VLOOKUP(H151, Priv_Workers!$B$2:$AR$55, 43)))</f>
        <v>3513771</v>
      </c>
      <c r="X151" s="15">
        <f t="shared" si="19"/>
        <v>2.3103383800481023E-3</v>
      </c>
      <c r="Y151" s="8">
        <f>_xlfn.IFS(C151=2014, _xlfn.IFS(E151=1, VLOOKUP(H151, Wage_Info!$B$2:$AD$55, 2, FALSE), E151=2, VLOOKUP(H151, Wage_Info!$B$2:$AD$55, 3, FALSE), E151=3, VLOOKUP(H151, Wage_Info!$B$2:$AD$55, 4, FALSE), E151=4, VLOOKUP(H151, Wage_Info!$B$2:$AD$55, 5, FALSE)), C151=2015, _xlfn.IFS(E151=1, VLOOKUP(H151, Wage_Info!$B$2:$AD$55, 6, FALSE), E151=2, VLOOKUP(H151, Wage_Info!$B$2:$AD$55, 7, FALSE), E151=3, VLOOKUP(H151, Wage_Info!$B$2:$AD$55, 8, FALSE), E151=4, VLOOKUP(H151, Wage_Info!$B$2:$AD$55, 9, FALSE)), C151=2016, _xlfn.IFS(E151=1, VLOOKUP(H151, Wage_Info!$B$2:$AD$55, 10, FALSE), E151=2, VLOOKUP(H151, Wage_Info!$B$2:$AD$55, 11, FALSE), E151=3, VLOOKUP(H151, Wage_Info!$B$2:$AD$55, 12, FALSE), E151=4, VLOOKUP(H151, Wage_Info!$B$2:$AD$55, 13, FALSE)), C151=2017, _xlfn.IFS(E151=1, VLOOKUP(H151, Wage_Info!$B$2:$AD$55, 14, FALSE), E151=2, VLOOKUP(H151, Wage_Info!$B$2:$AD$55, 15, FALSE)))</f>
        <v>111694238</v>
      </c>
      <c r="Z151" s="8">
        <f>_xlfn.IFS(C151=2014, _xlfn.IFS(E151=1, VLOOKUP(H151, Wage_Info!$B$2:$AD$55, 16, FALSE), E151=2, VLOOKUP(H151, Wage_Info!$B$2:$AD$55, 17, FALSE), E151=3, VLOOKUP(H151, Wage_Info!$B$2:$AD$55, 18, FALSE), E151=4, VLOOKUP(H151, Wage_Info!$B$2:$AD$55, 19, FALSE)), C151=2015, _xlfn.IFS(E151=1, VLOOKUP(H151, Wage_Info!$B$2:$AD$55, 20, FALSE), E151=2, VLOOKUP(H151, Wage_Info!$B$2:$AD$55, 21, FALSE), E151=3, VLOOKUP(H151, Wage_Info!$B$2:$AD$55, 22, FALSE), E151=4, VLOOKUP(H151, Wage_Info!$B$2:$AD$55, 23, FALSE)), C151=2016, _xlfn.IFS(E151=1, VLOOKUP(H151, Wage_Info!$B$2:$AD$55, 24, FALSE), E151=2, VLOOKUP(H151, Wage_Info!$B$2:$AD$55, 25, FALSE), E151=3, VLOOKUP(H151, Wage_Info!$B$2:$AD$55, 26, FALSE), E151=4, VLOOKUP(H151, Wage_Info!$B$2:$AD$55, 27, FALSE)), C151=2017, _xlfn.IFS(E151=1, VLOOKUP(H151, Wage_Info!$B$2:$AD$55, 28, FALSE), E151=2, VLOOKUP(H151, Wage_Info!$B$2:$AD$55, 29, FALSE)))</f>
        <v>41648395597</v>
      </c>
      <c r="AA151" s="16">
        <f t="shared" si="20"/>
        <v>2.6818377130485554E-3</v>
      </c>
      <c r="AB151">
        <f>Key!C31</f>
        <v>1</v>
      </c>
      <c r="AC151">
        <f t="shared" si="21"/>
        <v>0</v>
      </c>
      <c r="AD151">
        <f t="shared" si="22"/>
        <v>0</v>
      </c>
      <c r="AE151">
        <f t="shared" si="23"/>
        <v>0</v>
      </c>
    </row>
    <row r="152" spans="1:31" x14ac:dyDescent="0.3">
      <c r="A152">
        <v>32</v>
      </c>
      <c r="B152">
        <v>32</v>
      </c>
      <c r="C152">
        <v>2015</v>
      </c>
      <c r="D152">
        <v>5</v>
      </c>
      <c r="E152">
        <f t="shared" si="16"/>
        <v>2</v>
      </c>
      <c r="F152">
        <v>2016</v>
      </c>
      <c r="G152" t="s">
        <v>28</v>
      </c>
      <c r="H152" s="13">
        <f>VALUE(IF(G152="foreign",53,SUBSTITUTE(G152,G152,VLOOKUP(G152,Key!$F$2:$G$55,2,))))</f>
        <v>19</v>
      </c>
      <c r="I152" t="s">
        <v>216</v>
      </c>
      <c r="J152">
        <f>VALUE(_xlfn.IFS(I152="foreign",53,I152="fictional",54,NOT(OR(I152="foreign",I152="fictional")),SUBSTITUTE(I152,I152,VLOOKUP(I152,Key!$F$2:$G$55,2,))))</f>
        <v>54</v>
      </c>
      <c r="K152">
        <f t="shared" si="17"/>
        <v>0</v>
      </c>
      <c r="L152">
        <f>VLOOKUP(H152, Key!$G$2:$J$54, 2)</f>
        <v>4</v>
      </c>
      <c r="M152">
        <f>VLOOKUP(J152, Key!$G$2:$J$54, 2)</f>
        <v>0</v>
      </c>
      <c r="N152">
        <f>VLOOKUP("*"&amp;G152&amp;"*",Key!$M$2:$N$6,2,FALSE)</f>
        <v>3</v>
      </c>
      <c r="O152">
        <f>VLOOKUP("*"&amp;G152&amp;"*",Key!$Q$2:$R$11,2,FALSE)</f>
        <v>9</v>
      </c>
      <c r="P152">
        <v>3696</v>
      </c>
      <c r="Q152" s="8">
        <v>90000000</v>
      </c>
      <c r="R152" t="s">
        <v>179</v>
      </c>
      <c r="S152">
        <f>VLOOKUP(R152, Key!$T$2:$U$8, 2, FALSE)</f>
        <v>6</v>
      </c>
      <c r="T152">
        <f t="shared" si="18"/>
        <v>0</v>
      </c>
      <c r="U152">
        <f>_xlfn.IFS(F152=2017, VLOOKUP(H152, 'State Pop'!$B$2:$F$55,5),F152=2016, VLOOKUP(H152, 'State Pop'!$B$2:$F$55,4), F152=2015, VLOOKUP(H152, 'State Pop'!$B$2:$F$55,3), F152=2014, VLOOKUP(H152, 'State Pop'!$B$2:$F$55,2))</f>
        <v>4686157</v>
      </c>
      <c r="V152">
        <f>_xlfn.IFS(C160=2014, _xlfn.IFS(D160=1, VLOOKUP(H152, Film_Workers!$B$2:$AR$55, 2, FALSE), D160=2, VLOOKUP(H152, Film_Workers!$B$2:$AR$55, 3, FALSE), D160=3, VLOOKUP(H152, Film_Workers!$B$2:$AR$55, 4, FALSE), D160=4, VLOOKUP(H152, Film_Workers!$B$2:$AR$55, 5, FALSE), D160=5, VLOOKUP(H152, Film_Workers!$B$2:$AR$55, 6, FALSE), D160=6, VLOOKUP(H152, Film_Workers!$B$2:$AR$55, 7, FALSE), D160=7, VLOOKUP(H152, Film_Workers!$B$2:$AR$55, 8, FALSE), D160=8, VLOOKUP(H152, Film_Workers!$B$2:$AR$55, 9, FALSE), D160=9, VLOOKUP(H152, Film_Workers!$B$2:$AR$55, 10, FALSE), D160=10, VLOOKUP(H152, Film_Workers!$B$2:$AR$55, 11, FALSE), D160=11, VLOOKUP(H152, Film_Workers!$B$2:$AR$55, 12, FALSE), D160=12, VLOOKUP(H152, Film_Workers!$B$2:$AR$55, 13, FALSE)), C160=2015, _xlfn.IFS(D160=1, VLOOKUP(H152, Film_Workers!$B$2:$AR$55, 14, FALSE), D160=2, VLOOKUP(H152, Film_Workers!$B$2:$AR$55, 15, FALSE), D160=3, VLOOKUP(H152, Film_Workers!$B$2:$AR$55, 16, FALSE), D160=4, VLOOKUP(H152, Film_Workers!$B$2:$AR$55, 17, FALSE), D160=5, VLOOKUP(H152, Film_Workers!$B$2:$AR$55, 18, FALSE), D160=6, VLOOKUP(H152, Film_Workers!$B$2:$AR$55, 19, FALSE), D160=7, VLOOKUP(H152, Film_Workers!$B$2:$AR$55, 20, FALSE), D160=8, VLOOKUP(H152, Film_Workers!$B$2:$AR$55, 21, FALSE), D160=9, VLOOKUP(H152, Film_Workers!$B$2:$AR$55, 22, FALSE), D160=10, VLOOKUP(H152, Film_Workers!$B$2:$AR$55, 23, FALSE), D160=11, VLOOKUP(H152, Film_Workers!$B$2:$AR$55, 24, FALSE), D160=12, VLOOKUP(H152, Film_Workers!$B$2:$AR$55, 25, FALSE)), C160=2016, _xlfn.IFS(D160=1, VLOOKUP(H152, Film_Workers!$B$2:$AR$55, 26, FALSE), D160=2, VLOOKUP(H152, Film_Workers!$B$2:$AR$55, 27, FALSE), D160=3, VLOOKUP(H152, Film_Workers!$B$2:$AR$55, 28, FALSE), D160=4, VLOOKUP(H152, Film_Workers!$B$2:$AR$55, 29, FALSE), D160=5, VLOOKUP(H152, Film_Workers!$B$2:$AR$55, 30, FALSE), D160=6, VLOOKUP(H152, Film_Workers!$B$2:$AR$55, 31, FALSE), D160=7, VLOOKUP(H152, Film_Workers!$B$2:$AR$55, 32, FALSE), D160=8, VLOOKUP(H152, Film_Workers!$B$2:$AR$55, 33, FALSE), D160=9, VLOOKUP(H152, Film_Workers!$B$2:$AR$55, 34, FALSE), D160=10, VLOOKUP(H152, Film_Workers!$B$2:$AR$55, 35, FALSE), D160=11, VLOOKUP(H152, Film_Workers!$B$2:$AR$55, 36, FALSE), D160=12, VLOOKUP(H152, Film_Workers!$B$2:$AR$55, 37, FALSE)), C160=2017, _xlfn.IFS(D160=1, VLOOKUP(H152, Film_Workers!$B$2:$AR$55, 38, FALSE), D160=2, VLOOKUP(H152, Film_Workers!$B$2:$AR$55, 39, FALSE), D160=3, VLOOKUP(H152, Film_Workers!$B$2:$AR$55, 40, FALSE), D160=4, VLOOKUP(H152, Film_Workers!$B$2:$AR$55, 41, FALSE), D160=5, VLOOKUP(H152, Film_Workers!$B$2:$AR$55, 42, FALSE), D160=6, VLOOKUP(H152, Film_Workers!$B$2:$AR$55, 43)))</f>
        <v>7137</v>
      </c>
      <c r="W152">
        <f>_xlfn.IFS(C152=2014, _xlfn.IFS(D152=1, VLOOKUP(H152, Priv_Workers!$B$2:$AR$55, 2, FALSE), D152=2, VLOOKUP(H152, Priv_Workers!$B$2:$AR$55, 3, FALSE), D152=3, VLOOKUP(H152, Priv_Workers!$B$2:$AR$55, 4, FALSE), D152=4, VLOOKUP(H152, Priv_Workers!$B$2:$AR$55, 5, FALSE), D152=5, VLOOKUP(H152, Priv_Workers!$B$2:$AR$55, 6, FALSE), D152=6, VLOOKUP(H152, Priv_Workers!$B$2:$AR$55, 7, FALSE), D152=7, VLOOKUP(H152, Priv_Workers!$B$2:$AR$55, 8, FALSE), D152=8, VLOOKUP(H152, Priv_Workers!$B$2:$AR$55, 9, FALSE), D152=9, VLOOKUP(H152, Priv_Workers!$B$2:$AR$55, 10, FALSE), D152=10, VLOOKUP(H152, Priv_Workers!$B$2:$AR$55, 11, FALSE), D152=11, VLOOKUP(H152, Priv_Workers!$B$2:$AR$55, 12, FALSE), D152=12, VLOOKUP(H152, Priv_Workers!$B$2:$AR$55, 13, FALSE)), C152=2015, _xlfn.IFS(D152=1, VLOOKUP(H152, Priv_Workers!$B$2:$AR$55, 14, FALSE), D152=2, VLOOKUP(H152, Priv_Workers!$B$2:$AR$55, 15, FALSE), D152=3, VLOOKUP(H152, Priv_Workers!$B$2:$AR$55, 16, FALSE), D152=4, VLOOKUP(H152, Priv_Workers!$B$2:$AR$55, 17, FALSE), D152=5, VLOOKUP(H152, Priv_Workers!$B$2:$AR$55, 18, FALSE), D152=6, VLOOKUP(H152, Priv_Workers!$B$2:$AR$55, 19, FALSE), D152=7, VLOOKUP(H152, Priv_Workers!$B$2:$AR$55, 20, FALSE), D152=8, VLOOKUP(H152, Priv_Workers!$B$2:$AR$55, 21, FALSE), D152=9, VLOOKUP(H152, Priv_Workers!$B$2:$AR$55, 22, FALSE), D152=10, VLOOKUP(H152, Priv_Workers!$B$2:$AR$55, 23, FALSE), D152=11, VLOOKUP(H152, Priv_Workers!$B$2:$AR$55, 24, FALSE), D152=12, VLOOKUP(H152, Priv_Workers!$B$2:$AR$55, 25, FALSE)), C152=2016, _xlfn.IFS(D152=1, VLOOKUP(H152, Priv_Workers!$B$2:$AR$55, 26, FALSE), D152=2, VLOOKUP(H152, Priv_Workers!$B$2:$AR$55, 27, FALSE), D152=3, VLOOKUP(H152, Priv_Workers!$B$2:$AR$55, 28, FALSE), D152=4, VLOOKUP(H152, Priv_Workers!$B$2:$AR$55, 29, FALSE), D152=5, VLOOKUP(H152, Priv_Workers!$B$2:$AR$55, 30, FALSE), D152=6, VLOOKUP(H152, Priv_Workers!$B$2:$AR$55, 31, FALSE), D152=7, VLOOKUP(H152, Priv_Workers!$B$2:$AR$55, 32, FALSE), D152=8, VLOOKUP(H152, Priv_Workers!$B$2:$AR$55, 33, FALSE), D152=9, VLOOKUP(H152, Priv_Workers!$B$2:$AR$55, 34, FALSE), D152=10, VLOOKUP(H152, Priv_Workers!$B$2:$AR$55, 35, FALSE), D152=11, VLOOKUP(H152, Priv_Workers!$B$2:$AR$55, 36, FALSE), D152=12, VLOOKUP(H152, Priv_Workers!$B$2:$AR$55, 37, FALSE)), C152=2017, _xlfn.IFS(D152=1, VLOOKUP(H152, Priv_Workers!$B$2:$AR$55, 38, FALSE), D152=2, VLOOKUP(H152, Priv_Workers!$B$2:$AR$55, 39, FALSE), D152=3, VLOOKUP(H152, Priv_Workers!$B$2:$AR$55, 40, FALSE), D152=4, VLOOKUP(H152, Priv_Workers!$B$2:$AR$55, 41, FALSE), D152=5, VLOOKUP(H152, Priv_Workers!$B$2:$AR$55, 42, FALSE), D152=6, VLOOKUP(H152, Priv_Workers!$B$2:$AR$55, 43)))</f>
        <v>1624726</v>
      </c>
      <c r="X152" s="15">
        <f t="shared" si="19"/>
        <v>4.3927406836598909E-3</v>
      </c>
      <c r="Y152" s="8">
        <f>_xlfn.IFS(C152=2014, _xlfn.IFS(E152=1, VLOOKUP(H152, Wage_Info!$B$2:$AD$55, 2, FALSE), E152=2, VLOOKUP(H152, Wage_Info!$B$2:$AD$55, 3, FALSE), E152=3, VLOOKUP(H152, Wage_Info!$B$2:$AD$55, 4, FALSE), E152=4, VLOOKUP(H152, Wage_Info!$B$2:$AD$55, 5, FALSE)), C152=2015, _xlfn.IFS(E152=1, VLOOKUP(H152, Wage_Info!$B$2:$AD$55, 6, FALSE), E152=2, VLOOKUP(H152, Wage_Info!$B$2:$AD$55, 7, FALSE), E152=3, VLOOKUP(H152, Wage_Info!$B$2:$AD$55, 8, FALSE), E152=4, VLOOKUP(H152, Wage_Info!$B$2:$AD$55, 9, FALSE)), C152=2016, _xlfn.IFS(E152=1, VLOOKUP(H152, Wage_Info!$B$2:$AD$55, 10, FALSE), E152=2, VLOOKUP(H152, Wage_Info!$B$2:$AD$55, 11, FALSE), E152=3, VLOOKUP(H152, Wage_Info!$B$2:$AD$55, 12, FALSE), E152=4, VLOOKUP(H152, Wage_Info!$B$2:$AD$55, 13, FALSE)), C152=2017, _xlfn.IFS(E152=1, VLOOKUP(H152, Wage_Info!$B$2:$AD$55, 14, FALSE), E152=2, VLOOKUP(H152, Wage_Info!$B$2:$AD$55, 15, FALSE)))</f>
        <v>98780676</v>
      </c>
      <c r="Z152" s="8">
        <f>_xlfn.IFS(C152=2014, _xlfn.IFS(E152=1, VLOOKUP(H152, Wage_Info!$B$2:$AD$55, 16, FALSE), E152=2, VLOOKUP(H152, Wage_Info!$B$2:$AD$55, 17, FALSE), E152=3, VLOOKUP(H152, Wage_Info!$B$2:$AD$55, 18, FALSE), E152=4, VLOOKUP(H152, Wage_Info!$B$2:$AD$55, 19, FALSE)), C152=2015, _xlfn.IFS(E152=1, VLOOKUP(H152, Wage_Info!$B$2:$AD$55, 20, FALSE), E152=2, VLOOKUP(H152, Wage_Info!$B$2:$AD$55, 21, FALSE), E152=3, VLOOKUP(H152, Wage_Info!$B$2:$AD$55, 22, FALSE), E152=4, VLOOKUP(H152, Wage_Info!$B$2:$AD$55, 23, FALSE)), C152=2016, _xlfn.IFS(E152=1, VLOOKUP(H152, Wage_Info!$B$2:$AD$55, 24, FALSE), E152=2, VLOOKUP(H152, Wage_Info!$B$2:$AD$55, 25, FALSE), E152=3, VLOOKUP(H152, Wage_Info!$B$2:$AD$55, 26, FALSE), E152=4, VLOOKUP(H152, Wage_Info!$B$2:$AD$55, 27, FALSE)), C152=2017, _xlfn.IFS(E152=1, VLOOKUP(H152, Wage_Info!$B$2:$AD$55, 28, FALSE), E152=2, VLOOKUP(H152, Wage_Info!$B$2:$AD$55, 29, FALSE)))</f>
        <v>17969253993</v>
      </c>
      <c r="AA152" s="16">
        <f t="shared" si="20"/>
        <v>5.4972051727066934E-3</v>
      </c>
      <c r="AB152">
        <f>Key!C33</f>
        <v>1</v>
      </c>
      <c r="AC152">
        <f t="shared" si="21"/>
        <v>0</v>
      </c>
      <c r="AD152">
        <f t="shared" si="22"/>
        <v>0</v>
      </c>
      <c r="AE152">
        <f t="shared" si="23"/>
        <v>0</v>
      </c>
    </row>
    <row r="153" spans="1:31" x14ac:dyDescent="0.3">
      <c r="A153">
        <v>35</v>
      </c>
      <c r="B153">
        <v>35</v>
      </c>
      <c r="C153">
        <v>2015</v>
      </c>
      <c r="D153">
        <v>5</v>
      </c>
      <c r="E153">
        <f t="shared" si="16"/>
        <v>2</v>
      </c>
      <c r="F153">
        <v>2016</v>
      </c>
      <c r="G153" t="s">
        <v>31</v>
      </c>
      <c r="H153" s="13">
        <f>VALUE(IF(G153="foreign",53,SUBSTITUTE(G153,G153,VLOOKUP(G153,Key!$F$2:$G$55,2,))))</f>
        <v>22</v>
      </c>
      <c r="I153" t="s">
        <v>186</v>
      </c>
      <c r="J153">
        <f>VALUE(_xlfn.IFS(I153="foreign",53,I153="fictional",54,NOT(OR(I153="foreign",I153="fictional")),SUBSTITUTE(I153,I153,VLOOKUP(I153,Key!$F$2:$G$55,2,))))</f>
        <v>54</v>
      </c>
      <c r="K153">
        <f t="shared" si="17"/>
        <v>0</v>
      </c>
      <c r="L153">
        <f>VLOOKUP(H153, Key!$G$2:$J$54, 2)</f>
        <v>4</v>
      </c>
      <c r="M153">
        <f>VLOOKUP(J153, Key!$G$2:$J$54, 2)</f>
        <v>0</v>
      </c>
      <c r="N153">
        <f>VLOOKUP("*"&amp;G153&amp;"*",Key!$M$2:$N$6,2,FALSE)</f>
        <v>2</v>
      </c>
      <c r="O153">
        <f>VLOOKUP("*"&amp;G153&amp;"*",Key!$Q$2:$R$11,2,FALSE)</f>
        <v>5</v>
      </c>
      <c r="P153">
        <v>3508</v>
      </c>
      <c r="Q153" s="8">
        <v>50000000</v>
      </c>
      <c r="R153" t="s">
        <v>176</v>
      </c>
      <c r="S153">
        <f>VLOOKUP(R153, Key!$T$2:$U$8, 2, FALSE)</f>
        <v>3</v>
      </c>
      <c r="T153">
        <f t="shared" si="18"/>
        <v>0</v>
      </c>
      <c r="U153">
        <f>_xlfn.IFS(F153=2017, VLOOKUP(H153, 'State Pop'!$B$2:$F$55,5),F153=2016, VLOOKUP(H153, 'State Pop'!$B$2:$F$55,4), F153=2015, VLOOKUP(H153, 'State Pop'!$B$2:$F$55,3), F153=2014, VLOOKUP(H153, 'State Pop'!$B$2:$F$55,2))</f>
        <v>6823721</v>
      </c>
      <c r="V153">
        <f>_xlfn.IFS(C161=2014, _xlfn.IFS(D161=1, VLOOKUP(H153, Film_Workers!$B$2:$AR$55, 2, FALSE), D161=2, VLOOKUP(H153, Film_Workers!$B$2:$AR$55, 3, FALSE), D161=3, VLOOKUP(H153, Film_Workers!$B$2:$AR$55, 4, FALSE), D161=4, VLOOKUP(H153, Film_Workers!$B$2:$AR$55, 5, FALSE), D161=5, VLOOKUP(H153, Film_Workers!$B$2:$AR$55, 6, FALSE), D161=6, VLOOKUP(H153, Film_Workers!$B$2:$AR$55, 7, FALSE), D161=7, VLOOKUP(H153, Film_Workers!$B$2:$AR$55, 8, FALSE), D161=8, VLOOKUP(H153, Film_Workers!$B$2:$AR$55, 9, FALSE), D161=9, VLOOKUP(H153, Film_Workers!$B$2:$AR$55, 10, FALSE), D161=10, VLOOKUP(H153, Film_Workers!$B$2:$AR$55, 11, FALSE), D161=11, VLOOKUP(H153, Film_Workers!$B$2:$AR$55, 12, FALSE), D161=12, VLOOKUP(H153, Film_Workers!$B$2:$AR$55, 13, FALSE)), C161=2015, _xlfn.IFS(D161=1, VLOOKUP(H153, Film_Workers!$B$2:$AR$55, 14, FALSE), D161=2, VLOOKUP(H153, Film_Workers!$B$2:$AR$55, 15, FALSE), D161=3, VLOOKUP(H153, Film_Workers!$B$2:$AR$55, 16, FALSE), D161=4, VLOOKUP(H153, Film_Workers!$B$2:$AR$55, 17, FALSE), D161=5, VLOOKUP(H153, Film_Workers!$B$2:$AR$55, 18, FALSE), D161=6, VLOOKUP(H153, Film_Workers!$B$2:$AR$55, 19, FALSE), D161=7, VLOOKUP(H153, Film_Workers!$B$2:$AR$55, 20, FALSE), D161=8, VLOOKUP(H153, Film_Workers!$B$2:$AR$55, 21, FALSE), D161=9, VLOOKUP(H153, Film_Workers!$B$2:$AR$55, 22, FALSE), D161=10, VLOOKUP(H153, Film_Workers!$B$2:$AR$55, 23, FALSE), D161=11, VLOOKUP(H153, Film_Workers!$B$2:$AR$55, 24, FALSE), D161=12, VLOOKUP(H153, Film_Workers!$B$2:$AR$55, 25, FALSE)), C161=2016, _xlfn.IFS(D161=1, VLOOKUP(H153, Film_Workers!$B$2:$AR$55, 26, FALSE), D161=2, VLOOKUP(H153, Film_Workers!$B$2:$AR$55, 27, FALSE), D161=3, VLOOKUP(H153, Film_Workers!$B$2:$AR$55, 28, FALSE), D161=4, VLOOKUP(H153, Film_Workers!$B$2:$AR$55, 29, FALSE), D161=5, VLOOKUP(H153, Film_Workers!$B$2:$AR$55, 30, FALSE), D161=6, VLOOKUP(H153, Film_Workers!$B$2:$AR$55, 31, FALSE), D161=7, VLOOKUP(H153, Film_Workers!$B$2:$AR$55, 32, FALSE), D161=8, VLOOKUP(H153, Film_Workers!$B$2:$AR$55, 33, FALSE), D161=9, VLOOKUP(H153, Film_Workers!$B$2:$AR$55, 34, FALSE), D161=10, VLOOKUP(H153, Film_Workers!$B$2:$AR$55, 35, FALSE), D161=11, VLOOKUP(H153, Film_Workers!$B$2:$AR$55, 36, FALSE), D161=12, VLOOKUP(H153, Film_Workers!$B$2:$AR$55, 37, FALSE)), C161=2017, _xlfn.IFS(D161=1, VLOOKUP(H153, Film_Workers!$B$2:$AR$55, 38, FALSE), D161=2, VLOOKUP(H153, Film_Workers!$B$2:$AR$55, 39, FALSE), D161=3, VLOOKUP(H153, Film_Workers!$B$2:$AR$55, 40, FALSE), D161=4, VLOOKUP(H153, Film_Workers!$B$2:$AR$55, 41, FALSE), D161=5, VLOOKUP(H153, Film_Workers!$B$2:$AR$55, 42, FALSE), D161=6, VLOOKUP(H153, Film_Workers!$B$2:$AR$55, 43)))</f>
        <v>2059</v>
      </c>
      <c r="W153">
        <f>_xlfn.IFS(C153=2014, _xlfn.IFS(D153=1, VLOOKUP(H153, Priv_Workers!$B$2:$AR$55, 2, FALSE), D153=2, VLOOKUP(H153, Priv_Workers!$B$2:$AR$55, 3, FALSE), D153=3, VLOOKUP(H153, Priv_Workers!$B$2:$AR$55, 4, FALSE), D153=4, VLOOKUP(H153, Priv_Workers!$B$2:$AR$55, 5, FALSE), D153=5, VLOOKUP(H153, Priv_Workers!$B$2:$AR$55, 6, FALSE), D153=6, VLOOKUP(H153, Priv_Workers!$B$2:$AR$55, 7, FALSE), D153=7, VLOOKUP(H153, Priv_Workers!$B$2:$AR$55, 8, FALSE), D153=8, VLOOKUP(H153, Priv_Workers!$B$2:$AR$55, 9, FALSE), D153=9, VLOOKUP(H153, Priv_Workers!$B$2:$AR$55, 10, FALSE), D153=10, VLOOKUP(H153, Priv_Workers!$B$2:$AR$55, 11, FALSE), D153=11, VLOOKUP(H153, Priv_Workers!$B$2:$AR$55, 12, FALSE), D153=12, VLOOKUP(H153, Priv_Workers!$B$2:$AR$55, 13, FALSE)), C153=2015, _xlfn.IFS(D153=1, VLOOKUP(H153, Priv_Workers!$B$2:$AR$55, 14, FALSE), D153=2, VLOOKUP(H153, Priv_Workers!$B$2:$AR$55, 15, FALSE), D153=3, VLOOKUP(H153, Priv_Workers!$B$2:$AR$55, 16, FALSE), D153=4, VLOOKUP(H153, Priv_Workers!$B$2:$AR$55, 17, FALSE), D153=5, VLOOKUP(H153, Priv_Workers!$B$2:$AR$55, 18, FALSE), D153=6, VLOOKUP(H153, Priv_Workers!$B$2:$AR$55, 19, FALSE), D153=7, VLOOKUP(H153, Priv_Workers!$B$2:$AR$55, 20, FALSE), D153=8, VLOOKUP(H153, Priv_Workers!$B$2:$AR$55, 21, FALSE), D153=9, VLOOKUP(H153, Priv_Workers!$B$2:$AR$55, 22, FALSE), D153=10, VLOOKUP(H153, Priv_Workers!$B$2:$AR$55, 23, FALSE), D153=11, VLOOKUP(H153, Priv_Workers!$B$2:$AR$55, 24, FALSE), D153=12, VLOOKUP(H153, Priv_Workers!$B$2:$AR$55, 25, FALSE)), C153=2016, _xlfn.IFS(D153=1, VLOOKUP(H153, Priv_Workers!$B$2:$AR$55, 26, FALSE), D153=2, VLOOKUP(H153, Priv_Workers!$B$2:$AR$55, 27, FALSE), D153=3, VLOOKUP(H153, Priv_Workers!$B$2:$AR$55, 28, FALSE), D153=4, VLOOKUP(H153, Priv_Workers!$B$2:$AR$55, 29, FALSE), D153=5, VLOOKUP(H153, Priv_Workers!$B$2:$AR$55, 30, FALSE), D153=6, VLOOKUP(H153, Priv_Workers!$B$2:$AR$55, 31, FALSE), D153=7, VLOOKUP(H153, Priv_Workers!$B$2:$AR$55, 32, FALSE), D153=8, VLOOKUP(H153, Priv_Workers!$B$2:$AR$55, 33, FALSE), D153=9, VLOOKUP(H153, Priv_Workers!$B$2:$AR$55, 34, FALSE), D153=10, VLOOKUP(H153, Priv_Workers!$B$2:$AR$55, 35, FALSE), D153=11, VLOOKUP(H153, Priv_Workers!$B$2:$AR$55, 36, FALSE), D153=12, VLOOKUP(H153, Priv_Workers!$B$2:$AR$55, 37, FALSE)), C153=2017, _xlfn.IFS(D153=1, VLOOKUP(H153, Priv_Workers!$B$2:$AR$55, 38, FALSE), D153=2, VLOOKUP(H153, Priv_Workers!$B$2:$AR$55, 39, FALSE), D153=3, VLOOKUP(H153, Priv_Workers!$B$2:$AR$55, 40, FALSE), D153=4, VLOOKUP(H153, Priv_Workers!$B$2:$AR$55, 41, FALSE), D153=5, VLOOKUP(H153, Priv_Workers!$B$2:$AR$55, 42, FALSE), D153=6, VLOOKUP(H153, Priv_Workers!$B$2:$AR$55, 43)))</f>
        <v>3013160</v>
      </c>
      <c r="X153" s="15">
        <f t="shared" si="19"/>
        <v>6.8333576710164748E-4</v>
      </c>
      <c r="Y153" s="8">
        <f>_xlfn.IFS(C153=2014, _xlfn.IFS(E153=1, VLOOKUP(H153, Wage_Info!$B$2:$AD$55, 2, FALSE), E153=2, VLOOKUP(H153, Wage_Info!$B$2:$AD$55, 3, FALSE), E153=3, VLOOKUP(H153, Wage_Info!$B$2:$AD$55, 4, FALSE), E153=4, VLOOKUP(H153, Wage_Info!$B$2:$AD$55, 5, FALSE)), C153=2015, _xlfn.IFS(E153=1, VLOOKUP(H153, Wage_Info!$B$2:$AD$55, 6, FALSE), E153=2, VLOOKUP(H153, Wage_Info!$B$2:$AD$55, 7, FALSE), E153=3, VLOOKUP(H153, Wage_Info!$B$2:$AD$55, 8, FALSE), E153=4, VLOOKUP(H153, Wage_Info!$B$2:$AD$55, 9, FALSE)), C153=2016, _xlfn.IFS(E153=1, VLOOKUP(H153, Wage_Info!$B$2:$AD$55, 10, FALSE), E153=2, VLOOKUP(H153, Wage_Info!$B$2:$AD$55, 11, FALSE), E153=3, VLOOKUP(H153, Wage_Info!$B$2:$AD$55, 12, FALSE), E153=4, VLOOKUP(H153, Wage_Info!$B$2:$AD$55, 13, FALSE)), C153=2017, _xlfn.IFS(E153=1, VLOOKUP(H153, Wage_Info!$B$2:$AD$55, 14, FALSE), E153=2, VLOOKUP(H153, Wage_Info!$B$2:$AD$55, 15, FALSE)))</f>
        <v>23738554</v>
      </c>
      <c r="Z153" s="8">
        <f>_xlfn.IFS(C153=2014, _xlfn.IFS(E153=1, VLOOKUP(H153, Wage_Info!$B$2:$AD$55, 16, FALSE), E153=2, VLOOKUP(H153, Wage_Info!$B$2:$AD$55, 17, FALSE), E153=3, VLOOKUP(H153, Wage_Info!$B$2:$AD$55, 18, FALSE), E153=4, VLOOKUP(H153, Wage_Info!$B$2:$AD$55, 19, FALSE)), C153=2015, _xlfn.IFS(E153=1, VLOOKUP(H153, Wage_Info!$B$2:$AD$55, 20, FALSE), E153=2, VLOOKUP(H153, Wage_Info!$B$2:$AD$55, 21, FALSE), E153=3, VLOOKUP(H153, Wage_Info!$B$2:$AD$55, 22, FALSE), E153=4, VLOOKUP(H153, Wage_Info!$B$2:$AD$55, 23, FALSE)), C153=2016, _xlfn.IFS(E153=1, VLOOKUP(H153, Wage_Info!$B$2:$AD$55, 24, FALSE), E153=2, VLOOKUP(H153, Wage_Info!$B$2:$AD$55, 25, FALSE), E153=3, VLOOKUP(H153, Wage_Info!$B$2:$AD$55, 26, FALSE), E153=4, VLOOKUP(H153, Wage_Info!$B$2:$AD$55, 27, FALSE)), C153=2017, _xlfn.IFS(E153=1, VLOOKUP(H153, Wage_Info!$B$2:$AD$55, 28, FALSE), E153=2, VLOOKUP(H153, Wage_Info!$B$2:$AD$55, 29, FALSE)))</f>
        <v>47470416522</v>
      </c>
      <c r="AA153" s="16">
        <f t="shared" si="20"/>
        <v>5.0007048050649497E-4</v>
      </c>
      <c r="AB153">
        <f>Key!C36</f>
        <v>1</v>
      </c>
      <c r="AC153">
        <f t="shared" si="21"/>
        <v>0</v>
      </c>
      <c r="AD153">
        <f t="shared" si="22"/>
        <v>0</v>
      </c>
      <c r="AE153">
        <f t="shared" si="23"/>
        <v>0</v>
      </c>
    </row>
    <row r="154" spans="1:31" x14ac:dyDescent="0.3">
      <c r="A154">
        <v>59</v>
      </c>
      <c r="B154">
        <v>59</v>
      </c>
      <c r="C154">
        <v>2015</v>
      </c>
      <c r="D154">
        <v>5</v>
      </c>
      <c r="E154">
        <f t="shared" si="16"/>
        <v>2</v>
      </c>
      <c r="F154">
        <v>2016</v>
      </c>
      <c r="G154" t="s">
        <v>187</v>
      </c>
      <c r="H154" s="13">
        <f>VALUE(IF(G154="foreign",53,SUBSTITUTE(G154,G154,VLOOKUP(G154,Key!$F$2:$G$55,2,))))</f>
        <v>53</v>
      </c>
      <c r="I154" t="s">
        <v>23</v>
      </c>
      <c r="J154">
        <f>VALUE(_xlfn.IFS(I154="foreign",53,I154="fictional",54,NOT(OR(I154="foreign",I154="fictional")),SUBSTITUTE(I154,I154,VLOOKUP(I154,Key!$F$2:$G$55,2,))))</f>
        <v>14</v>
      </c>
      <c r="K154">
        <f t="shared" si="17"/>
        <v>0</v>
      </c>
      <c r="L154">
        <f>VLOOKUP(H154, Key!$G$2:$J$54, 2)</f>
        <v>0</v>
      </c>
      <c r="M154">
        <f>VLOOKUP(J154, Key!$G$2:$J$54, 2)</f>
        <v>3</v>
      </c>
      <c r="N154">
        <f>VLOOKUP("*"&amp;G154&amp;"*",Key!$M$2:$N$6,2,FALSE)</f>
        <v>0</v>
      </c>
      <c r="O154">
        <f>VLOOKUP("*"&amp;G154&amp;"*",Key!$Q$2:$R$11,2,FALSE)</f>
        <v>0</v>
      </c>
      <c r="P154">
        <v>3179</v>
      </c>
      <c r="Q154" s="8">
        <v>18000000</v>
      </c>
      <c r="R154" t="s">
        <v>174</v>
      </c>
      <c r="S154">
        <f>VLOOKUP(R154, Key!$T$2:$U$10, 2, FALSE)</f>
        <v>1</v>
      </c>
      <c r="T154">
        <f t="shared" si="18"/>
        <v>0</v>
      </c>
      <c r="U154">
        <f>_xlfn.IFS(F154=2017, VLOOKUP(H154, 'State Pop'!$B$2:$F$55,5),F154=2016, VLOOKUP(H154, 'State Pop'!$B$2:$F$55,4), F154=2015, VLOOKUP(H154, 'State Pop'!$B$2:$F$55,3), F154=2014, VLOOKUP(H154, 'State Pop'!$B$2:$F$55,2))</f>
        <v>0</v>
      </c>
      <c r="V154">
        <f>_xlfn.IFS(C163=2014, _xlfn.IFS(D163=1, VLOOKUP(H154, Film_Workers!$B$2:$AR$55, 2, FALSE), D163=2, VLOOKUP(H154, Film_Workers!$B$2:$AR$55, 3, FALSE), D163=3, VLOOKUP(H154, Film_Workers!$B$2:$AR$55, 4, FALSE), D163=4, VLOOKUP(H154, Film_Workers!$B$2:$AR$55, 5, FALSE), D163=5, VLOOKUP(H154, Film_Workers!$B$2:$AR$55, 6, FALSE), D163=6, VLOOKUP(H154, Film_Workers!$B$2:$AR$55, 7, FALSE), D163=7, VLOOKUP(H154, Film_Workers!$B$2:$AR$55, 8, FALSE), D163=8, VLOOKUP(H154, Film_Workers!$B$2:$AR$55, 9, FALSE), D163=9, VLOOKUP(H154, Film_Workers!$B$2:$AR$55, 10, FALSE), D163=10, VLOOKUP(H154, Film_Workers!$B$2:$AR$55, 11, FALSE), D163=11, VLOOKUP(H154, Film_Workers!$B$2:$AR$55, 12, FALSE), D163=12, VLOOKUP(H154, Film_Workers!$B$2:$AR$55, 13, FALSE)), C163=2015, _xlfn.IFS(D163=1, VLOOKUP(H154, Film_Workers!$B$2:$AR$55, 14, FALSE), D163=2, VLOOKUP(H154, Film_Workers!$B$2:$AR$55, 15, FALSE), D163=3, VLOOKUP(H154, Film_Workers!$B$2:$AR$55, 16, FALSE), D163=4, VLOOKUP(H154, Film_Workers!$B$2:$AR$55, 17, FALSE), D163=5, VLOOKUP(H154, Film_Workers!$B$2:$AR$55, 18, FALSE), D163=6, VLOOKUP(H154, Film_Workers!$B$2:$AR$55, 19, FALSE), D163=7, VLOOKUP(H154, Film_Workers!$B$2:$AR$55, 20, FALSE), D163=8, VLOOKUP(H154, Film_Workers!$B$2:$AR$55, 21, FALSE), D163=9, VLOOKUP(H154, Film_Workers!$B$2:$AR$55, 22, FALSE), D163=10, VLOOKUP(H154, Film_Workers!$B$2:$AR$55, 23, FALSE), D163=11, VLOOKUP(H154, Film_Workers!$B$2:$AR$55, 24, FALSE), D163=12, VLOOKUP(H154, Film_Workers!$B$2:$AR$55, 25, FALSE)), C163=2016, _xlfn.IFS(D163=1, VLOOKUP(H154, Film_Workers!$B$2:$AR$55, 26, FALSE), D163=2, VLOOKUP(H154, Film_Workers!$B$2:$AR$55, 27, FALSE), D163=3, VLOOKUP(H154, Film_Workers!$B$2:$AR$55, 28, FALSE), D163=4, VLOOKUP(H154, Film_Workers!$B$2:$AR$55, 29, FALSE), D163=5, VLOOKUP(H154, Film_Workers!$B$2:$AR$55, 30, FALSE), D163=6, VLOOKUP(H154, Film_Workers!$B$2:$AR$55, 31, FALSE), D163=7, VLOOKUP(H154, Film_Workers!$B$2:$AR$55, 32, FALSE), D163=8, VLOOKUP(H154, Film_Workers!$B$2:$AR$55, 33, FALSE), D163=9, VLOOKUP(H154, Film_Workers!$B$2:$AR$55, 34, FALSE), D163=10, VLOOKUP(H154, Film_Workers!$B$2:$AR$55, 35, FALSE), D163=11, VLOOKUP(H154, Film_Workers!$B$2:$AR$55, 36, FALSE), D163=12, VLOOKUP(H154, Film_Workers!$B$2:$AR$55, 37, FALSE)), C163=2017, _xlfn.IFS(D163=1, VLOOKUP(H154, Film_Workers!$B$2:$AR$55, 38, FALSE), D163=2, VLOOKUP(H154, Film_Workers!$B$2:$AR$55, 39, FALSE), D163=3, VLOOKUP(H154, Film_Workers!$B$2:$AR$55, 40, FALSE), D163=4, VLOOKUP(H154, Film_Workers!$B$2:$AR$55, 41, FALSE), D163=5, VLOOKUP(H154, Film_Workers!$B$2:$AR$55, 42, FALSE), D163=6, VLOOKUP(H154, Film_Workers!$B$2:$AR$55, 43)))</f>
        <v>0</v>
      </c>
      <c r="W154">
        <f>_xlfn.IFS(C154=2014, _xlfn.IFS(D154=1, VLOOKUP(H154, Priv_Workers!$B$2:$AR$55, 2, FALSE), D154=2, VLOOKUP(H154, Priv_Workers!$B$2:$AR$55, 3, FALSE), D154=3, VLOOKUP(H154, Priv_Workers!$B$2:$AR$55, 4, FALSE), D154=4, VLOOKUP(H154, Priv_Workers!$B$2:$AR$55, 5, FALSE), D154=5, VLOOKUP(H154, Priv_Workers!$B$2:$AR$55, 6, FALSE), D154=6, VLOOKUP(H154, Priv_Workers!$B$2:$AR$55, 7, FALSE), D154=7, VLOOKUP(H154, Priv_Workers!$B$2:$AR$55, 8, FALSE), D154=8, VLOOKUP(H154, Priv_Workers!$B$2:$AR$55, 9, FALSE), D154=9, VLOOKUP(H154, Priv_Workers!$B$2:$AR$55, 10, FALSE), D154=10, VLOOKUP(H154, Priv_Workers!$B$2:$AR$55, 11, FALSE), D154=11, VLOOKUP(H154, Priv_Workers!$B$2:$AR$55, 12, FALSE), D154=12, VLOOKUP(H154, Priv_Workers!$B$2:$AR$55, 13, FALSE)), C154=2015, _xlfn.IFS(D154=1, VLOOKUP(H154, Priv_Workers!$B$2:$AR$55, 14, FALSE), D154=2, VLOOKUP(H154, Priv_Workers!$B$2:$AR$55, 15, FALSE), D154=3, VLOOKUP(H154, Priv_Workers!$B$2:$AR$55, 16, FALSE), D154=4, VLOOKUP(H154, Priv_Workers!$B$2:$AR$55, 17, FALSE), D154=5, VLOOKUP(H154, Priv_Workers!$B$2:$AR$55, 18, FALSE), D154=6, VLOOKUP(H154, Priv_Workers!$B$2:$AR$55, 19, FALSE), D154=7, VLOOKUP(H154, Priv_Workers!$B$2:$AR$55, 20, FALSE), D154=8, VLOOKUP(H154, Priv_Workers!$B$2:$AR$55, 21, FALSE), D154=9, VLOOKUP(H154, Priv_Workers!$B$2:$AR$55, 22, FALSE), D154=10, VLOOKUP(H154, Priv_Workers!$B$2:$AR$55, 23, FALSE), D154=11, VLOOKUP(H154, Priv_Workers!$B$2:$AR$55, 24, FALSE), D154=12, VLOOKUP(H154, Priv_Workers!$B$2:$AR$55, 25, FALSE)), C154=2016, _xlfn.IFS(D154=1, VLOOKUP(H154, Priv_Workers!$B$2:$AR$55, 26, FALSE), D154=2, VLOOKUP(H154, Priv_Workers!$B$2:$AR$55, 27, FALSE), D154=3, VLOOKUP(H154, Priv_Workers!$B$2:$AR$55, 28, FALSE), D154=4, VLOOKUP(H154, Priv_Workers!$B$2:$AR$55, 29, FALSE), D154=5, VLOOKUP(H154, Priv_Workers!$B$2:$AR$55, 30, FALSE), D154=6, VLOOKUP(H154, Priv_Workers!$B$2:$AR$55, 31, FALSE), D154=7, VLOOKUP(H154, Priv_Workers!$B$2:$AR$55, 32, FALSE), D154=8, VLOOKUP(H154, Priv_Workers!$B$2:$AR$55, 33, FALSE), D154=9, VLOOKUP(H154, Priv_Workers!$B$2:$AR$55, 34, FALSE), D154=10, VLOOKUP(H154, Priv_Workers!$B$2:$AR$55, 35, FALSE), D154=11, VLOOKUP(H154, Priv_Workers!$B$2:$AR$55, 36, FALSE), D154=12, VLOOKUP(H154, Priv_Workers!$B$2:$AR$55, 37, FALSE)), C154=2017, _xlfn.IFS(D154=1, VLOOKUP(H154, Priv_Workers!$B$2:$AR$55, 38, FALSE), D154=2, VLOOKUP(H154, Priv_Workers!$B$2:$AR$55, 39, FALSE), D154=3, VLOOKUP(H154, Priv_Workers!$B$2:$AR$55, 40, FALSE), D154=4, VLOOKUP(H154, Priv_Workers!$B$2:$AR$55, 41, FALSE), D154=5, VLOOKUP(H154, Priv_Workers!$B$2:$AR$55, 42, FALSE), D154=6, VLOOKUP(H154, Priv_Workers!$B$2:$AR$55, 43)))</f>
        <v>0</v>
      </c>
      <c r="X154" s="15" t="e">
        <f t="shared" si="19"/>
        <v>#DIV/0!</v>
      </c>
      <c r="Y154" s="8">
        <f>_xlfn.IFS(C154=2014, _xlfn.IFS(E154=1, VLOOKUP(H154, Wage_Info!$B$2:$AD$55, 2, FALSE), E154=2, VLOOKUP(H154, Wage_Info!$B$2:$AD$55, 3, FALSE), E154=3, VLOOKUP(H154, Wage_Info!$B$2:$AD$55, 4, FALSE), E154=4, VLOOKUP(H154, Wage_Info!$B$2:$AD$55, 5, FALSE)), C154=2015, _xlfn.IFS(E154=1, VLOOKUP(H154, Wage_Info!$B$2:$AD$55, 6, FALSE), E154=2, VLOOKUP(H154, Wage_Info!$B$2:$AD$55, 7, FALSE), E154=3, VLOOKUP(H154, Wage_Info!$B$2:$AD$55, 8, FALSE), E154=4, VLOOKUP(H154, Wage_Info!$B$2:$AD$55, 9, FALSE)), C154=2016, _xlfn.IFS(E154=1, VLOOKUP(H154, Wage_Info!$B$2:$AD$55, 10, FALSE), E154=2, VLOOKUP(H154, Wage_Info!$B$2:$AD$55, 11, FALSE), E154=3, VLOOKUP(H154, Wage_Info!$B$2:$AD$55, 12, FALSE), E154=4, VLOOKUP(H154, Wage_Info!$B$2:$AD$55, 13, FALSE)), C154=2017, _xlfn.IFS(E154=1, VLOOKUP(H154, Wage_Info!$B$2:$AD$55, 14, FALSE), E154=2, VLOOKUP(H154, Wage_Info!$B$2:$AD$55, 15, FALSE)))</f>
        <v>0</v>
      </c>
      <c r="Z154" s="8">
        <f>_xlfn.IFS(C154=2014, _xlfn.IFS(E154=1, VLOOKUP(H154, Wage_Info!$B$2:$AD$55, 16, FALSE), E154=2, VLOOKUP(H154, Wage_Info!$B$2:$AD$55, 17, FALSE), E154=3, VLOOKUP(H154, Wage_Info!$B$2:$AD$55, 18, FALSE), E154=4, VLOOKUP(H154, Wage_Info!$B$2:$AD$55, 19, FALSE)), C154=2015, _xlfn.IFS(E154=1, VLOOKUP(H154, Wage_Info!$B$2:$AD$55, 20, FALSE), E154=2, VLOOKUP(H154, Wage_Info!$B$2:$AD$55, 21, FALSE), E154=3, VLOOKUP(H154, Wage_Info!$B$2:$AD$55, 22, FALSE), E154=4, VLOOKUP(H154, Wage_Info!$B$2:$AD$55, 23, FALSE)), C154=2016, _xlfn.IFS(E154=1, VLOOKUP(H154, Wage_Info!$B$2:$AD$55, 24, FALSE), E154=2, VLOOKUP(H154, Wage_Info!$B$2:$AD$55, 25, FALSE), E154=3, VLOOKUP(H154, Wage_Info!$B$2:$AD$55, 26, FALSE), E154=4, VLOOKUP(H154, Wage_Info!$B$2:$AD$55, 27, FALSE)), C154=2017, _xlfn.IFS(E154=1, VLOOKUP(H154, Wage_Info!$B$2:$AD$55, 28, FALSE), E154=2, VLOOKUP(H154, Wage_Info!$B$2:$AD$55, 29, FALSE)))</f>
        <v>0</v>
      </c>
      <c r="AA154" s="16" t="e">
        <f t="shared" si="20"/>
        <v>#DIV/0!</v>
      </c>
      <c r="AB154">
        <f>Key!C60</f>
        <v>1</v>
      </c>
      <c r="AC154">
        <f t="shared" si="21"/>
        <v>0</v>
      </c>
      <c r="AD154">
        <f t="shared" si="22"/>
        <v>0</v>
      </c>
      <c r="AE154">
        <f t="shared" si="23"/>
        <v>0</v>
      </c>
    </row>
    <row r="155" spans="1:31" x14ac:dyDescent="0.3">
      <c r="A155">
        <v>76</v>
      </c>
      <c r="B155">
        <v>76</v>
      </c>
      <c r="C155">
        <v>2015</v>
      </c>
      <c r="D155">
        <v>5</v>
      </c>
      <c r="E155">
        <f t="shared" si="16"/>
        <v>2</v>
      </c>
      <c r="F155">
        <v>2016</v>
      </c>
      <c r="G155" t="s">
        <v>286</v>
      </c>
      <c r="H155" s="13">
        <f>VALUE(IF(G155="foreign",53,SUBSTITUTE(G155,G155,VLOOKUP(G155,Key!$F$2:$G$55,2,))))</f>
        <v>12</v>
      </c>
      <c r="I155" t="s">
        <v>286</v>
      </c>
      <c r="J155">
        <f>VALUE(_xlfn.IFS(I155="foreign",53,I155="fictional",54,NOT(OR(I155="foreign",I155="fictional")),SUBSTITUTE(I155,I155,VLOOKUP(I155,Key!$F$2:$G$55,2,))))</f>
        <v>12</v>
      </c>
      <c r="K155">
        <f t="shared" si="17"/>
        <v>1</v>
      </c>
      <c r="L155">
        <f>VLOOKUP(H155, Key!$G$2:$J$54, 2)</f>
        <v>3</v>
      </c>
      <c r="M155">
        <f>VLOOKUP(J155, Key!$G$2:$J$54, 2)</f>
        <v>3</v>
      </c>
      <c r="N155">
        <f>VLOOKUP("*"&amp;G155&amp;"*",Key!$M$2:$N$6,2,FALSE)</f>
        <v>4</v>
      </c>
      <c r="O155">
        <f>VLOOKUP("*"&amp;G155&amp;"*",Key!$Q$2:$R$11,2,FALSE)</f>
        <v>6</v>
      </c>
      <c r="P155">
        <v>3008</v>
      </c>
      <c r="Q155" s="8">
        <v>33000000</v>
      </c>
      <c r="R155" t="s">
        <v>283</v>
      </c>
      <c r="S155">
        <f>VLOOKUP(R155, Key!$T$2:$U$11, 2, FALSE)</f>
        <v>4</v>
      </c>
      <c r="T155">
        <f t="shared" si="18"/>
        <v>0</v>
      </c>
      <c r="U155">
        <f>_xlfn.IFS(F155=2017, VLOOKUP(H155, 'State Pop'!$B$2:$F$55,5),F155=2016, VLOOKUP(H155, 'State Pop'!$B$2:$F$55,4), F155=2015, VLOOKUP(H155, 'State Pop'!$B$2:$F$55,3), F155=2014, VLOOKUP(H155, 'State Pop'!$B$2:$F$55,2))</f>
        <v>1428683</v>
      </c>
      <c r="V155">
        <f>_xlfn.IFS(C164=2014, _xlfn.IFS(D164=1, VLOOKUP(H155, Film_Workers!$B$2:$AR$55, 2, FALSE), D164=2, VLOOKUP(H155, Film_Workers!$B$2:$AR$55, 3, FALSE), D164=3, VLOOKUP(H155, Film_Workers!$B$2:$AR$55, 4, FALSE), D164=4, VLOOKUP(H155, Film_Workers!$B$2:$AR$55, 5, FALSE), D164=5, VLOOKUP(H155, Film_Workers!$B$2:$AR$55, 6, FALSE), D164=6, VLOOKUP(H155, Film_Workers!$B$2:$AR$55, 7, FALSE), D164=7, VLOOKUP(H155, Film_Workers!$B$2:$AR$55, 8, FALSE), D164=8, VLOOKUP(H155, Film_Workers!$B$2:$AR$55, 9, FALSE), D164=9, VLOOKUP(H155, Film_Workers!$B$2:$AR$55, 10, FALSE), D164=10, VLOOKUP(H155, Film_Workers!$B$2:$AR$55, 11, FALSE), D164=11, VLOOKUP(H155, Film_Workers!$B$2:$AR$55, 12, FALSE), D164=12, VLOOKUP(H155, Film_Workers!$B$2:$AR$55, 13, FALSE)), C164=2015, _xlfn.IFS(D164=1, VLOOKUP(H155, Film_Workers!$B$2:$AR$55, 14, FALSE), D164=2, VLOOKUP(H155, Film_Workers!$B$2:$AR$55, 15, FALSE), D164=3, VLOOKUP(H155, Film_Workers!$B$2:$AR$55, 16, FALSE), D164=4, VLOOKUP(H155, Film_Workers!$B$2:$AR$55, 17, FALSE), D164=5, VLOOKUP(H155, Film_Workers!$B$2:$AR$55, 18, FALSE), D164=6, VLOOKUP(H155, Film_Workers!$B$2:$AR$55, 19, FALSE), D164=7, VLOOKUP(H155, Film_Workers!$B$2:$AR$55, 20, FALSE), D164=8, VLOOKUP(H155, Film_Workers!$B$2:$AR$55, 21, FALSE), D164=9, VLOOKUP(H155, Film_Workers!$B$2:$AR$55, 22, FALSE), D164=10, VLOOKUP(H155, Film_Workers!$B$2:$AR$55, 23, FALSE), D164=11, VLOOKUP(H155, Film_Workers!$B$2:$AR$55, 24, FALSE), D164=12, VLOOKUP(H155, Film_Workers!$B$2:$AR$55, 25, FALSE)), C164=2016, _xlfn.IFS(D164=1, VLOOKUP(H155, Film_Workers!$B$2:$AR$55, 26, FALSE), D164=2, VLOOKUP(H155, Film_Workers!$B$2:$AR$55, 27, FALSE), D164=3, VLOOKUP(H155, Film_Workers!$B$2:$AR$55, 28, FALSE), D164=4, VLOOKUP(H155, Film_Workers!$B$2:$AR$55, 29, FALSE), D164=5, VLOOKUP(H155, Film_Workers!$B$2:$AR$55, 30, FALSE), D164=6, VLOOKUP(H155, Film_Workers!$B$2:$AR$55, 31, FALSE), D164=7, VLOOKUP(H155, Film_Workers!$B$2:$AR$55, 32, FALSE), D164=8, VLOOKUP(H155, Film_Workers!$B$2:$AR$55, 33, FALSE), D164=9, VLOOKUP(H155, Film_Workers!$B$2:$AR$55, 34, FALSE), D164=10, VLOOKUP(H155, Film_Workers!$B$2:$AR$55, 35, FALSE), D164=11, VLOOKUP(H155, Film_Workers!$B$2:$AR$55, 36, FALSE), D164=12, VLOOKUP(H155, Film_Workers!$B$2:$AR$55, 37, FALSE)), C164=2017, _xlfn.IFS(D164=1, VLOOKUP(H155, Film_Workers!$B$2:$AR$55, 38, FALSE), D164=2, VLOOKUP(H155, Film_Workers!$B$2:$AR$55, 39, FALSE), D164=3, VLOOKUP(H155, Film_Workers!$B$2:$AR$55, 40, FALSE), D164=4, VLOOKUP(H155, Film_Workers!$B$2:$AR$55, 41, FALSE), D164=5, VLOOKUP(H155, Film_Workers!$B$2:$AR$55, 42, FALSE), D164=6, VLOOKUP(H155, Film_Workers!$B$2:$AR$55, 43)))</f>
        <v>528</v>
      </c>
      <c r="W155">
        <f>_xlfn.IFS(C155=2014, _xlfn.IFS(D155=1, VLOOKUP(H155, Priv_Workers!$B$2:$AR$55, 2, FALSE), D155=2, VLOOKUP(H155, Priv_Workers!$B$2:$AR$55, 3, FALSE), D155=3, VLOOKUP(H155, Priv_Workers!$B$2:$AR$55, 4, FALSE), D155=4, VLOOKUP(H155, Priv_Workers!$B$2:$AR$55, 5, FALSE), D155=5, VLOOKUP(H155, Priv_Workers!$B$2:$AR$55, 6, FALSE), D155=6, VLOOKUP(H155, Priv_Workers!$B$2:$AR$55, 7, FALSE), D155=7, VLOOKUP(H155, Priv_Workers!$B$2:$AR$55, 8, FALSE), D155=8, VLOOKUP(H155, Priv_Workers!$B$2:$AR$55, 9, FALSE), D155=9, VLOOKUP(H155, Priv_Workers!$B$2:$AR$55, 10, FALSE), D155=10, VLOOKUP(H155, Priv_Workers!$B$2:$AR$55, 11, FALSE), D155=11, VLOOKUP(H155, Priv_Workers!$B$2:$AR$55, 12, FALSE), D155=12, VLOOKUP(H155, Priv_Workers!$B$2:$AR$55, 13, FALSE)), C155=2015, _xlfn.IFS(D155=1, VLOOKUP(H155, Priv_Workers!$B$2:$AR$55, 14, FALSE), D155=2, VLOOKUP(H155, Priv_Workers!$B$2:$AR$55, 15, FALSE), D155=3, VLOOKUP(H155, Priv_Workers!$B$2:$AR$55, 16, FALSE), D155=4, VLOOKUP(H155, Priv_Workers!$B$2:$AR$55, 17, FALSE), D155=5, VLOOKUP(H155, Priv_Workers!$B$2:$AR$55, 18, FALSE), D155=6, VLOOKUP(H155, Priv_Workers!$B$2:$AR$55, 19, FALSE), D155=7, VLOOKUP(H155, Priv_Workers!$B$2:$AR$55, 20, FALSE), D155=8, VLOOKUP(H155, Priv_Workers!$B$2:$AR$55, 21, FALSE), D155=9, VLOOKUP(H155, Priv_Workers!$B$2:$AR$55, 22, FALSE), D155=10, VLOOKUP(H155, Priv_Workers!$B$2:$AR$55, 23, FALSE), D155=11, VLOOKUP(H155, Priv_Workers!$B$2:$AR$55, 24, FALSE), D155=12, VLOOKUP(H155, Priv_Workers!$B$2:$AR$55, 25, FALSE)), C155=2016, _xlfn.IFS(D155=1, VLOOKUP(H155, Priv_Workers!$B$2:$AR$55, 26, FALSE), D155=2, VLOOKUP(H155, Priv_Workers!$B$2:$AR$55, 27, FALSE), D155=3, VLOOKUP(H155, Priv_Workers!$B$2:$AR$55, 28, FALSE), D155=4, VLOOKUP(H155, Priv_Workers!$B$2:$AR$55, 29, FALSE), D155=5, VLOOKUP(H155, Priv_Workers!$B$2:$AR$55, 30, FALSE), D155=6, VLOOKUP(H155, Priv_Workers!$B$2:$AR$55, 31, FALSE), D155=7, VLOOKUP(H155, Priv_Workers!$B$2:$AR$55, 32, FALSE), D155=8, VLOOKUP(H155, Priv_Workers!$B$2:$AR$55, 33, FALSE), D155=9, VLOOKUP(H155, Priv_Workers!$B$2:$AR$55, 34, FALSE), D155=10, VLOOKUP(H155, Priv_Workers!$B$2:$AR$55, 35, FALSE), D155=11, VLOOKUP(H155, Priv_Workers!$B$2:$AR$55, 36, FALSE), D155=12, VLOOKUP(H155, Priv_Workers!$B$2:$AR$55, 37, FALSE)), C155=2017, _xlfn.IFS(D155=1, VLOOKUP(H155, Priv_Workers!$B$2:$AR$55, 38, FALSE), D155=2, VLOOKUP(H155, Priv_Workers!$B$2:$AR$55, 39, FALSE), D155=3, VLOOKUP(H155, Priv_Workers!$B$2:$AR$55, 40, FALSE), D155=4, VLOOKUP(H155, Priv_Workers!$B$2:$AR$55, 41, FALSE), D155=5, VLOOKUP(H155, Priv_Workers!$B$2:$AR$55, 42, FALSE), D155=6, VLOOKUP(H155, Priv_Workers!$B$2:$AR$55, 43)))</f>
        <v>511656</v>
      </c>
      <c r="X155" s="15">
        <f t="shared" si="19"/>
        <v>1.0319433369294995E-3</v>
      </c>
      <c r="Y155" s="8">
        <f>_xlfn.IFS(C155=2014, _xlfn.IFS(E155=1, VLOOKUP(H155, Wage_Info!$B$2:$AD$55, 2, FALSE), E155=2, VLOOKUP(H155, Wage_Info!$B$2:$AD$55, 3, FALSE), E155=3, VLOOKUP(H155, Wage_Info!$B$2:$AD$55, 4, FALSE), E155=4, VLOOKUP(H155, Wage_Info!$B$2:$AD$55, 5, FALSE)), C155=2015, _xlfn.IFS(E155=1, VLOOKUP(H155, Wage_Info!$B$2:$AD$55, 6, FALSE), E155=2, VLOOKUP(H155, Wage_Info!$B$2:$AD$55, 7, FALSE), E155=3, VLOOKUP(H155, Wage_Info!$B$2:$AD$55, 8, FALSE), E155=4, VLOOKUP(H155, Wage_Info!$B$2:$AD$55, 9, FALSE)), C155=2016, _xlfn.IFS(E155=1, VLOOKUP(H155, Wage_Info!$B$2:$AD$55, 10, FALSE), E155=2, VLOOKUP(H155, Wage_Info!$B$2:$AD$55, 11, FALSE), E155=3, VLOOKUP(H155, Wage_Info!$B$2:$AD$55, 12, FALSE), E155=4, VLOOKUP(H155, Wage_Info!$B$2:$AD$55, 13, FALSE)), C155=2017, _xlfn.IFS(E155=1, VLOOKUP(H155, Wage_Info!$B$2:$AD$55, 14, FALSE), E155=2, VLOOKUP(H155, Wage_Info!$B$2:$AD$55, 15, FALSE)))</f>
        <v>10449993</v>
      </c>
      <c r="Z155" s="8">
        <f>_xlfn.IFS(C155=2014, _xlfn.IFS(E155=1, VLOOKUP(H155, Wage_Info!$B$2:$AD$55, 16, FALSE), E155=2, VLOOKUP(H155, Wage_Info!$B$2:$AD$55, 17, FALSE), E155=3, VLOOKUP(H155, Wage_Info!$B$2:$AD$55, 18, FALSE), E155=4, VLOOKUP(H155, Wage_Info!$B$2:$AD$55, 19, FALSE)), C155=2015, _xlfn.IFS(E155=1, VLOOKUP(H155, Wage_Info!$B$2:$AD$55, 20, FALSE), E155=2, VLOOKUP(H155, Wage_Info!$B$2:$AD$55, 21, FALSE), E155=3, VLOOKUP(H155, Wage_Info!$B$2:$AD$55, 22, FALSE), E155=4, VLOOKUP(H155, Wage_Info!$B$2:$AD$55, 23, FALSE)), C155=2016, _xlfn.IFS(E155=1, VLOOKUP(H155, Wage_Info!$B$2:$AD$55, 24, FALSE), E155=2, VLOOKUP(H155, Wage_Info!$B$2:$AD$55, 25, FALSE), E155=3, VLOOKUP(H155, Wage_Info!$B$2:$AD$55, 26, FALSE), E155=4, VLOOKUP(H155, Wage_Info!$B$2:$AD$55, 27, FALSE)), C155=2017, _xlfn.IFS(E155=1, VLOOKUP(H155, Wage_Info!$B$2:$AD$55, 28, FALSE), E155=2, VLOOKUP(H155, Wage_Info!$B$2:$AD$55, 29, FALSE)))</f>
        <v>5520552039</v>
      </c>
      <c r="AA155" s="16">
        <f t="shared" si="20"/>
        <v>1.8929253680023141E-3</v>
      </c>
      <c r="AB155">
        <f>Key!C77</f>
        <v>1</v>
      </c>
      <c r="AC155">
        <f t="shared" si="21"/>
        <v>0</v>
      </c>
      <c r="AD155">
        <f t="shared" si="22"/>
        <v>0</v>
      </c>
      <c r="AE155">
        <f t="shared" si="23"/>
        <v>0</v>
      </c>
    </row>
    <row r="156" spans="1:31" x14ac:dyDescent="0.3">
      <c r="A156">
        <v>97</v>
      </c>
      <c r="B156">
        <v>97</v>
      </c>
      <c r="C156">
        <v>2015</v>
      </c>
      <c r="D156">
        <v>5</v>
      </c>
      <c r="E156">
        <f t="shared" si="16"/>
        <v>2</v>
      </c>
      <c r="F156">
        <v>2016</v>
      </c>
      <c r="G156" t="s">
        <v>284</v>
      </c>
      <c r="H156" s="13">
        <f>VALUE(IF(G156="foreign",53,SUBSTITUTE(G156,G156,VLOOKUP(G156,Key!$F$2:$G$55,2,))))</f>
        <v>11</v>
      </c>
      <c r="I156" t="s">
        <v>295</v>
      </c>
      <c r="J156">
        <f>VALUE(_xlfn.IFS(I156="foreign",53,I156="fictional",54,NOT(OR(I156="foreign",I156="fictional")),SUBSTITUTE(I156,I156,VLOOKUP(I156,Key!$F$2:$G$55,2,))))</f>
        <v>14</v>
      </c>
      <c r="K156">
        <f t="shared" si="17"/>
        <v>0</v>
      </c>
      <c r="L156">
        <f>VLOOKUP(H156, Key!$G$2:$J$54, 2)</f>
        <v>5</v>
      </c>
      <c r="M156">
        <f>VLOOKUP(J156, Key!$G$2:$J$54, 2)</f>
        <v>3</v>
      </c>
      <c r="N156">
        <f>VLOOKUP("*"&amp;G156&amp;"*",Key!$M$2:$N$6,2,FALSE)</f>
        <v>3</v>
      </c>
      <c r="O156">
        <f>VLOOKUP("*"&amp;G156&amp;"*",Key!$Q$2:$R$11,2,FALSE)</f>
        <v>7</v>
      </c>
      <c r="P156">
        <v>2676</v>
      </c>
      <c r="Q156" s="8">
        <v>20000000</v>
      </c>
      <c r="R156" t="s">
        <v>176</v>
      </c>
      <c r="S156">
        <f>VLOOKUP(R156, Key!$T$2:$U$11, 2, FALSE)</f>
        <v>3</v>
      </c>
      <c r="T156">
        <f t="shared" si="18"/>
        <v>0</v>
      </c>
      <c r="U156">
        <f>_xlfn.IFS(F156=2017, VLOOKUP(H156, 'State Pop'!$B$2:$F$55,5),F156=2016, VLOOKUP(H156, 'State Pop'!$B$2:$F$55,4), F156=2015, VLOOKUP(H156, 'State Pop'!$B$2:$F$55,3), F156=2014, VLOOKUP(H156, 'State Pop'!$B$2:$F$55,2))</f>
        <v>10313620</v>
      </c>
      <c r="V156">
        <f>_xlfn.IFS(C165=2014, _xlfn.IFS(D165=1, VLOOKUP(H156, Film_Workers!$B$2:$AR$55, 2, FALSE), D165=2, VLOOKUP(H156, Film_Workers!$B$2:$AR$55, 3, FALSE), D165=3, VLOOKUP(H156, Film_Workers!$B$2:$AR$55, 4, FALSE), D165=4, VLOOKUP(H156, Film_Workers!$B$2:$AR$55, 5, FALSE), D165=5, VLOOKUP(H156, Film_Workers!$B$2:$AR$55, 6, FALSE), D165=6, VLOOKUP(H156, Film_Workers!$B$2:$AR$55, 7, FALSE), D165=7, VLOOKUP(H156, Film_Workers!$B$2:$AR$55, 8, FALSE), D165=8, VLOOKUP(H156, Film_Workers!$B$2:$AR$55, 9, FALSE), D165=9, VLOOKUP(H156, Film_Workers!$B$2:$AR$55, 10, FALSE), D165=10, VLOOKUP(H156, Film_Workers!$B$2:$AR$55, 11, FALSE), D165=11, VLOOKUP(H156, Film_Workers!$B$2:$AR$55, 12, FALSE), D165=12, VLOOKUP(H156, Film_Workers!$B$2:$AR$55, 13, FALSE)), C165=2015, _xlfn.IFS(D165=1, VLOOKUP(H156, Film_Workers!$B$2:$AR$55, 14, FALSE), D165=2, VLOOKUP(H156, Film_Workers!$B$2:$AR$55, 15, FALSE), D165=3, VLOOKUP(H156, Film_Workers!$B$2:$AR$55, 16, FALSE), D165=4, VLOOKUP(H156, Film_Workers!$B$2:$AR$55, 17, FALSE), D165=5, VLOOKUP(H156, Film_Workers!$B$2:$AR$55, 18, FALSE), D165=6, VLOOKUP(H156, Film_Workers!$B$2:$AR$55, 19, FALSE), D165=7, VLOOKUP(H156, Film_Workers!$B$2:$AR$55, 20, FALSE), D165=8, VLOOKUP(H156, Film_Workers!$B$2:$AR$55, 21, FALSE), D165=9, VLOOKUP(H156, Film_Workers!$B$2:$AR$55, 22, FALSE), D165=10, VLOOKUP(H156, Film_Workers!$B$2:$AR$55, 23, FALSE), D165=11, VLOOKUP(H156, Film_Workers!$B$2:$AR$55, 24, FALSE), D165=12, VLOOKUP(H156, Film_Workers!$B$2:$AR$55, 25, FALSE)), C165=2016, _xlfn.IFS(D165=1, VLOOKUP(H156, Film_Workers!$B$2:$AR$55, 26, FALSE), D165=2, VLOOKUP(H156, Film_Workers!$B$2:$AR$55, 27, FALSE), D165=3, VLOOKUP(H156, Film_Workers!$B$2:$AR$55, 28, FALSE), D165=4, VLOOKUP(H156, Film_Workers!$B$2:$AR$55, 29, FALSE), D165=5, VLOOKUP(H156, Film_Workers!$B$2:$AR$55, 30, FALSE), D165=6, VLOOKUP(H156, Film_Workers!$B$2:$AR$55, 31, FALSE), D165=7, VLOOKUP(H156, Film_Workers!$B$2:$AR$55, 32, FALSE), D165=8, VLOOKUP(H156, Film_Workers!$B$2:$AR$55, 33, FALSE), D165=9, VLOOKUP(H156, Film_Workers!$B$2:$AR$55, 34, FALSE), D165=10, VLOOKUP(H156, Film_Workers!$B$2:$AR$55, 35, FALSE), D165=11, VLOOKUP(H156, Film_Workers!$B$2:$AR$55, 36, FALSE), D165=12, VLOOKUP(H156, Film_Workers!$B$2:$AR$55, 37, FALSE)), C165=2017, _xlfn.IFS(D165=1, VLOOKUP(H156, Film_Workers!$B$2:$AR$55, 38, FALSE), D165=2, VLOOKUP(H156, Film_Workers!$B$2:$AR$55, 39, FALSE), D165=3, VLOOKUP(H156, Film_Workers!$B$2:$AR$55, 40, FALSE), D165=4, VLOOKUP(H156, Film_Workers!$B$2:$AR$55, 41, FALSE), D165=5, VLOOKUP(H156, Film_Workers!$B$2:$AR$55, 42, FALSE), D165=6, VLOOKUP(H156, Film_Workers!$B$2:$AR$55, 43)))</f>
        <v>8118</v>
      </c>
      <c r="W156">
        <f>_xlfn.IFS(C156=2014, _xlfn.IFS(D156=1, VLOOKUP(H156, Priv_Workers!$B$2:$AR$55, 2, FALSE), D156=2, VLOOKUP(H156, Priv_Workers!$B$2:$AR$55, 3, FALSE), D156=3, VLOOKUP(H156, Priv_Workers!$B$2:$AR$55, 4, FALSE), D156=4, VLOOKUP(H156, Priv_Workers!$B$2:$AR$55, 5, FALSE), D156=5, VLOOKUP(H156, Priv_Workers!$B$2:$AR$55, 6, FALSE), D156=6, VLOOKUP(H156, Priv_Workers!$B$2:$AR$55, 7, FALSE), D156=7, VLOOKUP(H156, Priv_Workers!$B$2:$AR$55, 8, FALSE), D156=8, VLOOKUP(H156, Priv_Workers!$B$2:$AR$55, 9, FALSE), D156=9, VLOOKUP(H156, Priv_Workers!$B$2:$AR$55, 10, FALSE), D156=10, VLOOKUP(H156, Priv_Workers!$B$2:$AR$55, 11, FALSE), D156=11, VLOOKUP(H156, Priv_Workers!$B$2:$AR$55, 12, FALSE), D156=12, VLOOKUP(H156, Priv_Workers!$B$2:$AR$55, 13, FALSE)), C156=2015, _xlfn.IFS(D156=1, VLOOKUP(H156, Priv_Workers!$B$2:$AR$55, 14, FALSE), D156=2, VLOOKUP(H156, Priv_Workers!$B$2:$AR$55, 15, FALSE), D156=3, VLOOKUP(H156, Priv_Workers!$B$2:$AR$55, 16, FALSE), D156=4, VLOOKUP(H156, Priv_Workers!$B$2:$AR$55, 17, FALSE), D156=5, VLOOKUP(H156, Priv_Workers!$B$2:$AR$55, 18, FALSE), D156=6, VLOOKUP(H156, Priv_Workers!$B$2:$AR$55, 19, FALSE), D156=7, VLOOKUP(H156, Priv_Workers!$B$2:$AR$55, 20, FALSE), D156=8, VLOOKUP(H156, Priv_Workers!$B$2:$AR$55, 21, FALSE), D156=9, VLOOKUP(H156, Priv_Workers!$B$2:$AR$55, 22, FALSE), D156=10, VLOOKUP(H156, Priv_Workers!$B$2:$AR$55, 23, FALSE), D156=11, VLOOKUP(H156, Priv_Workers!$B$2:$AR$55, 24, FALSE), D156=12, VLOOKUP(H156, Priv_Workers!$B$2:$AR$55, 25, FALSE)), C156=2016, _xlfn.IFS(D156=1, VLOOKUP(H156, Priv_Workers!$B$2:$AR$55, 26, FALSE), D156=2, VLOOKUP(H156, Priv_Workers!$B$2:$AR$55, 27, FALSE), D156=3, VLOOKUP(H156, Priv_Workers!$B$2:$AR$55, 28, FALSE), D156=4, VLOOKUP(H156, Priv_Workers!$B$2:$AR$55, 29, FALSE), D156=5, VLOOKUP(H156, Priv_Workers!$B$2:$AR$55, 30, FALSE), D156=6, VLOOKUP(H156, Priv_Workers!$B$2:$AR$55, 31, FALSE), D156=7, VLOOKUP(H156, Priv_Workers!$B$2:$AR$55, 32, FALSE), D156=8, VLOOKUP(H156, Priv_Workers!$B$2:$AR$55, 33, FALSE), D156=9, VLOOKUP(H156, Priv_Workers!$B$2:$AR$55, 34, FALSE), D156=10, VLOOKUP(H156, Priv_Workers!$B$2:$AR$55, 35, FALSE), D156=11, VLOOKUP(H156, Priv_Workers!$B$2:$AR$55, 36, FALSE), D156=12, VLOOKUP(H156, Priv_Workers!$B$2:$AR$55, 37, FALSE)), C156=2017, _xlfn.IFS(D156=1, VLOOKUP(H156, Priv_Workers!$B$2:$AR$55, 38, FALSE), D156=2, VLOOKUP(H156, Priv_Workers!$B$2:$AR$55, 39, FALSE), D156=3, VLOOKUP(H156, Priv_Workers!$B$2:$AR$55, 40, FALSE), D156=4, VLOOKUP(H156, Priv_Workers!$B$2:$AR$55, 41, FALSE), D156=5, VLOOKUP(H156, Priv_Workers!$B$2:$AR$55, 42, FALSE), D156=6, VLOOKUP(H156, Priv_Workers!$B$2:$AR$55, 43)))</f>
        <v>3513771</v>
      </c>
      <c r="X156" s="15">
        <f t="shared" si="19"/>
        <v>2.3103383800481023E-3</v>
      </c>
      <c r="Y156" s="8">
        <f>_xlfn.IFS(C156=2014, _xlfn.IFS(E156=1, VLOOKUP(H156, Wage_Info!$B$2:$AD$55, 2, FALSE), E156=2, VLOOKUP(H156, Wage_Info!$B$2:$AD$55, 3, FALSE), E156=3, VLOOKUP(H156, Wage_Info!$B$2:$AD$55, 4, FALSE), E156=4, VLOOKUP(H156, Wage_Info!$B$2:$AD$55, 5, FALSE)), C156=2015, _xlfn.IFS(E156=1, VLOOKUP(H156, Wage_Info!$B$2:$AD$55, 6, FALSE), E156=2, VLOOKUP(H156, Wage_Info!$B$2:$AD$55, 7, FALSE), E156=3, VLOOKUP(H156, Wage_Info!$B$2:$AD$55, 8, FALSE), E156=4, VLOOKUP(H156, Wage_Info!$B$2:$AD$55, 9, FALSE)), C156=2016, _xlfn.IFS(E156=1, VLOOKUP(H156, Wage_Info!$B$2:$AD$55, 10, FALSE), E156=2, VLOOKUP(H156, Wage_Info!$B$2:$AD$55, 11, FALSE), E156=3, VLOOKUP(H156, Wage_Info!$B$2:$AD$55, 12, FALSE), E156=4, VLOOKUP(H156, Wage_Info!$B$2:$AD$55, 13, FALSE)), C156=2017, _xlfn.IFS(E156=1, VLOOKUP(H156, Wage_Info!$B$2:$AD$55, 14, FALSE), E156=2, VLOOKUP(H156, Wage_Info!$B$2:$AD$55, 15, FALSE)))</f>
        <v>111694238</v>
      </c>
      <c r="Z156" s="8">
        <f>_xlfn.IFS(C156=2014, _xlfn.IFS(E156=1, VLOOKUP(H156, Wage_Info!$B$2:$AD$55, 16, FALSE), E156=2, VLOOKUP(H156, Wage_Info!$B$2:$AD$55, 17, FALSE), E156=3, VLOOKUP(H156, Wage_Info!$B$2:$AD$55, 18, FALSE), E156=4, VLOOKUP(H156, Wage_Info!$B$2:$AD$55, 19, FALSE)), C156=2015, _xlfn.IFS(E156=1, VLOOKUP(H156, Wage_Info!$B$2:$AD$55, 20, FALSE), E156=2, VLOOKUP(H156, Wage_Info!$B$2:$AD$55, 21, FALSE), E156=3, VLOOKUP(H156, Wage_Info!$B$2:$AD$55, 22, FALSE), E156=4, VLOOKUP(H156, Wage_Info!$B$2:$AD$55, 23, FALSE)), C156=2016, _xlfn.IFS(E156=1, VLOOKUP(H156, Wage_Info!$B$2:$AD$55, 24, FALSE), E156=2, VLOOKUP(H156, Wage_Info!$B$2:$AD$55, 25, FALSE), E156=3, VLOOKUP(H156, Wage_Info!$B$2:$AD$55, 26, FALSE), E156=4, VLOOKUP(H156, Wage_Info!$B$2:$AD$55, 27, FALSE)), C156=2017, _xlfn.IFS(E156=1, VLOOKUP(H156, Wage_Info!$B$2:$AD$55, 28, FALSE), E156=2, VLOOKUP(H156, Wage_Info!$B$2:$AD$55, 29, FALSE)))</f>
        <v>41648395597</v>
      </c>
      <c r="AA156" s="16">
        <f t="shared" si="20"/>
        <v>2.6818377130485554E-3</v>
      </c>
      <c r="AB156">
        <f>Key!C98</f>
        <v>1</v>
      </c>
      <c r="AC156">
        <f t="shared" si="21"/>
        <v>0</v>
      </c>
      <c r="AD156">
        <f t="shared" si="22"/>
        <v>0</v>
      </c>
      <c r="AE156">
        <f t="shared" si="23"/>
        <v>0</v>
      </c>
    </row>
    <row r="157" spans="1:31" x14ac:dyDescent="0.3">
      <c r="A157">
        <v>154</v>
      </c>
      <c r="B157">
        <v>154</v>
      </c>
      <c r="C157">
        <v>2015</v>
      </c>
      <c r="D157">
        <v>6</v>
      </c>
      <c r="E157">
        <f t="shared" si="16"/>
        <v>2</v>
      </c>
      <c r="F157">
        <v>2016</v>
      </c>
      <c r="G157" t="s">
        <v>184</v>
      </c>
      <c r="H157" s="13">
        <f>VALUE(IF(G157="foreign",53,SUBSTITUTE(G157,G157,VLOOKUP(G157,Key!$F$2:$G$55,2,))))</f>
        <v>5</v>
      </c>
      <c r="J157" t="e">
        <f>VALUE(_xlfn.IFS(I157="foreign",53,I157="fictional",54,NOT(OR(I157="foreign",I157="fictional")),SUBSTITUTE(I157,I157,VLOOKUP(I157,Key!$F$2:$G$55,2,))))</f>
        <v>#N/A</v>
      </c>
      <c r="K157" t="e">
        <f t="shared" si="17"/>
        <v>#N/A</v>
      </c>
      <c r="L157">
        <f>VLOOKUP(H157, Key!$G$2:$J$54, 2)</f>
        <v>3</v>
      </c>
      <c r="M157" t="e">
        <f>VLOOKUP(J157, Key!$G$2:$J$54, 2)</f>
        <v>#N/A</v>
      </c>
      <c r="N157">
        <f>VLOOKUP("*"&amp;G157&amp;"*",Key!$M$2:$N$6,2,FALSE)</f>
        <v>4</v>
      </c>
      <c r="O157">
        <f>VLOOKUP("*"&amp;G157&amp;"*",Key!$Q$2:$R$11,2,FALSE)</f>
        <v>6</v>
      </c>
      <c r="P157">
        <v>925</v>
      </c>
      <c r="Q157" s="8">
        <v>5000000</v>
      </c>
      <c r="R157" t="s">
        <v>215</v>
      </c>
      <c r="S157">
        <f>VLOOKUP(R157, Key!$T$2:$U$18, 2, FALSE)</f>
        <v>7</v>
      </c>
      <c r="T157">
        <f t="shared" si="18"/>
        <v>1</v>
      </c>
      <c r="U157">
        <f>_xlfn.IFS(F157=2017, VLOOKUP(H157, 'State Pop'!$B$2:$F$55,5),F157=2016, VLOOKUP(H157, 'State Pop'!$B$2:$F$55,4), F157=2015, VLOOKUP(H157, 'State Pop'!$B$2:$F$55,3), F157=2014, VLOOKUP(H157, 'State Pop'!$B$2:$F$55,2))</f>
        <v>39296476</v>
      </c>
      <c r="V157">
        <f>_xlfn.IFS(C157=2014, _xlfn.IFS(D157=1, VLOOKUP(H157, Film_Workers!$B$2:$AR$55, 2, FALSE), D157=2, VLOOKUP(H157, Film_Workers!$B$2:$AR$55, 3, FALSE), D157=3, VLOOKUP(H157, Film_Workers!$B$2:$AR$55, 4, FALSE), D157=4, VLOOKUP(H157, Film_Workers!$B$2:$AR$55, 5, FALSE), D157=5, VLOOKUP(H157, Film_Workers!$B$2:$AR$55, 6, FALSE), D157=6, VLOOKUP(H157, Film_Workers!$B$2:$AR$55, 7, FALSE), D157=7, VLOOKUP(H157, Film_Workers!$B$2:$AR$55, 8, FALSE), D157=8, VLOOKUP(H157, Film_Workers!$B$2:$AR$55, 9, FALSE), D157=9, VLOOKUP(H157, Film_Workers!$B$2:$AR$55, 10, FALSE), D157=10, VLOOKUP(H157, Film_Workers!$B$2:$AR$55, 11, FALSE), D157=11, VLOOKUP(H157, Film_Workers!$B$2:$AR$55, 12, FALSE), D157=12, VLOOKUP(H157, Film_Workers!$B$2:$AR$55, 13, FALSE)), C157=2015, _xlfn.IFS(D157=1, VLOOKUP(H157, Film_Workers!$B$2:$AR$55, 14, FALSE), D157=2, VLOOKUP(H157, Film_Workers!$B$2:$AR$55, 15, FALSE), D157=3, VLOOKUP(H157, Film_Workers!$B$2:$AR$55, 16, FALSE), D157=4, VLOOKUP(H157, Film_Workers!$B$2:$AR$55, 17, FALSE), D157=5, VLOOKUP(H157, Film_Workers!$B$2:$AR$55, 18, FALSE), D157=6, VLOOKUP(H157, Film_Workers!$B$2:$AR$55, 19, FALSE), D157=7, VLOOKUP(H157, Film_Workers!$B$2:$AR$55, 20, FALSE), D157=8, VLOOKUP(H157, Film_Workers!$B$2:$AR$55, 21, FALSE), D157=9, VLOOKUP(H157, Film_Workers!$B$2:$AR$55, 22, FALSE), D157=10, VLOOKUP(H157, Film_Workers!$B$2:$AR$55, 23, FALSE), D157=11, VLOOKUP(H157, Film_Workers!$B$2:$AR$55, 24, FALSE), D157=12, VLOOKUP(H157, Film_Workers!$B$2:$AR$55, 25, FALSE)), C157=2016, _xlfn.IFS(D157=1, VLOOKUP(H157, Film_Workers!$B$2:$AR$55, 26, FALSE), D157=2, VLOOKUP(H157, Film_Workers!$B$2:$AR$55, 27, FALSE), D157=3, VLOOKUP(H157, Film_Workers!$B$2:$AR$55, 28, FALSE), D157=4, VLOOKUP(H157, Film_Workers!$B$2:$AR$55, 29, FALSE), D157=5, VLOOKUP(H157, Film_Workers!$B$2:$AR$55, 30, FALSE), D157=6, VLOOKUP(H157, Film_Workers!$B$2:$AR$55, 31, FALSE), D157=7, VLOOKUP(H157, Film_Workers!$B$2:$AR$55, 32, FALSE), D157=8, VLOOKUP(H157, Film_Workers!$B$2:$AR$55, 33, FALSE), D157=9, VLOOKUP(H157, Film_Workers!$B$2:$AR$55, 34, FALSE), D157=10, VLOOKUP(H157, Film_Workers!$B$2:$AR$55, 35, FALSE), D157=11, VLOOKUP(H157, Film_Workers!$B$2:$AR$55, 36, FALSE), D157=12, VLOOKUP(H157, Film_Workers!$B$2:$AR$55, 37, FALSE)), C157=2017, _xlfn.IFS(D157=1, VLOOKUP(H157, Film_Workers!$B$2:$AR$55, 38, FALSE), D157=2, VLOOKUP(H157, Film_Workers!$B$2:$AR$55, 39, FALSE), D157=3, VLOOKUP(H157, Film_Workers!$B$2:$AR$55, 40, FALSE), D157=4, VLOOKUP(H157, Film_Workers!$B$2:$AR$55, 41, FALSE), D157=5, VLOOKUP(H157, Film_Workers!$B$2:$AR$55, 42, FALSE), D157=6, VLOOKUP(H157, Film_Workers!$B$2:$AR$55, 43)))</f>
        <v>116539</v>
      </c>
      <c r="W157">
        <f>_xlfn.IFS(C157=2014, _xlfn.IFS(D157=1, VLOOKUP(H157, Priv_Workers!$B$2:$AR$55, 2, FALSE), D157=2, VLOOKUP(H157, Priv_Workers!$B$2:$AR$55, 3, FALSE), D157=3, VLOOKUP(H157, Priv_Workers!$B$2:$AR$55, 4, FALSE), D157=4, VLOOKUP(H157, Priv_Workers!$B$2:$AR$55, 5, FALSE), D157=5, VLOOKUP(H157, Priv_Workers!$B$2:$AR$55, 6, FALSE), D157=6, VLOOKUP(H157, Priv_Workers!$B$2:$AR$55, 7, FALSE), D157=7, VLOOKUP(H157, Priv_Workers!$B$2:$AR$55, 8, FALSE), D157=8, VLOOKUP(H157, Priv_Workers!$B$2:$AR$55, 9, FALSE), D157=9, VLOOKUP(H157, Priv_Workers!$B$2:$AR$55, 10, FALSE), D157=10, VLOOKUP(H157, Priv_Workers!$B$2:$AR$55, 11, FALSE), D157=11, VLOOKUP(H157, Priv_Workers!$B$2:$AR$55, 12, FALSE), D157=12, VLOOKUP(H157, Priv_Workers!$B$2:$AR$55, 13, FALSE)), C157=2015, _xlfn.IFS(D157=1, VLOOKUP(H157, Priv_Workers!$B$2:$AR$55, 14, FALSE), D157=2, VLOOKUP(H157, Priv_Workers!$B$2:$AR$55, 15, FALSE), D157=3, VLOOKUP(H157, Priv_Workers!$B$2:$AR$55, 16, FALSE), D157=4, VLOOKUP(H157, Priv_Workers!$B$2:$AR$55, 17, FALSE), D157=5, VLOOKUP(H157, Priv_Workers!$B$2:$AR$55, 18, FALSE), D157=6, VLOOKUP(H157, Priv_Workers!$B$2:$AR$55, 19, FALSE), D157=7, VLOOKUP(H157, Priv_Workers!$B$2:$AR$55, 20, FALSE), D157=8, VLOOKUP(H157, Priv_Workers!$B$2:$AR$55, 21, FALSE), D157=9, VLOOKUP(H157, Priv_Workers!$B$2:$AR$55, 22, FALSE), D157=10, VLOOKUP(H157, Priv_Workers!$B$2:$AR$55, 23, FALSE), D157=11, VLOOKUP(H157, Priv_Workers!$B$2:$AR$55, 24, FALSE), D157=12, VLOOKUP(H157, Priv_Workers!$B$2:$AR$55, 25, FALSE)), C157=2016, _xlfn.IFS(D157=1, VLOOKUP(H157, Priv_Workers!$B$2:$AR$55, 26, FALSE), D157=2, VLOOKUP(H157, Priv_Workers!$B$2:$AR$55, 27, FALSE), D157=3, VLOOKUP(H157, Priv_Workers!$B$2:$AR$55, 28, FALSE), D157=4, VLOOKUP(H157, Priv_Workers!$B$2:$AR$55, 29, FALSE), D157=5, VLOOKUP(H157, Priv_Workers!$B$2:$AR$55, 30, FALSE), D157=6, VLOOKUP(H157, Priv_Workers!$B$2:$AR$55, 31, FALSE), D157=7, VLOOKUP(H157, Priv_Workers!$B$2:$AR$55, 32, FALSE), D157=8, VLOOKUP(H157, Priv_Workers!$B$2:$AR$55, 33, FALSE), D157=9, VLOOKUP(H157, Priv_Workers!$B$2:$AR$55, 34, FALSE), D157=10, VLOOKUP(H157, Priv_Workers!$B$2:$AR$55, 35, FALSE), D157=11, VLOOKUP(H157, Priv_Workers!$B$2:$AR$55, 36, FALSE), D157=12, VLOOKUP(H157, Priv_Workers!$B$2:$AR$55, 37, FALSE)), C157=2017, _xlfn.IFS(D157=1, VLOOKUP(H157, Priv_Workers!$B$2:$AR$55, 38, FALSE), D157=2, VLOOKUP(H157, Priv_Workers!$B$2:$AR$55, 39, FALSE), D157=3, VLOOKUP(H157, Priv_Workers!$B$2:$AR$55, 40, FALSE), D157=4, VLOOKUP(H157, Priv_Workers!$B$2:$AR$55, 41, FALSE), D157=5, VLOOKUP(H157, Priv_Workers!$B$2:$AR$55, 42, FALSE), D157=6, VLOOKUP(H157, Priv_Workers!$B$2:$AR$55, 43)))</f>
        <v>13924517</v>
      </c>
      <c r="X157" s="15">
        <f t="shared" si="19"/>
        <v>8.3693387713196805E-3</v>
      </c>
      <c r="Y157" s="8">
        <f>_xlfn.IFS(C157=2014, _xlfn.IFS(E157=1, VLOOKUP(H157, Wage_Info!$B$2:$AD$55, 2, FALSE), E157=2, VLOOKUP(H157, Wage_Info!$B$2:$AD$55, 3, FALSE), E157=3, VLOOKUP(H157, Wage_Info!$B$2:$AD$55, 4, FALSE), E157=4, VLOOKUP(H157, Wage_Info!$B$2:$AD$55, 5, FALSE)), C157=2015, _xlfn.IFS(E157=1, VLOOKUP(H157, Wage_Info!$B$2:$AD$55, 6, FALSE), E157=2, VLOOKUP(H157, Wage_Info!$B$2:$AD$55, 7, FALSE), E157=3, VLOOKUP(H157, Wage_Info!$B$2:$AD$55, 8, FALSE), E157=4, VLOOKUP(H157, Wage_Info!$B$2:$AD$55, 9, FALSE)), C157=2016, _xlfn.IFS(E157=1, VLOOKUP(H157, Wage_Info!$B$2:$AD$55, 10, FALSE), E157=2, VLOOKUP(H157, Wage_Info!$B$2:$AD$55, 11, FALSE), E157=3, VLOOKUP(H157, Wage_Info!$B$2:$AD$55, 12, FALSE), E157=4, VLOOKUP(H157, Wage_Info!$B$2:$AD$55, 13, FALSE)), C157=2017, _xlfn.IFS(E157=1, VLOOKUP(H157, Wage_Info!$B$2:$AD$55, 14, FALSE), E157=2, VLOOKUP(H157, Wage_Info!$B$2:$AD$55, 15, FALSE)))</f>
        <v>2934784644</v>
      </c>
      <c r="Z157" s="8">
        <f>_xlfn.IFS(C157=2014, _xlfn.IFS(E157=1, VLOOKUP(H157, Wage_Info!$B$2:$AD$55, 16, FALSE), E157=2, VLOOKUP(H157, Wage_Info!$B$2:$AD$55, 17, FALSE), E157=3, VLOOKUP(H157, Wage_Info!$B$2:$AD$55, 18, FALSE), E157=4, VLOOKUP(H157, Wage_Info!$B$2:$AD$55, 19, FALSE)), C157=2015, _xlfn.IFS(E157=1, VLOOKUP(H157, Wage_Info!$B$2:$AD$55, 20, FALSE), E157=2, VLOOKUP(H157, Wage_Info!$B$2:$AD$55, 21, FALSE), E157=3, VLOOKUP(H157, Wage_Info!$B$2:$AD$55, 22, FALSE), E157=4, VLOOKUP(H157, Wage_Info!$B$2:$AD$55, 23, FALSE)), C157=2016, _xlfn.IFS(E157=1, VLOOKUP(H157, Wage_Info!$B$2:$AD$55, 24, FALSE), E157=2, VLOOKUP(H157, Wage_Info!$B$2:$AD$55, 25, FALSE), E157=3, VLOOKUP(H157, Wage_Info!$B$2:$AD$55, 26, FALSE), E157=4, VLOOKUP(H157, Wage_Info!$B$2:$AD$55, 27, FALSE)), C157=2017, _xlfn.IFS(E157=1, VLOOKUP(H157, Wage_Info!$B$2:$AD$55, 28, FALSE), E157=2, VLOOKUP(H157, Wage_Info!$B$2:$AD$55, 29, FALSE)))</f>
        <v>201436352232</v>
      </c>
      <c r="AA157" s="16">
        <f t="shared" si="20"/>
        <v>1.4569290058528883E-2</v>
      </c>
      <c r="AB157">
        <f>Key!C155</f>
        <v>1</v>
      </c>
      <c r="AC157">
        <f t="shared" si="21"/>
        <v>1</v>
      </c>
      <c r="AD157">
        <f t="shared" si="22"/>
        <v>0</v>
      </c>
      <c r="AE157">
        <f t="shared" si="23"/>
        <v>1</v>
      </c>
    </row>
    <row r="158" spans="1:31" x14ac:dyDescent="0.3">
      <c r="A158">
        <v>210</v>
      </c>
      <c r="B158">
        <v>29</v>
      </c>
      <c r="C158">
        <v>2015</v>
      </c>
      <c r="D158">
        <v>6</v>
      </c>
      <c r="E158">
        <f t="shared" si="16"/>
        <v>2</v>
      </c>
      <c r="F158">
        <v>2017</v>
      </c>
      <c r="G158" t="s">
        <v>187</v>
      </c>
      <c r="H158" s="13">
        <f>VALUE(IF(G158="foreign",53,SUBSTITUTE(G158,G158,VLOOKUP(G158,Key!$F$2:$G$55,2,))))</f>
        <v>53</v>
      </c>
      <c r="I158" t="s">
        <v>335</v>
      </c>
      <c r="J158">
        <f>VALUE(_xlfn.IFS(I158="foreign",53,I158="fictional",54,NOT(OR(I158="foreign",I158="fictional")),SUBSTITUTE(I158,I158,VLOOKUP(I158,Key!$F$2:$G$55,2,))))</f>
        <v>48</v>
      </c>
      <c r="K158">
        <f t="shared" si="17"/>
        <v>0</v>
      </c>
      <c r="L158">
        <f>VLOOKUP(H158, Key!$G$2:$J$54, 2)</f>
        <v>0</v>
      </c>
      <c r="M158">
        <f>VLOOKUP(J158, Key!$G$2:$J$54, 2)</f>
        <v>2</v>
      </c>
      <c r="N158">
        <f>VLOOKUP("*"&amp;G158&amp;"*",Key!$M$2:$N$6,2,FALSE)</f>
        <v>0</v>
      </c>
      <c r="O158">
        <f>VLOOKUP("*"&amp;G158&amp;"*",Key!$Q$2:$R$11,2,FALSE)</f>
        <v>0</v>
      </c>
      <c r="P158">
        <v>3714</v>
      </c>
      <c r="Q158" s="8">
        <v>55000000</v>
      </c>
      <c r="R158" t="s">
        <v>174</v>
      </c>
      <c r="S158">
        <f>VLOOKUP(R158, Key!$T$2:$U$23, 2, FALSE)</f>
        <v>1</v>
      </c>
      <c r="T158">
        <f t="shared" si="18"/>
        <v>0</v>
      </c>
      <c r="U158">
        <f>_xlfn.IFS(F158=2017, VLOOKUP(H158, 'State Pop'!$B$2:$F$55,5),F158=2016, VLOOKUP(H158, 'State Pop'!$B$2:$F$55,4), F158=2015, VLOOKUP(H158, 'State Pop'!$B$2:$F$55,3), F158=2014, VLOOKUP(H158, 'State Pop'!$B$2:$F$55,2))</f>
        <v>0</v>
      </c>
      <c r="V158">
        <f>_xlfn.IFS(C158=2014, _xlfn.IFS(D158=1, VLOOKUP(H158, Film_Workers!$B$2:$AR$55, 2, FALSE), D158=2, VLOOKUP(H158, Film_Workers!$B$2:$AR$55, 3, FALSE), D158=3, VLOOKUP(H158, Film_Workers!$B$2:$AR$55, 4, FALSE), D158=4, VLOOKUP(H158, Film_Workers!$B$2:$AR$55, 5, FALSE), D158=5, VLOOKUP(H158, Film_Workers!$B$2:$AR$55, 6, FALSE), D158=6, VLOOKUP(H158, Film_Workers!$B$2:$AR$55, 7, FALSE), D158=7, VLOOKUP(H158, Film_Workers!$B$2:$AR$55, 8, FALSE), D158=8, VLOOKUP(H158, Film_Workers!$B$2:$AR$55, 9, FALSE), D158=9, VLOOKUP(H158, Film_Workers!$B$2:$AR$55, 10, FALSE), D158=10, VLOOKUP(H158, Film_Workers!$B$2:$AR$55, 11, FALSE), D158=11, VLOOKUP(H158, Film_Workers!$B$2:$AR$55, 12, FALSE), D158=12, VLOOKUP(H158, Film_Workers!$B$2:$AR$55, 13, FALSE)), C158=2015, _xlfn.IFS(D158=1, VLOOKUP(H158, Film_Workers!$B$2:$AR$55, 14, FALSE), D158=2, VLOOKUP(H158, Film_Workers!$B$2:$AR$55, 15, FALSE), D158=3, VLOOKUP(H158, Film_Workers!$B$2:$AR$55, 16, FALSE), D158=4, VLOOKUP(H158, Film_Workers!$B$2:$AR$55, 17, FALSE), D158=5, VLOOKUP(H158, Film_Workers!$B$2:$AR$55, 18, FALSE), D158=6, VLOOKUP(H158, Film_Workers!$B$2:$AR$55, 19, FALSE), D158=7, VLOOKUP(H158, Film_Workers!$B$2:$AR$55, 20, FALSE), D158=8, VLOOKUP(H158, Film_Workers!$B$2:$AR$55, 21, FALSE), D158=9, VLOOKUP(H158, Film_Workers!$B$2:$AR$55, 22, FALSE), D158=10, VLOOKUP(H158, Film_Workers!$B$2:$AR$55, 23, FALSE), D158=11, VLOOKUP(H158, Film_Workers!$B$2:$AR$55, 24, FALSE), D158=12, VLOOKUP(H158, Film_Workers!$B$2:$AR$55, 25, FALSE)), C158=2016, _xlfn.IFS(D158=1, VLOOKUP(H158, Film_Workers!$B$2:$AR$55, 26, FALSE), D158=2, VLOOKUP(H158, Film_Workers!$B$2:$AR$55, 27, FALSE), D158=3, VLOOKUP(H158, Film_Workers!$B$2:$AR$55, 28, FALSE), D158=4, VLOOKUP(H158, Film_Workers!$B$2:$AR$55, 29, FALSE), D158=5, VLOOKUP(H158, Film_Workers!$B$2:$AR$55, 30, FALSE), D158=6, VLOOKUP(H158, Film_Workers!$B$2:$AR$55, 31, FALSE), D158=7, VLOOKUP(H158, Film_Workers!$B$2:$AR$55, 32, FALSE), D158=8, VLOOKUP(H158, Film_Workers!$B$2:$AR$55, 33, FALSE), D158=9, VLOOKUP(H158, Film_Workers!$B$2:$AR$55, 34, FALSE), D158=10, VLOOKUP(H158, Film_Workers!$B$2:$AR$55, 35, FALSE), D158=11, VLOOKUP(H158, Film_Workers!$B$2:$AR$55, 36, FALSE), D158=12, VLOOKUP(H158, Film_Workers!$B$2:$AR$55, 37, FALSE)), C158=2017, _xlfn.IFS(D158=1, VLOOKUP(H158, Film_Workers!$B$2:$AR$55, 38, FALSE), D158=2, VLOOKUP(H158, Film_Workers!$B$2:$AR$55, 39, FALSE), D158=3, VLOOKUP(H158, Film_Workers!$B$2:$AR$55, 40, FALSE), D158=4, VLOOKUP(H158, Film_Workers!$B$2:$AR$55, 41, FALSE), D158=5, VLOOKUP(H158, Film_Workers!$B$2:$AR$55, 42, FALSE), D158=6, VLOOKUP(H158, Film_Workers!$B$2:$AR$55, 43)))</f>
        <v>0</v>
      </c>
      <c r="W158">
        <f>_xlfn.IFS(C158=2014, _xlfn.IFS(D158=1, VLOOKUP(H158, Priv_Workers!$B$2:$AR$55, 2, FALSE), D158=2, VLOOKUP(H158, Priv_Workers!$B$2:$AR$55, 3, FALSE), D158=3, VLOOKUP(H158, Priv_Workers!$B$2:$AR$55, 4, FALSE), D158=4, VLOOKUP(H158, Priv_Workers!$B$2:$AR$55, 5, FALSE), D158=5, VLOOKUP(H158, Priv_Workers!$B$2:$AR$55, 6, FALSE), D158=6, VLOOKUP(H158, Priv_Workers!$B$2:$AR$55, 7, FALSE), D158=7, VLOOKUP(H158, Priv_Workers!$B$2:$AR$55, 8, FALSE), D158=8, VLOOKUP(H158, Priv_Workers!$B$2:$AR$55, 9, FALSE), D158=9, VLOOKUP(H158, Priv_Workers!$B$2:$AR$55, 10, FALSE), D158=10, VLOOKUP(H158, Priv_Workers!$B$2:$AR$55, 11, FALSE), D158=11, VLOOKUP(H158, Priv_Workers!$B$2:$AR$55, 12, FALSE), D158=12, VLOOKUP(H158, Priv_Workers!$B$2:$AR$55, 13, FALSE)), C158=2015, _xlfn.IFS(D158=1, VLOOKUP(H158, Priv_Workers!$B$2:$AR$55, 14, FALSE), D158=2, VLOOKUP(H158, Priv_Workers!$B$2:$AR$55, 15, FALSE), D158=3, VLOOKUP(H158, Priv_Workers!$B$2:$AR$55, 16, FALSE), D158=4, VLOOKUP(H158, Priv_Workers!$B$2:$AR$55, 17, FALSE), D158=5, VLOOKUP(H158, Priv_Workers!$B$2:$AR$55, 18, FALSE), D158=6, VLOOKUP(H158, Priv_Workers!$B$2:$AR$55, 19, FALSE), D158=7, VLOOKUP(H158, Priv_Workers!$B$2:$AR$55, 20, FALSE), D158=8, VLOOKUP(H158, Priv_Workers!$B$2:$AR$55, 21, FALSE), D158=9, VLOOKUP(H158, Priv_Workers!$B$2:$AR$55, 22, FALSE), D158=10, VLOOKUP(H158, Priv_Workers!$B$2:$AR$55, 23, FALSE), D158=11, VLOOKUP(H158, Priv_Workers!$B$2:$AR$55, 24, FALSE), D158=12, VLOOKUP(H158, Priv_Workers!$B$2:$AR$55, 25, FALSE)), C158=2016, _xlfn.IFS(D158=1, VLOOKUP(H158, Priv_Workers!$B$2:$AR$55, 26, FALSE), D158=2, VLOOKUP(H158, Priv_Workers!$B$2:$AR$55, 27, FALSE), D158=3, VLOOKUP(H158, Priv_Workers!$B$2:$AR$55, 28, FALSE), D158=4, VLOOKUP(H158, Priv_Workers!$B$2:$AR$55, 29, FALSE), D158=5, VLOOKUP(H158, Priv_Workers!$B$2:$AR$55, 30, FALSE), D158=6, VLOOKUP(H158, Priv_Workers!$B$2:$AR$55, 31, FALSE), D158=7, VLOOKUP(H158, Priv_Workers!$B$2:$AR$55, 32, FALSE), D158=8, VLOOKUP(H158, Priv_Workers!$B$2:$AR$55, 33, FALSE), D158=9, VLOOKUP(H158, Priv_Workers!$B$2:$AR$55, 34, FALSE), D158=10, VLOOKUP(H158, Priv_Workers!$B$2:$AR$55, 35, FALSE), D158=11, VLOOKUP(H158, Priv_Workers!$B$2:$AR$55, 36, FALSE), D158=12, VLOOKUP(H158, Priv_Workers!$B$2:$AR$55, 37, FALSE)), C158=2017, _xlfn.IFS(D158=1, VLOOKUP(H158, Priv_Workers!$B$2:$AR$55, 38, FALSE), D158=2, VLOOKUP(H158, Priv_Workers!$B$2:$AR$55, 39, FALSE), D158=3, VLOOKUP(H158, Priv_Workers!$B$2:$AR$55, 40, FALSE), D158=4, VLOOKUP(H158, Priv_Workers!$B$2:$AR$55, 41, FALSE), D158=5, VLOOKUP(H158, Priv_Workers!$B$2:$AR$55, 42, FALSE), D158=6, VLOOKUP(H158, Priv_Workers!$B$2:$AR$55, 43)))</f>
        <v>0</v>
      </c>
      <c r="X158" s="15" t="e">
        <f t="shared" si="19"/>
        <v>#DIV/0!</v>
      </c>
      <c r="Y158" s="8">
        <f>_xlfn.IFS(C158=2014, _xlfn.IFS(E158=1, VLOOKUP(H158, Wage_Info!$B$2:$AD$55, 2, FALSE), E158=2, VLOOKUP(H158, Wage_Info!$B$2:$AD$55, 3, FALSE), E158=3, VLOOKUP(H158, Wage_Info!$B$2:$AD$55, 4, FALSE), E158=4, VLOOKUP(H158, Wage_Info!$B$2:$AD$55, 5, FALSE)), C158=2015, _xlfn.IFS(E158=1, VLOOKUP(H158, Wage_Info!$B$2:$AD$55, 6, FALSE), E158=2, VLOOKUP(H158, Wage_Info!$B$2:$AD$55, 7, FALSE), E158=3, VLOOKUP(H158, Wage_Info!$B$2:$AD$55, 8, FALSE), E158=4, VLOOKUP(H158, Wage_Info!$B$2:$AD$55, 9, FALSE)), C158=2016, _xlfn.IFS(E158=1, VLOOKUP(H158, Wage_Info!$B$2:$AD$55, 10, FALSE), E158=2, VLOOKUP(H158, Wage_Info!$B$2:$AD$55, 11, FALSE), E158=3, VLOOKUP(H158, Wage_Info!$B$2:$AD$55, 12, FALSE), E158=4, VLOOKUP(H158, Wage_Info!$B$2:$AD$55, 13, FALSE)), C158=2017, _xlfn.IFS(E158=1, VLOOKUP(H158, Wage_Info!$B$2:$AD$55, 14, FALSE), E158=2, VLOOKUP(H158, Wage_Info!$B$2:$AD$55, 15, FALSE)))</f>
        <v>0</v>
      </c>
      <c r="Z158" s="8">
        <f>_xlfn.IFS(C158=2014, _xlfn.IFS(E158=1, VLOOKUP(H158, Wage_Info!$B$2:$AD$55, 16, FALSE), E158=2, VLOOKUP(H158, Wage_Info!$B$2:$AD$55, 17, FALSE), E158=3, VLOOKUP(H158, Wage_Info!$B$2:$AD$55, 18, FALSE), E158=4, VLOOKUP(H158, Wage_Info!$B$2:$AD$55, 19, FALSE)), C158=2015, _xlfn.IFS(E158=1, VLOOKUP(H158, Wage_Info!$B$2:$AD$55, 20, FALSE), E158=2, VLOOKUP(H158, Wage_Info!$B$2:$AD$55, 21, FALSE), E158=3, VLOOKUP(H158, Wage_Info!$B$2:$AD$55, 22, FALSE), E158=4, VLOOKUP(H158, Wage_Info!$B$2:$AD$55, 23, FALSE)), C158=2016, _xlfn.IFS(E158=1, VLOOKUP(H158, Wage_Info!$B$2:$AD$55, 24, FALSE), E158=2, VLOOKUP(H158, Wage_Info!$B$2:$AD$55, 25, FALSE), E158=3, VLOOKUP(H158, Wage_Info!$B$2:$AD$55, 26, FALSE), E158=4, VLOOKUP(H158, Wage_Info!$B$2:$AD$55, 27, FALSE)), C158=2017, _xlfn.IFS(E158=1, VLOOKUP(H158, Wage_Info!$B$2:$AD$55, 28, FALSE), E158=2, VLOOKUP(H158, Wage_Info!$B$2:$AD$55, 29, FALSE)))</f>
        <v>0</v>
      </c>
      <c r="AA158" s="16" t="e">
        <f t="shared" si="20"/>
        <v>#DIV/0!</v>
      </c>
      <c r="AB158">
        <f>Key!C211</f>
        <v>1</v>
      </c>
      <c r="AC158">
        <f t="shared" si="21"/>
        <v>0</v>
      </c>
      <c r="AD158">
        <f t="shared" si="22"/>
        <v>0</v>
      </c>
      <c r="AE158">
        <f t="shared" si="23"/>
        <v>0</v>
      </c>
    </row>
    <row r="159" spans="1:31" x14ac:dyDescent="0.3">
      <c r="A159">
        <v>261</v>
      </c>
      <c r="B159">
        <v>80</v>
      </c>
      <c r="C159">
        <v>2015</v>
      </c>
      <c r="D159">
        <v>6</v>
      </c>
      <c r="E159">
        <f t="shared" si="16"/>
        <v>2</v>
      </c>
      <c r="F159">
        <v>2017</v>
      </c>
      <c r="G159" t="s">
        <v>187</v>
      </c>
      <c r="H159" s="13">
        <f>VALUE(IF(G159="foreign",53,SUBSTITUTE(G159,G159,VLOOKUP(G159,Key!$F$2:$G$55,2,))))</f>
        <v>53</v>
      </c>
      <c r="I159" t="s">
        <v>216</v>
      </c>
      <c r="J159">
        <f>VALUE(_xlfn.IFS(I159="foreign",53,I159="fictional",54,NOT(OR(I159="foreign",I159="fictional")),SUBSTITUTE(I159,I159,VLOOKUP(I159,Key!$F$2:$G$55,2,))))</f>
        <v>54</v>
      </c>
      <c r="K159">
        <f t="shared" si="17"/>
        <v>0</v>
      </c>
      <c r="L159">
        <f>VLOOKUP(H159, Key!$G$2:$J$54, 2)</f>
        <v>0</v>
      </c>
      <c r="M159">
        <f>VLOOKUP(J159, Key!$G$2:$J$54, 2)</f>
        <v>0</v>
      </c>
      <c r="N159">
        <f>VLOOKUP("*"&amp;G159&amp;"*",Key!$M$2:$N$6,2,FALSE)</f>
        <v>0</v>
      </c>
      <c r="O159">
        <f>VLOOKUP("*"&amp;G159&amp;"*",Key!$Q$2:$R$11,2,FALSE)</f>
        <v>0</v>
      </c>
      <c r="P159">
        <v>2888</v>
      </c>
      <c r="Q159" s="8">
        <v>20000000</v>
      </c>
      <c r="R159" t="s">
        <v>215</v>
      </c>
      <c r="S159">
        <f>VLOOKUP(R159, Key!$T$2:$U$25, 2, FALSE)</f>
        <v>7</v>
      </c>
      <c r="T159">
        <f t="shared" si="18"/>
        <v>1</v>
      </c>
      <c r="U159">
        <f>_xlfn.IFS(F159=2017, VLOOKUP(H159, 'State Pop'!$B$2:$F$55,5),F159=2016, VLOOKUP(H159, 'State Pop'!$B$2:$F$55,4), F159=2015, VLOOKUP(H159, 'State Pop'!$B$2:$F$55,3), F159=2014, VLOOKUP(H159, 'State Pop'!$B$2:$F$55,2))</f>
        <v>0</v>
      </c>
      <c r="V159">
        <f>_xlfn.IFS(C159=2014, _xlfn.IFS(D159=1, VLOOKUP(H159, Film_Workers!$B$2:$AR$55, 2, FALSE), D159=2, VLOOKUP(H159, Film_Workers!$B$2:$AR$55, 3, FALSE), D159=3, VLOOKUP(H159, Film_Workers!$B$2:$AR$55, 4, FALSE), D159=4, VLOOKUP(H159, Film_Workers!$B$2:$AR$55, 5, FALSE), D159=5, VLOOKUP(H159, Film_Workers!$B$2:$AR$55, 6, FALSE), D159=6, VLOOKUP(H159, Film_Workers!$B$2:$AR$55, 7, FALSE), D159=7, VLOOKUP(H159, Film_Workers!$B$2:$AR$55, 8, FALSE), D159=8, VLOOKUP(H159, Film_Workers!$B$2:$AR$55, 9, FALSE), D159=9, VLOOKUP(H159, Film_Workers!$B$2:$AR$55, 10, FALSE), D159=10, VLOOKUP(H159, Film_Workers!$B$2:$AR$55, 11, FALSE), D159=11, VLOOKUP(H159, Film_Workers!$B$2:$AR$55, 12, FALSE), D159=12, VLOOKUP(H159, Film_Workers!$B$2:$AR$55, 13, FALSE)), C159=2015, _xlfn.IFS(D159=1, VLOOKUP(H159, Film_Workers!$B$2:$AR$55, 14, FALSE), D159=2, VLOOKUP(H159, Film_Workers!$B$2:$AR$55, 15, FALSE), D159=3, VLOOKUP(H159, Film_Workers!$B$2:$AR$55, 16, FALSE), D159=4, VLOOKUP(H159, Film_Workers!$B$2:$AR$55, 17, FALSE), D159=5, VLOOKUP(H159, Film_Workers!$B$2:$AR$55, 18, FALSE), D159=6, VLOOKUP(H159, Film_Workers!$B$2:$AR$55, 19, FALSE), D159=7, VLOOKUP(H159, Film_Workers!$B$2:$AR$55, 20, FALSE), D159=8, VLOOKUP(H159, Film_Workers!$B$2:$AR$55, 21, FALSE), D159=9, VLOOKUP(H159, Film_Workers!$B$2:$AR$55, 22, FALSE), D159=10, VLOOKUP(H159, Film_Workers!$B$2:$AR$55, 23, FALSE), D159=11, VLOOKUP(H159, Film_Workers!$B$2:$AR$55, 24, FALSE), D159=12, VLOOKUP(H159, Film_Workers!$B$2:$AR$55, 25, FALSE)), C159=2016, _xlfn.IFS(D159=1, VLOOKUP(H159, Film_Workers!$B$2:$AR$55, 26, FALSE), D159=2, VLOOKUP(H159, Film_Workers!$B$2:$AR$55, 27, FALSE), D159=3, VLOOKUP(H159, Film_Workers!$B$2:$AR$55, 28, FALSE), D159=4, VLOOKUP(H159, Film_Workers!$B$2:$AR$55, 29, FALSE), D159=5, VLOOKUP(H159, Film_Workers!$B$2:$AR$55, 30, FALSE), D159=6, VLOOKUP(H159, Film_Workers!$B$2:$AR$55, 31, FALSE), D159=7, VLOOKUP(H159, Film_Workers!$B$2:$AR$55, 32, FALSE), D159=8, VLOOKUP(H159, Film_Workers!$B$2:$AR$55, 33, FALSE), D159=9, VLOOKUP(H159, Film_Workers!$B$2:$AR$55, 34, FALSE), D159=10, VLOOKUP(H159, Film_Workers!$B$2:$AR$55, 35, FALSE), D159=11, VLOOKUP(H159, Film_Workers!$B$2:$AR$55, 36, FALSE), D159=12, VLOOKUP(H159, Film_Workers!$B$2:$AR$55, 37, FALSE)), C159=2017, _xlfn.IFS(D159=1, VLOOKUP(H159, Film_Workers!$B$2:$AR$55, 38, FALSE), D159=2, VLOOKUP(H159, Film_Workers!$B$2:$AR$55, 39, FALSE), D159=3, VLOOKUP(H159, Film_Workers!$B$2:$AR$55, 40, FALSE), D159=4, VLOOKUP(H159, Film_Workers!$B$2:$AR$55, 41, FALSE), D159=5, VLOOKUP(H159, Film_Workers!$B$2:$AR$55, 42, FALSE), D159=6, VLOOKUP(H159, Film_Workers!$B$2:$AR$55, 43)))</f>
        <v>0</v>
      </c>
      <c r="W159">
        <f>_xlfn.IFS(C159=2014, _xlfn.IFS(D159=1, VLOOKUP(H159, Priv_Workers!$B$2:$AR$55, 2, FALSE), D159=2, VLOOKUP(H159, Priv_Workers!$B$2:$AR$55, 3, FALSE), D159=3, VLOOKUP(H159, Priv_Workers!$B$2:$AR$55, 4, FALSE), D159=4, VLOOKUP(H159, Priv_Workers!$B$2:$AR$55, 5, FALSE), D159=5, VLOOKUP(H159, Priv_Workers!$B$2:$AR$55, 6, FALSE), D159=6, VLOOKUP(H159, Priv_Workers!$B$2:$AR$55, 7, FALSE), D159=7, VLOOKUP(H159, Priv_Workers!$B$2:$AR$55, 8, FALSE), D159=8, VLOOKUP(H159, Priv_Workers!$B$2:$AR$55, 9, FALSE), D159=9, VLOOKUP(H159, Priv_Workers!$B$2:$AR$55, 10, FALSE), D159=10, VLOOKUP(H159, Priv_Workers!$B$2:$AR$55, 11, FALSE), D159=11, VLOOKUP(H159, Priv_Workers!$B$2:$AR$55, 12, FALSE), D159=12, VLOOKUP(H159, Priv_Workers!$B$2:$AR$55, 13, FALSE)), C159=2015, _xlfn.IFS(D159=1, VLOOKUP(H159, Priv_Workers!$B$2:$AR$55, 14, FALSE), D159=2, VLOOKUP(H159, Priv_Workers!$B$2:$AR$55, 15, FALSE), D159=3, VLOOKUP(H159, Priv_Workers!$B$2:$AR$55, 16, FALSE), D159=4, VLOOKUP(H159, Priv_Workers!$B$2:$AR$55, 17, FALSE), D159=5, VLOOKUP(H159, Priv_Workers!$B$2:$AR$55, 18, FALSE), D159=6, VLOOKUP(H159, Priv_Workers!$B$2:$AR$55, 19, FALSE), D159=7, VLOOKUP(H159, Priv_Workers!$B$2:$AR$55, 20, FALSE), D159=8, VLOOKUP(H159, Priv_Workers!$B$2:$AR$55, 21, FALSE), D159=9, VLOOKUP(H159, Priv_Workers!$B$2:$AR$55, 22, FALSE), D159=10, VLOOKUP(H159, Priv_Workers!$B$2:$AR$55, 23, FALSE), D159=11, VLOOKUP(H159, Priv_Workers!$B$2:$AR$55, 24, FALSE), D159=12, VLOOKUP(H159, Priv_Workers!$B$2:$AR$55, 25, FALSE)), C159=2016, _xlfn.IFS(D159=1, VLOOKUP(H159, Priv_Workers!$B$2:$AR$55, 26, FALSE), D159=2, VLOOKUP(H159, Priv_Workers!$B$2:$AR$55, 27, FALSE), D159=3, VLOOKUP(H159, Priv_Workers!$B$2:$AR$55, 28, FALSE), D159=4, VLOOKUP(H159, Priv_Workers!$B$2:$AR$55, 29, FALSE), D159=5, VLOOKUP(H159, Priv_Workers!$B$2:$AR$55, 30, FALSE), D159=6, VLOOKUP(H159, Priv_Workers!$B$2:$AR$55, 31, FALSE), D159=7, VLOOKUP(H159, Priv_Workers!$B$2:$AR$55, 32, FALSE), D159=8, VLOOKUP(H159, Priv_Workers!$B$2:$AR$55, 33, FALSE), D159=9, VLOOKUP(H159, Priv_Workers!$B$2:$AR$55, 34, FALSE), D159=10, VLOOKUP(H159, Priv_Workers!$B$2:$AR$55, 35, FALSE), D159=11, VLOOKUP(H159, Priv_Workers!$B$2:$AR$55, 36, FALSE), D159=12, VLOOKUP(H159, Priv_Workers!$B$2:$AR$55, 37, FALSE)), C159=2017, _xlfn.IFS(D159=1, VLOOKUP(H159, Priv_Workers!$B$2:$AR$55, 38, FALSE), D159=2, VLOOKUP(H159, Priv_Workers!$B$2:$AR$55, 39, FALSE), D159=3, VLOOKUP(H159, Priv_Workers!$B$2:$AR$55, 40, FALSE), D159=4, VLOOKUP(H159, Priv_Workers!$B$2:$AR$55, 41, FALSE), D159=5, VLOOKUP(H159, Priv_Workers!$B$2:$AR$55, 42, FALSE), D159=6, VLOOKUP(H159, Priv_Workers!$B$2:$AR$55, 43)))</f>
        <v>0</v>
      </c>
      <c r="X159" s="15" t="e">
        <f t="shared" si="19"/>
        <v>#DIV/0!</v>
      </c>
      <c r="Y159" s="8">
        <f>_xlfn.IFS(C159=2014, _xlfn.IFS(E159=1, VLOOKUP(H159, Wage_Info!$B$2:$AD$55, 2, FALSE), E159=2, VLOOKUP(H159, Wage_Info!$B$2:$AD$55, 3, FALSE), E159=3, VLOOKUP(H159, Wage_Info!$B$2:$AD$55, 4, FALSE), E159=4, VLOOKUP(H159, Wage_Info!$B$2:$AD$55, 5, FALSE)), C159=2015, _xlfn.IFS(E159=1, VLOOKUP(H159, Wage_Info!$B$2:$AD$55, 6, FALSE), E159=2, VLOOKUP(H159, Wage_Info!$B$2:$AD$55, 7, FALSE), E159=3, VLOOKUP(H159, Wage_Info!$B$2:$AD$55, 8, FALSE), E159=4, VLOOKUP(H159, Wage_Info!$B$2:$AD$55, 9, FALSE)), C159=2016, _xlfn.IFS(E159=1, VLOOKUP(H159, Wage_Info!$B$2:$AD$55, 10, FALSE), E159=2, VLOOKUP(H159, Wage_Info!$B$2:$AD$55, 11, FALSE), E159=3, VLOOKUP(H159, Wage_Info!$B$2:$AD$55, 12, FALSE), E159=4, VLOOKUP(H159, Wage_Info!$B$2:$AD$55, 13, FALSE)), C159=2017, _xlfn.IFS(E159=1, VLOOKUP(H159, Wage_Info!$B$2:$AD$55, 14, FALSE), E159=2, VLOOKUP(H159, Wage_Info!$B$2:$AD$55, 15, FALSE)))</f>
        <v>0</v>
      </c>
      <c r="Z159" s="8">
        <f>_xlfn.IFS(C159=2014, _xlfn.IFS(E159=1, VLOOKUP(H159, Wage_Info!$B$2:$AD$55, 16, FALSE), E159=2, VLOOKUP(H159, Wage_Info!$B$2:$AD$55, 17, FALSE), E159=3, VLOOKUP(H159, Wage_Info!$B$2:$AD$55, 18, FALSE), E159=4, VLOOKUP(H159, Wage_Info!$B$2:$AD$55, 19, FALSE)), C159=2015, _xlfn.IFS(E159=1, VLOOKUP(H159, Wage_Info!$B$2:$AD$55, 20, FALSE), E159=2, VLOOKUP(H159, Wage_Info!$B$2:$AD$55, 21, FALSE), E159=3, VLOOKUP(H159, Wage_Info!$B$2:$AD$55, 22, FALSE), E159=4, VLOOKUP(H159, Wage_Info!$B$2:$AD$55, 23, FALSE)), C159=2016, _xlfn.IFS(E159=1, VLOOKUP(H159, Wage_Info!$B$2:$AD$55, 24, FALSE), E159=2, VLOOKUP(H159, Wage_Info!$B$2:$AD$55, 25, FALSE), E159=3, VLOOKUP(H159, Wage_Info!$B$2:$AD$55, 26, FALSE), E159=4, VLOOKUP(H159, Wage_Info!$B$2:$AD$55, 27, FALSE)), C159=2017, _xlfn.IFS(E159=1, VLOOKUP(H159, Wage_Info!$B$2:$AD$55, 28, FALSE), E159=2, VLOOKUP(H159, Wage_Info!$B$2:$AD$55, 29, FALSE)))</f>
        <v>0</v>
      </c>
      <c r="AA159" s="16" t="e">
        <f t="shared" si="20"/>
        <v>#DIV/0!</v>
      </c>
      <c r="AB159">
        <f>Key!C262</f>
        <v>1</v>
      </c>
      <c r="AC159">
        <f t="shared" si="21"/>
        <v>0</v>
      </c>
      <c r="AD159">
        <f t="shared" si="22"/>
        <v>0</v>
      </c>
      <c r="AE159">
        <f t="shared" si="23"/>
        <v>0</v>
      </c>
    </row>
    <row r="160" spans="1:31" x14ac:dyDescent="0.3">
      <c r="A160">
        <v>266</v>
      </c>
      <c r="B160">
        <v>85</v>
      </c>
      <c r="C160">
        <v>2015</v>
      </c>
      <c r="D160">
        <v>6</v>
      </c>
      <c r="E160">
        <f t="shared" si="16"/>
        <v>2</v>
      </c>
      <c r="F160">
        <v>2017</v>
      </c>
      <c r="G160" t="s">
        <v>282</v>
      </c>
      <c r="H160" s="13">
        <f>VALUE(IF(G160="foreign",53,SUBSTITUTE(G160,G160,VLOOKUP(G160,Key!$F$2:$G$55,2,))))</f>
        <v>53</v>
      </c>
      <c r="I160" t="s">
        <v>187</v>
      </c>
      <c r="J160">
        <f>VALUE(_xlfn.IFS(I160="foreign",53,I160="fictional",54,NOT(OR(I160="foreign",I160="fictional")),SUBSTITUTE(I160,I160,VLOOKUP(I160,Key!$F$2:$G$55,2,))))</f>
        <v>53</v>
      </c>
      <c r="K160">
        <f t="shared" si="17"/>
        <v>1</v>
      </c>
      <c r="L160">
        <f>VLOOKUP(H160, Key!$G$2:$J$54, 2)</f>
        <v>0</v>
      </c>
      <c r="M160">
        <f>VLOOKUP(J160, Key!$G$2:$J$54, 2)</f>
        <v>0</v>
      </c>
      <c r="N160">
        <f>VLOOKUP("*"&amp;G160&amp;"*",Key!$M$2:$N$6,2,FALSE)</f>
        <v>0</v>
      </c>
      <c r="O160">
        <f>VLOOKUP("*"&amp;G160&amp;"*",Key!$Q$2:$R$11,2,FALSE)</f>
        <v>0</v>
      </c>
      <c r="P160">
        <v>2704</v>
      </c>
      <c r="Q160" s="8">
        <v>40000000</v>
      </c>
      <c r="R160" t="s">
        <v>283</v>
      </c>
      <c r="S160">
        <f>VLOOKUP(R160, Key!$T$2:$U$25, 2, FALSE)</f>
        <v>4</v>
      </c>
      <c r="T160">
        <f t="shared" si="18"/>
        <v>0</v>
      </c>
      <c r="U160">
        <f>_xlfn.IFS(F160=2017, VLOOKUP(H160, 'State Pop'!$B$2:$F$55,5),F160=2016, VLOOKUP(H160, 'State Pop'!$B$2:$F$55,4), F160=2015, VLOOKUP(H160, 'State Pop'!$B$2:$F$55,3), F160=2014, VLOOKUP(H160, 'State Pop'!$B$2:$F$55,2))</f>
        <v>0</v>
      </c>
      <c r="V160">
        <f>_xlfn.IFS(C160=2014, _xlfn.IFS(D160=1, VLOOKUP(H160, Film_Workers!$B$2:$AR$55, 2, FALSE), D160=2, VLOOKUP(H160, Film_Workers!$B$2:$AR$55, 3, FALSE), D160=3, VLOOKUP(H160, Film_Workers!$B$2:$AR$55, 4, FALSE), D160=4, VLOOKUP(H160, Film_Workers!$B$2:$AR$55, 5, FALSE), D160=5, VLOOKUP(H160, Film_Workers!$B$2:$AR$55, 6, FALSE), D160=6, VLOOKUP(H160, Film_Workers!$B$2:$AR$55, 7, FALSE), D160=7, VLOOKUP(H160, Film_Workers!$B$2:$AR$55, 8, FALSE), D160=8, VLOOKUP(H160, Film_Workers!$B$2:$AR$55, 9, FALSE), D160=9, VLOOKUP(H160, Film_Workers!$B$2:$AR$55, 10, FALSE), D160=10, VLOOKUP(H160, Film_Workers!$B$2:$AR$55, 11, FALSE), D160=11, VLOOKUP(H160, Film_Workers!$B$2:$AR$55, 12, FALSE), D160=12, VLOOKUP(H160, Film_Workers!$B$2:$AR$55, 13, FALSE)), C160=2015, _xlfn.IFS(D160=1, VLOOKUP(H160, Film_Workers!$B$2:$AR$55, 14, FALSE), D160=2, VLOOKUP(H160, Film_Workers!$B$2:$AR$55, 15, FALSE), D160=3, VLOOKUP(H160, Film_Workers!$B$2:$AR$55, 16, FALSE), D160=4, VLOOKUP(H160, Film_Workers!$B$2:$AR$55, 17, FALSE), D160=5, VLOOKUP(H160, Film_Workers!$B$2:$AR$55, 18, FALSE), D160=6, VLOOKUP(H160, Film_Workers!$B$2:$AR$55, 19, FALSE), D160=7, VLOOKUP(H160, Film_Workers!$B$2:$AR$55, 20, FALSE), D160=8, VLOOKUP(H160, Film_Workers!$B$2:$AR$55, 21, FALSE), D160=9, VLOOKUP(H160, Film_Workers!$B$2:$AR$55, 22, FALSE), D160=10, VLOOKUP(H160, Film_Workers!$B$2:$AR$55, 23, FALSE), D160=11, VLOOKUP(H160, Film_Workers!$B$2:$AR$55, 24, FALSE), D160=12, VLOOKUP(H160, Film_Workers!$B$2:$AR$55, 25, FALSE)), C160=2016, _xlfn.IFS(D160=1, VLOOKUP(H160, Film_Workers!$B$2:$AR$55, 26, FALSE), D160=2, VLOOKUP(H160, Film_Workers!$B$2:$AR$55, 27, FALSE), D160=3, VLOOKUP(H160, Film_Workers!$B$2:$AR$55, 28, FALSE), D160=4, VLOOKUP(H160, Film_Workers!$B$2:$AR$55, 29, FALSE), D160=5, VLOOKUP(H160, Film_Workers!$B$2:$AR$55, 30, FALSE), D160=6, VLOOKUP(H160, Film_Workers!$B$2:$AR$55, 31, FALSE), D160=7, VLOOKUP(H160, Film_Workers!$B$2:$AR$55, 32, FALSE), D160=8, VLOOKUP(H160, Film_Workers!$B$2:$AR$55, 33, FALSE), D160=9, VLOOKUP(H160, Film_Workers!$B$2:$AR$55, 34, FALSE), D160=10, VLOOKUP(H160, Film_Workers!$B$2:$AR$55, 35, FALSE), D160=11, VLOOKUP(H160, Film_Workers!$B$2:$AR$55, 36, FALSE), D160=12, VLOOKUP(H160, Film_Workers!$B$2:$AR$55, 37, FALSE)), C160=2017, _xlfn.IFS(D160=1, VLOOKUP(H160, Film_Workers!$B$2:$AR$55, 38, FALSE), D160=2, VLOOKUP(H160, Film_Workers!$B$2:$AR$55, 39, FALSE), D160=3, VLOOKUP(H160, Film_Workers!$B$2:$AR$55, 40, FALSE), D160=4, VLOOKUP(H160, Film_Workers!$B$2:$AR$55, 41, FALSE), D160=5, VLOOKUP(H160, Film_Workers!$B$2:$AR$55, 42, FALSE), D160=6, VLOOKUP(H160, Film_Workers!$B$2:$AR$55, 43)))</f>
        <v>0</v>
      </c>
      <c r="W160">
        <f>_xlfn.IFS(C160=2014, _xlfn.IFS(D160=1, VLOOKUP(H160, Priv_Workers!$B$2:$AR$55, 2, FALSE), D160=2, VLOOKUP(H160, Priv_Workers!$B$2:$AR$55, 3, FALSE), D160=3, VLOOKUP(H160, Priv_Workers!$B$2:$AR$55, 4, FALSE), D160=4, VLOOKUP(H160, Priv_Workers!$B$2:$AR$55, 5, FALSE), D160=5, VLOOKUP(H160, Priv_Workers!$B$2:$AR$55, 6, FALSE), D160=6, VLOOKUP(H160, Priv_Workers!$B$2:$AR$55, 7, FALSE), D160=7, VLOOKUP(H160, Priv_Workers!$B$2:$AR$55, 8, FALSE), D160=8, VLOOKUP(H160, Priv_Workers!$B$2:$AR$55, 9, FALSE), D160=9, VLOOKUP(H160, Priv_Workers!$B$2:$AR$55, 10, FALSE), D160=10, VLOOKUP(H160, Priv_Workers!$B$2:$AR$55, 11, FALSE), D160=11, VLOOKUP(H160, Priv_Workers!$B$2:$AR$55, 12, FALSE), D160=12, VLOOKUP(H160, Priv_Workers!$B$2:$AR$55, 13, FALSE)), C160=2015, _xlfn.IFS(D160=1, VLOOKUP(H160, Priv_Workers!$B$2:$AR$55, 14, FALSE), D160=2, VLOOKUP(H160, Priv_Workers!$B$2:$AR$55, 15, FALSE), D160=3, VLOOKUP(H160, Priv_Workers!$B$2:$AR$55, 16, FALSE), D160=4, VLOOKUP(H160, Priv_Workers!$B$2:$AR$55, 17, FALSE), D160=5, VLOOKUP(H160, Priv_Workers!$B$2:$AR$55, 18, FALSE), D160=6, VLOOKUP(H160, Priv_Workers!$B$2:$AR$55, 19, FALSE), D160=7, VLOOKUP(H160, Priv_Workers!$B$2:$AR$55, 20, FALSE), D160=8, VLOOKUP(H160, Priv_Workers!$B$2:$AR$55, 21, FALSE), D160=9, VLOOKUP(H160, Priv_Workers!$B$2:$AR$55, 22, FALSE), D160=10, VLOOKUP(H160, Priv_Workers!$B$2:$AR$55, 23, FALSE), D160=11, VLOOKUP(H160, Priv_Workers!$B$2:$AR$55, 24, FALSE), D160=12, VLOOKUP(H160, Priv_Workers!$B$2:$AR$55, 25, FALSE)), C160=2016, _xlfn.IFS(D160=1, VLOOKUP(H160, Priv_Workers!$B$2:$AR$55, 26, FALSE), D160=2, VLOOKUP(H160, Priv_Workers!$B$2:$AR$55, 27, FALSE), D160=3, VLOOKUP(H160, Priv_Workers!$B$2:$AR$55, 28, FALSE), D160=4, VLOOKUP(H160, Priv_Workers!$B$2:$AR$55, 29, FALSE), D160=5, VLOOKUP(H160, Priv_Workers!$B$2:$AR$55, 30, FALSE), D160=6, VLOOKUP(H160, Priv_Workers!$B$2:$AR$55, 31, FALSE), D160=7, VLOOKUP(H160, Priv_Workers!$B$2:$AR$55, 32, FALSE), D160=8, VLOOKUP(H160, Priv_Workers!$B$2:$AR$55, 33, FALSE), D160=9, VLOOKUP(H160, Priv_Workers!$B$2:$AR$55, 34, FALSE), D160=10, VLOOKUP(H160, Priv_Workers!$B$2:$AR$55, 35, FALSE), D160=11, VLOOKUP(H160, Priv_Workers!$B$2:$AR$55, 36, FALSE), D160=12, VLOOKUP(H160, Priv_Workers!$B$2:$AR$55, 37, FALSE)), C160=2017, _xlfn.IFS(D160=1, VLOOKUP(H160, Priv_Workers!$B$2:$AR$55, 38, FALSE), D160=2, VLOOKUP(H160, Priv_Workers!$B$2:$AR$55, 39, FALSE), D160=3, VLOOKUP(H160, Priv_Workers!$B$2:$AR$55, 40, FALSE), D160=4, VLOOKUP(H160, Priv_Workers!$B$2:$AR$55, 41, FALSE), D160=5, VLOOKUP(H160, Priv_Workers!$B$2:$AR$55, 42, FALSE), D160=6, VLOOKUP(H160, Priv_Workers!$B$2:$AR$55, 43)))</f>
        <v>0</v>
      </c>
      <c r="X160" s="15" t="e">
        <f t="shared" si="19"/>
        <v>#DIV/0!</v>
      </c>
      <c r="Y160" s="8">
        <f>_xlfn.IFS(C160=2014, _xlfn.IFS(E160=1, VLOOKUP(H160, Wage_Info!$B$2:$AD$55, 2, FALSE), E160=2, VLOOKUP(H160, Wage_Info!$B$2:$AD$55, 3, FALSE), E160=3, VLOOKUP(H160, Wage_Info!$B$2:$AD$55, 4, FALSE), E160=4, VLOOKUP(H160, Wage_Info!$B$2:$AD$55, 5, FALSE)), C160=2015, _xlfn.IFS(E160=1, VLOOKUP(H160, Wage_Info!$B$2:$AD$55, 6, FALSE), E160=2, VLOOKUP(H160, Wage_Info!$B$2:$AD$55, 7, FALSE), E160=3, VLOOKUP(H160, Wage_Info!$B$2:$AD$55, 8, FALSE), E160=4, VLOOKUP(H160, Wage_Info!$B$2:$AD$55, 9, FALSE)), C160=2016, _xlfn.IFS(E160=1, VLOOKUP(H160, Wage_Info!$B$2:$AD$55, 10, FALSE), E160=2, VLOOKUP(H160, Wage_Info!$B$2:$AD$55, 11, FALSE), E160=3, VLOOKUP(H160, Wage_Info!$B$2:$AD$55, 12, FALSE), E160=4, VLOOKUP(H160, Wage_Info!$B$2:$AD$55, 13, FALSE)), C160=2017, _xlfn.IFS(E160=1, VLOOKUP(H160, Wage_Info!$B$2:$AD$55, 14, FALSE), E160=2, VLOOKUP(H160, Wage_Info!$B$2:$AD$55, 15, FALSE)))</f>
        <v>0</v>
      </c>
      <c r="Z160" s="8">
        <f>_xlfn.IFS(C160=2014, _xlfn.IFS(E160=1, VLOOKUP(H160, Wage_Info!$B$2:$AD$55, 16, FALSE), E160=2, VLOOKUP(H160, Wage_Info!$B$2:$AD$55, 17, FALSE), E160=3, VLOOKUP(H160, Wage_Info!$B$2:$AD$55, 18, FALSE), E160=4, VLOOKUP(H160, Wage_Info!$B$2:$AD$55, 19, FALSE)), C160=2015, _xlfn.IFS(E160=1, VLOOKUP(H160, Wage_Info!$B$2:$AD$55, 20, FALSE), E160=2, VLOOKUP(H160, Wage_Info!$B$2:$AD$55, 21, FALSE), E160=3, VLOOKUP(H160, Wage_Info!$B$2:$AD$55, 22, FALSE), E160=4, VLOOKUP(H160, Wage_Info!$B$2:$AD$55, 23, FALSE)), C160=2016, _xlfn.IFS(E160=1, VLOOKUP(H160, Wage_Info!$B$2:$AD$55, 24, FALSE), E160=2, VLOOKUP(H160, Wage_Info!$B$2:$AD$55, 25, FALSE), E160=3, VLOOKUP(H160, Wage_Info!$B$2:$AD$55, 26, FALSE), E160=4, VLOOKUP(H160, Wage_Info!$B$2:$AD$55, 27, FALSE)), C160=2017, _xlfn.IFS(E160=1, VLOOKUP(H160, Wage_Info!$B$2:$AD$55, 28, FALSE), E160=2, VLOOKUP(H160, Wage_Info!$B$2:$AD$55, 29, FALSE)))</f>
        <v>0</v>
      </c>
      <c r="AA160" s="16" t="e">
        <f t="shared" si="20"/>
        <v>#DIV/0!</v>
      </c>
      <c r="AB160">
        <f>Key!C267</f>
        <v>1</v>
      </c>
      <c r="AC160">
        <f t="shared" si="21"/>
        <v>0</v>
      </c>
      <c r="AD160">
        <f t="shared" si="22"/>
        <v>0</v>
      </c>
      <c r="AE160">
        <f t="shared" si="23"/>
        <v>0</v>
      </c>
    </row>
    <row r="161" spans="1:31" x14ac:dyDescent="0.3">
      <c r="A161">
        <v>289</v>
      </c>
      <c r="B161">
        <v>108</v>
      </c>
      <c r="C161">
        <v>2015</v>
      </c>
      <c r="D161">
        <v>6</v>
      </c>
      <c r="E161">
        <f t="shared" si="16"/>
        <v>2</v>
      </c>
      <c r="F161">
        <v>2017</v>
      </c>
      <c r="G161" t="s">
        <v>282</v>
      </c>
      <c r="H161" s="13">
        <f>VALUE(IF(G161="foreign",53,SUBSTITUTE(G161,G161,VLOOKUP(G161,Key!$F$2:$G$55,2,))))</f>
        <v>53</v>
      </c>
      <c r="I161" t="s">
        <v>282</v>
      </c>
      <c r="J161">
        <f>VALUE(_xlfn.IFS(I161="foreign",53,I161="fictional",54,NOT(OR(I161="foreign",I161="fictional")),SUBSTITUTE(I161,I161,VLOOKUP(I161,Key!$F$2:$G$55,2,))))</f>
        <v>53</v>
      </c>
      <c r="K161">
        <f t="shared" si="17"/>
        <v>1</v>
      </c>
      <c r="L161">
        <f>VLOOKUP(H161, Key!$G$2:$J$54, 2)</f>
        <v>0</v>
      </c>
      <c r="M161">
        <f>VLOOKUP(J161, Key!$G$2:$J$54, 2)</f>
        <v>0</v>
      </c>
      <c r="N161">
        <f>VLOOKUP("*"&amp;G161&amp;"*",Key!$M$2:$N$6,2,FALSE)</f>
        <v>0</v>
      </c>
      <c r="O161">
        <f>VLOOKUP("*"&amp;G161&amp;"*",Key!$Q$2:$R$11,2,FALSE)</f>
        <v>0</v>
      </c>
      <c r="P161">
        <v>2166</v>
      </c>
      <c r="Q161" s="8">
        <v>20000000</v>
      </c>
      <c r="R161" t="s">
        <v>517</v>
      </c>
      <c r="S161">
        <f>VLOOKUP(R161, Key!$T$2:$U$25, 2, FALSE)</f>
        <v>15</v>
      </c>
      <c r="T161">
        <f t="shared" si="18"/>
        <v>1</v>
      </c>
      <c r="U161">
        <f>_xlfn.IFS(F161=2017, VLOOKUP(H161, 'State Pop'!$B$2:$F$55,5),F161=2016, VLOOKUP(H161, 'State Pop'!$B$2:$F$55,4), F161=2015, VLOOKUP(H161, 'State Pop'!$B$2:$F$55,3), F161=2014, VLOOKUP(H161, 'State Pop'!$B$2:$F$55,2))</f>
        <v>0</v>
      </c>
      <c r="V161">
        <f>_xlfn.IFS(C161=2014, _xlfn.IFS(D161=1, VLOOKUP(H161, Film_Workers!$B$2:$AR$55, 2, FALSE), D161=2, VLOOKUP(H161, Film_Workers!$B$2:$AR$55, 3, FALSE), D161=3, VLOOKUP(H161, Film_Workers!$B$2:$AR$55, 4, FALSE), D161=4, VLOOKUP(H161, Film_Workers!$B$2:$AR$55, 5, FALSE), D161=5, VLOOKUP(H161, Film_Workers!$B$2:$AR$55, 6, FALSE), D161=6, VLOOKUP(H161, Film_Workers!$B$2:$AR$55, 7, FALSE), D161=7, VLOOKUP(H161, Film_Workers!$B$2:$AR$55, 8, FALSE), D161=8, VLOOKUP(H161, Film_Workers!$B$2:$AR$55, 9, FALSE), D161=9, VLOOKUP(H161, Film_Workers!$B$2:$AR$55, 10, FALSE), D161=10, VLOOKUP(H161, Film_Workers!$B$2:$AR$55, 11, FALSE), D161=11, VLOOKUP(H161, Film_Workers!$B$2:$AR$55, 12, FALSE), D161=12, VLOOKUP(H161, Film_Workers!$B$2:$AR$55, 13, FALSE)), C161=2015, _xlfn.IFS(D161=1, VLOOKUP(H161, Film_Workers!$B$2:$AR$55, 14, FALSE), D161=2, VLOOKUP(H161, Film_Workers!$B$2:$AR$55, 15, FALSE), D161=3, VLOOKUP(H161, Film_Workers!$B$2:$AR$55, 16, FALSE), D161=4, VLOOKUP(H161, Film_Workers!$B$2:$AR$55, 17, FALSE), D161=5, VLOOKUP(H161, Film_Workers!$B$2:$AR$55, 18, FALSE), D161=6, VLOOKUP(H161, Film_Workers!$B$2:$AR$55, 19, FALSE), D161=7, VLOOKUP(H161, Film_Workers!$B$2:$AR$55, 20, FALSE), D161=8, VLOOKUP(H161, Film_Workers!$B$2:$AR$55, 21, FALSE), D161=9, VLOOKUP(H161, Film_Workers!$B$2:$AR$55, 22, FALSE), D161=10, VLOOKUP(H161, Film_Workers!$B$2:$AR$55, 23, FALSE), D161=11, VLOOKUP(H161, Film_Workers!$B$2:$AR$55, 24, FALSE), D161=12, VLOOKUP(H161, Film_Workers!$B$2:$AR$55, 25, FALSE)), C161=2016, _xlfn.IFS(D161=1, VLOOKUP(H161, Film_Workers!$B$2:$AR$55, 26, FALSE), D161=2, VLOOKUP(H161, Film_Workers!$B$2:$AR$55, 27, FALSE), D161=3, VLOOKUP(H161, Film_Workers!$B$2:$AR$55, 28, FALSE), D161=4, VLOOKUP(H161, Film_Workers!$B$2:$AR$55, 29, FALSE), D161=5, VLOOKUP(H161, Film_Workers!$B$2:$AR$55, 30, FALSE), D161=6, VLOOKUP(H161, Film_Workers!$B$2:$AR$55, 31, FALSE), D161=7, VLOOKUP(H161, Film_Workers!$B$2:$AR$55, 32, FALSE), D161=8, VLOOKUP(H161, Film_Workers!$B$2:$AR$55, 33, FALSE), D161=9, VLOOKUP(H161, Film_Workers!$B$2:$AR$55, 34, FALSE), D161=10, VLOOKUP(H161, Film_Workers!$B$2:$AR$55, 35, FALSE), D161=11, VLOOKUP(H161, Film_Workers!$B$2:$AR$55, 36, FALSE), D161=12, VLOOKUP(H161, Film_Workers!$B$2:$AR$55, 37, FALSE)), C161=2017, _xlfn.IFS(D161=1, VLOOKUP(H161, Film_Workers!$B$2:$AR$55, 38, FALSE), D161=2, VLOOKUP(H161, Film_Workers!$B$2:$AR$55, 39, FALSE), D161=3, VLOOKUP(H161, Film_Workers!$B$2:$AR$55, 40, FALSE), D161=4, VLOOKUP(H161, Film_Workers!$B$2:$AR$55, 41, FALSE), D161=5, VLOOKUP(H161, Film_Workers!$B$2:$AR$55, 42, FALSE), D161=6, VLOOKUP(H161, Film_Workers!$B$2:$AR$55, 43)))</f>
        <v>0</v>
      </c>
      <c r="W161">
        <f>_xlfn.IFS(C161=2014, _xlfn.IFS(D161=1, VLOOKUP(H161, Priv_Workers!$B$2:$AR$55, 2, FALSE), D161=2, VLOOKUP(H161, Priv_Workers!$B$2:$AR$55, 3, FALSE), D161=3, VLOOKUP(H161, Priv_Workers!$B$2:$AR$55, 4, FALSE), D161=4, VLOOKUP(H161, Priv_Workers!$B$2:$AR$55, 5, FALSE), D161=5, VLOOKUP(H161, Priv_Workers!$B$2:$AR$55, 6, FALSE), D161=6, VLOOKUP(H161, Priv_Workers!$B$2:$AR$55, 7, FALSE), D161=7, VLOOKUP(H161, Priv_Workers!$B$2:$AR$55, 8, FALSE), D161=8, VLOOKUP(H161, Priv_Workers!$B$2:$AR$55, 9, FALSE), D161=9, VLOOKUP(H161, Priv_Workers!$B$2:$AR$55, 10, FALSE), D161=10, VLOOKUP(H161, Priv_Workers!$B$2:$AR$55, 11, FALSE), D161=11, VLOOKUP(H161, Priv_Workers!$B$2:$AR$55, 12, FALSE), D161=12, VLOOKUP(H161, Priv_Workers!$B$2:$AR$55, 13, FALSE)), C161=2015, _xlfn.IFS(D161=1, VLOOKUP(H161, Priv_Workers!$B$2:$AR$55, 14, FALSE), D161=2, VLOOKUP(H161, Priv_Workers!$B$2:$AR$55, 15, FALSE), D161=3, VLOOKUP(H161, Priv_Workers!$B$2:$AR$55, 16, FALSE), D161=4, VLOOKUP(H161, Priv_Workers!$B$2:$AR$55, 17, FALSE), D161=5, VLOOKUP(H161, Priv_Workers!$B$2:$AR$55, 18, FALSE), D161=6, VLOOKUP(H161, Priv_Workers!$B$2:$AR$55, 19, FALSE), D161=7, VLOOKUP(H161, Priv_Workers!$B$2:$AR$55, 20, FALSE), D161=8, VLOOKUP(H161, Priv_Workers!$B$2:$AR$55, 21, FALSE), D161=9, VLOOKUP(H161, Priv_Workers!$B$2:$AR$55, 22, FALSE), D161=10, VLOOKUP(H161, Priv_Workers!$B$2:$AR$55, 23, FALSE), D161=11, VLOOKUP(H161, Priv_Workers!$B$2:$AR$55, 24, FALSE), D161=12, VLOOKUP(H161, Priv_Workers!$B$2:$AR$55, 25, FALSE)), C161=2016, _xlfn.IFS(D161=1, VLOOKUP(H161, Priv_Workers!$B$2:$AR$55, 26, FALSE), D161=2, VLOOKUP(H161, Priv_Workers!$B$2:$AR$55, 27, FALSE), D161=3, VLOOKUP(H161, Priv_Workers!$B$2:$AR$55, 28, FALSE), D161=4, VLOOKUP(H161, Priv_Workers!$B$2:$AR$55, 29, FALSE), D161=5, VLOOKUP(H161, Priv_Workers!$B$2:$AR$55, 30, FALSE), D161=6, VLOOKUP(H161, Priv_Workers!$B$2:$AR$55, 31, FALSE), D161=7, VLOOKUP(H161, Priv_Workers!$B$2:$AR$55, 32, FALSE), D161=8, VLOOKUP(H161, Priv_Workers!$B$2:$AR$55, 33, FALSE), D161=9, VLOOKUP(H161, Priv_Workers!$B$2:$AR$55, 34, FALSE), D161=10, VLOOKUP(H161, Priv_Workers!$B$2:$AR$55, 35, FALSE), D161=11, VLOOKUP(H161, Priv_Workers!$B$2:$AR$55, 36, FALSE), D161=12, VLOOKUP(H161, Priv_Workers!$B$2:$AR$55, 37, FALSE)), C161=2017, _xlfn.IFS(D161=1, VLOOKUP(H161, Priv_Workers!$B$2:$AR$55, 38, FALSE), D161=2, VLOOKUP(H161, Priv_Workers!$B$2:$AR$55, 39, FALSE), D161=3, VLOOKUP(H161, Priv_Workers!$B$2:$AR$55, 40, FALSE), D161=4, VLOOKUP(H161, Priv_Workers!$B$2:$AR$55, 41, FALSE), D161=5, VLOOKUP(H161, Priv_Workers!$B$2:$AR$55, 42, FALSE), D161=6, VLOOKUP(H161, Priv_Workers!$B$2:$AR$55, 43)))</f>
        <v>0</v>
      </c>
      <c r="X161" s="15" t="e">
        <f t="shared" si="19"/>
        <v>#DIV/0!</v>
      </c>
      <c r="Y161" s="8">
        <f>_xlfn.IFS(C161=2014, _xlfn.IFS(E161=1, VLOOKUP(H161, Wage_Info!$B$2:$AD$55, 2, FALSE), E161=2, VLOOKUP(H161, Wage_Info!$B$2:$AD$55, 3, FALSE), E161=3, VLOOKUP(H161, Wage_Info!$B$2:$AD$55, 4, FALSE), E161=4, VLOOKUP(H161, Wage_Info!$B$2:$AD$55, 5, FALSE)), C161=2015, _xlfn.IFS(E161=1, VLOOKUP(H161, Wage_Info!$B$2:$AD$55, 6, FALSE), E161=2, VLOOKUP(H161, Wage_Info!$B$2:$AD$55, 7, FALSE), E161=3, VLOOKUP(H161, Wage_Info!$B$2:$AD$55, 8, FALSE), E161=4, VLOOKUP(H161, Wage_Info!$B$2:$AD$55, 9, FALSE)), C161=2016, _xlfn.IFS(E161=1, VLOOKUP(H161, Wage_Info!$B$2:$AD$55, 10, FALSE), E161=2, VLOOKUP(H161, Wage_Info!$B$2:$AD$55, 11, FALSE), E161=3, VLOOKUP(H161, Wage_Info!$B$2:$AD$55, 12, FALSE), E161=4, VLOOKUP(H161, Wage_Info!$B$2:$AD$55, 13, FALSE)), C161=2017, _xlfn.IFS(E161=1, VLOOKUP(H161, Wage_Info!$B$2:$AD$55, 14, FALSE), E161=2, VLOOKUP(H161, Wage_Info!$B$2:$AD$55, 15, FALSE)))</f>
        <v>0</v>
      </c>
      <c r="Z161" s="8">
        <f>_xlfn.IFS(C161=2014, _xlfn.IFS(E161=1, VLOOKUP(H161, Wage_Info!$B$2:$AD$55, 16, FALSE), E161=2, VLOOKUP(H161, Wage_Info!$B$2:$AD$55, 17, FALSE), E161=3, VLOOKUP(H161, Wage_Info!$B$2:$AD$55, 18, FALSE), E161=4, VLOOKUP(H161, Wage_Info!$B$2:$AD$55, 19, FALSE)), C161=2015, _xlfn.IFS(E161=1, VLOOKUP(H161, Wage_Info!$B$2:$AD$55, 20, FALSE), E161=2, VLOOKUP(H161, Wage_Info!$B$2:$AD$55, 21, FALSE), E161=3, VLOOKUP(H161, Wage_Info!$B$2:$AD$55, 22, FALSE), E161=4, VLOOKUP(H161, Wage_Info!$B$2:$AD$55, 23, FALSE)), C161=2016, _xlfn.IFS(E161=1, VLOOKUP(H161, Wage_Info!$B$2:$AD$55, 24, FALSE), E161=2, VLOOKUP(H161, Wage_Info!$B$2:$AD$55, 25, FALSE), E161=3, VLOOKUP(H161, Wage_Info!$B$2:$AD$55, 26, FALSE), E161=4, VLOOKUP(H161, Wage_Info!$B$2:$AD$55, 27, FALSE)), C161=2017, _xlfn.IFS(E161=1, VLOOKUP(H161, Wage_Info!$B$2:$AD$55, 28, FALSE), E161=2, VLOOKUP(H161, Wage_Info!$B$2:$AD$55, 29, FALSE)))</f>
        <v>0</v>
      </c>
      <c r="AA161" s="16" t="e">
        <f t="shared" si="20"/>
        <v>#DIV/0!</v>
      </c>
      <c r="AB161">
        <f>Key!C290</f>
        <v>1</v>
      </c>
      <c r="AC161">
        <f t="shared" si="21"/>
        <v>0</v>
      </c>
      <c r="AD161">
        <f t="shared" si="22"/>
        <v>0</v>
      </c>
      <c r="AE161">
        <f t="shared" si="23"/>
        <v>0</v>
      </c>
    </row>
    <row r="162" spans="1:31" x14ac:dyDescent="0.3">
      <c r="A162">
        <v>299</v>
      </c>
      <c r="B162">
        <v>118</v>
      </c>
      <c r="C162">
        <v>2015</v>
      </c>
      <c r="D162">
        <v>6</v>
      </c>
      <c r="E162">
        <f t="shared" si="16"/>
        <v>2</v>
      </c>
      <c r="F162">
        <v>2017</v>
      </c>
      <c r="G162" t="s">
        <v>284</v>
      </c>
      <c r="H162" s="13">
        <f>VALUE(IF(G162="foreign",53,SUBSTITUTE(G162,G162,VLOOKUP(G162,Key!$F$2:$G$55,2,))))</f>
        <v>11</v>
      </c>
      <c r="I162" t="s">
        <v>508</v>
      </c>
      <c r="J162">
        <f>VALUE(_xlfn.IFS(I162="foreign",53,I162="fictional",54,NOT(OR(I162="foreign",I162="fictional")),SUBSTITUTE(I162,I162,VLOOKUP(I162,Key!$F$2:$G$55,2,))))</f>
        <v>29</v>
      </c>
      <c r="K162">
        <f t="shared" si="17"/>
        <v>0</v>
      </c>
      <c r="L162">
        <f>VLOOKUP(H162, Key!$G$2:$J$54, 2)</f>
        <v>5</v>
      </c>
      <c r="M162">
        <f>VLOOKUP(J162, Key!$G$2:$J$54, 2)</f>
        <v>2</v>
      </c>
      <c r="N162">
        <f>VLOOKUP("*"&amp;G162&amp;"*",Key!$M$2:$N$6,2,FALSE)</f>
        <v>3</v>
      </c>
      <c r="O162">
        <f>VLOOKUP("*"&amp;G162&amp;"*",Key!$Q$2:$R$11,2,FALSE)</f>
        <v>7</v>
      </c>
      <c r="P162">
        <v>1803</v>
      </c>
      <c r="Q162" s="8">
        <v>30000000</v>
      </c>
      <c r="R162" t="s">
        <v>244</v>
      </c>
      <c r="S162">
        <f>VLOOKUP(R162, Key!$T$2:$U$25, 2, FALSE)</f>
        <v>8</v>
      </c>
      <c r="T162">
        <f t="shared" si="18"/>
        <v>1</v>
      </c>
      <c r="U162">
        <f>_xlfn.IFS(F162=2017, VLOOKUP(H162, 'State Pop'!$B$2:$F$55,5),F162=2016, VLOOKUP(H162, 'State Pop'!$B$2:$F$55,4), F162=2015, VLOOKUP(H162, 'State Pop'!$B$2:$F$55,3), F162=2014, VLOOKUP(H162, 'State Pop'!$B$2:$F$55,2))</f>
        <v>10429379</v>
      </c>
      <c r="V162">
        <f>_xlfn.IFS(C162=2014, _xlfn.IFS(D162=1, VLOOKUP(H162, Film_Workers!$B$2:$AR$55, 2, FALSE), D162=2, VLOOKUP(H162, Film_Workers!$B$2:$AR$55, 3, FALSE), D162=3, VLOOKUP(H162, Film_Workers!$B$2:$AR$55, 4, FALSE), D162=4, VLOOKUP(H162, Film_Workers!$B$2:$AR$55, 5, FALSE), D162=5, VLOOKUP(H162, Film_Workers!$B$2:$AR$55, 6, FALSE), D162=6, VLOOKUP(H162, Film_Workers!$B$2:$AR$55, 7, FALSE), D162=7, VLOOKUP(H162, Film_Workers!$B$2:$AR$55, 8, FALSE), D162=8, VLOOKUP(H162, Film_Workers!$B$2:$AR$55, 9, FALSE), D162=9, VLOOKUP(H162, Film_Workers!$B$2:$AR$55, 10, FALSE), D162=10, VLOOKUP(H162, Film_Workers!$B$2:$AR$55, 11, FALSE), D162=11, VLOOKUP(H162, Film_Workers!$B$2:$AR$55, 12, FALSE), D162=12, VLOOKUP(H162, Film_Workers!$B$2:$AR$55, 13, FALSE)), C162=2015, _xlfn.IFS(D162=1, VLOOKUP(H162, Film_Workers!$B$2:$AR$55, 14, FALSE), D162=2, VLOOKUP(H162, Film_Workers!$B$2:$AR$55, 15, FALSE), D162=3, VLOOKUP(H162, Film_Workers!$B$2:$AR$55, 16, FALSE), D162=4, VLOOKUP(H162, Film_Workers!$B$2:$AR$55, 17, FALSE), D162=5, VLOOKUP(H162, Film_Workers!$B$2:$AR$55, 18, FALSE), D162=6, VLOOKUP(H162, Film_Workers!$B$2:$AR$55, 19, FALSE), D162=7, VLOOKUP(H162, Film_Workers!$B$2:$AR$55, 20, FALSE), D162=8, VLOOKUP(H162, Film_Workers!$B$2:$AR$55, 21, FALSE), D162=9, VLOOKUP(H162, Film_Workers!$B$2:$AR$55, 22, FALSE), D162=10, VLOOKUP(H162, Film_Workers!$B$2:$AR$55, 23, FALSE), D162=11, VLOOKUP(H162, Film_Workers!$B$2:$AR$55, 24, FALSE), D162=12, VLOOKUP(H162, Film_Workers!$B$2:$AR$55, 25, FALSE)), C162=2016, _xlfn.IFS(D162=1, VLOOKUP(H162, Film_Workers!$B$2:$AR$55, 26, FALSE), D162=2, VLOOKUP(H162, Film_Workers!$B$2:$AR$55, 27, FALSE), D162=3, VLOOKUP(H162, Film_Workers!$B$2:$AR$55, 28, FALSE), D162=4, VLOOKUP(H162, Film_Workers!$B$2:$AR$55, 29, FALSE), D162=5, VLOOKUP(H162, Film_Workers!$B$2:$AR$55, 30, FALSE), D162=6, VLOOKUP(H162, Film_Workers!$B$2:$AR$55, 31, FALSE), D162=7, VLOOKUP(H162, Film_Workers!$B$2:$AR$55, 32, FALSE), D162=8, VLOOKUP(H162, Film_Workers!$B$2:$AR$55, 33, FALSE), D162=9, VLOOKUP(H162, Film_Workers!$B$2:$AR$55, 34, FALSE), D162=10, VLOOKUP(H162, Film_Workers!$B$2:$AR$55, 35, FALSE), D162=11, VLOOKUP(H162, Film_Workers!$B$2:$AR$55, 36, FALSE), D162=12, VLOOKUP(H162, Film_Workers!$B$2:$AR$55, 37, FALSE)), C162=2017, _xlfn.IFS(D162=1, VLOOKUP(H162, Film_Workers!$B$2:$AR$55, 38, FALSE), D162=2, VLOOKUP(H162, Film_Workers!$B$2:$AR$55, 39, FALSE), D162=3, VLOOKUP(H162, Film_Workers!$B$2:$AR$55, 40, FALSE), D162=4, VLOOKUP(H162, Film_Workers!$B$2:$AR$55, 41, FALSE), D162=5, VLOOKUP(H162, Film_Workers!$B$2:$AR$55, 42, FALSE), D162=6, VLOOKUP(H162, Film_Workers!$B$2:$AR$55, 43)))</f>
        <v>8118</v>
      </c>
      <c r="W162">
        <f>_xlfn.IFS(C162=2014, _xlfn.IFS(D162=1, VLOOKUP(H162, Priv_Workers!$B$2:$AR$55, 2, FALSE), D162=2, VLOOKUP(H162, Priv_Workers!$B$2:$AR$55, 3, FALSE), D162=3, VLOOKUP(H162, Priv_Workers!$B$2:$AR$55, 4, FALSE), D162=4, VLOOKUP(H162, Priv_Workers!$B$2:$AR$55, 5, FALSE), D162=5, VLOOKUP(H162, Priv_Workers!$B$2:$AR$55, 6, FALSE), D162=6, VLOOKUP(H162, Priv_Workers!$B$2:$AR$55, 7, FALSE), D162=7, VLOOKUP(H162, Priv_Workers!$B$2:$AR$55, 8, FALSE), D162=8, VLOOKUP(H162, Priv_Workers!$B$2:$AR$55, 9, FALSE), D162=9, VLOOKUP(H162, Priv_Workers!$B$2:$AR$55, 10, FALSE), D162=10, VLOOKUP(H162, Priv_Workers!$B$2:$AR$55, 11, FALSE), D162=11, VLOOKUP(H162, Priv_Workers!$B$2:$AR$55, 12, FALSE), D162=12, VLOOKUP(H162, Priv_Workers!$B$2:$AR$55, 13, FALSE)), C162=2015, _xlfn.IFS(D162=1, VLOOKUP(H162, Priv_Workers!$B$2:$AR$55, 14, FALSE), D162=2, VLOOKUP(H162, Priv_Workers!$B$2:$AR$55, 15, FALSE), D162=3, VLOOKUP(H162, Priv_Workers!$B$2:$AR$55, 16, FALSE), D162=4, VLOOKUP(H162, Priv_Workers!$B$2:$AR$55, 17, FALSE), D162=5, VLOOKUP(H162, Priv_Workers!$B$2:$AR$55, 18, FALSE), D162=6, VLOOKUP(H162, Priv_Workers!$B$2:$AR$55, 19, FALSE), D162=7, VLOOKUP(H162, Priv_Workers!$B$2:$AR$55, 20, FALSE), D162=8, VLOOKUP(H162, Priv_Workers!$B$2:$AR$55, 21, FALSE), D162=9, VLOOKUP(H162, Priv_Workers!$B$2:$AR$55, 22, FALSE), D162=10, VLOOKUP(H162, Priv_Workers!$B$2:$AR$55, 23, FALSE), D162=11, VLOOKUP(H162, Priv_Workers!$B$2:$AR$55, 24, FALSE), D162=12, VLOOKUP(H162, Priv_Workers!$B$2:$AR$55, 25, FALSE)), C162=2016, _xlfn.IFS(D162=1, VLOOKUP(H162, Priv_Workers!$B$2:$AR$55, 26, FALSE), D162=2, VLOOKUP(H162, Priv_Workers!$B$2:$AR$55, 27, FALSE), D162=3, VLOOKUP(H162, Priv_Workers!$B$2:$AR$55, 28, FALSE), D162=4, VLOOKUP(H162, Priv_Workers!$B$2:$AR$55, 29, FALSE), D162=5, VLOOKUP(H162, Priv_Workers!$B$2:$AR$55, 30, FALSE), D162=6, VLOOKUP(H162, Priv_Workers!$B$2:$AR$55, 31, FALSE), D162=7, VLOOKUP(H162, Priv_Workers!$B$2:$AR$55, 32, FALSE), D162=8, VLOOKUP(H162, Priv_Workers!$B$2:$AR$55, 33, FALSE), D162=9, VLOOKUP(H162, Priv_Workers!$B$2:$AR$55, 34, FALSE), D162=10, VLOOKUP(H162, Priv_Workers!$B$2:$AR$55, 35, FALSE), D162=11, VLOOKUP(H162, Priv_Workers!$B$2:$AR$55, 36, FALSE), D162=12, VLOOKUP(H162, Priv_Workers!$B$2:$AR$55, 37, FALSE)), C162=2017, _xlfn.IFS(D162=1, VLOOKUP(H162, Priv_Workers!$B$2:$AR$55, 38, FALSE), D162=2, VLOOKUP(H162, Priv_Workers!$B$2:$AR$55, 39, FALSE), D162=3, VLOOKUP(H162, Priv_Workers!$B$2:$AR$55, 40, FALSE), D162=4, VLOOKUP(H162, Priv_Workers!$B$2:$AR$55, 41, FALSE), D162=5, VLOOKUP(H162, Priv_Workers!$B$2:$AR$55, 42, FALSE), D162=6, VLOOKUP(H162, Priv_Workers!$B$2:$AR$55, 43)))</f>
        <v>3526272</v>
      </c>
      <c r="X162" s="15">
        <f t="shared" si="19"/>
        <v>2.3021479908526626E-3</v>
      </c>
      <c r="Y162" s="8">
        <f>_xlfn.IFS(C162=2014, _xlfn.IFS(E162=1, VLOOKUP(H162, Wage_Info!$B$2:$AD$55, 2, FALSE), E162=2, VLOOKUP(H162, Wage_Info!$B$2:$AD$55, 3, FALSE), E162=3, VLOOKUP(H162, Wage_Info!$B$2:$AD$55, 4, FALSE), E162=4, VLOOKUP(H162, Wage_Info!$B$2:$AD$55, 5, FALSE)), C162=2015, _xlfn.IFS(E162=1, VLOOKUP(H162, Wage_Info!$B$2:$AD$55, 6, FALSE), E162=2, VLOOKUP(H162, Wage_Info!$B$2:$AD$55, 7, FALSE), E162=3, VLOOKUP(H162, Wage_Info!$B$2:$AD$55, 8, FALSE), E162=4, VLOOKUP(H162, Wage_Info!$B$2:$AD$55, 9, FALSE)), C162=2016, _xlfn.IFS(E162=1, VLOOKUP(H162, Wage_Info!$B$2:$AD$55, 10, FALSE), E162=2, VLOOKUP(H162, Wage_Info!$B$2:$AD$55, 11, FALSE), E162=3, VLOOKUP(H162, Wage_Info!$B$2:$AD$55, 12, FALSE), E162=4, VLOOKUP(H162, Wage_Info!$B$2:$AD$55, 13, FALSE)), C162=2017, _xlfn.IFS(E162=1, VLOOKUP(H162, Wage_Info!$B$2:$AD$55, 14, FALSE), E162=2, VLOOKUP(H162, Wage_Info!$B$2:$AD$55, 15, FALSE)))</f>
        <v>111694238</v>
      </c>
      <c r="Z162" s="8">
        <f>_xlfn.IFS(C162=2014, _xlfn.IFS(E162=1, VLOOKUP(H162, Wage_Info!$B$2:$AD$55, 16, FALSE), E162=2, VLOOKUP(H162, Wage_Info!$B$2:$AD$55, 17, FALSE), E162=3, VLOOKUP(H162, Wage_Info!$B$2:$AD$55, 18, FALSE), E162=4, VLOOKUP(H162, Wage_Info!$B$2:$AD$55, 19, FALSE)), C162=2015, _xlfn.IFS(E162=1, VLOOKUP(H162, Wage_Info!$B$2:$AD$55, 20, FALSE), E162=2, VLOOKUP(H162, Wage_Info!$B$2:$AD$55, 21, FALSE), E162=3, VLOOKUP(H162, Wage_Info!$B$2:$AD$55, 22, FALSE), E162=4, VLOOKUP(H162, Wage_Info!$B$2:$AD$55, 23, FALSE)), C162=2016, _xlfn.IFS(E162=1, VLOOKUP(H162, Wage_Info!$B$2:$AD$55, 24, FALSE), E162=2, VLOOKUP(H162, Wage_Info!$B$2:$AD$55, 25, FALSE), E162=3, VLOOKUP(H162, Wage_Info!$B$2:$AD$55, 26, FALSE), E162=4, VLOOKUP(H162, Wage_Info!$B$2:$AD$55, 27, FALSE)), C162=2017, _xlfn.IFS(E162=1, VLOOKUP(H162, Wage_Info!$B$2:$AD$55, 28, FALSE), E162=2, VLOOKUP(H162, Wage_Info!$B$2:$AD$55, 29, FALSE)))</f>
        <v>41648395597</v>
      </c>
      <c r="AA162" s="16">
        <f t="shared" si="20"/>
        <v>2.6818377130485554E-3</v>
      </c>
      <c r="AB162">
        <f>Key!C300</f>
        <v>1</v>
      </c>
      <c r="AC162">
        <f t="shared" si="21"/>
        <v>0</v>
      </c>
      <c r="AD162">
        <f t="shared" si="22"/>
        <v>0</v>
      </c>
      <c r="AE162">
        <f t="shared" si="23"/>
        <v>0</v>
      </c>
    </row>
    <row r="163" spans="1:31" x14ac:dyDescent="0.3">
      <c r="A163">
        <v>312</v>
      </c>
      <c r="B163">
        <v>131</v>
      </c>
      <c r="C163">
        <v>2015</v>
      </c>
      <c r="D163">
        <v>6</v>
      </c>
      <c r="E163">
        <f t="shared" si="16"/>
        <v>2</v>
      </c>
      <c r="F163">
        <v>2017</v>
      </c>
      <c r="G163" t="s">
        <v>282</v>
      </c>
      <c r="H163" s="13">
        <f>VALUE(IF(G163="foreign",53,SUBSTITUTE(G163,G163,VLOOKUP(G163,Key!$F$2:$G$55,2,))))</f>
        <v>53</v>
      </c>
      <c r="I163" t="s">
        <v>187</v>
      </c>
      <c r="J163">
        <f>VALUE(_xlfn.IFS(I163="foreign",53,I163="fictional",54,NOT(OR(I163="foreign",I163="fictional")),SUBSTITUTE(I163,I163,VLOOKUP(I163,Key!$F$2:$G$55,2,))))</f>
        <v>53</v>
      </c>
      <c r="K163">
        <f t="shared" si="17"/>
        <v>1</v>
      </c>
      <c r="L163">
        <f>VLOOKUP(H163, Key!$G$2:$J$54, 2)</f>
        <v>0</v>
      </c>
      <c r="M163">
        <f>VLOOKUP(J163, Key!$G$2:$J$54, 2)</f>
        <v>0</v>
      </c>
      <c r="N163">
        <f>VLOOKUP("*"&amp;G163&amp;"*",Key!$M$2:$N$6,2,FALSE)</f>
        <v>0</v>
      </c>
      <c r="O163">
        <f>VLOOKUP("*"&amp;G163&amp;"*",Key!$Q$2:$R$11,2,FALSE)</f>
        <v>0</v>
      </c>
      <c r="P163">
        <v>1341</v>
      </c>
      <c r="Q163" s="8">
        <v>5000000</v>
      </c>
      <c r="R163" t="s">
        <v>174</v>
      </c>
      <c r="S163">
        <f>VLOOKUP(R163, Key!$T$2:$U$27, 2, FALSE)</f>
        <v>1</v>
      </c>
      <c r="T163">
        <f t="shared" si="18"/>
        <v>0</v>
      </c>
      <c r="U163">
        <f>_xlfn.IFS(F163=2017, VLOOKUP(H163, 'State Pop'!$B$2:$F$55,5),F163=2016, VLOOKUP(H163, 'State Pop'!$B$2:$F$55,4), F163=2015, VLOOKUP(H163, 'State Pop'!$B$2:$F$55,3), F163=2014, VLOOKUP(H163, 'State Pop'!$B$2:$F$55,2))</f>
        <v>0</v>
      </c>
      <c r="V163">
        <f>_xlfn.IFS(C163=2014, _xlfn.IFS(D163=1, VLOOKUP(H163, Film_Workers!$B$2:$AR$55, 2, FALSE), D163=2, VLOOKUP(H163, Film_Workers!$B$2:$AR$55, 3, FALSE), D163=3, VLOOKUP(H163, Film_Workers!$B$2:$AR$55, 4, FALSE), D163=4, VLOOKUP(H163, Film_Workers!$B$2:$AR$55, 5, FALSE), D163=5, VLOOKUP(H163, Film_Workers!$B$2:$AR$55, 6, FALSE), D163=6, VLOOKUP(H163, Film_Workers!$B$2:$AR$55, 7, FALSE), D163=7, VLOOKUP(H163, Film_Workers!$B$2:$AR$55, 8, FALSE), D163=8, VLOOKUP(H163, Film_Workers!$B$2:$AR$55, 9, FALSE), D163=9, VLOOKUP(H163, Film_Workers!$B$2:$AR$55, 10, FALSE), D163=10, VLOOKUP(H163, Film_Workers!$B$2:$AR$55, 11, FALSE), D163=11, VLOOKUP(H163, Film_Workers!$B$2:$AR$55, 12, FALSE), D163=12, VLOOKUP(H163, Film_Workers!$B$2:$AR$55, 13, FALSE)), C163=2015, _xlfn.IFS(D163=1, VLOOKUP(H163, Film_Workers!$B$2:$AR$55, 14, FALSE), D163=2, VLOOKUP(H163, Film_Workers!$B$2:$AR$55, 15, FALSE), D163=3, VLOOKUP(H163, Film_Workers!$B$2:$AR$55, 16, FALSE), D163=4, VLOOKUP(H163, Film_Workers!$B$2:$AR$55, 17, FALSE), D163=5, VLOOKUP(H163, Film_Workers!$B$2:$AR$55, 18, FALSE), D163=6, VLOOKUP(H163, Film_Workers!$B$2:$AR$55, 19, FALSE), D163=7, VLOOKUP(H163, Film_Workers!$B$2:$AR$55, 20, FALSE), D163=8, VLOOKUP(H163, Film_Workers!$B$2:$AR$55, 21, FALSE), D163=9, VLOOKUP(H163, Film_Workers!$B$2:$AR$55, 22, FALSE), D163=10, VLOOKUP(H163, Film_Workers!$B$2:$AR$55, 23, FALSE), D163=11, VLOOKUP(H163, Film_Workers!$B$2:$AR$55, 24, FALSE), D163=12, VLOOKUP(H163, Film_Workers!$B$2:$AR$55, 25, FALSE)), C163=2016, _xlfn.IFS(D163=1, VLOOKUP(H163, Film_Workers!$B$2:$AR$55, 26, FALSE), D163=2, VLOOKUP(H163, Film_Workers!$B$2:$AR$55, 27, FALSE), D163=3, VLOOKUP(H163, Film_Workers!$B$2:$AR$55, 28, FALSE), D163=4, VLOOKUP(H163, Film_Workers!$B$2:$AR$55, 29, FALSE), D163=5, VLOOKUP(H163, Film_Workers!$B$2:$AR$55, 30, FALSE), D163=6, VLOOKUP(H163, Film_Workers!$B$2:$AR$55, 31, FALSE), D163=7, VLOOKUP(H163, Film_Workers!$B$2:$AR$55, 32, FALSE), D163=8, VLOOKUP(H163, Film_Workers!$B$2:$AR$55, 33, FALSE), D163=9, VLOOKUP(H163, Film_Workers!$B$2:$AR$55, 34, FALSE), D163=10, VLOOKUP(H163, Film_Workers!$B$2:$AR$55, 35, FALSE), D163=11, VLOOKUP(H163, Film_Workers!$B$2:$AR$55, 36, FALSE), D163=12, VLOOKUP(H163, Film_Workers!$B$2:$AR$55, 37, FALSE)), C163=2017, _xlfn.IFS(D163=1, VLOOKUP(H163, Film_Workers!$B$2:$AR$55, 38, FALSE), D163=2, VLOOKUP(H163, Film_Workers!$B$2:$AR$55, 39, FALSE), D163=3, VLOOKUP(H163, Film_Workers!$B$2:$AR$55, 40, FALSE), D163=4, VLOOKUP(H163, Film_Workers!$B$2:$AR$55, 41, FALSE), D163=5, VLOOKUP(H163, Film_Workers!$B$2:$AR$55, 42, FALSE), D163=6, VLOOKUP(H163, Film_Workers!$B$2:$AR$55, 43)))</f>
        <v>0</v>
      </c>
      <c r="W163">
        <f>_xlfn.IFS(C163=2014, _xlfn.IFS(D163=1, VLOOKUP(H163, Priv_Workers!$B$2:$AR$55, 2, FALSE), D163=2, VLOOKUP(H163, Priv_Workers!$B$2:$AR$55, 3, FALSE), D163=3, VLOOKUP(H163, Priv_Workers!$B$2:$AR$55, 4, FALSE), D163=4, VLOOKUP(H163, Priv_Workers!$B$2:$AR$55, 5, FALSE), D163=5, VLOOKUP(H163, Priv_Workers!$B$2:$AR$55, 6, FALSE), D163=6, VLOOKUP(H163, Priv_Workers!$B$2:$AR$55, 7, FALSE), D163=7, VLOOKUP(H163, Priv_Workers!$B$2:$AR$55, 8, FALSE), D163=8, VLOOKUP(H163, Priv_Workers!$B$2:$AR$55, 9, FALSE), D163=9, VLOOKUP(H163, Priv_Workers!$B$2:$AR$55, 10, FALSE), D163=10, VLOOKUP(H163, Priv_Workers!$B$2:$AR$55, 11, FALSE), D163=11, VLOOKUP(H163, Priv_Workers!$B$2:$AR$55, 12, FALSE), D163=12, VLOOKUP(H163, Priv_Workers!$B$2:$AR$55, 13, FALSE)), C163=2015, _xlfn.IFS(D163=1, VLOOKUP(H163, Priv_Workers!$B$2:$AR$55, 14, FALSE), D163=2, VLOOKUP(H163, Priv_Workers!$B$2:$AR$55, 15, FALSE), D163=3, VLOOKUP(H163, Priv_Workers!$B$2:$AR$55, 16, FALSE), D163=4, VLOOKUP(H163, Priv_Workers!$B$2:$AR$55, 17, FALSE), D163=5, VLOOKUP(H163, Priv_Workers!$B$2:$AR$55, 18, FALSE), D163=6, VLOOKUP(H163, Priv_Workers!$B$2:$AR$55, 19, FALSE), D163=7, VLOOKUP(H163, Priv_Workers!$B$2:$AR$55, 20, FALSE), D163=8, VLOOKUP(H163, Priv_Workers!$B$2:$AR$55, 21, FALSE), D163=9, VLOOKUP(H163, Priv_Workers!$B$2:$AR$55, 22, FALSE), D163=10, VLOOKUP(H163, Priv_Workers!$B$2:$AR$55, 23, FALSE), D163=11, VLOOKUP(H163, Priv_Workers!$B$2:$AR$55, 24, FALSE), D163=12, VLOOKUP(H163, Priv_Workers!$B$2:$AR$55, 25, FALSE)), C163=2016, _xlfn.IFS(D163=1, VLOOKUP(H163, Priv_Workers!$B$2:$AR$55, 26, FALSE), D163=2, VLOOKUP(H163, Priv_Workers!$B$2:$AR$55, 27, FALSE), D163=3, VLOOKUP(H163, Priv_Workers!$B$2:$AR$55, 28, FALSE), D163=4, VLOOKUP(H163, Priv_Workers!$B$2:$AR$55, 29, FALSE), D163=5, VLOOKUP(H163, Priv_Workers!$B$2:$AR$55, 30, FALSE), D163=6, VLOOKUP(H163, Priv_Workers!$B$2:$AR$55, 31, FALSE), D163=7, VLOOKUP(H163, Priv_Workers!$B$2:$AR$55, 32, FALSE), D163=8, VLOOKUP(H163, Priv_Workers!$B$2:$AR$55, 33, FALSE), D163=9, VLOOKUP(H163, Priv_Workers!$B$2:$AR$55, 34, FALSE), D163=10, VLOOKUP(H163, Priv_Workers!$B$2:$AR$55, 35, FALSE), D163=11, VLOOKUP(H163, Priv_Workers!$B$2:$AR$55, 36, FALSE), D163=12, VLOOKUP(H163, Priv_Workers!$B$2:$AR$55, 37, FALSE)), C163=2017, _xlfn.IFS(D163=1, VLOOKUP(H163, Priv_Workers!$B$2:$AR$55, 38, FALSE), D163=2, VLOOKUP(H163, Priv_Workers!$B$2:$AR$55, 39, FALSE), D163=3, VLOOKUP(H163, Priv_Workers!$B$2:$AR$55, 40, FALSE), D163=4, VLOOKUP(H163, Priv_Workers!$B$2:$AR$55, 41, FALSE), D163=5, VLOOKUP(H163, Priv_Workers!$B$2:$AR$55, 42, FALSE), D163=6, VLOOKUP(H163, Priv_Workers!$B$2:$AR$55, 43)))</f>
        <v>0</v>
      </c>
      <c r="X163" s="15" t="e">
        <f t="shared" si="19"/>
        <v>#DIV/0!</v>
      </c>
      <c r="Y163" s="8">
        <f>_xlfn.IFS(C163=2014, _xlfn.IFS(E163=1, VLOOKUP(H163, Wage_Info!$B$2:$AD$55, 2, FALSE), E163=2, VLOOKUP(H163, Wage_Info!$B$2:$AD$55, 3, FALSE), E163=3, VLOOKUP(H163, Wage_Info!$B$2:$AD$55, 4, FALSE), E163=4, VLOOKUP(H163, Wage_Info!$B$2:$AD$55, 5, FALSE)), C163=2015, _xlfn.IFS(E163=1, VLOOKUP(H163, Wage_Info!$B$2:$AD$55, 6, FALSE), E163=2, VLOOKUP(H163, Wage_Info!$B$2:$AD$55, 7, FALSE), E163=3, VLOOKUP(H163, Wage_Info!$B$2:$AD$55, 8, FALSE), E163=4, VLOOKUP(H163, Wage_Info!$B$2:$AD$55, 9, FALSE)), C163=2016, _xlfn.IFS(E163=1, VLOOKUP(H163, Wage_Info!$B$2:$AD$55, 10, FALSE), E163=2, VLOOKUP(H163, Wage_Info!$B$2:$AD$55, 11, FALSE), E163=3, VLOOKUP(H163, Wage_Info!$B$2:$AD$55, 12, FALSE), E163=4, VLOOKUP(H163, Wage_Info!$B$2:$AD$55, 13, FALSE)), C163=2017, _xlfn.IFS(E163=1, VLOOKUP(H163, Wage_Info!$B$2:$AD$55, 14, FALSE), E163=2, VLOOKUP(H163, Wage_Info!$B$2:$AD$55, 15, FALSE)))</f>
        <v>0</v>
      </c>
      <c r="Z163" s="8">
        <f>_xlfn.IFS(C163=2014, _xlfn.IFS(E163=1, VLOOKUP(H163, Wage_Info!$B$2:$AD$55, 16, FALSE), E163=2, VLOOKUP(H163, Wage_Info!$B$2:$AD$55, 17, FALSE), E163=3, VLOOKUP(H163, Wage_Info!$B$2:$AD$55, 18, FALSE), E163=4, VLOOKUP(H163, Wage_Info!$B$2:$AD$55, 19, FALSE)), C163=2015, _xlfn.IFS(E163=1, VLOOKUP(H163, Wage_Info!$B$2:$AD$55, 20, FALSE), E163=2, VLOOKUP(H163, Wage_Info!$B$2:$AD$55, 21, FALSE), E163=3, VLOOKUP(H163, Wage_Info!$B$2:$AD$55, 22, FALSE), E163=4, VLOOKUP(H163, Wage_Info!$B$2:$AD$55, 23, FALSE)), C163=2016, _xlfn.IFS(E163=1, VLOOKUP(H163, Wage_Info!$B$2:$AD$55, 24, FALSE), E163=2, VLOOKUP(H163, Wage_Info!$B$2:$AD$55, 25, FALSE), E163=3, VLOOKUP(H163, Wage_Info!$B$2:$AD$55, 26, FALSE), E163=4, VLOOKUP(H163, Wage_Info!$B$2:$AD$55, 27, FALSE)), C163=2017, _xlfn.IFS(E163=1, VLOOKUP(H163, Wage_Info!$B$2:$AD$55, 28, FALSE), E163=2, VLOOKUP(H163, Wage_Info!$B$2:$AD$55, 29, FALSE)))</f>
        <v>0</v>
      </c>
      <c r="AA163" s="16" t="e">
        <f t="shared" si="20"/>
        <v>#DIV/0!</v>
      </c>
      <c r="AB163">
        <f>Key!C313</f>
        <v>1</v>
      </c>
      <c r="AC163">
        <f t="shared" si="21"/>
        <v>0</v>
      </c>
      <c r="AD163">
        <f t="shared" si="22"/>
        <v>0</v>
      </c>
      <c r="AE163">
        <f t="shared" si="23"/>
        <v>0</v>
      </c>
    </row>
    <row r="164" spans="1:31" x14ac:dyDescent="0.3">
      <c r="A164">
        <v>316</v>
      </c>
      <c r="B164">
        <v>135</v>
      </c>
      <c r="C164">
        <v>2015</v>
      </c>
      <c r="D164">
        <v>6</v>
      </c>
      <c r="E164">
        <f t="shared" si="16"/>
        <v>2</v>
      </c>
      <c r="F164">
        <v>2017</v>
      </c>
      <c r="G164" t="s">
        <v>284</v>
      </c>
      <c r="H164" s="13">
        <f>VALUE(IF(G164="foreign",53,SUBSTITUTE(G164,G164,VLOOKUP(G164,Key!$F$2:$G$55,2,))))</f>
        <v>11</v>
      </c>
      <c r="I164" t="s">
        <v>295</v>
      </c>
      <c r="J164">
        <f>VALUE(_xlfn.IFS(I164="foreign",53,I164="fictional",54,NOT(OR(I164="foreign",I164="fictional")),SUBSTITUTE(I164,I164,VLOOKUP(I164,Key!$F$2:$G$55,2,))))</f>
        <v>14</v>
      </c>
      <c r="K164">
        <f t="shared" si="17"/>
        <v>0</v>
      </c>
      <c r="L164">
        <f>VLOOKUP(H164, Key!$G$2:$J$54, 2)</f>
        <v>5</v>
      </c>
      <c r="M164">
        <f>VLOOKUP(J164, Key!$G$2:$J$54, 2)</f>
        <v>3</v>
      </c>
      <c r="N164">
        <f>VLOOKUP("*"&amp;G164&amp;"*",Key!$M$2:$N$6,2,FALSE)</f>
        <v>3</v>
      </c>
      <c r="O164">
        <f>VLOOKUP("*"&amp;G164&amp;"*",Key!$Q$2:$R$11,2,FALSE)</f>
        <v>7</v>
      </c>
      <c r="P164">
        <v>1115</v>
      </c>
      <c r="Q164" s="8">
        <v>25000000</v>
      </c>
      <c r="R164" t="s">
        <v>517</v>
      </c>
      <c r="S164">
        <f>VLOOKUP(R164, Key!$T$2:$U$27, 2, FALSE)</f>
        <v>15</v>
      </c>
      <c r="T164">
        <f t="shared" si="18"/>
        <v>1</v>
      </c>
      <c r="U164">
        <f>_xlfn.IFS(F164=2017, VLOOKUP(H164, 'State Pop'!$B$2:$F$55,5),F164=2016, VLOOKUP(H164, 'State Pop'!$B$2:$F$55,4), F164=2015, VLOOKUP(H164, 'State Pop'!$B$2:$F$55,3), F164=2014, VLOOKUP(H164, 'State Pop'!$B$2:$F$55,2))</f>
        <v>10429379</v>
      </c>
      <c r="V164">
        <f>_xlfn.IFS(C164=2014, _xlfn.IFS(D164=1, VLOOKUP(H164, Film_Workers!$B$2:$AR$55, 2, FALSE), D164=2, VLOOKUP(H164, Film_Workers!$B$2:$AR$55, 3, FALSE), D164=3, VLOOKUP(H164, Film_Workers!$B$2:$AR$55, 4, FALSE), D164=4, VLOOKUP(H164, Film_Workers!$B$2:$AR$55, 5, FALSE), D164=5, VLOOKUP(H164, Film_Workers!$B$2:$AR$55, 6, FALSE), D164=6, VLOOKUP(H164, Film_Workers!$B$2:$AR$55, 7, FALSE), D164=7, VLOOKUP(H164, Film_Workers!$B$2:$AR$55, 8, FALSE), D164=8, VLOOKUP(H164, Film_Workers!$B$2:$AR$55, 9, FALSE), D164=9, VLOOKUP(H164, Film_Workers!$B$2:$AR$55, 10, FALSE), D164=10, VLOOKUP(H164, Film_Workers!$B$2:$AR$55, 11, FALSE), D164=11, VLOOKUP(H164, Film_Workers!$B$2:$AR$55, 12, FALSE), D164=12, VLOOKUP(H164, Film_Workers!$B$2:$AR$55, 13, FALSE)), C164=2015, _xlfn.IFS(D164=1, VLOOKUP(H164, Film_Workers!$B$2:$AR$55, 14, FALSE), D164=2, VLOOKUP(H164, Film_Workers!$B$2:$AR$55, 15, FALSE), D164=3, VLOOKUP(H164, Film_Workers!$B$2:$AR$55, 16, FALSE), D164=4, VLOOKUP(H164, Film_Workers!$B$2:$AR$55, 17, FALSE), D164=5, VLOOKUP(H164, Film_Workers!$B$2:$AR$55, 18, FALSE), D164=6, VLOOKUP(H164, Film_Workers!$B$2:$AR$55, 19, FALSE), D164=7, VLOOKUP(H164, Film_Workers!$B$2:$AR$55, 20, FALSE), D164=8, VLOOKUP(H164, Film_Workers!$B$2:$AR$55, 21, FALSE), D164=9, VLOOKUP(H164, Film_Workers!$B$2:$AR$55, 22, FALSE), D164=10, VLOOKUP(H164, Film_Workers!$B$2:$AR$55, 23, FALSE), D164=11, VLOOKUP(H164, Film_Workers!$B$2:$AR$55, 24, FALSE), D164=12, VLOOKUP(H164, Film_Workers!$B$2:$AR$55, 25, FALSE)), C164=2016, _xlfn.IFS(D164=1, VLOOKUP(H164, Film_Workers!$B$2:$AR$55, 26, FALSE), D164=2, VLOOKUP(H164, Film_Workers!$B$2:$AR$55, 27, FALSE), D164=3, VLOOKUP(H164, Film_Workers!$B$2:$AR$55, 28, FALSE), D164=4, VLOOKUP(H164, Film_Workers!$B$2:$AR$55, 29, FALSE), D164=5, VLOOKUP(H164, Film_Workers!$B$2:$AR$55, 30, FALSE), D164=6, VLOOKUP(H164, Film_Workers!$B$2:$AR$55, 31, FALSE), D164=7, VLOOKUP(H164, Film_Workers!$B$2:$AR$55, 32, FALSE), D164=8, VLOOKUP(H164, Film_Workers!$B$2:$AR$55, 33, FALSE), D164=9, VLOOKUP(H164, Film_Workers!$B$2:$AR$55, 34, FALSE), D164=10, VLOOKUP(H164, Film_Workers!$B$2:$AR$55, 35, FALSE), D164=11, VLOOKUP(H164, Film_Workers!$B$2:$AR$55, 36, FALSE), D164=12, VLOOKUP(H164, Film_Workers!$B$2:$AR$55, 37, FALSE)), C164=2017, _xlfn.IFS(D164=1, VLOOKUP(H164, Film_Workers!$B$2:$AR$55, 38, FALSE), D164=2, VLOOKUP(H164, Film_Workers!$B$2:$AR$55, 39, FALSE), D164=3, VLOOKUP(H164, Film_Workers!$B$2:$AR$55, 40, FALSE), D164=4, VLOOKUP(H164, Film_Workers!$B$2:$AR$55, 41, FALSE), D164=5, VLOOKUP(H164, Film_Workers!$B$2:$AR$55, 42, FALSE), D164=6, VLOOKUP(H164, Film_Workers!$B$2:$AR$55, 43)))</f>
        <v>8118</v>
      </c>
      <c r="W164">
        <f>_xlfn.IFS(C164=2014, _xlfn.IFS(D164=1, VLOOKUP(H164, Priv_Workers!$B$2:$AR$55, 2, FALSE), D164=2, VLOOKUP(H164, Priv_Workers!$B$2:$AR$55, 3, FALSE), D164=3, VLOOKUP(H164, Priv_Workers!$B$2:$AR$55, 4, FALSE), D164=4, VLOOKUP(H164, Priv_Workers!$B$2:$AR$55, 5, FALSE), D164=5, VLOOKUP(H164, Priv_Workers!$B$2:$AR$55, 6, FALSE), D164=6, VLOOKUP(H164, Priv_Workers!$B$2:$AR$55, 7, FALSE), D164=7, VLOOKUP(H164, Priv_Workers!$B$2:$AR$55, 8, FALSE), D164=8, VLOOKUP(H164, Priv_Workers!$B$2:$AR$55, 9, FALSE), D164=9, VLOOKUP(H164, Priv_Workers!$B$2:$AR$55, 10, FALSE), D164=10, VLOOKUP(H164, Priv_Workers!$B$2:$AR$55, 11, FALSE), D164=11, VLOOKUP(H164, Priv_Workers!$B$2:$AR$55, 12, FALSE), D164=12, VLOOKUP(H164, Priv_Workers!$B$2:$AR$55, 13, FALSE)), C164=2015, _xlfn.IFS(D164=1, VLOOKUP(H164, Priv_Workers!$B$2:$AR$55, 14, FALSE), D164=2, VLOOKUP(H164, Priv_Workers!$B$2:$AR$55, 15, FALSE), D164=3, VLOOKUP(H164, Priv_Workers!$B$2:$AR$55, 16, FALSE), D164=4, VLOOKUP(H164, Priv_Workers!$B$2:$AR$55, 17, FALSE), D164=5, VLOOKUP(H164, Priv_Workers!$B$2:$AR$55, 18, FALSE), D164=6, VLOOKUP(H164, Priv_Workers!$B$2:$AR$55, 19, FALSE), D164=7, VLOOKUP(H164, Priv_Workers!$B$2:$AR$55, 20, FALSE), D164=8, VLOOKUP(H164, Priv_Workers!$B$2:$AR$55, 21, FALSE), D164=9, VLOOKUP(H164, Priv_Workers!$B$2:$AR$55, 22, FALSE), D164=10, VLOOKUP(H164, Priv_Workers!$B$2:$AR$55, 23, FALSE), D164=11, VLOOKUP(H164, Priv_Workers!$B$2:$AR$55, 24, FALSE), D164=12, VLOOKUP(H164, Priv_Workers!$B$2:$AR$55, 25, FALSE)), C164=2016, _xlfn.IFS(D164=1, VLOOKUP(H164, Priv_Workers!$B$2:$AR$55, 26, FALSE), D164=2, VLOOKUP(H164, Priv_Workers!$B$2:$AR$55, 27, FALSE), D164=3, VLOOKUP(H164, Priv_Workers!$B$2:$AR$55, 28, FALSE), D164=4, VLOOKUP(H164, Priv_Workers!$B$2:$AR$55, 29, FALSE), D164=5, VLOOKUP(H164, Priv_Workers!$B$2:$AR$55, 30, FALSE), D164=6, VLOOKUP(H164, Priv_Workers!$B$2:$AR$55, 31, FALSE), D164=7, VLOOKUP(H164, Priv_Workers!$B$2:$AR$55, 32, FALSE), D164=8, VLOOKUP(H164, Priv_Workers!$B$2:$AR$55, 33, FALSE), D164=9, VLOOKUP(H164, Priv_Workers!$B$2:$AR$55, 34, FALSE), D164=10, VLOOKUP(H164, Priv_Workers!$B$2:$AR$55, 35, FALSE), D164=11, VLOOKUP(H164, Priv_Workers!$B$2:$AR$55, 36, FALSE), D164=12, VLOOKUP(H164, Priv_Workers!$B$2:$AR$55, 37, FALSE)), C164=2017, _xlfn.IFS(D164=1, VLOOKUP(H164, Priv_Workers!$B$2:$AR$55, 38, FALSE), D164=2, VLOOKUP(H164, Priv_Workers!$B$2:$AR$55, 39, FALSE), D164=3, VLOOKUP(H164, Priv_Workers!$B$2:$AR$55, 40, FALSE), D164=4, VLOOKUP(H164, Priv_Workers!$B$2:$AR$55, 41, FALSE), D164=5, VLOOKUP(H164, Priv_Workers!$B$2:$AR$55, 42, FALSE), D164=6, VLOOKUP(H164, Priv_Workers!$B$2:$AR$55, 43)))</f>
        <v>3526272</v>
      </c>
      <c r="X164" s="15">
        <f t="shared" si="19"/>
        <v>2.3021479908526626E-3</v>
      </c>
      <c r="Y164" s="8">
        <f>_xlfn.IFS(C164=2014, _xlfn.IFS(E164=1, VLOOKUP(H164, Wage_Info!$B$2:$AD$55, 2, FALSE), E164=2, VLOOKUP(H164, Wage_Info!$B$2:$AD$55, 3, FALSE), E164=3, VLOOKUP(H164, Wage_Info!$B$2:$AD$55, 4, FALSE), E164=4, VLOOKUP(H164, Wage_Info!$B$2:$AD$55, 5, FALSE)), C164=2015, _xlfn.IFS(E164=1, VLOOKUP(H164, Wage_Info!$B$2:$AD$55, 6, FALSE), E164=2, VLOOKUP(H164, Wage_Info!$B$2:$AD$55, 7, FALSE), E164=3, VLOOKUP(H164, Wage_Info!$B$2:$AD$55, 8, FALSE), E164=4, VLOOKUP(H164, Wage_Info!$B$2:$AD$55, 9, FALSE)), C164=2016, _xlfn.IFS(E164=1, VLOOKUP(H164, Wage_Info!$B$2:$AD$55, 10, FALSE), E164=2, VLOOKUP(H164, Wage_Info!$B$2:$AD$55, 11, FALSE), E164=3, VLOOKUP(H164, Wage_Info!$B$2:$AD$55, 12, FALSE), E164=4, VLOOKUP(H164, Wage_Info!$B$2:$AD$55, 13, FALSE)), C164=2017, _xlfn.IFS(E164=1, VLOOKUP(H164, Wage_Info!$B$2:$AD$55, 14, FALSE), E164=2, VLOOKUP(H164, Wage_Info!$B$2:$AD$55, 15, FALSE)))</f>
        <v>111694238</v>
      </c>
      <c r="Z164" s="8">
        <f>_xlfn.IFS(C164=2014, _xlfn.IFS(E164=1, VLOOKUP(H164, Wage_Info!$B$2:$AD$55, 16, FALSE), E164=2, VLOOKUP(H164, Wage_Info!$B$2:$AD$55, 17, FALSE), E164=3, VLOOKUP(H164, Wage_Info!$B$2:$AD$55, 18, FALSE), E164=4, VLOOKUP(H164, Wage_Info!$B$2:$AD$55, 19, FALSE)), C164=2015, _xlfn.IFS(E164=1, VLOOKUP(H164, Wage_Info!$B$2:$AD$55, 20, FALSE), E164=2, VLOOKUP(H164, Wage_Info!$B$2:$AD$55, 21, FALSE), E164=3, VLOOKUP(H164, Wage_Info!$B$2:$AD$55, 22, FALSE), E164=4, VLOOKUP(H164, Wage_Info!$B$2:$AD$55, 23, FALSE)), C164=2016, _xlfn.IFS(E164=1, VLOOKUP(H164, Wage_Info!$B$2:$AD$55, 24, FALSE), E164=2, VLOOKUP(H164, Wage_Info!$B$2:$AD$55, 25, FALSE), E164=3, VLOOKUP(H164, Wage_Info!$B$2:$AD$55, 26, FALSE), E164=4, VLOOKUP(H164, Wage_Info!$B$2:$AD$55, 27, FALSE)), C164=2017, _xlfn.IFS(E164=1, VLOOKUP(H164, Wage_Info!$B$2:$AD$55, 28, FALSE), E164=2, VLOOKUP(H164, Wage_Info!$B$2:$AD$55, 29, FALSE)))</f>
        <v>41648395597</v>
      </c>
      <c r="AA164" s="16">
        <f t="shared" si="20"/>
        <v>2.6818377130485554E-3</v>
      </c>
      <c r="AB164">
        <f>Key!C317</f>
        <v>1</v>
      </c>
      <c r="AC164">
        <f t="shared" si="21"/>
        <v>0</v>
      </c>
      <c r="AD164">
        <f t="shared" si="22"/>
        <v>0</v>
      </c>
      <c r="AE164">
        <f t="shared" si="23"/>
        <v>0</v>
      </c>
    </row>
    <row r="165" spans="1:31" x14ac:dyDescent="0.3">
      <c r="A165">
        <v>317</v>
      </c>
      <c r="B165">
        <v>136</v>
      </c>
      <c r="C165">
        <v>2015</v>
      </c>
      <c r="D165">
        <v>6</v>
      </c>
      <c r="E165">
        <f t="shared" si="16"/>
        <v>2</v>
      </c>
      <c r="F165">
        <v>2017</v>
      </c>
      <c r="G165" t="s">
        <v>282</v>
      </c>
      <c r="H165" s="13">
        <f>VALUE(IF(G165="foreign",53,SUBSTITUTE(G165,G165,VLOOKUP(G165,Key!$F$2:$G$55,2,))))</f>
        <v>53</v>
      </c>
      <c r="I165" t="s">
        <v>216</v>
      </c>
      <c r="J165">
        <f>VALUE(_xlfn.IFS(I165="foreign",53,I165="fictional",54,NOT(OR(I165="foreign",I165="fictional")),SUBSTITUTE(I165,I165,VLOOKUP(I165,Key!$F$2:$G$55,2,))))</f>
        <v>54</v>
      </c>
      <c r="K165">
        <f t="shared" si="17"/>
        <v>0</v>
      </c>
      <c r="L165">
        <f>VLOOKUP(H165, Key!$G$2:$J$54, 2)</f>
        <v>0</v>
      </c>
      <c r="M165">
        <f>VLOOKUP(J165, Key!$G$2:$J$54, 2)</f>
        <v>0</v>
      </c>
      <c r="N165">
        <f>VLOOKUP("*"&amp;G165&amp;"*",Key!$M$2:$N$6,2,FALSE)</f>
        <v>0</v>
      </c>
      <c r="O165">
        <f>VLOOKUP("*"&amp;G165&amp;"*",Key!$Q$2:$R$11,2,FALSE)</f>
        <v>0</v>
      </c>
      <c r="P165">
        <v>1070</v>
      </c>
      <c r="Q165" s="8">
        <v>7000000</v>
      </c>
      <c r="R165" t="s">
        <v>338</v>
      </c>
      <c r="S165">
        <f>VLOOKUP(R165, Key!$T$2:$U$27, 2, FALSE)</f>
        <v>14</v>
      </c>
      <c r="T165">
        <f t="shared" si="18"/>
        <v>1</v>
      </c>
      <c r="U165">
        <f>_xlfn.IFS(F165=2017, VLOOKUP(H165, 'State Pop'!$B$2:$F$55,5),F165=2016, VLOOKUP(H165, 'State Pop'!$B$2:$F$55,4), F165=2015, VLOOKUP(H165, 'State Pop'!$B$2:$F$55,3), F165=2014, VLOOKUP(H165, 'State Pop'!$B$2:$F$55,2))</f>
        <v>0</v>
      </c>
      <c r="V165">
        <f>_xlfn.IFS(C165=2014, _xlfn.IFS(D165=1, VLOOKUP(H165, Film_Workers!$B$2:$AR$55, 2, FALSE), D165=2, VLOOKUP(H165, Film_Workers!$B$2:$AR$55, 3, FALSE), D165=3, VLOOKUP(H165, Film_Workers!$B$2:$AR$55, 4, FALSE), D165=4, VLOOKUP(H165, Film_Workers!$B$2:$AR$55, 5, FALSE), D165=5, VLOOKUP(H165, Film_Workers!$B$2:$AR$55, 6, FALSE), D165=6, VLOOKUP(H165, Film_Workers!$B$2:$AR$55, 7, FALSE), D165=7, VLOOKUP(H165, Film_Workers!$B$2:$AR$55, 8, FALSE), D165=8, VLOOKUP(H165, Film_Workers!$B$2:$AR$55, 9, FALSE), D165=9, VLOOKUP(H165, Film_Workers!$B$2:$AR$55, 10, FALSE), D165=10, VLOOKUP(H165, Film_Workers!$B$2:$AR$55, 11, FALSE), D165=11, VLOOKUP(H165, Film_Workers!$B$2:$AR$55, 12, FALSE), D165=12, VLOOKUP(H165, Film_Workers!$B$2:$AR$55, 13, FALSE)), C165=2015, _xlfn.IFS(D165=1, VLOOKUP(H165, Film_Workers!$B$2:$AR$55, 14, FALSE), D165=2, VLOOKUP(H165, Film_Workers!$B$2:$AR$55, 15, FALSE), D165=3, VLOOKUP(H165, Film_Workers!$B$2:$AR$55, 16, FALSE), D165=4, VLOOKUP(H165, Film_Workers!$B$2:$AR$55, 17, FALSE), D165=5, VLOOKUP(H165, Film_Workers!$B$2:$AR$55, 18, FALSE), D165=6, VLOOKUP(H165, Film_Workers!$B$2:$AR$55, 19, FALSE), D165=7, VLOOKUP(H165, Film_Workers!$B$2:$AR$55, 20, FALSE), D165=8, VLOOKUP(H165, Film_Workers!$B$2:$AR$55, 21, FALSE), D165=9, VLOOKUP(H165, Film_Workers!$B$2:$AR$55, 22, FALSE), D165=10, VLOOKUP(H165, Film_Workers!$B$2:$AR$55, 23, FALSE), D165=11, VLOOKUP(H165, Film_Workers!$B$2:$AR$55, 24, FALSE), D165=12, VLOOKUP(H165, Film_Workers!$B$2:$AR$55, 25, FALSE)), C165=2016, _xlfn.IFS(D165=1, VLOOKUP(H165, Film_Workers!$B$2:$AR$55, 26, FALSE), D165=2, VLOOKUP(H165, Film_Workers!$B$2:$AR$55, 27, FALSE), D165=3, VLOOKUP(H165, Film_Workers!$B$2:$AR$55, 28, FALSE), D165=4, VLOOKUP(H165, Film_Workers!$B$2:$AR$55, 29, FALSE), D165=5, VLOOKUP(H165, Film_Workers!$B$2:$AR$55, 30, FALSE), D165=6, VLOOKUP(H165, Film_Workers!$B$2:$AR$55, 31, FALSE), D165=7, VLOOKUP(H165, Film_Workers!$B$2:$AR$55, 32, FALSE), D165=8, VLOOKUP(H165, Film_Workers!$B$2:$AR$55, 33, FALSE), D165=9, VLOOKUP(H165, Film_Workers!$B$2:$AR$55, 34, FALSE), D165=10, VLOOKUP(H165, Film_Workers!$B$2:$AR$55, 35, FALSE), D165=11, VLOOKUP(H165, Film_Workers!$B$2:$AR$55, 36, FALSE), D165=12, VLOOKUP(H165, Film_Workers!$B$2:$AR$55, 37, FALSE)), C165=2017, _xlfn.IFS(D165=1, VLOOKUP(H165, Film_Workers!$B$2:$AR$55, 38, FALSE), D165=2, VLOOKUP(H165, Film_Workers!$B$2:$AR$55, 39, FALSE), D165=3, VLOOKUP(H165, Film_Workers!$B$2:$AR$55, 40, FALSE), D165=4, VLOOKUP(H165, Film_Workers!$B$2:$AR$55, 41, FALSE), D165=5, VLOOKUP(H165, Film_Workers!$B$2:$AR$55, 42, FALSE), D165=6, VLOOKUP(H165, Film_Workers!$B$2:$AR$55, 43)))</f>
        <v>0</v>
      </c>
      <c r="W165">
        <f>_xlfn.IFS(C165=2014, _xlfn.IFS(D165=1, VLOOKUP(H165, Priv_Workers!$B$2:$AR$55, 2, FALSE), D165=2, VLOOKUP(H165, Priv_Workers!$B$2:$AR$55, 3, FALSE), D165=3, VLOOKUP(H165, Priv_Workers!$B$2:$AR$55, 4, FALSE), D165=4, VLOOKUP(H165, Priv_Workers!$B$2:$AR$55, 5, FALSE), D165=5, VLOOKUP(H165, Priv_Workers!$B$2:$AR$55, 6, FALSE), D165=6, VLOOKUP(H165, Priv_Workers!$B$2:$AR$55, 7, FALSE), D165=7, VLOOKUP(H165, Priv_Workers!$B$2:$AR$55, 8, FALSE), D165=8, VLOOKUP(H165, Priv_Workers!$B$2:$AR$55, 9, FALSE), D165=9, VLOOKUP(H165, Priv_Workers!$B$2:$AR$55, 10, FALSE), D165=10, VLOOKUP(H165, Priv_Workers!$B$2:$AR$55, 11, FALSE), D165=11, VLOOKUP(H165, Priv_Workers!$B$2:$AR$55, 12, FALSE), D165=12, VLOOKUP(H165, Priv_Workers!$B$2:$AR$55, 13, FALSE)), C165=2015, _xlfn.IFS(D165=1, VLOOKUP(H165, Priv_Workers!$B$2:$AR$55, 14, FALSE), D165=2, VLOOKUP(H165, Priv_Workers!$B$2:$AR$55, 15, FALSE), D165=3, VLOOKUP(H165, Priv_Workers!$B$2:$AR$55, 16, FALSE), D165=4, VLOOKUP(H165, Priv_Workers!$B$2:$AR$55, 17, FALSE), D165=5, VLOOKUP(H165, Priv_Workers!$B$2:$AR$55, 18, FALSE), D165=6, VLOOKUP(H165, Priv_Workers!$B$2:$AR$55, 19, FALSE), D165=7, VLOOKUP(H165, Priv_Workers!$B$2:$AR$55, 20, FALSE), D165=8, VLOOKUP(H165, Priv_Workers!$B$2:$AR$55, 21, FALSE), D165=9, VLOOKUP(H165, Priv_Workers!$B$2:$AR$55, 22, FALSE), D165=10, VLOOKUP(H165, Priv_Workers!$B$2:$AR$55, 23, FALSE), D165=11, VLOOKUP(H165, Priv_Workers!$B$2:$AR$55, 24, FALSE), D165=12, VLOOKUP(H165, Priv_Workers!$B$2:$AR$55, 25, FALSE)), C165=2016, _xlfn.IFS(D165=1, VLOOKUP(H165, Priv_Workers!$B$2:$AR$55, 26, FALSE), D165=2, VLOOKUP(H165, Priv_Workers!$B$2:$AR$55, 27, FALSE), D165=3, VLOOKUP(H165, Priv_Workers!$B$2:$AR$55, 28, FALSE), D165=4, VLOOKUP(H165, Priv_Workers!$B$2:$AR$55, 29, FALSE), D165=5, VLOOKUP(H165, Priv_Workers!$B$2:$AR$55, 30, FALSE), D165=6, VLOOKUP(H165, Priv_Workers!$B$2:$AR$55, 31, FALSE), D165=7, VLOOKUP(H165, Priv_Workers!$B$2:$AR$55, 32, FALSE), D165=8, VLOOKUP(H165, Priv_Workers!$B$2:$AR$55, 33, FALSE), D165=9, VLOOKUP(H165, Priv_Workers!$B$2:$AR$55, 34, FALSE), D165=10, VLOOKUP(H165, Priv_Workers!$B$2:$AR$55, 35, FALSE), D165=11, VLOOKUP(H165, Priv_Workers!$B$2:$AR$55, 36, FALSE), D165=12, VLOOKUP(H165, Priv_Workers!$B$2:$AR$55, 37, FALSE)), C165=2017, _xlfn.IFS(D165=1, VLOOKUP(H165, Priv_Workers!$B$2:$AR$55, 38, FALSE), D165=2, VLOOKUP(H165, Priv_Workers!$B$2:$AR$55, 39, FALSE), D165=3, VLOOKUP(H165, Priv_Workers!$B$2:$AR$55, 40, FALSE), D165=4, VLOOKUP(H165, Priv_Workers!$B$2:$AR$55, 41, FALSE), D165=5, VLOOKUP(H165, Priv_Workers!$B$2:$AR$55, 42, FALSE), D165=6, VLOOKUP(H165, Priv_Workers!$B$2:$AR$55, 43)))</f>
        <v>0</v>
      </c>
      <c r="X165" s="15" t="e">
        <f t="shared" si="19"/>
        <v>#DIV/0!</v>
      </c>
      <c r="Y165" s="8">
        <f>_xlfn.IFS(C165=2014, _xlfn.IFS(E165=1, VLOOKUP(H165, Wage_Info!$B$2:$AD$55, 2, FALSE), E165=2, VLOOKUP(H165, Wage_Info!$B$2:$AD$55, 3, FALSE), E165=3, VLOOKUP(H165, Wage_Info!$B$2:$AD$55, 4, FALSE), E165=4, VLOOKUP(H165, Wage_Info!$B$2:$AD$55, 5, FALSE)), C165=2015, _xlfn.IFS(E165=1, VLOOKUP(H165, Wage_Info!$B$2:$AD$55, 6, FALSE), E165=2, VLOOKUP(H165, Wage_Info!$B$2:$AD$55, 7, FALSE), E165=3, VLOOKUP(H165, Wage_Info!$B$2:$AD$55, 8, FALSE), E165=4, VLOOKUP(H165, Wage_Info!$B$2:$AD$55, 9, FALSE)), C165=2016, _xlfn.IFS(E165=1, VLOOKUP(H165, Wage_Info!$B$2:$AD$55, 10, FALSE), E165=2, VLOOKUP(H165, Wage_Info!$B$2:$AD$55, 11, FALSE), E165=3, VLOOKUP(H165, Wage_Info!$B$2:$AD$55, 12, FALSE), E165=4, VLOOKUP(H165, Wage_Info!$B$2:$AD$55, 13, FALSE)), C165=2017, _xlfn.IFS(E165=1, VLOOKUP(H165, Wage_Info!$B$2:$AD$55, 14, FALSE), E165=2, VLOOKUP(H165, Wage_Info!$B$2:$AD$55, 15, FALSE)))</f>
        <v>0</v>
      </c>
      <c r="Z165" s="8">
        <f>_xlfn.IFS(C165=2014, _xlfn.IFS(E165=1, VLOOKUP(H165, Wage_Info!$B$2:$AD$55, 16, FALSE), E165=2, VLOOKUP(H165, Wage_Info!$B$2:$AD$55, 17, FALSE), E165=3, VLOOKUP(H165, Wage_Info!$B$2:$AD$55, 18, FALSE), E165=4, VLOOKUP(H165, Wage_Info!$B$2:$AD$55, 19, FALSE)), C165=2015, _xlfn.IFS(E165=1, VLOOKUP(H165, Wage_Info!$B$2:$AD$55, 20, FALSE), E165=2, VLOOKUP(H165, Wage_Info!$B$2:$AD$55, 21, FALSE), E165=3, VLOOKUP(H165, Wage_Info!$B$2:$AD$55, 22, FALSE), E165=4, VLOOKUP(H165, Wage_Info!$B$2:$AD$55, 23, FALSE)), C165=2016, _xlfn.IFS(E165=1, VLOOKUP(H165, Wage_Info!$B$2:$AD$55, 24, FALSE), E165=2, VLOOKUP(H165, Wage_Info!$B$2:$AD$55, 25, FALSE), E165=3, VLOOKUP(H165, Wage_Info!$B$2:$AD$55, 26, FALSE), E165=4, VLOOKUP(H165, Wage_Info!$B$2:$AD$55, 27, FALSE)), C165=2017, _xlfn.IFS(E165=1, VLOOKUP(H165, Wage_Info!$B$2:$AD$55, 28, FALSE), E165=2, VLOOKUP(H165, Wage_Info!$B$2:$AD$55, 29, FALSE)))</f>
        <v>0</v>
      </c>
      <c r="AA165" s="16" t="e">
        <f t="shared" si="20"/>
        <v>#DIV/0!</v>
      </c>
      <c r="AB165">
        <f>Key!C318</f>
        <v>1</v>
      </c>
      <c r="AC165">
        <f t="shared" si="21"/>
        <v>0</v>
      </c>
      <c r="AD165">
        <f t="shared" si="22"/>
        <v>0</v>
      </c>
      <c r="AE165">
        <f t="shared" si="23"/>
        <v>0</v>
      </c>
    </row>
    <row r="166" spans="1:31" x14ac:dyDescent="0.3">
      <c r="A166">
        <v>17</v>
      </c>
      <c r="B166">
        <v>17</v>
      </c>
      <c r="C166">
        <v>2015</v>
      </c>
      <c r="D166">
        <v>6</v>
      </c>
      <c r="E166">
        <f t="shared" si="16"/>
        <v>2</v>
      </c>
      <c r="F166">
        <v>2016</v>
      </c>
      <c r="G166" t="s">
        <v>31</v>
      </c>
      <c r="H166" s="13">
        <f>VALUE(IF(G166="foreign",53,SUBSTITUTE(G166,G166,VLOOKUP(G166,Key!$F$2:$G$55,2,))))</f>
        <v>22</v>
      </c>
      <c r="I166" t="s">
        <v>42</v>
      </c>
      <c r="J166">
        <f>VALUE(_xlfn.IFS(I166="foreign",53,I166="fictional",54,NOT(OR(I166="foreign",I166="fictional")),SUBSTITUTE(I166,I166,VLOOKUP(I166,Key!$F$2:$G$55,2,))))</f>
        <v>33</v>
      </c>
      <c r="K166">
        <f t="shared" si="17"/>
        <v>0</v>
      </c>
      <c r="L166">
        <f>VLOOKUP(H166, Key!$G$2:$J$54, 2)</f>
        <v>4</v>
      </c>
      <c r="M166">
        <f>VLOOKUP(J166, Key!$G$2:$J$54, 2)</f>
        <v>3</v>
      </c>
      <c r="N166">
        <f>VLOOKUP("*"&amp;G166&amp;"*",Key!$M$2:$N$6,2,FALSE)</f>
        <v>2</v>
      </c>
      <c r="O166">
        <f>VLOOKUP("*"&amp;G166&amp;"*",Key!$Q$2:$R$11,2,FALSE)</f>
        <v>5</v>
      </c>
      <c r="P166">
        <v>3963</v>
      </c>
      <c r="Q166" s="8">
        <v>144000000</v>
      </c>
      <c r="R166" t="s">
        <v>179</v>
      </c>
      <c r="S166">
        <f>VLOOKUP(R166, Key!$T$2:$U$8, 2, FALSE)</f>
        <v>6</v>
      </c>
      <c r="T166">
        <f t="shared" si="18"/>
        <v>0</v>
      </c>
      <c r="U166">
        <f>_xlfn.IFS(F166=2017, VLOOKUP(H166, 'State Pop'!$B$2:$F$55,5),F166=2016, VLOOKUP(H166, 'State Pop'!$B$2:$F$55,4), F166=2015, VLOOKUP(H166, 'State Pop'!$B$2:$F$55,3), F166=2014, VLOOKUP(H166, 'State Pop'!$B$2:$F$55,2))</f>
        <v>6823721</v>
      </c>
      <c r="V166">
        <f>_xlfn.IFS(C174=2014, _xlfn.IFS(D174=1, VLOOKUP(H166, Film_Workers!$B$2:$AR$55, 2, FALSE), D174=2, VLOOKUP(H166, Film_Workers!$B$2:$AR$55, 3, FALSE), D174=3, VLOOKUP(H166, Film_Workers!$B$2:$AR$55, 4, FALSE), D174=4, VLOOKUP(H166, Film_Workers!$B$2:$AR$55, 5, FALSE), D174=5, VLOOKUP(H166, Film_Workers!$B$2:$AR$55, 6, FALSE), D174=6, VLOOKUP(H166, Film_Workers!$B$2:$AR$55, 7, FALSE), D174=7, VLOOKUP(H166, Film_Workers!$B$2:$AR$55, 8, FALSE), D174=8, VLOOKUP(H166, Film_Workers!$B$2:$AR$55, 9, FALSE), D174=9, VLOOKUP(H166, Film_Workers!$B$2:$AR$55, 10, FALSE), D174=10, VLOOKUP(H166, Film_Workers!$B$2:$AR$55, 11, FALSE), D174=11, VLOOKUP(H166, Film_Workers!$B$2:$AR$55, 12, FALSE), D174=12, VLOOKUP(H166, Film_Workers!$B$2:$AR$55, 13, FALSE)), C174=2015, _xlfn.IFS(D174=1, VLOOKUP(H166, Film_Workers!$B$2:$AR$55, 14, FALSE), D174=2, VLOOKUP(H166, Film_Workers!$B$2:$AR$55, 15, FALSE), D174=3, VLOOKUP(H166, Film_Workers!$B$2:$AR$55, 16, FALSE), D174=4, VLOOKUP(H166, Film_Workers!$B$2:$AR$55, 17, FALSE), D174=5, VLOOKUP(H166, Film_Workers!$B$2:$AR$55, 18, FALSE), D174=6, VLOOKUP(H166, Film_Workers!$B$2:$AR$55, 19, FALSE), D174=7, VLOOKUP(H166, Film_Workers!$B$2:$AR$55, 20, FALSE), D174=8, VLOOKUP(H166, Film_Workers!$B$2:$AR$55, 21, FALSE), D174=9, VLOOKUP(H166, Film_Workers!$B$2:$AR$55, 22, FALSE), D174=10, VLOOKUP(H166, Film_Workers!$B$2:$AR$55, 23, FALSE), D174=11, VLOOKUP(H166, Film_Workers!$B$2:$AR$55, 24, FALSE), D174=12, VLOOKUP(H166, Film_Workers!$B$2:$AR$55, 25, FALSE)), C174=2016, _xlfn.IFS(D174=1, VLOOKUP(H166, Film_Workers!$B$2:$AR$55, 26, FALSE), D174=2, VLOOKUP(H166, Film_Workers!$B$2:$AR$55, 27, FALSE), D174=3, VLOOKUP(H166, Film_Workers!$B$2:$AR$55, 28, FALSE), D174=4, VLOOKUP(H166, Film_Workers!$B$2:$AR$55, 29, FALSE), D174=5, VLOOKUP(H166, Film_Workers!$B$2:$AR$55, 30, FALSE), D174=6, VLOOKUP(H166, Film_Workers!$B$2:$AR$55, 31, FALSE), D174=7, VLOOKUP(H166, Film_Workers!$B$2:$AR$55, 32, FALSE), D174=8, VLOOKUP(H166, Film_Workers!$B$2:$AR$55, 33, FALSE), D174=9, VLOOKUP(H166, Film_Workers!$B$2:$AR$55, 34, FALSE), D174=10, VLOOKUP(H166, Film_Workers!$B$2:$AR$55, 35, FALSE), D174=11, VLOOKUP(H166, Film_Workers!$B$2:$AR$55, 36, FALSE), D174=12, VLOOKUP(H166, Film_Workers!$B$2:$AR$55, 37, FALSE)), C174=2017, _xlfn.IFS(D174=1, VLOOKUP(H166, Film_Workers!$B$2:$AR$55, 38, FALSE), D174=2, VLOOKUP(H166, Film_Workers!$B$2:$AR$55, 39, FALSE), D174=3, VLOOKUP(H166, Film_Workers!$B$2:$AR$55, 40, FALSE), D174=4, VLOOKUP(H166, Film_Workers!$B$2:$AR$55, 41, FALSE), D174=5, VLOOKUP(H166, Film_Workers!$B$2:$AR$55, 42, FALSE), D174=6, VLOOKUP(H166, Film_Workers!$B$2:$AR$55, 43)))</f>
        <v>2124</v>
      </c>
      <c r="W166">
        <f>_xlfn.IFS(C166=2014, _xlfn.IFS(D166=1, VLOOKUP(H166, Priv_Workers!$B$2:$AR$55, 2, FALSE), D166=2, VLOOKUP(H166, Priv_Workers!$B$2:$AR$55, 3, FALSE), D166=3, VLOOKUP(H166, Priv_Workers!$B$2:$AR$55, 4, FALSE), D166=4, VLOOKUP(H166, Priv_Workers!$B$2:$AR$55, 5, FALSE), D166=5, VLOOKUP(H166, Priv_Workers!$B$2:$AR$55, 6, FALSE), D166=6, VLOOKUP(H166, Priv_Workers!$B$2:$AR$55, 7, FALSE), D166=7, VLOOKUP(H166, Priv_Workers!$B$2:$AR$55, 8, FALSE), D166=8, VLOOKUP(H166, Priv_Workers!$B$2:$AR$55, 9, FALSE), D166=9, VLOOKUP(H166, Priv_Workers!$B$2:$AR$55, 10, FALSE), D166=10, VLOOKUP(H166, Priv_Workers!$B$2:$AR$55, 11, FALSE), D166=11, VLOOKUP(H166, Priv_Workers!$B$2:$AR$55, 12, FALSE), D166=12, VLOOKUP(H166, Priv_Workers!$B$2:$AR$55, 13, FALSE)), C166=2015, _xlfn.IFS(D166=1, VLOOKUP(H166, Priv_Workers!$B$2:$AR$55, 14, FALSE), D166=2, VLOOKUP(H166, Priv_Workers!$B$2:$AR$55, 15, FALSE), D166=3, VLOOKUP(H166, Priv_Workers!$B$2:$AR$55, 16, FALSE), D166=4, VLOOKUP(H166, Priv_Workers!$B$2:$AR$55, 17, FALSE), D166=5, VLOOKUP(H166, Priv_Workers!$B$2:$AR$55, 18, FALSE), D166=6, VLOOKUP(H166, Priv_Workers!$B$2:$AR$55, 19, FALSE), D166=7, VLOOKUP(H166, Priv_Workers!$B$2:$AR$55, 20, FALSE), D166=8, VLOOKUP(H166, Priv_Workers!$B$2:$AR$55, 21, FALSE), D166=9, VLOOKUP(H166, Priv_Workers!$B$2:$AR$55, 22, FALSE), D166=10, VLOOKUP(H166, Priv_Workers!$B$2:$AR$55, 23, FALSE), D166=11, VLOOKUP(H166, Priv_Workers!$B$2:$AR$55, 24, FALSE), D166=12, VLOOKUP(H166, Priv_Workers!$B$2:$AR$55, 25, FALSE)), C166=2016, _xlfn.IFS(D166=1, VLOOKUP(H166, Priv_Workers!$B$2:$AR$55, 26, FALSE), D166=2, VLOOKUP(H166, Priv_Workers!$B$2:$AR$55, 27, FALSE), D166=3, VLOOKUP(H166, Priv_Workers!$B$2:$AR$55, 28, FALSE), D166=4, VLOOKUP(H166, Priv_Workers!$B$2:$AR$55, 29, FALSE), D166=5, VLOOKUP(H166, Priv_Workers!$B$2:$AR$55, 30, FALSE), D166=6, VLOOKUP(H166, Priv_Workers!$B$2:$AR$55, 31, FALSE), D166=7, VLOOKUP(H166, Priv_Workers!$B$2:$AR$55, 32, FALSE), D166=8, VLOOKUP(H166, Priv_Workers!$B$2:$AR$55, 33, FALSE), D166=9, VLOOKUP(H166, Priv_Workers!$B$2:$AR$55, 34, FALSE), D166=10, VLOOKUP(H166, Priv_Workers!$B$2:$AR$55, 35, FALSE), D166=11, VLOOKUP(H166, Priv_Workers!$B$2:$AR$55, 36, FALSE), D166=12, VLOOKUP(H166, Priv_Workers!$B$2:$AR$55, 37, FALSE)), C166=2017, _xlfn.IFS(D166=1, VLOOKUP(H166, Priv_Workers!$B$2:$AR$55, 38, FALSE), D166=2, VLOOKUP(H166, Priv_Workers!$B$2:$AR$55, 39, FALSE), D166=3, VLOOKUP(H166, Priv_Workers!$B$2:$AR$55, 40, FALSE), D166=4, VLOOKUP(H166, Priv_Workers!$B$2:$AR$55, 41, FALSE), D166=5, VLOOKUP(H166, Priv_Workers!$B$2:$AR$55, 42, FALSE), D166=6, VLOOKUP(H166, Priv_Workers!$B$2:$AR$55, 43)))</f>
        <v>3056593</v>
      </c>
      <c r="X166" s="15">
        <f t="shared" si="19"/>
        <v>6.9489133816638324E-4</v>
      </c>
      <c r="Y166" s="8">
        <f>_xlfn.IFS(C166=2014, _xlfn.IFS(E166=1, VLOOKUP(H166, Wage_Info!$B$2:$AD$55, 2, FALSE), E166=2, VLOOKUP(H166, Wage_Info!$B$2:$AD$55, 3, FALSE), E166=3, VLOOKUP(H166, Wage_Info!$B$2:$AD$55, 4, FALSE), E166=4, VLOOKUP(H166, Wage_Info!$B$2:$AD$55, 5, FALSE)), C166=2015, _xlfn.IFS(E166=1, VLOOKUP(H166, Wage_Info!$B$2:$AD$55, 6, FALSE), E166=2, VLOOKUP(H166, Wage_Info!$B$2:$AD$55, 7, FALSE), E166=3, VLOOKUP(H166, Wage_Info!$B$2:$AD$55, 8, FALSE), E166=4, VLOOKUP(H166, Wage_Info!$B$2:$AD$55, 9, FALSE)), C166=2016, _xlfn.IFS(E166=1, VLOOKUP(H166, Wage_Info!$B$2:$AD$55, 10, FALSE), E166=2, VLOOKUP(H166, Wage_Info!$B$2:$AD$55, 11, FALSE), E166=3, VLOOKUP(H166, Wage_Info!$B$2:$AD$55, 12, FALSE), E166=4, VLOOKUP(H166, Wage_Info!$B$2:$AD$55, 13, FALSE)), C166=2017, _xlfn.IFS(E166=1, VLOOKUP(H166, Wage_Info!$B$2:$AD$55, 14, FALSE), E166=2, VLOOKUP(H166, Wage_Info!$B$2:$AD$55, 15, FALSE)))</f>
        <v>23738554</v>
      </c>
      <c r="Z166" s="8">
        <f>_xlfn.IFS(C166=2014, _xlfn.IFS(E166=1, VLOOKUP(H166, Wage_Info!$B$2:$AD$55, 16, FALSE), E166=2, VLOOKUP(H166, Wage_Info!$B$2:$AD$55, 17, FALSE), E166=3, VLOOKUP(H166, Wage_Info!$B$2:$AD$55, 18, FALSE), E166=4, VLOOKUP(H166, Wage_Info!$B$2:$AD$55, 19, FALSE)), C166=2015, _xlfn.IFS(E166=1, VLOOKUP(H166, Wage_Info!$B$2:$AD$55, 20, FALSE), E166=2, VLOOKUP(H166, Wage_Info!$B$2:$AD$55, 21, FALSE), E166=3, VLOOKUP(H166, Wage_Info!$B$2:$AD$55, 22, FALSE), E166=4, VLOOKUP(H166, Wage_Info!$B$2:$AD$55, 23, FALSE)), C166=2016, _xlfn.IFS(E166=1, VLOOKUP(H166, Wage_Info!$B$2:$AD$55, 24, FALSE), E166=2, VLOOKUP(H166, Wage_Info!$B$2:$AD$55, 25, FALSE), E166=3, VLOOKUP(H166, Wage_Info!$B$2:$AD$55, 26, FALSE), E166=4, VLOOKUP(H166, Wage_Info!$B$2:$AD$55, 27, FALSE)), C166=2017, _xlfn.IFS(E166=1, VLOOKUP(H166, Wage_Info!$B$2:$AD$55, 28, FALSE), E166=2, VLOOKUP(H166, Wage_Info!$B$2:$AD$55, 29, FALSE)))</f>
        <v>47470416522</v>
      </c>
      <c r="AA166" s="16">
        <f t="shared" si="20"/>
        <v>5.0007048050649497E-4</v>
      </c>
      <c r="AB166">
        <f>Key!C18</f>
        <v>1</v>
      </c>
      <c r="AC166">
        <f t="shared" si="21"/>
        <v>0</v>
      </c>
      <c r="AD166">
        <f t="shared" si="22"/>
        <v>0</v>
      </c>
      <c r="AE166">
        <f t="shared" si="23"/>
        <v>0</v>
      </c>
    </row>
    <row r="167" spans="1:31" x14ac:dyDescent="0.3">
      <c r="A167">
        <v>21</v>
      </c>
      <c r="B167">
        <v>21</v>
      </c>
      <c r="C167">
        <v>2015</v>
      </c>
      <c r="D167">
        <v>6</v>
      </c>
      <c r="E167">
        <f t="shared" si="16"/>
        <v>2</v>
      </c>
      <c r="F167">
        <v>2016</v>
      </c>
      <c r="G167" t="s">
        <v>187</v>
      </c>
      <c r="H167" s="13">
        <f>VALUE(IF(G167="foreign",53,SUBSTITUTE(G167,G167,VLOOKUP(G167,Key!$F$2:$G$55,2,))))</f>
        <v>53</v>
      </c>
      <c r="I167" t="s">
        <v>186</v>
      </c>
      <c r="J167">
        <f>VALUE(_xlfn.IFS(I167="foreign",53,I167="fictional",54,NOT(OR(I167="foreign",I167="fictional")),SUBSTITUTE(I167,I167,VLOOKUP(I167,Key!$F$2:$G$55,2,))))</f>
        <v>54</v>
      </c>
      <c r="K167">
        <f t="shared" si="17"/>
        <v>0</v>
      </c>
      <c r="L167">
        <f>VLOOKUP(H167, Key!$G$2:$J$54, 2)</f>
        <v>0</v>
      </c>
      <c r="M167">
        <f>VLOOKUP(J167, Key!$G$2:$J$54, 2)</f>
        <v>0</v>
      </c>
      <c r="N167">
        <f>VLOOKUP("*"&amp;G167&amp;"*",Key!$M$2:$N$6,2,FALSE)</f>
        <v>0</v>
      </c>
      <c r="O167">
        <f>VLOOKUP("*"&amp;G167&amp;"*",Key!$Q$2:$R$11,2,FALSE)</f>
        <v>0</v>
      </c>
      <c r="P167">
        <v>3928</v>
      </c>
      <c r="Q167" s="8">
        <v>185000000</v>
      </c>
      <c r="R167" t="s">
        <v>178</v>
      </c>
      <c r="S167">
        <f>VLOOKUP(R167, Key!$T$2:$U$8, 2, FALSE)</f>
        <v>5</v>
      </c>
      <c r="T167">
        <f t="shared" si="18"/>
        <v>0</v>
      </c>
      <c r="U167">
        <f>_xlfn.IFS(F167=2017, VLOOKUP(H167, 'State Pop'!$B$2:$F$55,5),F167=2016, VLOOKUP(H167, 'State Pop'!$B$2:$F$55,4), F167=2015, VLOOKUP(H167, 'State Pop'!$B$2:$F$55,3), F167=2014, VLOOKUP(H167, 'State Pop'!$B$2:$F$55,2))</f>
        <v>0</v>
      </c>
      <c r="V167">
        <f>_xlfn.IFS(C175=2014, _xlfn.IFS(D175=1, VLOOKUP(H167, Film_Workers!$B$2:$AR$55, 2, FALSE), D175=2, VLOOKUP(H167, Film_Workers!$B$2:$AR$55, 3, FALSE), D175=3, VLOOKUP(H167, Film_Workers!$B$2:$AR$55, 4, FALSE), D175=4, VLOOKUP(H167, Film_Workers!$B$2:$AR$55, 5, FALSE), D175=5, VLOOKUP(H167, Film_Workers!$B$2:$AR$55, 6, FALSE), D175=6, VLOOKUP(H167, Film_Workers!$B$2:$AR$55, 7, FALSE), D175=7, VLOOKUP(H167, Film_Workers!$B$2:$AR$55, 8, FALSE), D175=8, VLOOKUP(H167, Film_Workers!$B$2:$AR$55, 9, FALSE), D175=9, VLOOKUP(H167, Film_Workers!$B$2:$AR$55, 10, FALSE), D175=10, VLOOKUP(H167, Film_Workers!$B$2:$AR$55, 11, FALSE), D175=11, VLOOKUP(H167, Film_Workers!$B$2:$AR$55, 12, FALSE), D175=12, VLOOKUP(H167, Film_Workers!$B$2:$AR$55, 13, FALSE)), C175=2015, _xlfn.IFS(D175=1, VLOOKUP(H167, Film_Workers!$B$2:$AR$55, 14, FALSE), D175=2, VLOOKUP(H167, Film_Workers!$B$2:$AR$55, 15, FALSE), D175=3, VLOOKUP(H167, Film_Workers!$B$2:$AR$55, 16, FALSE), D175=4, VLOOKUP(H167, Film_Workers!$B$2:$AR$55, 17, FALSE), D175=5, VLOOKUP(H167, Film_Workers!$B$2:$AR$55, 18, FALSE), D175=6, VLOOKUP(H167, Film_Workers!$B$2:$AR$55, 19, FALSE), D175=7, VLOOKUP(H167, Film_Workers!$B$2:$AR$55, 20, FALSE), D175=8, VLOOKUP(H167, Film_Workers!$B$2:$AR$55, 21, FALSE), D175=9, VLOOKUP(H167, Film_Workers!$B$2:$AR$55, 22, FALSE), D175=10, VLOOKUP(H167, Film_Workers!$B$2:$AR$55, 23, FALSE), D175=11, VLOOKUP(H167, Film_Workers!$B$2:$AR$55, 24, FALSE), D175=12, VLOOKUP(H167, Film_Workers!$B$2:$AR$55, 25, FALSE)), C175=2016, _xlfn.IFS(D175=1, VLOOKUP(H167, Film_Workers!$B$2:$AR$55, 26, FALSE), D175=2, VLOOKUP(H167, Film_Workers!$B$2:$AR$55, 27, FALSE), D175=3, VLOOKUP(H167, Film_Workers!$B$2:$AR$55, 28, FALSE), D175=4, VLOOKUP(H167, Film_Workers!$B$2:$AR$55, 29, FALSE), D175=5, VLOOKUP(H167, Film_Workers!$B$2:$AR$55, 30, FALSE), D175=6, VLOOKUP(H167, Film_Workers!$B$2:$AR$55, 31, FALSE), D175=7, VLOOKUP(H167, Film_Workers!$B$2:$AR$55, 32, FALSE), D175=8, VLOOKUP(H167, Film_Workers!$B$2:$AR$55, 33, FALSE), D175=9, VLOOKUP(H167, Film_Workers!$B$2:$AR$55, 34, FALSE), D175=10, VLOOKUP(H167, Film_Workers!$B$2:$AR$55, 35, FALSE), D175=11, VLOOKUP(H167, Film_Workers!$B$2:$AR$55, 36, FALSE), D175=12, VLOOKUP(H167, Film_Workers!$B$2:$AR$55, 37, FALSE)), C175=2017, _xlfn.IFS(D175=1, VLOOKUP(H167, Film_Workers!$B$2:$AR$55, 38, FALSE), D175=2, VLOOKUP(H167, Film_Workers!$B$2:$AR$55, 39, FALSE), D175=3, VLOOKUP(H167, Film_Workers!$B$2:$AR$55, 40, FALSE), D175=4, VLOOKUP(H167, Film_Workers!$B$2:$AR$55, 41, FALSE), D175=5, VLOOKUP(H167, Film_Workers!$B$2:$AR$55, 42, FALSE), D175=6, VLOOKUP(H167, Film_Workers!$B$2:$AR$55, 43)))</f>
        <v>0</v>
      </c>
      <c r="W167">
        <f>_xlfn.IFS(C167=2014, _xlfn.IFS(D167=1, VLOOKUP(H167, Priv_Workers!$B$2:$AR$55, 2, FALSE), D167=2, VLOOKUP(H167, Priv_Workers!$B$2:$AR$55, 3, FALSE), D167=3, VLOOKUP(H167, Priv_Workers!$B$2:$AR$55, 4, FALSE), D167=4, VLOOKUP(H167, Priv_Workers!$B$2:$AR$55, 5, FALSE), D167=5, VLOOKUP(H167, Priv_Workers!$B$2:$AR$55, 6, FALSE), D167=6, VLOOKUP(H167, Priv_Workers!$B$2:$AR$55, 7, FALSE), D167=7, VLOOKUP(H167, Priv_Workers!$B$2:$AR$55, 8, FALSE), D167=8, VLOOKUP(H167, Priv_Workers!$B$2:$AR$55, 9, FALSE), D167=9, VLOOKUP(H167, Priv_Workers!$B$2:$AR$55, 10, FALSE), D167=10, VLOOKUP(H167, Priv_Workers!$B$2:$AR$55, 11, FALSE), D167=11, VLOOKUP(H167, Priv_Workers!$B$2:$AR$55, 12, FALSE), D167=12, VLOOKUP(H167, Priv_Workers!$B$2:$AR$55, 13, FALSE)), C167=2015, _xlfn.IFS(D167=1, VLOOKUP(H167, Priv_Workers!$B$2:$AR$55, 14, FALSE), D167=2, VLOOKUP(H167, Priv_Workers!$B$2:$AR$55, 15, FALSE), D167=3, VLOOKUP(H167, Priv_Workers!$B$2:$AR$55, 16, FALSE), D167=4, VLOOKUP(H167, Priv_Workers!$B$2:$AR$55, 17, FALSE), D167=5, VLOOKUP(H167, Priv_Workers!$B$2:$AR$55, 18, FALSE), D167=6, VLOOKUP(H167, Priv_Workers!$B$2:$AR$55, 19, FALSE), D167=7, VLOOKUP(H167, Priv_Workers!$B$2:$AR$55, 20, FALSE), D167=8, VLOOKUP(H167, Priv_Workers!$B$2:$AR$55, 21, FALSE), D167=9, VLOOKUP(H167, Priv_Workers!$B$2:$AR$55, 22, FALSE), D167=10, VLOOKUP(H167, Priv_Workers!$B$2:$AR$55, 23, FALSE), D167=11, VLOOKUP(H167, Priv_Workers!$B$2:$AR$55, 24, FALSE), D167=12, VLOOKUP(H167, Priv_Workers!$B$2:$AR$55, 25, FALSE)), C167=2016, _xlfn.IFS(D167=1, VLOOKUP(H167, Priv_Workers!$B$2:$AR$55, 26, FALSE), D167=2, VLOOKUP(H167, Priv_Workers!$B$2:$AR$55, 27, FALSE), D167=3, VLOOKUP(H167, Priv_Workers!$B$2:$AR$55, 28, FALSE), D167=4, VLOOKUP(H167, Priv_Workers!$B$2:$AR$55, 29, FALSE), D167=5, VLOOKUP(H167, Priv_Workers!$B$2:$AR$55, 30, FALSE), D167=6, VLOOKUP(H167, Priv_Workers!$B$2:$AR$55, 31, FALSE), D167=7, VLOOKUP(H167, Priv_Workers!$B$2:$AR$55, 32, FALSE), D167=8, VLOOKUP(H167, Priv_Workers!$B$2:$AR$55, 33, FALSE), D167=9, VLOOKUP(H167, Priv_Workers!$B$2:$AR$55, 34, FALSE), D167=10, VLOOKUP(H167, Priv_Workers!$B$2:$AR$55, 35, FALSE), D167=11, VLOOKUP(H167, Priv_Workers!$B$2:$AR$55, 36, FALSE), D167=12, VLOOKUP(H167, Priv_Workers!$B$2:$AR$55, 37, FALSE)), C167=2017, _xlfn.IFS(D167=1, VLOOKUP(H167, Priv_Workers!$B$2:$AR$55, 38, FALSE), D167=2, VLOOKUP(H167, Priv_Workers!$B$2:$AR$55, 39, FALSE), D167=3, VLOOKUP(H167, Priv_Workers!$B$2:$AR$55, 40, FALSE), D167=4, VLOOKUP(H167, Priv_Workers!$B$2:$AR$55, 41, FALSE), D167=5, VLOOKUP(H167, Priv_Workers!$B$2:$AR$55, 42, FALSE), D167=6, VLOOKUP(H167, Priv_Workers!$B$2:$AR$55, 43)))</f>
        <v>0</v>
      </c>
      <c r="X167" s="15" t="e">
        <f t="shared" si="19"/>
        <v>#DIV/0!</v>
      </c>
      <c r="Y167" s="8">
        <f>_xlfn.IFS(C167=2014, _xlfn.IFS(E167=1, VLOOKUP(H167, Wage_Info!$B$2:$AD$55, 2, FALSE), E167=2, VLOOKUP(H167, Wage_Info!$B$2:$AD$55, 3, FALSE), E167=3, VLOOKUP(H167, Wage_Info!$B$2:$AD$55, 4, FALSE), E167=4, VLOOKUP(H167, Wage_Info!$B$2:$AD$55, 5, FALSE)), C167=2015, _xlfn.IFS(E167=1, VLOOKUP(H167, Wage_Info!$B$2:$AD$55, 6, FALSE), E167=2, VLOOKUP(H167, Wage_Info!$B$2:$AD$55, 7, FALSE), E167=3, VLOOKUP(H167, Wage_Info!$B$2:$AD$55, 8, FALSE), E167=4, VLOOKUP(H167, Wage_Info!$B$2:$AD$55, 9, FALSE)), C167=2016, _xlfn.IFS(E167=1, VLOOKUP(H167, Wage_Info!$B$2:$AD$55, 10, FALSE), E167=2, VLOOKUP(H167, Wage_Info!$B$2:$AD$55, 11, FALSE), E167=3, VLOOKUP(H167, Wage_Info!$B$2:$AD$55, 12, FALSE), E167=4, VLOOKUP(H167, Wage_Info!$B$2:$AD$55, 13, FALSE)), C167=2017, _xlfn.IFS(E167=1, VLOOKUP(H167, Wage_Info!$B$2:$AD$55, 14, FALSE), E167=2, VLOOKUP(H167, Wage_Info!$B$2:$AD$55, 15, FALSE)))</f>
        <v>0</v>
      </c>
      <c r="Z167" s="8">
        <f>_xlfn.IFS(C167=2014, _xlfn.IFS(E167=1, VLOOKUP(H167, Wage_Info!$B$2:$AD$55, 16, FALSE), E167=2, VLOOKUP(H167, Wage_Info!$B$2:$AD$55, 17, FALSE), E167=3, VLOOKUP(H167, Wage_Info!$B$2:$AD$55, 18, FALSE), E167=4, VLOOKUP(H167, Wage_Info!$B$2:$AD$55, 19, FALSE)), C167=2015, _xlfn.IFS(E167=1, VLOOKUP(H167, Wage_Info!$B$2:$AD$55, 20, FALSE), E167=2, VLOOKUP(H167, Wage_Info!$B$2:$AD$55, 21, FALSE), E167=3, VLOOKUP(H167, Wage_Info!$B$2:$AD$55, 22, FALSE), E167=4, VLOOKUP(H167, Wage_Info!$B$2:$AD$55, 23, FALSE)), C167=2016, _xlfn.IFS(E167=1, VLOOKUP(H167, Wage_Info!$B$2:$AD$55, 24, FALSE), E167=2, VLOOKUP(H167, Wage_Info!$B$2:$AD$55, 25, FALSE), E167=3, VLOOKUP(H167, Wage_Info!$B$2:$AD$55, 26, FALSE), E167=4, VLOOKUP(H167, Wage_Info!$B$2:$AD$55, 27, FALSE)), C167=2017, _xlfn.IFS(E167=1, VLOOKUP(H167, Wage_Info!$B$2:$AD$55, 28, FALSE), E167=2, VLOOKUP(H167, Wage_Info!$B$2:$AD$55, 29, FALSE)))</f>
        <v>0</v>
      </c>
      <c r="AA167" s="16" t="e">
        <f t="shared" si="20"/>
        <v>#DIV/0!</v>
      </c>
      <c r="AB167">
        <f>Key!C22</f>
        <v>1</v>
      </c>
      <c r="AC167">
        <f t="shared" si="21"/>
        <v>0</v>
      </c>
      <c r="AD167">
        <f t="shared" si="22"/>
        <v>0</v>
      </c>
      <c r="AE167">
        <f t="shared" si="23"/>
        <v>0</v>
      </c>
    </row>
    <row r="168" spans="1:31" x14ac:dyDescent="0.3">
      <c r="A168">
        <v>47</v>
      </c>
      <c r="B168">
        <v>47</v>
      </c>
      <c r="C168">
        <v>2015</v>
      </c>
      <c r="D168">
        <v>6</v>
      </c>
      <c r="E168">
        <f t="shared" si="16"/>
        <v>2</v>
      </c>
      <c r="F168">
        <v>2016</v>
      </c>
      <c r="G168" t="s">
        <v>187</v>
      </c>
      <c r="H168" s="13">
        <f>VALUE(IF(G168="foreign",53,SUBSTITUTE(G168,G168,VLOOKUP(G168,Key!$F$2:$G$55,2,))))</f>
        <v>53</v>
      </c>
      <c r="I168" t="s">
        <v>32</v>
      </c>
      <c r="J168">
        <f>VALUE(_xlfn.IFS(I168="foreign",53,I168="fictional",54,NOT(OR(I168="foreign",I168="fictional")),SUBSTITUTE(I168,I168,VLOOKUP(I168,Key!$F$2:$G$55,2,))))</f>
        <v>23</v>
      </c>
      <c r="K168">
        <f t="shared" si="17"/>
        <v>0</v>
      </c>
      <c r="L168">
        <f>VLOOKUP(H168, Key!$G$2:$J$54, 2)</f>
        <v>0</v>
      </c>
      <c r="M168">
        <f>VLOOKUP(J168, Key!$G$2:$J$54, 2)</f>
        <v>0</v>
      </c>
      <c r="N168">
        <f>VLOOKUP("*"&amp;G168&amp;"*",Key!$M$2:$N$6,2,FALSE)</f>
        <v>0</v>
      </c>
      <c r="O168">
        <f>VLOOKUP("*"&amp;G168&amp;"*",Key!$Q$2:$R$11,2,FALSE)</f>
        <v>0</v>
      </c>
      <c r="P168">
        <v>3384</v>
      </c>
      <c r="Q168" s="8">
        <v>9900000</v>
      </c>
      <c r="R168" t="s">
        <v>179</v>
      </c>
      <c r="S168">
        <f>VLOOKUP(R168, Key!$T$2:$U$8, 2, FALSE)</f>
        <v>6</v>
      </c>
      <c r="T168">
        <f t="shared" si="18"/>
        <v>0</v>
      </c>
      <c r="U168">
        <f>_xlfn.IFS(F168=2017, VLOOKUP(H168, 'State Pop'!$B$2:$F$55,5),F168=2016, VLOOKUP(H168, 'State Pop'!$B$2:$F$55,4), F168=2015, VLOOKUP(H168, 'State Pop'!$B$2:$F$55,3), F168=2014, VLOOKUP(H168, 'State Pop'!$B$2:$F$55,2))</f>
        <v>0</v>
      </c>
      <c r="V168">
        <f>_xlfn.IFS(C177=2014, _xlfn.IFS(D177=1, VLOOKUP(H168, Film_Workers!$B$2:$AR$55, 2, FALSE), D177=2, VLOOKUP(H168, Film_Workers!$B$2:$AR$55, 3, FALSE), D177=3, VLOOKUP(H168, Film_Workers!$B$2:$AR$55, 4, FALSE), D177=4, VLOOKUP(H168, Film_Workers!$B$2:$AR$55, 5, FALSE), D177=5, VLOOKUP(H168, Film_Workers!$B$2:$AR$55, 6, FALSE), D177=6, VLOOKUP(H168, Film_Workers!$B$2:$AR$55, 7, FALSE), D177=7, VLOOKUP(H168, Film_Workers!$B$2:$AR$55, 8, FALSE), D177=8, VLOOKUP(H168, Film_Workers!$B$2:$AR$55, 9, FALSE), D177=9, VLOOKUP(H168, Film_Workers!$B$2:$AR$55, 10, FALSE), D177=10, VLOOKUP(H168, Film_Workers!$B$2:$AR$55, 11, FALSE), D177=11, VLOOKUP(H168, Film_Workers!$B$2:$AR$55, 12, FALSE), D177=12, VLOOKUP(H168, Film_Workers!$B$2:$AR$55, 13, FALSE)), C177=2015, _xlfn.IFS(D177=1, VLOOKUP(H168, Film_Workers!$B$2:$AR$55, 14, FALSE), D177=2, VLOOKUP(H168, Film_Workers!$B$2:$AR$55, 15, FALSE), D177=3, VLOOKUP(H168, Film_Workers!$B$2:$AR$55, 16, FALSE), D177=4, VLOOKUP(H168, Film_Workers!$B$2:$AR$55, 17, FALSE), D177=5, VLOOKUP(H168, Film_Workers!$B$2:$AR$55, 18, FALSE), D177=6, VLOOKUP(H168, Film_Workers!$B$2:$AR$55, 19, FALSE), D177=7, VLOOKUP(H168, Film_Workers!$B$2:$AR$55, 20, FALSE), D177=8, VLOOKUP(H168, Film_Workers!$B$2:$AR$55, 21, FALSE), D177=9, VLOOKUP(H168, Film_Workers!$B$2:$AR$55, 22, FALSE), D177=10, VLOOKUP(H168, Film_Workers!$B$2:$AR$55, 23, FALSE), D177=11, VLOOKUP(H168, Film_Workers!$B$2:$AR$55, 24, FALSE), D177=12, VLOOKUP(H168, Film_Workers!$B$2:$AR$55, 25, FALSE)), C177=2016, _xlfn.IFS(D177=1, VLOOKUP(H168, Film_Workers!$B$2:$AR$55, 26, FALSE), D177=2, VLOOKUP(H168, Film_Workers!$B$2:$AR$55, 27, FALSE), D177=3, VLOOKUP(H168, Film_Workers!$B$2:$AR$55, 28, FALSE), D177=4, VLOOKUP(H168, Film_Workers!$B$2:$AR$55, 29, FALSE), D177=5, VLOOKUP(H168, Film_Workers!$B$2:$AR$55, 30, FALSE), D177=6, VLOOKUP(H168, Film_Workers!$B$2:$AR$55, 31, FALSE), D177=7, VLOOKUP(H168, Film_Workers!$B$2:$AR$55, 32, FALSE), D177=8, VLOOKUP(H168, Film_Workers!$B$2:$AR$55, 33, FALSE), D177=9, VLOOKUP(H168, Film_Workers!$B$2:$AR$55, 34, FALSE), D177=10, VLOOKUP(H168, Film_Workers!$B$2:$AR$55, 35, FALSE), D177=11, VLOOKUP(H168, Film_Workers!$B$2:$AR$55, 36, FALSE), D177=12, VLOOKUP(H168, Film_Workers!$B$2:$AR$55, 37, FALSE)), C177=2017, _xlfn.IFS(D177=1, VLOOKUP(H168, Film_Workers!$B$2:$AR$55, 38, FALSE), D177=2, VLOOKUP(H168, Film_Workers!$B$2:$AR$55, 39, FALSE), D177=3, VLOOKUP(H168, Film_Workers!$B$2:$AR$55, 40, FALSE), D177=4, VLOOKUP(H168, Film_Workers!$B$2:$AR$55, 41, FALSE), D177=5, VLOOKUP(H168, Film_Workers!$B$2:$AR$55, 42, FALSE), D177=6, VLOOKUP(H168, Film_Workers!$B$2:$AR$55, 43)))</f>
        <v>0</v>
      </c>
      <c r="W168">
        <f>_xlfn.IFS(C168=2014, _xlfn.IFS(D168=1, VLOOKUP(H168, Priv_Workers!$B$2:$AR$55, 2, FALSE), D168=2, VLOOKUP(H168, Priv_Workers!$B$2:$AR$55, 3, FALSE), D168=3, VLOOKUP(H168, Priv_Workers!$B$2:$AR$55, 4, FALSE), D168=4, VLOOKUP(H168, Priv_Workers!$B$2:$AR$55, 5, FALSE), D168=5, VLOOKUP(H168, Priv_Workers!$B$2:$AR$55, 6, FALSE), D168=6, VLOOKUP(H168, Priv_Workers!$B$2:$AR$55, 7, FALSE), D168=7, VLOOKUP(H168, Priv_Workers!$B$2:$AR$55, 8, FALSE), D168=8, VLOOKUP(H168, Priv_Workers!$B$2:$AR$55, 9, FALSE), D168=9, VLOOKUP(H168, Priv_Workers!$B$2:$AR$55, 10, FALSE), D168=10, VLOOKUP(H168, Priv_Workers!$B$2:$AR$55, 11, FALSE), D168=11, VLOOKUP(H168, Priv_Workers!$B$2:$AR$55, 12, FALSE), D168=12, VLOOKUP(H168, Priv_Workers!$B$2:$AR$55, 13, FALSE)), C168=2015, _xlfn.IFS(D168=1, VLOOKUP(H168, Priv_Workers!$B$2:$AR$55, 14, FALSE), D168=2, VLOOKUP(H168, Priv_Workers!$B$2:$AR$55, 15, FALSE), D168=3, VLOOKUP(H168, Priv_Workers!$B$2:$AR$55, 16, FALSE), D168=4, VLOOKUP(H168, Priv_Workers!$B$2:$AR$55, 17, FALSE), D168=5, VLOOKUP(H168, Priv_Workers!$B$2:$AR$55, 18, FALSE), D168=6, VLOOKUP(H168, Priv_Workers!$B$2:$AR$55, 19, FALSE), D168=7, VLOOKUP(H168, Priv_Workers!$B$2:$AR$55, 20, FALSE), D168=8, VLOOKUP(H168, Priv_Workers!$B$2:$AR$55, 21, FALSE), D168=9, VLOOKUP(H168, Priv_Workers!$B$2:$AR$55, 22, FALSE), D168=10, VLOOKUP(H168, Priv_Workers!$B$2:$AR$55, 23, FALSE), D168=11, VLOOKUP(H168, Priv_Workers!$B$2:$AR$55, 24, FALSE), D168=12, VLOOKUP(H168, Priv_Workers!$B$2:$AR$55, 25, FALSE)), C168=2016, _xlfn.IFS(D168=1, VLOOKUP(H168, Priv_Workers!$B$2:$AR$55, 26, FALSE), D168=2, VLOOKUP(H168, Priv_Workers!$B$2:$AR$55, 27, FALSE), D168=3, VLOOKUP(H168, Priv_Workers!$B$2:$AR$55, 28, FALSE), D168=4, VLOOKUP(H168, Priv_Workers!$B$2:$AR$55, 29, FALSE), D168=5, VLOOKUP(H168, Priv_Workers!$B$2:$AR$55, 30, FALSE), D168=6, VLOOKUP(H168, Priv_Workers!$B$2:$AR$55, 31, FALSE), D168=7, VLOOKUP(H168, Priv_Workers!$B$2:$AR$55, 32, FALSE), D168=8, VLOOKUP(H168, Priv_Workers!$B$2:$AR$55, 33, FALSE), D168=9, VLOOKUP(H168, Priv_Workers!$B$2:$AR$55, 34, FALSE), D168=10, VLOOKUP(H168, Priv_Workers!$B$2:$AR$55, 35, FALSE), D168=11, VLOOKUP(H168, Priv_Workers!$B$2:$AR$55, 36, FALSE), D168=12, VLOOKUP(H168, Priv_Workers!$B$2:$AR$55, 37, FALSE)), C168=2017, _xlfn.IFS(D168=1, VLOOKUP(H168, Priv_Workers!$B$2:$AR$55, 38, FALSE), D168=2, VLOOKUP(H168, Priv_Workers!$B$2:$AR$55, 39, FALSE), D168=3, VLOOKUP(H168, Priv_Workers!$B$2:$AR$55, 40, FALSE), D168=4, VLOOKUP(H168, Priv_Workers!$B$2:$AR$55, 41, FALSE), D168=5, VLOOKUP(H168, Priv_Workers!$B$2:$AR$55, 42, FALSE), D168=6, VLOOKUP(H168, Priv_Workers!$B$2:$AR$55, 43)))</f>
        <v>0</v>
      </c>
      <c r="X168" s="15" t="e">
        <f t="shared" si="19"/>
        <v>#DIV/0!</v>
      </c>
      <c r="Y168" s="8">
        <f>_xlfn.IFS(C168=2014, _xlfn.IFS(E168=1, VLOOKUP(H168, Wage_Info!$B$2:$AD$55, 2, FALSE), E168=2, VLOOKUP(H168, Wage_Info!$B$2:$AD$55, 3, FALSE), E168=3, VLOOKUP(H168, Wage_Info!$B$2:$AD$55, 4, FALSE), E168=4, VLOOKUP(H168, Wage_Info!$B$2:$AD$55, 5, FALSE)), C168=2015, _xlfn.IFS(E168=1, VLOOKUP(H168, Wage_Info!$B$2:$AD$55, 6, FALSE), E168=2, VLOOKUP(H168, Wage_Info!$B$2:$AD$55, 7, FALSE), E168=3, VLOOKUP(H168, Wage_Info!$B$2:$AD$55, 8, FALSE), E168=4, VLOOKUP(H168, Wage_Info!$B$2:$AD$55, 9, FALSE)), C168=2016, _xlfn.IFS(E168=1, VLOOKUP(H168, Wage_Info!$B$2:$AD$55, 10, FALSE), E168=2, VLOOKUP(H168, Wage_Info!$B$2:$AD$55, 11, FALSE), E168=3, VLOOKUP(H168, Wage_Info!$B$2:$AD$55, 12, FALSE), E168=4, VLOOKUP(H168, Wage_Info!$B$2:$AD$55, 13, FALSE)), C168=2017, _xlfn.IFS(E168=1, VLOOKUP(H168, Wage_Info!$B$2:$AD$55, 14, FALSE), E168=2, VLOOKUP(H168, Wage_Info!$B$2:$AD$55, 15, FALSE)))</f>
        <v>0</v>
      </c>
      <c r="Z168" s="8">
        <f>_xlfn.IFS(C168=2014, _xlfn.IFS(E168=1, VLOOKUP(H168, Wage_Info!$B$2:$AD$55, 16, FALSE), E168=2, VLOOKUP(H168, Wage_Info!$B$2:$AD$55, 17, FALSE), E168=3, VLOOKUP(H168, Wage_Info!$B$2:$AD$55, 18, FALSE), E168=4, VLOOKUP(H168, Wage_Info!$B$2:$AD$55, 19, FALSE)), C168=2015, _xlfn.IFS(E168=1, VLOOKUP(H168, Wage_Info!$B$2:$AD$55, 20, FALSE), E168=2, VLOOKUP(H168, Wage_Info!$B$2:$AD$55, 21, FALSE), E168=3, VLOOKUP(H168, Wage_Info!$B$2:$AD$55, 22, FALSE), E168=4, VLOOKUP(H168, Wage_Info!$B$2:$AD$55, 23, FALSE)), C168=2016, _xlfn.IFS(E168=1, VLOOKUP(H168, Wage_Info!$B$2:$AD$55, 24, FALSE), E168=2, VLOOKUP(H168, Wage_Info!$B$2:$AD$55, 25, FALSE), E168=3, VLOOKUP(H168, Wage_Info!$B$2:$AD$55, 26, FALSE), E168=4, VLOOKUP(H168, Wage_Info!$B$2:$AD$55, 27, FALSE)), C168=2017, _xlfn.IFS(E168=1, VLOOKUP(H168, Wage_Info!$B$2:$AD$55, 28, FALSE), E168=2, VLOOKUP(H168, Wage_Info!$B$2:$AD$55, 29, FALSE)))</f>
        <v>0</v>
      </c>
      <c r="AA168" s="16" t="e">
        <f t="shared" si="20"/>
        <v>#DIV/0!</v>
      </c>
      <c r="AB168">
        <f>Key!C48</f>
        <v>1</v>
      </c>
      <c r="AC168">
        <f t="shared" si="21"/>
        <v>0</v>
      </c>
      <c r="AD168">
        <f t="shared" si="22"/>
        <v>0</v>
      </c>
      <c r="AE168">
        <f t="shared" si="23"/>
        <v>0</v>
      </c>
    </row>
    <row r="169" spans="1:31" x14ac:dyDescent="0.3">
      <c r="A169">
        <v>68</v>
      </c>
      <c r="B169">
        <v>68</v>
      </c>
      <c r="C169">
        <v>2015</v>
      </c>
      <c r="D169">
        <v>6</v>
      </c>
      <c r="E169">
        <f t="shared" si="16"/>
        <v>2</v>
      </c>
      <c r="F169">
        <v>2016</v>
      </c>
      <c r="G169" t="s">
        <v>187</v>
      </c>
      <c r="H169" s="13">
        <f>VALUE(IF(G169="foreign",53,SUBSTITUTE(G169,G169,VLOOKUP(G169,Key!$F$2:$G$55,2,))))</f>
        <v>53</v>
      </c>
      <c r="I169" t="s">
        <v>36</v>
      </c>
      <c r="J169">
        <f>VALUE(_xlfn.IFS(I169="foreign",53,I169="fictional",54,NOT(OR(I169="foreign",I169="fictional")),SUBSTITUTE(I169,I169,VLOOKUP(I169,Key!$F$2:$G$55,2,))))</f>
        <v>27</v>
      </c>
      <c r="K169">
        <f t="shared" si="17"/>
        <v>0</v>
      </c>
      <c r="L169">
        <f>VLOOKUP(H169, Key!$G$2:$J$54, 2)</f>
        <v>0</v>
      </c>
      <c r="M169">
        <f>VLOOKUP(J169, Key!$G$2:$J$54, 2)</f>
        <v>1</v>
      </c>
      <c r="N169">
        <f>VLOOKUP("*"&amp;G169&amp;"*",Key!$M$2:$N$6,2,FALSE)</f>
        <v>0</v>
      </c>
      <c r="O169">
        <f>VLOOKUP("*"&amp;G169&amp;"*",Key!$Q$2:$R$11,2,FALSE)</f>
        <v>0</v>
      </c>
      <c r="P169">
        <v>3115</v>
      </c>
      <c r="Q169" s="8">
        <v>47000000</v>
      </c>
      <c r="R169" t="s">
        <v>178</v>
      </c>
      <c r="S169">
        <f>VLOOKUP(R169, Key!$T$2:$U$10, 2, FALSE)</f>
        <v>5</v>
      </c>
      <c r="T169">
        <f t="shared" si="18"/>
        <v>0</v>
      </c>
      <c r="U169">
        <f>_xlfn.IFS(F169=2017, VLOOKUP(H169, 'State Pop'!$B$2:$F$55,5),F169=2016, VLOOKUP(H169, 'State Pop'!$B$2:$F$55,4), F169=2015, VLOOKUP(H169, 'State Pop'!$B$2:$F$55,3), F169=2014, VLOOKUP(H169, 'State Pop'!$B$2:$F$55,2))</f>
        <v>0</v>
      </c>
      <c r="V169">
        <f>_xlfn.IFS(C178=2014, _xlfn.IFS(D178=1, VLOOKUP(H169, Film_Workers!$B$2:$AR$55, 2, FALSE), D178=2, VLOOKUP(H169, Film_Workers!$B$2:$AR$55, 3, FALSE), D178=3, VLOOKUP(H169, Film_Workers!$B$2:$AR$55, 4, FALSE), D178=4, VLOOKUP(H169, Film_Workers!$B$2:$AR$55, 5, FALSE), D178=5, VLOOKUP(H169, Film_Workers!$B$2:$AR$55, 6, FALSE), D178=6, VLOOKUP(H169, Film_Workers!$B$2:$AR$55, 7, FALSE), D178=7, VLOOKUP(H169, Film_Workers!$B$2:$AR$55, 8, FALSE), D178=8, VLOOKUP(H169, Film_Workers!$B$2:$AR$55, 9, FALSE), D178=9, VLOOKUP(H169, Film_Workers!$B$2:$AR$55, 10, FALSE), D178=10, VLOOKUP(H169, Film_Workers!$B$2:$AR$55, 11, FALSE), D178=11, VLOOKUP(H169, Film_Workers!$B$2:$AR$55, 12, FALSE), D178=12, VLOOKUP(H169, Film_Workers!$B$2:$AR$55, 13, FALSE)), C178=2015, _xlfn.IFS(D178=1, VLOOKUP(H169, Film_Workers!$B$2:$AR$55, 14, FALSE), D178=2, VLOOKUP(H169, Film_Workers!$B$2:$AR$55, 15, FALSE), D178=3, VLOOKUP(H169, Film_Workers!$B$2:$AR$55, 16, FALSE), D178=4, VLOOKUP(H169, Film_Workers!$B$2:$AR$55, 17, FALSE), D178=5, VLOOKUP(H169, Film_Workers!$B$2:$AR$55, 18, FALSE), D178=6, VLOOKUP(H169, Film_Workers!$B$2:$AR$55, 19, FALSE), D178=7, VLOOKUP(H169, Film_Workers!$B$2:$AR$55, 20, FALSE), D178=8, VLOOKUP(H169, Film_Workers!$B$2:$AR$55, 21, FALSE), D178=9, VLOOKUP(H169, Film_Workers!$B$2:$AR$55, 22, FALSE), D178=10, VLOOKUP(H169, Film_Workers!$B$2:$AR$55, 23, FALSE), D178=11, VLOOKUP(H169, Film_Workers!$B$2:$AR$55, 24, FALSE), D178=12, VLOOKUP(H169, Film_Workers!$B$2:$AR$55, 25, FALSE)), C178=2016, _xlfn.IFS(D178=1, VLOOKUP(H169, Film_Workers!$B$2:$AR$55, 26, FALSE), D178=2, VLOOKUP(H169, Film_Workers!$B$2:$AR$55, 27, FALSE), D178=3, VLOOKUP(H169, Film_Workers!$B$2:$AR$55, 28, FALSE), D178=4, VLOOKUP(H169, Film_Workers!$B$2:$AR$55, 29, FALSE), D178=5, VLOOKUP(H169, Film_Workers!$B$2:$AR$55, 30, FALSE), D178=6, VLOOKUP(H169, Film_Workers!$B$2:$AR$55, 31, FALSE), D178=7, VLOOKUP(H169, Film_Workers!$B$2:$AR$55, 32, FALSE), D178=8, VLOOKUP(H169, Film_Workers!$B$2:$AR$55, 33, FALSE), D178=9, VLOOKUP(H169, Film_Workers!$B$2:$AR$55, 34, FALSE), D178=10, VLOOKUP(H169, Film_Workers!$B$2:$AR$55, 35, FALSE), D178=11, VLOOKUP(H169, Film_Workers!$B$2:$AR$55, 36, FALSE), D178=12, VLOOKUP(H169, Film_Workers!$B$2:$AR$55, 37, FALSE)), C178=2017, _xlfn.IFS(D178=1, VLOOKUP(H169, Film_Workers!$B$2:$AR$55, 38, FALSE), D178=2, VLOOKUP(H169, Film_Workers!$B$2:$AR$55, 39, FALSE), D178=3, VLOOKUP(H169, Film_Workers!$B$2:$AR$55, 40, FALSE), D178=4, VLOOKUP(H169, Film_Workers!$B$2:$AR$55, 41, FALSE), D178=5, VLOOKUP(H169, Film_Workers!$B$2:$AR$55, 42, FALSE), D178=6, VLOOKUP(H169, Film_Workers!$B$2:$AR$55, 43)))</f>
        <v>0</v>
      </c>
      <c r="W169">
        <f>_xlfn.IFS(C169=2014, _xlfn.IFS(D169=1, VLOOKUP(H169, Priv_Workers!$B$2:$AR$55, 2, FALSE), D169=2, VLOOKUP(H169, Priv_Workers!$B$2:$AR$55, 3, FALSE), D169=3, VLOOKUP(H169, Priv_Workers!$B$2:$AR$55, 4, FALSE), D169=4, VLOOKUP(H169, Priv_Workers!$B$2:$AR$55, 5, FALSE), D169=5, VLOOKUP(H169, Priv_Workers!$B$2:$AR$55, 6, FALSE), D169=6, VLOOKUP(H169, Priv_Workers!$B$2:$AR$55, 7, FALSE), D169=7, VLOOKUP(H169, Priv_Workers!$B$2:$AR$55, 8, FALSE), D169=8, VLOOKUP(H169, Priv_Workers!$B$2:$AR$55, 9, FALSE), D169=9, VLOOKUP(H169, Priv_Workers!$B$2:$AR$55, 10, FALSE), D169=10, VLOOKUP(H169, Priv_Workers!$B$2:$AR$55, 11, FALSE), D169=11, VLOOKUP(H169, Priv_Workers!$B$2:$AR$55, 12, FALSE), D169=12, VLOOKUP(H169, Priv_Workers!$B$2:$AR$55, 13, FALSE)), C169=2015, _xlfn.IFS(D169=1, VLOOKUP(H169, Priv_Workers!$B$2:$AR$55, 14, FALSE), D169=2, VLOOKUP(H169, Priv_Workers!$B$2:$AR$55, 15, FALSE), D169=3, VLOOKUP(H169, Priv_Workers!$B$2:$AR$55, 16, FALSE), D169=4, VLOOKUP(H169, Priv_Workers!$B$2:$AR$55, 17, FALSE), D169=5, VLOOKUP(H169, Priv_Workers!$B$2:$AR$55, 18, FALSE), D169=6, VLOOKUP(H169, Priv_Workers!$B$2:$AR$55, 19, FALSE), D169=7, VLOOKUP(H169, Priv_Workers!$B$2:$AR$55, 20, FALSE), D169=8, VLOOKUP(H169, Priv_Workers!$B$2:$AR$55, 21, FALSE), D169=9, VLOOKUP(H169, Priv_Workers!$B$2:$AR$55, 22, FALSE), D169=10, VLOOKUP(H169, Priv_Workers!$B$2:$AR$55, 23, FALSE), D169=11, VLOOKUP(H169, Priv_Workers!$B$2:$AR$55, 24, FALSE), D169=12, VLOOKUP(H169, Priv_Workers!$B$2:$AR$55, 25, FALSE)), C169=2016, _xlfn.IFS(D169=1, VLOOKUP(H169, Priv_Workers!$B$2:$AR$55, 26, FALSE), D169=2, VLOOKUP(H169, Priv_Workers!$B$2:$AR$55, 27, FALSE), D169=3, VLOOKUP(H169, Priv_Workers!$B$2:$AR$55, 28, FALSE), D169=4, VLOOKUP(H169, Priv_Workers!$B$2:$AR$55, 29, FALSE), D169=5, VLOOKUP(H169, Priv_Workers!$B$2:$AR$55, 30, FALSE), D169=6, VLOOKUP(H169, Priv_Workers!$B$2:$AR$55, 31, FALSE), D169=7, VLOOKUP(H169, Priv_Workers!$B$2:$AR$55, 32, FALSE), D169=8, VLOOKUP(H169, Priv_Workers!$B$2:$AR$55, 33, FALSE), D169=9, VLOOKUP(H169, Priv_Workers!$B$2:$AR$55, 34, FALSE), D169=10, VLOOKUP(H169, Priv_Workers!$B$2:$AR$55, 35, FALSE), D169=11, VLOOKUP(H169, Priv_Workers!$B$2:$AR$55, 36, FALSE), D169=12, VLOOKUP(H169, Priv_Workers!$B$2:$AR$55, 37, FALSE)), C169=2017, _xlfn.IFS(D169=1, VLOOKUP(H169, Priv_Workers!$B$2:$AR$55, 38, FALSE), D169=2, VLOOKUP(H169, Priv_Workers!$B$2:$AR$55, 39, FALSE), D169=3, VLOOKUP(H169, Priv_Workers!$B$2:$AR$55, 40, FALSE), D169=4, VLOOKUP(H169, Priv_Workers!$B$2:$AR$55, 41, FALSE), D169=5, VLOOKUP(H169, Priv_Workers!$B$2:$AR$55, 42, FALSE), D169=6, VLOOKUP(H169, Priv_Workers!$B$2:$AR$55, 43)))</f>
        <v>0</v>
      </c>
      <c r="X169" s="15" t="e">
        <f t="shared" si="19"/>
        <v>#DIV/0!</v>
      </c>
      <c r="Y169" s="8">
        <f>_xlfn.IFS(C169=2014, _xlfn.IFS(E169=1, VLOOKUP(H169, Wage_Info!$B$2:$AD$55, 2, FALSE), E169=2, VLOOKUP(H169, Wage_Info!$B$2:$AD$55, 3, FALSE), E169=3, VLOOKUP(H169, Wage_Info!$B$2:$AD$55, 4, FALSE), E169=4, VLOOKUP(H169, Wage_Info!$B$2:$AD$55, 5, FALSE)), C169=2015, _xlfn.IFS(E169=1, VLOOKUP(H169, Wage_Info!$B$2:$AD$55, 6, FALSE), E169=2, VLOOKUP(H169, Wage_Info!$B$2:$AD$55, 7, FALSE), E169=3, VLOOKUP(H169, Wage_Info!$B$2:$AD$55, 8, FALSE), E169=4, VLOOKUP(H169, Wage_Info!$B$2:$AD$55, 9, FALSE)), C169=2016, _xlfn.IFS(E169=1, VLOOKUP(H169, Wage_Info!$B$2:$AD$55, 10, FALSE), E169=2, VLOOKUP(H169, Wage_Info!$B$2:$AD$55, 11, FALSE), E169=3, VLOOKUP(H169, Wage_Info!$B$2:$AD$55, 12, FALSE), E169=4, VLOOKUP(H169, Wage_Info!$B$2:$AD$55, 13, FALSE)), C169=2017, _xlfn.IFS(E169=1, VLOOKUP(H169, Wage_Info!$B$2:$AD$55, 14, FALSE), E169=2, VLOOKUP(H169, Wage_Info!$B$2:$AD$55, 15, FALSE)))</f>
        <v>0</v>
      </c>
      <c r="Z169" s="8">
        <f>_xlfn.IFS(C169=2014, _xlfn.IFS(E169=1, VLOOKUP(H169, Wage_Info!$B$2:$AD$55, 16, FALSE), E169=2, VLOOKUP(H169, Wage_Info!$B$2:$AD$55, 17, FALSE), E169=3, VLOOKUP(H169, Wage_Info!$B$2:$AD$55, 18, FALSE), E169=4, VLOOKUP(H169, Wage_Info!$B$2:$AD$55, 19, FALSE)), C169=2015, _xlfn.IFS(E169=1, VLOOKUP(H169, Wage_Info!$B$2:$AD$55, 20, FALSE), E169=2, VLOOKUP(H169, Wage_Info!$B$2:$AD$55, 21, FALSE), E169=3, VLOOKUP(H169, Wage_Info!$B$2:$AD$55, 22, FALSE), E169=4, VLOOKUP(H169, Wage_Info!$B$2:$AD$55, 23, FALSE)), C169=2016, _xlfn.IFS(E169=1, VLOOKUP(H169, Wage_Info!$B$2:$AD$55, 24, FALSE), E169=2, VLOOKUP(H169, Wage_Info!$B$2:$AD$55, 25, FALSE), E169=3, VLOOKUP(H169, Wage_Info!$B$2:$AD$55, 26, FALSE), E169=4, VLOOKUP(H169, Wage_Info!$B$2:$AD$55, 27, FALSE)), C169=2017, _xlfn.IFS(E169=1, VLOOKUP(H169, Wage_Info!$B$2:$AD$55, 28, FALSE), E169=2, VLOOKUP(H169, Wage_Info!$B$2:$AD$55, 29, FALSE)))</f>
        <v>0</v>
      </c>
      <c r="AA169" s="16" t="e">
        <f t="shared" si="20"/>
        <v>#DIV/0!</v>
      </c>
      <c r="AB169">
        <f>Key!C69</f>
        <v>1</v>
      </c>
      <c r="AC169">
        <f t="shared" si="21"/>
        <v>0</v>
      </c>
      <c r="AD169">
        <f t="shared" si="22"/>
        <v>0</v>
      </c>
      <c r="AE169">
        <f t="shared" si="23"/>
        <v>0</v>
      </c>
    </row>
    <row r="170" spans="1:31" x14ac:dyDescent="0.3">
      <c r="A170">
        <v>89</v>
      </c>
      <c r="B170">
        <v>89</v>
      </c>
      <c r="C170">
        <v>2015</v>
      </c>
      <c r="D170">
        <v>6</v>
      </c>
      <c r="E170">
        <f t="shared" si="16"/>
        <v>2</v>
      </c>
      <c r="F170">
        <v>2016</v>
      </c>
      <c r="G170" t="s">
        <v>184</v>
      </c>
      <c r="H170" s="13">
        <f>VALUE(IF(G170="foreign",53,SUBSTITUTE(G170,G170,VLOOKUP(G170,Key!$F$2:$G$55,2,))))</f>
        <v>5</v>
      </c>
      <c r="I170" t="s">
        <v>186</v>
      </c>
      <c r="J170">
        <f>VALUE(_xlfn.IFS(I170="foreign",53,I170="fictional",54,NOT(OR(I170="foreign",I170="fictional")),SUBSTITUTE(I170,I170,VLOOKUP(I170,Key!$F$2:$G$55,2,))))</f>
        <v>54</v>
      </c>
      <c r="K170">
        <f t="shared" si="17"/>
        <v>0</v>
      </c>
      <c r="L170">
        <f>VLOOKUP(H170, Key!$G$2:$J$54, 2)</f>
        <v>3</v>
      </c>
      <c r="M170">
        <f>VLOOKUP(J170, Key!$G$2:$J$54, 2)</f>
        <v>0</v>
      </c>
      <c r="N170">
        <f>VLOOKUP("*"&amp;G170&amp;"*",Key!$M$2:$N$6,2,FALSE)</f>
        <v>4</v>
      </c>
      <c r="O170">
        <f>VLOOKUP("*"&amp;G170&amp;"*",Key!$Q$2:$R$11,2,FALSE)</f>
        <v>6</v>
      </c>
      <c r="P170">
        <v>2835</v>
      </c>
      <c r="Q170" s="8">
        <v>4900000</v>
      </c>
      <c r="R170" t="s">
        <v>176</v>
      </c>
      <c r="S170">
        <f>VLOOKUP(R170, Key!$T$2:$U$11, 2, FALSE)</f>
        <v>3</v>
      </c>
      <c r="T170">
        <f t="shared" si="18"/>
        <v>0</v>
      </c>
      <c r="U170">
        <f>_xlfn.IFS(F170=2017, VLOOKUP(H170, 'State Pop'!$B$2:$F$55,5),F170=2016, VLOOKUP(H170, 'State Pop'!$B$2:$F$55,4), F170=2015, VLOOKUP(H170, 'State Pop'!$B$2:$F$55,3), F170=2014, VLOOKUP(H170, 'State Pop'!$B$2:$F$55,2))</f>
        <v>39296476</v>
      </c>
      <c r="V170">
        <f>_xlfn.IFS(C179=2014, _xlfn.IFS(D179=1, VLOOKUP(H170, Film_Workers!$B$2:$AR$55, 2, FALSE), D179=2, VLOOKUP(H170, Film_Workers!$B$2:$AR$55, 3, FALSE), D179=3, VLOOKUP(H170, Film_Workers!$B$2:$AR$55, 4, FALSE), D179=4, VLOOKUP(H170, Film_Workers!$B$2:$AR$55, 5, FALSE), D179=5, VLOOKUP(H170, Film_Workers!$B$2:$AR$55, 6, FALSE), D179=6, VLOOKUP(H170, Film_Workers!$B$2:$AR$55, 7, FALSE), D179=7, VLOOKUP(H170, Film_Workers!$B$2:$AR$55, 8, FALSE), D179=8, VLOOKUP(H170, Film_Workers!$B$2:$AR$55, 9, FALSE), D179=9, VLOOKUP(H170, Film_Workers!$B$2:$AR$55, 10, FALSE), D179=10, VLOOKUP(H170, Film_Workers!$B$2:$AR$55, 11, FALSE), D179=11, VLOOKUP(H170, Film_Workers!$B$2:$AR$55, 12, FALSE), D179=12, VLOOKUP(H170, Film_Workers!$B$2:$AR$55, 13, FALSE)), C179=2015, _xlfn.IFS(D179=1, VLOOKUP(H170, Film_Workers!$B$2:$AR$55, 14, FALSE), D179=2, VLOOKUP(H170, Film_Workers!$B$2:$AR$55, 15, FALSE), D179=3, VLOOKUP(H170, Film_Workers!$B$2:$AR$55, 16, FALSE), D179=4, VLOOKUP(H170, Film_Workers!$B$2:$AR$55, 17, FALSE), D179=5, VLOOKUP(H170, Film_Workers!$B$2:$AR$55, 18, FALSE), D179=6, VLOOKUP(H170, Film_Workers!$B$2:$AR$55, 19, FALSE), D179=7, VLOOKUP(H170, Film_Workers!$B$2:$AR$55, 20, FALSE), D179=8, VLOOKUP(H170, Film_Workers!$B$2:$AR$55, 21, FALSE), D179=9, VLOOKUP(H170, Film_Workers!$B$2:$AR$55, 22, FALSE), D179=10, VLOOKUP(H170, Film_Workers!$B$2:$AR$55, 23, FALSE), D179=11, VLOOKUP(H170, Film_Workers!$B$2:$AR$55, 24, FALSE), D179=12, VLOOKUP(H170, Film_Workers!$B$2:$AR$55, 25, FALSE)), C179=2016, _xlfn.IFS(D179=1, VLOOKUP(H170, Film_Workers!$B$2:$AR$55, 26, FALSE), D179=2, VLOOKUP(H170, Film_Workers!$B$2:$AR$55, 27, FALSE), D179=3, VLOOKUP(H170, Film_Workers!$B$2:$AR$55, 28, FALSE), D179=4, VLOOKUP(H170, Film_Workers!$B$2:$AR$55, 29, FALSE), D179=5, VLOOKUP(H170, Film_Workers!$B$2:$AR$55, 30, FALSE), D179=6, VLOOKUP(H170, Film_Workers!$B$2:$AR$55, 31, FALSE), D179=7, VLOOKUP(H170, Film_Workers!$B$2:$AR$55, 32, FALSE), D179=8, VLOOKUP(H170, Film_Workers!$B$2:$AR$55, 33, FALSE), D179=9, VLOOKUP(H170, Film_Workers!$B$2:$AR$55, 34, FALSE), D179=10, VLOOKUP(H170, Film_Workers!$B$2:$AR$55, 35, FALSE), D179=11, VLOOKUP(H170, Film_Workers!$B$2:$AR$55, 36, FALSE), D179=12, VLOOKUP(H170, Film_Workers!$B$2:$AR$55, 37, FALSE)), C179=2017, _xlfn.IFS(D179=1, VLOOKUP(H170, Film_Workers!$B$2:$AR$55, 38, FALSE), D179=2, VLOOKUP(H170, Film_Workers!$B$2:$AR$55, 39, FALSE), D179=3, VLOOKUP(H170, Film_Workers!$B$2:$AR$55, 40, FALSE), D179=4, VLOOKUP(H170, Film_Workers!$B$2:$AR$55, 41, FALSE), D179=5, VLOOKUP(H170, Film_Workers!$B$2:$AR$55, 42, FALSE), D179=6, VLOOKUP(H170, Film_Workers!$B$2:$AR$55, 43)))</f>
        <v>115482</v>
      </c>
      <c r="W170">
        <f>_xlfn.IFS(C170=2014, _xlfn.IFS(D170=1, VLOOKUP(H170, Priv_Workers!$B$2:$AR$55, 2, FALSE), D170=2, VLOOKUP(H170, Priv_Workers!$B$2:$AR$55, 3, FALSE), D170=3, VLOOKUP(H170, Priv_Workers!$B$2:$AR$55, 4, FALSE), D170=4, VLOOKUP(H170, Priv_Workers!$B$2:$AR$55, 5, FALSE), D170=5, VLOOKUP(H170, Priv_Workers!$B$2:$AR$55, 6, FALSE), D170=6, VLOOKUP(H170, Priv_Workers!$B$2:$AR$55, 7, FALSE), D170=7, VLOOKUP(H170, Priv_Workers!$B$2:$AR$55, 8, FALSE), D170=8, VLOOKUP(H170, Priv_Workers!$B$2:$AR$55, 9, FALSE), D170=9, VLOOKUP(H170, Priv_Workers!$B$2:$AR$55, 10, FALSE), D170=10, VLOOKUP(H170, Priv_Workers!$B$2:$AR$55, 11, FALSE), D170=11, VLOOKUP(H170, Priv_Workers!$B$2:$AR$55, 12, FALSE), D170=12, VLOOKUP(H170, Priv_Workers!$B$2:$AR$55, 13, FALSE)), C170=2015, _xlfn.IFS(D170=1, VLOOKUP(H170, Priv_Workers!$B$2:$AR$55, 14, FALSE), D170=2, VLOOKUP(H170, Priv_Workers!$B$2:$AR$55, 15, FALSE), D170=3, VLOOKUP(H170, Priv_Workers!$B$2:$AR$55, 16, FALSE), D170=4, VLOOKUP(H170, Priv_Workers!$B$2:$AR$55, 17, FALSE), D170=5, VLOOKUP(H170, Priv_Workers!$B$2:$AR$55, 18, FALSE), D170=6, VLOOKUP(H170, Priv_Workers!$B$2:$AR$55, 19, FALSE), D170=7, VLOOKUP(H170, Priv_Workers!$B$2:$AR$55, 20, FALSE), D170=8, VLOOKUP(H170, Priv_Workers!$B$2:$AR$55, 21, FALSE), D170=9, VLOOKUP(H170, Priv_Workers!$B$2:$AR$55, 22, FALSE), D170=10, VLOOKUP(H170, Priv_Workers!$B$2:$AR$55, 23, FALSE), D170=11, VLOOKUP(H170, Priv_Workers!$B$2:$AR$55, 24, FALSE), D170=12, VLOOKUP(H170, Priv_Workers!$B$2:$AR$55, 25, FALSE)), C170=2016, _xlfn.IFS(D170=1, VLOOKUP(H170, Priv_Workers!$B$2:$AR$55, 26, FALSE), D170=2, VLOOKUP(H170, Priv_Workers!$B$2:$AR$55, 27, FALSE), D170=3, VLOOKUP(H170, Priv_Workers!$B$2:$AR$55, 28, FALSE), D170=4, VLOOKUP(H170, Priv_Workers!$B$2:$AR$55, 29, FALSE), D170=5, VLOOKUP(H170, Priv_Workers!$B$2:$AR$55, 30, FALSE), D170=6, VLOOKUP(H170, Priv_Workers!$B$2:$AR$55, 31, FALSE), D170=7, VLOOKUP(H170, Priv_Workers!$B$2:$AR$55, 32, FALSE), D170=8, VLOOKUP(H170, Priv_Workers!$B$2:$AR$55, 33, FALSE), D170=9, VLOOKUP(H170, Priv_Workers!$B$2:$AR$55, 34, FALSE), D170=10, VLOOKUP(H170, Priv_Workers!$B$2:$AR$55, 35, FALSE), D170=11, VLOOKUP(H170, Priv_Workers!$B$2:$AR$55, 36, FALSE), D170=12, VLOOKUP(H170, Priv_Workers!$B$2:$AR$55, 37, FALSE)), C170=2017, _xlfn.IFS(D170=1, VLOOKUP(H170, Priv_Workers!$B$2:$AR$55, 38, FALSE), D170=2, VLOOKUP(H170, Priv_Workers!$B$2:$AR$55, 39, FALSE), D170=3, VLOOKUP(H170, Priv_Workers!$B$2:$AR$55, 40, FALSE), D170=4, VLOOKUP(H170, Priv_Workers!$B$2:$AR$55, 41, FALSE), D170=5, VLOOKUP(H170, Priv_Workers!$B$2:$AR$55, 42, FALSE), D170=6, VLOOKUP(H170, Priv_Workers!$B$2:$AR$55, 43)))</f>
        <v>13924517</v>
      </c>
      <c r="X170" s="15">
        <f t="shared" si="19"/>
        <v>8.2934294956155397E-3</v>
      </c>
      <c r="Y170" s="8">
        <f>_xlfn.IFS(C170=2014, _xlfn.IFS(E170=1, VLOOKUP(H170, Wage_Info!$B$2:$AD$55, 2, FALSE), E170=2, VLOOKUP(H170, Wage_Info!$B$2:$AD$55, 3, FALSE), E170=3, VLOOKUP(H170, Wage_Info!$B$2:$AD$55, 4, FALSE), E170=4, VLOOKUP(H170, Wage_Info!$B$2:$AD$55, 5, FALSE)), C170=2015, _xlfn.IFS(E170=1, VLOOKUP(H170, Wage_Info!$B$2:$AD$55, 6, FALSE), E170=2, VLOOKUP(H170, Wage_Info!$B$2:$AD$55, 7, FALSE), E170=3, VLOOKUP(H170, Wage_Info!$B$2:$AD$55, 8, FALSE), E170=4, VLOOKUP(H170, Wage_Info!$B$2:$AD$55, 9, FALSE)), C170=2016, _xlfn.IFS(E170=1, VLOOKUP(H170, Wage_Info!$B$2:$AD$55, 10, FALSE), E170=2, VLOOKUP(H170, Wage_Info!$B$2:$AD$55, 11, FALSE), E170=3, VLOOKUP(H170, Wage_Info!$B$2:$AD$55, 12, FALSE), E170=4, VLOOKUP(H170, Wage_Info!$B$2:$AD$55, 13, FALSE)), C170=2017, _xlfn.IFS(E170=1, VLOOKUP(H170, Wage_Info!$B$2:$AD$55, 14, FALSE), E170=2, VLOOKUP(H170, Wage_Info!$B$2:$AD$55, 15, FALSE)))</f>
        <v>2934784644</v>
      </c>
      <c r="Z170" s="8">
        <f>_xlfn.IFS(C170=2014, _xlfn.IFS(E170=1, VLOOKUP(H170, Wage_Info!$B$2:$AD$55, 16, FALSE), E170=2, VLOOKUP(H170, Wage_Info!$B$2:$AD$55, 17, FALSE), E170=3, VLOOKUP(H170, Wage_Info!$B$2:$AD$55, 18, FALSE), E170=4, VLOOKUP(H170, Wage_Info!$B$2:$AD$55, 19, FALSE)), C170=2015, _xlfn.IFS(E170=1, VLOOKUP(H170, Wage_Info!$B$2:$AD$55, 20, FALSE), E170=2, VLOOKUP(H170, Wage_Info!$B$2:$AD$55, 21, FALSE), E170=3, VLOOKUP(H170, Wage_Info!$B$2:$AD$55, 22, FALSE), E170=4, VLOOKUP(H170, Wage_Info!$B$2:$AD$55, 23, FALSE)), C170=2016, _xlfn.IFS(E170=1, VLOOKUP(H170, Wage_Info!$B$2:$AD$55, 24, FALSE), E170=2, VLOOKUP(H170, Wage_Info!$B$2:$AD$55, 25, FALSE), E170=3, VLOOKUP(H170, Wage_Info!$B$2:$AD$55, 26, FALSE), E170=4, VLOOKUP(H170, Wage_Info!$B$2:$AD$55, 27, FALSE)), C170=2017, _xlfn.IFS(E170=1, VLOOKUP(H170, Wage_Info!$B$2:$AD$55, 28, FALSE), E170=2, VLOOKUP(H170, Wage_Info!$B$2:$AD$55, 29, FALSE)))</f>
        <v>201436352232</v>
      </c>
      <c r="AA170" s="16">
        <f t="shared" si="20"/>
        <v>1.4569290058528883E-2</v>
      </c>
      <c r="AB170">
        <f>Key!C90</f>
        <v>1</v>
      </c>
      <c r="AC170">
        <f t="shared" si="21"/>
        <v>1</v>
      </c>
      <c r="AD170">
        <f t="shared" si="22"/>
        <v>0</v>
      </c>
      <c r="AE170">
        <f t="shared" si="23"/>
        <v>1</v>
      </c>
    </row>
    <row r="171" spans="1:31" x14ac:dyDescent="0.3">
      <c r="A171">
        <v>96</v>
      </c>
      <c r="B171">
        <v>96</v>
      </c>
      <c r="C171">
        <v>2015</v>
      </c>
      <c r="D171">
        <v>6</v>
      </c>
      <c r="E171">
        <f t="shared" si="16"/>
        <v>2</v>
      </c>
      <c r="F171">
        <v>2016</v>
      </c>
      <c r="G171" t="s">
        <v>293</v>
      </c>
      <c r="H171" s="13">
        <f>VALUE(IF(G171="foreign",53,SUBSTITUTE(G171,G171,VLOOKUP(G171,Key!$F$2:$G$55,2,))))</f>
        <v>19</v>
      </c>
      <c r="I171" t="s">
        <v>216</v>
      </c>
      <c r="J171">
        <f>VALUE(_xlfn.IFS(I171="foreign",53,I171="fictional",54,NOT(OR(I171="foreign",I171="fictional")),SUBSTITUTE(I171,I171,VLOOKUP(I171,Key!$F$2:$G$55,2,))))</f>
        <v>54</v>
      </c>
      <c r="K171">
        <f t="shared" si="17"/>
        <v>0</v>
      </c>
      <c r="L171">
        <f>VLOOKUP(H171, Key!$G$2:$J$54, 2)</f>
        <v>4</v>
      </c>
      <c r="M171">
        <f>VLOOKUP(J171, Key!$G$2:$J$54, 2)</f>
        <v>0</v>
      </c>
      <c r="N171">
        <f>VLOOKUP("*"&amp;G171&amp;"*",Key!$M$2:$N$6,2,FALSE)</f>
        <v>3</v>
      </c>
      <c r="O171">
        <f>VLOOKUP("*"&amp;G171&amp;"*",Key!$Q$2:$R$11,2,FALSE)</f>
        <v>9</v>
      </c>
      <c r="P171">
        <v>2681</v>
      </c>
      <c r="Q171" s="8">
        <v>15000000</v>
      </c>
      <c r="R171" t="s">
        <v>176</v>
      </c>
      <c r="S171">
        <f>VLOOKUP(R171, Key!$T$2:$U$11, 2, FALSE)</f>
        <v>3</v>
      </c>
      <c r="T171">
        <f t="shared" si="18"/>
        <v>0</v>
      </c>
      <c r="U171">
        <f>_xlfn.IFS(F171=2017, VLOOKUP(H171, 'State Pop'!$B$2:$F$55,5),F171=2016, VLOOKUP(H171, 'State Pop'!$B$2:$F$55,4), F171=2015, VLOOKUP(H171, 'State Pop'!$B$2:$F$55,3), F171=2014, VLOOKUP(H171, 'State Pop'!$B$2:$F$55,2))</f>
        <v>4686157</v>
      </c>
      <c r="V171">
        <f>_xlfn.IFS(C180=2014, _xlfn.IFS(D180=1, VLOOKUP(H171, Film_Workers!$B$2:$AR$55, 2, FALSE), D180=2, VLOOKUP(H171, Film_Workers!$B$2:$AR$55, 3, FALSE), D180=3, VLOOKUP(H171, Film_Workers!$B$2:$AR$55, 4, FALSE), D180=4, VLOOKUP(H171, Film_Workers!$B$2:$AR$55, 5, FALSE), D180=5, VLOOKUP(H171, Film_Workers!$B$2:$AR$55, 6, FALSE), D180=6, VLOOKUP(H171, Film_Workers!$B$2:$AR$55, 7, FALSE), D180=7, VLOOKUP(H171, Film_Workers!$B$2:$AR$55, 8, FALSE), D180=8, VLOOKUP(H171, Film_Workers!$B$2:$AR$55, 9, FALSE), D180=9, VLOOKUP(H171, Film_Workers!$B$2:$AR$55, 10, FALSE), D180=10, VLOOKUP(H171, Film_Workers!$B$2:$AR$55, 11, FALSE), D180=11, VLOOKUP(H171, Film_Workers!$B$2:$AR$55, 12, FALSE), D180=12, VLOOKUP(H171, Film_Workers!$B$2:$AR$55, 13, FALSE)), C180=2015, _xlfn.IFS(D180=1, VLOOKUP(H171, Film_Workers!$B$2:$AR$55, 14, FALSE), D180=2, VLOOKUP(H171, Film_Workers!$B$2:$AR$55, 15, FALSE), D180=3, VLOOKUP(H171, Film_Workers!$B$2:$AR$55, 16, FALSE), D180=4, VLOOKUP(H171, Film_Workers!$B$2:$AR$55, 17, FALSE), D180=5, VLOOKUP(H171, Film_Workers!$B$2:$AR$55, 18, FALSE), D180=6, VLOOKUP(H171, Film_Workers!$B$2:$AR$55, 19, FALSE), D180=7, VLOOKUP(H171, Film_Workers!$B$2:$AR$55, 20, FALSE), D180=8, VLOOKUP(H171, Film_Workers!$B$2:$AR$55, 21, FALSE), D180=9, VLOOKUP(H171, Film_Workers!$B$2:$AR$55, 22, FALSE), D180=10, VLOOKUP(H171, Film_Workers!$B$2:$AR$55, 23, FALSE), D180=11, VLOOKUP(H171, Film_Workers!$B$2:$AR$55, 24, FALSE), D180=12, VLOOKUP(H171, Film_Workers!$B$2:$AR$55, 25, FALSE)), C180=2016, _xlfn.IFS(D180=1, VLOOKUP(H171, Film_Workers!$B$2:$AR$55, 26, FALSE), D180=2, VLOOKUP(H171, Film_Workers!$B$2:$AR$55, 27, FALSE), D180=3, VLOOKUP(H171, Film_Workers!$B$2:$AR$55, 28, FALSE), D180=4, VLOOKUP(H171, Film_Workers!$B$2:$AR$55, 29, FALSE), D180=5, VLOOKUP(H171, Film_Workers!$B$2:$AR$55, 30, FALSE), D180=6, VLOOKUP(H171, Film_Workers!$B$2:$AR$55, 31, FALSE), D180=7, VLOOKUP(H171, Film_Workers!$B$2:$AR$55, 32, FALSE), D180=8, VLOOKUP(H171, Film_Workers!$B$2:$AR$55, 33, FALSE), D180=9, VLOOKUP(H171, Film_Workers!$B$2:$AR$55, 34, FALSE), D180=10, VLOOKUP(H171, Film_Workers!$B$2:$AR$55, 35, FALSE), D180=11, VLOOKUP(H171, Film_Workers!$B$2:$AR$55, 36, FALSE), D180=12, VLOOKUP(H171, Film_Workers!$B$2:$AR$55, 37, FALSE)), C180=2017, _xlfn.IFS(D180=1, VLOOKUP(H171, Film_Workers!$B$2:$AR$55, 38, FALSE), D180=2, VLOOKUP(H171, Film_Workers!$B$2:$AR$55, 39, FALSE), D180=3, VLOOKUP(H171, Film_Workers!$B$2:$AR$55, 40, FALSE), D180=4, VLOOKUP(H171, Film_Workers!$B$2:$AR$55, 41, FALSE), D180=5, VLOOKUP(H171, Film_Workers!$B$2:$AR$55, 42, FALSE), D180=6, VLOOKUP(H171, Film_Workers!$B$2:$AR$55, 43)))</f>
        <v>5690</v>
      </c>
      <c r="W171">
        <f>_xlfn.IFS(C171=2014, _xlfn.IFS(D171=1, VLOOKUP(H171, Priv_Workers!$B$2:$AR$55, 2, FALSE), D171=2, VLOOKUP(H171, Priv_Workers!$B$2:$AR$55, 3, FALSE), D171=3, VLOOKUP(H171, Priv_Workers!$B$2:$AR$55, 4, FALSE), D171=4, VLOOKUP(H171, Priv_Workers!$B$2:$AR$55, 5, FALSE), D171=5, VLOOKUP(H171, Priv_Workers!$B$2:$AR$55, 6, FALSE), D171=6, VLOOKUP(H171, Priv_Workers!$B$2:$AR$55, 7, FALSE), D171=7, VLOOKUP(H171, Priv_Workers!$B$2:$AR$55, 8, FALSE), D171=8, VLOOKUP(H171, Priv_Workers!$B$2:$AR$55, 9, FALSE), D171=9, VLOOKUP(H171, Priv_Workers!$B$2:$AR$55, 10, FALSE), D171=10, VLOOKUP(H171, Priv_Workers!$B$2:$AR$55, 11, FALSE), D171=11, VLOOKUP(H171, Priv_Workers!$B$2:$AR$55, 12, FALSE), D171=12, VLOOKUP(H171, Priv_Workers!$B$2:$AR$55, 13, FALSE)), C171=2015, _xlfn.IFS(D171=1, VLOOKUP(H171, Priv_Workers!$B$2:$AR$55, 14, FALSE), D171=2, VLOOKUP(H171, Priv_Workers!$B$2:$AR$55, 15, FALSE), D171=3, VLOOKUP(H171, Priv_Workers!$B$2:$AR$55, 16, FALSE), D171=4, VLOOKUP(H171, Priv_Workers!$B$2:$AR$55, 17, FALSE), D171=5, VLOOKUP(H171, Priv_Workers!$B$2:$AR$55, 18, FALSE), D171=6, VLOOKUP(H171, Priv_Workers!$B$2:$AR$55, 19, FALSE), D171=7, VLOOKUP(H171, Priv_Workers!$B$2:$AR$55, 20, FALSE), D171=8, VLOOKUP(H171, Priv_Workers!$B$2:$AR$55, 21, FALSE), D171=9, VLOOKUP(H171, Priv_Workers!$B$2:$AR$55, 22, FALSE), D171=10, VLOOKUP(H171, Priv_Workers!$B$2:$AR$55, 23, FALSE), D171=11, VLOOKUP(H171, Priv_Workers!$B$2:$AR$55, 24, FALSE), D171=12, VLOOKUP(H171, Priv_Workers!$B$2:$AR$55, 25, FALSE)), C171=2016, _xlfn.IFS(D171=1, VLOOKUP(H171, Priv_Workers!$B$2:$AR$55, 26, FALSE), D171=2, VLOOKUP(H171, Priv_Workers!$B$2:$AR$55, 27, FALSE), D171=3, VLOOKUP(H171, Priv_Workers!$B$2:$AR$55, 28, FALSE), D171=4, VLOOKUP(H171, Priv_Workers!$B$2:$AR$55, 29, FALSE), D171=5, VLOOKUP(H171, Priv_Workers!$B$2:$AR$55, 30, FALSE), D171=6, VLOOKUP(H171, Priv_Workers!$B$2:$AR$55, 31, FALSE), D171=7, VLOOKUP(H171, Priv_Workers!$B$2:$AR$55, 32, FALSE), D171=8, VLOOKUP(H171, Priv_Workers!$B$2:$AR$55, 33, FALSE), D171=9, VLOOKUP(H171, Priv_Workers!$B$2:$AR$55, 34, FALSE), D171=10, VLOOKUP(H171, Priv_Workers!$B$2:$AR$55, 35, FALSE), D171=11, VLOOKUP(H171, Priv_Workers!$B$2:$AR$55, 36, FALSE), D171=12, VLOOKUP(H171, Priv_Workers!$B$2:$AR$55, 37, FALSE)), C171=2017, _xlfn.IFS(D171=1, VLOOKUP(H171, Priv_Workers!$B$2:$AR$55, 38, FALSE), D171=2, VLOOKUP(H171, Priv_Workers!$B$2:$AR$55, 39, FALSE), D171=3, VLOOKUP(H171, Priv_Workers!$B$2:$AR$55, 40, FALSE), D171=4, VLOOKUP(H171, Priv_Workers!$B$2:$AR$55, 41, FALSE), D171=5, VLOOKUP(H171, Priv_Workers!$B$2:$AR$55, 42, FALSE), D171=6, VLOOKUP(H171, Priv_Workers!$B$2:$AR$55, 43)))</f>
        <v>1622661</v>
      </c>
      <c r="X171" s="15">
        <f t="shared" si="19"/>
        <v>3.5065857871730446E-3</v>
      </c>
      <c r="Y171" s="8">
        <f>_xlfn.IFS(C171=2014, _xlfn.IFS(E171=1, VLOOKUP(H171, Wage_Info!$B$2:$AD$55, 2, FALSE), E171=2, VLOOKUP(H171, Wage_Info!$B$2:$AD$55, 3, FALSE), E171=3, VLOOKUP(H171, Wage_Info!$B$2:$AD$55, 4, FALSE), E171=4, VLOOKUP(H171, Wage_Info!$B$2:$AD$55, 5, FALSE)), C171=2015, _xlfn.IFS(E171=1, VLOOKUP(H171, Wage_Info!$B$2:$AD$55, 6, FALSE), E171=2, VLOOKUP(H171, Wage_Info!$B$2:$AD$55, 7, FALSE), E171=3, VLOOKUP(H171, Wage_Info!$B$2:$AD$55, 8, FALSE), E171=4, VLOOKUP(H171, Wage_Info!$B$2:$AD$55, 9, FALSE)), C171=2016, _xlfn.IFS(E171=1, VLOOKUP(H171, Wage_Info!$B$2:$AD$55, 10, FALSE), E171=2, VLOOKUP(H171, Wage_Info!$B$2:$AD$55, 11, FALSE), E171=3, VLOOKUP(H171, Wage_Info!$B$2:$AD$55, 12, FALSE), E171=4, VLOOKUP(H171, Wage_Info!$B$2:$AD$55, 13, FALSE)), C171=2017, _xlfn.IFS(E171=1, VLOOKUP(H171, Wage_Info!$B$2:$AD$55, 14, FALSE), E171=2, VLOOKUP(H171, Wage_Info!$B$2:$AD$55, 15, FALSE)))</f>
        <v>98780676</v>
      </c>
      <c r="Z171" s="8">
        <f>_xlfn.IFS(C171=2014, _xlfn.IFS(E171=1, VLOOKUP(H171, Wage_Info!$B$2:$AD$55, 16, FALSE), E171=2, VLOOKUP(H171, Wage_Info!$B$2:$AD$55, 17, FALSE), E171=3, VLOOKUP(H171, Wage_Info!$B$2:$AD$55, 18, FALSE), E171=4, VLOOKUP(H171, Wage_Info!$B$2:$AD$55, 19, FALSE)), C171=2015, _xlfn.IFS(E171=1, VLOOKUP(H171, Wage_Info!$B$2:$AD$55, 20, FALSE), E171=2, VLOOKUP(H171, Wage_Info!$B$2:$AD$55, 21, FALSE), E171=3, VLOOKUP(H171, Wage_Info!$B$2:$AD$55, 22, FALSE), E171=4, VLOOKUP(H171, Wage_Info!$B$2:$AD$55, 23, FALSE)), C171=2016, _xlfn.IFS(E171=1, VLOOKUP(H171, Wage_Info!$B$2:$AD$55, 24, FALSE), E171=2, VLOOKUP(H171, Wage_Info!$B$2:$AD$55, 25, FALSE), E171=3, VLOOKUP(H171, Wage_Info!$B$2:$AD$55, 26, FALSE), E171=4, VLOOKUP(H171, Wage_Info!$B$2:$AD$55, 27, FALSE)), C171=2017, _xlfn.IFS(E171=1, VLOOKUP(H171, Wage_Info!$B$2:$AD$55, 28, FALSE), E171=2, VLOOKUP(H171, Wage_Info!$B$2:$AD$55, 29, FALSE)))</f>
        <v>17969253993</v>
      </c>
      <c r="AA171" s="16">
        <f t="shared" si="20"/>
        <v>5.4972051727066934E-3</v>
      </c>
      <c r="AB171">
        <f>Key!C97</f>
        <v>1</v>
      </c>
      <c r="AC171">
        <f t="shared" si="21"/>
        <v>0</v>
      </c>
      <c r="AD171">
        <f t="shared" si="22"/>
        <v>0</v>
      </c>
      <c r="AE171">
        <f t="shared" si="23"/>
        <v>0</v>
      </c>
    </row>
    <row r="172" spans="1:31" x14ac:dyDescent="0.3">
      <c r="A172">
        <v>143</v>
      </c>
      <c r="B172">
        <v>143</v>
      </c>
      <c r="C172">
        <v>2015</v>
      </c>
      <c r="D172">
        <v>7</v>
      </c>
      <c r="E172">
        <f t="shared" si="16"/>
        <v>3</v>
      </c>
      <c r="F172">
        <v>2016</v>
      </c>
      <c r="G172" t="s">
        <v>184</v>
      </c>
      <c r="H172" s="13">
        <f>VALUE(IF(G172="foreign",53,SUBSTITUTE(G172,G172,VLOOKUP(G172,Key!$F$2:$G$55,2,))))</f>
        <v>5</v>
      </c>
      <c r="I172" t="s">
        <v>216</v>
      </c>
      <c r="J172">
        <f>VALUE(_xlfn.IFS(I172="foreign",53,I172="fictional",54,NOT(OR(I172="foreign",I172="fictional")),SUBSTITUTE(I172,I172,VLOOKUP(I172,Key!$F$2:$G$55,2,))))</f>
        <v>54</v>
      </c>
      <c r="K172">
        <f t="shared" si="17"/>
        <v>0</v>
      </c>
      <c r="L172">
        <f>VLOOKUP(H172, Key!$G$2:$J$54, 2)</f>
        <v>3</v>
      </c>
      <c r="M172">
        <f>VLOOKUP(J172, Key!$G$2:$J$54, 2)</f>
        <v>0</v>
      </c>
      <c r="N172">
        <f>VLOOKUP("*"&amp;G172&amp;"*",Key!$M$2:$N$6,2,FALSE)</f>
        <v>4</v>
      </c>
      <c r="O172">
        <f>VLOOKUP("*"&amp;G172&amp;"*",Key!$Q$2:$R$11,2,FALSE)</f>
        <v>6</v>
      </c>
      <c r="P172">
        <v>1325</v>
      </c>
      <c r="Q172" s="8">
        <v>3500000</v>
      </c>
      <c r="R172" t="s">
        <v>176</v>
      </c>
      <c r="S172">
        <f>VLOOKUP(R172, Key!$T$2:$U$16, 2, FALSE)</f>
        <v>3</v>
      </c>
      <c r="T172">
        <f t="shared" si="18"/>
        <v>0</v>
      </c>
      <c r="U172">
        <f>_xlfn.IFS(F172=2017, VLOOKUP(H172, 'State Pop'!$B$2:$F$55,5),F172=2016, VLOOKUP(H172, 'State Pop'!$B$2:$F$55,4), F172=2015, VLOOKUP(H172, 'State Pop'!$B$2:$F$55,3), F172=2014, VLOOKUP(H172, 'State Pop'!$B$2:$F$55,2))</f>
        <v>39296476</v>
      </c>
      <c r="V172">
        <f>_xlfn.IFS(C172=2014, _xlfn.IFS(D172=1, VLOOKUP(H172, Film_Workers!$B$2:$AR$55, 2, FALSE), D172=2, VLOOKUP(H172, Film_Workers!$B$2:$AR$55, 3, FALSE), D172=3, VLOOKUP(H172, Film_Workers!$B$2:$AR$55, 4, FALSE), D172=4, VLOOKUP(H172, Film_Workers!$B$2:$AR$55, 5, FALSE), D172=5, VLOOKUP(H172, Film_Workers!$B$2:$AR$55, 6, FALSE), D172=6, VLOOKUP(H172, Film_Workers!$B$2:$AR$55, 7, FALSE), D172=7, VLOOKUP(H172, Film_Workers!$B$2:$AR$55, 8, FALSE), D172=8, VLOOKUP(H172, Film_Workers!$B$2:$AR$55, 9, FALSE), D172=9, VLOOKUP(H172, Film_Workers!$B$2:$AR$55, 10, FALSE), D172=10, VLOOKUP(H172, Film_Workers!$B$2:$AR$55, 11, FALSE), D172=11, VLOOKUP(H172, Film_Workers!$B$2:$AR$55, 12, FALSE), D172=12, VLOOKUP(H172, Film_Workers!$B$2:$AR$55, 13, FALSE)), C172=2015, _xlfn.IFS(D172=1, VLOOKUP(H172, Film_Workers!$B$2:$AR$55, 14, FALSE), D172=2, VLOOKUP(H172, Film_Workers!$B$2:$AR$55, 15, FALSE), D172=3, VLOOKUP(H172, Film_Workers!$B$2:$AR$55, 16, FALSE), D172=4, VLOOKUP(H172, Film_Workers!$B$2:$AR$55, 17, FALSE), D172=5, VLOOKUP(H172, Film_Workers!$B$2:$AR$55, 18, FALSE), D172=6, VLOOKUP(H172, Film_Workers!$B$2:$AR$55, 19, FALSE), D172=7, VLOOKUP(H172, Film_Workers!$B$2:$AR$55, 20, FALSE), D172=8, VLOOKUP(H172, Film_Workers!$B$2:$AR$55, 21, FALSE), D172=9, VLOOKUP(H172, Film_Workers!$B$2:$AR$55, 22, FALSE), D172=10, VLOOKUP(H172, Film_Workers!$B$2:$AR$55, 23, FALSE), D172=11, VLOOKUP(H172, Film_Workers!$B$2:$AR$55, 24, FALSE), D172=12, VLOOKUP(H172, Film_Workers!$B$2:$AR$55, 25, FALSE)), C172=2016, _xlfn.IFS(D172=1, VLOOKUP(H172, Film_Workers!$B$2:$AR$55, 26, FALSE), D172=2, VLOOKUP(H172, Film_Workers!$B$2:$AR$55, 27, FALSE), D172=3, VLOOKUP(H172, Film_Workers!$B$2:$AR$55, 28, FALSE), D172=4, VLOOKUP(H172, Film_Workers!$B$2:$AR$55, 29, FALSE), D172=5, VLOOKUP(H172, Film_Workers!$B$2:$AR$55, 30, FALSE), D172=6, VLOOKUP(H172, Film_Workers!$B$2:$AR$55, 31, FALSE), D172=7, VLOOKUP(H172, Film_Workers!$B$2:$AR$55, 32, FALSE), D172=8, VLOOKUP(H172, Film_Workers!$B$2:$AR$55, 33, FALSE), D172=9, VLOOKUP(H172, Film_Workers!$B$2:$AR$55, 34, FALSE), D172=10, VLOOKUP(H172, Film_Workers!$B$2:$AR$55, 35, FALSE), D172=11, VLOOKUP(H172, Film_Workers!$B$2:$AR$55, 36, FALSE), D172=12, VLOOKUP(H172, Film_Workers!$B$2:$AR$55, 37, FALSE)), C172=2017, _xlfn.IFS(D172=1, VLOOKUP(H172, Film_Workers!$B$2:$AR$55, 38, FALSE), D172=2, VLOOKUP(H172, Film_Workers!$B$2:$AR$55, 39, FALSE), D172=3, VLOOKUP(H172, Film_Workers!$B$2:$AR$55, 40, FALSE), D172=4, VLOOKUP(H172, Film_Workers!$B$2:$AR$55, 41, FALSE), D172=5, VLOOKUP(H172, Film_Workers!$B$2:$AR$55, 42, FALSE), D172=6, VLOOKUP(H172, Film_Workers!$B$2:$AR$55, 43)))</f>
        <v>112113</v>
      </c>
      <c r="W172">
        <f>_xlfn.IFS(C172=2014, _xlfn.IFS(D172=1, VLOOKUP(H172, Priv_Workers!$B$2:$AR$55, 2, FALSE), D172=2, VLOOKUP(H172, Priv_Workers!$B$2:$AR$55, 3, FALSE), D172=3, VLOOKUP(H172, Priv_Workers!$B$2:$AR$55, 4, FALSE), D172=4, VLOOKUP(H172, Priv_Workers!$B$2:$AR$55, 5, FALSE), D172=5, VLOOKUP(H172, Priv_Workers!$B$2:$AR$55, 6, FALSE), D172=6, VLOOKUP(H172, Priv_Workers!$B$2:$AR$55, 7, FALSE), D172=7, VLOOKUP(H172, Priv_Workers!$B$2:$AR$55, 8, FALSE), D172=8, VLOOKUP(H172, Priv_Workers!$B$2:$AR$55, 9, FALSE), D172=9, VLOOKUP(H172, Priv_Workers!$B$2:$AR$55, 10, FALSE), D172=10, VLOOKUP(H172, Priv_Workers!$B$2:$AR$55, 11, FALSE), D172=11, VLOOKUP(H172, Priv_Workers!$B$2:$AR$55, 12, FALSE), D172=12, VLOOKUP(H172, Priv_Workers!$B$2:$AR$55, 13, FALSE)), C172=2015, _xlfn.IFS(D172=1, VLOOKUP(H172, Priv_Workers!$B$2:$AR$55, 14, FALSE), D172=2, VLOOKUP(H172, Priv_Workers!$B$2:$AR$55, 15, FALSE), D172=3, VLOOKUP(H172, Priv_Workers!$B$2:$AR$55, 16, FALSE), D172=4, VLOOKUP(H172, Priv_Workers!$B$2:$AR$55, 17, FALSE), D172=5, VLOOKUP(H172, Priv_Workers!$B$2:$AR$55, 18, FALSE), D172=6, VLOOKUP(H172, Priv_Workers!$B$2:$AR$55, 19, FALSE), D172=7, VLOOKUP(H172, Priv_Workers!$B$2:$AR$55, 20, FALSE), D172=8, VLOOKUP(H172, Priv_Workers!$B$2:$AR$55, 21, FALSE), D172=9, VLOOKUP(H172, Priv_Workers!$B$2:$AR$55, 22, FALSE), D172=10, VLOOKUP(H172, Priv_Workers!$B$2:$AR$55, 23, FALSE), D172=11, VLOOKUP(H172, Priv_Workers!$B$2:$AR$55, 24, FALSE), D172=12, VLOOKUP(H172, Priv_Workers!$B$2:$AR$55, 25, FALSE)), C172=2016, _xlfn.IFS(D172=1, VLOOKUP(H172, Priv_Workers!$B$2:$AR$55, 26, FALSE), D172=2, VLOOKUP(H172, Priv_Workers!$B$2:$AR$55, 27, FALSE), D172=3, VLOOKUP(H172, Priv_Workers!$B$2:$AR$55, 28, FALSE), D172=4, VLOOKUP(H172, Priv_Workers!$B$2:$AR$55, 29, FALSE), D172=5, VLOOKUP(H172, Priv_Workers!$B$2:$AR$55, 30, FALSE), D172=6, VLOOKUP(H172, Priv_Workers!$B$2:$AR$55, 31, FALSE), D172=7, VLOOKUP(H172, Priv_Workers!$B$2:$AR$55, 32, FALSE), D172=8, VLOOKUP(H172, Priv_Workers!$B$2:$AR$55, 33, FALSE), D172=9, VLOOKUP(H172, Priv_Workers!$B$2:$AR$55, 34, FALSE), D172=10, VLOOKUP(H172, Priv_Workers!$B$2:$AR$55, 35, FALSE), D172=11, VLOOKUP(H172, Priv_Workers!$B$2:$AR$55, 36, FALSE), D172=12, VLOOKUP(H172, Priv_Workers!$B$2:$AR$55, 37, FALSE)), C172=2017, _xlfn.IFS(D172=1, VLOOKUP(H172, Priv_Workers!$B$2:$AR$55, 38, FALSE), D172=2, VLOOKUP(H172, Priv_Workers!$B$2:$AR$55, 39, FALSE), D172=3, VLOOKUP(H172, Priv_Workers!$B$2:$AR$55, 40, FALSE), D172=4, VLOOKUP(H172, Priv_Workers!$B$2:$AR$55, 41, FALSE), D172=5, VLOOKUP(H172, Priv_Workers!$B$2:$AR$55, 42, FALSE), D172=6, VLOOKUP(H172, Priv_Workers!$B$2:$AR$55, 43)))</f>
        <v>14054045</v>
      </c>
      <c r="X172" s="15">
        <f t="shared" si="19"/>
        <v>7.977276293052997E-3</v>
      </c>
      <c r="Y172" s="8">
        <f>_xlfn.IFS(C172=2014, _xlfn.IFS(E172=1, VLOOKUP(H172, Wage_Info!$B$2:$AD$55, 2, FALSE), E172=2, VLOOKUP(H172, Wage_Info!$B$2:$AD$55, 3, FALSE), E172=3, VLOOKUP(H172, Wage_Info!$B$2:$AD$55, 4, FALSE), E172=4, VLOOKUP(H172, Wage_Info!$B$2:$AD$55, 5, FALSE)), C172=2015, _xlfn.IFS(E172=1, VLOOKUP(H172, Wage_Info!$B$2:$AD$55, 6, FALSE), E172=2, VLOOKUP(H172, Wage_Info!$B$2:$AD$55, 7, FALSE), E172=3, VLOOKUP(H172, Wage_Info!$B$2:$AD$55, 8, FALSE), E172=4, VLOOKUP(H172, Wage_Info!$B$2:$AD$55, 9, FALSE)), C172=2016, _xlfn.IFS(E172=1, VLOOKUP(H172, Wage_Info!$B$2:$AD$55, 10, FALSE), E172=2, VLOOKUP(H172, Wage_Info!$B$2:$AD$55, 11, FALSE), E172=3, VLOOKUP(H172, Wage_Info!$B$2:$AD$55, 12, FALSE), E172=4, VLOOKUP(H172, Wage_Info!$B$2:$AD$55, 13, FALSE)), C172=2017, _xlfn.IFS(E172=1, VLOOKUP(H172, Wage_Info!$B$2:$AD$55, 14, FALSE), E172=2, VLOOKUP(H172, Wage_Info!$B$2:$AD$55, 15, FALSE)))</f>
        <v>2861042669</v>
      </c>
      <c r="Z172" s="8">
        <f>_xlfn.IFS(C172=2014, _xlfn.IFS(E172=1, VLOOKUP(H172, Wage_Info!$B$2:$AD$55, 16, FALSE), E172=2, VLOOKUP(H172, Wage_Info!$B$2:$AD$55, 17, FALSE), E172=3, VLOOKUP(H172, Wage_Info!$B$2:$AD$55, 18, FALSE), E172=4, VLOOKUP(H172, Wage_Info!$B$2:$AD$55, 19, FALSE)), C172=2015, _xlfn.IFS(E172=1, VLOOKUP(H172, Wage_Info!$B$2:$AD$55, 20, FALSE), E172=2, VLOOKUP(H172, Wage_Info!$B$2:$AD$55, 21, FALSE), E172=3, VLOOKUP(H172, Wage_Info!$B$2:$AD$55, 22, FALSE), E172=4, VLOOKUP(H172, Wage_Info!$B$2:$AD$55, 23, FALSE)), C172=2016, _xlfn.IFS(E172=1, VLOOKUP(H172, Wage_Info!$B$2:$AD$55, 24, FALSE), E172=2, VLOOKUP(H172, Wage_Info!$B$2:$AD$55, 25, FALSE), E172=3, VLOOKUP(H172, Wage_Info!$B$2:$AD$55, 26, FALSE), E172=4, VLOOKUP(H172, Wage_Info!$B$2:$AD$55, 27, FALSE)), C172=2017, _xlfn.IFS(E172=1, VLOOKUP(H172, Wage_Info!$B$2:$AD$55, 28, FALSE), E172=2, VLOOKUP(H172, Wage_Info!$B$2:$AD$55, 29, FALSE)))</f>
        <v>203882930032</v>
      </c>
      <c r="AA172" s="16">
        <f t="shared" si="20"/>
        <v>1.4032771986114538E-2</v>
      </c>
      <c r="AB172">
        <f>Key!C144</f>
        <v>0</v>
      </c>
      <c r="AC172">
        <f t="shared" si="21"/>
        <v>1</v>
      </c>
      <c r="AD172">
        <f t="shared" si="22"/>
        <v>0</v>
      </c>
      <c r="AE172">
        <f t="shared" si="23"/>
        <v>1</v>
      </c>
    </row>
    <row r="173" spans="1:31" x14ac:dyDescent="0.3">
      <c r="A173">
        <v>155</v>
      </c>
      <c r="B173">
        <v>155</v>
      </c>
      <c r="C173">
        <v>2015</v>
      </c>
      <c r="D173">
        <v>7</v>
      </c>
      <c r="E173">
        <f t="shared" si="16"/>
        <v>3</v>
      </c>
      <c r="F173">
        <v>2016</v>
      </c>
      <c r="G173" t="s">
        <v>23</v>
      </c>
      <c r="H173" s="13">
        <f>VALUE(IF(G173="foreign",53,SUBSTITUTE(G173,G173,VLOOKUP(G173,Key!$F$2:$G$55,2,))))</f>
        <v>14</v>
      </c>
      <c r="I173" t="s">
        <v>23</v>
      </c>
      <c r="J173">
        <f>VALUE(_xlfn.IFS(I173="foreign",53,I173="fictional",54,NOT(OR(I173="foreign",I173="fictional")),SUBSTITUTE(I173,I173,VLOOKUP(I173,Key!$F$2:$G$55,2,))))</f>
        <v>14</v>
      </c>
      <c r="K173">
        <f t="shared" si="17"/>
        <v>1</v>
      </c>
      <c r="L173">
        <f>VLOOKUP(H173, Key!$G$2:$J$54, 2)</f>
        <v>3</v>
      </c>
      <c r="M173">
        <f>VLOOKUP(J173, Key!$G$2:$J$54, 2)</f>
        <v>3</v>
      </c>
      <c r="N173">
        <f>VLOOKUP("*"&amp;G173&amp;"*",Key!$M$2:$N$6,2,FALSE)</f>
        <v>1</v>
      </c>
      <c r="O173">
        <f>VLOOKUP("*"&amp;G173&amp;"*",Key!$Q$2:$R$11,2,FALSE)</f>
        <v>1</v>
      </c>
      <c r="P173">
        <v>897</v>
      </c>
      <c r="Q173" s="8">
        <v>1500000</v>
      </c>
      <c r="R173" t="s">
        <v>396</v>
      </c>
      <c r="S173">
        <f>VLOOKUP(R173, Key!$T$2:$U$18, 2, FALSE)</f>
        <v>16</v>
      </c>
      <c r="T173">
        <f t="shared" si="18"/>
        <v>1</v>
      </c>
      <c r="U173">
        <f>_xlfn.IFS(F173=2017, VLOOKUP(H173, 'State Pop'!$B$2:$F$55,5),F173=2016, VLOOKUP(H173, 'State Pop'!$B$2:$F$55,4), F173=2015, VLOOKUP(H173, 'State Pop'!$B$2:$F$55,3), F173=2014, VLOOKUP(H173, 'State Pop'!$B$2:$F$55,2))</f>
        <v>12835726</v>
      </c>
      <c r="V173">
        <f>_xlfn.IFS(C173=2014, _xlfn.IFS(D173=1, VLOOKUP(H173, Film_Workers!$B$2:$AR$55, 2, FALSE), D173=2, VLOOKUP(H173, Film_Workers!$B$2:$AR$55, 3, FALSE), D173=3, VLOOKUP(H173, Film_Workers!$B$2:$AR$55, 4, FALSE), D173=4, VLOOKUP(H173, Film_Workers!$B$2:$AR$55, 5, FALSE), D173=5, VLOOKUP(H173, Film_Workers!$B$2:$AR$55, 6, FALSE), D173=6, VLOOKUP(H173, Film_Workers!$B$2:$AR$55, 7, FALSE), D173=7, VLOOKUP(H173, Film_Workers!$B$2:$AR$55, 8, FALSE), D173=8, VLOOKUP(H173, Film_Workers!$B$2:$AR$55, 9, FALSE), D173=9, VLOOKUP(H173, Film_Workers!$B$2:$AR$55, 10, FALSE), D173=10, VLOOKUP(H173, Film_Workers!$B$2:$AR$55, 11, FALSE), D173=11, VLOOKUP(H173, Film_Workers!$B$2:$AR$55, 12, FALSE), D173=12, VLOOKUP(H173, Film_Workers!$B$2:$AR$55, 13, FALSE)), C173=2015, _xlfn.IFS(D173=1, VLOOKUP(H173, Film_Workers!$B$2:$AR$55, 14, FALSE), D173=2, VLOOKUP(H173, Film_Workers!$B$2:$AR$55, 15, FALSE), D173=3, VLOOKUP(H173, Film_Workers!$B$2:$AR$55, 16, FALSE), D173=4, VLOOKUP(H173, Film_Workers!$B$2:$AR$55, 17, FALSE), D173=5, VLOOKUP(H173, Film_Workers!$B$2:$AR$55, 18, FALSE), D173=6, VLOOKUP(H173, Film_Workers!$B$2:$AR$55, 19, FALSE), D173=7, VLOOKUP(H173, Film_Workers!$B$2:$AR$55, 20, FALSE), D173=8, VLOOKUP(H173, Film_Workers!$B$2:$AR$55, 21, FALSE), D173=9, VLOOKUP(H173, Film_Workers!$B$2:$AR$55, 22, FALSE), D173=10, VLOOKUP(H173, Film_Workers!$B$2:$AR$55, 23, FALSE), D173=11, VLOOKUP(H173, Film_Workers!$B$2:$AR$55, 24, FALSE), D173=12, VLOOKUP(H173, Film_Workers!$B$2:$AR$55, 25, FALSE)), C173=2016, _xlfn.IFS(D173=1, VLOOKUP(H173, Film_Workers!$B$2:$AR$55, 26, FALSE), D173=2, VLOOKUP(H173, Film_Workers!$B$2:$AR$55, 27, FALSE), D173=3, VLOOKUP(H173, Film_Workers!$B$2:$AR$55, 28, FALSE), D173=4, VLOOKUP(H173, Film_Workers!$B$2:$AR$55, 29, FALSE), D173=5, VLOOKUP(H173, Film_Workers!$B$2:$AR$55, 30, FALSE), D173=6, VLOOKUP(H173, Film_Workers!$B$2:$AR$55, 31, FALSE), D173=7, VLOOKUP(H173, Film_Workers!$B$2:$AR$55, 32, FALSE), D173=8, VLOOKUP(H173, Film_Workers!$B$2:$AR$55, 33, FALSE), D173=9, VLOOKUP(H173, Film_Workers!$B$2:$AR$55, 34, FALSE), D173=10, VLOOKUP(H173, Film_Workers!$B$2:$AR$55, 35, FALSE), D173=11, VLOOKUP(H173, Film_Workers!$B$2:$AR$55, 36, FALSE), D173=12, VLOOKUP(H173, Film_Workers!$B$2:$AR$55, 37, FALSE)), C173=2017, _xlfn.IFS(D173=1, VLOOKUP(H173, Film_Workers!$B$2:$AR$55, 38, FALSE), D173=2, VLOOKUP(H173, Film_Workers!$B$2:$AR$55, 39, FALSE), D173=3, VLOOKUP(H173, Film_Workers!$B$2:$AR$55, 40, FALSE), D173=4, VLOOKUP(H173, Film_Workers!$B$2:$AR$55, 41, FALSE), D173=5, VLOOKUP(H173, Film_Workers!$B$2:$AR$55, 42, FALSE), D173=6, VLOOKUP(H173, Film_Workers!$B$2:$AR$55, 43)))</f>
        <v>2148</v>
      </c>
      <c r="W173">
        <f>_xlfn.IFS(C173=2014, _xlfn.IFS(D173=1, VLOOKUP(H173, Priv_Workers!$B$2:$AR$55, 2, FALSE), D173=2, VLOOKUP(H173, Priv_Workers!$B$2:$AR$55, 3, FALSE), D173=3, VLOOKUP(H173, Priv_Workers!$B$2:$AR$55, 4, FALSE), D173=4, VLOOKUP(H173, Priv_Workers!$B$2:$AR$55, 5, FALSE), D173=5, VLOOKUP(H173, Priv_Workers!$B$2:$AR$55, 6, FALSE), D173=6, VLOOKUP(H173, Priv_Workers!$B$2:$AR$55, 7, FALSE), D173=7, VLOOKUP(H173, Priv_Workers!$B$2:$AR$55, 8, FALSE), D173=8, VLOOKUP(H173, Priv_Workers!$B$2:$AR$55, 9, FALSE), D173=9, VLOOKUP(H173, Priv_Workers!$B$2:$AR$55, 10, FALSE), D173=10, VLOOKUP(H173, Priv_Workers!$B$2:$AR$55, 11, FALSE), D173=11, VLOOKUP(H173, Priv_Workers!$B$2:$AR$55, 12, FALSE), D173=12, VLOOKUP(H173, Priv_Workers!$B$2:$AR$55, 13, FALSE)), C173=2015, _xlfn.IFS(D173=1, VLOOKUP(H173, Priv_Workers!$B$2:$AR$55, 14, FALSE), D173=2, VLOOKUP(H173, Priv_Workers!$B$2:$AR$55, 15, FALSE), D173=3, VLOOKUP(H173, Priv_Workers!$B$2:$AR$55, 16, FALSE), D173=4, VLOOKUP(H173, Priv_Workers!$B$2:$AR$55, 17, FALSE), D173=5, VLOOKUP(H173, Priv_Workers!$B$2:$AR$55, 18, FALSE), D173=6, VLOOKUP(H173, Priv_Workers!$B$2:$AR$55, 19, FALSE), D173=7, VLOOKUP(H173, Priv_Workers!$B$2:$AR$55, 20, FALSE), D173=8, VLOOKUP(H173, Priv_Workers!$B$2:$AR$55, 21, FALSE), D173=9, VLOOKUP(H173, Priv_Workers!$B$2:$AR$55, 22, FALSE), D173=10, VLOOKUP(H173, Priv_Workers!$B$2:$AR$55, 23, FALSE), D173=11, VLOOKUP(H173, Priv_Workers!$B$2:$AR$55, 24, FALSE), D173=12, VLOOKUP(H173, Priv_Workers!$B$2:$AR$55, 25, FALSE)), C173=2016, _xlfn.IFS(D173=1, VLOOKUP(H173, Priv_Workers!$B$2:$AR$55, 26, FALSE), D173=2, VLOOKUP(H173, Priv_Workers!$B$2:$AR$55, 27, FALSE), D173=3, VLOOKUP(H173, Priv_Workers!$B$2:$AR$55, 28, FALSE), D173=4, VLOOKUP(H173, Priv_Workers!$B$2:$AR$55, 29, FALSE), D173=5, VLOOKUP(H173, Priv_Workers!$B$2:$AR$55, 30, FALSE), D173=6, VLOOKUP(H173, Priv_Workers!$B$2:$AR$55, 31, FALSE), D173=7, VLOOKUP(H173, Priv_Workers!$B$2:$AR$55, 32, FALSE), D173=8, VLOOKUP(H173, Priv_Workers!$B$2:$AR$55, 33, FALSE), D173=9, VLOOKUP(H173, Priv_Workers!$B$2:$AR$55, 34, FALSE), D173=10, VLOOKUP(H173, Priv_Workers!$B$2:$AR$55, 35, FALSE), D173=11, VLOOKUP(H173, Priv_Workers!$B$2:$AR$55, 36, FALSE), D173=12, VLOOKUP(H173, Priv_Workers!$B$2:$AR$55, 37, FALSE)), C173=2017, _xlfn.IFS(D173=1, VLOOKUP(H173, Priv_Workers!$B$2:$AR$55, 38, FALSE), D173=2, VLOOKUP(H173, Priv_Workers!$B$2:$AR$55, 39, FALSE), D173=3, VLOOKUP(H173, Priv_Workers!$B$2:$AR$55, 40, FALSE), D173=4, VLOOKUP(H173, Priv_Workers!$B$2:$AR$55, 41, FALSE), D173=5, VLOOKUP(H173, Priv_Workers!$B$2:$AR$55, 42, FALSE), D173=6, VLOOKUP(H173, Priv_Workers!$B$2:$AR$55, 43)))</f>
        <v>5124157</v>
      </c>
      <c r="X173" s="15">
        <f t="shared" si="19"/>
        <v>4.1919090301097329E-4</v>
      </c>
      <c r="Y173" s="8">
        <f>_xlfn.IFS(C173=2014, _xlfn.IFS(E173=1, VLOOKUP(H173, Wage_Info!$B$2:$AD$55, 2, FALSE), E173=2, VLOOKUP(H173, Wage_Info!$B$2:$AD$55, 3, FALSE), E173=3, VLOOKUP(H173, Wage_Info!$B$2:$AD$55, 4, FALSE), E173=4, VLOOKUP(H173, Wage_Info!$B$2:$AD$55, 5, FALSE)), C173=2015, _xlfn.IFS(E173=1, VLOOKUP(H173, Wage_Info!$B$2:$AD$55, 6, FALSE), E173=2, VLOOKUP(H173, Wage_Info!$B$2:$AD$55, 7, FALSE), E173=3, VLOOKUP(H173, Wage_Info!$B$2:$AD$55, 8, FALSE), E173=4, VLOOKUP(H173, Wage_Info!$B$2:$AD$55, 9, FALSE)), C173=2016, _xlfn.IFS(E173=1, VLOOKUP(H173, Wage_Info!$B$2:$AD$55, 10, FALSE), E173=2, VLOOKUP(H173, Wage_Info!$B$2:$AD$55, 11, FALSE), E173=3, VLOOKUP(H173, Wage_Info!$B$2:$AD$55, 12, FALSE), E173=4, VLOOKUP(H173, Wage_Info!$B$2:$AD$55, 13, FALSE)), C173=2017, _xlfn.IFS(E173=1, VLOOKUP(H173, Wage_Info!$B$2:$AD$55, 14, FALSE), E173=2, VLOOKUP(H173, Wage_Info!$B$2:$AD$55, 15, FALSE)))</f>
        <v>40766324</v>
      </c>
      <c r="Z173" s="8">
        <f>_xlfn.IFS(C173=2014, _xlfn.IFS(E173=1, VLOOKUP(H173, Wage_Info!$B$2:$AD$55, 16, FALSE), E173=2, VLOOKUP(H173, Wage_Info!$B$2:$AD$55, 17, FALSE), E173=3, VLOOKUP(H173, Wage_Info!$B$2:$AD$55, 18, FALSE), E173=4, VLOOKUP(H173, Wage_Info!$B$2:$AD$55, 19, FALSE)), C173=2015, _xlfn.IFS(E173=1, VLOOKUP(H173, Wage_Info!$B$2:$AD$55, 20, FALSE), E173=2, VLOOKUP(H173, Wage_Info!$B$2:$AD$55, 21, FALSE), E173=3, VLOOKUP(H173, Wage_Info!$B$2:$AD$55, 22, FALSE), E173=4, VLOOKUP(H173, Wage_Info!$B$2:$AD$55, 23, FALSE)), C173=2016, _xlfn.IFS(E173=1, VLOOKUP(H173, Wage_Info!$B$2:$AD$55, 24, FALSE), E173=2, VLOOKUP(H173, Wage_Info!$B$2:$AD$55, 25, FALSE), E173=3, VLOOKUP(H173, Wage_Info!$B$2:$AD$55, 26, FALSE), E173=4, VLOOKUP(H173, Wage_Info!$B$2:$AD$55, 27, FALSE)), C173=2017, _xlfn.IFS(E173=1, VLOOKUP(H173, Wage_Info!$B$2:$AD$55, 28, FALSE), E173=2, VLOOKUP(H173, Wage_Info!$B$2:$AD$55, 29, FALSE)))</f>
        <v>67910961063</v>
      </c>
      <c r="AA173" s="16">
        <f t="shared" si="20"/>
        <v>6.0029078313560721E-4</v>
      </c>
      <c r="AB173">
        <f>Key!C156</f>
        <v>1</v>
      </c>
      <c r="AC173">
        <f t="shared" si="21"/>
        <v>0</v>
      </c>
      <c r="AD173">
        <f t="shared" si="22"/>
        <v>0</v>
      </c>
      <c r="AE173">
        <f t="shared" si="23"/>
        <v>0</v>
      </c>
    </row>
    <row r="174" spans="1:31" x14ac:dyDescent="0.3">
      <c r="A174">
        <v>167</v>
      </c>
      <c r="B174">
        <v>167</v>
      </c>
      <c r="C174">
        <v>2015</v>
      </c>
      <c r="D174">
        <v>7</v>
      </c>
      <c r="E174">
        <f t="shared" si="16"/>
        <v>3</v>
      </c>
      <c r="F174">
        <v>2016</v>
      </c>
      <c r="G174" t="s">
        <v>15</v>
      </c>
      <c r="H174" s="13">
        <f>VALUE(IF(G174="foreign",53,SUBSTITUTE(G174,G174,VLOOKUP(G174,Key!$F$2:$G$55,2,))))</f>
        <v>5</v>
      </c>
      <c r="J174" t="e">
        <f>VALUE(_xlfn.IFS(I174="foreign",53,I174="fictional",54,NOT(OR(I174="foreign",I174="fictional")),SUBSTITUTE(I174,I174,VLOOKUP(I174,Key!$F$2:$G$55,2,))))</f>
        <v>#N/A</v>
      </c>
      <c r="K174" t="e">
        <f t="shared" si="17"/>
        <v>#N/A</v>
      </c>
      <c r="L174">
        <f>VLOOKUP(H174, Key!$G$2:$J$54, 2)</f>
        <v>3</v>
      </c>
      <c r="M174" t="e">
        <f>VLOOKUP(J174, Key!$G$2:$J$54, 2)</f>
        <v>#N/A</v>
      </c>
      <c r="N174">
        <f>VLOOKUP("*"&amp;G174&amp;"*",Key!$M$2:$N$6,2,FALSE)</f>
        <v>4</v>
      </c>
      <c r="O174">
        <f>VLOOKUP("*"&amp;G174&amp;"*",Key!$Q$2:$R$11,2,FALSE)</f>
        <v>6</v>
      </c>
      <c r="P174">
        <v>636</v>
      </c>
      <c r="Q174" s="8">
        <v>3000000</v>
      </c>
      <c r="R174" t="s">
        <v>333</v>
      </c>
      <c r="S174">
        <f>VLOOKUP(R174, Key!$T$2:$U$21, 2, FALSE)</f>
        <v>14</v>
      </c>
      <c r="T174">
        <f t="shared" si="18"/>
        <v>1</v>
      </c>
      <c r="U174">
        <f>_xlfn.IFS(F174=2017, VLOOKUP(H174, 'State Pop'!$B$2:$F$55,5),F174=2016, VLOOKUP(H174, 'State Pop'!$B$2:$F$55,4), F174=2015, VLOOKUP(H174, 'State Pop'!$B$2:$F$55,3), F174=2014, VLOOKUP(H174, 'State Pop'!$B$2:$F$55,2))</f>
        <v>39296476</v>
      </c>
      <c r="V174">
        <f>_xlfn.IFS(C174=2014, _xlfn.IFS(D174=1, VLOOKUP(H174, Film_Workers!$B$2:$AR$55, 2, FALSE), D174=2, VLOOKUP(H174, Film_Workers!$B$2:$AR$55, 3, FALSE), D174=3, VLOOKUP(H174, Film_Workers!$B$2:$AR$55, 4, FALSE), D174=4, VLOOKUP(H174, Film_Workers!$B$2:$AR$55, 5, FALSE), D174=5, VLOOKUP(H174, Film_Workers!$B$2:$AR$55, 6, FALSE), D174=6, VLOOKUP(H174, Film_Workers!$B$2:$AR$55, 7, FALSE), D174=7, VLOOKUP(H174, Film_Workers!$B$2:$AR$55, 8, FALSE), D174=8, VLOOKUP(H174, Film_Workers!$B$2:$AR$55, 9, FALSE), D174=9, VLOOKUP(H174, Film_Workers!$B$2:$AR$55, 10, FALSE), D174=10, VLOOKUP(H174, Film_Workers!$B$2:$AR$55, 11, FALSE), D174=11, VLOOKUP(H174, Film_Workers!$B$2:$AR$55, 12, FALSE), D174=12, VLOOKUP(H174, Film_Workers!$B$2:$AR$55, 13, FALSE)), C174=2015, _xlfn.IFS(D174=1, VLOOKUP(H174, Film_Workers!$B$2:$AR$55, 14, FALSE), D174=2, VLOOKUP(H174, Film_Workers!$B$2:$AR$55, 15, FALSE), D174=3, VLOOKUP(H174, Film_Workers!$B$2:$AR$55, 16, FALSE), D174=4, VLOOKUP(H174, Film_Workers!$B$2:$AR$55, 17, FALSE), D174=5, VLOOKUP(H174, Film_Workers!$B$2:$AR$55, 18, FALSE), D174=6, VLOOKUP(H174, Film_Workers!$B$2:$AR$55, 19, FALSE), D174=7, VLOOKUP(H174, Film_Workers!$B$2:$AR$55, 20, FALSE), D174=8, VLOOKUP(H174, Film_Workers!$B$2:$AR$55, 21, FALSE), D174=9, VLOOKUP(H174, Film_Workers!$B$2:$AR$55, 22, FALSE), D174=10, VLOOKUP(H174, Film_Workers!$B$2:$AR$55, 23, FALSE), D174=11, VLOOKUP(H174, Film_Workers!$B$2:$AR$55, 24, FALSE), D174=12, VLOOKUP(H174, Film_Workers!$B$2:$AR$55, 25, FALSE)), C174=2016, _xlfn.IFS(D174=1, VLOOKUP(H174, Film_Workers!$B$2:$AR$55, 26, FALSE), D174=2, VLOOKUP(H174, Film_Workers!$B$2:$AR$55, 27, FALSE), D174=3, VLOOKUP(H174, Film_Workers!$B$2:$AR$55, 28, FALSE), D174=4, VLOOKUP(H174, Film_Workers!$B$2:$AR$55, 29, FALSE), D174=5, VLOOKUP(H174, Film_Workers!$B$2:$AR$55, 30, FALSE), D174=6, VLOOKUP(H174, Film_Workers!$B$2:$AR$55, 31, FALSE), D174=7, VLOOKUP(H174, Film_Workers!$B$2:$AR$55, 32, FALSE), D174=8, VLOOKUP(H174, Film_Workers!$B$2:$AR$55, 33, FALSE), D174=9, VLOOKUP(H174, Film_Workers!$B$2:$AR$55, 34, FALSE), D174=10, VLOOKUP(H174, Film_Workers!$B$2:$AR$55, 35, FALSE), D174=11, VLOOKUP(H174, Film_Workers!$B$2:$AR$55, 36, FALSE), D174=12, VLOOKUP(H174, Film_Workers!$B$2:$AR$55, 37, FALSE)), C174=2017, _xlfn.IFS(D174=1, VLOOKUP(H174, Film_Workers!$B$2:$AR$55, 38, FALSE), D174=2, VLOOKUP(H174, Film_Workers!$B$2:$AR$55, 39, FALSE), D174=3, VLOOKUP(H174, Film_Workers!$B$2:$AR$55, 40, FALSE), D174=4, VLOOKUP(H174, Film_Workers!$B$2:$AR$55, 41, FALSE), D174=5, VLOOKUP(H174, Film_Workers!$B$2:$AR$55, 42, FALSE), D174=6, VLOOKUP(H174, Film_Workers!$B$2:$AR$55, 43)))</f>
        <v>112113</v>
      </c>
      <c r="W174">
        <f>_xlfn.IFS(C174=2014, _xlfn.IFS(D174=1, VLOOKUP(H174, Priv_Workers!$B$2:$AR$55, 2, FALSE), D174=2, VLOOKUP(H174, Priv_Workers!$B$2:$AR$55, 3, FALSE), D174=3, VLOOKUP(H174, Priv_Workers!$B$2:$AR$55, 4, FALSE), D174=4, VLOOKUP(H174, Priv_Workers!$B$2:$AR$55, 5, FALSE), D174=5, VLOOKUP(H174, Priv_Workers!$B$2:$AR$55, 6, FALSE), D174=6, VLOOKUP(H174, Priv_Workers!$B$2:$AR$55, 7, FALSE), D174=7, VLOOKUP(H174, Priv_Workers!$B$2:$AR$55, 8, FALSE), D174=8, VLOOKUP(H174, Priv_Workers!$B$2:$AR$55, 9, FALSE), D174=9, VLOOKUP(H174, Priv_Workers!$B$2:$AR$55, 10, FALSE), D174=10, VLOOKUP(H174, Priv_Workers!$B$2:$AR$55, 11, FALSE), D174=11, VLOOKUP(H174, Priv_Workers!$B$2:$AR$55, 12, FALSE), D174=12, VLOOKUP(H174, Priv_Workers!$B$2:$AR$55, 13, FALSE)), C174=2015, _xlfn.IFS(D174=1, VLOOKUP(H174, Priv_Workers!$B$2:$AR$55, 14, FALSE), D174=2, VLOOKUP(H174, Priv_Workers!$B$2:$AR$55, 15, FALSE), D174=3, VLOOKUP(H174, Priv_Workers!$B$2:$AR$55, 16, FALSE), D174=4, VLOOKUP(H174, Priv_Workers!$B$2:$AR$55, 17, FALSE), D174=5, VLOOKUP(H174, Priv_Workers!$B$2:$AR$55, 18, FALSE), D174=6, VLOOKUP(H174, Priv_Workers!$B$2:$AR$55, 19, FALSE), D174=7, VLOOKUP(H174, Priv_Workers!$B$2:$AR$55, 20, FALSE), D174=8, VLOOKUP(H174, Priv_Workers!$B$2:$AR$55, 21, FALSE), D174=9, VLOOKUP(H174, Priv_Workers!$B$2:$AR$55, 22, FALSE), D174=10, VLOOKUP(H174, Priv_Workers!$B$2:$AR$55, 23, FALSE), D174=11, VLOOKUP(H174, Priv_Workers!$B$2:$AR$55, 24, FALSE), D174=12, VLOOKUP(H174, Priv_Workers!$B$2:$AR$55, 25, FALSE)), C174=2016, _xlfn.IFS(D174=1, VLOOKUP(H174, Priv_Workers!$B$2:$AR$55, 26, FALSE), D174=2, VLOOKUP(H174, Priv_Workers!$B$2:$AR$55, 27, FALSE), D174=3, VLOOKUP(H174, Priv_Workers!$B$2:$AR$55, 28, FALSE), D174=4, VLOOKUP(H174, Priv_Workers!$B$2:$AR$55, 29, FALSE), D174=5, VLOOKUP(H174, Priv_Workers!$B$2:$AR$55, 30, FALSE), D174=6, VLOOKUP(H174, Priv_Workers!$B$2:$AR$55, 31, FALSE), D174=7, VLOOKUP(H174, Priv_Workers!$B$2:$AR$55, 32, FALSE), D174=8, VLOOKUP(H174, Priv_Workers!$B$2:$AR$55, 33, FALSE), D174=9, VLOOKUP(H174, Priv_Workers!$B$2:$AR$55, 34, FALSE), D174=10, VLOOKUP(H174, Priv_Workers!$B$2:$AR$55, 35, FALSE), D174=11, VLOOKUP(H174, Priv_Workers!$B$2:$AR$55, 36, FALSE), D174=12, VLOOKUP(H174, Priv_Workers!$B$2:$AR$55, 37, FALSE)), C174=2017, _xlfn.IFS(D174=1, VLOOKUP(H174, Priv_Workers!$B$2:$AR$55, 38, FALSE), D174=2, VLOOKUP(H174, Priv_Workers!$B$2:$AR$55, 39, FALSE), D174=3, VLOOKUP(H174, Priv_Workers!$B$2:$AR$55, 40, FALSE), D174=4, VLOOKUP(H174, Priv_Workers!$B$2:$AR$55, 41, FALSE), D174=5, VLOOKUP(H174, Priv_Workers!$B$2:$AR$55, 42, FALSE), D174=6, VLOOKUP(H174, Priv_Workers!$B$2:$AR$55, 43)))</f>
        <v>14054045</v>
      </c>
      <c r="X174" s="15">
        <f t="shared" si="19"/>
        <v>7.977276293052997E-3</v>
      </c>
      <c r="Y174" s="8">
        <f>_xlfn.IFS(C174=2014, _xlfn.IFS(E174=1, VLOOKUP(H174, Wage_Info!$B$2:$AD$55, 2, FALSE), E174=2, VLOOKUP(H174, Wage_Info!$B$2:$AD$55, 3, FALSE), E174=3, VLOOKUP(H174, Wage_Info!$B$2:$AD$55, 4, FALSE), E174=4, VLOOKUP(H174, Wage_Info!$B$2:$AD$55, 5, FALSE)), C174=2015, _xlfn.IFS(E174=1, VLOOKUP(H174, Wage_Info!$B$2:$AD$55, 6, FALSE), E174=2, VLOOKUP(H174, Wage_Info!$B$2:$AD$55, 7, FALSE), E174=3, VLOOKUP(H174, Wage_Info!$B$2:$AD$55, 8, FALSE), E174=4, VLOOKUP(H174, Wage_Info!$B$2:$AD$55, 9, FALSE)), C174=2016, _xlfn.IFS(E174=1, VLOOKUP(H174, Wage_Info!$B$2:$AD$55, 10, FALSE), E174=2, VLOOKUP(H174, Wage_Info!$B$2:$AD$55, 11, FALSE), E174=3, VLOOKUP(H174, Wage_Info!$B$2:$AD$55, 12, FALSE), E174=4, VLOOKUP(H174, Wage_Info!$B$2:$AD$55, 13, FALSE)), C174=2017, _xlfn.IFS(E174=1, VLOOKUP(H174, Wage_Info!$B$2:$AD$55, 14, FALSE), E174=2, VLOOKUP(H174, Wage_Info!$B$2:$AD$55, 15, FALSE)))</f>
        <v>2861042669</v>
      </c>
      <c r="Z174" s="8">
        <f>_xlfn.IFS(C174=2014, _xlfn.IFS(E174=1, VLOOKUP(H174, Wage_Info!$B$2:$AD$55, 16, FALSE), E174=2, VLOOKUP(H174, Wage_Info!$B$2:$AD$55, 17, FALSE), E174=3, VLOOKUP(H174, Wage_Info!$B$2:$AD$55, 18, FALSE), E174=4, VLOOKUP(H174, Wage_Info!$B$2:$AD$55, 19, FALSE)), C174=2015, _xlfn.IFS(E174=1, VLOOKUP(H174, Wage_Info!$B$2:$AD$55, 20, FALSE), E174=2, VLOOKUP(H174, Wage_Info!$B$2:$AD$55, 21, FALSE), E174=3, VLOOKUP(H174, Wage_Info!$B$2:$AD$55, 22, FALSE), E174=4, VLOOKUP(H174, Wage_Info!$B$2:$AD$55, 23, FALSE)), C174=2016, _xlfn.IFS(E174=1, VLOOKUP(H174, Wage_Info!$B$2:$AD$55, 24, FALSE), E174=2, VLOOKUP(H174, Wage_Info!$B$2:$AD$55, 25, FALSE), E174=3, VLOOKUP(H174, Wage_Info!$B$2:$AD$55, 26, FALSE), E174=4, VLOOKUP(H174, Wage_Info!$B$2:$AD$55, 27, FALSE)), C174=2017, _xlfn.IFS(E174=1, VLOOKUP(H174, Wage_Info!$B$2:$AD$55, 28, FALSE), E174=2, VLOOKUP(H174, Wage_Info!$B$2:$AD$55, 29, FALSE)))</f>
        <v>203882930032</v>
      </c>
      <c r="AA174" s="16">
        <f t="shared" si="20"/>
        <v>1.4032771986114538E-2</v>
      </c>
      <c r="AB174">
        <f>Key!C168</f>
        <v>1</v>
      </c>
      <c r="AC174">
        <f t="shared" si="21"/>
        <v>1</v>
      </c>
      <c r="AD174">
        <f t="shared" si="22"/>
        <v>0</v>
      </c>
      <c r="AE174">
        <f t="shared" si="23"/>
        <v>1</v>
      </c>
    </row>
    <row r="175" spans="1:31" x14ac:dyDescent="0.3">
      <c r="A175">
        <v>277</v>
      </c>
      <c r="B175">
        <v>96</v>
      </c>
      <c r="C175">
        <v>2015</v>
      </c>
      <c r="D175">
        <v>7</v>
      </c>
      <c r="E175">
        <f t="shared" si="16"/>
        <v>3</v>
      </c>
      <c r="F175">
        <v>2017</v>
      </c>
      <c r="G175" t="s">
        <v>187</v>
      </c>
      <c r="H175" s="13">
        <f>VALUE(IF(G175="foreign",53,SUBSTITUTE(G175,G175,VLOOKUP(G175,Key!$F$2:$G$55,2,))))</f>
        <v>53</v>
      </c>
      <c r="I175" t="s">
        <v>187</v>
      </c>
      <c r="J175">
        <f>VALUE(_xlfn.IFS(I175="foreign",53,I175="fictional",54,NOT(OR(I175="foreign",I175="fictional")),SUBSTITUTE(I175,I175,VLOOKUP(I175,Key!$F$2:$G$55,2,))))</f>
        <v>53</v>
      </c>
      <c r="K175">
        <f t="shared" si="17"/>
        <v>1</v>
      </c>
      <c r="L175">
        <f>VLOOKUP(H175, Key!$G$2:$J$54, 2)</f>
        <v>0</v>
      </c>
      <c r="M175">
        <f>VLOOKUP(J175, Key!$G$2:$J$54, 2)</f>
        <v>0</v>
      </c>
      <c r="N175">
        <f>VLOOKUP("*"&amp;G175&amp;"*",Key!$M$2:$N$6,2,FALSE)</f>
        <v>0</v>
      </c>
      <c r="O175">
        <f>VLOOKUP("*"&amp;G175&amp;"*",Key!$Q$2:$R$11,2,FALSE)</f>
        <v>0</v>
      </c>
      <c r="P175">
        <v>2471</v>
      </c>
      <c r="Q175" s="8">
        <v>5300000</v>
      </c>
      <c r="R175" t="s">
        <v>516</v>
      </c>
      <c r="S175">
        <f>VLOOKUP(R175, Key!$T$2:$U$27, 2, FALSE)</f>
        <v>25</v>
      </c>
      <c r="T175">
        <f t="shared" si="18"/>
        <v>1</v>
      </c>
      <c r="U175">
        <f>_xlfn.IFS(F175=2017, VLOOKUP(H175, 'State Pop'!$B$2:$F$55,5),F175=2016, VLOOKUP(H175, 'State Pop'!$B$2:$F$55,4), F175=2015, VLOOKUP(H175, 'State Pop'!$B$2:$F$55,3), F175=2014, VLOOKUP(H175, 'State Pop'!$B$2:$F$55,2))</f>
        <v>0</v>
      </c>
      <c r="V175">
        <f>_xlfn.IFS(C175=2014, _xlfn.IFS(D175=1, VLOOKUP(H175, Film_Workers!$B$2:$AR$55, 2, FALSE), D175=2, VLOOKUP(H175, Film_Workers!$B$2:$AR$55, 3, FALSE), D175=3, VLOOKUP(H175, Film_Workers!$B$2:$AR$55, 4, FALSE), D175=4, VLOOKUP(H175, Film_Workers!$B$2:$AR$55, 5, FALSE), D175=5, VLOOKUP(H175, Film_Workers!$B$2:$AR$55, 6, FALSE), D175=6, VLOOKUP(H175, Film_Workers!$B$2:$AR$55, 7, FALSE), D175=7, VLOOKUP(H175, Film_Workers!$B$2:$AR$55, 8, FALSE), D175=8, VLOOKUP(H175, Film_Workers!$B$2:$AR$55, 9, FALSE), D175=9, VLOOKUP(H175, Film_Workers!$B$2:$AR$55, 10, FALSE), D175=10, VLOOKUP(H175, Film_Workers!$B$2:$AR$55, 11, FALSE), D175=11, VLOOKUP(H175, Film_Workers!$B$2:$AR$55, 12, FALSE), D175=12, VLOOKUP(H175, Film_Workers!$B$2:$AR$55, 13, FALSE)), C175=2015, _xlfn.IFS(D175=1, VLOOKUP(H175, Film_Workers!$B$2:$AR$55, 14, FALSE), D175=2, VLOOKUP(H175, Film_Workers!$B$2:$AR$55, 15, FALSE), D175=3, VLOOKUP(H175, Film_Workers!$B$2:$AR$55, 16, FALSE), D175=4, VLOOKUP(H175, Film_Workers!$B$2:$AR$55, 17, FALSE), D175=5, VLOOKUP(H175, Film_Workers!$B$2:$AR$55, 18, FALSE), D175=6, VLOOKUP(H175, Film_Workers!$B$2:$AR$55, 19, FALSE), D175=7, VLOOKUP(H175, Film_Workers!$B$2:$AR$55, 20, FALSE), D175=8, VLOOKUP(H175, Film_Workers!$B$2:$AR$55, 21, FALSE), D175=9, VLOOKUP(H175, Film_Workers!$B$2:$AR$55, 22, FALSE), D175=10, VLOOKUP(H175, Film_Workers!$B$2:$AR$55, 23, FALSE), D175=11, VLOOKUP(H175, Film_Workers!$B$2:$AR$55, 24, FALSE), D175=12, VLOOKUP(H175, Film_Workers!$B$2:$AR$55, 25, FALSE)), C175=2016, _xlfn.IFS(D175=1, VLOOKUP(H175, Film_Workers!$B$2:$AR$55, 26, FALSE), D175=2, VLOOKUP(H175, Film_Workers!$B$2:$AR$55, 27, FALSE), D175=3, VLOOKUP(H175, Film_Workers!$B$2:$AR$55, 28, FALSE), D175=4, VLOOKUP(H175, Film_Workers!$B$2:$AR$55, 29, FALSE), D175=5, VLOOKUP(H175, Film_Workers!$B$2:$AR$55, 30, FALSE), D175=6, VLOOKUP(H175, Film_Workers!$B$2:$AR$55, 31, FALSE), D175=7, VLOOKUP(H175, Film_Workers!$B$2:$AR$55, 32, FALSE), D175=8, VLOOKUP(H175, Film_Workers!$B$2:$AR$55, 33, FALSE), D175=9, VLOOKUP(H175, Film_Workers!$B$2:$AR$55, 34, FALSE), D175=10, VLOOKUP(H175, Film_Workers!$B$2:$AR$55, 35, FALSE), D175=11, VLOOKUP(H175, Film_Workers!$B$2:$AR$55, 36, FALSE), D175=12, VLOOKUP(H175, Film_Workers!$B$2:$AR$55, 37, FALSE)), C175=2017, _xlfn.IFS(D175=1, VLOOKUP(H175, Film_Workers!$B$2:$AR$55, 38, FALSE), D175=2, VLOOKUP(H175, Film_Workers!$B$2:$AR$55, 39, FALSE), D175=3, VLOOKUP(H175, Film_Workers!$B$2:$AR$55, 40, FALSE), D175=4, VLOOKUP(H175, Film_Workers!$B$2:$AR$55, 41, FALSE), D175=5, VLOOKUP(H175, Film_Workers!$B$2:$AR$55, 42, FALSE), D175=6, VLOOKUP(H175, Film_Workers!$B$2:$AR$55, 43)))</f>
        <v>0</v>
      </c>
      <c r="W175">
        <f>_xlfn.IFS(C175=2014, _xlfn.IFS(D175=1, VLOOKUP(H175, Priv_Workers!$B$2:$AR$55, 2, FALSE), D175=2, VLOOKUP(H175, Priv_Workers!$B$2:$AR$55, 3, FALSE), D175=3, VLOOKUP(H175, Priv_Workers!$B$2:$AR$55, 4, FALSE), D175=4, VLOOKUP(H175, Priv_Workers!$B$2:$AR$55, 5, FALSE), D175=5, VLOOKUP(H175, Priv_Workers!$B$2:$AR$55, 6, FALSE), D175=6, VLOOKUP(H175, Priv_Workers!$B$2:$AR$55, 7, FALSE), D175=7, VLOOKUP(H175, Priv_Workers!$B$2:$AR$55, 8, FALSE), D175=8, VLOOKUP(H175, Priv_Workers!$B$2:$AR$55, 9, FALSE), D175=9, VLOOKUP(H175, Priv_Workers!$B$2:$AR$55, 10, FALSE), D175=10, VLOOKUP(H175, Priv_Workers!$B$2:$AR$55, 11, FALSE), D175=11, VLOOKUP(H175, Priv_Workers!$B$2:$AR$55, 12, FALSE), D175=12, VLOOKUP(H175, Priv_Workers!$B$2:$AR$55, 13, FALSE)), C175=2015, _xlfn.IFS(D175=1, VLOOKUP(H175, Priv_Workers!$B$2:$AR$55, 14, FALSE), D175=2, VLOOKUP(H175, Priv_Workers!$B$2:$AR$55, 15, FALSE), D175=3, VLOOKUP(H175, Priv_Workers!$B$2:$AR$55, 16, FALSE), D175=4, VLOOKUP(H175, Priv_Workers!$B$2:$AR$55, 17, FALSE), D175=5, VLOOKUP(H175, Priv_Workers!$B$2:$AR$55, 18, FALSE), D175=6, VLOOKUP(H175, Priv_Workers!$B$2:$AR$55, 19, FALSE), D175=7, VLOOKUP(H175, Priv_Workers!$B$2:$AR$55, 20, FALSE), D175=8, VLOOKUP(H175, Priv_Workers!$B$2:$AR$55, 21, FALSE), D175=9, VLOOKUP(H175, Priv_Workers!$B$2:$AR$55, 22, FALSE), D175=10, VLOOKUP(H175, Priv_Workers!$B$2:$AR$55, 23, FALSE), D175=11, VLOOKUP(H175, Priv_Workers!$B$2:$AR$55, 24, FALSE), D175=12, VLOOKUP(H175, Priv_Workers!$B$2:$AR$55, 25, FALSE)), C175=2016, _xlfn.IFS(D175=1, VLOOKUP(H175, Priv_Workers!$B$2:$AR$55, 26, FALSE), D175=2, VLOOKUP(H175, Priv_Workers!$B$2:$AR$55, 27, FALSE), D175=3, VLOOKUP(H175, Priv_Workers!$B$2:$AR$55, 28, FALSE), D175=4, VLOOKUP(H175, Priv_Workers!$B$2:$AR$55, 29, FALSE), D175=5, VLOOKUP(H175, Priv_Workers!$B$2:$AR$55, 30, FALSE), D175=6, VLOOKUP(H175, Priv_Workers!$B$2:$AR$55, 31, FALSE), D175=7, VLOOKUP(H175, Priv_Workers!$B$2:$AR$55, 32, FALSE), D175=8, VLOOKUP(H175, Priv_Workers!$B$2:$AR$55, 33, FALSE), D175=9, VLOOKUP(H175, Priv_Workers!$B$2:$AR$55, 34, FALSE), D175=10, VLOOKUP(H175, Priv_Workers!$B$2:$AR$55, 35, FALSE), D175=11, VLOOKUP(H175, Priv_Workers!$B$2:$AR$55, 36, FALSE), D175=12, VLOOKUP(H175, Priv_Workers!$B$2:$AR$55, 37, FALSE)), C175=2017, _xlfn.IFS(D175=1, VLOOKUP(H175, Priv_Workers!$B$2:$AR$55, 38, FALSE), D175=2, VLOOKUP(H175, Priv_Workers!$B$2:$AR$55, 39, FALSE), D175=3, VLOOKUP(H175, Priv_Workers!$B$2:$AR$55, 40, FALSE), D175=4, VLOOKUP(H175, Priv_Workers!$B$2:$AR$55, 41, FALSE), D175=5, VLOOKUP(H175, Priv_Workers!$B$2:$AR$55, 42, FALSE), D175=6, VLOOKUP(H175, Priv_Workers!$B$2:$AR$55, 43)))</f>
        <v>0</v>
      </c>
      <c r="X175" s="15" t="e">
        <f t="shared" si="19"/>
        <v>#DIV/0!</v>
      </c>
      <c r="Y175" s="8">
        <f>_xlfn.IFS(C175=2014, _xlfn.IFS(E175=1, VLOOKUP(H175, Wage_Info!$B$2:$AD$55, 2, FALSE), E175=2, VLOOKUP(H175, Wage_Info!$B$2:$AD$55, 3, FALSE), E175=3, VLOOKUP(H175, Wage_Info!$B$2:$AD$55, 4, FALSE), E175=4, VLOOKUP(H175, Wage_Info!$B$2:$AD$55, 5, FALSE)), C175=2015, _xlfn.IFS(E175=1, VLOOKUP(H175, Wage_Info!$B$2:$AD$55, 6, FALSE), E175=2, VLOOKUP(H175, Wage_Info!$B$2:$AD$55, 7, FALSE), E175=3, VLOOKUP(H175, Wage_Info!$B$2:$AD$55, 8, FALSE), E175=4, VLOOKUP(H175, Wage_Info!$B$2:$AD$55, 9, FALSE)), C175=2016, _xlfn.IFS(E175=1, VLOOKUP(H175, Wage_Info!$B$2:$AD$55, 10, FALSE), E175=2, VLOOKUP(H175, Wage_Info!$B$2:$AD$55, 11, FALSE), E175=3, VLOOKUP(H175, Wage_Info!$B$2:$AD$55, 12, FALSE), E175=4, VLOOKUP(H175, Wage_Info!$B$2:$AD$55, 13, FALSE)), C175=2017, _xlfn.IFS(E175=1, VLOOKUP(H175, Wage_Info!$B$2:$AD$55, 14, FALSE), E175=2, VLOOKUP(H175, Wage_Info!$B$2:$AD$55, 15, FALSE)))</f>
        <v>0</v>
      </c>
      <c r="Z175" s="8">
        <f>_xlfn.IFS(C175=2014, _xlfn.IFS(E175=1, VLOOKUP(H175, Wage_Info!$B$2:$AD$55, 16, FALSE), E175=2, VLOOKUP(H175, Wage_Info!$B$2:$AD$55, 17, FALSE), E175=3, VLOOKUP(H175, Wage_Info!$B$2:$AD$55, 18, FALSE), E175=4, VLOOKUP(H175, Wage_Info!$B$2:$AD$55, 19, FALSE)), C175=2015, _xlfn.IFS(E175=1, VLOOKUP(H175, Wage_Info!$B$2:$AD$55, 20, FALSE), E175=2, VLOOKUP(H175, Wage_Info!$B$2:$AD$55, 21, FALSE), E175=3, VLOOKUP(H175, Wage_Info!$B$2:$AD$55, 22, FALSE), E175=4, VLOOKUP(H175, Wage_Info!$B$2:$AD$55, 23, FALSE)), C175=2016, _xlfn.IFS(E175=1, VLOOKUP(H175, Wage_Info!$B$2:$AD$55, 24, FALSE), E175=2, VLOOKUP(H175, Wage_Info!$B$2:$AD$55, 25, FALSE), E175=3, VLOOKUP(H175, Wage_Info!$B$2:$AD$55, 26, FALSE), E175=4, VLOOKUP(H175, Wage_Info!$B$2:$AD$55, 27, FALSE)), C175=2017, _xlfn.IFS(E175=1, VLOOKUP(H175, Wage_Info!$B$2:$AD$55, 28, FALSE), E175=2, VLOOKUP(H175, Wage_Info!$B$2:$AD$55, 29, FALSE)))</f>
        <v>0</v>
      </c>
      <c r="AA175" s="16" t="e">
        <f t="shared" si="20"/>
        <v>#DIV/0!</v>
      </c>
      <c r="AB175">
        <f>Key!C278</f>
        <v>1</v>
      </c>
      <c r="AC175">
        <f t="shared" si="21"/>
        <v>0</v>
      </c>
      <c r="AD175">
        <f t="shared" si="22"/>
        <v>0</v>
      </c>
      <c r="AE175">
        <f t="shared" si="23"/>
        <v>0</v>
      </c>
    </row>
    <row r="176" spans="1:31" x14ac:dyDescent="0.3">
      <c r="A176">
        <v>62</v>
      </c>
      <c r="B176">
        <v>62</v>
      </c>
      <c r="C176">
        <v>2015</v>
      </c>
      <c r="D176">
        <v>7</v>
      </c>
      <c r="E176">
        <f t="shared" si="16"/>
        <v>3</v>
      </c>
      <c r="F176">
        <v>2016</v>
      </c>
      <c r="G176" t="s">
        <v>20</v>
      </c>
      <c r="H176" s="13">
        <f>VALUE(IF(G176="foreign",53,SUBSTITUTE(G176,G176,VLOOKUP(G176,Key!$F$2:$G$55,2,))))</f>
        <v>11</v>
      </c>
      <c r="I176" t="s">
        <v>53</v>
      </c>
      <c r="J176">
        <f>VALUE(_xlfn.IFS(I176="foreign",53,I176="fictional",54,NOT(OR(I176="foreign",I176="fictional")),SUBSTITUTE(I176,I176,VLOOKUP(I176,Key!$F$2:$G$55,2,))))</f>
        <v>44</v>
      </c>
      <c r="K176">
        <f t="shared" si="17"/>
        <v>0</v>
      </c>
      <c r="L176">
        <f>VLOOKUP(H176, Key!$G$2:$J$54, 2)</f>
        <v>5</v>
      </c>
      <c r="M176">
        <f>VLOOKUP(J176, Key!$G$2:$J$54, 2)</f>
        <v>3</v>
      </c>
      <c r="N176">
        <f>VLOOKUP("*"&amp;G176&amp;"*",Key!$M$2:$N$6,2,FALSE)</f>
        <v>3</v>
      </c>
      <c r="O176">
        <f>VLOOKUP("*"&amp;G176&amp;"*",Key!$Q$2:$R$11,2,FALSE)</f>
        <v>7</v>
      </c>
      <c r="P176">
        <v>3155</v>
      </c>
      <c r="Q176" s="8">
        <v>13000000</v>
      </c>
      <c r="R176" t="s">
        <v>179</v>
      </c>
      <c r="S176">
        <f>VLOOKUP(R176, Key!$T$2:$U$10, 2, FALSE)</f>
        <v>6</v>
      </c>
      <c r="T176">
        <f t="shared" si="18"/>
        <v>0</v>
      </c>
      <c r="U176">
        <f>_xlfn.IFS(F176=2017, VLOOKUP(H176, 'State Pop'!$B$2:$F$55,5),F176=2016, VLOOKUP(H176, 'State Pop'!$B$2:$F$55,4), F176=2015, VLOOKUP(H176, 'State Pop'!$B$2:$F$55,3), F176=2014, VLOOKUP(H176, 'State Pop'!$B$2:$F$55,2))</f>
        <v>10313620</v>
      </c>
      <c r="V176">
        <f>_xlfn.IFS(C185=2014, _xlfn.IFS(D185=1, VLOOKUP(H176, Film_Workers!$B$2:$AR$55, 2, FALSE), D185=2, VLOOKUP(H176, Film_Workers!$B$2:$AR$55, 3, FALSE), D185=3, VLOOKUP(H176, Film_Workers!$B$2:$AR$55, 4, FALSE), D185=4, VLOOKUP(H176, Film_Workers!$B$2:$AR$55, 5, FALSE), D185=5, VLOOKUP(H176, Film_Workers!$B$2:$AR$55, 6, FALSE), D185=6, VLOOKUP(H176, Film_Workers!$B$2:$AR$55, 7, FALSE), D185=7, VLOOKUP(H176, Film_Workers!$B$2:$AR$55, 8, FALSE), D185=8, VLOOKUP(H176, Film_Workers!$B$2:$AR$55, 9, FALSE), D185=9, VLOOKUP(H176, Film_Workers!$B$2:$AR$55, 10, FALSE), D185=10, VLOOKUP(H176, Film_Workers!$B$2:$AR$55, 11, FALSE), D185=11, VLOOKUP(H176, Film_Workers!$B$2:$AR$55, 12, FALSE), D185=12, VLOOKUP(H176, Film_Workers!$B$2:$AR$55, 13, FALSE)), C185=2015, _xlfn.IFS(D185=1, VLOOKUP(H176, Film_Workers!$B$2:$AR$55, 14, FALSE), D185=2, VLOOKUP(H176, Film_Workers!$B$2:$AR$55, 15, FALSE), D185=3, VLOOKUP(H176, Film_Workers!$B$2:$AR$55, 16, FALSE), D185=4, VLOOKUP(H176, Film_Workers!$B$2:$AR$55, 17, FALSE), D185=5, VLOOKUP(H176, Film_Workers!$B$2:$AR$55, 18, FALSE), D185=6, VLOOKUP(H176, Film_Workers!$B$2:$AR$55, 19, FALSE), D185=7, VLOOKUP(H176, Film_Workers!$B$2:$AR$55, 20, FALSE), D185=8, VLOOKUP(H176, Film_Workers!$B$2:$AR$55, 21, FALSE), D185=9, VLOOKUP(H176, Film_Workers!$B$2:$AR$55, 22, FALSE), D185=10, VLOOKUP(H176, Film_Workers!$B$2:$AR$55, 23, FALSE), D185=11, VLOOKUP(H176, Film_Workers!$B$2:$AR$55, 24, FALSE), D185=12, VLOOKUP(H176, Film_Workers!$B$2:$AR$55, 25, FALSE)), C185=2016, _xlfn.IFS(D185=1, VLOOKUP(H176, Film_Workers!$B$2:$AR$55, 26, FALSE), D185=2, VLOOKUP(H176, Film_Workers!$B$2:$AR$55, 27, FALSE), D185=3, VLOOKUP(H176, Film_Workers!$B$2:$AR$55, 28, FALSE), D185=4, VLOOKUP(H176, Film_Workers!$B$2:$AR$55, 29, FALSE), D185=5, VLOOKUP(H176, Film_Workers!$B$2:$AR$55, 30, FALSE), D185=6, VLOOKUP(H176, Film_Workers!$B$2:$AR$55, 31, FALSE), D185=7, VLOOKUP(H176, Film_Workers!$B$2:$AR$55, 32, FALSE), D185=8, VLOOKUP(H176, Film_Workers!$B$2:$AR$55, 33, FALSE), D185=9, VLOOKUP(H176, Film_Workers!$B$2:$AR$55, 34, FALSE), D185=10, VLOOKUP(H176, Film_Workers!$B$2:$AR$55, 35, FALSE), D185=11, VLOOKUP(H176, Film_Workers!$B$2:$AR$55, 36, FALSE), D185=12, VLOOKUP(H176, Film_Workers!$B$2:$AR$55, 37, FALSE)), C185=2017, _xlfn.IFS(D185=1, VLOOKUP(H176, Film_Workers!$B$2:$AR$55, 38, FALSE), D185=2, VLOOKUP(H176, Film_Workers!$B$2:$AR$55, 39, FALSE), D185=3, VLOOKUP(H176, Film_Workers!$B$2:$AR$55, 40, FALSE), D185=4, VLOOKUP(H176, Film_Workers!$B$2:$AR$55, 41, FALSE), D185=5, VLOOKUP(H176, Film_Workers!$B$2:$AR$55, 42, FALSE), D185=6, VLOOKUP(H176, Film_Workers!$B$2:$AR$55, 43)))</f>
        <v>7887</v>
      </c>
      <c r="W176">
        <f>_xlfn.IFS(C176=2014, _xlfn.IFS(D176=1, VLOOKUP(H176, Priv_Workers!$B$2:$AR$55, 2, FALSE), D176=2, VLOOKUP(H176, Priv_Workers!$B$2:$AR$55, 3, FALSE), D176=3, VLOOKUP(H176, Priv_Workers!$B$2:$AR$55, 4, FALSE), D176=4, VLOOKUP(H176, Priv_Workers!$B$2:$AR$55, 5, FALSE), D176=5, VLOOKUP(H176, Priv_Workers!$B$2:$AR$55, 6, FALSE), D176=6, VLOOKUP(H176, Priv_Workers!$B$2:$AR$55, 7, FALSE), D176=7, VLOOKUP(H176, Priv_Workers!$B$2:$AR$55, 8, FALSE), D176=8, VLOOKUP(H176, Priv_Workers!$B$2:$AR$55, 9, FALSE), D176=9, VLOOKUP(H176, Priv_Workers!$B$2:$AR$55, 10, FALSE), D176=10, VLOOKUP(H176, Priv_Workers!$B$2:$AR$55, 11, FALSE), D176=11, VLOOKUP(H176, Priv_Workers!$B$2:$AR$55, 12, FALSE), D176=12, VLOOKUP(H176, Priv_Workers!$B$2:$AR$55, 13, FALSE)), C176=2015, _xlfn.IFS(D176=1, VLOOKUP(H176, Priv_Workers!$B$2:$AR$55, 14, FALSE), D176=2, VLOOKUP(H176, Priv_Workers!$B$2:$AR$55, 15, FALSE), D176=3, VLOOKUP(H176, Priv_Workers!$B$2:$AR$55, 16, FALSE), D176=4, VLOOKUP(H176, Priv_Workers!$B$2:$AR$55, 17, FALSE), D176=5, VLOOKUP(H176, Priv_Workers!$B$2:$AR$55, 18, FALSE), D176=6, VLOOKUP(H176, Priv_Workers!$B$2:$AR$55, 19, FALSE), D176=7, VLOOKUP(H176, Priv_Workers!$B$2:$AR$55, 20, FALSE), D176=8, VLOOKUP(H176, Priv_Workers!$B$2:$AR$55, 21, FALSE), D176=9, VLOOKUP(H176, Priv_Workers!$B$2:$AR$55, 22, FALSE), D176=10, VLOOKUP(H176, Priv_Workers!$B$2:$AR$55, 23, FALSE), D176=11, VLOOKUP(H176, Priv_Workers!$B$2:$AR$55, 24, FALSE), D176=12, VLOOKUP(H176, Priv_Workers!$B$2:$AR$55, 25, FALSE)), C176=2016, _xlfn.IFS(D176=1, VLOOKUP(H176, Priv_Workers!$B$2:$AR$55, 26, FALSE), D176=2, VLOOKUP(H176, Priv_Workers!$B$2:$AR$55, 27, FALSE), D176=3, VLOOKUP(H176, Priv_Workers!$B$2:$AR$55, 28, FALSE), D176=4, VLOOKUP(H176, Priv_Workers!$B$2:$AR$55, 29, FALSE), D176=5, VLOOKUP(H176, Priv_Workers!$B$2:$AR$55, 30, FALSE), D176=6, VLOOKUP(H176, Priv_Workers!$B$2:$AR$55, 31, FALSE), D176=7, VLOOKUP(H176, Priv_Workers!$B$2:$AR$55, 32, FALSE), D176=8, VLOOKUP(H176, Priv_Workers!$B$2:$AR$55, 33, FALSE), D176=9, VLOOKUP(H176, Priv_Workers!$B$2:$AR$55, 34, FALSE), D176=10, VLOOKUP(H176, Priv_Workers!$B$2:$AR$55, 35, FALSE), D176=11, VLOOKUP(H176, Priv_Workers!$B$2:$AR$55, 36, FALSE), D176=12, VLOOKUP(H176, Priv_Workers!$B$2:$AR$55, 37, FALSE)), C176=2017, _xlfn.IFS(D176=1, VLOOKUP(H176, Priv_Workers!$B$2:$AR$55, 38, FALSE), D176=2, VLOOKUP(H176, Priv_Workers!$B$2:$AR$55, 39, FALSE), D176=3, VLOOKUP(H176, Priv_Workers!$B$2:$AR$55, 40, FALSE), D176=4, VLOOKUP(H176, Priv_Workers!$B$2:$AR$55, 41, FALSE), D176=5, VLOOKUP(H176, Priv_Workers!$B$2:$AR$55, 42, FALSE), D176=6, VLOOKUP(H176, Priv_Workers!$B$2:$AR$55, 43)))</f>
        <v>3521728</v>
      </c>
      <c r="X176" s="15">
        <f t="shared" si="19"/>
        <v>2.2395255965253422E-3</v>
      </c>
      <c r="Y176" s="8">
        <f>_xlfn.IFS(C176=2014, _xlfn.IFS(E176=1, VLOOKUP(H176, Wage_Info!$B$2:$AD$55, 2, FALSE), E176=2, VLOOKUP(H176, Wage_Info!$B$2:$AD$55, 3, FALSE), E176=3, VLOOKUP(H176, Wage_Info!$B$2:$AD$55, 4, FALSE), E176=4, VLOOKUP(H176, Wage_Info!$B$2:$AD$55, 5, FALSE)), C176=2015, _xlfn.IFS(E176=1, VLOOKUP(H176, Wage_Info!$B$2:$AD$55, 6, FALSE), E176=2, VLOOKUP(H176, Wage_Info!$B$2:$AD$55, 7, FALSE), E176=3, VLOOKUP(H176, Wage_Info!$B$2:$AD$55, 8, FALSE), E176=4, VLOOKUP(H176, Wage_Info!$B$2:$AD$55, 9, FALSE)), C176=2016, _xlfn.IFS(E176=1, VLOOKUP(H176, Wage_Info!$B$2:$AD$55, 10, FALSE), E176=2, VLOOKUP(H176, Wage_Info!$B$2:$AD$55, 11, FALSE), E176=3, VLOOKUP(H176, Wage_Info!$B$2:$AD$55, 12, FALSE), E176=4, VLOOKUP(H176, Wage_Info!$B$2:$AD$55, 13, FALSE)), C176=2017, _xlfn.IFS(E176=1, VLOOKUP(H176, Wage_Info!$B$2:$AD$55, 14, FALSE), E176=2, VLOOKUP(H176, Wage_Info!$B$2:$AD$55, 15, FALSE)))</f>
        <v>94216253</v>
      </c>
      <c r="Z176" s="8">
        <f>_xlfn.IFS(C176=2014, _xlfn.IFS(E176=1, VLOOKUP(H176, Wage_Info!$B$2:$AD$55, 16, FALSE), E176=2, VLOOKUP(H176, Wage_Info!$B$2:$AD$55, 17, FALSE), E176=3, VLOOKUP(H176, Wage_Info!$B$2:$AD$55, 18, FALSE), E176=4, VLOOKUP(H176, Wage_Info!$B$2:$AD$55, 19, FALSE)), C176=2015, _xlfn.IFS(E176=1, VLOOKUP(H176, Wage_Info!$B$2:$AD$55, 20, FALSE), E176=2, VLOOKUP(H176, Wage_Info!$B$2:$AD$55, 21, FALSE), E176=3, VLOOKUP(H176, Wage_Info!$B$2:$AD$55, 22, FALSE), E176=4, VLOOKUP(H176, Wage_Info!$B$2:$AD$55, 23, FALSE)), C176=2016, _xlfn.IFS(E176=1, VLOOKUP(H176, Wage_Info!$B$2:$AD$55, 24, FALSE), E176=2, VLOOKUP(H176, Wage_Info!$B$2:$AD$55, 25, FALSE), E176=3, VLOOKUP(H176, Wage_Info!$B$2:$AD$55, 26, FALSE), E176=4, VLOOKUP(H176, Wage_Info!$B$2:$AD$55, 27, FALSE)), C176=2017, _xlfn.IFS(E176=1, VLOOKUP(H176, Wage_Info!$B$2:$AD$55, 28, FALSE), E176=2, VLOOKUP(H176, Wage_Info!$B$2:$AD$55, 29, FALSE)))</f>
        <v>42086831937</v>
      </c>
      <c r="AA176" s="16">
        <f t="shared" si="20"/>
        <v>2.2386159438427867E-3</v>
      </c>
      <c r="AB176">
        <f>Key!C63</f>
        <v>1</v>
      </c>
      <c r="AC176">
        <f t="shared" si="21"/>
        <v>0</v>
      </c>
      <c r="AD176">
        <f t="shared" si="22"/>
        <v>0</v>
      </c>
      <c r="AE176">
        <f t="shared" si="23"/>
        <v>0</v>
      </c>
    </row>
    <row r="177" spans="1:31" x14ac:dyDescent="0.3">
      <c r="A177">
        <v>105</v>
      </c>
      <c r="B177">
        <v>105</v>
      </c>
      <c r="C177">
        <v>2015</v>
      </c>
      <c r="D177">
        <v>8</v>
      </c>
      <c r="E177">
        <f t="shared" si="16"/>
        <v>3</v>
      </c>
      <c r="F177">
        <v>2016</v>
      </c>
      <c r="G177" t="s">
        <v>11</v>
      </c>
      <c r="H177" s="13">
        <f>VALUE(IF(G177="foreign",53,SUBSTITUTE(G177,G177,VLOOKUP(G177,Key!$F$2:$G$55,2,))))</f>
        <v>2</v>
      </c>
      <c r="I177" t="s">
        <v>11</v>
      </c>
      <c r="J177">
        <f>VALUE(_xlfn.IFS(I177="foreign",53,I177="fictional",54,NOT(OR(I177="foreign",I177="fictional")),SUBSTITUTE(I177,I177,VLOOKUP(I177,Key!$F$2:$G$55,2,))))</f>
        <v>2</v>
      </c>
      <c r="K177">
        <f t="shared" si="17"/>
        <v>1</v>
      </c>
      <c r="L177">
        <f>VLOOKUP(H177, Key!$G$2:$J$54, 2)</f>
        <v>0</v>
      </c>
      <c r="M177">
        <f>VLOOKUP(J177, Key!$G$2:$J$54, 2)</f>
        <v>0</v>
      </c>
      <c r="N177">
        <f>VLOOKUP("*"&amp;G177&amp;"*",Key!$M$2:$N$6,2,FALSE)</f>
        <v>4</v>
      </c>
      <c r="O177">
        <f>VLOOKUP("*"&amp;G177&amp;"*",Key!$Q$2:$R$11,2,FALSE)</f>
        <v>6</v>
      </c>
      <c r="P177">
        <v>2419</v>
      </c>
      <c r="Q177" s="8">
        <v>5000000</v>
      </c>
      <c r="R177" t="s">
        <v>329</v>
      </c>
      <c r="S177">
        <f>VLOOKUP(R177, Key!$T$2:$U$13, 2, FALSE)</f>
        <v>12</v>
      </c>
      <c r="T177">
        <f t="shared" si="18"/>
        <v>1</v>
      </c>
      <c r="U177">
        <f>_xlfn.IFS(F177=2017, VLOOKUP(H177, 'State Pop'!$B$2:$F$55,5),F177=2016, VLOOKUP(H177, 'State Pop'!$B$2:$F$55,4), F177=2015, VLOOKUP(H177, 'State Pop'!$B$2:$F$55,3), F177=2014, VLOOKUP(H177, 'State Pop'!$B$2:$F$55,2))</f>
        <v>741522</v>
      </c>
      <c r="V177">
        <f>_xlfn.IFS(C177=2014, _xlfn.IFS(D177=1, VLOOKUP(H177, Film_Workers!$B$2:$AR$55, 2, FALSE), D177=2, VLOOKUP(H177, Film_Workers!$B$2:$AR$55, 3, FALSE), D177=3, VLOOKUP(H177, Film_Workers!$B$2:$AR$55, 4, FALSE), D177=4, VLOOKUP(H177, Film_Workers!$B$2:$AR$55, 5, FALSE), D177=5, VLOOKUP(H177, Film_Workers!$B$2:$AR$55, 6, FALSE), D177=6, VLOOKUP(H177, Film_Workers!$B$2:$AR$55, 7, FALSE), D177=7, VLOOKUP(H177, Film_Workers!$B$2:$AR$55, 8, FALSE), D177=8, VLOOKUP(H177, Film_Workers!$B$2:$AR$55, 9, FALSE), D177=9, VLOOKUP(H177, Film_Workers!$B$2:$AR$55, 10, FALSE), D177=10, VLOOKUP(H177, Film_Workers!$B$2:$AR$55, 11, FALSE), D177=11, VLOOKUP(H177, Film_Workers!$B$2:$AR$55, 12, FALSE), D177=12, VLOOKUP(H177, Film_Workers!$B$2:$AR$55, 13, FALSE)), C177=2015, _xlfn.IFS(D177=1, VLOOKUP(H177, Film_Workers!$B$2:$AR$55, 14, FALSE), D177=2, VLOOKUP(H177, Film_Workers!$B$2:$AR$55, 15, FALSE), D177=3, VLOOKUP(H177, Film_Workers!$B$2:$AR$55, 16, FALSE), D177=4, VLOOKUP(H177, Film_Workers!$B$2:$AR$55, 17, FALSE), D177=5, VLOOKUP(H177, Film_Workers!$B$2:$AR$55, 18, FALSE), D177=6, VLOOKUP(H177, Film_Workers!$B$2:$AR$55, 19, FALSE), D177=7, VLOOKUP(H177, Film_Workers!$B$2:$AR$55, 20, FALSE), D177=8, VLOOKUP(H177, Film_Workers!$B$2:$AR$55, 21, FALSE), D177=9, VLOOKUP(H177, Film_Workers!$B$2:$AR$55, 22, FALSE), D177=10, VLOOKUP(H177, Film_Workers!$B$2:$AR$55, 23, FALSE), D177=11, VLOOKUP(H177, Film_Workers!$B$2:$AR$55, 24, FALSE), D177=12, VLOOKUP(H177, Film_Workers!$B$2:$AR$55, 25, FALSE)), C177=2016, _xlfn.IFS(D177=1, VLOOKUP(H177, Film_Workers!$B$2:$AR$55, 26, FALSE), D177=2, VLOOKUP(H177, Film_Workers!$B$2:$AR$55, 27, FALSE), D177=3, VLOOKUP(H177, Film_Workers!$B$2:$AR$55, 28, FALSE), D177=4, VLOOKUP(H177, Film_Workers!$B$2:$AR$55, 29, FALSE), D177=5, VLOOKUP(H177, Film_Workers!$B$2:$AR$55, 30, FALSE), D177=6, VLOOKUP(H177, Film_Workers!$B$2:$AR$55, 31, FALSE), D177=7, VLOOKUP(H177, Film_Workers!$B$2:$AR$55, 32, FALSE), D177=8, VLOOKUP(H177, Film_Workers!$B$2:$AR$55, 33, FALSE), D177=9, VLOOKUP(H177, Film_Workers!$B$2:$AR$55, 34, FALSE), D177=10, VLOOKUP(H177, Film_Workers!$B$2:$AR$55, 35, FALSE), D177=11, VLOOKUP(H177, Film_Workers!$B$2:$AR$55, 36, FALSE), D177=12, VLOOKUP(H177, Film_Workers!$B$2:$AR$55, 37, FALSE)), C177=2017, _xlfn.IFS(D177=1, VLOOKUP(H177, Film_Workers!$B$2:$AR$55, 38, FALSE), D177=2, VLOOKUP(H177, Film_Workers!$B$2:$AR$55, 39, FALSE), D177=3, VLOOKUP(H177, Film_Workers!$B$2:$AR$55, 40, FALSE), D177=4, VLOOKUP(H177, Film_Workers!$B$2:$AR$55, 41, FALSE), D177=5, VLOOKUP(H177, Film_Workers!$B$2:$AR$55, 42, FALSE), D177=6, VLOOKUP(H177, Film_Workers!$B$2:$AR$55, 43)))</f>
        <v>0</v>
      </c>
      <c r="W177">
        <f>_xlfn.IFS(C177=2014, _xlfn.IFS(D177=1, VLOOKUP(H177, Priv_Workers!$B$2:$AR$55, 2, FALSE), D177=2, VLOOKUP(H177, Priv_Workers!$B$2:$AR$55, 3, FALSE), D177=3, VLOOKUP(H177, Priv_Workers!$B$2:$AR$55, 4, FALSE), D177=4, VLOOKUP(H177, Priv_Workers!$B$2:$AR$55, 5, FALSE), D177=5, VLOOKUP(H177, Priv_Workers!$B$2:$AR$55, 6, FALSE), D177=6, VLOOKUP(H177, Priv_Workers!$B$2:$AR$55, 7, FALSE), D177=7, VLOOKUP(H177, Priv_Workers!$B$2:$AR$55, 8, FALSE), D177=8, VLOOKUP(H177, Priv_Workers!$B$2:$AR$55, 9, FALSE), D177=9, VLOOKUP(H177, Priv_Workers!$B$2:$AR$55, 10, FALSE), D177=10, VLOOKUP(H177, Priv_Workers!$B$2:$AR$55, 11, FALSE), D177=11, VLOOKUP(H177, Priv_Workers!$B$2:$AR$55, 12, FALSE), D177=12, VLOOKUP(H177, Priv_Workers!$B$2:$AR$55, 13, FALSE)), C177=2015, _xlfn.IFS(D177=1, VLOOKUP(H177, Priv_Workers!$B$2:$AR$55, 14, FALSE), D177=2, VLOOKUP(H177, Priv_Workers!$B$2:$AR$55, 15, FALSE), D177=3, VLOOKUP(H177, Priv_Workers!$B$2:$AR$55, 16, FALSE), D177=4, VLOOKUP(H177, Priv_Workers!$B$2:$AR$55, 17, FALSE), D177=5, VLOOKUP(H177, Priv_Workers!$B$2:$AR$55, 18, FALSE), D177=6, VLOOKUP(H177, Priv_Workers!$B$2:$AR$55, 19, FALSE), D177=7, VLOOKUP(H177, Priv_Workers!$B$2:$AR$55, 20, FALSE), D177=8, VLOOKUP(H177, Priv_Workers!$B$2:$AR$55, 21, FALSE), D177=9, VLOOKUP(H177, Priv_Workers!$B$2:$AR$55, 22, FALSE), D177=10, VLOOKUP(H177, Priv_Workers!$B$2:$AR$55, 23, FALSE), D177=11, VLOOKUP(H177, Priv_Workers!$B$2:$AR$55, 24, FALSE), D177=12, VLOOKUP(H177, Priv_Workers!$B$2:$AR$55, 25, FALSE)), C177=2016, _xlfn.IFS(D177=1, VLOOKUP(H177, Priv_Workers!$B$2:$AR$55, 26, FALSE), D177=2, VLOOKUP(H177, Priv_Workers!$B$2:$AR$55, 27, FALSE), D177=3, VLOOKUP(H177, Priv_Workers!$B$2:$AR$55, 28, FALSE), D177=4, VLOOKUP(H177, Priv_Workers!$B$2:$AR$55, 29, FALSE), D177=5, VLOOKUP(H177, Priv_Workers!$B$2:$AR$55, 30, FALSE), D177=6, VLOOKUP(H177, Priv_Workers!$B$2:$AR$55, 31, FALSE), D177=7, VLOOKUP(H177, Priv_Workers!$B$2:$AR$55, 32, FALSE), D177=8, VLOOKUP(H177, Priv_Workers!$B$2:$AR$55, 33, FALSE), D177=9, VLOOKUP(H177, Priv_Workers!$B$2:$AR$55, 34, FALSE), D177=10, VLOOKUP(H177, Priv_Workers!$B$2:$AR$55, 35, FALSE), D177=11, VLOOKUP(H177, Priv_Workers!$B$2:$AR$55, 36, FALSE), D177=12, VLOOKUP(H177, Priv_Workers!$B$2:$AR$55, 37, FALSE)), C177=2017, _xlfn.IFS(D177=1, VLOOKUP(H177, Priv_Workers!$B$2:$AR$55, 38, FALSE), D177=2, VLOOKUP(H177, Priv_Workers!$B$2:$AR$55, 39, FALSE), D177=3, VLOOKUP(H177, Priv_Workers!$B$2:$AR$55, 40, FALSE), D177=4, VLOOKUP(H177, Priv_Workers!$B$2:$AR$55, 41, FALSE), D177=5, VLOOKUP(H177, Priv_Workers!$B$2:$AR$55, 42, FALSE), D177=6, VLOOKUP(H177, Priv_Workers!$B$2:$AR$55, 43)))</f>
        <v>280782</v>
      </c>
      <c r="X177" s="15">
        <f t="shared" si="19"/>
        <v>0</v>
      </c>
      <c r="Y177" s="8">
        <f>_xlfn.IFS(C177=2014, _xlfn.IFS(E177=1, VLOOKUP(H177, Wage_Info!$B$2:$AD$55, 2, FALSE), E177=2, VLOOKUP(H177, Wage_Info!$B$2:$AD$55, 3, FALSE), E177=3, VLOOKUP(H177, Wage_Info!$B$2:$AD$55, 4, FALSE), E177=4, VLOOKUP(H177, Wage_Info!$B$2:$AD$55, 5, FALSE)), C177=2015, _xlfn.IFS(E177=1, VLOOKUP(H177, Wage_Info!$B$2:$AD$55, 6, FALSE), E177=2, VLOOKUP(H177, Wage_Info!$B$2:$AD$55, 7, FALSE), E177=3, VLOOKUP(H177, Wage_Info!$B$2:$AD$55, 8, FALSE), E177=4, VLOOKUP(H177, Wage_Info!$B$2:$AD$55, 9, FALSE)), C177=2016, _xlfn.IFS(E177=1, VLOOKUP(H177, Wage_Info!$B$2:$AD$55, 10, FALSE), E177=2, VLOOKUP(H177, Wage_Info!$B$2:$AD$55, 11, FALSE), E177=3, VLOOKUP(H177, Wage_Info!$B$2:$AD$55, 12, FALSE), E177=4, VLOOKUP(H177, Wage_Info!$B$2:$AD$55, 13, FALSE)), C177=2017, _xlfn.IFS(E177=1, VLOOKUP(H177, Wage_Info!$B$2:$AD$55, 14, FALSE), E177=2, VLOOKUP(H177, Wage_Info!$B$2:$AD$55, 15, FALSE)))</f>
        <v>0</v>
      </c>
      <c r="Z177" s="8">
        <f>_xlfn.IFS(C177=2014, _xlfn.IFS(E177=1, VLOOKUP(H177, Wage_Info!$B$2:$AD$55, 16, FALSE), E177=2, VLOOKUP(H177, Wage_Info!$B$2:$AD$55, 17, FALSE), E177=3, VLOOKUP(H177, Wage_Info!$B$2:$AD$55, 18, FALSE), E177=4, VLOOKUP(H177, Wage_Info!$B$2:$AD$55, 19, FALSE)), C177=2015, _xlfn.IFS(E177=1, VLOOKUP(H177, Wage_Info!$B$2:$AD$55, 20, FALSE), E177=2, VLOOKUP(H177, Wage_Info!$B$2:$AD$55, 21, FALSE), E177=3, VLOOKUP(H177, Wage_Info!$B$2:$AD$55, 22, FALSE), E177=4, VLOOKUP(H177, Wage_Info!$B$2:$AD$55, 23, FALSE)), C177=2016, _xlfn.IFS(E177=1, VLOOKUP(H177, Wage_Info!$B$2:$AD$55, 24, FALSE), E177=2, VLOOKUP(H177, Wage_Info!$B$2:$AD$55, 25, FALSE), E177=3, VLOOKUP(H177, Wage_Info!$B$2:$AD$55, 26, FALSE), E177=4, VLOOKUP(H177, Wage_Info!$B$2:$AD$55, 27, FALSE)), C177=2017, _xlfn.IFS(E177=1, VLOOKUP(H177, Wage_Info!$B$2:$AD$55, 28, FALSE), E177=2, VLOOKUP(H177, Wage_Info!$B$2:$AD$55, 29, FALSE)))</f>
        <v>3687030785</v>
      </c>
      <c r="AA177" s="16">
        <f t="shared" si="20"/>
        <v>0</v>
      </c>
      <c r="AB177">
        <f>Key!C106</f>
        <v>1</v>
      </c>
      <c r="AC177">
        <f t="shared" si="21"/>
        <v>0</v>
      </c>
      <c r="AD177">
        <f t="shared" si="22"/>
        <v>0</v>
      </c>
      <c r="AE177">
        <f t="shared" si="23"/>
        <v>0</v>
      </c>
    </row>
    <row r="178" spans="1:31" x14ac:dyDescent="0.3">
      <c r="A178">
        <v>122</v>
      </c>
      <c r="B178">
        <v>122</v>
      </c>
      <c r="C178">
        <v>2015</v>
      </c>
      <c r="D178">
        <v>8</v>
      </c>
      <c r="E178">
        <f t="shared" si="16"/>
        <v>3</v>
      </c>
      <c r="F178">
        <v>2016</v>
      </c>
      <c r="G178" t="s">
        <v>184</v>
      </c>
      <c r="H178" s="13">
        <f>VALUE(IF(G178="foreign",53,SUBSTITUTE(G178,G178,VLOOKUP(G178,Key!$F$2:$G$55,2,))))</f>
        <v>5</v>
      </c>
      <c r="I178" t="s">
        <v>335</v>
      </c>
      <c r="J178">
        <f>VALUE(_xlfn.IFS(I178="foreign",53,I178="fictional",54,NOT(OR(I178="foreign",I178="fictional")),SUBSTITUTE(I178,I178,VLOOKUP(I178,Key!$F$2:$G$55,2,))))</f>
        <v>48</v>
      </c>
      <c r="K178">
        <f t="shared" si="17"/>
        <v>0</v>
      </c>
      <c r="L178">
        <f>VLOOKUP(H178, Key!$G$2:$J$54, 2)</f>
        <v>3</v>
      </c>
      <c r="M178">
        <f>VLOOKUP(J178, Key!$G$2:$J$54, 2)</f>
        <v>2</v>
      </c>
      <c r="N178">
        <f>VLOOKUP("*"&amp;G178&amp;"*",Key!$M$2:$N$6,2,FALSE)</f>
        <v>4</v>
      </c>
      <c r="O178">
        <f>VLOOKUP("*"&amp;G178&amp;"*",Key!$Q$2:$R$11,2,FALSE)</f>
        <v>6</v>
      </c>
      <c r="P178">
        <v>2075</v>
      </c>
      <c r="Q178" s="8">
        <v>5000000</v>
      </c>
      <c r="R178" t="s">
        <v>244</v>
      </c>
      <c r="S178">
        <f>VLOOKUP(R178, Key!$T$2:$U$15, 2, FALSE)</f>
        <v>8</v>
      </c>
      <c r="T178">
        <f t="shared" si="18"/>
        <v>1</v>
      </c>
      <c r="U178">
        <f>_xlfn.IFS(F178=2017, VLOOKUP(H178, 'State Pop'!$B$2:$F$55,5),F178=2016, VLOOKUP(H178, 'State Pop'!$B$2:$F$55,4), F178=2015, VLOOKUP(H178, 'State Pop'!$B$2:$F$55,3), F178=2014, VLOOKUP(H178, 'State Pop'!$B$2:$F$55,2))</f>
        <v>39296476</v>
      </c>
      <c r="V178">
        <f>_xlfn.IFS(C178=2014, _xlfn.IFS(D178=1, VLOOKUP(H178, Film_Workers!$B$2:$AR$55, 2, FALSE), D178=2, VLOOKUP(H178, Film_Workers!$B$2:$AR$55, 3, FALSE), D178=3, VLOOKUP(H178, Film_Workers!$B$2:$AR$55, 4, FALSE), D178=4, VLOOKUP(H178, Film_Workers!$B$2:$AR$55, 5, FALSE), D178=5, VLOOKUP(H178, Film_Workers!$B$2:$AR$55, 6, FALSE), D178=6, VLOOKUP(H178, Film_Workers!$B$2:$AR$55, 7, FALSE), D178=7, VLOOKUP(H178, Film_Workers!$B$2:$AR$55, 8, FALSE), D178=8, VLOOKUP(H178, Film_Workers!$B$2:$AR$55, 9, FALSE), D178=9, VLOOKUP(H178, Film_Workers!$B$2:$AR$55, 10, FALSE), D178=10, VLOOKUP(H178, Film_Workers!$B$2:$AR$55, 11, FALSE), D178=11, VLOOKUP(H178, Film_Workers!$B$2:$AR$55, 12, FALSE), D178=12, VLOOKUP(H178, Film_Workers!$B$2:$AR$55, 13, FALSE)), C178=2015, _xlfn.IFS(D178=1, VLOOKUP(H178, Film_Workers!$B$2:$AR$55, 14, FALSE), D178=2, VLOOKUP(H178, Film_Workers!$B$2:$AR$55, 15, FALSE), D178=3, VLOOKUP(H178, Film_Workers!$B$2:$AR$55, 16, FALSE), D178=4, VLOOKUP(H178, Film_Workers!$B$2:$AR$55, 17, FALSE), D178=5, VLOOKUP(H178, Film_Workers!$B$2:$AR$55, 18, FALSE), D178=6, VLOOKUP(H178, Film_Workers!$B$2:$AR$55, 19, FALSE), D178=7, VLOOKUP(H178, Film_Workers!$B$2:$AR$55, 20, FALSE), D178=8, VLOOKUP(H178, Film_Workers!$B$2:$AR$55, 21, FALSE), D178=9, VLOOKUP(H178, Film_Workers!$B$2:$AR$55, 22, FALSE), D178=10, VLOOKUP(H178, Film_Workers!$B$2:$AR$55, 23, FALSE), D178=11, VLOOKUP(H178, Film_Workers!$B$2:$AR$55, 24, FALSE), D178=12, VLOOKUP(H178, Film_Workers!$B$2:$AR$55, 25, FALSE)), C178=2016, _xlfn.IFS(D178=1, VLOOKUP(H178, Film_Workers!$B$2:$AR$55, 26, FALSE), D178=2, VLOOKUP(H178, Film_Workers!$B$2:$AR$55, 27, FALSE), D178=3, VLOOKUP(H178, Film_Workers!$B$2:$AR$55, 28, FALSE), D178=4, VLOOKUP(H178, Film_Workers!$B$2:$AR$55, 29, FALSE), D178=5, VLOOKUP(H178, Film_Workers!$B$2:$AR$55, 30, FALSE), D178=6, VLOOKUP(H178, Film_Workers!$B$2:$AR$55, 31, FALSE), D178=7, VLOOKUP(H178, Film_Workers!$B$2:$AR$55, 32, FALSE), D178=8, VLOOKUP(H178, Film_Workers!$B$2:$AR$55, 33, FALSE), D178=9, VLOOKUP(H178, Film_Workers!$B$2:$AR$55, 34, FALSE), D178=10, VLOOKUP(H178, Film_Workers!$B$2:$AR$55, 35, FALSE), D178=11, VLOOKUP(H178, Film_Workers!$B$2:$AR$55, 36, FALSE), D178=12, VLOOKUP(H178, Film_Workers!$B$2:$AR$55, 37, FALSE)), C178=2017, _xlfn.IFS(D178=1, VLOOKUP(H178, Film_Workers!$B$2:$AR$55, 38, FALSE), D178=2, VLOOKUP(H178, Film_Workers!$B$2:$AR$55, 39, FALSE), D178=3, VLOOKUP(H178, Film_Workers!$B$2:$AR$55, 40, FALSE), D178=4, VLOOKUP(H178, Film_Workers!$B$2:$AR$55, 41, FALSE), D178=5, VLOOKUP(H178, Film_Workers!$B$2:$AR$55, 42, FALSE), D178=6, VLOOKUP(H178, Film_Workers!$B$2:$AR$55, 43)))</f>
        <v>115482</v>
      </c>
      <c r="W178">
        <f>_xlfn.IFS(C178=2014, _xlfn.IFS(D178=1, VLOOKUP(H178, Priv_Workers!$B$2:$AR$55, 2, FALSE), D178=2, VLOOKUP(H178, Priv_Workers!$B$2:$AR$55, 3, FALSE), D178=3, VLOOKUP(H178, Priv_Workers!$B$2:$AR$55, 4, FALSE), D178=4, VLOOKUP(H178, Priv_Workers!$B$2:$AR$55, 5, FALSE), D178=5, VLOOKUP(H178, Priv_Workers!$B$2:$AR$55, 6, FALSE), D178=6, VLOOKUP(H178, Priv_Workers!$B$2:$AR$55, 7, FALSE), D178=7, VLOOKUP(H178, Priv_Workers!$B$2:$AR$55, 8, FALSE), D178=8, VLOOKUP(H178, Priv_Workers!$B$2:$AR$55, 9, FALSE), D178=9, VLOOKUP(H178, Priv_Workers!$B$2:$AR$55, 10, FALSE), D178=10, VLOOKUP(H178, Priv_Workers!$B$2:$AR$55, 11, FALSE), D178=11, VLOOKUP(H178, Priv_Workers!$B$2:$AR$55, 12, FALSE), D178=12, VLOOKUP(H178, Priv_Workers!$B$2:$AR$55, 13, FALSE)), C178=2015, _xlfn.IFS(D178=1, VLOOKUP(H178, Priv_Workers!$B$2:$AR$55, 14, FALSE), D178=2, VLOOKUP(H178, Priv_Workers!$B$2:$AR$55, 15, FALSE), D178=3, VLOOKUP(H178, Priv_Workers!$B$2:$AR$55, 16, FALSE), D178=4, VLOOKUP(H178, Priv_Workers!$B$2:$AR$55, 17, FALSE), D178=5, VLOOKUP(H178, Priv_Workers!$B$2:$AR$55, 18, FALSE), D178=6, VLOOKUP(H178, Priv_Workers!$B$2:$AR$55, 19, FALSE), D178=7, VLOOKUP(H178, Priv_Workers!$B$2:$AR$55, 20, FALSE), D178=8, VLOOKUP(H178, Priv_Workers!$B$2:$AR$55, 21, FALSE), D178=9, VLOOKUP(H178, Priv_Workers!$B$2:$AR$55, 22, FALSE), D178=10, VLOOKUP(H178, Priv_Workers!$B$2:$AR$55, 23, FALSE), D178=11, VLOOKUP(H178, Priv_Workers!$B$2:$AR$55, 24, FALSE), D178=12, VLOOKUP(H178, Priv_Workers!$B$2:$AR$55, 25, FALSE)), C178=2016, _xlfn.IFS(D178=1, VLOOKUP(H178, Priv_Workers!$B$2:$AR$55, 26, FALSE), D178=2, VLOOKUP(H178, Priv_Workers!$B$2:$AR$55, 27, FALSE), D178=3, VLOOKUP(H178, Priv_Workers!$B$2:$AR$55, 28, FALSE), D178=4, VLOOKUP(H178, Priv_Workers!$B$2:$AR$55, 29, FALSE), D178=5, VLOOKUP(H178, Priv_Workers!$B$2:$AR$55, 30, FALSE), D178=6, VLOOKUP(H178, Priv_Workers!$B$2:$AR$55, 31, FALSE), D178=7, VLOOKUP(H178, Priv_Workers!$B$2:$AR$55, 32, FALSE), D178=8, VLOOKUP(H178, Priv_Workers!$B$2:$AR$55, 33, FALSE), D178=9, VLOOKUP(H178, Priv_Workers!$B$2:$AR$55, 34, FALSE), D178=10, VLOOKUP(H178, Priv_Workers!$B$2:$AR$55, 35, FALSE), D178=11, VLOOKUP(H178, Priv_Workers!$B$2:$AR$55, 36, FALSE), D178=12, VLOOKUP(H178, Priv_Workers!$B$2:$AR$55, 37, FALSE)), C178=2017, _xlfn.IFS(D178=1, VLOOKUP(H178, Priv_Workers!$B$2:$AR$55, 38, FALSE), D178=2, VLOOKUP(H178, Priv_Workers!$B$2:$AR$55, 39, FALSE), D178=3, VLOOKUP(H178, Priv_Workers!$B$2:$AR$55, 40, FALSE), D178=4, VLOOKUP(H178, Priv_Workers!$B$2:$AR$55, 41, FALSE), D178=5, VLOOKUP(H178, Priv_Workers!$B$2:$AR$55, 42, FALSE), D178=6, VLOOKUP(H178, Priv_Workers!$B$2:$AR$55, 43)))</f>
        <v>14112896</v>
      </c>
      <c r="X178" s="15">
        <f t="shared" si="19"/>
        <v>8.1827287609856966E-3</v>
      </c>
      <c r="Y178" s="8">
        <f>_xlfn.IFS(C178=2014, _xlfn.IFS(E178=1, VLOOKUP(H178, Wage_Info!$B$2:$AD$55, 2, FALSE), E178=2, VLOOKUP(H178, Wage_Info!$B$2:$AD$55, 3, FALSE), E178=3, VLOOKUP(H178, Wage_Info!$B$2:$AD$55, 4, FALSE), E178=4, VLOOKUP(H178, Wage_Info!$B$2:$AD$55, 5, FALSE)), C178=2015, _xlfn.IFS(E178=1, VLOOKUP(H178, Wage_Info!$B$2:$AD$55, 6, FALSE), E178=2, VLOOKUP(H178, Wage_Info!$B$2:$AD$55, 7, FALSE), E178=3, VLOOKUP(H178, Wage_Info!$B$2:$AD$55, 8, FALSE), E178=4, VLOOKUP(H178, Wage_Info!$B$2:$AD$55, 9, FALSE)), C178=2016, _xlfn.IFS(E178=1, VLOOKUP(H178, Wage_Info!$B$2:$AD$55, 10, FALSE), E178=2, VLOOKUP(H178, Wage_Info!$B$2:$AD$55, 11, FALSE), E178=3, VLOOKUP(H178, Wage_Info!$B$2:$AD$55, 12, FALSE), E178=4, VLOOKUP(H178, Wage_Info!$B$2:$AD$55, 13, FALSE)), C178=2017, _xlfn.IFS(E178=1, VLOOKUP(H178, Wage_Info!$B$2:$AD$55, 14, FALSE), E178=2, VLOOKUP(H178, Wage_Info!$B$2:$AD$55, 15, FALSE)))</f>
        <v>2861042669</v>
      </c>
      <c r="Z178" s="8">
        <f>_xlfn.IFS(C178=2014, _xlfn.IFS(E178=1, VLOOKUP(H178, Wage_Info!$B$2:$AD$55, 16, FALSE), E178=2, VLOOKUP(H178, Wage_Info!$B$2:$AD$55, 17, FALSE), E178=3, VLOOKUP(H178, Wage_Info!$B$2:$AD$55, 18, FALSE), E178=4, VLOOKUP(H178, Wage_Info!$B$2:$AD$55, 19, FALSE)), C178=2015, _xlfn.IFS(E178=1, VLOOKUP(H178, Wage_Info!$B$2:$AD$55, 20, FALSE), E178=2, VLOOKUP(H178, Wage_Info!$B$2:$AD$55, 21, FALSE), E178=3, VLOOKUP(H178, Wage_Info!$B$2:$AD$55, 22, FALSE), E178=4, VLOOKUP(H178, Wage_Info!$B$2:$AD$55, 23, FALSE)), C178=2016, _xlfn.IFS(E178=1, VLOOKUP(H178, Wage_Info!$B$2:$AD$55, 24, FALSE), E178=2, VLOOKUP(H178, Wage_Info!$B$2:$AD$55, 25, FALSE), E178=3, VLOOKUP(H178, Wage_Info!$B$2:$AD$55, 26, FALSE), E178=4, VLOOKUP(H178, Wage_Info!$B$2:$AD$55, 27, FALSE)), C178=2017, _xlfn.IFS(E178=1, VLOOKUP(H178, Wage_Info!$B$2:$AD$55, 28, FALSE), E178=2, VLOOKUP(H178, Wage_Info!$B$2:$AD$55, 29, FALSE)))</f>
        <v>203882930032</v>
      </c>
      <c r="AA178" s="16">
        <f t="shared" si="20"/>
        <v>1.4032771986114538E-2</v>
      </c>
      <c r="AB178">
        <f>Key!C123</f>
        <v>1</v>
      </c>
      <c r="AC178">
        <f t="shared" si="21"/>
        <v>1</v>
      </c>
      <c r="AD178">
        <f t="shared" si="22"/>
        <v>0</v>
      </c>
      <c r="AE178">
        <f t="shared" si="23"/>
        <v>1</v>
      </c>
    </row>
    <row r="179" spans="1:31" x14ac:dyDescent="0.3">
      <c r="A179">
        <v>168</v>
      </c>
      <c r="B179">
        <v>168</v>
      </c>
      <c r="C179">
        <v>2015</v>
      </c>
      <c r="D179">
        <v>8</v>
      </c>
      <c r="E179">
        <f t="shared" si="16"/>
        <v>3</v>
      </c>
      <c r="F179">
        <v>2016</v>
      </c>
      <c r="G179" t="s">
        <v>15</v>
      </c>
      <c r="H179" s="13">
        <f>VALUE(IF(G179="foreign",53,SUBSTITUTE(G179,G179,VLOOKUP(G179,Key!$F$2:$G$55,2,))))</f>
        <v>5</v>
      </c>
      <c r="I179" t="s">
        <v>42</v>
      </c>
      <c r="J179">
        <f>VALUE(_xlfn.IFS(I179="foreign",53,I179="fictional",54,NOT(OR(I179="foreign",I179="fictional")),SUBSTITUTE(I179,I179,VLOOKUP(I179,Key!$F$2:$G$55,2,))))</f>
        <v>33</v>
      </c>
      <c r="K179">
        <f t="shared" si="17"/>
        <v>0</v>
      </c>
      <c r="L179">
        <f>VLOOKUP(H179, Key!$G$2:$J$54, 2)</f>
        <v>3</v>
      </c>
      <c r="M179">
        <f>VLOOKUP(J179, Key!$G$2:$J$54, 2)</f>
        <v>3</v>
      </c>
      <c r="N179">
        <f>VLOOKUP("*"&amp;G179&amp;"*",Key!$M$2:$N$6,2,FALSE)</f>
        <v>4</v>
      </c>
      <c r="O179">
        <f>VLOOKUP("*"&amp;G179&amp;"*",Key!$Q$2:$R$11,2,FALSE)</f>
        <v>6</v>
      </c>
      <c r="P179">
        <v>631</v>
      </c>
      <c r="Q179" s="8">
        <v>30000000</v>
      </c>
      <c r="R179" t="s">
        <v>215</v>
      </c>
      <c r="S179">
        <f>VLOOKUP(R179, Key!$T$2:$U$21, 2, FALSE)</f>
        <v>7</v>
      </c>
      <c r="T179">
        <f t="shared" si="18"/>
        <v>1</v>
      </c>
      <c r="U179">
        <f>_xlfn.IFS(F179=2017, VLOOKUP(H179, 'State Pop'!$B$2:$F$55,5),F179=2016, VLOOKUP(H179, 'State Pop'!$B$2:$F$55,4), F179=2015, VLOOKUP(H179, 'State Pop'!$B$2:$F$55,3), F179=2014, VLOOKUP(H179, 'State Pop'!$B$2:$F$55,2))</f>
        <v>39296476</v>
      </c>
      <c r="V179">
        <f>_xlfn.IFS(C179=2014, _xlfn.IFS(D179=1, VLOOKUP(H179, Film_Workers!$B$2:$AR$55, 2, FALSE), D179=2, VLOOKUP(H179, Film_Workers!$B$2:$AR$55, 3, FALSE), D179=3, VLOOKUP(H179, Film_Workers!$B$2:$AR$55, 4, FALSE), D179=4, VLOOKUP(H179, Film_Workers!$B$2:$AR$55, 5, FALSE), D179=5, VLOOKUP(H179, Film_Workers!$B$2:$AR$55, 6, FALSE), D179=6, VLOOKUP(H179, Film_Workers!$B$2:$AR$55, 7, FALSE), D179=7, VLOOKUP(H179, Film_Workers!$B$2:$AR$55, 8, FALSE), D179=8, VLOOKUP(H179, Film_Workers!$B$2:$AR$55, 9, FALSE), D179=9, VLOOKUP(H179, Film_Workers!$B$2:$AR$55, 10, FALSE), D179=10, VLOOKUP(H179, Film_Workers!$B$2:$AR$55, 11, FALSE), D179=11, VLOOKUP(H179, Film_Workers!$B$2:$AR$55, 12, FALSE), D179=12, VLOOKUP(H179, Film_Workers!$B$2:$AR$55, 13, FALSE)), C179=2015, _xlfn.IFS(D179=1, VLOOKUP(H179, Film_Workers!$B$2:$AR$55, 14, FALSE), D179=2, VLOOKUP(H179, Film_Workers!$B$2:$AR$55, 15, FALSE), D179=3, VLOOKUP(H179, Film_Workers!$B$2:$AR$55, 16, FALSE), D179=4, VLOOKUP(H179, Film_Workers!$B$2:$AR$55, 17, FALSE), D179=5, VLOOKUP(H179, Film_Workers!$B$2:$AR$55, 18, FALSE), D179=6, VLOOKUP(H179, Film_Workers!$B$2:$AR$55, 19, FALSE), D179=7, VLOOKUP(H179, Film_Workers!$B$2:$AR$55, 20, FALSE), D179=8, VLOOKUP(H179, Film_Workers!$B$2:$AR$55, 21, FALSE), D179=9, VLOOKUP(H179, Film_Workers!$B$2:$AR$55, 22, FALSE), D179=10, VLOOKUP(H179, Film_Workers!$B$2:$AR$55, 23, FALSE), D179=11, VLOOKUP(H179, Film_Workers!$B$2:$AR$55, 24, FALSE), D179=12, VLOOKUP(H179, Film_Workers!$B$2:$AR$55, 25, FALSE)), C179=2016, _xlfn.IFS(D179=1, VLOOKUP(H179, Film_Workers!$B$2:$AR$55, 26, FALSE), D179=2, VLOOKUP(H179, Film_Workers!$B$2:$AR$55, 27, FALSE), D179=3, VLOOKUP(H179, Film_Workers!$B$2:$AR$55, 28, FALSE), D179=4, VLOOKUP(H179, Film_Workers!$B$2:$AR$55, 29, FALSE), D179=5, VLOOKUP(H179, Film_Workers!$B$2:$AR$55, 30, FALSE), D179=6, VLOOKUP(H179, Film_Workers!$B$2:$AR$55, 31, FALSE), D179=7, VLOOKUP(H179, Film_Workers!$B$2:$AR$55, 32, FALSE), D179=8, VLOOKUP(H179, Film_Workers!$B$2:$AR$55, 33, FALSE), D179=9, VLOOKUP(H179, Film_Workers!$B$2:$AR$55, 34, FALSE), D179=10, VLOOKUP(H179, Film_Workers!$B$2:$AR$55, 35, FALSE), D179=11, VLOOKUP(H179, Film_Workers!$B$2:$AR$55, 36, FALSE), D179=12, VLOOKUP(H179, Film_Workers!$B$2:$AR$55, 37, FALSE)), C179=2017, _xlfn.IFS(D179=1, VLOOKUP(H179, Film_Workers!$B$2:$AR$55, 38, FALSE), D179=2, VLOOKUP(H179, Film_Workers!$B$2:$AR$55, 39, FALSE), D179=3, VLOOKUP(H179, Film_Workers!$B$2:$AR$55, 40, FALSE), D179=4, VLOOKUP(H179, Film_Workers!$B$2:$AR$55, 41, FALSE), D179=5, VLOOKUP(H179, Film_Workers!$B$2:$AR$55, 42, FALSE), D179=6, VLOOKUP(H179, Film_Workers!$B$2:$AR$55, 43)))</f>
        <v>115482</v>
      </c>
      <c r="W179">
        <f>_xlfn.IFS(C179=2014, _xlfn.IFS(D179=1, VLOOKUP(H179, Priv_Workers!$B$2:$AR$55, 2, FALSE), D179=2, VLOOKUP(H179, Priv_Workers!$B$2:$AR$55, 3, FALSE), D179=3, VLOOKUP(H179, Priv_Workers!$B$2:$AR$55, 4, FALSE), D179=4, VLOOKUP(H179, Priv_Workers!$B$2:$AR$55, 5, FALSE), D179=5, VLOOKUP(H179, Priv_Workers!$B$2:$AR$55, 6, FALSE), D179=6, VLOOKUP(H179, Priv_Workers!$B$2:$AR$55, 7, FALSE), D179=7, VLOOKUP(H179, Priv_Workers!$B$2:$AR$55, 8, FALSE), D179=8, VLOOKUP(H179, Priv_Workers!$B$2:$AR$55, 9, FALSE), D179=9, VLOOKUP(H179, Priv_Workers!$B$2:$AR$55, 10, FALSE), D179=10, VLOOKUP(H179, Priv_Workers!$B$2:$AR$55, 11, FALSE), D179=11, VLOOKUP(H179, Priv_Workers!$B$2:$AR$55, 12, FALSE), D179=12, VLOOKUP(H179, Priv_Workers!$B$2:$AR$55, 13, FALSE)), C179=2015, _xlfn.IFS(D179=1, VLOOKUP(H179, Priv_Workers!$B$2:$AR$55, 14, FALSE), D179=2, VLOOKUP(H179, Priv_Workers!$B$2:$AR$55, 15, FALSE), D179=3, VLOOKUP(H179, Priv_Workers!$B$2:$AR$55, 16, FALSE), D179=4, VLOOKUP(H179, Priv_Workers!$B$2:$AR$55, 17, FALSE), D179=5, VLOOKUP(H179, Priv_Workers!$B$2:$AR$55, 18, FALSE), D179=6, VLOOKUP(H179, Priv_Workers!$B$2:$AR$55, 19, FALSE), D179=7, VLOOKUP(H179, Priv_Workers!$B$2:$AR$55, 20, FALSE), D179=8, VLOOKUP(H179, Priv_Workers!$B$2:$AR$55, 21, FALSE), D179=9, VLOOKUP(H179, Priv_Workers!$B$2:$AR$55, 22, FALSE), D179=10, VLOOKUP(H179, Priv_Workers!$B$2:$AR$55, 23, FALSE), D179=11, VLOOKUP(H179, Priv_Workers!$B$2:$AR$55, 24, FALSE), D179=12, VLOOKUP(H179, Priv_Workers!$B$2:$AR$55, 25, FALSE)), C179=2016, _xlfn.IFS(D179=1, VLOOKUP(H179, Priv_Workers!$B$2:$AR$55, 26, FALSE), D179=2, VLOOKUP(H179, Priv_Workers!$B$2:$AR$55, 27, FALSE), D179=3, VLOOKUP(H179, Priv_Workers!$B$2:$AR$55, 28, FALSE), D179=4, VLOOKUP(H179, Priv_Workers!$B$2:$AR$55, 29, FALSE), D179=5, VLOOKUP(H179, Priv_Workers!$B$2:$AR$55, 30, FALSE), D179=6, VLOOKUP(H179, Priv_Workers!$B$2:$AR$55, 31, FALSE), D179=7, VLOOKUP(H179, Priv_Workers!$B$2:$AR$55, 32, FALSE), D179=8, VLOOKUP(H179, Priv_Workers!$B$2:$AR$55, 33, FALSE), D179=9, VLOOKUP(H179, Priv_Workers!$B$2:$AR$55, 34, FALSE), D179=10, VLOOKUP(H179, Priv_Workers!$B$2:$AR$55, 35, FALSE), D179=11, VLOOKUP(H179, Priv_Workers!$B$2:$AR$55, 36, FALSE), D179=12, VLOOKUP(H179, Priv_Workers!$B$2:$AR$55, 37, FALSE)), C179=2017, _xlfn.IFS(D179=1, VLOOKUP(H179, Priv_Workers!$B$2:$AR$55, 38, FALSE), D179=2, VLOOKUP(H179, Priv_Workers!$B$2:$AR$55, 39, FALSE), D179=3, VLOOKUP(H179, Priv_Workers!$B$2:$AR$55, 40, FALSE), D179=4, VLOOKUP(H179, Priv_Workers!$B$2:$AR$55, 41, FALSE), D179=5, VLOOKUP(H179, Priv_Workers!$B$2:$AR$55, 42, FALSE), D179=6, VLOOKUP(H179, Priv_Workers!$B$2:$AR$55, 43)))</f>
        <v>14112896</v>
      </c>
      <c r="X179" s="15">
        <f t="shared" si="19"/>
        <v>8.1827287609856966E-3</v>
      </c>
      <c r="Y179" s="8">
        <f>_xlfn.IFS(C179=2014, _xlfn.IFS(E179=1, VLOOKUP(H179, Wage_Info!$B$2:$AD$55, 2, FALSE), E179=2, VLOOKUP(H179, Wage_Info!$B$2:$AD$55, 3, FALSE), E179=3, VLOOKUP(H179, Wage_Info!$B$2:$AD$55, 4, FALSE), E179=4, VLOOKUP(H179, Wage_Info!$B$2:$AD$55, 5, FALSE)), C179=2015, _xlfn.IFS(E179=1, VLOOKUP(H179, Wage_Info!$B$2:$AD$55, 6, FALSE), E179=2, VLOOKUP(H179, Wage_Info!$B$2:$AD$55, 7, FALSE), E179=3, VLOOKUP(H179, Wage_Info!$B$2:$AD$55, 8, FALSE), E179=4, VLOOKUP(H179, Wage_Info!$B$2:$AD$55, 9, FALSE)), C179=2016, _xlfn.IFS(E179=1, VLOOKUP(H179, Wage_Info!$B$2:$AD$55, 10, FALSE), E179=2, VLOOKUP(H179, Wage_Info!$B$2:$AD$55, 11, FALSE), E179=3, VLOOKUP(H179, Wage_Info!$B$2:$AD$55, 12, FALSE), E179=4, VLOOKUP(H179, Wage_Info!$B$2:$AD$55, 13, FALSE)), C179=2017, _xlfn.IFS(E179=1, VLOOKUP(H179, Wage_Info!$B$2:$AD$55, 14, FALSE), E179=2, VLOOKUP(H179, Wage_Info!$B$2:$AD$55, 15, FALSE)))</f>
        <v>2861042669</v>
      </c>
      <c r="Z179" s="8">
        <f>_xlfn.IFS(C179=2014, _xlfn.IFS(E179=1, VLOOKUP(H179, Wage_Info!$B$2:$AD$55, 16, FALSE), E179=2, VLOOKUP(H179, Wage_Info!$B$2:$AD$55, 17, FALSE), E179=3, VLOOKUP(H179, Wage_Info!$B$2:$AD$55, 18, FALSE), E179=4, VLOOKUP(H179, Wage_Info!$B$2:$AD$55, 19, FALSE)), C179=2015, _xlfn.IFS(E179=1, VLOOKUP(H179, Wage_Info!$B$2:$AD$55, 20, FALSE), E179=2, VLOOKUP(H179, Wage_Info!$B$2:$AD$55, 21, FALSE), E179=3, VLOOKUP(H179, Wage_Info!$B$2:$AD$55, 22, FALSE), E179=4, VLOOKUP(H179, Wage_Info!$B$2:$AD$55, 23, FALSE)), C179=2016, _xlfn.IFS(E179=1, VLOOKUP(H179, Wage_Info!$B$2:$AD$55, 24, FALSE), E179=2, VLOOKUP(H179, Wage_Info!$B$2:$AD$55, 25, FALSE), E179=3, VLOOKUP(H179, Wage_Info!$B$2:$AD$55, 26, FALSE), E179=4, VLOOKUP(H179, Wage_Info!$B$2:$AD$55, 27, FALSE)), C179=2017, _xlfn.IFS(E179=1, VLOOKUP(H179, Wage_Info!$B$2:$AD$55, 28, FALSE), E179=2, VLOOKUP(H179, Wage_Info!$B$2:$AD$55, 29, FALSE)))</f>
        <v>203882930032</v>
      </c>
      <c r="AA179" s="16">
        <f t="shared" si="20"/>
        <v>1.4032771986114538E-2</v>
      </c>
      <c r="AB179">
        <f>Key!C169</f>
        <v>1</v>
      </c>
      <c r="AC179">
        <f t="shared" si="21"/>
        <v>1</v>
      </c>
      <c r="AD179">
        <f t="shared" si="22"/>
        <v>0</v>
      </c>
      <c r="AE179">
        <f t="shared" si="23"/>
        <v>1</v>
      </c>
    </row>
    <row r="180" spans="1:31" x14ac:dyDescent="0.3">
      <c r="A180">
        <v>196</v>
      </c>
      <c r="B180">
        <v>15</v>
      </c>
      <c r="C180">
        <v>2015</v>
      </c>
      <c r="D180">
        <v>8</v>
      </c>
      <c r="E180">
        <f t="shared" si="16"/>
        <v>3</v>
      </c>
      <c r="F180">
        <v>2017</v>
      </c>
      <c r="G180" t="s">
        <v>15</v>
      </c>
      <c r="H180" s="13">
        <f>VALUE(IF(G180="foreign",53,SUBSTITUTE(G180,G180,VLOOKUP(G180,Key!$F$2:$G$55,2,))))</f>
        <v>5</v>
      </c>
      <c r="I180" t="s">
        <v>216</v>
      </c>
      <c r="J180">
        <f>VALUE(_xlfn.IFS(I180="foreign",53,I180="fictional",54,NOT(OR(I180="foreign",I180="fictional")),SUBSTITUTE(I180,I180,VLOOKUP(I180,Key!$F$2:$G$55,2,))))</f>
        <v>54</v>
      </c>
      <c r="K180">
        <f t="shared" si="17"/>
        <v>0</v>
      </c>
      <c r="L180">
        <f>VLOOKUP(H180, Key!$G$2:$J$54, 2)</f>
        <v>3</v>
      </c>
      <c r="M180">
        <f>VLOOKUP(J180, Key!$G$2:$J$54, 2)</f>
        <v>0</v>
      </c>
      <c r="N180">
        <f>VLOOKUP("*"&amp;G180&amp;"*",Key!$M$2:$N$6,2,FALSE)</f>
        <v>4</v>
      </c>
      <c r="O180">
        <f>VLOOKUP("*"&amp;G180&amp;"*",Key!$Q$2:$R$11,2,FALSE)</f>
        <v>6</v>
      </c>
      <c r="P180">
        <v>4075</v>
      </c>
      <c r="Q180" s="8">
        <v>50000000</v>
      </c>
      <c r="R180" t="s">
        <v>246</v>
      </c>
      <c r="S180">
        <f>VLOOKUP(R180, Key!$T$2:$U$23, 2, FALSE)</f>
        <v>6</v>
      </c>
      <c r="T180">
        <f t="shared" si="18"/>
        <v>0</v>
      </c>
      <c r="U180">
        <f>_xlfn.IFS(F180=2017, VLOOKUP(H180, 'State Pop'!$B$2:$F$55,5),F180=2016, VLOOKUP(H180, 'State Pop'!$B$2:$F$55,4), F180=2015, VLOOKUP(H180, 'State Pop'!$B$2:$F$55,3), F180=2014, VLOOKUP(H180, 'State Pop'!$B$2:$F$55,2))</f>
        <v>39536653</v>
      </c>
      <c r="V180">
        <f>_xlfn.IFS(C180=2014, _xlfn.IFS(D180=1, VLOOKUP(H180, Film_Workers!$B$2:$AR$55, 2, FALSE), D180=2, VLOOKUP(H180, Film_Workers!$B$2:$AR$55, 3, FALSE), D180=3, VLOOKUP(H180, Film_Workers!$B$2:$AR$55, 4, FALSE), D180=4, VLOOKUP(H180, Film_Workers!$B$2:$AR$55, 5, FALSE), D180=5, VLOOKUP(H180, Film_Workers!$B$2:$AR$55, 6, FALSE), D180=6, VLOOKUP(H180, Film_Workers!$B$2:$AR$55, 7, FALSE), D180=7, VLOOKUP(H180, Film_Workers!$B$2:$AR$55, 8, FALSE), D180=8, VLOOKUP(H180, Film_Workers!$B$2:$AR$55, 9, FALSE), D180=9, VLOOKUP(H180, Film_Workers!$B$2:$AR$55, 10, FALSE), D180=10, VLOOKUP(H180, Film_Workers!$B$2:$AR$55, 11, FALSE), D180=11, VLOOKUP(H180, Film_Workers!$B$2:$AR$55, 12, FALSE), D180=12, VLOOKUP(H180, Film_Workers!$B$2:$AR$55, 13, FALSE)), C180=2015, _xlfn.IFS(D180=1, VLOOKUP(H180, Film_Workers!$B$2:$AR$55, 14, FALSE), D180=2, VLOOKUP(H180, Film_Workers!$B$2:$AR$55, 15, FALSE), D180=3, VLOOKUP(H180, Film_Workers!$B$2:$AR$55, 16, FALSE), D180=4, VLOOKUP(H180, Film_Workers!$B$2:$AR$55, 17, FALSE), D180=5, VLOOKUP(H180, Film_Workers!$B$2:$AR$55, 18, FALSE), D180=6, VLOOKUP(H180, Film_Workers!$B$2:$AR$55, 19, FALSE), D180=7, VLOOKUP(H180, Film_Workers!$B$2:$AR$55, 20, FALSE), D180=8, VLOOKUP(H180, Film_Workers!$B$2:$AR$55, 21, FALSE), D180=9, VLOOKUP(H180, Film_Workers!$B$2:$AR$55, 22, FALSE), D180=10, VLOOKUP(H180, Film_Workers!$B$2:$AR$55, 23, FALSE), D180=11, VLOOKUP(H180, Film_Workers!$B$2:$AR$55, 24, FALSE), D180=12, VLOOKUP(H180, Film_Workers!$B$2:$AR$55, 25, FALSE)), C180=2016, _xlfn.IFS(D180=1, VLOOKUP(H180, Film_Workers!$B$2:$AR$55, 26, FALSE), D180=2, VLOOKUP(H180, Film_Workers!$B$2:$AR$55, 27, FALSE), D180=3, VLOOKUP(H180, Film_Workers!$B$2:$AR$55, 28, FALSE), D180=4, VLOOKUP(H180, Film_Workers!$B$2:$AR$55, 29, FALSE), D180=5, VLOOKUP(H180, Film_Workers!$B$2:$AR$55, 30, FALSE), D180=6, VLOOKUP(H180, Film_Workers!$B$2:$AR$55, 31, FALSE), D180=7, VLOOKUP(H180, Film_Workers!$B$2:$AR$55, 32, FALSE), D180=8, VLOOKUP(H180, Film_Workers!$B$2:$AR$55, 33, FALSE), D180=9, VLOOKUP(H180, Film_Workers!$B$2:$AR$55, 34, FALSE), D180=10, VLOOKUP(H180, Film_Workers!$B$2:$AR$55, 35, FALSE), D180=11, VLOOKUP(H180, Film_Workers!$B$2:$AR$55, 36, FALSE), D180=12, VLOOKUP(H180, Film_Workers!$B$2:$AR$55, 37, FALSE)), C180=2017, _xlfn.IFS(D180=1, VLOOKUP(H180, Film_Workers!$B$2:$AR$55, 38, FALSE), D180=2, VLOOKUP(H180, Film_Workers!$B$2:$AR$55, 39, FALSE), D180=3, VLOOKUP(H180, Film_Workers!$B$2:$AR$55, 40, FALSE), D180=4, VLOOKUP(H180, Film_Workers!$B$2:$AR$55, 41, FALSE), D180=5, VLOOKUP(H180, Film_Workers!$B$2:$AR$55, 42, FALSE), D180=6, VLOOKUP(H180, Film_Workers!$B$2:$AR$55, 43)))</f>
        <v>115482</v>
      </c>
      <c r="W180">
        <f>_xlfn.IFS(C180=2014, _xlfn.IFS(D180=1, VLOOKUP(H180, Priv_Workers!$B$2:$AR$55, 2, FALSE), D180=2, VLOOKUP(H180, Priv_Workers!$B$2:$AR$55, 3, FALSE), D180=3, VLOOKUP(H180, Priv_Workers!$B$2:$AR$55, 4, FALSE), D180=4, VLOOKUP(H180, Priv_Workers!$B$2:$AR$55, 5, FALSE), D180=5, VLOOKUP(H180, Priv_Workers!$B$2:$AR$55, 6, FALSE), D180=6, VLOOKUP(H180, Priv_Workers!$B$2:$AR$55, 7, FALSE), D180=7, VLOOKUP(H180, Priv_Workers!$B$2:$AR$55, 8, FALSE), D180=8, VLOOKUP(H180, Priv_Workers!$B$2:$AR$55, 9, FALSE), D180=9, VLOOKUP(H180, Priv_Workers!$B$2:$AR$55, 10, FALSE), D180=10, VLOOKUP(H180, Priv_Workers!$B$2:$AR$55, 11, FALSE), D180=11, VLOOKUP(H180, Priv_Workers!$B$2:$AR$55, 12, FALSE), D180=12, VLOOKUP(H180, Priv_Workers!$B$2:$AR$55, 13, FALSE)), C180=2015, _xlfn.IFS(D180=1, VLOOKUP(H180, Priv_Workers!$B$2:$AR$55, 14, FALSE), D180=2, VLOOKUP(H180, Priv_Workers!$B$2:$AR$55, 15, FALSE), D180=3, VLOOKUP(H180, Priv_Workers!$B$2:$AR$55, 16, FALSE), D180=4, VLOOKUP(H180, Priv_Workers!$B$2:$AR$55, 17, FALSE), D180=5, VLOOKUP(H180, Priv_Workers!$B$2:$AR$55, 18, FALSE), D180=6, VLOOKUP(H180, Priv_Workers!$B$2:$AR$55, 19, FALSE), D180=7, VLOOKUP(H180, Priv_Workers!$B$2:$AR$55, 20, FALSE), D180=8, VLOOKUP(H180, Priv_Workers!$B$2:$AR$55, 21, FALSE), D180=9, VLOOKUP(H180, Priv_Workers!$B$2:$AR$55, 22, FALSE), D180=10, VLOOKUP(H180, Priv_Workers!$B$2:$AR$55, 23, FALSE), D180=11, VLOOKUP(H180, Priv_Workers!$B$2:$AR$55, 24, FALSE), D180=12, VLOOKUP(H180, Priv_Workers!$B$2:$AR$55, 25, FALSE)), C180=2016, _xlfn.IFS(D180=1, VLOOKUP(H180, Priv_Workers!$B$2:$AR$55, 26, FALSE), D180=2, VLOOKUP(H180, Priv_Workers!$B$2:$AR$55, 27, FALSE), D180=3, VLOOKUP(H180, Priv_Workers!$B$2:$AR$55, 28, FALSE), D180=4, VLOOKUP(H180, Priv_Workers!$B$2:$AR$55, 29, FALSE), D180=5, VLOOKUP(H180, Priv_Workers!$B$2:$AR$55, 30, FALSE), D180=6, VLOOKUP(H180, Priv_Workers!$B$2:$AR$55, 31, FALSE), D180=7, VLOOKUP(H180, Priv_Workers!$B$2:$AR$55, 32, FALSE), D180=8, VLOOKUP(H180, Priv_Workers!$B$2:$AR$55, 33, FALSE), D180=9, VLOOKUP(H180, Priv_Workers!$B$2:$AR$55, 34, FALSE), D180=10, VLOOKUP(H180, Priv_Workers!$B$2:$AR$55, 35, FALSE), D180=11, VLOOKUP(H180, Priv_Workers!$B$2:$AR$55, 36, FALSE), D180=12, VLOOKUP(H180, Priv_Workers!$B$2:$AR$55, 37, FALSE)), C180=2017, _xlfn.IFS(D180=1, VLOOKUP(H180, Priv_Workers!$B$2:$AR$55, 38, FALSE), D180=2, VLOOKUP(H180, Priv_Workers!$B$2:$AR$55, 39, FALSE), D180=3, VLOOKUP(H180, Priv_Workers!$B$2:$AR$55, 40, FALSE), D180=4, VLOOKUP(H180, Priv_Workers!$B$2:$AR$55, 41, FALSE), D180=5, VLOOKUP(H180, Priv_Workers!$B$2:$AR$55, 42, FALSE), D180=6, VLOOKUP(H180, Priv_Workers!$B$2:$AR$55, 43)))</f>
        <v>14112896</v>
      </c>
      <c r="X180" s="15">
        <f t="shared" si="19"/>
        <v>8.1827287609856966E-3</v>
      </c>
      <c r="Y180" s="8">
        <f>_xlfn.IFS(C180=2014, _xlfn.IFS(E180=1, VLOOKUP(H180, Wage_Info!$B$2:$AD$55, 2, FALSE), E180=2, VLOOKUP(H180, Wage_Info!$B$2:$AD$55, 3, FALSE), E180=3, VLOOKUP(H180, Wage_Info!$B$2:$AD$55, 4, FALSE), E180=4, VLOOKUP(H180, Wage_Info!$B$2:$AD$55, 5, FALSE)), C180=2015, _xlfn.IFS(E180=1, VLOOKUP(H180, Wage_Info!$B$2:$AD$55, 6, FALSE), E180=2, VLOOKUP(H180, Wage_Info!$B$2:$AD$55, 7, FALSE), E180=3, VLOOKUP(H180, Wage_Info!$B$2:$AD$55, 8, FALSE), E180=4, VLOOKUP(H180, Wage_Info!$B$2:$AD$55, 9, FALSE)), C180=2016, _xlfn.IFS(E180=1, VLOOKUP(H180, Wage_Info!$B$2:$AD$55, 10, FALSE), E180=2, VLOOKUP(H180, Wage_Info!$B$2:$AD$55, 11, FALSE), E180=3, VLOOKUP(H180, Wage_Info!$B$2:$AD$55, 12, FALSE), E180=4, VLOOKUP(H180, Wage_Info!$B$2:$AD$55, 13, FALSE)), C180=2017, _xlfn.IFS(E180=1, VLOOKUP(H180, Wage_Info!$B$2:$AD$55, 14, FALSE), E180=2, VLOOKUP(H180, Wage_Info!$B$2:$AD$55, 15, FALSE)))</f>
        <v>2861042669</v>
      </c>
      <c r="Z180" s="8">
        <f>_xlfn.IFS(C180=2014, _xlfn.IFS(E180=1, VLOOKUP(H180, Wage_Info!$B$2:$AD$55, 16, FALSE), E180=2, VLOOKUP(H180, Wage_Info!$B$2:$AD$55, 17, FALSE), E180=3, VLOOKUP(H180, Wage_Info!$B$2:$AD$55, 18, FALSE), E180=4, VLOOKUP(H180, Wage_Info!$B$2:$AD$55, 19, FALSE)), C180=2015, _xlfn.IFS(E180=1, VLOOKUP(H180, Wage_Info!$B$2:$AD$55, 20, FALSE), E180=2, VLOOKUP(H180, Wage_Info!$B$2:$AD$55, 21, FALSE), E180=3, VLOOKUP(H180, Wage_Info!$B$2:$AD$55, 22, FALSE), E180=4, VLOOKUP(H180, Wage_Info!$B$2:$AD$55, 23, FALSE)), C180=2016, _xlfn.IFS(E180=1, VLOOKUP(H180, Wage_Info!$B$2:$AD$55, 24, FALSE), E180=2, VLOOKUP(H180, Wage_Info!$B$2:$AD$55, 25, FALSE), E180=3, VLOOKUP(H180, Wage_Info!$B$2:$AD$55, 26, FALSE), E180=4, VLOOKUP(H180, Wage_Info!$B$2:$AD$55, 27, FALSE)), C180=2017, _xlfn.IFS(E180=1, VLOOKUP(H180, Wage_Info!$B$2:$AD$55, 28, FALSE), E180=2, VLOOKUP(H180, Wage_Info!$B$2:$AD$55, 29, FALSE)))</f>
        <v>203882930032</v>
      </c>
      <c r="AA180" s="16">
        <f t="shared" si="20"/>
        <v>1.4032771986114538E-2</v>
      </c>
      <c r="AB180">
        <f>Key!C197</f>
        <v>0</v>
      </c>
      <c r="AC180">
        <f t="shared" si="21"/>
        <v>1</v>
      </c>
      <c r="AD180">
        <f t="shared" si="22"/>
        <v>0</v>
      </c>
      <c r="AE180">
        <f t="shared" si="23"/>
        <v>1</v>
      </c>
    </row>
    <row r="181" spans="1:31" x14ac:dyDescent="0.3">
      <c r="A181">
        <v>238</v>
      </c>
      <c r="B181">
        <v>57</v>
      </c>
      <c r="C181">
        <v>2015</v>
      </c>
      <c r="D181">
        <v>8</v>
      </c>
      <c r="E181">
        <f t="shared" si="16"/>
        <v>3</v>
      </c>
      <c r="F181">
        <v>2017</v>
      </c>
      <c r="H181" s="13" t="e">
        <f>VALUE(IF(G181="foreign",53,SUBSTITUTE(G181,G181,VLOOKUP(G181,Key!$F$2:$G$55,2,))))</f>
        <v>#N/A</v>
      </c>
      <c r="I181" t="s">
        <v>511</v>
      </c>
      <c r="J181">
        <f>VALUE(_xlfn.IFS(I181="foreign",53,I181="fictional",54,NOT(OR(I181="foreign",I181="fictional")),SUBSTITUTE(I181,I181,VLOOKUP(I181,Key!$F$2:$G$55,2,))))</f>
        <v>23</v>
      </c>
      <c r="K181" t="e">
        <f t="shared" si="17"/>
        <v>#N/A</v>
      </c>
      <c r="L181" t="e">
        <f>VLOOKUP(H181, Key!$G$2:$J$54, 2)</f>
        <v>#N/A</v>
      </c>
      <c r="M181">
        <f>VLOOKUP(J181, Key!$G$2:$J$54, 2)</f>
        <v>0</v>
      </c>
      <c r="N181">
        <f>VLOOKUP("*"&amp;G181&amp;"*",Key!$M$2:$N$6,2,FALSE)</f>
        <v>1</v>
      </c>
      <c r="O181">
        <f>VLOOKUP("*"&amp;G181&amp;"*",Key!$Q$2:$R$11,2,FALSE)</f>
        <v>1</v>
      </c>
      <c r="P181">
        <v>3178</v>
      </c>
      <c r="Q181" s="8">
        <v>22000000</v>
      </c>
      <c r="R181" t="s">
        <v>174</v>
      </c>
      <c r="S181">
        <f>VLOOKUP(R181, Key!$T$2:$U$23, 2, FALSE)</f>
        <v>1</v>
      </c>
      <c r="T181">
        <f t="shared" si="18"/>
        <v>0</v>
      </c>
      <c r="U181" t="e">
        <f>_xlfn.IFS(F181=2017, VLOOKUP(H181, 'State Pop'!$B$2:$F$55,5),F181=2016, VLOOKUP(H181, 'State Pop'!$B$2:$F$55,4), F181=2015, VLOOKUP(H181, 'State Pop'!$B$2:$F$55,3), F181=2014, VLOOKUP(H181, 'State Pop'!$B$2:$F$55,2))</f>
        <v>#N/A</v>
      </c>
      <c r="V181" t="e">
        <f>_xlfn.IFS(C181=2014, _xlfn.IFS(D181=1, VLOOKUP(H181, Film_Workers!$B$2:$AR$55, 2, FALSE), D181=2, VLOOKUP(H181, Film_Workers!$B$2:$AR$55, 3, FALSE), D181=3, VLOOKUP(H181, Film_Workers!$B$2:$AR$55, 4, FALSE), D181=4, VLOOKUP(H181, Film_Workers!$B$2:$AR$55, 5, FALSE), D181=5, VLOOKUP(H181, Film_Workers!$B$2:$AR$55, 6, FALSE), D181=6, VLOOKUP(H181, Film_Workers!$B$2:$AR$55, 7, FALSE), D181=7, VLOOKUP(H181, Film_Workers!$B$2:$AR$55, 8, FALSE), D181=8, VLOOKUP(H181, Film_Workers!$B$2:$AR$55, 9, FALSE), D181=9, VLOOKUP(H181, Film_Workers!$B$2:$AR$55, 10, FALSE), D181=10, VLOOKUP(H181, Film_Workers!$B$2:$AR$55, 11, FALSE), D181=11, VLOOKUP(H181, Film_Workers!$B$2:$AR$55, 12, FALSE), D181=12, VLOOKUP(H181, Film_Workers!$B$2:$AR$55, 13, FALSE)), C181=2015, _xlfn.IFS(D181=1, VLOOKUP(H181, Film_Workers!$B$2:$AR$55, 14, FALSE), D181=2, VLOOKUP(H181, Film_Workers!$B$2:$AR$55, 15, FALSE), D181=3, VLOOKUP(H181, Film_Workers!$B$2:$AR$55, 16, FALSE), D181=4, VLOOKUP(H181, Film_Workers!$B$2:$AR$55, 17, FALSE), D181=5, VLOOKUP(H181, Film_Workers!$B$2:$AR$55, 18, FALSE), D181=6, VLOOKUP(H181, Film_Workers!$B$2:$AR$55, 19, FALSE), D181=7, VLOOKUP(H181, Film_Workers!$B$2:$AR$55, 20, FALSE), D181=8, VLOOKUP(H181, Film_Workers!$B$2:$AR$55, 21, FALSE), D181=9, VLOOKUP(H181, Film_Workers!$B$2:$AR$55, 22, FALSE), D181=10, VLOOKUP(H181, Film_Workers!$B$2:$AR$55, 23, FALSE), D181=11, VLOOKUP(H181, Film_Workers!$B$2:$AR$55, 24, FALSE), D181=12, VLOOKUP(H181, Film_Workers!$B$2:$AR$55, 25, FALSE)), C181=2016, _xlfn.IFS(D181=1, VLOOKUP(H181, Film_Workers!$B$2:$AR$55, 26, FALSE), D181=2, VLOOKUP(H181, Film_Workers!$B$2:$AR$55, 27, FALSE), D181=3, VLOOKUP(H181, Film_Workers!$B$2:$AR$55, 28, FALSE), D181=4, VLOOKUP(H181, Film_Workers!$B$2:$AR$55, 29, FALSE), D181=5, VLOOKUP(H181, Film_Workers!$B$2:$AR$55, 30, FALSE), D181=6, VLOOKUP(H181, Film_Workers!$B$2:$AR$55, 31, FALSE), D181=7, VLOOKUP(H181, Film_Workers!$B$2:$AR$55, 32, FALSE), D181=8, VLOOKUP(H181, Film_Workers!$B$2:$AR$55, 33, FALSE), D181=9, VLOOKUP(H181, Film_Workers!$B$2:$AR$55, 34, FALSE), D181=10, VLOOKUP(H181, Film_Workers!$B$2:$AR$55, 35, FALSE), D181=11, VLOOKUP(H181, Film_Workers!$B$2:$AR$55, 36, FALSE), D181=12, VLOOKUP(H181, Film_Workers!$B$2:$AR$55, 37, FALSE)), C181=2017, _xlfn.IFS(D181=1, VLOOKUP(H181, Film_Workers!$B$2:$AR$55, 38, FALSE), D181=2, VLOOKUP(H181, Film_Workers!$B$2:$AR$55, 39, FALSE), D181=3, VLOOKUP(H181, Film_Workers!$B$2:$AR$55, 40, FALSE), D181=4, VLOOKUP(H181, Film_Workers!$B$2:$AR$55, 41, FALSE), D181=5, VLOOKUP(H181, Film_Workers!$B$2:$AR$55, 42, FALSE), D181=6, VLOOKUP(H181, Film_Workers!$B$2:$AR$55, 43)))</f>
        <v>#N/A</v>
      </c>
      <c r="W181" t="e">
        <f>_xlfn.IFS(C181=2014, _xlfn.IFS(D181=1, VLOOKUP(H181, Priv_Workers!$B$2:$AR$55, 2, FALSE), D181=2, VLOOKUP(H181, Priv_Workers!$B$2:$AR$55, 3, FALSE), D181=3, VLOOKUP(H181, Priv_Workers!$B$2:$AR$55, 4, FALSE), D181=4, VLOOKUP(H181, Priv_Workers!$B$2:$AR$55, 5, FALSE), D181=5, VLOOKUP(H181, Priv_Workers!$B$2:$AR$55, 6, FALSE), D181=6, VLOOKUP(H181, Priv_Workers!$B$2:$AR$55, 7, FALSE), D181=7, VLOOKUP(H181, Priv_Workers!$B$2:$AR$55, 8, FALSE), D181=8, VLOOKUP(H181, Priv_Workers!$B$2:$AR$55, 9, FALSE), D181=9, VLOOKUP(H181, Priv_Workers!$B$2:$AR$55, 10, FALSE), D181=10, VLOOKUP(H181, Priv_Workers!$B$2:$AR$55, 11, FALSE), D181=11, VLOOKUP(H181, Priv_Workers!$B$2:$AR$55, 12, FALSE), D181=12, VLOOKUP(H181, Priv_Workers!$B$2:$AR$55, 13, FALSE)), C181=2015, _xlfn.IFS(D181=1, VLOOKUP(H181, Priv_Workers!$B$2:$AR$55, 14, FALSE), D181=2, VLOOKUP(H181, Priv_Workers!$B$2:$AR$55, 15, FALSE), D181=3, VLOOKUP(H181, Priv_Workers!$B$2:$AR$55, 16, FALSE), D181=4, VLOOKUP(H181, Priv_Workers!$B$2:$AR$55, 17, FALSE), D181=5, VLOOKUP(H181, Priv_Workers!$B$2:$AR$55, 18, FALSE), D181=6, VLOOKUP(H181, Priv_Workers!$B$2:$AR$55, 19, FALSE), D181=7, VLOOKUP(H181, Priv_Workers!$B$2:$AR$55, 20, FALSE), D181=8, VLOOKUP(H181, Priv_Workers!$B$2:$AR$55, 21, FALSE), D181=9, VLOOKUP(H181, Priv_Workers!$B$2:$AR$55, 22, FALSE), D181=10, VLOOKUP(H181, Priv_Workers!$B$2:$AR$55, 23, FALSE), D181=11, VLOOKUP(H181, Priv_Workers!$B$2:$AR$55, 24, FALSE), D181=12, VLOOKUP(H181, Priv_Workers!$B$2:$AR$55, 25, FALSE)), C181=2016, _xlfn.IFS(D181=1, VLOOKUP(H181, Priv_Workers!$B$2:$AR$55, 26, FALSE), D181=2, VLOOKUP(H181, Priv_Workers!$B$2:$AR$55, 27, FALSE), D181=3, VLOOKUP(H181, Priv_Workers!$B$2:$AR$55, 28, FALSE), D181=4, VLOOKUP(H181, Priv_Workers!$B$2:$AR$55, 29, FALSE), D181=5, VLOOKUP(H181, Priv_Workers!$B$2:$AR$55, 30, FALSE), D181=6, VLOOKUP(H181, Priv_Workers!$B$2:$AR$55, 31, FALSE), D181=7, VLOOKUP(H181, Priv_Workers!$B$2:$AR$55, 32, FALSE), D181=8, VLOOKUP(H181, Priv_Workers!$B$2:$AR$55, 33, FALSE), D181=9, VLOOKUP(H181, Priv_Workers!$B$2:$AR$55, 34, FALSE), D181=10, VLOOKUP(H181, Priv_Workers!$B$2:$AR$55, 35, FALSE), D181=11, VLOOKUP(H181, Priv_Workers!$B$2:$AR$55, 36, FALSE), D181=12, VLOOKUP(H181, Priv_Workers!$B$2:$AR$55, 37, FALSE)), C181=2017, _xlfn.IFS(D181=1, VLOOKUP(H181, Priv_Workers!$B$2:$AR$55, 38, FALSE), D181=2, VLOOKUP(H181, Priv_Workers!$B$2:$AR$55, 39, FALSE), D181=3, VLOOKUP(H181, Priv_Workers!$B$2:$AR$55, 40, FALSE), D181=4, VLOOKUP(H181, Priv_Workers!$B$2:$AR$55, 41, FALSE), D181=5, VLOOKUP(H181, Priv_Workers!$B$2:$AR$55, 42, FALSE), D181=6, VLOOKUP(H181, Priv_Workers!$B$2:$AR$55, 43)))</f>
        <v>#N/A</v>
      </c>
      <c r="X181" s="15" t="e">
        <f t="shared" si="19"/>
        <v>#N/A</v>
      </c>
      <c r="Y181" s="8" t="e">
        <f>_xlfn.IFS(C181=2014, _xlfn.IFS(E181=1, VLOOKUP(H181, Wage_Info!$B$2:$AD$55, 2, FALSE), E181=2, VLOOKUP(H181, Wage_Info!$B$2:$AD$55, 3, FALSE), E181=3, VLOOKUP(H181, Wage_Info!$B$2:$AD$55, 4, FALSE), E181=4, VLOOKUP(H181, Wage_Info!$B$2:$AD$55, 5, FALSE)), C181=2015, _xlfn.IFS(E181=1, VLOOKUP(H181, Wage_Info!$B$2:$AD$55, 6, FALSE), E181=2, VLOOKUP(H181, Wage_Info!$B$2:$AD$55, 7, FALSE), E181=3, VLOOKUP(H181, Wage_Info!$B$2:$AD$55, 8, FALSE), E181=4, VLOOKUP(H181, Wage_Info!$B$2:$AD$55, 9, FALSE)), C181=2016, _xlfn.IFS(E181=1, VLOOKUP(H181, Wage_Info!$B$2:$AD$55, 10, FALSE), E181=2, VLOOKUP(H181, Wage_Info!$B$2:$AD$55, 11, FALSE), E181=3, VLOOKUP(H181, Wage_Info!$B$2:$AD$55, 12, FALSE), E181=4, VLOOKUP(H181, Wage_Info!$B$2:$AD$55, 13, FALSE)), C181=2017, _xlfn.IFS(E181=1, VLOOKUP(H181, Wage_Info!$B$2:$AD$55, 14, FALSE), E181=2, VLOOKUP(H181, Wage_Info!$B$2:$AD$55, 15, FALSE)))</f>
        <v>#N/A</v>
      </c>
      <c r="Z181" s="8" t="e">
        <f>_xlfn.IFS(C181=2014, _xlfn.IFS(E181=1, VLOOKUP(H181, Wage_Info!$B$2:$AD$55, 16, FALSE), E181=2, VLOOKUP(H181, Wage_Info!$B$2:$AD$55, 17, FALSE), E181=3, VLOOKUP(H181, Wage_Info!$B$2:$AD$55, 18, FALSE), E181=4, VLOOKUP(H181, Wage_Info!$B$2:$AD$55, 19, FALSE)), C181=2015, _xlfn.IFS(E181=1, VLOOKUP(H181, Wage_Info!$B$2:$AD$55, 20, FALSE), E181=2, VLOOKUP(H181, Wage_Info!$B$2:$AD$55, 21, FALSE), E181=3, VLOOKUP(H181, Wage_Info!$B$2:$AD$55, 22, FALSE), E181=4, VLOOKUP(H181, Wage_Info!$B$2:$AD$55, 23, FALSE)), C181=2016, _xlfn.IFS(E181=1, VLOOKUP(H181, Wage_Info!$B$2:$AD$55, 24, FALSE), E181=2, VLOOKUP(H181, Wage_Info!$B$2:$AD$55, 25, FALSE), E181=3, VLOOKUP(H181, Wage_Info!$B$2:$AD$55, 26, FALSE), E181=4, VLOOKUP(H181, Wage_Info!$B$2:$AD$55, 27, FALSE)), C181=2017, _xlfn.IFS(E181=1, VLOOKUP(H181, Wage_Info!$B$2:$AD$55, 28, FALSE), E181=2, VLOOKUP(H181, Wage_Info!$B$2:$AD$55, 29, FALSE)))</f>
        <v>#N/A</v>
      </c>
      <c r="AA181" s="16" t="e">
        <f t="shared" si="20"/>
        <v>#N/A</v>
      </c>
      <c r="AB181">
        <f>Key!C239</f>
        <v>1</v>
      </c>
      <c r="AC181">
        <f t="shared" si="21"/>
        <v>0</v>
      </c>
      <c r="AD181">
        <f t="shared" si="22"/>
        <v>0</v>
      </c>
      <c r="AE181">
        <f t="shared" si="23"/>
        <v>0</v>
      </c>
    </row>
    <row r="182" spans="1:31" x14ac:dyDescent="0.3">
      <c r="A182">
        <v>250</v>
      </c>
      <c r="B182">
        <v>69</v>
      </c>
      <c r="C182">
        <v>2015</v>
      </c>
      <c r="D182">
        <v>8</v>
      </c>
      <c r="E182">
        <f t="shared" si="16"/>
        <v>3</v>
      </c>
      <c r="F182">
        <v>2017</v>
      </c>
      <c r="G182" t="s">
        <v>185</v>
      </c>
      <c r="H182" s="13">
        <f>VALUE(IF(G182="foreign",53,SUBSTITUTE(G182,G182,VLOOKUP(G182,Key!$F$2:$G$55,2,))))</f>
        <v>33</v>
      </c>
      <c r="I182" t="s">
        <v>185</v>
      </c>
      <c r="J182">
        <f>VALUE(_xlfn.IFS(I182="foreign",53,I182="fictional",54,NOT(OR(I182="foreign",I182="fictional")),SUBSTITUTE(I182,I182,VLOOKUP(I182,Key!$F$2:$G$55,2,))))</f>
        <v>33</v>
      </c>
      <c r="K182">
        <f t="shared" si="17"/>
        <v>1</v>
      </c>
      <c r="L182">
        <f>VLOOKUP(H182, Key!$G$2:$J$54, 2)</f>
        <v>3</v>
      </c>
      <c r="M182">
        <f>VLOOKUP(J182, Key!$G$2:$J$54, 2)</f>
        <v>3</v>
      </c>
      <c r="N182">
        <f>VLOOKUP("*"&amp;G182&amp;"*",Key!$M$2:$N$6,2,FALSE)</f>
        <v>2</v>
      </c>
      <c r="O182">
        <f>VLOOKUP("*"&amp;G182&amp;"*",Key!$Q$2:$R$11,2,FALSE)</f>
        <v>3</v>
      </c>
      <c r="P182">
        <v>3076</v>
      </c>
      <c r="Q182" s="8">
        <v>25000000</v>
      </c>
      <c r="R182" t="s">
        <v>176</v>
      </c>
      <c r="S182">
        <f>VLOOKUP(R182, Key!$T$2:$U$23, 2, FALSE)</f>
        <v>3</v>
      </c>
      <c r="T182">
        <f t="shared" si="18"/>
        <v>0</v>
      </c>
      <c r="U182">
        <f>_xlfn.IFS(F182=2017, VLOOKUP(H182, 'State Pop'!$B$2:$F$55,5),F182=2016, VLOOKUP(H182, 'State Pop'!$B$2:$F$55,4), F182=2015, VLOOKUP(H182, 'State Pop'!$B$2:$F$55,3), F182=2014, VLOOKUP(H182, 'State Pop'!$B$2:$F$55,2))</f>
        <v>19849399</v>
      </c>
      <c r="V182">
        <f>_xlfn.IFS(C182=2014, _xlfn.IFS(D182=1, VLOOKUP(H182, Film_Workers!$B$2:$AR$55, 2, FALSE), D182=2, VLOOKUP(H182, Film_Workers!$B$2:$AR$55, 3, FALSE), D182=3, VLOOKUP(H182, Film_Workers!$B$2:$AR$55, 4, FALSE), D182=4, VLOOKUP(H182, Film_Workers!$B$2:$AR$55, 5, FALSE), D182=5, VLOOKUP(H182, Film_Workers!$B$2:$AR$55, 6, FALSE), D182=6, VLOOKUP(H182, Film_Workers!$B$2:$AR$55, 7, FALSE), D182=7, VLOOKUP(H182, Film_Workers!$B$2:$AR$55, 8, FALSE), D182=8, VLOOKUP(H182, Film_Workers!$B$2:$AR$55, 9, FALSE), D182=9, VLOOKUP(H182, Film_Workers!$B$2:$AR$55, 10, FALSE), D182=10, VLOOKUP(H182, Film_Workers!$B$2:$AR$55, 11, FALSE), D182=11, VLOOKUP(H182, Film_Workers!$B$2:$AR$55, 12, FALSE), D182=12, VLOOKUP(H182, Film_Workers!$B$2:$AR$55, 13, FALSE)), C182=2015, _xlfn.IFS(D182=1, VLOOKUP(H182, Film_Workers!$B$2:$AR$55, 14, FALSE), D182=2, VLOOKUP(H182, Film_Workers!$B$2:$AR$55, 15, FALSE), D182=3, VLOOKUP(H182, Film_Workers!$B$2:$AR$55, 16, FALSE), D182=4, VLOOKUP(H182, Film_Workers!$B$2:$AR$55, 17, FALSE), D182=5, VLOOKUP(H182, Film_Workers!$B$2:$AR$55, 18, FALSE), D182=6, VLOOKUP(H182, Film_Workers!$B$2:$AR$55, 19, FALSE), D182=7, VLOOKUP(H182, Film_Workers!$B$2:$AR$55, 20, FALSE), D182=8, VLOOKUP(H182, Film_Workers!$B$2:$AR$55, 21, FALSE), D182=9, VLOOKUP(H182, Film_Workers!$B$2:$AR$55, 22, FALSE), D182=10, VLOOKUP(H182, Film_Workers!$B$2:$AR$55, 23, FALSE), D182=11, VLOOKUP(H182, Film_Workers!$B$2:$AR$55, 24, FALSE), D182=12, VLOOKUP(H182, Film_Workers!$B$2:$AR$55, 25, FALSE)), C182=2016, _xlfn.IFS(D182=1, VLOOKUP(H182, Film_Workers!$B$2:$AR$55, 26, FALSE), D182=2, VLOOKUP(H182, Film_Workers!$B$2:$AR$55, 27, FALSE), D182=3, VLOOKUP(H182, Film_Workers!$B$2:$AR$55, 28, FALSE), D182=4, VLOOKUP(H182, Film_Workers!$B$2:$AR$55, 29, FALSE), D182=5, VLOOKUP(H182, Film_Workers!$B$2:$AR$55, 30, FALSE), D182=6, VLOOKUP(H182, Film_Workers!$B$2:$AR$55, 31, FALSE), D182=7, VLOOKUP(H182, Film_Workers!$B$2:$AR$55, 32, FALSE), D182=8, VLOOKUP(H182, Film_Workers!$B$2:$AR$55, 33, FALSE), D182=9, VLOOKUP(H182, Film_Workers!$B$2:$AR$55, 34, FALSE), D182=10, VLOOKUP(H182, Film_Workers!$B$2:$AR$55, 35, FALSE), D182=11, VLOOKUP(H182, Film_Workers!$B$2:$AR$55, 36, FALSE), D182=12, VLOOKUP(H182, Film_Workers!$B$2:$AR$55, 37, FALSE)), C182=2017, _xlfn.IFS(D182=1, VLOOKUP(H182, Film_Workers!$B$2:$AR$55, 38, FALSE), D182=2, VLOOKUP(H182, Film_Workers!$B$2:$AR$55, 39, FALSE), D182=3, VLOOKUP(H182, Film_Workers!$B$2:$AR$55, 40, FALSE), D182=4, VLOOKUP(H182, Film_Workers!$B$2:$AR$55, 41, FALSE), D182=5, VLOOKUP(H182, Film_Workers!$B$2:$AR$55, 42, FALSE), D182=6, VLOOKUP(H182, Film_Workers!$B$2:$AR$55, 43)))</f>
        <v>44495</v>
      </c>
      <c r="W182">
        <f>_xlfn.IFS(C182=2014, _xlfn.IFS(D182=1, VLOOKUP(H182, Priv_Workers!$B$2:$AR$55, 2, FALSE), D182=2, VLOOKUP(H182, Priv_Workers!$B$2:$AR$55, 3, FALSE), D182=3, VLOOKUP(H182, Priv_Workers!$B$2:$AR$55, 4, FALSE), D182=4, VLOOKUP(H182, Priv_Workers!$B$2:$AR$55, 5, FALSE), D182=5, VLOOKUP(H182, Priv_Workers!$B$2:$AR$55, 6, FALSE), D182=6, VLOOKUP(H182, Priv_Workers!$B$2:$AR$55, 7, FALSE), D182=7, VLOOKUP(H182, Priv_Workers!$B$2:$AR$55, 8, FALSE), D182=8, VLOOKUP(H182, Priv_Workers!$B$2:$AR$55, 9, FALSE), D182=9, VLOOKUP(H182, Priv_Workers!$B$2:$AR$55, 10, FALSE), D182=10, VLOOKUP(H182, Priv_Workers!$B$2:$AR$55, 11, FALSE), D182=11, VLOOKUP(H182, Priv_Workers!$B$2:$AR$55, 12, FALSE), D182=12, VLOOKUP(H182, Priv_Workers!$B$2:$AR$55, 13, FALSE)), C182=2015, _xlfn.IFS(D182=1, VLOOKUP(H182, Priv_Workers!$B$2:$AR$55, 14, FALSE), D182=2, VLOOKUP(H182, Priv_Workers!$B$2:$AR$55, 15, FALSE), D182=3, VLOOKUP(H182, Priv_Workers!$B$2:$AR$55, 16, FALSE), D182=4, VLOOKUP(H182, Priv_Workers!$B$2:$AR$55, 17, FALSE), D182=5, VLOOKUP(H182, Priv_Workers!$B$2:$AR$55, 18, FALSE), D182=6, VLOOKUP(H182, Priv_Workers!$B$2:$AR$55, 19, FALSE), D182=7, VLOOKUP(H182, Priv_Workers!$B$2:$AR$55, 20, FALSE), D182=8, VLOOKUP(H182, Priv_Workers!$B$2:$AR$55, 21, FALSE), D182=9, VLOOKUP(H182, Priv_Workers!$B$2:$AR$55, 22, FALSE), D182=10, VLOOKUP(H182, Priv_Workers!$B$2:$AR$55, 23, FALSE), D182=11, VLOOKUP(H182, Priv_Workers!$B$2:$AR$55, 24, FALSE), D182=12, VLOOKUP(H182, Priv_Workers!$B$2:$AR$55, 25, FALSE)), C182=2016, _xlfn.IFS(D182=1, VLOOKUP(H182, Priv_Workers!$B$2:$AR$55, 26, FALSE), D182=2, VLOOKUP(H182, Priv_Workers!$B$2:$AR$55, 27, FALSE), D182=3, VLOOKUP(H182, Priv_Workers!$B$2:$AR$55, 28, FALSE), D182=4, VLOOKUP(H182, Priv_Workers!$B$2:$AR$55, 29, FALSE), D182=5, VLOOKUP(H182, Priv_Workers!$B$2:$AR$55, 30, FALSE), D182=6, VLOOKUP(H182, Priv_Workers!$B$2:$AR$55, 31, FALSE), D182=7, VLOOKUP(H182, Priv_Workers!$B$2:$AR$55, 32, FALSE), D182=8, VLOOKUP(H182, Priv_Workers!$B$2:$AR$55, 33, FALSE), D182=9, VLOOKUP(H182, Priv_Workers!$B$2:$AR$55, 34, FALSE), D182=10, VLOOKUP(H182, Priv_Workers!$B$2:$AR$55, 35, FALSE), D182=11, VLOOKUP(H182, Priv_Workers!$B$2:$AR$55, 36, FALSE), D182=12, VLOOKUP(H182, Priv_Workers!$B$2:$AR$55, 37, FALSE)), C182=2017, _xlfn.IFS(D182=1, VLOOKUP(H182, Priv_Workers!$B$2:$AR$55, 38, FALSE), D182=2, VLOOKUP(H182, Priv_Workers!$B$2:$AR$55, 39, FALSE), D182=3, VLOOKUP(H182, Priv_Workers!$B$2:$AR$55, 40, FALSE), D182=4, VLOOKUP(H182, Priv_Workers!$B$2:$AR$55, 41, FALSE), D182=5, VLOOKUP(H182, Priv_Workers!$B$2:$AR$55, 42, FALSE), D182=6, VLOOKUP(H182, Priv_Workers!$B$2:$AR$55, 43)))</f>
        <v>7712064</v>
      </c>
      <c r="X182" s="15">
        <f t="shared" si="19"/>
        <v>5.7695319955850992E-3</v>
      </c>
      <c r="Y182" s="8">
        <f>_xlfn.IFS(C182=2014, _xlfn.IFS(E182=1, VLOOKUP(H182, Wage_Info!$B$2:$AD$55, 2, FALSE), E182=2, VLOOKUP(H182, Wage_Info!$B$2:$AD$55, 3, FALSE), E182=3, VLOOKUP(H182, Wage_Info!$B$2:$AD$55, 4, FALSE), E182=4, VLOOKUP(H182, Wage_Info!$B$2:$AD$55, 5, FALSE)), C182=2015, _xlfn.IFS(E182=1, VLOOKUP(H182, Wage_Info!$B$2:$AD$55, 6, FALSE), E182=2, VLOOKUP(H182, Wage_Info!$B$2:$AD$55, 7, FALSE), E182=3, VLOOKUP(H182, Wage_Info!$B$2:$AD$55, 8, FALSE), E182=4, VLOOKUP(H182, Wage_Info!$B$2:$AD$55, 9, FALSE)), C182=2016, _xlfn.IFS(E182=1, VLOOKUP(H182, Wage_Info!$B$2:$AD$55, 10, FALSE), E182=2, VLOOKUP(H182, Wage_Info!$B$2:$AD$55, 11, FALSE), E182=3, VLOOKUP(H182, Wage_Info!$B$2:$AD$55, 12, FALSE), E182=4, VLOOKUP(H182, Wage_Info!$B$2:$AD$55, 13, FALSE)), C182=2017, _xlfn.IFS(E182=1, VLOOKUP(H182, Wage_Info!$B$2:$AD$55, 14, FALSE), E182=2, VLOOKUP(H182, Wage_Info!$B$2:$AD$55, 15, FALSE)))</f>
        <v>1081554622</v>
      </c>
      <c r="Z182" s="8">
        <f>_xlfn.IFS(C182=2014, _xlfn.IFS(E182=1, VLOOKUP(H182, Wage_Info!$B$2:$AD$55, 16, FALSE), E182=2, VLOOKUP(H182, Wage_Info!$B$2:$AD$55, 17, FALSE), E182=3, VLOOKUP(H182, Wage_Info!$B$2:$AD$55, 18, FALSE), E182=4, VLOOKUP(H182, Wage_Info!$B$2:$AD$55, 19, FALSE)), C182=2015, _xlfn.IFS(E182=1, VLOOKUP(H182, Wage_Info!$B$2:$AD$55, 20, FALSE), E182=2, VLOOKUP(H182, Wage_Info!$B$2:$AD$55, 21, FALSE), E182=3, VLOOKUP(H182, Wage_Info!$B$2:$AD$55, 22, FALSE), E182=4, VLOOKUP(H182, Wage_Info!$B$2:$AD$55, 23, FALSE)), C182=2016, _xlfn.IFS(E182=1, VLOOKUP(H182, Wage_Info!$B$2:$AD$55, 24, FALSE), E182=2, VLOOKUP(H182, Wage_Info!$B$2:$AD$55, 25, FALSE), E182=3, VLOOKUP(H182, Wage_Info!$B$2:$AD$55, 26, FALSE), E182=4, VLOOKUP(H182, Wage_Info!$B$2:$AD$55, 27, FALSE)), C182=2017, _xlfn.IFS(E182=1, VLOOKUP(H182, Wage_Info!$B$2:$AD$55, 28, FALSE), E182=2, VLOOKUP(H182, Wage_Info!$B$2:$AD$55, 29, FALSE)))</f>
        <v>119403883345</v>
      </c>
      <c r="AA182" s="16">
        <f t="shared" si="20"/>
        <v>9.057951816148279E-3</v>
      </c>
      <c r="AB182">
        <f>Key!C251</f>
        <v>1</v>
      </c>
      <c r="AC182">
        <f t="shared" si="21"/>
        <v>0</v>
      </c>
      <c r="AD182">
        <f t="shared" si="22"/>
        <v>1</v>
      </c>
      <c r="AE182">
        <f t="shared" si="23"/>
        <v>1</v>
      </c>
    </row>
    <row r="183" spans="1:31" x14ac:dyDescent="0.3">
      <c r="A183">
        <v>280</v>
      </c>
      <c r="B183">
        <v>99</v>
      </c>
      <c r="C183">
        <v>2015</v>
      </c>
      <c r="D183">
        <v>8</v>
      </c>
      <c r="E183">
        <f t="shared" si="16"/>
        <v>3</v>
      </c>
      <c r="F183">
        <v>2017</v>
      </c>
      <c r="G183" t="s">
        <v>184</v>
      </c>
      <c r="H183" s="13">
        <f>VALUE(IF(G183="foreign",53,SUBSTITUTE(G183,G183,VLOOKUP(G183,Key!$F$2:$G$55,2,))))</f>
        <v>5</v>
      </c>
      <c r="I183" t="s">
        <v>216</v>
      </c>
      <c r="J183">
        <f>VALUE(_xlfn.IFS(I183="foreign",53,I183="fictional",54,NOT(OR(I183="foreign",I183="fictional")),SUBSTITUTE(I183,I183,VLOOKUP(I183,Key!$F$2:$G$55,2,))))</f>
        <v>54</v>
      </c>
      <c r="K183">
        <f t="shared" si="17"/>
        <v>0</v>
      </c>
      <c r="L183">
        <f>VLOOKUP(H183, Key!$G$2:$J$54, 2)</f>
        <v>3</v>
      </c>
      <c r="M183">
        <f>VLOOKUP(J183, Key!$G$2:$J$54, 2)</f>
        <v>0</v>
      </c>
      <c r="N183">
        <f>VLOOKUP("*"&amp;G183&amp;"*",Key!$M$2:$N$6,2,FALSE)</f>
        <v>4</v>
      </c>
      <c r="O183">
        <f>VLOOKUP("*"&amp;G183&amp;"*",Key!$Q$2:$R$11,2,FALSE)</f>
        <v>6</v>
      </c>
      <c r="P183">
        <v>2417</v>
      </c>
      <c r="Q183" s="8">
        <v>12000000</v>
      </c>
      <c r="R183" t="s">
        <v>176</v>
      </c>
      <c r="S183">
        <f>VLOOKUP(R183, Key!$T$2:$U$25, 2, FALSE)</f>
        <v>3</v>
      </c>
      <c r="T183">
        <f t="shared" si="18"/>
        <v>0</v>
      </c>
      <c r="U183">
        <f>_xlfn.IFS(F183=2017, VLOOKUP(H183, 'State Pop'!$B$2:$F$55,5),F183=2016, VLOOKUP(H183, 'State Pop'!$B$2:$F$55,4), F183=2015, VLOOKUP(H183, 'State Pop'!$B$2:$F$55,3), F183=2014, VLOOKUP(H183, 'State Pop'!$B$2:$F$55,2))</f>
        <v>39536653</v>
      </c>
      <c r="V183">
        <f>_xlfn.IFS(C183=2014, _xlfn.IFS(D183=1, VLOOKUP(H183, Film_Workers!$B$2:$AR$55, 2, FALSE), D183=2, VLOOKUP(H183, Film_Workers!$B$2:$AR$55, 3, FALSE), D183=3, VLOOKUP(H183, Film_Workers!$B$2:$AR$55, 4, FALSE), D183=4, VLOOKUP(H183, Film_Workers!$B$2:$AR$55, 5, FALSE), D183=5, VLOOKUP(H183, Film_Workers!$B$2:$AR$55, 6, FALSE), D183=6, VLOOKUP(H183, Film_Workers!$B$2:$AR$55, 7, FALSE), D183=7, VLOOKUP(H183, Film_Workers!$B$2:$AR$55, 8, FALSE), D183=8, VLOOKUP(H183, Film_Workers!$B$2:$AR$55, 9, FALSE), D183=9, VLOOKUP(H183, Film_Workers!$B$2:$AR$55, 10, FALSE), D183=10, VLOOKUP(H183, Film_Workers!$B$2:$AR$55, 11, FALSE), D183=11, VLOOKUP(H183, Film_Workers!$B$2:$AR$55, 12, FALSE), D183=12, VLOOKUP(H183, Film_Workers!$B$2:$AR$55, 13, FALSE)), C183=2015, _xlfn.IFS(D183=1, VLOOKUP(H183, Film_Workers!$B$2:$AR$55, 14, FALSE), D183=2, VLOOKUP(H183, Film_Workers!$B$2:$AR$55, 15, FALSE), D183=3, VLOOKUP(H183, Film_Workers!$B$2:$AR$55, 16, FALSE), D183=4, VLOOKUP(H183, Film_Workers!$B$2:$AR$55, 17, FALSE), D183=5, VLOOKUP(H183, Film_Workers!$B$2:$AR$55, 18, FALSE), D183=6, VLOOKUP(H183, Film_Workers!$B$2:$AR$55, 19, FALSE), D183=7, VLOOKUP(H183, Film_Workers!$B$2:$AR$55, 20, FALSE), D183=8, VLOOKUP(H183, Film_Workers!$B$2:$AR$55, 21, FALSE), D183=9, VLOOKUP(H183, Film_Workers!$B$2:$AR$55, 22, FALSE), D183=10, VLOOKUP(H183, Film_Workers!$B$2:$AR$55, 23, FALSE), D183=11, VLOOKUP(H183, Film_Workers!$B$2:$AR$55, 24, FALSE), D183=12, VLOOKUP(H183, Film_Workers!$B$2:$AR$55, 25, FALSE)), C183=2016, _xlfn.IFS(D183=1, VLOOKUP(H183, Film_Workers!$B$2:$AR$55, 26, FALSE), D183=2, VLOOKUP(H183, Film_Workers!$B$2:$AR$55, 27, FALSE), D183=3, VLOOKUP(H183, Film_Workers!$B$2:$AR$55, 28, FALSE), D183=4, VLOOKUP(H183, Film_Workers!$B$2:$AR$55, 29, FALSE), D183=5, VLOOKUP(H183, Film_Workers!$B$2:$AR$55, 30, FALSE), D183=6, VLOOKUP(H183, Film_Workers!$B$2:$AR$55, 31, FALSE), D183=7, VLOOKUP(H183, Film_Workers!$B$2:$AR$55, 32, FALSE), D183=8, VLOOKUP(H183, Film_Workers!$B$2:$AR$55, 33, FALSE), D183=9, VLOOKUP(H183, Film_Workers!$B$2:$AR$55, 34, FALSE), D183=10, VLOOKUP(H183, Film_Workers!$B$2:$AR$55, 35, FALSE), D183=11, VLOOKUP(H183, Film_Workers!$B$2:$AR$55, 36, FALSE), D183=12, VLOOKUP(H183, Film_Workers!$B$2:$AR$55, 37, FALSE)), C183=2017, _xlfn.IFS(D183=1, VLOOKUP(H183, Film_Workers!$B$2:$AR$55, 38, FALSE), D183=2, VLOOKUP(H183, Film_Workers!$B$2:$AR$55, 39, FALSE), D183=3, VLOOKUP(H183, Film_Workers!$B$2:$AR$55, 40, FALSE), D183=4, VLOOKUP(H183, Film_Workers!$B$2:$AR$55, 41, FALSE), D183=5, VLOOKUP(H183, Film_Workers!$B$2:$AR$55, 42, FALSE), D183=6, VLOOKUP(H183, Film_Workers!$B$2:$AR$55, 43)))</f>
        <v>115482</v>
      </c>
      <c r="W183">
        <f>_xlfn.IFS(C183=2014, _xlfn.IFS(D183=1, VLOOKUP(H183, Priv_Workers!$B$2:$AR$55, 2, FALSE), D183=2, VLOOKUP(H183, Priv_Workers!$B$2:$AR$55, 3, FALSE), D183=3, VLOOKUP(H183, Priv_Workers!$B$2:$AR$55, 4, FALSE), D183=4, VLOOKUP(H183, Priv_Workers!$B$2:$AR$55, 5, FALSE), D183=5, VLOOKUP(H183, Priv_Workers!$B$2:$AR$55, 6, FALSE), D183=6, VLOOKUP(H183, Priv_Workers!$B$2:$AR$55, 7, FALSE), D183=7, VLOOKUP(H183, Priv_Workers!$B$2:$AR$55, 8, FALSE), D183=8, VLOOKUP(H183, Priv_Workers!$B$2:$AR$55, 9, FALSE), D183=9, VLOOKUP(H183, Priv_Workers!$B$2:$AR$55, 10, FALSE), D183=10, VLOOKUP(H183, Priv_Workers!$B$2:$AR$55, 11, FALSE), D183=11, VLOOKUP(H183, Priv_Workers!$B$2:$AR$55, 12, FALSE), D183=12, VLOOKUP(H183, Priv_Workers!$B$2:$AR$55, 13, FALSE)), C183=2015, _xlfn.IFS(D183=1, VLOOKUP(H183, Priv_Workers!$B$2:$AR$55, 14, FALSE), D183=2, VLOOKUP(H183, Priv_Workers!$B$2:$AR$55, 15, FALSE), D183=3, VLOOKUP(H183, Priv_Workers!$B$2:$AR$55, 16, FALSE), D183=4, VLOOKUP(H183, Priv_Workers!$B$2:$AR$55, 17, FALSE), D183=5, VLOOKUP(H183, Priv_Workers!$B$2:$AR$55, 18, FALSE), D183=6, VLOOKUP(H183, Priv_Workers!$B$2:$AR$55, 19, FALSE), D183=7, VLOOKUP(H183, Priv_Workers!$B$2:$AR$55, 20, FALSE), D183=8, VLOOKUP(H183, Priv_Workers!$B$2:$AR$55, 21, FALSE), D183=9, VLOOKUP(H183, Priv_Workers!$B$2:$AR$55, 22, FALSE), D183=10, VLOOKUP(H183, Priv_Workers!$B$2:$AR$55, 23, FALSE), D183=11, VLOOKUP(H183, Priv_Workers!$B$2:$AR$55, 24, FALSE), D183=12, VLOOKUP(H183, Priv_Workers!$B$2:$AR$55, 25, FALSE)), C183=2016, _xlfn.IFS(D183=1, VLOOKUP(H183, Priv_Workers!$B$2:$AR$55, 26, FALSE), D183=2, VLOOKUP(H183, Priv_Workers!$B$2:$AR$55, 27, FALSE), D183=3, VLOOKUP(H183, Priv_Workers!$B$2:$AR$55, 28, FALSE), D183=4, VLOOKUP(H183, Priv_Workers!$B$2:$AR$55, 29, FALSE), D183=5, VLOOKUP(H183, Priv_Workers!$B$2:$AR$55, 30, FALSE), D183=6, VLOOKUP(H183, Priv_Workers!$B$2:$AR$55, 31, FALSE), D183=7, VLOOKUP(H183, Priv_Workers!$B$2:$AR$55, 32, FALSE), D183=8, VLOOKUP(H183, Priv_Workers!$B$2:$AR$55, 33, FALSE), D183=9, VLOOKUP(H183, Priv_Workers!$B$2:$AR$55, 34, FALSE), D183=10, VLOOKUP(H183, Priv_Workers!$B$2:$AR$55, 35, FALSE), D183=11, VLOOKUP(H183, Priv_Workers!$B$2:$AR$55, 36, FALSE), D183=12, VLOOKUP(H183, Priv_Workers!$B$2:$AR$55, 37, FALSE)), C183=2017, _xlfn.IFS(D183=1, VLOOKUP(H183, Priv_Workers!$B$2:$AR$55, 38, FALSE), D183=2, VLOOKUP(H183, Priv_Workers!$B$2:$AR$55, 39, FALSE), D183=3, VLOOKUP(H183, Priv_Workers!$B$2:$AR$55, 40, FALSE), D183=4, VLOOKUP(H183, Priv_Workers!$B$2:$AR$55, 41, FALSE), D183=5, VLOOKUP(H183, Priv_Workers!$B$2:$AR$55, 42, FALSE), D183=6, VLOOKUP(H183, Priv_Workers!$B$2:$AR$55, 43)))</f>
        <v>14112896</v>
      </c>
      <c r="X183" s="15">
        <f t="shared" si="19"/>
        <v>8.1827287609856966E-3</v>
      </c>
      <c r="Y183" s="8">
        <f>_xlfn.IFS(C183=2014, _xlfn.IFS(E183=1, VLOOKUP(H183, Wage_Info!$B$2:$AD$55, 2, FALSE), E183=2, VLOOKUP(H183, Wage_Info!$B$2:$AD$55, 3, FALSE), E183=3, VLOOKUP(H183, Wage_Info!$B$2:$AD$55, 4, FALSE), E183=4, VLOOKUP(H183, Wage_Info!$B$2:$AD$55, 5, FALSE)), C183=2015, _xlfn.IFS(E183=1, VLOOKUP(H183, Wage_Info!$B$2:$AD$55, 6, FALSE), E183=2, VLOOKUP(H183, Wage_Info!$B$2:$AD$55, 7, FALSE), E183=3, VLOOKUP(H183, Wage_Info!$B$2:$AD$55, 8, FALSE), E183=4, VLOOKUP(H183, Wage_Info!$B$2:$AD$55, 9, FALSE)), C183=2016, _xlfn.IFS(E183=1, VLOOKUP(H183, Wage_Info!$B$2:$AD$55, 10, FALSE), E183=2, VLOOKUP(H183, Wage_Info!$B$2:$AD$55, 11, FALSE), E183=3, VLOOKUP(H183, Wage_Info!$B$2:$AD$55, 12, FALSE), E183=4, VLOOKUP(H183, Wage_Info!$B$2:$AD$55, 13, FALSE)), C183=2017, _xlfn.IFS(E183=1, VLOOKUP(H183, Wage_Info!$B$2:$AD$55, 14, FALSE), E183=2, VLOOKUP(H183, Wage_Info!$B$2:$AD$55, 15, FALSE)))</f>
        <v>2861042669</v>
      </c>
      <c r="Z183" s="8">
        <f>_xlfn.IFS(C183=2014, _xlfn.IFS(E183=1, VLOOKUP(H183, Wage_Info!$B$2:$AD$55, 16, FALSE), E183=2, VLOOKUP(H183, Wage_Info!$B$2:$AD$55, 17, FALSE), E183=3, VLOOKUP(H183, Wage_Info!$B$2:$AD$55, 18, FALSE), E183=4, VLOOKUP(H183, Wage_Info!$B$2:$AD$55, 19, FALSE)), C183=2015, _xlfn.IFS(E183=1, VLOOKUP(H183, Wage_Info!$B$2:$AD$55, 20, FALSE), E183=2, VLOOKUP(H183, Wage_Info!$B$2:$AD$55, 21, FALSE), E183=3, VLOOKUP(H183, Wage_Info!$B$2:$AD$55, 22, FALSE), E183=4, VLOOKUP(H183, Wage_Info!$B$2:$AD$55, 23, FALSE)), C183=2016, _xlfn.IFS(E183=1, VLOOKUP(H183, Wage_Info!$B$2:$AD$55, 24, FALSE), E183=2, VLOOKUP(H183, Wage_Info!$B$2:$AD$55, 25, FALSE), E183=3, VLOOKUP(H183, Wage_Info!$B$2:$AD$55, 26, FALSE), E183=4, VLOOKUP(H183, Wage_Info!$B$2:$AD$55, 27, FALSE)), C183=2017, _xlfn.IFS(E183=1, VLOOKUP(H183, Wage_Info!$B$2:$AD$55, 28, FALSE), E183=2, VLOOKUP(H183, Wage_Info!$B$2:$AD$55, 29, FALSE)))</f>
        <v>203882930032</v>
      </c>
      <c r="AA183" s="16">
        <f t="shared" si="20"/>
        <v>1.4032771986114538E-2</v>
      </c>
      <c r="AB183">
        <f>Key!C281</f>
        <v>1</v>
      </c>
      <c r="AC183">
        <f t="shared" si="21"/>
        <v>1</v>
      </c>
      <c r="AD183">
        <f t="shared" si="22"/>
        <v>0</v>
      </c>
      <c r="AE183">
        <f t="shared" si="23"/>
        <v>1</v>
      </c>
    </row>
    <row r="184" spans="1:31" x14ac:dyDescent="0.3">
      <c r="A184">
        <v>6</v>
      </c>
      <c r="B184">
        <v>6</v>
      </c>
      <c r="C184">
        <v>2015</v>
      </c>
      <c r="D184">
        <v>8</v>
      </c>
      <c r="E184">
        <f t="shared" si="16"/>
        <v>3</v>
      </c>
      <c r="F184">
        <v>2016</v>
      </c>
      <c r="G184" t="s">
        <v>187</v>
      </c>
      <c r="H184" s="13">
        <f>VALUE(IF(G184="foreign",53,SUBSTITUTE(G184,G184,VLOOKUP(G184,Key!$F$2:$G$55,2,))))</f>
        <v>53</v>
      </c>
      <c r="I184" t="s">
        <v>186</v>
      </c>
      <c r="J184">
        <f>VALUE(_xlfn.IFS(I184="foreign",53,I184="fictional",54,NOT(OR(I184="foreign",I184="fictional")),SUBSTITUTE(I184,I184,VLOOKUP(I184,Key!$F$2:$G$55,2,))))</f>
        <v>54</v>
      </c>
      <c r="K184">
        <f t="shared" si="17"/>
        <v>0</v>
      </c>
      <c r="L184">
        <f>VLOOKUP(H184, Key!$G$2:$J$54, 2)</f>
        <v>0</v>
      </c>
      <c r="M184">
        <f>VLOOKUP(J184, Key!$G$2:$J$54, 2)</f>
        <v>0</v>
      </c>
      <c r="N184">
        <f>VLOOKUP("*"&amp;G184&amp;"*",Key!$M$2:$N$6,2,FALSE)</f>
        <v>0</v>
      </c>
      <c r="O184">
        <f>VLOOKUP("*"&amp;G184&amp;"*",Key!$Q$2:$R$11,2,FALSE)</f>
        <v>0</v>
      </c>
      <c r="P184">
        <v>4157</v>
      </c>
      <c r="Q184" s="8">
        <v>200000000</v>
      </c>
      <c r="R184" t="s">
        <v>175</v>
      </c>
      <c r="S184">
        <f>VLOOKUP(R184, Key!$T$2:$U$8, 2, FALSE)</f>
        <v>2</v>
      </c>
      <c r="T184">
        <f t="shared" si="18"/>
        <v>0</v>
      </c>
      <c r="U184">
        <f>_xlfn.IFS(F184=2017, VLOOKUP(H184, 'State Pop'!$B$2:$F$55,5),F184=2016, VLOOKUP(H184, 'State Pop'!$B$2:$F$55,4), F184=2015, VLOOKUP(H184, 'State Pop'!$B$2:$F$55,3), F184=2014, VLOOKUP(H184, 'State Pop'!$B$2:$F$55,2))</f>
        <v>0</v>
      </c>
      <c r="V184">
        <f>_xlfn.IFS(C191=2014, _xlfn.IFS(D191=1, VLOOKUP(H184, Film_Workers!$B$2:$AR$55, 2, FALSE), D191=2, VLOOKUP(H184, Film_Workers!$B$2:$AR$55, 3, FALSE), D191=3, VLOOKUP(H184, Film_Workers!$B$2:$AR$55, 4, FALSE), D191=4, VLOOKUP(H184, Film_Workers!$B$2:$AR$55, 5, FALSE), D191=5, VLOOKUP(H184, Film_Workers!$B$2:$AR$55, 6, FALSE), D191=6, VLOOKUP(H184, Film_Workers!$B$2:$AR$55, 7, FALSE), D191=7, VLOOKUP(H184, Film_Workers!$B$2:$AR$55, 8, FALSE), D191=8, VLOOKUP(H184, Film_Workers!$B$2:$AR$55, 9, FALSE), D191=9, VLOOKUP(H184, Film_Workers!$B$2:$AR$55, 10, FALSE), D191=10, VLOOKUP(H184, Film_Workers!$B$2:$AR$55, 11, FALSE), D191=11, VLOOKUP(H184, Film_Workers!$B$2:$AR$55, 12, FALSE), D191=12, VLOOKUP(H184, Film_Workers!$B$2:$AR$55, 13, FALSE)), C191=2015, _xlfn.IFS(D191=1, VLOOKUP(H184, Film_Workers!$B$2:$AR$55, 14, FALSE), D191=2, VLOOKUP(H184, Film_Workers!$B$2:$AR$55, 15, FALSE), D191=3, VLOOKUP(H184, Film_Workers!$B$2:$AR$55, 16, FALSE), D191=4, VLOOKUP(H184, Film_Workers!$B$2:$AR$55, 17, FALSE), D191=5, VLOOKUP(H184, Film_Workers!$B$2:$AR$55, 18, FALSE), D191=6, VLOOKUP(H184, Film_Workers!$B$2:$AR$55, 19, FALSE), D191=7, VLOOKUP(H184, Film_Workers!$B$2:$AR$55, 20, FALSE), D191=8, VLOOKUP(H184, Film_Workers!$B$2:$AR$55, 21, FALSE), D191=9, VLOOKUP(H184, Film_Workers!$B$2:$AR$55, 22, FALSE), D191=10, VLOOKUP(H184, Film_Workers!$B$2:$AR$55, 23, FALSE), D191=11, VLOOKUP(H184, Film_Workers!$B$2:$AR$55, 24, FALSE), D191=12, VLOOKUP(H184, Film_Workers!$B$2:$AR$55, 25, FALSE)), C191=2016, _xlfn.IFS(D191=1, VLOOKUP(H184, Film_Workers!$B$2:$AR$55, 26, FALSE), D191=2, VLOOKUP(H184, Film_Workers!$B$2:$AR$55, 27, FALSE), D191=3, VLOOKUP(H184, Film_Workers!$B$2:$AR$55, 28, FALSE), D191=4, VLOOKUP(H184, Film_Workers!$B$2:$AR$55, 29, FALSE), D191=5, VLOOKUP(H184, Film_Workers!$B$2:$AR$55, 30, FALSE), D191=6, VLOOKUP(H184, Film_Workers!$B$2:$AR$55, 31, FALSE), D191=7, VLOOKUP(H184, Film_Workers!$B$2:$AR$55, 32, FALSE), D191=8, VLOOKUP(H184, Film_Workers!$B$2:$AR$55, 33, FALSE), D191=9, VLOOKUP(H184, Film_Workers!$B$2:$AR$55, 34, FALSE), D191=10, VLOOKUP(H184, Film_Workers!$B$2:$AR$55, 35, FALSE), D191=11, VLOOKUP(H184, Film_Workers!$B$2:$AR$55, 36, FALSE), D191=12, VLOOKUP(H184, Film_Workers!$B$2:$AR$55, 37, FALSE)), C191=2017, _xlfn.IFS(D191=1, VLOOKUP(H184, Film_Workers!$B$2:$AR$55, 38, FALSE), D191=2, VLOOKUP(H184, Film_Workers!$B$2:$AR$55, 39, FALSE), D191=3, VLOOKUP(H184, Film_Workers!$B$2:$AR$55, 40, FALSE), D191=4, VLOOKUP(H184, Film_Workers!$B$2:$AR$55, 41, FALSE), D191=5, VLOOKUP(H184, Film_Workers!$B$2:$AR$55, 42, FALSE), D191=6, VLOOKUP(H184, Film_Workers!$B$2:$AR$55, 43)))</f>
        <v>0</v>
      </c>
      <c r="W184">
        <f>_xlfn.IFS(C184=2014, _xlfn.IFS(D184=1, VLOOKUP(H184, Priv_Workers!$B$2:$AR$55, 2, FALSE), D184=2, VLOOKUP(H184, Priv_Workers!$B$2:$AR$55, 3, FALSE), D184=3, VLOOKUP(H184, Priv_Workers!$B$2:$AR$55, 4, FALSE), D184=4, VLOOKUP(H184, Priv_Workers!$B$2:$AR$55, 5, FALSE), D184=5, VLOOKUP(H184, Priv_Workers!$B$2:$AR$55, 6, FALSE), D184=6, VLOOKUP(H184, Priv_Workers!$B$2:$AR$55, 7, FALSE), D184=7, VLOOKUP(H184, Priv_Workers!$B$2:$AR$55, 8, FALSE), D184=8, VLOOKUP(H184, Priv_Workers!$B$2:$AR$55, 9, FALSE), D184=9, VLOOKUP(H184, Priv_Workers!$B$2:$AR$55, 10, FALSE), D184=10, VLOOKUP(H184, Priv_Workers!$B$2:$AR$55, 11, FALSE), D184=11, VLOOKUP(H184, Priv_Workers!$B$2:$AR$55, 12, FALSE), D184=12, VLOOKUP(H184, Priv_Workers!$B$2:$AR$55, 13, FALSE)), C184=2015, _xlfn.IFS(D184=1, VLOOKUP(H184, Priv_Workers!$B$2:$AR$55, 14, FALSE), D184=2, VLOOKUP(H184, Priv_Workers!$B$2:$AR$55, 15, FALSE), D184=3, VLOOKUP(H184, Priv_Workers!$B$2:$AR$55, 16, FALSE), D184=4, VLOOKUP(H184, Priv_Workers!$B$2:$AR$55, 17, FALSE), D184=5, VLOOKUP(H184, Priv_Workers!$B$2:$AR$55, 18, FALSE), D184=6, VLOOKUP(H184, Priv_Workers!$B$2:$AR$55, 19, FALSE), D184=7, VLOOKUP(H184, Priv_Workers!$B$2:$AR$55, 20, FALSE), D184=8, VLOOKUP(H184, Priv_Workers!$B$2:$AR$55, 21, FALSE), D184=9, VLOOKUP(H184, Priv_Workers!$B$2:$AR$55, 22, FALSE), D184=10, VLOOKUP(H184, Priv_Workers!$B$2:$AR$55, 23, FALSE), D184=11, VLOOKUP(H184, Priv_Workers!$B$2:$AR$55, 24, FALSE), D184=12, VLOOKUP(H184, Priv_Workers!$B$2:$AR$55, 25, FALSE)), C184=2016, _xlfn.IFS(D184=1, VLOOKUP(H184, Priv_Workers!$B$2:$AR$55, 26, FALSE), D184=2, VLOOKUP(H184, Priv_Workers!$B$2:$AR$55, 27, FALSE), D184=3, VLOOKUP(H184, Priv_Workers!$B$2:$AR$55, 28, FALSE), D184=4, VLOOKUP(H184, Priv_Workers!$B$2:$AR$55, 29, FALSE), D184=5, VLOOKUP(H184, Priv_Workers!$B$2:$AR$55, 30, FALSE), D184=6, VLOOKUP(H184, Priv_Workers!$B$2:$AR$55, 31, FALSE), D184=7, VLOOKUP(H184, Priv_Workers!$B$2:$AR$55, 32, FALSE), D184=8, VLOOKUP(H184, Priv_Workers!$B$2:$AR$55, 33, FALSE), D184=9, VLOOKUP(H184, Priv_Workers!$B$2:$AR$55, 34, FALSE), D184=10, VLOOKUP(H184, Priv_Workers!$B$2:$AR$55, 35, FALSE), D184=11, VLOOKUP(H184, Priv_Workers!$B$2:$AR$55, 36, FALSE), D184=12, VLOOKUP(H184, Priv_Workers!$B$2:$AR$55, 37, FALSE)), C184=2017, _xlfn.IFS(D184=1, VLOOKUP(H184, Priv_Workers!$B$2:$AR$55, 38, FALSE), D184=2, VLOOKUP(H184, Priv_Workers!$B$2:$AR$55, 39, FALSE), D184=3, VLOOKUP(H184, Priv_Workers!$B$2:$AR$55, 40, FALSE), D184=4, VLOOKUP(H184, Priv_Workers!$B$2:$AR$55, 41, FALSE), D184=5, VLOOKUP(H184, Priv_Workers!$B$2:$AR$55, 42, FALSE), D184=6, VLOOKUP(H184, Priv_Workers!$B$2:$AR$55, 43)))</f>
        <v>0</v>
      </c>
      <c r="X184" s="15" t="e">
        <f t="shared" si="19"/>
        <v>#DIV/0!</v>
      </c>
      <c r="Y184" s="8">
        <f>_xlfn.IFS(C184=2014, _xlfn.IFS(E184=1, VLOOKUP(H184, Wage_Info!$B$2:$AD$55, 2, FALSE), E184=2, VLOOKUP(H184, Wage_Info!$B$2:$AD$55, 3, FALSE), E184=3, VLOOKUP(H184, Wage_Info!$B$2:$AD$55, 4, FALSE), E184=4, VLOOKUP(H184, Wage_Info!$B$2:$AD$55, 5, FALSE)), C184=2015, _xlfn.IFS(E184=1, VLOOKUP(H184, Wage_Info!$B$2:$AD$55, 6, FALSE), E184=2, VLOOKUP(H184, Wage_Info!$B$2:$AD$55, 7, FALSE), E184=3, VLOOKUP(H184, Wage_Info!$B$2:$AD$55, 8, FALSE), E184=4, VLOOKUP(H184, Wage_Info!$B$2:$AD$55, 9, FALSE)), C184=2016, _xlfn.IFS(E184=1, VLOOKUP(H184, Wage_Info!$B$2:$AD$55, 10, FALSE), E184=2, VLOOKUP(H184, Wage_Info!$B$2:$AD$55, 11, FALSE), E184=3, VLOOKUP(H184, Wage_Info!$B$2:$AD$55, 12, FALSE), E184=4, VLOOKUP(H184, Wage_Info!$B$2:$AD$55, 13, FALSE)), C184=2017, _xlfn.IFS(E184=1, VLOOKUP(H184, Wage_Info!$B$2:$AD$55, 14, FALSE), E184=2, VLOOKUP(H184, Wage_Info!$B$2:$AD$55, 15, FALSE)))</f>
        <v>0</v>
      </c>
      <c r="Z184" s="8">
        <f>_xlfn.IFS(C184=2014, _xlfn.IFS(E184=1, VLOOKUP(H184, Wage_Info!$B$2:$AD$55, 16, FALSE), E184=2, VLOOKUP(H184, Wage_Info!$B$2:$AD$55, 17, FALSE), E184=3, VLOOKUP(H184, Wage_Info!$B$2:$AD$55, 18, FALSE), E184=4, VLOOKUP(H184, Wage_Info!$B$2:$AD$55, 19, FALSE)), C184=2015, _xlfn.IFS(E184=1, VLOOKUP(H184, Wage_Info!$B$2:$AD$55, 20, FALSE), E184=2, VLOOKUP(H184, Wage_Info!$B$2:$AD$55, 21, FALSE), E184=3, VLOOKUP(H184, Wage_Info!$B$2:$AD$55, 22, FALSE), E184=4, VLOOKUP(H184, Wage_Info!$B$2:$AD$55, 23, FALSE)), C184=2016, _xlfn.IFS(E184=1, VLOOKUP(H184, Wage_Info!$B$2:$AD$55, 24, FALSE), E184=2, VLOOKUP(H184, Wage_Info!$B$2:$AD$55, 25, FALSE), E184=3, VLOOKUP(H184, Wage_Info!$B$2:$AD$55, 26, FALSE), E184=4, VLOOKUP(H184, Wage_Info!$B$2:$AD$55, 27, FALSE)), C184=2017, _xlfn.IFS(E184=1, VLOOKUP(H184, Wage_Info!$B$2:$AD$55, 28, FALSE), E184=2, VLOOKUP(H184, Wage_Info!$B$2:$AD$55, 29, FALSE)))</f>
        <v>0</v>
      </c>
      <c r="AA184" s="16" t="e">
        <f t="shared" si="20"/>
        <v>#DIV/0!</v>
      </c>
      <c r="AB184">
        <f>Key!C7</f>
        <v>1</v>
      </c>
      <c r="AC184">
        <f t="shared" si="21"/>
        <v>0</v>
      </c>
      <c r="AD184">
        <f t="shared" si="22"/>
        <v>0</v>
      </c>
      <c r="AE184">
        <f t="shared" si="23"/>
        <v>0</v>
      </c>
    </row>
    <row r="185" spans="1:31" x14ac:dyDescent="0.3">
      <c r="A185">
        <v>9</v>
      </c>
      <c r="B185">
        <v>9</v>
      </c>
      <c r="C185">
        <v>2015</v>
      </c>
      <c r="D185">
        <v>8</v>
      </c>
      <c r="E185">
        <f t="shared" si="16"/>
        <v>3</v>
      </c>
      <c r="F185">
        <v>2016</v>
      </c>
      <c r="G185" t="s">
        <v>187</v>
      </c>
      <c r="H185" s="13">
        <f>VALUE(IF(G185="foreign",53,SUBSTITUTE(G185,G185,VLOOKUP(G185,Key!$F$2:$G$55,2,))))</f>
        <v>53</v>
      </c>
      <c r="I185" t="s">
        <v>187</v>
      </c>
      <c r="J185">
        <f>VALUE(_xlfn.IFS(I185="foreign",53,I185="fictional",54,NOT(OR(I185="foreign",I185="fictional")),SUBSTITUTE(I185,I185,VLOOKUP(I185,Key!$F$2:$G$55,2,))))</f>
        <v>53</v>
      </c>
      <c r="K185">
        <f t="shared" si="17"/>
        <v>1</v>
      </c>
      <c r="L185">
        <f>VLOOKUP(H185, Key!$G$2:$J$54, 2)</f>
        <v>0</v>
      </c>
      <c r="M185">
        <f>VLOOKUP(J185, Key!$G$2:$J$54, 2)</f>
        <v>0</v>
      </c>
      <c r="N185">
        <f>VLOOKUP("*"&amp;G185&amp;"*",Key!$M$2:$N$6,2,FALSE)</f>
        <v>0</v>
      </c>
      <c r="O185">
        <f>VLOOKUP("*"&amp;G185&amp;"*",Key!$Q$2:$R$11,2,FALSE)</f>
        <v>0</v>
      </c>
      <c r="P185">
        <v>4144</v>
      </c>
      <c r="Q185" s="8">
        <v>180000000</v>
      </c>
      <c r="R185" t="s">
        <v>176</v>
      </c>
      <c r="S185">
        <f>VLOOKUP(R185, Key!$T$2:$U$8, 2, FALSE)</f>
        <v>3</v>
      </c>
      <c r="T185">
        <f t="shared" si="18"/>
        <v>0</v>
      </c>
      <c r="U185">
        <f>_xlfn.IFS(F185=2017, VLOOKUP(H185, 'State Pop'!$B$2:$F$55,5),F185=2016, VLOOKUP(H185, 'State Pop'!$B$2:$F$55,4), F185=2015, VLOOKUP(H185, 'State Pop'!$B$2:$F$55,3), F185=2014, VLOOKUP(H185, 'State Pop'!$B$2:$F$55,2))</f>
        <v>0</v>
      </c>
      <c r="V185">
        <f>_xlfn.IFS(C192=2014, _xlfn.IFS(D192=1, VLOOKUP(H185, Film_Workers!$B$2:$AR$55, 2, FALSE), D192=2, VLOOKUP(H185, Film_Workers!$B$2:$AR$55, 3, FALSE), D192=3, VLOOKUP(H185, Film_Workers!$B$2:$AR$55, 4, FALSE), D192=4, VLOOKUP(H185, Film_Workers!$B$2:$AR$55, 5, FALSE), D192=5, VLOOKUP(H185, Film_Workers!$B$2:$AR$55, 6, FALSE), D192=6, VLOOKUP(H185, Film_Workers!$B$2:$AR$55, 7, FALSE), D192=7, VLOOKUP(H185, Film_Workers!$B$2:$AR$55, 8, FALSE), D192=8, VLOOKUP(H185, Film_Workers!$B$2:$AR$55, 9, FALSE), D192=9, VLOOKUP(H185, Film_Workers!$B$2:$AR$55, 10, FALSE), D192=10, VLOOKUP(H185, Film_Workers!$B$2:$AR$55, 11, FALSE), D192=11, VLOOKUP(H185, Film_Workers!$B$2:$AR$55, 12, FALSE), D192=12, VLOOKUP(H185, Film_Workers!$B$2:$AR$55, 13, FALSE)), C192=2015, _xlfn.IFS(D192=1, VLOOKUP(H185, Film_Workers!$B$2:$AR$55, 14, FALSE), D192=2, VLOOKUP(H185, Film_Workers!$B$2:$AR$55, 15, FALSE), D192=3, VLOOKUP(H185, Film_Workers!$B$2:$AR$55, 16, FALSE), D192=4, VLOOKUP(H185, Film_Workers!$B$2:$AR$55, 17, FALSE), D192=5, VLOOKUP(H185, Film_Workers!$B$2:$AR$55, 18, FALSE), D192=6, VLOOKUP(H185, Film_Workers!$B$2:$AR$55, 19, FALSE), D192=7, VLOOKUP(H185, Film_Workers!$B$2:$AR$55, 20, FALSE), D192=8, VLOOKUP(H185, Film_Workers!$B$2:$AR$55, 21, FALSE), D192=9, VLOOKUP(H185, Film_Workers!$B$2:$AR$55, 22, FALSE), D192=10, VLOOKUP(H185, Film_Workers!$B$2:$AR$55, 23, FALSE), D192=11, VLOOKUP(H185, Film_Workers!$B$2:$AR$55, 24, FALSE), D192=12, VLOOKUP(H185, Film_Workers!$B$2:$AR$55, 25, FALSE)), C192=2016, _xlfn.IFS(D192=1, VLOOKUP(H185, Film_Workers!$B$2:$AR$55, 26, FALSE), D192=2, VLOOKUP(H185, Film_Workers!$B$2:$AR$55, 27, FALSE), D192=3, VLOOKUP(H185, Film_Workers!$B$2:$AR$55, 28, FALSE), D192=4, VLOOKUP(H185, Film_Workers!$B$2:$AR$55, 29, FALSE), D192=5, VLOOKUP(H185, Film_Workers!$B$2:$AR$55, 30, FALSE), D192=6, VLOOKUP(H185, Film_Workers!$B$2:$AR$55, 31, FALSE), D192=7, VLOOKUP(H185, Film_Workers!$B$2:$AR$55, 32, FALSE), D192=8, VLOOKUP(H185, Film_Workers!$B$2:$AR$55, 33, FALSE), D192=9, VLOOKUP(H185, Film_Workers!$B$2:$AR$55, 34, FALSE), D192=10, VLOOKUP(H185, Film_Workers!$B$2:$AR$55, 35, FALSE), D192=11, VLOOKUP(H185, Film_Workers!$B$2:$AR$55, 36, FALSE), D192=12, VLOOKUP(H185, Film_Workers!$B$2:$AR$55, 37, FALSE)), C192=2017, _xlfn.IFS(D192=1, VLOOKUP(H185, Film_Workers!$B$2:$AR$55, 38, FALSE), D192=2, VLOOKUP(H185, Film_Workers!$B$2:$AR$55, 39, FALSE), D192=3, VLOOKUP(H185, Film_Workers!$B$2:$AR$55, 40, FALSE), D192=4, VLOOKUP(H185, Film_Workers!$B$2:$AR$55, 41, FALSE), D192=5, VLOOKUP(H185, Film_Workers!$B$2:$AR$55, 42, FALSE), D192=6, VLOOKUP(H185, Film_Workers!$B$2:$AR$55, 43)))</f>
        <v>0</v>
      </c>
      <c r="W185">
        <f>_xlfn.IFS(C185=2014, _xlfn.IFS(D185=1, VLOOKUP(H185, Priv_Workers!$B$2:$AR$55, 2, FALSE), D185=2, VLOOKUP(H185, Priv_Workers!$B$2:$AR$55, 3, FALSE), D185=3, VLOOKUP(H185, Priv_Workers!$B$2:$AR$55, 4, FALSE), D185=4, VLOOKUP(H185, Priv_Workers!$B$2:$AR$55, 5, FALSE), D185=5, VLOOKUP(H185, Priv_Workers!$B$2:$AR$55, 6, FALSE), D185=6, VLOOKUP(H185, Priv_Workers!$B$2:$AR$55, 7, FALSE), D185=7, VLOOKUP(H185, Priv_Workers!$B$2:$AR$55, 8, FALSE), D185=8, VLOOKUP(H185, Priv_Workers!$B$2:$AR$55, 9, FALSE), D185=9, VLOOKUP(H185, Priv_Workers!$B$2:$AR$55, 10, FALSE), D185=10, VLOOKUP(H185, Priv_Workers!$B$2:$AR$55, 11, FALSE), D185=11, VLOOKUP(H185, Priv_Workers!$B$2:$AR$55, 12, FALSE), D185=12, VLOOKUP(H185, Priv_Workers!$B$2:$AR$55, 13, FALSE)), C185=2015, _xlfn.IFS(D185=1, VLOOKUP(H185, Priv_Workers!$B$2:$AR$55, 14, FALSE), D185=2, VLOOKUP(H185, Priv_Workers!$B$2:$AR$55, 15, FALSE), D185=3, VLOOKUP(H185, Priv_Workers!$B$2:$AR$55, 16, FALSE), D185=4, VLOOKUP(H185, Priv_Workers!$B$2:$AR$55, 17, FALSE), D185=5, VLOOKUP(H185, Priv_Workers!$B$2:$AR$55, 18, FALSE), D185=6, VLOOKUP(H185, Priv_Workers!$B$2:$AR$55, 19, FALSE), D185=7, VLOOKUP(H185, Priv_Workers!$B$2:$AR$55, 20, FALSE), D185=8, VLOOKUP(H185, Priv_Workers!$B$2:$AR$55, 21, FALSE), D185=9, VLOOKUP(H185, Priv_Workers!$B$2:$AR$55, 22, FALSE), D185=10, VLOOKUP(H185, Priv_Workers!$B$2:$AR$55, 23, FALSE), D185=11, VLOOKUP(H185, Priv_Workers!$B$2:$AR$55, 24, FALSE), D185=12, VLOOKUP(H185, Priv_Workers!$B$2:$AR$55, 25, FALSE)), C185=2016, _xlfn.IFS(D185=1, VLOOKUP(H185, Priv_Workers!$B$2:$AR$55, 26, FALSE), D185=2, VLOOKUP(H185, Priv_Workers!$B$2:$AR$55, 27, FALSE), D185=3, VLOOKUP(H185, Priv_Workers!$B$2:$AR$55, 28, FALSE), D185=4, VLOOKUP(H185, Priv_Workers!$B$2:$AR$55, 29, FALSE), D185=5, VLOOKUP(H185, Priv_Workers!$B$2:$AR$55, 30, FALSE), D185=6, VLOOKUP(H185, Priv_Workers!$B$2:$AR$55, 31, FALSE), D185=7, VLOOKUP(H185, Priv_Workers!$B$2:$AR$55, 32, FALSE), D185=8, VLOOKUP(H185, Priv_Workers!$B$2:$AR$55, 33, FALSE), D185=9, VLOOKUP(H185, Priv_Workers!$B$2:$AR$55, 34, FALSE), D185=10, VLOOKUP(H185, Priv_Workers!$B$2:$AR$55, 35, FALSE), D185=11, VLOOKUP(H185, Priv_Workers!$B$2:$AR$55, 36, FALSE), D185=12, VLOOKUP(H185, Priv_Workers!$B$2:$AR$55, 37, FALSE)), C185=2017, _xlfn.IFS(D185=1, VLOOKUP(H185, Priv_Workers!$B$2:$AR$55, 38, FALSE), D185=2, VLOOKUP(H185, Priv_Workers!$B$2:$AR$55, 39, FALSE), D185=3, VLOOKUP(H185, Priv_Workers!$B$2:$AR$55, 40, FALSE), D185=4, VLOOKUP(H185, Priv_Workers!$B$2:$AR$55, 41, FALSE), D185=5, VLOOKUP(H185, Priv_Workers!$B$2:$AR$55, 42, FALSE), D185=6, VLOOKUP(H185, Priv_Workers!$B$2:$AR$55, 43)))</f>
        <v>0</v>
      </c>
      <c r="X185" s="15" t="e">
        <f t="shared" si="19"/>
        <v>#DIV/0!</v>
      </c>
      <c r="Y185" s="8">
        <f>_xlfn.IFS(C185=2014, _xlfn.IFS(E185=1, VLOOKUP(H185, Wage_Info!$B$2:$AD$55, 2, FALSE), E185=2, VLOOKUP(H185, Wage_Info!$B$2:$AD$55, 3, FALSE), E185=3, VLOOKUP(H185, Wage_Info!$B$2:$AD$55, 4, FALSE), E185=4, VLOOKUP(H185, Wage_Info!$B$2:$AD$55, 5, FALSE)), C185=2015, _xlfn.IFS(E185=1, VLOOKUP(H185, Wage_Info!$B$2:$AD$55, 6, FALSE), E185=2, VLOOKUP(H185, Wage_Info!$B$2:$AD$55, 7, FALSE), E185=3, VLOOKUP(H185, Wage_Info!$B$2:$AD$55, 8, FALSE), E185=4, VLOOKUP(H185, Wage_Info!$B$2:$AD$55, 9, FALSE)), C185=2016, _xlfn.IFS(E185=1, VLOOKUP(H185, Wage_Info!$B$2:$AD$55, 10, FALSE), E185=2, VLOOKUP(H185, Wage_Info!$B$2:$AD$55, 11, FALSE), E185=3, VLOOKUP(H185, Wage_Info!$B$2:$AD$55, 12, FALSE), E185=4, VLOOKUP(H185, Wage_Info!$B$2:$AD$55, 13, FALSE)), C185=2017, _xlfn.IFS(E185=1, VLOOKUP(H185, Wage_Info!$B$2:$AD$55, 14, FALSE), E185=2, VLOOKUP(H185, Wage_Info!$B$2:$AD$55, 15, FALSE)))</f>
        <v>0</v>
      </c>
      <c r="Z185" s="8">
        <f>_xlfn.IFS(C185=2014, _xlfn.IFS(E185=1, VLOOKUP(H185, Wage_Info!$B$2:$AD$55, 16, FALSE), E185=2, VLOOKUP(H185, Wage_Info!$B$2:$AD$55, 17, FALSE), E185=3, VLOOKUP(H185, Wage_Info!$B$2:$AD$55, 18, FALSE), E185=4, VLOOKUP(H185, Wage_Info!$B$2:$AD$55, 19, FALSE)), C185=2015, _xlfn.IFS(E185=1, VLOOKUP(H185, Wage_Info!$B$2:$AD$55, 20, FALSE), E185=2, VLOOKUP(H185, Wage_Info!$B$2:$AD$55, 21, FALSE), E185=3, VLOOKUP(H185, Wage_Info!$B$2:$AD$55, 22, FALSE), E185=4, VLOOKUP(H185, Wage_Info!$B$2:$AD$55, 23, FALSE)), C185=2016, _xlfn.IFS(E185=1, VLOOKUP(H185, Wage_Info!$B$2:$AD$55, 24, FALSE), E185=2, VLOOKUP(H185, Wage_Info!$B$2:$AD$55, 25, FALSE), E185=3, VLOOKUP(H185, Wage_Info!$B$2:$AD$55, 26, FALSE), E185=4, VLOOKUP(H185, Wage_Info!$B$2:$AD$55, 27, FALSE)), C185=2017, _xlfn.IFS(E185=1, VLOOKUP(H185, Wage_Info!$B$2:$AD$55, 28, FALSE), E185=2, VLOOKUP(H185, Wage_Info!$B$2:$AD$55, 29, FALSE)))</f>
        <v>0</v>
      </c>
      <c r="AA185" s="16" t="e">
        <f t="shared" si="20"/>
        <v>#DIV/0!</v>
      </c>
      <c r="AB185">
        <f>Key!C10</f>
        <v>1</v>
      </c>
      <c r="AC185">
        <f t="shared" si="21"/>
        <v>0</v>
      </c>
      <c r="AD185">
        <f t="shared" si="22"/>
        <v>0</v>
      </c>
      <c r="AE185">
        <f t="shared" si="23"/>
        <v>0</v>
      </c>
    </row>
    <row r="186" spans="1:31" x14ac:dyDescent="0.3">
      <c r="A186">
        <v>19</v>
      </c>
      <c r="B186">
        <v>19</v>
      </c>
      <c r="C186">
        <v>2015</v>
      </c>
      <c r="D186">
        <v>8</v>
      </c>
      <c r="E186">
        <f t="shared" si="16"/>
        <v>3</v>
      </c>
      <c r="F186">
        <v>2016</v>
      </c>
      <c r="G186" t="s">
        <v>20</v>
      </c>
      <c r="H186" s="13">
        <f>VALUE(IF(G186="foreign",53,SUBSTITUTE(G186,G186,VLOOKUP(G186,Key!$F$2:$G$55,2,))))</f>
        <v>11</v>
      </c>
      <c r="I186" t="s">
        <v>42</v>
      </c>
      <c r="J186">
        <f>VALUE(_xlfn.IFS(I186="foreign",53,I186="fictional",54,NOT(OR(I186="foreign",I186="fictional")),SUBSTITUTE(I186,I186,VLOOKUP(I186,Key!$F$2:$G$55,2,))))</f>
        <v>33</v>
      </c>
      <c r="K186">
        <f t="shared" si="17"/>
        <v>0</v>
      </c>
      <c r="L186">
        <f>VLOOKUP(H186, Key!$G$2:$J$54, 2)</f>
        <v>5</v>
      </c>
      <c r="M186">
        <f>VLOOKUP(J186, Key!$G$2:$J$54, 2)</f>
        <v>3</v>
      </c>
      <c r="N186">
        <f>VLOOKUP("*"&amp;G186&amp;"*",Key!$M$2:$N$6,2,FALSE)</f>
        <v>3</v>
      </c>
      <c r="O186">
        <f>VLOOKUP("*"&amp;G186&amp;"*",Key!$Q$2:$R$11,2,FALSE)</f>
        <v>7</v>
      </c>
      <c r="P186">
        <v>3955</v>
      </c>
      <c r="Q186" s="8">
        <v>60000000</v>
      </c>
      <c r="R186" t="s">
        <v>176</v>
      </c>
      <c r="S186">
        <f>VLOOKUP(R186, Key!$T$2:$U$8, 2, FALSE)</f>
        <v>3</v>
      </c>
      <c r="T186">
        <f t="shared" si="18"/>
        <v>0</v>
      </c>
      <c r="U186">
        <f>_xlfn.IFS(F186=2017, VLOOKUP(H186, 'State Pop'!$B$2:$F$55,5),F186=2016, VLOOKUP(H186, 'State Pop'!$B$2:$F$55,4), F186=2015, VLOOKUP(H186, 'State Pop'!$B$2:$F$55,3), F186=2014, VLOOKUP(H186, 'State Pop'!$B$2:$F$55,2))</f>
        <v>10313620</v>
      </c>
      <c r="V186">
        <f>_xlfn.IFS(C194=2014, _xlfn.IFS(D194=1, VLOOKUP(H186, Film_Workers!$B$2:$AR$55, 2, FALSE), D194=2, VLOOKUP(H186, Film_Workers!$B$2:$AR$55, 3, FALSE), D194=3, VLOOKUP(H186, Film_Workers!$B$2:$AR$55, 4, FALSE), D194=4, VLOOKUP(H186, Film_Workers!$B$2:$AR$55, 5, FALSE), D194=5, VLOOKUP(H186, Film_Workers!$B$2:$AR$55, 6, FALSE), D194=6, VLOOKUP(H186, Film_Workers!$B$2:$AR$55, 7, FALSE), D194=7, VLOOKUP(H186, Film_Workers!$B$2:$AR$55, 8, FALSE), D194=8, VLOOKUP(H186, Film_Workers!$B$2:$AR$55, 9, FALSE), D194=9, VLOOKUP(H186, Film_Workers!$B$2:$AR$55, 10, FALSE), D194=10, VLOOKUP(H186, Film_Workers!$B$2:$AR$55, 11, FALSE), D194=11, VLOOKUP(H186, Film_Workers!$B$2:$AR$55, 12, FALSE), D194=12, VLOOKUP(H186, Film_Workers!$B$2:$AR$55, 13, FALSE)), C194=2015, _xlfn.IFS(D194=1, VLOOKUP(H186, Film_Workers!$B$2:$AR$55, 14, FALSE), D194=2, VLOOKUP(H186, Film_Workers!$B$2:$AR$55, 15, FALSE), D194=3, VLOOKUP(H186, Film_Workers!$B$2:$AR$55, 16, FALSE), D194=4, VLOOKUP(H186, Film_Workers!$B$2:$AR$55, 17, FALSE), D194=5, VLOOKUP(H186, Film_Workers!$B$2:$AR$55, 18, FALSE), D194=6, VLOOKUP(H186, Film_Workers!$B$2:$AR$55, 19, FALSE), D194=7, VLOOKUP(H186, Film_Workers!$B$2:$AR$55, 20, FALSE), D194=8, VLOOKUP(H186, Film_Workers!$B$2:$AR$55, 21, FALSE), D194=9, VLOOKUP(H186, Film_Workers!$B$2:$AR$55, 22, FALSE), D194=10, VLOOKUP(H186, Film_Workers!$B$2:$AR$55, 23, FALSE), D194=11, VLOOKUP(H186, Film_Workers!$B$2:$AR$55, 24, FALSE), D194=12, VLOOKUP(H186, Film_Workers!$B$2:$AR$55, 25, FALSE)), C194=2016, _xlfn.IFS(D194=1, VLOOKUP(H186, Film_Workers!$B$2:$AR$55, 26, FALSE), D194=2, VLOOKUP(H186, Film_Workers!$B$2:$AR$55, 27, FALSE), D194=3, VLOOKUP(H186, Film_Workers!$B$2:$AR$55, 28, FALSE), D194=4, VLOOKUP(H186, Film_Workers!$B$2:$AR$55, 29, FALSE), D194=5, VLOOKUP(H186, Film_Workers!$B$2:$AR$55, 30, FALSE), D194=6, VLOOKUP(H186, Film_Workers!$B$2:$AR$55, 31, FALSE), D194=7, VLOOKUP(H186, Film_Workers!$B$2:$AR$55, 32, FALSE), D194=8, VLOOKUP(H186, Film_Workers!$B$2:$AR$55, 33, FALSE), D194=9, VLOOKUP(H186, Film_Workers!$B$2:$AR$55, 34, FALSE), D194=10, VLOOKUP(H186, Film_Workers!$B$2:$AR$55, 35, FALSE), D194=11, VLOOKUP(H186, Film_Workers!$B$2:$AR$55, 36, FALSE), D194=12, VLOOKUP(H186, Film_Workers!$B$2:$AR$55, 37, FALSE)), C194=2017, _xlfn.IFS(D194=1, VLOOKUP(H186, Film_Workers!$B$2:$AR$55, 38, FALSE), D194=2, VLOOKUP(H186, Film_Workers!$B$2:$AR$55, 39, FALSE), D194=3, VLOOKUP(H186, Film_Workers!$B$2:$AR$55, 40, FALSE), D194=4, VLOOKUP(H186, Film_Workers!$B$2:$AR$55, 41, FALSE), D194=5, VLOOKUP(H186, Film_Workers!$B$2:$AR$55, 42, FALSE), D194=6, VLOOKUP(H186, Film_Workers!$B$2:$AR$55, 43)))</f>
        <v>6223</v>
      </c>
      <c r="W186">
        <f>_xlfn.IFS(C186=2014, _xlfn.IFS(D186=1, VLOOKUP(H186, Priv_Workers!$B$2:$AR$55, 2, FALSE), D186=2, VLOOKUP(H186, Priv_Workers!$B$2:$AR$55, 3, FALSE), D186=3, VLOOKUP(H186, Priv_Workers!$B$2:$AR$55, 4, FALSE), D186=4, VLOOKUP(H186, Priv_Workers!$B$2:$AR$55, 5, FALSE), D186=5, VLOOKUP(H186, Priv_Workers!$B$2:$AR$55, 6, FALSE), D186=6, VLOOKUP(H186, Priv_Workers!$B$2:$AR$55, 7, FALSE), D186=7, VLOOKUP(H186, Priv_Workers!$B$2:$AR$55, 8, FALSE), D186=8, VLOOKUP(H186, Priv_Workers!$B$2:$AR$55, 9, FALSE), D186=9, VLOOKUP(H186, Priv_Workers!$B$2:$AR$55, 10, FALSE), D186=10, VLOOKUP(H186, Priv_Workers!$B$2:$AR$55, 11, FALSE), D186=11, VLOOKUP(H186, Priv_Workers!$B$2:$AR$55, 12, FALSE), D186=12, VLOOKUP(H186, Priv_Workers!$B$2:$AR$55, 13, FALSE)), C186=2015, _xlfn.IFS(D186=1, VLOOKUP(H186, Priv_Workers!$B$2:$AR$55, 14, FALSE), D186=2, VLOOKUP(H186, Priv_Workers!$B$2:$AR$55, 15, FALSE), D186=3, VLOOKUP(H186, Priv_Workers!$B$2:$AR$55, 16, FALSE), D186=4, VLOOKUP(H186, Priv_Workers!$B$2:$AR$55, 17, FALSE), D186=5, VLOOKUP(H186, Priv_Workers!$B$2:$AR$55, 18, FALSE), D186=6, VLOOKUP(H186, Priv_Workers!$B$2:$AR$55, 19, FALSE), D186=7, VLOOKUP(H186, Priv_Workers!$B$2:$AR$55, 20, FALSE), D186=8, VLOOKUP(H186, Priv_Workers!$B$2:$AR$55, 21, FALSE), D186=9, VLOOKUP(H186, Priv_Workers!$B$2:$AR$55, 22, FALSE), D186=10, VLOOKUP(H186, Priv_Workers!$B$2:$AR$55, 23, FALSE), D186=11, VLOOKUP(H186, Priv_Workers!$B$2:$AR$55, 24, FALSE), D186=12, VLOOKUP(H186, Priv_Workers!$B$2:$AR$55, 25, FALSE)), C186=2016, _xlfn.IFS(D186=1, VLOOKUP(H186, Priv_Workers!$B$2:$AR$55, 26, FALSE), D186=2, VLOOKUP(H186, Priv_Workers!$B$2:$AR$55, 27, FALSE), D186=3, VLOOKUP(H186, Priv_Workers!$B$2:$AR$55, 28, FALSE), D186=4, VLOOKUP(H186, Priv_Workers!$B$2:$AR$55, 29, FALSE), D186=5, VLOOKUP(H186, Priv_Workers!$B$2:$AR$55, 30, FALSE), D186=6, VLOOKUP(H186, Priv_Workers!$B$2:$AR$55, 31, FALSE), D186=7, VLOOKUP(H186, Priv_Workers!$B$2:$AR$55, 32, FALSE), D186=8, VLOOKUP(H186, Priv_Workers!$B$2:$AR$55, 33, FALSE), D186=9, VLOOKUP(H186, Priv_Workers!$B$2:$AR$55, 34, FALSE), D186=10, VLOOKUP(H186, Priv_Workers!$B$2:$AR$55, 35, FALSE), D186=11, VLOOKUP(H186, Priv_Workers!$B$2:$AR$55, 36, FALSE), D186=12, VLOOKUP(H186, Priv_Workers!$B$2:$AR$55, 37, FALSE)), C186=2017, _xlfn.IFS(D186=1, VLOOKUP(H186, Priv_Workers!$B$2:$AR$55, 38, FALSE), D186=2, VLOOKUP(H186, Priv_Workers!$B$2:$AR$55, 39, FALSE), D186=3, VLOOKUP(H186, Priv_Workers!$B$2:$AR$55, 40, FALSE), D186=4, VLOOKUP(H186, Priv_Workers!$B$2:$AR$55, 41, FALSE), D186=5, VLOOKUP(H186, Priv_Workers!$B$2:$AR$55, 42, FALSE), D186=6, VLOOKUP(H186, Priv_Workers!$B$2:$AR$55, 43)))</f>
        <v>3534577</v>
      </c>
      <c r="X186" s="15">
        <f t="shared" si="19"/>
        <v>1.7606067147497423E-3</v>
      </c>
      <c r="Y186" s="8">
        <f>_xlfn.IFS(C186=2014, _xlfn.IFS(E186=1, VLOOKUP(H186, Wage_Info!$B$2:$AD$55, 2, FALSE), E186=2, VLOOKUP(H186, Wage_Info!$B$2:$AD$55, 3, FALSE), E186=3, VLOOKUP(H186, Wage_Info!$B$2:$AD$55, 4, FALSE), E186=4, VLOOKUP(H186, Wage_Info!$B$2:$AD$55, 5, FALSE)), C186=2015, _xlfn.IFS(E186=1, VLOOKUP(H186, Wage_Info!$B$2:$AD$55, 6, FALSE), E186=2, VLOOKUP(H186, Wage_Info!$B$2:$AD$55, 7, FALSE), E186=3, VLOOKUP(H186, Wage_Info!$B$2:$AD$55, 8, FALSE), E186=4, VLOOKUP(H186, Wage_Info!$B$2:$AD$55, 9, FALSE)), C186=2016, _xlfn.IFS(E186=1, VLOOKUP(H186, Wage_Info!$B$2:$AD$55, 10, FALSE), E186=2, VLOOKUP(H186, Wage_Info!$B$2:$AD$55, 11, FALSE), E186=3, VLOOKUP(H186, Wage_Info!$B$2:$AD$55, 12, FALSE), E186=4, VLOOKUP(H186, Wage_Info!$B$2:$AD$55, 13, FALSE)), C186=2017, _xlfn.IFS(E186=1, VLOOKUP(H186, Wage_Info!$B$2:$AD$55, 14, FALSE), E186=2, VLOOKUP(H186, Wage_Info!$B$2:$AD$55, 15, FALSE)))</f>
        <v>94216253</v>
      </c>
      <c r="Z186" s="8">
        <f>_xlfn.IFS(C186=2014, _xlfn.IFS(E186=1, VLOOKUP(H186, Wage_Info!$B$2:$AD$55, 16, FALSE), E186=2, VLOOKUP(H186, Wage_Info!$B$2:$AD$55, 17, FALSE), E186=3, VLOOKUP(H186, Wage_Info!$B$2:$AD$55, 18, FALSE), E186=4, VLOOKUP(H186, Wage_Info!$B$2:$AD$55, 19, FALSE)), C186=2015, _xlfn.IFS(E186=1, VLOOKUP(H186, Wage_Info!$B$2:$AD$55, 20, FALSE), E186=2, VLOOKUP(H186, Wage_Info!$B$2:$AD$55, 21, FALSE), E186=3, VLOOKUP(H186, Wage_Info!$B$2:$AD$55, 22, FALSE), E186=4, VLOOKUP(H186, Wage_Info!$B$2:$AD$55, 23, FALSE)), C186=2016, _xlfn.IFS(E186=1, VLOOKUP(H186, Wage_Info!$B$2:$AD$55, 24, FALSE), E186=2, VLOOKUP(H186, Wage_Info!$B$2:$AD$55, 25, FALSE), E186=3, VLOOKUP(H186, Wage_Info!$B$2:$AD$55, 26, FALSE), E186=4, VLOOKUP(H186, Wage_Info!$B$2:$AD$55, 27, FALSE)), C186=2017, _xlfn.IFS(E186=1, VLOOKUP(H186, Wage_Info!$B$2:$AD$55, 28, FALSE), E186=2, VLOOKUP(H186, Wage_Info!$B$2:$AD$55, 29, FALSE)))</f>
        <v>42086831937</v>
      </c>
      <c r="AA186" s="16">
        <f t="shared" si="20"/>
        <v>2.2386159438427867E-3</v>
      </c>
      <c r="AB186">
        <f>Key!C20</f>
        <v>1</v>
      </c>
      <c r="AC186">
        <f t="shared" si="21"/>
        <v>0</v>
      </c>
      <c r="AD186">
        <f t="shared" si="22"/>
        <v>0</v>
      </c>
      <c r="AE186">
        <f t="shared" si="23"/>
        <v>0</v>
      </c>
    </row>
    <row r="187" spans="1:31" x14ac:dyDescent="0.3">
      <c r="A187">
        <v>42</v>
      </c>
      <c r="B187">
        <v>42</v>
      </c>
      <c r="C187">
        <v>2015</v>
      </c>
      <c r="D187">
        <v>8</v>
      </c>
      <c r="E187">
        <f t="shared" si="16"/>
        <v>3</v>
      </c>
      <c r="F187">
        <v>2016</v>
      </c>
      <c r="G187" t="s">
        <v>20</v>
      </c>
      <c r="H187" s="13">
        <f>VALUE(IF(G187="foreign",53,SUBSTITUTE(G187,G187,VLOOKUP(G187,Key!$F$2:$G$55,2,))))</f>
        <v>11</v>
      </c>
      <c r="I187" t="s">
        <v>186</v>
      </c>
      <c r="J187">
        <f>VALUE(_xlfn.IFS(I187="foreign",53,I187="fictional",54,NOT(OR(I187="foreign",I187="fictional")),SUBSTITUTE(I187,I187,VLOOKUP(I187,Key!$F$2:$G$55,2,))))</f>
        <v>54</v>
      </c>
      <c r="K187">
        <f t="shared" si="17"/>
        <v>0</v>
      </c>
      <c r="L187">
        <f>VLOOKUP(H187, Key!$G$2:$J$54, 2)</f>
        <v>5</v>
      </c>
      <c r="M187">
        <f>VLOOKUP(J187, Key!$G$2:$J$54, 2)</f>
        <v>0</v>
      </c>
      <c r="N187">
        <f>VLOOKUP("*"&amp;G187&amp;"*",Key!$M$2:$N$6,2,FALSE)</f>
        <v>3</v>
      </c>
      <c r="O187">
        <f>VLOOKUP("*"&amp;G187&amp;"*",Key!$Q$2:$R$11,2,FALSE)</f>
        <v>7</v>
      </c>
      <c r="P187">
        <v>3416</v>
      </c>
      <c r="Q187" s="8">
        <v>35000000</v>
      </c>
      <c r="R187" t="s">
        <v>174</v>
      </c>
      <c r="S187">
        <f>VLOOKUP(R187, Key!$T$2:$U$8, 2, FALSE)</f>
        <v>1</v>
      </c>
      <c r="T187">
        <f t="shared" si="18"/>
        <v>0</v>
      </c>
      <c r="U187">
        <f>_xlfn.IFS(F187=2017, VLOOKUP(H187, 'State Pop'!$B$2:$F$55,5),F187=2016, VLOOKUP(H187, 'State Pop'!$B$2:$F$55,4), F187=2015, VLOOKUP(H187, 'State Pop'!$B$2:$F$55,3), F187=2014, VLOOKUP(H187, 'State Pop'!$B$2:$F$55,2))</f>
        <v>10313620</v>
      </c>
      <c r="V187">
        <f>_xlfn.IFS(C195=2014, _xlfn.IFS(D195=1, VLOOKUP(H187, Film_Workers!$B$2:$AR$55, 2, FALSE), D195=2, VLOOKUP(H187, Film_Workers!$B$2:$AR$55, 3, FALSE), D195=3, VLOOKUP(H187, Film_Workers!$B$2:$AR$55, 4, FALSE), D195=4, VLOOKUP(H187, Film_Workers!$B$2:$AR$55, 5, FALSE), D195=5, VLOOKUP(H187, Film_Workers!$B$2:$AR$55, 6, FALSE), D195=6, VLOOKUP(H187, Film_Workers!$B$2:$AR$55, 7, FALSE), D195=7, VLOOKUP(H187, Film_Workers!$B$2:$AR$55, 8, FALSE), D195=8, VLOOKUP(H187, Film_Workers!$B$2:$AR$55, 9, FALSE), D195=9, VLOOKUP(H187, Film_Workers!$B$2:$AR$55, 10, FALSE), D195=10, VLOOKUP(H187, Film_Workers!$B$2:$AR$55, 11, FALSE), D195=11, VLOOKUP(H187, Film_Workers!$B$2:$AR$55, 12, FALSE), D195=12, VLOOKUP(H187, Film_Workers!$B$2:$AR$55, 13, FALSE)), C195=2015, _xlfn.IFS(D195=1, VLOOKUP(H187, Film_Workers!$B$2:$AR$55, 14, FALSE), D195=2, VLOOKUP(H187, Film_Workers!$B$2:$AR$55, 15, FALSE), D195=3, VLOOKUP(H187, Film_Workers!$B$2:$AR$55, 16, FALSE), D195=4, VLOOKUP(H187, Film_Workers!$B$2:$AR$55, 17, FALSE), D195=5, VLOOKUP(H187, Film_Workers!$B$2:$AR$55, 18, FALSE), D195=6, VLOOKUP(H187, Film_Workers!$B$2:$AR$55, 19, FALSE), D195=7, VLOOKUP(H187, Film_Workers!$B$2:$AR$55, 20, FALSE), D195=8, VLOOKUP(H187, Film_Workers!$B$2:$AR$55, 21, FALSE), D195=9, VLOOKUP(H187, Film_Workers!$B$2:$AR$55, 22, FALSE), D195=10, VLOOKUP(H187, Film_Workers!$B$2:$AR$55, 23, FALSE), D195=11, VLOOKUP(H187, Film_Workers!$B$2:$AR$55, 24, FALSE), D195=12, VLOOKUP(H187, Film_Workers!$B$2:$AR$55, 25, FALSE)), C195=2016, _xlfn.IFS(D195=1, VLOOKUP(H187, Film_Workers!$B$2:$AR$55, 26, FALSE), D195=2, VLOOKUP(H187, Film_Workers!$B$2:$AR$55, 27, FALSE), D195=3, VLOOKUP(H187, Film_Workers!$B$2:$AR$55, 28, FALSE), D195=4, VLOOKUP(H187, Film_Workers!$B$2:$AR$55, 29, FALSE), D195=5, VLOOKUP(H187, Film_Workers!$B$2:$AR$55, 30, FALSE), D195=6, VLOOKUP(H187, Film_Workers!$B$2:$AR$55, 31, FALSE), D195=7, VLOOKUP(H187, Film_Workers!$B$2:$AR$55, 32, FALSE), D195=8, VLOOKUP(H187, Film_Workers!$B$2:$AR$55, 33, FALSE), D195=9, VLOOKUP(H187, Film_Workers!$B$2:$AR$55, 34, FALSE), D195=10, VLOOKUP(H187, Film_Workers!$B$2:$AR$55, 35, FALSE), D195=11, VLOOKUP(H187, Film_Workers!$B$2:$AR$55, 36, FALSE), D195=12, VLOOKUP(H187, Film_Workers!$B$2:$AR$55, 37, FALSE)), C195=2017, _xlfn.IFS(D195=1, VLOOKUP(H187, Film_Workers!$B$2:$AR$55, 38, FALSE), D195=2, VLOOKUP(H187, Film_Workers!$B$2:$AR$55, 39, FALSE), D195=3, VLOOKUP(H187, Film_Workers!$B$2:$AR$55, 40, FALSE), D195=4, VLOOKUP(H187, Film_Workers!$B$2:$AR$55, 41, FALSE), D195=5, VLOOKUP(H187, Film_Workers!$B$2:$AR$55, 42, FALSE), D195=6, VLOOKUP(H187, Film_Workers!$B$2:$AR$55, 43)))</f>
        <v>6223</v>
      </c>
      <c r="W187">
        <f>_xlfn.IFS(C187=2014, _xlfn.IFS(D187=1, VLOOKUP(H187, Priv_Workers!$B$2:$AR$55, 2, FALSE), D187=2, VLOOKUP(H187, Priv_Workers!$B$2:$AR$55, 3, FALSE), D187=3, VLOOKUP(H187, Priv_Workers!$B$2:$AR$55, 4, FALSE), D187=4, VLOOKUP(H187, Priv_Workers!$B$2:$AR$55, 5, FALSE), D187=5, VLOOKUP(H187, Priv_Workers!$B$2:$AR$55, 6, FALSE), D187=6, VLOOKUP(H187, Priv_Workers!$B$2:$AR$55, 7, FALSE), D187=7, VLOOKUP(H187, Priv_Workers!$B$2:$AR$55, 8, FALSE), D187=8, VLOOKUP(H187, Priv_Workers!$B$2:$AR$55, 9, FALSE), D187=9, VLOOKUP(H187, Priv_Workers!$B$2:$AR$55, 10, FALSE), D187=10, VLOOKUP(H187, Priv_Workers!$B$2:$AR$55, 11, FALSE), D187=11, VLOOKUP(H187, Priv_Workers!$B$2:$AR$55, 12, FALSE), D187=12, VLOOKUP(H187, Priv_Workers!$B$2:$AR$55, 13, FALSE)), C187=2015, _xlfn.IFS(D187=1, VLOOKUP(H187, Priv_Workers!$B$2:$AR$55, 14, FALSE), D187=2, VLOOKUP(H187, Priv_Workers!$B$2:$AR$55, 15, FALSE), D187=3, VLOOKUP(H187, Priv_Workers!$B$2:$AR$55, 16, FALSE), D187=4, VLOOKUP(H187, Priv_Workers!$B$2:$AR$55, 17, FALSE), D187=5, VLOOKUP(H187, Priv_Workers!$B$2:$AR$55, 18, FALSE), D187=6, VLOOKUP(H187, Priv_Workers!$B$2:$AR$55, 19, FALSE), D187=7, VLOOKUP(H187, Priv_Workers!$B$2:$AR$55, 20, FALSE), D187=8, VLOOKUP(H187, Priv_Workers!$B$2:$AR$55, 21, FALSE), D187=9, VLOOKUP(H187, Priv_Workers!$B$2:$AR$55, 22, FALSE), D187=10, VLOOKUP(H187, Priv_Workers!$B$2:$AR$55, 23, FALSE), D187=11, VLOOKUP(H187, Priv_Workers!$B$2:$AR$55, 24, FALSE), D187=12, VLOOKUP(H187, Priv_Workers!$B$2:$AR$55, 25, FALSE)), C187=2016, _xlfn.IFS(D187=1, VLOOKUP(H187, Priv_Workers!$B$2:$AR$55, 26, FALSE), D187=2, VLOOKUP(H187, Priv_Workers!$B$2:$AR$55, 27, FALSE), D187=3, VLOOKUP(H187, Priv_Workers!$B$2:$AR$55, 28, FALSE), D187=4, VLOOKUP(H187, Priv_Workers!$B$2:$AR$55, 29, FALSE), D187=5, VLOOKUP(H187, Priv_Workers!$B$2:$AR$55, 30, FALSE), D187=6, VLOOKUP(H187, Priv_Workers!$B$2:$AR$55, 31, FALSE), D187=7, VLOOKUP(H187, Priv_Workers!$B$2:$AR$55, 32, FALSE), D187=8, VLOOKUP(H187, Priv_Workers!$B$2:$AR$55, 33, FALSE), D187=9, VLOOKUP(H187, Priv_Workers!$B$2:$AR$55, 34, FALSE), D187=10, VLOOKUP(H187, Priv_Workers!$B$2:$AR$55, 35, FALSE), D187=11, VLOOKUP(H187, Priv_Workers!$B$2:$AR$55, 36, FALSE), D187=12, VLOOKUP(H187, Priv_Workers!$B$2:$AR$55, 37, FALSE)), C187=2017, _xlfn.IFS(D187=1, VLOOKUP(H187, Priv_Workers!$B$2:$AR$55, 38, FALSE), D187=2, VLOOKUP(H187, Priv_Workers!$B$2:$AR$55, 39, FALSE), D187=3, VLOOKUP(H187, Priv_Workers!$B$2:$AR$55, 40, FALSE), D187=4, VLOOKUP(H187, Priv_Workers!$B$2:$AR$55, 41, FALSE), D187=5, VLOOKUP(H187, Priv_Workers!$B$2:$AR$55, 42, FALSE), D187=6, VLOOKUP(H187, Priv_Workers!$B$2:$AR$55, 43)))</f>
        <v>3534577</v>
      </c>
      <c r="X187" s="15">
        <f t="shared" si="19"/>
        <v>1.7606067147497423E-3</v>
      </c>
      <c r="Y187" s="8">
        <f>_xlfn.IFS(C187=2014, _xlfn.IFS(E187=1, VLOOKUP(H187, Wage_Info!$B$2:$AD$55, 2, FALSE), E187=2, VLOOKUP(H187, Wage_Info!$B$2:$AD$55, 3, FALSE), E187=3, VLOOKUP(H187, Wage_Info!$B$2:$AD$55, 4, FALSE), E187=4, VLOOKUP(H187, Wage_Info!$B$2:$AD$55, 5, FALSE)), C187=2015, _xlfn.IFS(E187=1, VLOOKUP(H187, Wage_Info!$B$2:$AD$55, 6, FALSE), E187=2, VLOOKUP(H187, Wage_Info!$B$2:$AD$55, 7, FALSE), E187=3, VLOOKUP(H187, Wage_Info!$B$2:$AD$55, 8, FALSE), E187=4, VLOOKUP(H187, Wage_Info!$B$2:$AD$55, 9, FALSE)), C187=2016, _xlfn.IFS(E187=1, VLOOKUP(H187, Wage_Info!$B$2:$AD$55, 10, FALSE), E187=2, VLOOKUP(H187, Wage_Info!$B$2:$AD$55, 11, FALSE), E187=3, VLOOKUP(H187, Wage_Info!$B$2:$AD$55, 12, FALSE), E187=4, VLOOKUP(H187, Wage_Info!$B$2:$AD$55, 13, FALSE)), C187=2017, _xlfn.IFS(E187=1, VLOOKUP(H187, Wage_Info!$B$2:$AD$55, 14, FALSE), E187=2, VLOOKUP(H187, Wage_Info!$B$2:$AD$55, 15, FALSE)))</f>
        <v>94216253</v>
      </c>
      <c r="Z187" s="8">
        <f>_xlfn.IFS(C187=2014, _xlfn.IFS(E187=1, VLOOKUP(H187, Wage_Info!$B$2:$AD$55, 16, FALSE), E187=2, VLOOKUP(H187, Wage_Info!$B$2:$AD$55, 17, FALSE), E187=3, VLOOKUP(H187, Wage_Info!$B$2:$AD$55, 18, FALSE), E187=4, VLOOKUP(H187, Wage_Info!$B$2:$AD$55, 19, FALSE)), C187=2015, _xlfn.IFS(E187=1, VLOOKUP(H187, Wage_Info!$B$2:$AD$55, 20, FALSE), E187=2, VLOOKUP(H187, Wage_Info!$B$2:$AD$55, 21, FALSE), E187=3, VLOOKUP(H187, Wage_Info!$B$2:$AD$55, 22, FALSE), E187=4, VLOOKUP(H187, Wage_Info!$B$2:$AD$55, 23, FALSE)), C187=2016, _xlfn.IFS(E187=1, VLOOKUP(H187, Wage_Info!$B$2:$AD$55, 24, FALSE), E187=2, VLOOKUP(H187, Wage_Info!$B$2:$AD$55, 25, FALSE), E187=3, VLOOKUP(H187, Wage_Info!$B$2:$AD$55, 26, FALSE), E187=4, VLOOKUP(H187, Wage_Info!$B$2:$AD$55, 27, FALSE)), C187=2017, _xlfn.IFS(E187=1, VLOOKUP(H187, Wage_Info!$B$2:$AD$55, 28, FALSE), E187=2, VLOOKUP(H187, Wage_Info!$B$2:$AD$55, 29, FALSE)))</f>
        <v>42086831937</v>
      </c>
      <c r="AA187" s="16">
        <f t="shared" si="20"/>
        <v>2.2386159438427867E-3</v>
      </c>
      <c r="AB187">
        <f>Key!C43</f>
        <v>1</v>
      </c>
      <c r="AC187">
        <f t="shared" si="21"/>
        <v>0</v>
      </c>
      <c r="AD187">
        <f t="shared" si="22"/>
        <v>0</v>
      </c>
      <c r="AE187">
        <f t="shared" si="23"/>
        <v>0</v>
      </c>
    </row>
    <row r="188" spans="1:31" x14ac:dyDescent="0.3">
      <c r="A188">
        <v>50</v>
      </c>
      <c r="B188">
        <v>50</v>
      </c>
      <c r="C188">
        <v>2015</v>
      </c>
      <c r="D188">
        <v>8</v>
      </c>
      <c r="E188">
        <f t="shared" si="16"/>
        <v>3</v>
      </c>
      <c r="F188">
        <v>2016</v>
      </c>
      <c r="G188" t="s">
        <v>20</v>
      </c>
      <c r="H188" s="13">
        <f>VALUE(IF(G188="foreign",53,SUBSTITUTE(G188,G188,VLOOKUP(G188,Key!$F$2:$G$55,2,))))</f>
        <v>11</v>
      </c>
      <c r="I188" t="s">
        <v>20</v>
      </c>
      <c r="J188">
        <f>VALUE(_xlfn.IFS(I188="foreign",53,I188="fictional",54,NOT(OR(I188="foreign",I188="fictional")),SUBSTITUTE(I188,I188,VLOOKUP(I188,Key!$F$2:$G$55,2,))))</f>
        <v>11</v>
      </c>
      <c r="K188">
        <f t="shared" si="17"/>
        <v>1</v>
      </c>
      <c r="L188">
        <f>VLOOKUP(H188, Key!$G$2:$J$54, 2)</f>
        <v>5</v>
      </c>
      <c r="M188">
        <f>VLOOKUP(J188, Key!$G$2:$J$54, 2)</f>
        <v>5</v>
      </c>
      <c r="N188">
        <f>VLOOKUP("*"&amp;G188&amp;"*",Key!$M$2:$N$6,2,FALSE)</f>
        <v>3</v>
      </c>
      <c r="O188">
        <f>VLOOKUP("*"&amp;G188&amp;"*",Key!$Q$2:$R$11,2,FALSE)</f>
        <v>7</v>
      </c>
      <c r="P188">
        <v>3291</v>
      </c>
      <c r="Q188" s="8">
        <v>25000000</v>
      </c>
      <c r="R188" t="s">
        <v>244</v>
      </c>
      <c r="S188">
        <f>VLOOKUP(R188, Key!$T$2:$U$9, 2, FALSE)</f>
        <v>8</v>
      </c>
      <c r="T188">
        <f t="shared" si="18"/>
        <v>1</v>
      </c>
      <c r="U188">
        <f>_xlfn.IFS(F188=2017, VLOOKUP(H188, 'State Pop'!$B$2:$F$55,5),F188=2016, VLOOKUP(H188, 'State Pop'!$B$2:$F$55,4), F188=2015, VLOOKUP(H188, 'State Pop'!$B$2:$F$55,3), F188=2014, VLOOKUP(H188, 'State Pop'!$B$2:$F$55,2))</f>
        <v>10313620</v>
      </c>
      <c r="V188">
        <f>_xlfn.IFS(C197=2014, _xlfn.IFS(D197=1, VLOOKUP(H188, Film_Workers!$B$2:$AR$55, 2, FALSE), D197=2, VLOOKUP(H188, Film_Workers!$B$2:$AR$55, 3, FALSE), D197=3, VLOOKUP(H188, Film_Workers!$B$2:$AR$55, 4, FALSE), D197=4, VLOOKUP(H188, Film_Workers!$B$2:$AR$55, 5, FALSE), D197=5, VLOOKUP(H188, Film_Workers!$B$2:$AR$55, 6, FALSE), D197=6, VLOOKUP(H188, Film_Workers!$B$2:$AR$55, 7, FALSE), D197=7, VLOOKUP(H188, Film_Workers!$B$2:$AR$55, 8, FALSE), D197=8, VLOOKUP(H188, Film_Workers!$B$2:$AR$55, 9, FALSE), D197=9, VLOOKUP(H188, Film_Workers!$B$2:$AR$55, 10, FALSE), D197=10, VLOOKUP(H188, Film_Workers!$B$2:$AR$55, 11, FALSE), D197=11, VLOOKUP(H188, Film_Workers!$B$2:$AR$55, 12, FALSE), D197=12, VLOOKUP(H188, Film_Workers!$B$2:$AR$55, 13, FALSE)), C197=2015, _xlfn.IFS(D197=1, VLOOKUP(H188, Film_Workers!$B$2:$AR$55, 14, FALSE), D197=2, VLOOKUP(H188, Film_Workers!$B$2:$AR$55, 15, FALSE), D197=3, VLOOKUP(H188, Film_Workers!$B$2:$AR$55, 16, FALSE), D197=4, VLOOKUP(H188, Film_Workers!$B$2:$AR$55, 17, FALSE), D197=5, VLOOKUP(H188, Film_Workers!$B$2:$AR$55, 18, FALSE), D197=6, VLOOKUP(H188, Film_Workers!$B$2:$AR$55, 19, FALSE), D197=7, VLOOKUP(H188, Film_Workers!$B$2:$AR$55, 20, FALSE), D197=8, VLOOKUP(H188, Film_Workers!$B$2:$AR$55, 21, FALSE), D197=9, VLOOKUP(H188, Film_Workers!$B$2:$AR$55, 22, FALSE), D197=10, VLOOKUP(H188, Film_Workers!$B$2:$AR$55, 23, FALSE), D197=11, VLOOKUP(H188, Film_Workers!$B$2:$AR$55, 24, FALSE), D197=12, VLOOKUP(H188, Film_Workers!$B$2:$AR$55, 25, FALSE)), C197=2016, _xlfn.IFS(D197=1, VLOOKUP(H188, Film_Workers!$B$2:$AR$55, 26, FALSE), D197=2, VLOOKUP(H188, Film_Workers!$B$2:$AR$55, 27, FALSE), D197=3, VLOOKUP(H188, Film_Workers!$B$2:$AR$55, 28, FALSE), D197=4, VLOOKUP(H188, Film_Workers!$B$2:$AR$55, 29, FALSE), D197=5, VLOOKUP(H188, Film_Workers!$B$2:$AR$55, 30, FALSE), D197=6, VLOOKUP(H188, Film_Workers!$B$2:$AR$55, 31, FALSE), D197=7, VLOOKUP(H188, Film_Workers!$B$2:$AR$55, 32, FALSE), D197=8, VLOOKUP(H188, Film_Workers!$B$2:$AR$55, 33, FALSE), D197=9, VLOOKUP(H188, Film_Workers!$B$2:$AR$55, 34, FALSE), D197=10, VLOOKUP(H188, Film_Workers!$B$2:$AR$55, 35, FALSE), D197=11, VLOOKUP(H188, Film_Workers!$B$2:$AR$55, 36, FALSE), D197=12, VLOOKUP(H188, Film_Workers!$B$2:$AR$55, 37, FALSE)), C197=2017, _xlfn.IFS(D197=1, VLOOKUP(H188, Film_Workers!$B$2:$AR$55, 38, FALSE), D197=2, VLOOKUP(H188, Film_Workers!$B$2:$AR$55, 39, FALSE), D197=3, VLOOKUP(H188, Film_Workers!$B$2:$AR$55, 40, FALSE), D197=4, VLOOKUP(H188, Film_Workers!$B$2:$AR$55, 41, FALSE), D197=5, VLOOKUP(H188, Film_Workers!$B$2:$AR$55, 42, FALSE), D197=6, VLOOKUP(H188, Film_Workers!$B$2:$AR$55, 43)))</f>
        <v>6223</v>
      </c>
      <c r="W188">
        <f>_xlfn.IFS(C188=2014, _xlfn.IFS(D188=1, VLOOKUP(H188, Priv_Workers!$B$2:$AR$55, 2, FALSE), D188=2, VLOOKUP(H188, Priv_Workers!$B$2:$AR$55, 3, FALSE), D188=3, VLOOKUP(H188, Priv_Workers!$B$2:$AR$55, 4, FALSE), D188=4, VLOOKUP(H188, Priv_Workers!$B$2:$AR$55, 5, FALSE), D188=5, VLOOKUP(H188, Priv_Workers!$B$2:$AR$55, 6, FALSE), D188=6, VLOOKUP(H188, Priv_Workers!$B$2:$AR$55, 7, FALSE), D188=7, VLOOKUP(H188, Priv_Workers!$B$2:$AR$55, 8, FALSE), D188=8, VLOOKUP(H188, Priv_Workers!$B$2:$AR$55, 9, FALSE), D188=9, VLOOKUP(H188, Priv_Workers!$B$2:$AR$55, 10, FALSE), D188=10, VLOOKUP(H188, Priv_Workers!$B$2:$AR$55, 11, FALSE), D188=11, VLOOKUP(H188, Priv_Workers!$B$2:$AR$55, 12, FALSE), D188=12, VLOOKUP(H188, Priv_Workers!$B$2:$AR$55, 13, FALSE)), C188=2015, _xlfn.IFS(D188=1, VLOOKUP(H188, Priv_Workers!$B$2:$AR$55, 14, FALSE), D188=2, VLOOKUP(H188, Priv_Workers!$B$2:$AR$55, 15, FALSE), D188=3, VLOOKUP(H188, Priv_Workers!$B$2:$AR$55, 16, FALSE), D188=4, VLOOKUP(H188, Priv_Workers!$B$2:$AR$55, 17, FALSE), D188=5, VLOOKUP(H188, Priv_Workers!$B$2:$AR$55, 18, FALSE), D188=6, VLOOKUP(H188, Priv_Workers!$B$2:$AR$55, 19, FALSE), D188=7, VLOOKUP(H188, Priv_Workers!$B$2:$AR$55, 20, FALSE), D188=8, VLOOKUP(H188, Priv_Workers!$B$2:$AR$55, 21, FALSE), D188=9, VLOOKUP(H188, Priv_Workers!$B$2:$AR$55, 22, FALSE), D188=10, VLOOKUP(H188, Priv_Workers!$B$2:$AR$55, 23, FALSE), D188=11, VLOOKUP(H188, Priv_Workers!$B$2:$AR$55, 24, FALSE), D188=12, VLOOKUP(H188, Priv_Workers!$B$2:$AR$55, 25, FALSE)), C188=2016, _xlfn.IFS(D188=1, VLOOKUP(H188, Priv_Workers!$B$2:$AR$55, 26, FALSE), D188=2, VLOOKUP(H188, Priv_Workers!$B$2:$AR$55, 27, FALSE), D188=3, VLOOKUP(H188, Priv_Workers!$B$2:$AR$55, 28, FALSE), D188=4, VLOOKUP(H188, Priv_Workers!$B$2:$AR$55, 29, FALSE), D188=5, VLOOKUP(H188, Priv_Workers!$B$2:$AR$55, 30, FALSE), D188=6, VLOOKUP(H188, Priv_Workers!$B$2:$AR$55, 31, FALSE), D188=7, VLOOKUP(H188, Priv_Workers!$B$2:$AR$55, 32, FALSE), D188=8, VLOOKUP(H188, Priv_Workers!$B$2:$AR$55, 33, FALSE), D188=9, VLOOKUP(H188, Priv_Workers!$B$2:$AR$55, 34, FALSE), D188=10, VLOOKUP(H188, Priv_Workers!$B$2:$AR$55, 35, FALSE), D188=11, VLOOKUP(H188, Priv_Workers!$B$2:$AR$55, 36, FALSE), D188=12, VLOOKUP(H188, Priv_Workers!$B$2:$AR$55, 37, FALSE)), C188=2017, _xlfn.IFS(D188=1, VLOOKUP(H188, Priv_Workers!$B$2:$AR$55, 38, FALSE), D188=2, VLOOKUP(H188, Priv_Workers!$B$2:$AR$55, 39, FALSE), D188=3, VLOOKUP(H188, Priv_Workers!$B$2:$AR$55, 40, FALSE), D188=4, VLOOKUP(H188, Priv_Workers!$B$2:$AR$55, 41, FALSE), D188=5, VLOOKUP(H188, Priv_Workers!$B$2:$AR$55, 42, FALSE), D188=6, VLOOKUP(H188, Priv_Workers!$B$2:$AR$55, 43)))</f>
        <v>3534577</v>
      </c>
      <c r="X188" s="15">
        <f t="shared" si="19"/>
        <v>1.7606067147497423E-3</v>
      </c>
      <c r="Y188" s="8">
        <f>_xlfn.IFS(C188=2014, _xlfn.IFS(E188=1, VLOOKUP(H188, Wage_Info!$B$2:$AD$55, 2, FALSE), E188=2, VLOOKUP(H188, Wage_Info!$B$2:$AD$55, 3, FALSE), E188=3, VLOOKUP(H188, Wage_Info!$B$2:$AD$55, 4, FALSE), E188=4, VLOOKUP(H188, Wage_Info!$B$2:$AD$55, 5, FALSE)), C188=2015, _xlfn.IFS(E188=1, VLOOKUP(H188, Wage_Info!$B$2:$AD$55, 6, FALSE), E188=2, VLOOKUP(H188, Wage_Info!$B$2:$AD$55, 7, FALSE), E188=3, VLOOKUP(H188, Wage_Info!$B$2:$AD$55, 8, FALSE), E188=4, VLOOKUP(H188, Wage_Info!$B$2:$AD$55, 9, FALSE)), C188=2016, _xlfn.IFS(E188=1, VLOOKUP(H188, Wage_Info!$B$2:$AD$55, 10, FALSE), E188=2, VLOOKUP(H188, Wage_Info!$B$2:$AD$55, 11, FALSE), E188=3, VLOOKUP(H188, Wage_Info!$B$2:$AD$55, 12, FALSE), E188=4, VLOOKUP(H188, Wage_Info!$B$2:$AD$55, 13, FALSE)), C188=2017, _xlfn.IFS(E188=1, VLOOKUP(H188, Wage_Info!$B$2:$AD$55, 14, FALSE), E188=2, VLOOKUP(H188, Wage_Info!$B$2:$AD$55, 15, FALSE)))</f>
        <v>94216253</v>
      </c>
      <c r="Z188" s="8">
        <f>_xlfn.IFS(C188=2014, _xlfn.IFS(E188=1, VLOOKUP(H188, Wage_Info!$B$2:$AD$55, 16, FALSE), E188=2, VLOOKUP(H188, Wage_Info!$B$2:$AD$55, 17, FALSE), E188=3, VLOOKUP(H188, Wage_Info!$B$2:$AD$55, 18, FALSE), E188=4, VLOOKUP(H188, Wage_Info!$B$2:$AD$55, 19, FALSE)), C188=2015, _xlfn.IFS(E188=1, VLOOKUP(H188, Wage_Info!$B$2:$AD$55, 20, FALSE), E188=2, VLOOKUP(H188, Wage_Info!$B$2:$AD$55, 21, FALSE), E188=3, VLOOKUP(H188, Wage_Info!$B$2:$AD$55, 22, FALSE), E188=4, VLOOKUP(H188, Wage_Info!$B$2:$AD$55, 23, FALSE)), C188=2016, _xlfn.IFS(E188=1, VLOOKUP(H188, Wage_Info!$B$2:$AD$55, 24, FALSE), E188=2, VLOOKUP(H188, Wage_Info!$B$2:$AD$55, 25, FALSE), E188=3, VLOOKUP(H188, Wage_Info!$B$2:$AD$55, 26, FALSE), E188=4, VLOOKUP(H188, Wage_Info!$B$2:$AD$55, 27, FALSE)), C188=2017, _xlfn.IFS(E188=1, VLOOKUP(H188, Wage_Info!$B$2:$AD$55, 28, FALSE), E188=2, VLOOKUP(H188, Wage_Info!$B$2:$AD$55, 29, FALSE)))</f>
        <v>42086831937</v>
      </c>
      <c r="AA188" s="16">
        <f t="shared" si="20"/>
        <v>2.2386159438427867E-3</v>
      </c>
      <c r="AB188">
        <f>Key!C51</f>
        <v>1</v>
      </c>
      <c r="AC188">
        <f t="shared" si="21"/>
        <v>0</v>
      </c>
      <c r="AD188">
        <f t="shared" si="22"/>
        <v>0</v>
      </c>
      <c r="AE188">
        <f t="shared" si="23"/>
        <v>0</v>
      </c>
    </row>
    <row r="189" spans="1:31" x14ac:dyDescent="0.3">
      <c r="A189">
        <v>54</v>
      </c>
      <c r="B189">
        <v>54</v>
      </c>
      <c r="C189">
        <v>2015</v>
      </c>
      <c r="D189">
        <v>8</v>
      </c>
      <c r="E189">
        <f t="shared" si="16"/>
        <v>3</v>
      </c>
      <c r="F189">
        <v>2016</v>
      </c>
      <c r="G189" t="s">
        <v>15</v>
      </c>
      <c r="H189" s="13">
        <f>VALUE(IF(G189="foreign",53,SUBSTITUTE(G189,G189,VLOOKUP(G189,Key!$F$2:$G$55,2,))))</f>
        <v>5</v>
      </c>
      <c r="I189" t="s">
        <v>15</v>
      </c>
      <c r="J189">
        <f>VALUE(_xlfn.IFS(I189="foreign",53,I189="fictional",54,NOT(OR(I189="foreign",I189="fictional")),SUBSTITUTE(I189,I189,VLOOKUP(I189,Key!$F$2:$G$55,2,))))</f>
        <v>5</v>
      </c>
      <c r="K189">
        <f t="shared" si="17"/>
        <v>1</v>
      </c>
      <c r="L189">
        <f>VLOOKUP(H189, Key!$G$2:$J$54, 2)</f>
        <v>3</v>
      </c>
      <c r="M189">
        <f>VLOOKUP(J189, Key!$G$2:$J$54, 2)</f>
        <v>3</v>
      </c>
      <c r="N189">
        <f>VLOOKUP("*"&amp;G189&amp;"*",Key!$M$2:$N$6,2,FALSE)</f>
        <v>4</v>
      </c>
      <c r="O189">
        <f>VLOOKUP("*"&amp;G189&amp;"*",Key!$Q$2:$R$11,2,FALSE)</f>
        <v>6</v>
      </c>
      <c r="P189">
        <v>3236</v>
      </c>
      <c r="Q189" s="8">
        <v>30000000</v>
      </c>
      <c r="R189" t="s">
        <v>215</v>
      </c>
      <c r="S189">
        <f>VLOOKUP(R189, Key!$T$2:$U$9, 2, FALSE)</f>
        <v>7</v>
      </c>
      <c r="T189">
        <f t="shared" si="18"/>
        <v>1</v>
      </c>
      <c r="U189">
        <f>_xlfn.IFS(F189=2017, VLOOKUP(H189, 'State Pop'!$B$2:$F$55,5),F189=2016, VLOOKUP(H189, 'State Pop'!$B$2:$F$55,4), F189=2015, VLOOKUP(H189, 'State Pop'!$B$2:$F$55,3), F189=2014, VLOOKUP(H189, 'State Pop'!$B$2:$F$55,2))</f>
        <v>39296476</v>
      </c>
      <c r="V189">
        <f>_xlfn.IFS(C198=2014, _xlfn.IFS(D198=1, VLOOKUP(H189, Film_Workers!$B$2:$AR$55, 2, FALSE), D198=2, VLOOKUP(H189, Film_Workers!$B$2:$AR$55, 3, FALSE), D198=3, VLOOKUP(H189, Film_Workers!$B$2:$AR$55, 4, FALSE), D198=4, VLOOKUP(H189, Film_Workers!$B$2:$AR$55, 5, FALSE), D198=5, VLOOKUP(H189, Film_Workers!$B$2:$AR$55, 6, FALSE), D198=6, VLOOKUP(H189, Film_Workers!$B$2:$AR$55, 7, FALSE), D198=7, VLOOKUP(H189, Film_Workers!$B$2:$AR$55, 8, FALSE), D198=8, VLOOKUP(H189, Film_Workers!$B$2:$AR$55, 9, FALSE), D198=9, VLOOKUP(H189, Film_Workers!$B$2:$AR$55, 10, FALSE), D198=10, VLOOKUP(H189, Film_Workers!$B$2:$AR$55, 11, FALSE), D198=11, VLOOKUP(H189, Film_Workers!$B$2:$AR$55, 12, FALSE), D198=12, VLOOKUP(H189, Film_Workers!$B$2:$AR$55, 13, FALSE)), C198=2015, _xlfn.IFS(D198=1, VLOOKUP(H189, Film_Workers!$B$2:$AR$55, 14, FALSE), D198=2, VLOOKUP(H189, Film_Workers!$B$2:$AR$55, 15, FALSE), D198=3, VLOOKUP(H189, Film_Workers!$B$2:$AR$55, 16, FALSE), D198=4, VLOOKUP(H189, Film_Workers!$B$2:$AR$55, 17, FALSE), D198=5, VLOOKUP(H189, Film_Workers!$B$2:$AR$55, 18, FALSE), D198=6, VLOOKUP(H189, Film_Workers!$B$2:$AR$55, 19, FALSE), D198=7, VLOOKUP(H189, Film_Workers!$B$2:$AR$55, 20, FALSE), D198=8, VLOOKUP(H189, Film_Workers!$B$2:$AR$55, 21, FALSE), D198=9, VLOOKUP(H189, Film_Workers!$B$2:$AR$55, 22, FALSE), D198=10, VLOOKUP(H189, Film_Workers!$B$2:$AR$55, 23, FALSE), D198=11, VLOOKUP(H189, Film_Workers!$B$2:$AR$55, 24, FALSE), D198=12, VLOOKUP(H189, Film_Workers!$B$2:$AR$55, 25, FALSE)), C198=2016, _xlfn.IFS(D198=1, VLOOKUP(H189, Film_Workers!$B$2:$AR$55, 26, FALSE), D198=2, VLOOKUP(H189, Film_Workers!$B$2:$AR$55, 27, FALSE), D198=3, VLOOKUP(H189, Film_Workers!$B$2:$AR$55, 28, FALSE), D198=4, VLOOKUP(H189, Film_Workers!$B$2:$AR$55, 29, FALSE), D198=5, VLOOKUP(H189, Film_Workers!$B$2:$AR$55, 30, FALSE), D198=6, VLOOKUP(H189, Film_Workers!$B$2:$AR$55, 31, FALSE), D198=7, VLOOKUP(H189, Film_Workers!$B$2:$AR$55, 32, FALSE), D198=8, VLOOKUP(H189, Film_Workers!$B$2:$AR$55, 33, FALSE), D198=9, VLOOKUP(H189, Film_Workers!$B$2:$AR$55, 34, FALSE), D198=10, VLOOKUP(H189, Film_Workers!$B$2:$AR$55, 35, FALSE), D198=11, VLOOKUP(H189, Film_Workers!$B$2:$AR$55, 36, FALSE), D198=12, VLOOKUP(H189, Film_Workers!$B$2:$AR$55, 37, FALSE)), C198=2017, _xlfn.IFS(D198=1, VLOOKUP(H189, Film_Workers!$B$2:$AR$55, 38, FALSE), D198=2, VLOOKUP(H189, Film_Workers!$B$2:$AR$55, 39, FALSE), D198=3, VLOOKUP(H189, Film_Workers!$B$2:$AR$55, 40, FALSE), D198=4, VLOOKUP(H189, Film_Workers!$B$2:$AR$55, 41, FALSE), D198=5, VLOOKUP(H189, Film_Workers!$B$2:$AR$55, 42, FALSE), D198=6, VLOOKUP(H189, Film_Workers!$B$2:$AR$55, 43)))</f>
        <v>118911</v>
      </c>
      <c r="W189">
        <f>_xlfn.IFS(C189=2014, _xlfn.IFS(D189=1, VLOOKUP(H189, Priv_Workers!$B$2:$AR$55, 2, FALSE), D189=2, VLOOKUP(H189, Priv_Workers!$B$2:$AR$55, 3, FALSE), D189=3, VLOOKUP(H189, Priv_Workers!$B$2:$AR$55, 4, FALSE), D189=4, VLOOKUP(H189, Priv_Workers!$B$2:$AR$55, 5, FALSE), D189=5, VLOOKUP(H189, Priv_Workers!$B$2:$AR$55, 6, FALSE), D189=6, VLOOKUP(H189, Priv_Workers!$B$2:$AR$55, 7, FALSE), D189=7, VLOOKUP(H189, Priv_Workers!$B$2:$AR$55, 8, FALSE), D189=8, VLOOKUP(H189, Priv_Workers!$B$2:$AR$55, 9, FALSE), D189=9, VLOOKUP(H189, Priv_Workers!$B$2:$AR$55, 10, FALSE), D189=10, VLOOKUP(H189, Priv_Workers!$B$2:$AR$55, 11, FALSE), D189=11, VLOOKUP(H189, Priv_Workers!$B$2:$AR$55, 12, FALSE), D189=12, VLOOKUP(H189, Priv_Workers!$B$2:$AR$55, 13, FALSE)), C189=2015, _xlfn.IFS(D189=1, VLOOKUP(H189, Priv_Workers!$B$2:$AR$55, 14, FALSE), D189=2, VLOOKUP(H189, Priv_Workers!$B$2:$AR$55, 15, FALSE), D189=3, VLOOKUP(H189, Priv_Workers!$B$2:$AR$55, 16, FALSE), D189=4, VLOOKUP(H189, Priv_Workers!$B$2:$AR$55, 17, FALSE), D189=5, VLOOKUP(H189, Priv_Workers!$B$2:$AR$55, 18, FALSE), D189=6, VLOOKUP(H189, Priv_Workers!$B$2:$AR$55, 19, FALSE), D189=7, VLOOKUP(H189, Priv_Workers!$B$2:$AR$55, 20, FALSE), D189=8, VLOOKUP(H189, Priv_Workers!$B$2:$AR$55, 21, FALSE), D189=9, VLOOKUP(H189, Priv_Workers!$B$2:$AR$55, 22, FALSE), D189=10, VLOOKUP(H189, Priv_Workers!$B$2:$AR$55, 23, FALSE), D189=11, VLOOKUP(H189, Priv_Workers!$B$2:$AR$55, 24, FALSE), D189=12, VLOOKUP(H189, Priv_Workers!$B$2:$AR$55, 25, FALSE)), C189=2016, _xlfn.IFS(D189=1, VLOOKUP(H189, Priv_Workers!$B$2:$AR$55, 26, FALSE), D189=2, VLOOKUP(H189, Priv_Workers!$B$2:$AR$55, 27, FALSE), D189=3, VLOOKUP(H189, Priv_Workers!$B$2:$AR$55, 28, FALSE), D189=4, VLOOKUP(H189, Priv_Workers!$B$2:$AR$55, 29, FALSE), D189=5, VLOOKUP(H189, Priv_Workers!$B$2:$AR$55, 30, FALSE), D189=6, VLOOKUP(H189, Priv_Workers!$B$2:$AR$55, 31, FALSE), D189=7, VLOOKUP(H189, Priv_Workers!$B$2:$AR$55, 32, FALSE), D189=8, VLOOKUP(H189, Priv_Workers!$B$2:$AR$55, 33, FALSE), D189=9, VLOOKUP(H189, Priv_Workers!$B$2:$AR$55, 34, FALSE), D189=10, VLOOKUP(H189, Priv_Workers!$B$2:$AR$55, 35, FALSE), D189=11, VLOOKUP(H189, Priv_Workers!$B$2:$AR$55, 36, FALSE), D189=12, VLOOKUP(H189, Priv_Workers!$B$2:$AR$55, 37, FALSE)), C189=2017, _xlfn.IFS(D189=1, VLOOKUP(H189, Priv_Workers!$B$2:$AR$55, 38, FALSE), D189=2, VLOOKUP(H189, Priv_Workers!$B$2:$AR$55, 39, FALSE), D189=3, VLOOKUP(H189, Priv_Workers!$B$2:$AR$55, 40, FALSE), D189=4, VLOOKUP(H189, Priv_Workers!$B$2:$AR$55, 41, FALSE), D189=5, VLOOKUP(H189, Priv_Workers!$B$2:$AR$55, 42, FALSE), D189=6, VLOOKUP(H189, Priv_Workers!$B$2:$AR$55, 43)))</f>
        <v>14112896</v>
      </c>
      <c r="X189" s="15">
        <f t="shared" si="19"/>
        <v>8.4256980282431046E-3</v>
      </c>
      <c r="Y189" s="8">
        <f>_xlfn.IFS(C189=2014, _xlfn.IFS(E189=1, VLOOKUP(H189, Wage_Info!$B$2:$AD$55, 2, FALSE), E189=2, VLOOKUP(H189, Wage_Info!$B$2:$AD$55, 3, FALSE), E189=3, VLOOKUP(H189, Wage_Info!$B$2:$AD$55, 4, FALSE), E189=4, VLOOKUP(H189, Wage_Info!$B$2:$AD$55, 5, FALSE)), C189=2015, _xlfn.IFS(E189=1, VLOOKUP(H189, Wage_Info!$B$2:$AD$55, 6, FALSE), E189=2, VLOOKUP(H189, Wage_Info!$B$2:$AD$55, 7, FALSE), E189=3, VLOOKUP(H189, Wage_Info!$B$2:$AD$55, 8, FALSE), E189=4, VLOOKUP(H189, Wage_Info!$B$2:$AD$55, 9, FALSE)), C189=2016, _xlfn.IFS(E189=1, VLOOKUP(H189, Wage_Info!$B$2:$AD$55, 10, FALSE), E189=2, VLOOKUP(H189, Wage_Info!$B$2:$AD$55, 11, FALSE), E189=3, VLOOKUP(H189, Wage_Info!$B$2:$AD$55, 12, FALSE), E189=4, VLOOKUP(H189, Wage_Info!$B$2:$AD$55, 13, FALSE)), C189=2017, _xlfn.IFS(E189=1, VLOOKUP(H189, Wage_Info!$B$2:$AD$55, 14, FALSE), E189=2, VLOOKUP(H189, Wage_Info!$B$2:$AD$55, 15, FALSE)))</f>
        <v>2861042669</v>
      </c>
      <c r="Z189" s="8">
        <f>_xlfn.IFS(C189=2014, _xlfn.IFS(E189=1, VLOOKUP(H189, Wage_Info!$B$2:$AD$55, 16, FALSE), E189=2, VLOOKUP(H189, Wage_Info!$B$2:$AD$55, 17, FALSE), E189=3, VLOOKUP(H189, Wage_Info!$B$2:$AD$55, 18, FALSE), E189=4, VLOOKUP(H189, Wage_Info!$B$2:$AD$55, 19, FALSE)), C189=2015, _xlfn.IFS(E189=1, VLOOKUP(H189, Wage_Info!$B$2:$AD$55, 20, FALSE), E189=2, VLOOKUP(H189, Wage_Info!$B$2:$AD$55, 21, FALSE), E189=3, VLOOKUP(H189, Wage_Info!$B$2:$AD$55, 22, FALSE), E189=4, VLOOKUP(H189, Wage_Info!$B$2:$AD$55, 23, FALSE)), C189=2016, _xlfn.IFS(E189=1, VLOOKUP(H189, Wage_Info!$B$2:$AD$55, 24, FALSE), E189=2, VLOOKUP(H189, Wage_Info!$B$2:$AD$55, 25, FALSE), E189=3, VLOOKUP(H189, Wage_Info!$B$2:$AD$55, 26, FALSE), E189=4, VLOOKUP(H189, Wage_Info!$B$2:$AD$55, 27, FALSE)), C189=2017, _xlfn.IFS(E189=1, VLOOKUP(H189, Wage_Info!$B$2:$AD$55, 28, FALSE), E189=2, VLOOKUP(H189, Wage_Info!$B$2:$AD$55, 29, FALSE)))</f>
        <v>203882930032</v>
      </c>
      <c r="AA189" s="16">
        <f t="shared" si="20"/>
        <v>1.4032771986114538E-2</v>
      </c>
      <c r="AB189">
        <f>Key!C55</f>
        <v>1</v>
      </c>
      <c r="AC189">
        <f t="shared" si="21"/>
        <v>1</v>
      </c>
      <c r="AD189">
        <f t="shared" si="22"/>
        <v>0</v>
      </c>
      <c r="AE189">
        <f t="shared" si="23"/>
        <v>1</v>
      </c>
    </row>
    <row r="190" spans="1:31" x14ac:dyDescent="0.3">
      <c r="A190">
        <v>77</v>
      </c>
      <c r="B190">
        <v>77</v>
      </c>
      <c r="C190">
        <v>2015</v>
      </c>
      <c r="D190">
        <v>8</v>
      </c>
      <c r="E190">
        <f t="shared" si="16"/>
        <v>3</v>
      </c>
      <c r="F190">
        <v>2016</v>
      </c>
      <c r="G190" t="s">
        <v>187</v>
      </c>
      <c r="H190" s="13">
        <f>VALUE(IF(G190="foreign",53,SUBSTITUTE(G190,G190,VLOOKUP(G190,Key!$F$2:$G$55,2,))))</f>
        <v>53</v>
      </c>
      <c r="I190" t="s">
        <v>187</v>
      </c>
      <c r="J190">
        <f>VALUE(_xlfn.IFS(I190="foreign",53,I190="fictional",54,NOT(OR(I190="foreign",I190="fictional")),SUBSTITUTE(I190,I190,VLOOKUP(I190,Key!$F$2:$G$55,2,))))</f>
        <v>53</v>
      </c>
      <c r="K190">
        <f t="shared" si="17"/>
        <v>1</v>
      </c>
      <c r="L190">
        <f>VLOOKUP(H190, Key!$G$2:$J$54, 2)</f>
        <v>0</v>
      </c>
      <c r="M190">
        <f>VLOOKUP(J190, Key!$G$2:$J$54, 2)</f>
        <v>0</v>
      </c>
      <c r="N190">
        <f>VLOOKUP("*"&amp;G190&amp;"*",Key!$M$2:$N$6,2,FALSE)</f>
        <v>0</v>
      </c>
      <c r="O190">
        <f>VLOOKUP("*"&amp;G190&amp;"*",Key!$Q$2:$R$11,2,FALSE)</f>
        <v>0</v>
      </c>
      <c r="P190">
        <v>2996</v>
      </c>
      <c r="Q190" s="8">
        <v>125000000</v>
      </c>
      <c r="R190" t="s">
        <v>283</v>
      </c>
      <c r="S190">
        <f>VLOOKUP(R190, Key!$T$2:$U$11, 2, FALSE)</f>
        <v>4</v>
      </c>
      <c r="T190">
        <f t="shared" si="18"/>
        <v>0</v>
      </c>
      <c r="U190">
        <f>_xlfn.IFS(F190=2017, VLOOKUP(H190, 'State Pop'!$B$2:$F$55,5),F190=2016, VLOOKUP(H190, 'State Pop'!$B$2:$F$55,4), F190=2015, VLOOKUP(H190, 'State Pop'!$B$2:$F$55,3), F190=2014, VLOOKUP(H190, 'State Pop'!$B$2:$F$55,2))</f>
        <v>0</v>
      </c>
      <c r="V190">
        <f>_xlfn.IFS(C199=2014, _xlfn.IFS(D199=1, VLOOKUP(H190, Film_Workers!$B$2:$AR$55, 2, FALSE), D199=2, VLOOKUP(H190, Film_Workers!$B$2:$AR$55, 3, FALSE), D199=3, VLOOKUP(H190, Film_Workers!$B$2:$AR$55, 4, FALSE), D199=4, VLOOKUP(H190, Film_Workers!$B$2:$AR$55, 5, FALSE), D199=5, VLOOKUP(H190, Film_Workers!$B$2:$AR$55, 6, FALSE), D199=6, VLOOKUP(H190, Film_Workers!$B$2:$AR$55, 7, FALSE), D199=7, VLOOKUP(H190, Film_Workers!$B$2:$AR$55, 8, FALSE), D199=8, VLOOKUP(H190, Film_Workers!$B$2:$AR$55, 9, FALSE), D199=9, VLOOKUP(H190, Film_Workers!$B$2:$AR$55, 10, FALSE), D199=10, VLOOKUP(H190, Film_Workers!$B$2:$AR$55, 11, FALSE), D199=11, VLOOKUP(H190, Film_Workers!$B$2:$AR$55, 12, FALSE), D199=12, VLOOKUP(H190, Film_Workers!$B$2:$AR$55, 13, FALSE)), C199=2015, _xlfn.IFS(D199=1, VLOOKUP(H190, Film_Workers!$B$2:$AR$55, 14, FALSE), D199=2, VLOOKUP(H190, Film_Workers!$B$2:$AR$55, 15, FALSE), D199=3, VLOOKUP(H190, Film_Workers!$B$2:$AR$55, 16, FALSE), D199=4, VLOOKUP(H190, Film_Workers!$B$2:$AR$55, 17, FALSE), D199=5, VLOOKUP(H190, Film_Workers!$B$2:$AR$55, 18, FALSE), D199=6, VLOOKUP(H190, Film_Workers!$B$2:$AR$55, 19, FALSE), D199=7, VLOOKUP(H190, Film_Workers!$B$2:$AR$55, 20, FALSE), D199=8, VLOOKUP(H190, Film_Workers!$B$2:$AR$55, 21, FALSE), D199=9, VLOOKUP(H190, Film_Workers!$B$2:$AR$55, 22, FALSE), D199=10, VLOOKUP(H190, Film_Workers!$B$2:$AR$55, 23, FALSE), D199=11, VLOOKUP(H190, Film_Workers!$B$2:$AR$55, 24, FALSE), D199=12, VLOOKUP(H190, Film_Workers!$B$2:$AR$55, 25, FALSE)), C199=2016, _xlfn.IFS(D199=1, VLOOKUP(H190, Film_Workers!$B$2:$AR$55, 26, FALSE), D199=2, VLOOKUP(H190, Film_Workers!$B$2:$AR$55, 27, FALSE), D199=3, VLOOKUP(H190, Film_Workers!$B$2:$AR$55, 28, FALSE), D199=4, VLOOKUP(H190, Film_Workers!$B$2:$AR$55, 29, FALSE), D199=5, VLOOKUP(H190, Film_Workers!$B$2:$AR$55, 30, FALSE), D199=6, VLOOKUP(H190, Film_Workers!$B$2:$AR$55, 31, FALSE), D199=7, VLOOKUP(H190, Film_Workers!$B$2:$AR$55, 32, FALSE), D199=8, VLOOKUP(H190, Film_Workers!$B$2:$AR$55, 33, FALSE), D199=9, VLOOKUP(H190, Film_Workers!$B$2:$AR$55, 34, FALSE), D199=10, VLOOKUP(H190, Film_Workers!$B$2:$AR$55, 35, FALSE), D199=11, VLOOKUP(H190, Film_Workers!$B$2:$AR$55, 36, FALSE), D199=12, VLOOKUP(H190, Film_Workers!$B$2:$AR$55, 37, FALSE)), C199=2017, _xlfn.IFS(D199=1, VLOOKUP(H190, Film_Workers!$B$2:$AR$55, 38, FALSE), D199=2, VLOOKUP(H190, Film_Workers!$B$2:$AR$55, 39, FALSE), D199=3, VLOOKUP(H190, Film_Workers!$B$2:$AR$55, 40, FALSE), D199=4, VLOOKUP(H190, Film_Workers!$B$2:$AR$55, 41, FALSE), D199=5, VLOOKUP(H190, Film_Workers!$B$2:$AR$55, 42, FALSE), D199=6, VLOOKUP(H190, Film_Workers!$B$2:$AR$55, 43)))</f>
        <v>0</v>
      </c>
      <c r="W190">
        <f>_xlfn.IFS(C190=2014, _xlfn.IFS(D190=1, VLOOKUP(H190, Priv_Workers!$B$2:$AR$55, 2, FALSE), D190=2, VLOOKUP(H190, Priv_Workers!$B$2:$AR$55, 3, FALSE), D190=3, VLOOKUP(H190, Priv_Workers!$B$2:$AR$55, 4, FALSE), D190=4, VLOOKUP(H190, Priv_Workers!$B$2:$AR$55, 5, FALSE), D190=5, VLOOKUP(H190, Priv_Workers!$B$2:$AR$55, 6, FALSE), D190=6, VLOOKUP(H190, Priv_Workers!$B$2:$AR$55, 7, FALSE), D190=7, VLOOKUP(H190, Priv_Workers!$B$2:$AR$55, 8, FALSE), D190=8, VLOOKUP(H190, Priv_Workers!$B$2:$AR$55, 9, FALSE), D190=9, VLOOKUP(H190, Priv_Workers!$B$2:$AR$55, 10, FALSE), D190=10, VLOOKUP(H190, Priv_Workers!$B$2:$AR$55, 11, FALSE), D190=11, VLOOKUP(H190, Priv_Workers!$B$2:$AR$55, 12, FALSE), D190=12, VLOOKUP(H190, Priv_Workers!$B$2:$AR$55, 13, FALSE)), C190=2015, _xlfn.IFS(D190=1, VLOOKUP(H190, Priv_Workers!$B$2:$AR$55, 14, FALSE), D190=2, VLOOKUP(H190, Priv_Workers!$B$2:$AR$55, 15, FALSE), D190=3, VLOOKUP(H190, Priv_Workers!$B$2:$AR$55, 16, FALSE), D190=4, VLOOKUP(H190, Priv_Workers!$B$2:$AR$55, 17, FALSE), D190=5, VLOOKUP(H190, Priv_Workers!$B$2:$AR$55, 18, FALSE), D190=6, VLOOKUP(H190, Priv_Workers!$B$2:$AR$55, 19, FALSE), D190=7, VLOOKUP(H190, Priv_Workers!$B$2:$AR$55, 20, FALSE), D190=8, VLOOKUP(H190, Priv_Workers!$B$2:$AR$55, 21, FALSE), D190=9, VLOOKUP(H190, Priv_Workers!$B$2:$AR$55, 22, FALSE), D190=10, VLOOKUP(H190, Priv_Workers!$B$2:$AR$55, 23, FALSE), D190=11, VLOOKUP(H190, Priv_Workers!$B$2:$AR$55, 24, FALSE), D190=12, VLOOKUP(H190, Priv_Workers!$B$2:$AR$55, 25, FALSE)), C190=2016, _xlfn.IFS(D190=1, VLOOKUP(H190, Priv_Workers!$B$2:$AR$55, 26, FALSE), D190=2, VLOOKUP(H190, Priv_Workers!$B$2:$AR$55, 27, FALSE), D190=3, VLOOKUP(H190, Priv_Workers!$B$2:$AR$55, 28, FALSE), D190=4, VLOOKUP(H190, Priv_Workers!$B$2:$AR$55, 29, FALSE), D190=5, VLOOKUP(H190, Priv_Workers!$B$2:$AR$55, 30, FALSE), D190=6, VLOOKUP(H190, Priv_Workers!$B$2:$AR$55, 31, FALSE), D190=7, VLOOKUP(H190, Priv_Workers!$B$2:$AR$55, 32, FALSE), D190=8, VLOOKUP(H190, Priv_Workers!$B$2:$AR$55, 33, FALSE), D190=9, VLOOKUP(H190, Priv_Workers!$B$2:$AR$55, 34, FALSE), D190=10, VLOOKUP(H190, Priv_Workers!$B$2:$AR$55, 35, FALSE), D190=11, VLOOKUP(H190, Priv_Workers!$B$2:$AR$55, 36, FALSE), D190=12, VLOOKUP(H190, Priv_Workers!$B$2:$AR$55, 37, FALSE)), C190=2017, _xlfn.IFS(D190=1, VLOOKUP(H190, Priv_Workers!$B$2:$AR$55, 38, FALSE), D190=2, VLOOKUP(H190, Priv_Workers!$B$2:$AR$55, 39, FALSE), D190=3, VLOOKUP(H190, Priv_Workers!$B$2:$AR$55, 40, FALSE), D190=4, VLOOKUP(H190, Priv_Workers!$B$2:$AR$55, 41, FALSE), D190=5, VLOOKUP(H190, Priv_Workers!$B$2:$AR$55, 42, FALSE), D190=6, VLOOKUP(H190, Priv_Workers!$B$2:$AR$55, 43)))</f>
        <v>0</v>
      </c>
      <c r="X190" s="15" t="e">
        <f t="shared" si="19"/>
        <v>#DIV/0!</v>
      </c>
      <c r="Y190" s="8">
        <f>_xlfn.IFS(C190=2014, _xlfn.IFS(E190=1, VLOOKUP(H190, Wage_Info!$B$2:$AD$55, 2, FALSE), E190=2, VLOOKUP(H190, Wage_Info!$B$2:$AD$55, 3, FALSE), E190=3, VLOOKUP(H190, Wage_Info!$B$2:$AD$55, 4, FALSE), E190=4, VLOOKUP(H190, Wage_Info!$B$2:$AD$55, 5, FALSE)), C190=2015, _xlfn.IFS(E190=1, VLOOKUP(H190, Wage_Info!$B$2:$AD$55, 6, FALSE), E190=2, VLOOKUP(H190, Wage_Info!$B$2:$AD$55, 7, FALSE), E190=3, VLOOKUP(H190, Wage_Info!$B$2:$AD$55, 8, FALSE), E190=4, VLOOKUP(H190, Wage_Info!$B$2:$AD$55, 9, FALSE)), C190=2016, _xlfn.IFS(E190=1, VLOOKUP(H190, Wage_Info!$B$2:$AD$55, 10, FALSE), E190=2, VLOOKUP(H190, Wage_Info!$B$2:$AD$55, 11, FALSE), E190=3, VLOOKUP(H190, Wage_Info!$B$2:$AD$55, 12, FALSE), E190=4, VLOOKUP(H190, Wage_Info!$B$2:$AD$55, 13, FALSE)), C190=2017, _xlfn.IFS(E190=1, VLOOKUP(H190, Wage_Info!$B$2:$AD$55, 14, FALSE), E190=2, VLOOKUP(H190, Wage_Info!$B$2:$AD$55, 15, FALSE)))</f>
        <v>0</v>
      </c>
      <c r="Z190" s="8">
        <f>_xlfn.IFS(C190=2014, _xlfn.IFS(E190=1, VLOOKUP(H190, Wage_Info!$B$2:$AD$55, 16, FALSE), E190=2, VLOOKUP(H190, Wage_Info!$B$2:$AD$55, 17, FALSE), E190=3, VLOOKUP(H190, Wage_Info!$B$2:$AD$55, 18, FALSE), E190=4, VLOOKUP(H190, Wage_Info!$B$2:$AD$55, 19, FALSE)), C190=2015, _xlfn.IFS(E190=1, VLOOKUP(H190, Wage_Info!$B$2:$AD$55, 20, FALSE), E190=2, VLOOKUP(H190, Wage_Info!$B$2:$AD$55, 21, FALSE), E190=3, VLOOKUP(H190, Wage_Info!$B$2:$AD$55, 22, FALSE), E190=4, VLOOKUP(H190, Wage_Info!$B$2:$AD$55, 23, FALSE)), C190=2016, _xlfn.IFS(E190=1, VLOOKUP(H190, Wage_Info!$B$2:$AD$55, 24, FALSE), E190=2, VLOOKUP(H190, Wage_Info!$B$2:$AD$55, 25, FALSE), E190=3, VLOOKUP(H190, Wage_Info!$B$2:$AD$55, 26, FALSE), E190=4, VLOOKUP(H190, Wage_Info!$B$2:$AD$55, 27, FALSE)), C190=2017, _xlfn.IFS(E190=1, VLOOKUP(H190, Wage_Info!$B$2:$AD$55, 28, FALSE), E190=2, VLOOKUP(H190, Wage_Info!$B$2:$AD$55, 29, FALSE)))</f>
        <v>0</v>
      </c>
      <c r="AA190" s="16" t="e">
        <f t="shared" si="20"/>
        <v>#DIV/0!</v>
      </c>
      <c r="AB190">
        <f>Key!C78</f>
        <v>1</v>
      </c>
      <c r="AC190">
        <f t="shared" si="21"/>
        <v>0</v>
      </c>
      <c r="AD190">
        <f t="shared" si="22"/>
        <v>0</v>
      </c>
      <c r="AE190">
        <f t="shared" si="23"/>
        <v>0</v>
      </c>
    </row>
    <row r="191" spans="1:31" x14ac:dyDescent="0.3">
      <c r="A191">
        <v>84</v>
      </c>
      <c r="B191">
        <v>84</v>
      </c>
      <c r="C191">
        <v>2015</v>
      </c>
      <c r="D191">
        <v>8</v>
      </c>
      <c r="E191">
        <f t="shared" si="16"/>
        <v>3</v>
      </c>
      <c r="F191">
        <v>2016</v>
      </c>
      <c r="G191" t="s">
        <v>187</v>
      </c>
      <c r="H191" s="13">
        <f>VALUE(IF(G191="foreign",53,SUBSTITUTE(G191,G191,VLOOKUP(G191,Key!$F$2:$G$55,2,))))</f>
        <v>53</v>
      </c>
      <c r="I191" t="s">
        <v>187</v>
      </c>
      <c r="J191">
        <f>VALUE(_xlfn.IFS(I191="foreign",53,I191="fictional",54,NOT(OR(I191="foreign",I191="fictional")),SUBSTITUTE(I191,I191,VLOOKUP(I191,Key!$F$2:$G$55,2,))))</f>
        <v>53</v>
      </c>
      <c r="K191">
        <f t="shared" si="17"/>
        <v>1</v>
      </c>
      <c r="L191">
        <f>VLOOKUP(H191, Key!$G$2:$J$54, 2)</f>
        <v>0</v>
      </c>
      <c r="M191">
        <f>VLOOKUP(J191, Key!$G$2:$J$54, 2)</f>
        <v>0</v>
      </c>
      <c r="N191">
        <f>VLOOKUP("*"&amp;G191&amp;"*",Key!$M$2:$N$6,2,FALSE)</f>
        <v>0</v>
      </c>
      <c r="O191">
        <f>VLOOKUP("*"&amp;G191&amp;"*",Key!$Q$2:$R$11,2,FALSE)</f>
        <v>0</v>
      </c>
      <c r="P191">
        <v>2915</v>
      </c>
      <c r="Q191" s="8">
        <v>20000000</v>
      </c>
      <c r="R191" t="s">
        <v>246</v>
      </c>
      <c r="S191">
        <f>VLOOKUP(R191, Key!$T$2:$U$11, 2, FALSE)</f>
        <v>6</v>
      </c>
      <c r="T191">
        <f t="shared" si="18"/>
        <v>0</v>
      </c>
      <c r="U191">
        <f>_xlfn.IFS(F191=2017, VLOOKUP(H191, 'State Pop'!$B$2:$F$55,5),F191=2016, VLOOKUP(H191, 'State Pop'!$B$2:$F$55,4), F191=2015, VLOOKUP(H191, 'State Pop'!$B$2:$F$55,3), F191=2014, VLOOKUP(H191, 'State Pop'!$B$2:$F$55,2))</f>
        <v>0</v>
      </c>
      <c r="V191">
        <f>_xlfn.IFS(C200=2014, _xlfn.IFS(D200=1, VLOOKUP(H191, Film_Workers!$B$2:$AR$55, 2, FALSE), D200=2, VLOOKUP(H191, Film_Workers!$B$2:$AR$55, 3, FALSE), D200=3, VLOOKUP(H191, Film_Workers!$B$2:$AR$55, 4, FALSE), D200=4, VLOOKUP(H191, Film_Workers!$B$2:$AR$55, 5, FALSE), D200=5, VLOOKUP(H191, Film_Workers!$B$2:$AR$55, 6, FALSE), D200=6, VLOOKUP(H191, Film_Workers!$B$2:$AR$55, 7, FALSE), D200=7, VLOOKUP(H191, Film_Workers!$B$2:$AR$55, 8, FALSE), D200=8, VLOOKUP(H191, Film_Workers!$B$2:$AR$55, 9, FALSE), D200=9, VLOOKUP(H191, Film_Workers!$B$2:$AR$55, 10, FALSE), D200=10, VLOOKUP(H191, Film_Workers!$B$2:$AR$55, 11, FALSE), D200=11, VLOOKUP(H191, Film_Workers!$B$2:$AR$55, 12, FALSE), D200=12, VLOOKUP(H191, Film_Workers!$B$2:$AR$55, 13, FALSE)), C200=2015, _xlfn.IFS(D200=1, VLOOKUP(H191, Film_Workers!$B$2:$AR$55, 14, FALSE), D200=2, VLOOKUP(H191, Film_Workers!$B$2:$AR$55, 15, FALSE), D200=3, VLOOKUP(H191, Film_Workers!$B$2:$AR$55, 16, FALSE), D200=4, VLOOKUP(H191, Film_Workers!$B$2:$AR$55, 17, FALSE), D200=5, VLOOKUP(H191, Film_Workers!$B$2:$AR$55, 18, FALSE), D200=6, VLOOKUP(H191, Film_Workers!$B$2:$AR$55, 19, FALSE), D200=7, VLOOKUP(H191, Film_Workers!$B$2:$AR$55, 20, FALSE), D200=8, VLOOKUP(H191, Film_Workers!$B$2:$AR$55, 21, FALSE), D200=9, VLOOKUP(H191, Film_Workers!$B$2:$AR$55, 22, FALSE), D200=10, VLOOKUP(H191, Film_Workers!$B$2:$AR$55, 23, FALSE), D200=11, VLOOKUP(H191, Film_Workers!$B$2:$AR$55, 24, FALSE), D200=12, VLOOKUP(H191, Film_Workers!$B$2:$AR$55, 25, FALSE)), C200=2016, _xlfn.IFS(D200=1, VLOOKUP(H191, Film_Workers!$B$2:$AR$55, 26, FALSE), D200=2, VLOOKUP(H191, Film_Workers!$B$2:$AR$55, 27, FALSE), D200=3, VLOOKUP(H191, Film_Workers!$B$2:$AR$55, 28, FALSE), D200=4, VLOOKUP(H191, Film_Workers!$B$2:$AR$55, 29, FALSE), D200=5, VLOOKUP(H191, Film_Workers!$B$2:$AR$55, 30, FALSE), D200=6, VLOOKUP(H191, Film_Workers!$B$2:$AR$55, 31, FALSE), D200=7, VLOOKUP(H191, Film_Workers!$B$2:$AR$55, 32, FALSE), D200=8, VLOOKUP(H191, Film_Workers!$B$2:$AR$55, 33, FALSE), D200=9, VLOOKUP(H191, Film_Workers!$B$2:$AR$55, 34, FALSE), D200=10, VLOOKUP(H191, Film_Workers!$B$2:$AR$55, 35, FALSE), D200=11, VLOOKUP(H191, Film_Workers!$B$2:$AR$55, 36, FALSE), D200=12, VLOOKUP(H191, Film_Workers!$B$2:$AR$55, 37, FALSE)), C200=2017, _xlfn.IFS(D200=1, VLOOKUP(H191, Film_Workers!$B$2:$AR$55, 38, FALSE), D200=2, VLOOKUP(H191, Film_Workers!$B$2:$AR$55, 39, FALSE), D200=3, VLOOKUP(H191, Film_Workers!$B$2:$AR$55, 40, FALSE), D200=4, VLOOKUP(H191, Film_Workers!$B$2:$AR$55, 41, FALSE), D200=5, VLOOKUP(H191, Film_Workers!$B$2:$AR$55, 42, FALSE), D200=6, VLOOKUP(H191, Film_Workers!$B$2:$AR$55, 43)))</f>
        <v>0</v>
      </c>
      <c r="W191">
        <f>_xlfn.IFS(C191=2014, _xlfn.IFS(D191=1, VLOOKUP(H191, Priv_Workers!$B$2:$AR$55, 2, FALSE), D191=2, VLOOKUP(H191, Priv_Workers!$B$2:$AR$55, 3, FALSE), D191=3, VLOOKUP(H191, Priv_Workers!$B$2:$AR$55, 4, FALSE), D191=4, VLOOKUP(H191, Priv_Workers!$B$2:$AR$55, 5, FALSE), D191=5, VLOOKUP(H191, Priv_Workers!$B$2:$AR$55, 6, FALSE), D191=6, VLOOKUP(H191, Priv_Workers!$B$2:$AR$55, 7, FALSE), D191=7, VLOOKUP(H191, Priv_Workers!$B$2:$AR$55, 8, FALSE), D191=8, VLOOKUP(H191, Priv_Workers!$B$2:$AR$55, 9, FALSE), D191=9, VLOOKUP(H191, Priv_Workers!$B$2:$AR$55, 10, FALSE), D191=10, VLOOKUP(H191, Priv_Workers!$B$2:$AR$55, 11, FALSE), D191=11, VLOOKUP(H191, Priv_Workers!$B$2:$AR$55, 12, FALSE), D191=12, VLOOKUP(H191, Priv_Workers!$B$2:$AR$55, 13, FALSE)), C191=2015, _xlfn.IFS(D191=1, VLOOKUP(H191, Priv_Workers!$B$2:$AR$55, 14, FALSE), D191=2, VLOOKUP(H191, Priv_Workers!$B$2:$AR$55, 15, FALSE), D191=3, VLOOKUP(H191, Priv_Workers!$B$2:$AR$55, 16, FALSE), D191=4, VLOOKUP(H191, Priv_Workers!$B$2:$AR$55, 17, FALSE), D191=5, VLOOKUP(H191, Priv_Workers!$B$2:$AR$55, 18, FALSE), D191=6, VLOOKUP(H191, Priv_Workers!$B$2:$AR$55, 19, FALSE), D191=7, VLOOKUP(H191, Priv_Workers!$B$2:$AR$55, 20, FALSE), D191=8, VLOOKUP(H191, Priv_Workers!$B$2:$AR$55, 21, FALSE), D191=9, VLOOKUP(H191, Priv_Workers!$B$2:$AR$55, 22, FALSE), D191=10, VLOOKUP(H191, Priv_Workers!$B$2:$AR$55, 23, FALSE), D191=11, VLOOKUP(H191, Priv_Workers!$B$2:$AR$55, 24, FALSE), D191=12, VLOOKUP(H191, Priv_Workers!$B$2:$AR$55, 25, FALSE)), C191=2016, _xlfn.IFS(D191=1, VLOOKUP(H191, Priv_Workers!$B$2:$AR$55, 26, FALSE), D191=2, VLOOKUP(H191, Priv_Workers!$B$2:$AR$55, 27, FALSE), D191=3, VLOOKUP(H191, Priv_Workers!$B$2:$AR$55, 28, FALSE), D191=4, VLOOKUP(H191, Priv_Workers!$B$2:$AR$55, 29, FALSE), D191=5, VLOOKUP(H191, Priv_Workers!$B$2:$AR$55, 30, FALSE), D191=6, VLOOKUP(H191, Priv_Workers!$B$2:$AR$55, 31, FALSE), D191=7, VLOOKUP(H191, Priv_Workers!$B$2:$AR$55, 32, FALSE), D191=8, VLOOKUP(H191, Priv_Workers!$B$2:$AR$55, 33, FALSE), D191=9, VLOOKUP(H191, Priv_Workers!$B$2:$AR$55, 34, FALSE), D191=10, VLOOKUP(H191, Priv_Workers!$B$2:$AR$55, 35, FALSE), D191=11, VLOOKUP(H191, Priv_Workers!$B$2:$AR$55, 36, FALSE), D191=12, VLOOKUP(H191, Priv_Workers!$B$2:$AR$55, 37, FALSE)), C191=2017, _xlfn.IFS(D191=1, VLOOKUP(H191, Priv_Workers!$B$2:$AR$55, 38, FALSE), D191=2, VLOOKUP(H191, Priv_Workers!$B$2:$AR$55, 39, FALSE), D191=3, VLOOKUP(H191, Priv_Workers!$B$2:$AR$55, 40, FALSE), D191=4, VLOOKUP(H191, Priv_Workers!$B$2:$AR$55, 41, FALSE), D191=5, VLOOKUP(H191, Priv_Workers!$B$2:$AR$55, 42, FALSE), D191=6, VLOOKUP(H191, Priv_Workers!$B$2:$AR$55, 43)))</f>
        <v>0</v>
      </c>
      <c r="X191" s="15" t="e">
        <f t="shared" si="19"/>
        <v>#DIV/0!</v>
      </c>
      <c r="Y191" s="8">
        <f>_xlfn.IFS(C191=2014, _xlfn.IFS(E191=1, VLOOKUP(H191, Wage_Info!$B$2:$AD$55, 2, FALSE), E191=2, VLOOKUP(H191, Wage_Info!$B$2:$AD$55, 3, FALSE), E191=3, VLOOKUP(H191, Wage_Info!$B$2:$AD$55, 4, FALSE), E191=4, VLOOKUP(H191, Wage_Info!$B$2:$AD$55, 5, FALSE)), C191=2015, _xlfn.IFS(E191=1, VLOOKUP(H191, Wage_Info!$B$2:$AD$55, 6, FALSE), E191=2, VLOOKUP(H191, Wage_Info!$B$2:$AD$55, 7, FALSE), E191=3, VLOOKUP(H191, Wage_Info!$B$2:$AD$55, 8, FALSE), E191=4, VLOOKUP(H191, Wage_Info!$B$2:$AD$55, 9, FALSE)), C191=2016, _xlfn.IFS(E191=1, VLOOKUP(H191, Wage_Info!$B$2:$AD$55, 10, FALSE), E191=2, VLOOKUP(H191, Wage_Info!$B$2:$AD$55, 11, FALSE), E191=3, VLOOKUP(H191, Wage_Info!$B$2:$AD$55, 12, FALSE), E191=4, VLOOKUP(H191, Wage_Info!$B$2:$AD$55, 13, FALSE)), C191=2017, _xlfn.IFS(E191=1, VLOOKUP(H191, Wage_Info!$B$2:$AD$55, 14, FALSE), E191=2, VLOOKUP(H191, Wage_Info!$B$2:$AD$55, 15, FALSE)))</f>
        <v>0</v>
      </c>
      <c r="Z191" s="8">
        <f>_xlfn.IFS(C191=2014, _xlfn.IFS(E191=1, VLOOKUP(H191, Wage_Info!$B$2:$AD$55, 16, FALSE), E191=2, VLOOKUP(H191, Wage_Info!$B$2:$AD$55, 17, FALSE), E191=3, VLOOKUP(H191, Wage_Info!$B$2:$AD$55, 18, FALSE), E191=4, VLOOKUP(H191, Wage_Info!$B$2:$AD$55, 19, FALSE)), C191=2015, _xlfn.IFS(E191=1, VLOOKUP(H191, Wage_Info!$B$2:$AD$55, 20, FALSE), E191=2, VLOOKUP(H191, Wage_Info!$B$2:$AD$55, 21, FALSE), E191=3, VLOOKUP(H191, Wage_Info!$B$2:$AD$55, 22, FALSE), E191=4, VLOOKUP(H191, Wage_Info!$B$2:$AD$55, 23, FALSE)), C191=2016, _xlfn.IFS(E191=1, VLOOKUP(H191, Wage_Info!$B$2:$AD$55, 24, FALSE), E191=2, VLOOKUP(H191, Wage_Info!$B$2:$AD$55, 25, FALSE), E191=3, VLOOKUP(H191, Wage_Info!$B$2:$AD$55, 26, FALSE), E191=4, VLOOKUP(H191, Wage_Info!$B$2:$AD$55, 27, FALSE)), C191=2017, _xlfn.IFS(E191=1, VLOOKUP(H191, Wage_Info!$B$2:$AD$55, 28, FALSE), E191=2, VLOOKUP(H191, Wage_Info!$B$2:$AD$55, 29, FALSE)))</f>
        <v>0</v>
      </c>
      <c r="AA191" s="16" t="e">
        <f t="shared" si="20"/>
        <v>#DIV/0!</v>
      </c>
      <c r="AB191">
        <f>Key!C85</f>
        <v>1</v>
      </c>
      <c r="AC191">
        <f t="shared" si="21"/>
        <v>0</v>
      </c>
      <c r="AD191">
        <f t="shared" si="22"/>
        <v>0</v>
      </c>
      <c r="AE191">
        <f t="shared" si="23"/>
        <v>0</v>
      </c>
    </row>
    <row r="192" spans="1:31" x14ac:dyDescent="0.3">
      <c r="A192">
        <v>131</v>
      </c>
      <c r="B192">
        <v>131</v>
      </c>
      <c r="C192">
        <v>2015</v>
      </c>
      <c r="D192">
        <v>9</v>
      </c>
      <c r="E192">
        <f t="shared" si="16"/>
        <v>3</v>
      </c>
      <c r="F192">
        <v>2016</v>
      </c>
      <c r="G192" t="s">
        <v>282</v>
      </c>
      <c r="H192" s="13">
        <f>VALUE(IF(G192="foreign",53,SUBSTITUTE(G192,G192,VLOOKUP(G192,Key!$F$2:$G$55,2,))))</f>
        <v>53</v>
      </c>
      <c r="I192" t="s">
        <v>187</v>
      </c>
      <c r="J192">
        <f>VALUE(_xlfn.IFS(I192="foreign",53,I192="fictional",54,NOT(OR(I192="foreign",I192="fictional")),SUBSTITUTE(I192,I192,VLOOKUP(I192,Key!$F$2:$G$55,2,))))</f>
        <v>53</v>
      </c>
      <c r="K192">
        <f t="shared" si="17"/>
        <v>1</v>
      </c>
      <c r="L192">
        <f>VLOOKUP(H192, Key!$G$2:$J$54, 2)</f>
        <v>0</v>
      </c>
      <c r="M192">
        <f>VLOOKUP(J192, Key!$G$2:$J$54, 2)</f>
        <v>0</v>
      </c>
      <c r="N192">
        <f>VLOOKUP("*"&amp;G192&amp;"*",Key!$M$2:$N$6,2,FALSE)</f>
        <v>0</v>
      </c>
      <c r="O192">
        <f>VLOOKUP("*"&amp;G192&amp;"*",Key!$Q$2:$R$11,2,FALSE)</f>
        <v>0</v>
      </c>
      <c r="P192">
        <v>1769</v>
      </c>
      <c r="Q192" s="8">
        <v>18500000</v>
      </c>
      <c r="R192" t="s">
        <v>174</v>
      </c>
      <c r="S192">
        <f>VLOOKUP(R192, Key!$T$2:$U$16, 2, FALSE)</f>
        <v>1</v>
      </c>
      <c r="T192">
        <f t="shared" si="18"/>
        <v>0</v>
      </c>
      <c r="U192">
        <f>_xlfn.IFS(F192=2017, VLOOKUP(H192, 'State Pop'!$B$2:$F$55,5),F192=2016, VLOOKUP(H192, 'State Pop'!$B$2:$F$55,4), F192=2015, VLOOKUP(H192, 'State Pop'!$B$2:$F$55,3), F192=2014, VLOOKUP(H192, 'State Pop'!$B$2:$F$55,2))</f>
        <v>0</v>
      </c>
      <c r="V192">
        <f>_xlfn.IFS(C192=2014, _xlfn.IFS(D192=1, VLOOKUP(H192, Film_Workers!$B$2:$AR$55, 2, FALSE), D192=2, VLOOKUP(H192, Film_Workers!$B$2:$AR$55, 3, FALSE), D192=3, VLOOKUP(H192, Film_Workers!$B$2:$AR$55, 4, FALSE), D192=4, VLOOKUP(H192, Film_Workers!$B$2:$AR$55, 5, FALSE), D192=5, VLOOKUP(H192, Film_Workers!$B$2:$AR$55, 6, FALSE), D192=6, VLOOKUP(H192, Film_Workers!$B$2:$AR$55, 7, FALSE), D192=7, VLOOKUP(H192, Film_Workers!$B$2:$AR$55, 8, FALSE), D192=8, VLOOKUP(H192, Film_Workers!$B$2:$AR$55, 9, FALSE), D192=9, VLOOKUP(H192, Film_Workers!$B$2:$AR$55, 10, FALSE), D192=10, VLOOKUP(H192, Film_Workers!$B$2:$AR$55, 11, FALSE), D192=11, VLOOKUP(H192, Film_Workers!$B$2:$AR$55, 12, FALSE), D192=12, VLOOKUP(H192, Film_Workers!$B$2:$AR$55, 13, FALSE)), C192=2015, _xlfn.IFS(D192=1, VLOOKUP(H192, Film_Workers!$B$2:$AR$55, 14, FALSE), D192=2, VLOOKUP(H192, Film_Workers!$B$2:$AR$55, 15, FALSE), D192=3, VLOOKUP(H192, Film_Workers!$B$2:$AR$55, 16, FALSE), D192=4, VLOOKUP(H192, Film_Workers!$B$2:$AR$55, 17, FALSE), D192=5, VLOOKUP(H192, Film_Workers!$B$2:$AR$55, 18, FALSE), D192=6, VLOOKUP(H192, Film_Workers!$B$2:$AR$55, 19, FALSE), D192=7, VLOOKUP(H192, Film_Workers!$B$2:$AR$55, 20, FALSE), D192=8, VLOOKUP(H192, Film_Workers!$B$2:$AR$55, 21, FALSE), D192=9, VLOOKUP(H192, Film_Workers!$B$2:$AR$55, 22, FALSE), D192=10, VLOOKUP(H192, Film_Workers!$B$2:$AR$55, 23, FALSE), D192=11, VLOOKUP(H192, Film_Workers!$B$2:$AR$55, 24, FALSE), D192=12, VLOOKUP(H192, Film_Workers!$B$2:$AR$55, 25, FALSE)), C192=2016, _xlfn.IFS(D192=1, VLOOKUP(H192, Film_Workers!$B$2:$AR$55, 26, FALSE), D192=2, VLOOKUP(H192, Film_Workers!$B$2:$AR$55, 27, FALSE), D192=3, VLOOKUP(H192, Film_Workers!$B$2:$AR$55, 28, FALSE), D192=4, VLOOKUP(H192, Film_Workers!$B$2:$AR$55, 29, FALSE), D192=5, VLOOKUP(H192, Film_Workers!$B$2:$AR$55, 30, FALSE), D192=6, VLOOKUP(H192, Film_Workers!$B$2:$AR$55, 31, FALSE), D192=7, VLOOKUP(H192, Film_Workers!$B$2:$AR$55, 32, FALSE), D192=8, VLOOKUP(H192, Film_Workers!$B$2:$AR$55, 33, FALSE), D192=9, VLOOKUP(H192, Film_Workers!$B$2:$AR$55, 34, FALSE), D192=10, VLOOKUP(H192, Film_Workers!$B$2:$AR$55, 35, FALSE), D192=11, VLOOKUP(H192, Film_Workers!$B$2:$AR$55, 36, FALSE), D192=12, VLOOKUP(H192, Film_Workers!$B$2:$AR$55, 37, FALSE)), C192=2017, _xlfn.IFS(D192=1, VLOOKUP(H192, Film_Workers!$B$2:$AR$55, 38, FALSE), D192=2, VLOOKUP(H192, Film_Workers!$B$2:$AR$55, 39, FALSE), D192=3, VLOOKUP(H192, Film_Workers!$B$2:$AR$55, 40, FALSE), D192=4, VLOOKUP(H192, Film_Workers!$B$2:$AR$55, 41, FALSE), D192=5, VLOOKUP(H192, Film_Workers!$B$2:$AR$55, 42, FALSE), D192=6, VLOOKUP(H192, Film_Workers!$B$2:$AR$55, 43)))</f>
        <v>0</v>
      </c>
      <c r="W192">
        <f>_xlfn.IFS(C192=2014, _xlfn.IFS(D192=1, VLOOKUP(H192, Priv_Workers!$B$2:$AR$55, 2, FALSE), D192=2, VLOOKUP(H192, Priv_Workers!$B$2:$AR$55, 3, FALSE), D192=3, VLOOKUP(H192, Priv_Workers!$B$2:$AR$55, 4, FALSE), D192=4, VLOOKUP(H192, Priv_Workers!$B$2:$AR$55, 5, FALSE), D192=5, VLOOKUP(H192, Priv_Workers!$B$2:$AR$55, 6, FALSE), D192=6, VLOOKUP(H192, Priv_Workers!$B$2:$AR$55, 7, FALSE), D192=7, VLOOKUP(H192, Priv_Workers!$B$2:$AR$55, 8, FALSE), D192=8, VLOOKUP(H192, Priv_Workers!$B$2:$AR$55, 9, FALSE), D192=9, VLOOKUP(H192, Priv_Workers!$B$2:$AR$55, 10, FALSE), D192=10, VLOOKUP(H192, Priv_Workers!$B$2:$AR$55, 11, FALSE), D192=11, VLOOKUP(H192, Priv_Workers!$B$2:$AR$55, 12, FALSE), D192=12, VLOOKUP(H192, Priv_Workers!$B$2:$AR$55, 13, FALSE)), C192=2015, _xlfn.IFS(D192=1, VLOOKUP(H192, Priv_Workers!$B$2:$AR$55, 14, FALSE), D192=2, VLOOKUP(H192, Priv_Workers!$B$2:$AR$55, 15, FALSE), D192=3, VLOOKUP(H192, Priv_Workers!$B$2:$AR$55, 16, FALSE), D192=4, VLOOKUP(H192, Priv_Workers!$B$2:$AR$55, 17, FALSE), D192=5, VLOOKUP(H192, Priv_Workers!$B$2:$AR$55, 18, FALSE), D192=6, VLOOKUP(H192, Priv_Workers!$B$2:$AR$55, 19, FALSE), D192=7, VLOOKUP(H192, Priv_Workers!$B$2:$AR$55, 20, FALSE), D192=8, VLOOKUP(H192, Priv_Workers!$B$2:$AR$55, 21, FALSE), D192=9, VLOOKUP(H192, Priv_Workers!$B$2:$AR$55, 22, FALSE), D192=10, VLOOKUP(H192, Priv_Workers!$B$2:$AR$55, 23, FALSE), D192=11, VLOOKUP(H192, Priv_Workers!$B$2:$AR$55, 24, FALSE), D192=12, VLOOKUP(H192, Priv_Workers!$B$2:$AR$55, 25, FALSE)), C192=2016, _xlfn.IFS(D192=1, VLOOKUP(H192, Priv_Workers!$B$2:$AR$55, 26, FALSE), D192=2, VLOOKUP(H192, Priv_Workers!$B$2:$AR$55, 27, FALSE), D192=3, VLOOKUP(H192, Priv_Workers!$B$2:$AR$55, 28, FALSE), D192=4, VLOOKUP(H192, Priv_Workers!$B$2:$AR$55, 29, FALSE), D192=5, VLOOKUP(H192, Priv_Workers!$B$2:$AR$55, 30, FALSE), D192=6, VLOOKUP(H192, Priv_Workers!$B$2:$AR$55, 31, FALSE), D192=7, VLOOKUP(H192, Priv_Workers!$B$2:$AR$55, 32, FALSE), D192=8, VLOOKUP(H192, Priv_Workers!$B$2:$AR$55, 33, FALSE), D192=9, VLOOKUP(H192, Priv_Workers!$B$2:$AR$55, 34, FALSE), D192=10, VLOOKUP(H192, Priv_Workers!$B$2:$AR$55, 35, FALSE), D192=11, VLOOKUP(H192, Priv_Workers!$B$2:$AR$55, 36, FALSE), D192=12, VLOOKUP(H192, Priv_Workers!$B$2:$AR$55, 37, FALSE)), C192=2017, _xlfn.IFS(D192=1, VLOOKUP(H192, Priv_Workers!$B$2:$AR$55, 38, FALSE), D192=2, VLOOKUP(H192, Priv_Workers!$B$2:$AR$55, 39, FALSE), D192=3, VLOOKUP(H192, Priv_Workers!$B$2:$AR$55, 40, FALSE), D192=4, VLOOKUP(H192, Priv_Workers!$B$2:$AR$55, 41, FALSE), D192=5, VLOOKUP(H192, Priv_Workers!$B$2:$AR$55, 42, FALSE), D192=6, VLOOKUP(H192, Priv_Workers!$B$2:$AR$55, 43)))</f>
        <v>0</v>
      </c>
      <c r="X192" s="15" t="e">
        <f t="shared" si="19"/>
        <v>#DIV/0!</v>
      </c>
      <c r="Y192" s="8">
        <f>_xlfn.IFS(C192=2014, _xlfn.IFS(E192=1, VLOOKUP(H192, Wage_Info!$B$2:$AD$55, 2, FALSE), E192=2, VLOOKUP(H192, Wage_Info!$B$2:$AD$55, 3, FALSE), E192=3, VLOOKUP(H192, Wage_Info!$B$2:$AD$55, 4, FALSE), E192=4, VLOOKUP(H192, Wage_Info!$B$2:$AD$55, 5, FALSE)), C192=2015, _xlfn.IFS(E192=1, VLOOKUP(H192, Wage_Info!$B$2:$AD$55, 6, FALSE), E192=2, VLOOKUP(H192, Wage_Info!$B$2:$AD$55, 7, FALSE), E192=3, VLOOKUP(H192, Wage_Info!$B$2:$AD$55, 8, FALSE), E192=4, VLOOKUP(H192, Wage_Info!$B$2:$AD$55, 9, FALSE)), C192=2016, _xlfn.IFS(E192=1, VLOOKUP(H192, Wage_Info!$B$2:$AD$55, 10, FALSE), E192=2, VLOOKUP(H192, Wage_Info!$B$2:$AD$55, 11, FALSE), E192=3, VLOOKUP(H192, Wage_Info!$B$2:$AD$55, 12, FALSE), E192=4, VLOOKUP(H192, Wage_Info!$B$2:$AD$55, 13, FALSE)), C192=2017, _xlfn.IFS(E192=1, VLOOKUP(H192, Wage_Info!$B$2:$AD$55, 14, FALSE), E192=2, VLOOKUP(H192, Wage_Info!$B$2:$AD$55, 15, FALSE)))</f>
        <v>0</v>
      </c>
      <c r="Z192" s="8">
        <f>_xlfn.IFS(C192=2014, _xlfn.IFS(E192=1, VLOOKUP(H192, Wage_Info!$B$2:$AD$55, 16, FALSE), E192=2, VLOOKUP(H192, Wage_Info!$B$2:$AD$55, 17, FALSE), E192=3, VLOOKUP(H192, Wage_Info!$B$2:$AD$55, 18, FALSE), E192=4, VLOOKUP(H192, Wage_Info!$B$2:$AD$55, 19, FALSE)), C192=2015, _xlfn.IFS(E192=1, VLOOKUP(H192, Wage_Info!$B$2:$AD$55, 20, FALSE), E192=2, VLOOKUP(H192, Wage_Info!$B$2:$AD$55, 21, FALSE), E192=3, VLOOKUP(H192, Wage_Info!$B$2:$AD$55, 22, FALSE), E192=4, VLOOKUP(H192, Wage_Info!$B$2:$AD$55, 23, FALSE)), C192=2016, _xlfn.IFS(E192=1, VLOOKUP(H192, Wage_Info!$B$2:$AD$55, 24, FALSE), E192=2, VLOOKUP(H192, Wage_Info!$B$2:$AD$55, 25, FALSE), E192=3, VLOOKUP(H192, Wage_Info!$B$2:$AD$55, 26, FALSE), E192=4, VLOOKUP(H192, Wage_Info!$B$2:$AD$55, 27, FALSE)), C192=2017, _xlfn.IFS(E192=1, VLOOKUP(H192, Wage_Info!$B$2:$AD$55, 28, FALSE), E192=2, VLOOKUP(H192, Wage_Info!$B$2:$AD$55, 29, FALSE)))</f>
        <v>0</v>
      </c>
      <c r="AA192" s="16" t="e">
        <f t="shared" si="20"/>
        <v>#DIV/0!</v>
      </c>
      <c r="AB192">
        <f>Key!C132</f>
        <v>1</v>
      </c>
      <c r="AC192">
        <f t="shared" si="21"/>
        <v>0</v>
      </c>
      <c r="AD192">
        <f t="shared" si="22"/>
        <v>0</v>
      </c>
      <c r="AE192">
        <f t="shared" si="23"/>
        <v>0</v>
      </c>
    </row>
    <row r="193" spans="1:31" x14ac:dyDescent="0.3">
      <c r="A193">
        <v>164</v>
      </c>
      <c r="B193">
        <v>164</v>
      </c>
      <c r="C193">
        <v>2015</v>
      </c>
      <c r="D193">
        <v>9</v>
      </c>
      <c r="E193">
        <f t="shared" si="16"/>
        <v>3</v>
      </c>
      <c r="F193">
        <v>2016</v>
      </c>
      <c r="G193" t="s">
        <v>15</v>
      </c>
      <c r="H193" s="13">
        <f>VALUE(IF(G193="foreign",53,SUBSTITUTE(G193,G193,VLOOKUP(G193,Key!$F$2:$G$55,2,))))</f>
        <v>5</v>
      </c>
      <c r="I193" t="s">
        <v>15</v>
      </c>
      <c r="J193">
        <f>VALUE(_xlfn.IFS(I193="foreign",53,I193="fictional",54,NOT(OR(I193="foreign",I193="fictional")),SUBSTITUTE(I193,I193,VLOOKUP(I193,Key!$F$2:$G$55,2,))))</f>
        <v>5</v>
      </c>
      <c r="K193">
        <f t="shared" si="17"/>
        <v>1</v>
      </c>
      <c r="L193">
        <f>VLOOKUP(H193, Key!$G$2:$J$54, 2)</f>
        <v>3</v>
      </c>
      <c r="M193">
        <f>VLOOKUP(J193, Key!$G$2:$J$54, 2)</f>
        <v>3</v>
      </c>
      <c r="N193">
        <f>VLOOKUP("*"&amp;G193&amp;"*",Key!$M$2:$N$6,2,FALSE)</f>
        <v>4</v>
      </c>
      <c r="O193">
        <f>VLOOKUP("*"&amp;G193&amp;"*",Key!$Q$2:$R$11,2,FALSE)</f>
        <v>6</v>
      </c>
      <c r="P193">
        <v>650</v>
      </c>
      <c r="Q193" s="8">
        <v>7000000</v>
      </c>
      <c r="R193" t="s">
        <v>333</v>
      </c>
      <c r="S193">
        <f>VLOOKUP(R193, Key!$T$2:$U$19, 2, FALSE)</f>
        <v>14</v>
      </c>
      <c r="T193">
        <f t="shared" si="18"/>
        <v>1</v>
      </c>
      <c r="U193">
        <f>_xlfn.IFS(F193=2017, VLOOKUP(H193, 'State Pop'!$B$2:$F$55,5),F193=2016, VLOOKUP(H193, 'State Pop'!$B$2:$F$55,4), F193=2015, VLOOKUP(H193, 'State Pop'!$B$2:$F$55,3), F193=2014, VLOOKUP(H193, 'State Pop'!$B$2:$F$55,2))</f>
        <v>39296476</v>
      </c>
      <c r="V193">
        <f>_xlfn.IFS(C193=2014, _xlfn.IFS(D193=1, VLOOKUP(H193, Film_Workers!$B$2:$AR$55, 2, FALSE), D193=2, VLOOKUP(H193, Film_Workers!$B$2:$AR$55, 3, FALSE), D193=3, VLOOKUP(H193, Film_Workers!$B$2:$AR$55, 4, FALSE), D193=4, VLOOKUP(H193, Film_Workers!$B$2:$AR$55, 5, FALSE), D193=5, VLOOKUP(H193, Film_Workers!$B$2:$AR$55, 6, FALSE), D193=6, VLOOKUP(H193, Film_Workers!$B$2:$AR$55, 7, FALSE), D193=7, VLOOKUP(H193, Film_Workers!$B$2:$AR$55, 8, FALSE), D193=8, VLOOKUP(H193, Film_Workers!$B$2:$AR$55, 9, FALSE), D193=9, VLOOKUP(H193, Film_Workers!$B$2:$AR$55, 10, FALSE), D193=10, VLOOKUP(H193, Film_Workers!$B$2:$AR$55, 11, FALSE), D193=11, VLOOKUP(H193, Film_Workers!$B$2:$AR$55, 12, FALSE), D193=12, VLOOKUP(H193, Film_Workers!$B$2:$AR$55, 13, FALSE)), C193=2015, _xlfn.IFS(D193=1, VLOOKUP(H193, Film_Workers!$B$2:$AR$55, 14, FALSE), D193=2, VLOOKUP(H193, Film_Workers!$B$2:$AR$55, 15, FALSE), D193=3, VLOOKUP(H193, Film_Workers!$B$2:$AR$55, 16, FALSE), D193=4, VLOOKUP(H193, Film_Workers!$B$2:$AR$55, 17, FALSE), D193=5, VLOOKUP(H193, Film_Workers!$B$2:$AR$55, 18, FALSE), D193=6, VLOOKUP(H193, Film_Workers!$B$2:$AR$55, 19, FALSE), D193=7, VLOOKUP(H193, Film_Workers!$B$2:$AR$55, 20, FALSE), D193=8, VLOOKUP(H193, Film_Workers!$B$2:$AR$55, 21, FALSE), D193=9, VLOOKUP(H193, Film_Workers!$B$2:$AR$55, 22, FALSE), D193=10, VLOOKUP(H193, Film_Workers!$B$2:$AR$55, 23, FALSE), D193=11, VLOOKUP(H193, Film_Workers!$B$2:$AR$55, 24, FALSE), D193=12, VLOOKUP(H193, Film_Workers!$B$2:$AR$55, 25, FALSE)), C193=2016, _xlfn.IFS(D193=1, VLOOKUP(H193, Film_Workers!$B$2:$AR$55, 26, FALSE), D193=2, VLOOKUP(H193, Film_Workers!$B$2:$AR$55, 27, FALSE), D193=3, VLOOKUP(H193, Film_Workers!$B$2:$AR$55, 28, FALSE), D193=4, VLOOKUP(H193, Film_Workers!$B$2:$AR$55, 29, FALSE), D193=5, VLOOKUP(H193, Film_Workers!$B$2:$AR$55, 30, FALSE), D193=6, VLOOKUP(H193, Film_Workers!$B$2:$AR$55, 31, FALSE), D193=7, VLOOKUP(H193, Film_Workers!$B$2:$AR$55, 32, FALSE), D193=8, VLOOKUP(H193, Film_Workers!$B$2:$AR$55, 33, FALSE), D193=9, VLOOKUP(H193, Film_Workers!$B$2:$AR$55, 34, FALSE), D193=10, VLOOKUP(H193, Film_Workers!$B$2:$AR$55, 35, FALSE), D193=11, VLOOKUP(H193, Film_Workers!$B$2:$AR$55, 36, FALSE), D193=12, VLOOKUP(H193, Film_Workers!$B$2:$AR$55, 37, FALSE)), C193=2017, _xlfn.IFS(D193=1, VLOOKUP(H193, Film_Workers!$B$2:$AR$55, 38, FALSE), D193=2, VLOOKUP(H193, Film_Workers!$B$2:$AR$55, 39, FALSE), D193=3, VLOOKUP(H193, Film_Workers!$B$2:$AR$55, 40, FALSE), D193=4, VLOOKUP(H193, Film_Workers!$B$2:$AR$55, 41, FALSE), D193=5, VLOOKUP(H193, Film_Workers!$B$2:$AR$55, 42, FALSE), D193=6, VLOOKUP(H193, Film_Workers!$B$2:$AR$55, 43)))</f>
        <v>118911</v>
      </c>
      <c r="W193">
        <f>_xlfn.IFS(C193=2014, _xlfn.IFS(D193=1, VLOOKUP(H193, Priv_Workers!$B$2:$AR$55, 2, FALSE), D193=2, VLOOKUP(H193, Priv_Workers!$B$2:$AR$55, 3, FALSE), D193=3, VLOOKUP(H193, Priv_Workers!$B$2:$AR$55, 4, FALSE), D193=4, VLOOKUP(H193, Priv_Workers!$B$2:$AR$55, 5, FALSE), D193=5, VLOOKUP(H193, Priv_Workers!$B$2:$AR$55, 6, FALSE), D193=6, VLOOKUP(H193, Priv_Workers!$B$2:$AR$55, 7, FALSE), D193=7, VLOOKUP(H193, Priv_Workers!$B$2:$AR$55, 8, FALSE), D193=8, VLOOKUP(H193, Priv_Workers!$B$2:$AR$55, 9, FALSE), D193=9, VLOOKUP(H193, Priv_Workers!$B$2:$AR$55, 10, FALSE), D193=10, VLOOKUP(H193, Priv_Workers!$B$2:$AR$55, 11, FALSE), D193=11, VLOOKUP(H193, Priv_Workers!$B$2:$AR$55, 12, FALSE), D193=12, VLOOKUP(H193, Priv_Workers!$B$2:$AR$55, 13, FALSE)), C193=2015, _xlfn.IFS(D193=1, VLOOKUP(H193, Priv_Workers!$B$2:$AR$55, 14, FALSE), D193=2, VLOOKUP(H193, Priv_Workers!$B$2:$AR$55, 15, FALSE), D193=3, VLOOKUP(H193, Priv_Workers!$B$2:$AR$55, 16, FALSE), D193=4, VLOOKUP(H193, Priv_Workers!$B$2:$AR$55, 17, FALSE), D193=5, VLOOKUP(H193, Priv_Workers!$B$2:$AR$55, 18, FALSE), D193=6, VLOOKUP(H193, Priv_Workers!$B$2:$AR$55, 19, FALSE), D193=7, VLOOKUP(H193, Priv_Workers!$B$2:$AR$55, 20, FALSE), D193=8, VLOOKUP(H193, Priv_Workers!$B$2:$AR$55, 21, FALSE), D193=9, VLOOKUP(H193, Priv_Workers!$B$2:$AR$55, 22, FALSE), D193=10, VLOOKUP(H193, Priv_Workers!$B$2:$AR$55, 23, FALSE), D193=11, VLOOKUP(H193, Priv_Workers!$B$2:$AR$55, 24, FALSE), D193=12, VLOOKUP(H193, Priv_Workers!$B$2:$AR$55, 25, FALSE)), C193=2016, _xlfn.IFS(D193=1, VLOOKUP(H193, Priv_Workers!$B$2:$AR$55, 26, FALSE), D193=2, VLOOKUP(H193, Priv_Workers!$B$2:$AR$55, 27, FALSE), D193=3, VLOOKUP(H193, Priv_Workers!$B$2:$AR$55, 28, FALSE), D193=4, VLOOKUP(H193, Priv_Workers!$B$2:$AR$55, 29, FALSE), D193=5, VLOOKUP(H193, Priv_Workers!$B$2:$AR$55, 30, FALSE), D193=6, VLOOKUP(H193, Priv_Workers!$B$2:$AR$55, 31, FALSE), D193=7, VLOOKUP(H193, Priv_Workers!$B$2:$AR$55, 32, FALSE), D193=8, VLOOKUP(H193, Priv_Workers!$B$2:$AR$55, 33, FALSE), D193=9, VLOOKUP(H193, Priv_Workers!$B$2:$AR$55, 34, FALSE), D193=10, VLOOKUP(H193, Priv_Workers!$B$2:$AR$55, 35, FALSE), D193=11, VLOOKUP(H193, Priv_Workers!$B$2:$AR$55, 36, FALSE), D193=12, VLOOKUP(H193, Priv_Workers!$B$2:$AR$55, 37, FALSE)), C193=2017, _xlfn.IFS(D193=1, VLOOKUP(H193, Priv_Workers!$B$2:$AR$55, 38, FALSE), D193=2, VLOOKUP(H193, Priv_Workers!$B$2:$AR$55, 39, FALSE), D193=3, VLOOKUP(H193, Priv_Workers!$B$2:$AR$55, 40, FALSE), D193=4, VLOOKUP(H193, Priv_Workers!$B$2:$AR$55, 41, FALSE), D193=5, VLOOKUP(H193, Priv_Workers!$B$2:$AR$55, 42, FALSE), D193=6, VLOOKUP(H193, Priv_Workers!$B$2:$AR$55, 43)))</f>
        <v>14091508</v>
      </c>
      <c r="X193" s="15">
        <f t="shared" si="19"/>
        <v>8.4384864983932158E-3</v>
      </c>
      <c r="Y193" s="8">
        <f>_xlfn.IFS(C193=2014, _xlfn.IFS(E193=1, VLOOKUP(H193, Wage_Info!$B$2:$AD$55, 2, FALSE), E193=2, VLOOKUP(H193, Wage_Info!$B$2:$AD$55, 3, FALSE), E193=3, VLOOKUP(H193, Wage_Info!$B$2:$AD$55, 4, FALSE), E193=4, VLOOKUP(H193, Wage_Info!$B$2:$AD$55, 5, FALSE)), C193=2015, _xlfn.IFS(E193=1, VLOOKUP(H193, Wage_Info!$B$2:$AD$55, 6, FALSE), E193=2, VLOOKUP(H193, Wage_Info!$B$2:$AD$55, 7, FALSE), E193=3, VLOOKUP(H193, Wage_Info!$B$2:$AD$55, 8, FALSE), E193=4, VLOOKUP(H193, Wage_Info!$B$2:$AD$55, 9, FALSE)), C193=2016, _xlfn.IFS(E193=1, VLOOKUP(H193, Wage_Info!$B$2:$AD$55, 10, FALSE), E193=2, VLOOKUP(H193, Wage_Info!$B$2:$AD$55, 11, FALSE), E193=3, VLOOKUP(H193, Wage_Info!$B$2:$AD$55, 12, FALSE), E193=4, VLOOKUP(H193, Wage_Info!$B$2:$AD$55, 13, FALSE)), C193=2017, _xlfn.IFS(E193=1, VLOOKUP(H193, Wage_Info!$B$2:$AD$55, 14, FALSE), E193=2, VLOOKUP(H193, Wage_Info!$B$2:$AD$55, 15, FALSE)))</f>
        <v>2861042669</v>
      </c>
      <c r="Z193" s="8">
        <f>_xlfn.IFS(C193=2014, _xlfn.IFS(E193=1, VLOOKUP(H193, Wage_Info!$B$2:$AD$55, 16, FALSE), E193=2, VLOOKUP(H193, Wage_Info!$B$2:$AD$55, 17, FALSE), E193=3, VLOOKUP(H193, Wage_Info!$B$2:$AD$55, 18, FALSE), E193=4, VLOOKUP(H193, Wage_Info!$B$2:$AD$55, 19, FALSE)), C193=2015, _xlfn.IFS(E193=1, VLOOKUP(H193, Wage_Info!$B$2:$AD$55, 20, FALSE), E193=2, VLOOKUP(H193, Wage_Info!$B$2:$AD$55, 21, FALSE), E193=3, VLOOKUP(H193, Wage_Info!$B$2:$AD$55, 22, FALSE), E193=4, VLOOKUP(H193, Wage_Info!$B$2:$AD$55, 23, FALSE)), C193=2016, _xlfn.IFS(E193=1, VLOOKUP(H193, Wage_Info!$B$2:$AD$55, 24, FALSE), E193=2, VLOOKUP(H193, Wage_Info!$B$2:$AD$55, 25, FALSE), E193=3, VLOOKUP(H193, Wage_Info!$B$2:$AD$55, 26, FALSE), E193=4, VLOOKUP(H193, Wage_Info!$B$2:$AD$55, 27, FALSE)), C193=2017, _xlfn.IFS(E193=1, VLOOKUP(H193, Wage_Info!$B$2:$AD$55, 28, FALSE), E193=2, VLOOKUP(H193, Wage_Info!$B$2:$AD$55, 29, FALSE)))</f>
        <v>203882930032</v>
      </c>
      <c r="AA193" s="16">
        <f t="shared" si="20"/>
        <v>1.4032771986114538E-2</v>
      </c>
      <c r="AB193">
        <f>Key!C165</f>
        <v>1</v>
      </c>
      <c r="AC193">
        <f t="shared" si="21"/>
        <v>1</v>
      </c>
      <c r="AD193">
        <f t="shared" si="22"/>
        <v>0</v>
      </c>
      <c r="AE193">
        <f t="shared" si="23"/>
        <v>1</v>
      </c>
    </row>
    <row r="194" spans="1:31" x14ac:dyDescent="0.3">
      <c r="A194">
        <v>237</v>
      </c>
      <c r="B194">
        <v>56</v>
      </c>
      <c r="C194">
        <v>2015</v>
      </c>
      <c r="D194">
        <v>9</v>
      </c>
      <c r="E194">
        <f t="shared" ref="E194:E257" si="24">_xlfn.IFS(OR(D194=1,D194= 2,D194= 3), 1, OR(D194=4,D194=5,D194=6), 2, OR(D194=7,D194=8,D194=9), 3, OR(D194=10,D194= 11,D194= 12), 4)</f>
        <v>3</v>
      </c>
      <c r="F194">
        <v>2017</v>
      </c>
      <c r="G194" t="s">
        <v>284</v>
      </c>
      <c r="H194" s="13">
        <f>VALUE(IF(G194="foreign",53,SUBSTITUTE(G194,G194,VLOOKUP(G194,Key!$F$2:$G$55,2,))))</f>
        <v>11</v>
      </c>
      <c r="I194" t="s">
        <v>284</v>
      </c>
      <c r="J194">
        <f>VALUE(_xlfn.IFS(I194="foreign",53,I194="fictional",54,NOT(OR(I194="foreign",I194="fictional")),SUBSTITUTE(I194,I194,VLOOKUP(I194,Key!$F$2:$G$55,2,))))</f>
        <v>11</v>
      </c>
      <c r="K194">
        <f t="shared" ref="K194:K257" si="25">IF(H194=J194,1,0)</f>
        <v>1</v>
      </c>
      <c r="L194">
        <f>VLOOKUP(H194, Key!$G$2:$J$54, 2)</f>
        <v>5</v>
      </c>
      <c r="M194">
        <f>VLOOKUP(J194, Key!$G$2:$J$54, 2)</f>
        <v>5</v>
      </c>
      <c r="N194">
        <f>VLOOKUP("*"&amp;G194&amp;"*",Key!$M$2:$N$6,2,FALSE)</f>
        <v>3</v>
      </c>
      <c r="O194">
        <f>VLOOKUP("*"&amp;G194&amp;"*",Key!$Q$2:$R$11,2,FALSE)</f>
        <v>7</v>
      </c>
      <c r="P194">
        <v>3185</v>
      </c>
      <c r="Q194" s="8">
        <v>25000000</v>
      </c>
      <c r="R194" t="s">
        <v>176</v>
      </c>
      <c r="S194">
        <f>VLOOKUP(R194, Key!$T$2:$U$23, 2, FALSE)</f>
        <v>3</v>
      </c>
      <c r="T194">
        <f t="shared" ref="T194:T257" si="26">IF(S194 &lt; 7, 0, 1)</f>
        <v>0</v>
      </c>
      <c r="U194">
        <f>_xlfn.IFS(F194=2017, VLOOKUP(H194, 'State Pop'!$B$2:$F$55,5),F194=2016, VLOOKUP(H194, 'State Pop'!$B$2:$F$55,4), F194=2015, VLOOKUP(H194, 'State Pop'!$B$2:$F$55,3), F194=2014, VLOOKUP(H194, 'State Pop'!$B$2:$F$55,2))</f>
        <v>10429379</v>
      </c>
      <c r="V194">
        <f>_xlfn.IFS(C194=2014, _xlfn.IFS(D194=1, VLOOKUP(H194, Film_Workers!$B$2:$AR$55, 2, FALSE), D194=2, VLOOKUP(H194, Film_Workers!$B$2:$AR$55, 3, FALSE), D194=3, VLOOKUP(H194, Film_Workers!$B$2:$AR$55, 4, FALSE), D194=4, VLOOKUP(H194, Film_Workers!$B$2:$AR$55, 5, FALSE), D194=5, VLOOKUP(H194, Film_Workers!$B$2:$AR$55, 6, FALSE), D194=6, VLOOKUP(H194, Film_Workers!$B$2:$AR$55, 7, FALSE), D194=7, VLOOKUP(H194, Film_Workers!$B$2:$AR$55, 8, FALSE), D194=8, VLOOKUP(H194, Film_Workers!$B$2:$AR$55, 9, FALSE), D194=9, VLOOKUP(H194, Film_Workers!$B$2:$AR$55, 10, FALSE), D194=10, VLOOKUP(H194, Film_Workers!$B$2:$AR$55, 11, FALSE), D194=11, VLOOKUP(H194, Film_Workers!$B$2:$AR$55, 12, FALSE), D194=12, VLOOKUP(H194, Film_Workers!$B$2:$AR$55, 13, FALSE)), C194=2015, _xlfn.IFS(D194=1, VLOOKUP(H194, Film_Workers!$B$2:$AR$55, 14, FALSE), D194=2, VLOOKUP(H194, Film_Workers!$B$2:$AR$55, 15, FALSE), D194=3, VLOOKUP(H194, Film_Workers!$B$2:$AR$55, 16, FALSE), D194=4, VLOOKUP(H194, Film_Workers!$B$2:$AR$55, 17, FALSE), D194=5, VLOOKUP(H194, Film_Workers!$B$2:$AR$55, 18, FALSE), D194=6, VLOOKUP(H194, Film_Workers!$B$2:$AR$55, 19, FALSE), D194=7, VLOOKUP(H194, Film_Workers!$B$2:$AR$55, 20, FALSE), D194=8, VLOOKUP(H194, Film_Workers!$B$2:$AR$55, 21, FALSE), D194=9, VLOOKUP(H194, Film_Workers!$B$2:$AR$55, 22, FALSE), D194=10, VLOOKUP(H194, Film_Workers!$B$2:$AR$55, 23, FALSE), D194=11, VLOOKUP(H194, Film_Workers!$B$2:$AR$55, 24, FALSE), D194=12, VLOOKUP(H194, Film_Workers!$B$2:$AR$55, 25, FALSE)), C194=2016, _xlfn.IFS(D194=1, VLOOKUP(H194, Film_Workers!$B$2:$AR$55, 26, FALSE), D194=2, VLOOKUP(H194, Film_Workers!$B$2:$AR$55, 27, FALSE), D194=3, VLOOKUP(H194, Film_Workers!$B$2:$AR$55, 28, FALSE), D194=4, VLOOKUP(H194, Film_Workers!$B$2:$AR$55, 29, FALSE), D194=5, VLOOKUP(H194, Film_Workers!$B$2:$AR$55, 30, FALSE), D194=6, VLOOKUP(H194, Film_Workers!$B$2:$AR$55, 31, FALSE), D194=7, VLOOKUP(H194, Film_Workers!$B$2:$AR$55, 32, FALSE), D194=8, VLOOKUP(H194, Film_Workers!$B$2:$AR$55, 33, FALSE), D194=9, VLOOKUP(H194, Film_Workers!$B$2:$AR$55, 34, FALSE), D194=10, VLOOKUP(H194, Film_Workers!$B$2:$AR$55, 35, FALSE), D194=11, VLOOKUP(H194, Film_Workers!$B$2:$AR$55, 36, FALSE), D194=12, VLOOKUP(H194, Film_Workers!$B$2:$AR$55, 37, FALSE)), C194=2017, _xlfn.IFS(D194=1, VLOOKUP(H194, Film_Workers!$B$2:$AR$55, 38, FALSE), D194=2, VLOOKUP(H194, Film_Workers!$B$2:$AR$55, 39, FALSE), D194=3, VLOOKUP(H194, Film_Workers!$B$2:$AR$55, 40, FALSE), D194=4, VLOOKUP(H194, Film_Workers!$B$2:$AR$55, 41, FALSE), D194=5, VLOOKUP(H194, Film_Workers!$B$2:$AR$55, 42, FALSE), D194=6, VLOOKUP(H194, Film_Workers!$B$2:$AR$55, 43)))</f>
        <v>6223</v>
      </c>
      <c r="W194">
        <f>_xlfn.IFS(C194=2014, _xlfn.IFS(D194=1, VLOOKUP(H194, Priv_Workers!$B$2:$AR$55, 2, FALSE), D194=2, VLOOKUP(H194, Priv_Workers!$B$2:$AR$55, 3, FALSE), D194=3, VLOOKUP(H194, Priv_Workers!$B$2:$AR$55, 4, FALSE), D194=4, VLOOKUP(H194, Priv_Workers!$B$2:$AR$55, 5, FALSE), D194=5, VLOOKUP(H194, Priv_Workers!$B$2:$AR$55, 6, FALSE), D194=6, VLOOKUP(H194, Priv_Workers!$B$2:$AR$55, 7, FALSE), D194=7, VLOOKUP(H194, Priv_Workers!$B$2:$AR$55, 8, FALSE), D194=8, VLOOKUP(H194, Priv_Workers!$B$2:$AR$55, 9, FALSE), D194=9, VLOOKUP(H194, Priv_Workers!$B$2:$AR$55, 10, FALSE), D194=10, VLOOKUP(H194, Priv_Workers!$B$2:$AR$55, 11, FALSE), D194=11, VLOOKUP(H194, Priv_Workers!$B$2:$AR$55, 12, FALSE), D194=12, VLOOKUP(H194, Priv_Workers!$B$2:$AR$55, 13, FALSE)), C194=2015, _xlfn.IFS(D194=1, VLOOKUP(H194, Priv_Workers!$B$2:$AR$55, 14, FALSE), D194=2, VLOOKUP(H194, Priv_Workers!$B$2:$AR$55, 15, FALSE), D194=3, VLOOKUP(H194, Priv_Workers!$B$2:$AR$55, 16, FALSE), D194=4, VLOOKUP(H194, Priv_Workers!$B$2:$AR$55, 17, FALSE), D194=5, VLOOKUP(H194, Priv_Workers!$B$2:$AR$55, 18, FALSE), D194=6, VLOOKUP(H194, Priv_Workers!$B$2:$AR$55, 19, FALSE), D194=7, VLOOKUP(H194, Priv_Workers!$B$2:$AR$55, 20, FALSE), D194=8, VLOOKUP(H194, Priv_Workers!$B$2:$AR$55, 21, FALSE), D194=9, VLOOKUP(H194, Priv_Workers!$B$2:$AR$55, 22, FALSE), D194=10, VLOOKUP(H194, Priv_Workers!$B$2:$AR$55, 23, FALSE), D194=11, VLOOKUP(H194, Priv_Workers!$B$2:$AR$55, 24, FALSE), D194=12, VLOOKUP(H194, Priv_Workers!$B$2:$AR$55, 25, FALSE)), C194=2016, _xlfn.IFS(D194=1, VLOOKUP(H194, Priv_Workers!$B$2:$AR$55, 26, FALSE), D194=2, VLOOKUP(H194, Priv_Workers!$B$2:$AR$55, 27, FALSE), D194=3, VLOOKUP(H194, Priv_Workers!$B$2:$AR$55, 28, FALSE), D194=4, VLOOKUP(H194, Priv_Workers!$B$2:$AR$55, 29, FALSE), D194=5, VLOOKUP(H194, Priv_Workers!$B$2:$AR$55, 30, FALSE), D194=6, VLOOKUP(H194, Priv_Workers!$B$2:$AR$55, 31, FALSE), D194=7, VLOOKUP(H194, Priv_Workers!$B$2:$AR$55, 32, FALSE), D194=8, VLOOKUP(H194, Priv_Workers!$B$2:$AR$55, 33, FALSE), D194=9, VLOOKUP(H194, Priv_Workers!$B$2:$AR$55, 34, FALSE), D194=10, VLOOKUP(H194, Priv_Workers!$B$2:$AR$55, 35, FALSE), D194=11, VLOOKUP(H194, Priv_Workers!$B$2:$AR$55, 36, FALSE), D194=12, VLOOKUP(H194, Priv_Workers!$B$2:$AR$55, 37, FALSE)), C194=2017, _xlfn.IFS(D194=1, VLOOKUP(H194, Priv_Workers!$B$2:$AR$55, 38, FALSE), D194=2, VLOOKUP(H194, Priv_Workers!$B$2:$AR$55, 39, FALSE), D194=3, VLOOKUP(H194, Priv_Workers!$B$2:$AR$55, 40, FALSE), D194=4, VLOOKUP(H194, Priv_Workers!$B$2:$AR$55, 41, FALSE), D194=5, VLOOKUP(H194, Priv_Workers!$B$2:$AR$55, 42, FALSE), D194=6, VLOOKUP(H194, Priv_Workers!$B$2:$AR$55, 43)))</f>
        <v>3531520</v>
      </c>
      <c r="X194" s="15">
        <f t="shared" ref="X194:X257" si="27">V194/W194</f>
        <v>1.7621307538963392E-3</v>
      </c>
      <c r="Y194" s="8">
        <f>_xlfn.IFS(C194=2014, _xlfn.IFS(E194=1, VLOOKUP(H194, Wage_Info!$B$2:$AD$55, 2, FALSE), E194=2, VLOOKUP(H194, Wage_Info!$B$2:$AD$55, 3, FALSE), E194=3, VLOOKUP(H194, Wage_Info!$B$2:$AD$55, 4, FALSE), E194=4, VLOOKUP(H194, Wage_Info!$B$2:$AD$55, 5, FALSE)), C194=2015, _xlfn.IFS(E194=1, VLOOKUP(H194, Wage_Info!$B$2:$AD$55, 6, FALSE), E194=2, VLOOKUP(H194, Wage_Info!$B$2:$AD$55, 7, FALSE), E194=3, VLOOKUP(H194, Wage_Info!$B$2:$AD$55, 8, FALSE), E194=4, VLOOKUP(H194, Wage_Info!$B$2:$AD$55, 9, FALSE)), C194=2016, _xlfn.IFS(E194=1, VLOOKUP(H194, Wage_Info!$B$2:$AD$55, 10, FALSE), E194=2, VLOOKUP(H194, Wage_Info!$B$2:$AD$55, 11, FALSE), E194=3, VLOOKUP(H194, Wage_Info!$B$2:$AD$55, 12, FALSE), E194=4, VLOOKUP(H194, Wage_Info!$B$2:$AD$55, 13, FALSE)), C194=2017, _xlfn.IFS(E194=1, VLOOKUP(H194, Wage_Info!$B$2:$AD$55, 14, FALSE), E194=2, VLOOKUP(H194, Wage_Info!$B$2:$AD$55, 15, FALSE)))</f>
        <v>94216253</v>
      </c>
      <c r="Z194" s="8">
        <f>_xlfn.IFS(C194=2014, _xlfn.IFS(E194=1, VLOOKUP(H194, Wage_Info!$B$2:$AD$55, 16, FALSE), E194=2, VLOOKUP(H194, Wage_Info!$B$2:$AD$55, 17, FALSE), E194=3, VLOOKUP(H194, Wage_Info!$B$2:$AD$55, 18, FALSE), E194=4, VLOOKUP(H194, Wage_Info!$B$2:$AD$55, 19, FALSE)), C194=2015, _xlfn.IFS(E194=1, VLOOKUP(H194, Wage_Info!$B$2:$AD$55, 20, FALSE), E194=2, VLOOKUP(H194, Wage_Info!$B$2:$AD$55, 21, FALSE), E194=3, VLOOKUP(H194, Wage_Info!$B$2:$AD$55, 22, FALSE), E194=4, VLOOKUP(H194, Wage_Info!$B$2:$AD$55, 23, FALSE)), C194=2016, _xlfn.IFS(E194=1, VLOOKUP(H194, Wage_Info!$B$2:$AD$55, 24, FALSE), E194=2, VLOOKUP(H194, Wage_Info!$B$2:$AD$55, 25, FALSE), E194=3, VLOOKUP(H194, Wage_Info!$B$2:$AD$55, 26, FALSE), E194=4, VLOOKUP(H194, Wage_Info!$B$2:$AD$55, 27, FALSE)), C194=2017, _xlfn.IFS(E194=1, VLOOKUP(H194, Wage_Info!$B$2:$AD$55, 28, FALSE), E194=2, VLOOKUP(H194, Wage_Info!$B$2:$AD$55, 29, FALSE)))</f>
        <v>42086831937</v>
      </c>
      <c r="AA194" s="16">
        <f t="shared" ref="AA194:AA257" si="28">Y194/Z194</f>
        <v>2.2386159438427867E-3</v>
      </c>
      <c r="AB194">
        <f>Key!C238</f>
        <v>1</v>
      </c>
      <c r="AC194">
        <f t="shared" ref="AC194:AC257" si="29">IF(G194="CA", 1, 0)</f>
        <v>0</v>
      </c>
      <c r="AD194">
        <f t="shared" ref="AD194:AD257" si="30">IF(G194="NY", 1, 0)</f>
        <v>0</v>
      </c>
      <c r="AE194">
        <f t="shared" ref="AE194:AE257" si="31">AC194+AD194</f>
        <v>0</v>
      </c>
    </row>
    <row r="195" spans="1:31" x14ac:dyDescent="0.3">
      <c r="A195">
        <v>240</v>
      </c>
      <c r="B195">
        <v>59</v>
      </c>
      <c r="C195">
        <v>2015</v>
      </c>
      <c r="D195">
        <v>9</v>
      </c>
      <c r="E195">
        <f t="shared" si="24"/>
        <v>3</v>
      </c>
      <c r="F195">
        <v>2017</v>
      </c>
      <c r="G195" t="s">
        <v>184</v>
      </c>
      <c r="H195" s="13">
        <f>VALUE(IF(G195="foreign",53,SUBSTITUTE(G195,G195,VLOOKUP(G195,Key!$F$2:$G$55,2,))))</f>
        <v>5</v>
      </c>
      <c r="I195" t="s">
        <v>216</v>
      </c>
      <c r="J195">
        <f>VALUE(_xlfn.IFS(I195="foreign",53,I195="fictional",54,NOT(OR(I195="foreign",I195="fictional")),SUBSTITUTE(I195,I195,VLOOKUP(I195,Key!$F$2:$G$55,2,))))</f>
        <v>54</v>
      </c>
      <c r="K195">
        <f t="shared" si="25"/>
        <v>0</v>
      </c>
      <c r="L195">
        <f>VLOOKUP(H195, Key!$G$2:$J$54, 2)</f>
        <v>3</v>
      </c>
      <c r="M195">
        <f>VLOOKUP(J195, Key!$G$2:$J$54, 2)</f>
        <v>0</v>
      </c>
      <c r="N195">
        <f>VLOOKUP("*"&amp;G195&amp;"*",Key!$M$2:$N$6,2,FALSE)</f>
        <v>4</v>
      </c>
      <c r="O195">
        <f>VLOOKUP("*"&amp;G195&amp;"*",Key!$Q$2:$R$11,2,FALSE)</f>
        <v>6</v>
      </c>
      <c r="P195">
        <v>3163</v>
      </c>
      <c r="Q195" s="8">
        <v>18000000</v>
      </c>
      <c r="R195" t="s">
        <v>285</v>
      </c>
      <c r="S195">
        <f>VLOOKUP(R195, Key!$T$2:$U$23, 2, FALSE)</f>
        <v>9</v>
      </c>
      <c r="T195">
        <f t="shared" si="26"/>
        <v>1</v>
      </c>
      <c r="U195">
        <f>_xlfn.IFS(F195=2017, VLOOKUP(H195, 'State Pop'!$B$2:$F$55,5),F195=2016, VLOOKUP(H195, 'State Pop'!$B$2:$F$55,4), F195=2015, VLOOKUP(H195, 'State Pop'!$B$2:$F$55,3), F195=2014, VLOOKUP(H195, 'State Pop'!$B$2:$F$55,2))</f>
        <v>39536653</v>
      </c>
      <c r="V195">
        <f>_xlfn.IFS(C195=2014, _xlfn.IFS(D195=1, VLOOKUP(H195, Film_Workers!$B$2:$AR$55, 2, FALSE), D195=2, VLOOKUP(H195, Film_Workers!$B$2:$AR$55, 3, FALSE), D195=3, VLOOKUP(H195, Film_Workers!$B$2:$AR$55, 4, FALSE), D195=4, VLOOKUP(H195, Film_Workers!$B$2:$AR$55, 5, FALSE), D195=5, VLOOKUP(H195, Film_Workers!$B$2:$AR$55, 6, FALSE), D195=6, VLOOKUP(H195, Film_Workers!$B$2:$AR$55, 7, FALSE), D195=7, VLOOKUP(H195, Film_Workers!$B$2:$AR$55, 8, FALSE), D195=8, VLOOKUP(H195, Film_Workers!$B$2:$AR$55, 9, FALSE), D195=9, VLOOKUP(H195, Film_Workers!$B$2:$AR$55, 10, FALSE), D195=10, VLOOKUP(H195, Film_Workers!$B$2:$AR$55, 11, FALSE), D195=11, VLOOKUP(H195, Film_Workers!$B$2:$AR$55, 12, FALSE), D195=12, VLOOKUP(H195, Film_Workers!$B$2:$AR$55, 13, FALSE)), C195=2015, _xlfn.IFS(D195=1, VLOOKUP(H195, Film_Workers!$B$2:$AR$55, 14, FALSE), D195=2, VLOOKUP(H195, Film_Workers!$B$2:$AR$55, 15, FALSE), D195=3, VLOOKUP(H195, Film_Workers!$B$2:$AR$55, 16, FALSE), D195=4, VLOOKUP(H195, Film_Workers!$B$2:$AR$55, 17, FALSE), D195=5, VLOOKUP(H195, Film_Workers!$B$2:$AR$55, 18, FALSE), D195=6, VLOOKUP(H195, Film_Workers!$B$2:$AR$55, 19, FALSE), D195=7, VLOOKUP(H195, Film_Workers!$B$2:$AR$55, 20, FALSE), D195=8, VLOOKUP(H195, Film_Workers!$B$2:$AR$55, 21, FALSE), D195=9, VLOOKUP(H195, Film_Workers!$B$2:$AR$55, 22, FALSE), D195=10, VLOOKUP(H195, Film_Workers!$B$2:$AR$55, 23, FALSE), D195=11, VLOOKUP(H195, Film_Workers!$B$2:$AR$55, 24, FALSE), D195=12, VLOOKUP(H195, Film_Workers!$B$2:$AR$55, 25, FALSE)), C195=2016, _xlfn.IFS(D195=1, VLOOKUP(H195, Film_Workers!$B$2:$AR$55, 26, FALSE), D195=2, VLOOKUP(H195, Film_Workers!$B$2:$AR$55, 27, FALSE), D195=3, VLOOKUP(H195, Film_Workers!$B$2:$AR$55, 28, FALSE), D195=4, VLOOKUP(H195, Film_Workers!$B$2:$AR$55, 29, FALSE), D195=5, VLOOKUP(H195, Film_Workers!$B$2:$AR$55, 30, FALSE), D195=6, VLOOKUP(H195, Film_Workers!$B$2:$AR$55, 31, FALSE), D195=7, VLOOKUP(H195, Film_Workers!$B$2:$AR$55, 32, FALSE), D195=8, VLOOKUP(H195, Film_Workers!$B$2:$AR$55, 33, FALSE), D195=9, VLOOKUP(H195, Film_Workers!$B$2:$AR$55, 34, FALSE), D195=10, VLOOKUP(H195, Film_Workers!$B$2:$AR$55, 35, FALSE), D195=11, VLOOKUP(H195, Film_Workers!$B$2:$AR$55, 36, FALSE), D195=12, VLOOKUP(H195, Film_Workers!$B$2:$AR$55, 37, FALSE)), C195=2017, _xlfn.IFS(D195=1, VLOOKUP(H195, Film_Workers!$B$2:$AR$55, 38, FALSE), D195=2, VLOOKUP(H195, Film_Workers!$B$2:$AR$55, 39, FALSE), D195=3, VLOOKUP(H195, Film_Workers!$B$2:$AR$55, 40, FALSE), D195=4, VLOOKUP(H195, Film_Workers!$B$2:$AR$55, 41, FALSE), D195=5, VLOOKUP(H195, Film_Workers!$B$2:$AR$55, 42, FALSE), D195=6, VLOOKUP(H195, Film_Workers!$B$2:$AR$55, 43)))</f>
        <v>118911</v>
      </c>
      <c r="W195">
        <f>_xlfn.IFS(C195=2014, _xlfn.IFS(D195=1, VLOOKUP(H195, Priv_Workers!$B$2:$AR$55, 2, FALSE), D195=2, VLOOKUP(H195, Priv_Workers!$B$2:$AR$55, 3, FALSE), D195=3, VLOOKUP(H195, Priv_Workers!$B$2:$AR$55, 4, FALSE), D195=4, VLOOKUP(H195, Priv_Workers!$B$2:$AR$55, 5, FALSE), D195=5, VLOOKUP(H195, Priv_Workers!$B$2:$AR$55, 6, FALSE), D195=6, VLOOKUP(H195, Priv_Workers!$B$2:$AR$55, 7, FALSE), D195=7, VLOOKUP(H195, Priv_Workers!$B$2:$AR$55, 8, FALSE), D195=8, VLOOKUP(H195, Priv_Workers!$B$2:$AR$55, 9, FALSE), D195=9, VLOOKUP(H195, Priv_Workers!$B$2:$AR$55, 10, FALSE), D195=10, VLOOKUP(H195, Priv_Workers!$B$2:$AR$55, 11, FALSE), D195=11, VLOOKUP(H195, Priv_Workers!$B$2:$AR$55, 12, FALSE), D195=12, VLOOKUP(H195, Priv_Workers!$B$2:$AR$55, 13, FALSE)), C195=2015, _xlfn.IFS(D195=1, VLOOKUP(H195, Priv_Workers!$B$2:$AR$55, 14, FALSE), D195=2, VLOOKUP(H195, Priv_Workers!$B$2:$AR$55, 15, FALSE), D195=3, VLOOKUP(H195, Priv_Workers!$B$2:$AR$55, 16, FALSE), D195=4, VLOOKUP(H195, Priv_Workers!$B$2:$AR$55, 17, FALSE), D195=5, VLOOKUP(H195, Priv_Workers!$B$2:$AR$55, 18, FALSE), D195=6, VLOOKUP(H195, Priv_Workers!$B$2:$AR$55, 19, FALSE), D195=7, VLOOKUP(H195, Priv_Workers!$B$2:$AR$55, 20, FALSE), D195=8, VLOOKUP(H195, Priv_Workers!$B$2:$AR$55, 21, FALSE), D195=9, VLOOKUP(H195, Priv_Workers!$B$2:$AR$55, 22, FALSE), D195=10, VLOOKUP(H195, Priv_Workers!$B$2:$AR$55, 23, FALSE), D195=11, VLOOKUP(H195, Priv_Workers!$B$2:$AR$55, 24, FALSE), D195=12, VLOOKUP(H195, Priv_Workers!$B$2:$AR$55, 25, FALSE)), C195=2016, _xlfn.IFS(D195=1, VLOOKUP(H195, Priv_Workers!$B$2:$AR$55, 26, FALSE), D195=2, VLOOKUP(H195, Priv_Workers!$B$2:$AR$55, 27, FALSE), D195=3, VLOOKUP(H195, Priv_Workers!$B$2:$AR$55, 28, FALSE), D195=4, VLOOKUP(H195, Priv_Workers!$B$2:$AR$55, 29, FALSE), D195=5, VLOOKUP(H195, Priv_Workers!$B$2:$AR$55, 30, FALSE), D195=6, VLOOKUP(H195, Priv_Workers!$B$2:$AR$55, 31, FALSE), D195=7, VLOOKUP(H195, Priv_Workers!$B$2:$AR$55, 32, FALSE), D195=8, VLOOKUP(H195, Priv_Workers!$B$2:$AR$55, 33, FALSE), D195=9, VLOOKUP(H195, Priv_Workers!$B$2:$AR$55, 34, FALSE), D195=10, VLOOKUP(H195, Priv_Workers!$B$2:$AR$55, 35, FALSE), D195=11, VLOOKUP(H195, Priv_Workers!$B$2:$AR$55, 36, FALSE), D195=12, VLOOKUP(H195, Priv_Workers!$B$2:$AR$55, 37, FALSE)), C195=2017, _xlfn.IFS(D195=1, VLOOKUP(H195, Priv_Workers!$B$2:$AR$55, 38, FALSE), D195=2, VLOOKUP(H195, Priv_Workers!$B$2:$AR$55, 39, FALSE), D195=3, VLOOKUP(H195, Priv_Workers!$B$2:$AR$55, 40, FALSE), D195=4, VLOOKUP(H195, Priv_Workers!$B$2:$AR$55, 41, FALSE), D195=5, VLOOKUP(H195, Priv_Workers!$B$2:$AR$55, 42, FALSE), D195=6, VLOOKUP(H195, Priv_Workers!$B$2:$AR$55, 43)))</f>
        <v>14091508</v>
      </c>
      <c r="X195" s="15">
        <f t="shared" si="27"/>
        <v>8.4384864983932158E-3</v>
      </c>
      <c r="Y195" s="8">
        <f>_xlfn.IFS(C195=2014, _xlfn.IFS(E195=1, VLOOKUP(H195, Wage_Info!$B$2:$AD$55, 2, FALSE), E195=2, VLOOKUP(H195, Wage_Info!$B$2:$AD$55, 3, FALSE), E195=3, VLOOKUP(H195, Wage_Info!$B$2:$AD$55, 4, FALSE), E195=4, VLOOKUP(H195, Wage_Info!$B$2:$AD$55, 5, FALSE)), C195=2015, _xlfn.IFS(E195=1, VLOOKUP(H195, Wage_Info!$B$2:$AD$55, 6, FALSE), E195=2, VLOOKUP(H195, Wage_Info!$B$2:$AD$55, 7, FALSE), E195=3, VLOOKUP(H195, Wage_Info!$B$2:$AD$55, 8, FALSE), E195=4, VLOOKUP(H195, Wage_Info!$B$2:$AD$55, 9, FALSE)), C195=2016, _xlfn.IFS(E195=1, VLOOKUP(H195, Wage_Info!$B$2:$AD$55, 10, FALSE), E195=2, VLOOKUP(H195, Wage_Info!$B$2:$AD$55, 11, FALSE), E195=3, VLOOKUP(H195, Wage_Info!$B$2:$AD$55, 12, FALSE), E195=4, VLOOKUP(H195, Wage_Info!$B$2:$AD$55, 13, FALSE)), C195=2017, _xlfn.IFS(E195=1, VLOOKUP(H195, Wage_Info!$B$2:$AD$55, 14, FALSE), E195=2, VLOOKUP(H195, Wage_Info!$B$2:$AD$55, 15, FALSE)))</f>
        <v>2861042669</v>
      </c>
      <c r="Z195" s="8">
        <f>_xlfn.IFS(C195=2014, _xlfn.IFS(E195=1, VLOOKUP(H195, Wage_Info!$B$2:$AD$55, 16, FALSE), E195=2, VLOOKUP(H195, Wage_Info!$B$2:$AD$55, 17, FALSE), E195=3, VLOOKUP(H195, Wage_Info!$B$2:$AD$55, 18, FALSE), E195=4, VLOOKUP(H195, Wage_Info!$B$2:$AD$55, 19, FALSE)), C195=2015, _xlfn.IFS(E195=1, VLOOKUP(H195, Wage_Info!$B$2:$AD$55, 20, FALSE), E195=2, VLOOKUP(H195, Wage_Info!$B$2:$AD$55, 21, FALSE), E195=3, VLOOKUP(H195, Wage_Info!$B$2:$AD$55, 22, FALSE), E195=4, VLOOKUP(H195, Wage_Info!$B$2:$AD$55, 23, FALSE)), C195=2016, _xlfn.IFS(E195=1, VLOOKUP(H195, Wage_Info!$B$2:$AD$55, 24, FALSE), E195=2, VLOOKUP(H195, Wage_Info!$B$2:$AD$55, 25, FALSE), E195=3, VLOOKUP(H195, Wage_Info!$B$2:$AD$55, 26, FALSE), E195=4, VLOOKUP(H195, Wage_Info!$B$2:$AD$55, 27, FALSE)), C195=2017, _xlfn.IFS(E195=1, VLOOKUP(H195, Wage_Info!$B$2:$AD$55, 28, FALSE), E195=2, VLOOKUP(H195, Wage_Info!$B$2:$AD$55, 29, FALSE)))</f>
        <v>203882930032</v>
      </c>
      <c r="AA195" s="16">
        <f t="shared" si="28"/>
        <v>1.4032771986114538E-2</v>
      </c>
      <c r="AB195">
        <f>Key!C241</f>
        <v>1</v>
      </c>
      <c r="AC195">
        <f t="shared" si="29"/>
        <v>1</v>
      </c>
      <c r="AD195">
        <f t="shared" si="30"/>
        <v>0</v>
      </c>
      <c r="AE195">
        <f t="shared" si="31"/>
        <v>1</v>
      </c>
    </row>
    <row r="196" spans="1:31" x14ac:dyDescent="0.3">
      <c r="A196">
        <v>245</v>
      </c>
      <c r="B196">
        <v>64</v>
      </c>
      <c r="C196">
        <v>2015</v>
      </c>
      <c r="D196">
        <v>9</v>
      </c>
      <c r="E196">
        <f t="shared" si="24"/>
        <v>3</v>
      </c>
      <c r="F196">
        <v>2017</v>
      </c>
      <c r="G196" t="s">
        <v>184</v>
      </c>
      <c r="H196" s="13">
        <f>VALUE(IF(G196="foreign",53,SUBSTITUTE(G196,G196,VLOOKUP(G196,Key!$F$2:$G$55,2,))))</f>
        <v>5</v>
      </c>
      <c r="I196" t="s">
        <v>216</v>
      </c>
      <c r="J196">
        <f>VALUE(_xlfn.IFS(I196="foreign",53,I196="fictional",54,NOT(OR(I196="foreign",I196="fictional")),SUBSTITUTE(I196,I196,VLOOKUP(I196,Key!$F$2:$G$55,2,))))</f>
        <v>54</v>
      </c>
      <c r="K196">
        <f t="shared" si="25"/>
        <v>0</v>
      </c>
      <c r="L196">
        <f>VLOOKUP(H196, Key!$G$2:$J$54, 2)</f>
        <v>3</v>
      </c>
      <c r="M196">
        <f>VLOOKUP(J196, Key!$G$2:$J$54, 2)</f>
        <v>0</v>
      </c>
      <c r="N196">
        <f>VLOOKUP("*"&amp;G196&amp;"*",Key!$M$2:$N$6,2,FALSE)</f>
        <v>4</v>
      </c>
      <c r="O196">
        <f>VLOOKUP("*"&amp;G196&amp;"*",Key!$Q$2:$R$11,2,FALSE)</f>
        <v>6</v>
      </c>
      <c r="P196">
        <v>3134</v>
      </c>
      <c r="Q196" s="8">
        <v>40000000</v>
      </c>
      <c r="R196" t="s">
        <v>176</v>
      </c>
      <c r="S196">
        <f>VLOOKUP(R196, Key!$T$2:$U$23, 2, FALSE)</f>
        <v>3</v>
      </c>
      <c r="T196">
        <f t="shared" si="26"/>
        <v>0</v>
      </c>
      <c r="U196">
        <f>_xlfn.IFS(F196=2017, VLOOKUP(H196, 'State Pop'!$B$2:$F$55,5),F196=2016, VLOOKUP(H196, 'State Pop'!$B$2:$F$55,4), F196=2015, VLOOKUP(H196, 'State Pop'!$B$2:$F$55,3), F196=2014, VLOOKUP(H196, 'State Pop'!$B$2:$F$55,2))</f>
        <v>39536653</v>
      </c>
      <c r="V196">
        <f>_xlfn.IFS(C196=2014, _xlfn.IFS(D196=1, VLOOKUP(H196, Film_Workers!$B$2:$AR$55, 2, FALSE), D196=2, VLOOKUP(H196, Film_Workers!$B$2:$AR$55, 3, FALSE), D196=3, VLOOKUP(H196, Film_Workers!$B$2:$AR$55, 4, FALSE), D196=4, VLOOKUP(H196, Film_Workers!$B$2:$AR$55, 5, FALSE), D196=5, VLOOKUP(H196, Film_Workers!$B$2:$AR$55, 6, FALSE), D196=6, VLOOKUP(H196, Film_Workers!$B$2:$AR$55, 7, FALSE), D196=7, VLOOKUP(H196, Film_Workers!$B$2:$AR$55, 8, FALSE), D196=8, VLOOKUP(H196, Film_Workers!$B$2:$AR$55, 9, FALSE), D196=9, VLOOKUP(H196, Film_Workers!$B$2:$AR$55, 10, FALSE), D196=10, VLOOKUP(H196, Film_Workers!$B$2:$AR$55, 11, FALSE), D196=11, VLOOKUP(H196, Film_Workers!$B$2:$AR$55, 12, FALSE), D196=12, VLOOKUP(H196, Film_Workers!$B$2:$AR$55, 13, FALSE)), C196=2015, _xlfn.IFS(D196=1, VLOOKUP(H196, Film_Workers!$B$2:$AR$55, 14, FALSE), D196=2, VLOOKUP(H196, Film_Workers!$B$2:$AR$55, 15, FALSE), D196=3, VLOOKUP(H196, Film_Workers!$B$2:$AR$55, 16, FALSE), D196=4, VLOOKUP(H196, Film_Workers!$B$2:$AR$55, 17, FALSE), D196=5, VLOOKUP(H196, Film_Workers!$B$2:$AR$55, 18, FALSE), D196=6, VLOOKUP(H196, Film_Workers!$B$2:$AR$55, 19, FALSE), D196=7, VLOOKUP(H196, Film_Workers!$B$2:$AR$55, 20, FALSE), D196=8, VLOOKUP(H196, Film_Workers!$B$2:$AR$55, 21, FALSE), D196=9, VLOOKUP(H196, Film_Workers!$B$2:$AR$55, 22, FALSE), D196=10, VLOOKUP(H196, Film_Workers!$B$2:$AR$55, 23, FALSE), D196=11, VLOOKUP(H196, Film_Workers!$B$2:$AR$55, 24, FALSE), D196=12, VLOOKUP(H196, Film_Workers!$B$2:$AR$55, 25, FALSE)), C196=2016, _xlfn.IFS(D196=1, VLOOKUP(H196, Film_Workers!$B$2:$AR$55, 26, FALSE), D196=2, VLOOKUP(H196, Film_Workers!$B$2:$AR$55, 27, FALSE), D196=3, VLOOKUP(H196, Film_Workers!$B$2:$AR$55, 28, FALSE), D196=4, VLOOKUP(H196, Film_Workers!$B$2:$AR$55, 29, FALSE), D196=5, VLOOKUP(H196, Film_Workers!$B$2:$AR$55, 30, FALSE), D196=6, VLOOKUP(H196, Film_Workers!$B$2:$AR$55, 31, FALSE), D196=7, VLOOKUP(H196, Film_Workers!$B$2:$AR$55, 32, FALSE), D196=8, VLOOKUP(H196, Film_Workers!$B$2:$AR$55, 33, FALSE), D196=9, VLOOKUP(H196, Film_Workers!$B$2:$AR$55, 34, FALSE), D196=10, VLOOKUP(H196, Film_Workers!$B$2:$AR$55, 35, FALSE), D196=11, VLOOKUP(H196, Film_Workers!$B$2:$AR$55, 36, FALSE), D196=12, VLOOKUP(H196, Film_Workers!$B$2:$AR$55, 37, FALSE)), C196=2017, _xlfn.IFS(D196=1, VLOOKUP(H196, Film_Workers!$B$2:$AR$55, 38, FALSE), D196=2, VLOOKUP(H196, Film_Workers!$B$2:$AR$55, 39, FALSE), D196=3, VLOOKUP(H196, Film_Workers!$B$2:$AR$55, 40, FALSE), D196=4, VLOOKUP(H196, Film_Workers!$B$2:$AR$55, 41, FALSE), D196=5, VLOOKUP(H196, Film_Workers!$B$2:$AR$55, 42, FALSE), D196=6, VLOOKUP(H196, Film_Workers!$B$2:$AR$55, 43)))</f>
        <v>118911</v>
      </c>
      <c r="W196">
        <f>_xlfn.IFS(C196=2014, _xlfn.IFS(D196=1, VLOOKUP(H196, Priv_Workers!$B$2:$AR$55, 2, FALSE), D196=2, VLOOKUP(H196, Priv_Workers!$B$2:$AR$55, 3, FALSE), D196=3, VLOOKUP(H196, Priv_Workers!$B$2:$AR$55, 4, FALSE), D196=4, VLOOKUP(H196, Priv_Workers!$B$2:$AR$55, 5, FALSE), D196=5, VLOOKUP(H196, Priv_Workers!$B$2:$AR$55, 6, FALSE), D196=6, VLOOKUP(H196, Priv_Workers!$B$2:$AR$55, 7, FALSE), D196=7, VLOOKUP(H196, Priv_Workers!$B$2:$AR$55, 8, FALSE), D196=8, VLOOKUP(H196, Priv_Workers!$B$2:$AR$55, 9, FALSE), D196=9, VLOOKUP(H196, Priv_Workers!$B$2:$AR$55, 10, FALSE), D196=10, VLOOKUP(H196, Priv_Workers!$B$2:$AR$55, 11, FALSE), D196=11, VLOOKUP(H196, Priv_Workers!$B$2:$AR$55, 12, FALSE), D196=12, VLOOKUP(H196, Priv_Workers!$B$2:$AR$55, 13, FALSE)), C196=2015, _xlfn.IFS(D196=1, VLOOKUP(H196, Priv_Workers!$B$2:$AR$55, 14, FALSE), D196=2, VLOOKUP(H196, Priv_Workers!$B$2:$AR$55, 15, FALSE), D196=3, VLOOKUP(H196, Priv_Workers!$B$2:$AR$55, 16, FALSE), D196=4, VLOOKUP(H196, Priv_Workers!$B$2:$AR$55, 17, FALSE), D196=5, VLOOKUP(H196, Priv_Workers!$B$2:$AR$55, 18, FALSE), D196=6, VLOOKUP(H196, Priv_Workers!$B$2:$AR$55, 19, FALSE), D196=7, VLOOKUP(H196, Priv_Workers!$B$2:$AR$55, 20, FALSE), D196=8, VLOOKUP(H196, Priv_Workers!$B$2:$AR$55, 21, FALSE), D196=9, VLOOKUP(H196, Priv_Workers!$B$2:$AR$55, 22, FALSE), D196=10, VLOOKUP(H196, Priv_Workers!$B$2:$AR$55, 23, FALSE), D196=11, VLOOKUP(H196, Priv_Workers!$B$2:$AR$55, 24, FALSE), D196=12, VLOOKUP(H196, Priv_Workers!$B$2:$AR$55, 25, FALSE)), C196=2016, _xlfn.IFS(D196=1, VLOOKUP(H196, Priv_Workers!$B$2:$AR$55, 26, FALSE), D196=2, VLOOKUP(H196, Priv_Workers!$B$2:$AR$55, 27, FALSE), D196=3, VLOOKUP(H196, Priv_Workers!$B$2:$AR$55, 28, FALSE), D196=4, VLOOKUP(H196, Priv_Workers!$B$2:$AR$55, 29, FALSE), D196=5, VLOOKUP(H196, Priv_Workers!$B$2:$AR$55, 30, FALSE), D196=6, VLOOKUP(H196, Priv_Workers!$B$2:$AR$55, 31, FALSE), D196=7, VLOOKUP(H196, Priv_Workers!$B$2:$AR$55, 32, FALSE), D196=8, VLOOKUP(H196, Priv_Workers!$B$2:$AR$55, 33, FALSE), D196=9, VLOOKUP(H196, Priv_Workers!$B$2:$AR$55, 34, FALSE), D196=10, VLOOKUP(H196, Priv_Workers!$B$2:$AR$55, 35, FALSE), D196=11, VLOOKUP(H196, Priv_Workers!$B$2:$AR$55, 36, FALSE), D196=12, VLOOKUP(H196, Priv_Workers!$B$2:$AR$55, 37, FALSE)), C196=2017, _xlfn.IFS(D196=1, VLOOKUP(H196, Priv_Workers!$B$2:$AR$55, 38, FALSE), D196=2, VLOOKUP(H196, Priv_Workers!$B$2:$AR$55, 39, FALSE), D196=3, VLOOKUP(H196, Priv_Workers!$B$2:$AR$55, 40, FALSE), D196=4, VLOOKUP(H196, Priv_Workers!$B$2:$AR$55, 41, FALSE), D196=5, VLOOKUP(H196, Priv_Workers!$B$2:$AR$55, 42, FALSE), D196=6, VLOOKUP(H196, Priv_Workers!$B$2:$AR$55, 43)))</f>
        <v>14091508</v>
      </c>
      <c r="X196" s="15">
        <f t="shared" si="27"/>
        <v>8.4384864983932158E-3</v>
      </c>
      <c r="Y196" s="8">
        <f>_xlfn.IFS(C196=2014, _xlfn.IFS(E196=1, VLOOKUP(H196, Wage_Info!$B$2:$AD$55, 2, FALSE), E196=2, VLOOKUP(H196, Wage_Info!$B$2:$AD$55, 3, FALSE), E196=3, VLOOKUP(H196, Wage_Info!$B$2:$AD$55, 4, FALSE), E196=4, VLOOKUP(H196, Wage_Info!$B$2:$AD$55, 5, FALSE)), C196=2015, _xlfn.IFS(E196=1, VLOOKUP(H196, Wage_Info!$B$2:$AD$55, 6, FALSE), E196=2, VLOOKUP(H196, Wage_Info!$B$2:$AD$55, 7, FALSE), E196=3, VLOOKUP(H196, Wage_Info!$B$2:$AD$55, 8, FALSE), E196=4, VLOOKUP(H196, Wage_Info!$B$2:$AD$55, 9, FALSE)), C196=2016, _xlfn.IFS(E196=1, VLOOKUP(H196, Wage_Info!$B$2:$AD$55, 10, FALSE), E196=2, VLOOKUP(H196, Wage_Info!$B$2:$AD$55, 11, FALSE), E196=3, VLOOKUP(H196, Wage_Info!$B$2:$AD$55, 12, FALSE), E196=4, VLOOKUP(H196, Wage_Info!$B$2:$AD$55, 13, FALSE)), C196=2017, _xlfn.IFS(E196=1, VLOOKUP(H196, Wage_Info!$B$2:$AD$55, 14, FALSE), E196=2, VLOOKUP(H196, Wage_Info!$B$2:$AD$55, 15, FALSE)))</f>
        <v>2861042669</v>
      </c>
      <c r="Z196" s="8">
        <f>_xlfn.IFS(C196=2014, _xlfn.IFS(E196=1, VLOOKUP(H196, Wage_Info!$B$2:$AD$55, 16, FALSE), E196=2, VLOOKUP(H196, Wage_Info!$B$2:$AD$55, 17, FALSE), E196=3, VLOOKUP(H196, Wage_Info!$B$2:$AD$55, 18, FALSE), E196=4, VLOOKUP(H196, Wage_Info!$B$2:$AD$55, 19, FALSE)), C196=2015, _xlfn.IFS(E196=1, VLOOKUP(H196, Wage_Info!$B$2:$AD$55, 20, FALSE), E196=2, VLOOKUP(H196, Wage_Info!$B$2:$AD$55, 21, FALSE), E196=3, VLOOKUP(H196, Wage_Info!$B$2:$AD$55, 22, FALSE), E196=4, VLOOKUP(H196, Wage_Info!$B$2:$AD$55, 23, FALSE)), C196=2016, _xlfn.IFS(E196=1, VLOOKUP(H196, Wage_Info!$B$2:$AD$55, 24, FALSE), E196=2, VLOOKUP(H196, Wage_Info!$B$2:$AD$55, 25, FALSE), E196=3, VLOOKUP(H196, Wage_Info!$B$2:$AD$55, 26, FALSE), E196=4, VLOOKUP(H196, Wage_Info!$B$2:$AD$55, 27, FALSE)), C196=2017, _xlfn.IFS(E196=1, VLOOKUP(H196, Wage_Info!$B$2:$AD$55, 28, FALSE), E196=2, VLOOKUP(H196, Wage_Info!$B$2:$AD$55, 29, FALSE)))</f>
        <v>203882930032</v>
      </c>
      <c r="AA196" s="16">
        <f t="shared" si="28"/>
        <v>1.4032771986114538E-2</v>
      </c>
      <c r="AB196">
        <f>Key!C246</f>
        <v>1</v>
      </c>
      <c r="AC196">
        <f t="shared" si="29"/>
        <v>1</v>
      </c>
      <c r="AD196">
        <f t="shared" si="30"/>
        <v>0</v>
      </c>
      <c r="AE196">
        <f t="shared" si="31"/>
        <v>1</v>
      </c>
    </row>
    <row r="197" spans="1:31" x14ac:dyDescent="0.3">
      <c r="A197">
        <v>248</v>
      </c>
      <c r="B197">
        <v>67</v>
      </c>
      <c r="C197">
        <v>2015</v>
      </c>
      <c r="D197">
        <v>9</v>
      </c>
      <c r="E197">
        <f t="shared" si="24"/>
        <v>3</v>
      </c>
      <c r="F197">
        <v>2017</v>
      </c>
      <c r="G197" t="s">
        <v>282</v>
      </c>
      <c r="H197" s="13">
        <f>VALUE(IF(G197="foreign",53,SUBSTITUTE(G197,G197,VLOOKUP(G197,Key!$F$2:$G$55,2,))))</f>
        <v>53</v>
      </c>
      <c r="I197" t="s">
        <v>216</v>
      </c>
      <c r="J197">
        <f>VALUE(_xlfn.IFS(I197="foreign",53,I197="fictional",54,NOT(OR(I197="foreign",I197="fictional")),SUBSTITUTE(I197,I197,VLOOKUP(I197,Key!$F$2:$G$55,2,))))</f>
        <v>54</v>
      </c>
      <c r="K197">
        <f t="shared" si="25"/>
        <v>0</v>
      </c>
      <c r="L197">
        <f>VLOOKUP(H197, Key!$G$2:$J$54, 2)</f>
        <v>0</v>
      </c>
      <c r="M197">
        <f>VLOOKUP(J197, Key!$G$2:$J$54, 2)</f>
        <v>0</v>
      </c>
      <c r="N197">
        <f>VLOOKUP("*"&amp;G197&amp;"*",Key!$M$2:$N$6,2,FALSE)</f>
        <v>0</v>
      </c>
      <c r="O197">
        <f>VLOOKUP("*"&amp;G197&amp;"*",Key!$Q$2:$R$11,2,FALSE)</f>
        <v>0</v>
      </c>
      <c r="P197">
        <v>3104</v>
      </c>
      <c r="Q197" s="8">
        <v>40000000</v>
      </c>
      <c r="R197" t="s">
        <v>246</v>
      </c>
      <c r="S197">
        <f>VLOOKUP(R197, Key!$T$2:$U$23, 2, FALSE)</f>
        <v>6</v>
      </c>
      <c r="T197">
        <f t="shared" si="26"/>
        <v>0</v>
      </c>
      <c r="U197">
        <f>_xlfn.IFS(F197=2017, VLOOKUP(H197, 'State Pop'!$B$2:$F$55,5),F197=2016, VLOOKUP(H197, 'State Pop'!$B$2:$F$55,4), F197=2015, VLOOKUP(H197, 'State Pop'!$B$2:$F$55,3), F197=2014, VLOOKUP(H197, 'State Pop'!$B$2:$F$55,2))</f>
        <v>0</v>
      </c>
      <c r="V197">
        <f>_xlfn.IFS(C197=2014, _xlfn.IFS(D197=1, VLOOKUP(H197, Film_Workers!$B$2:$AR$55, 2, FALSE), D197=2, VLOOKUP(H197, Film_Workers!$B$2:$AR$55, 3, FALSE), D197=3, VLOOKUP(H197, Film_Workers!$B$2:$AR$55, 4, FALSE), D197=4, VLOOKUP(H197, Film_Workers!$B$2:$AR$55, 5, FALSE), D197=5, VLOOKUP(H197, Film_Workers!$B$2:$AR$55, 6, FALSE), D197=6, VLOOKUP(H197, Film_Workers!$B$2:$AR$55, 7, FALSE), D197=7, VLOOKUP(H197, Film_Workers!$B$2:$AR$55, 8, FALSE), D197=8, VLOOKUP(H197, Film_Workers!$B$2:$AR$55, 9, FALSE), D197=9, VLOOKUP(H197, Film_Workers!$B$2:$AR$55, 10, FALSE), D197=10, VLOOKUP(H197, Film_Workers!$B$2:$AR$55, 11, FALSE), D197=11, VLOOKUP(H197, Film_Workers!$B$2:$AR$55, 12, FALSE), D197=12, VLOOKUP(H197, Film_Workers!$B$2:$AR$55, 13, FALSE)), C197=2015, _xlfn.IFS(D197=1, VLOOKUP(H197, Film_Workers!$B$2:$AR$55, 14, FALSE), D197=2, VLOOKUP(H197, Film_Workers!$B$2:$AR$55, 15, FALSE), D197=3, VLOOKUP(H197, Film_Workers!$B$2:$AR$55, 16, FALSE), D197=4, VLOOKUP(H197, Film_Workers!$B$2:$AR$55, 17, FALSE), D197=5, VLOOKUP(H197, Film_Workers!$B$2:$AR$55, 18, FALSE), D197=6, VLOOKUP(H197, Film_Workers!$B$2:$AR$55, 19, FALSE), D197=7, VLOOKUP(H197, Film_Workers!$B$2:$AR$55, 20, FALSE), D197=8, VLOOKUP(H197, Film_Workers!$B$2:$AR$55, 21, FALSE), D197=9, VLOOKUP(H197, Film_Workers!$B$2:$AR$55, 22, FALSE), D197=10, VLOOKUP(H197, Film_Workers!$B$2:$AR$55, 23, FALSE), D197=11, VLOOKUP(H197, Film_Workers!$B$2:$AR$55, 24, FALSE), D197=12, VLOOKUP(H197, Film_Workers!$B$2:$AR$55, 25, FALSE)), C197=2016, _xlfn.IFS(D197=1, VLOOKUP(H197, Film_Workers!$B$2:$AR$55, 26, FALSE), D197=2, VLOOKUP(H197, Film_Workers!$B$2:$AR$55, 27, FALSE), D197=3, VLOOKUP(H197, Film_Workers!$B$2:$AR$55, 28, FALSE), D197=4, VLOOKUP(H197, Film_Workers!$B$2:$AR$55, 29, FALSE), D197=5, VLOOKUP(H197, Film_Workers!$B$2:$AR$55, 30, FALSE), D197=6, VLOOKUP(H197, Film_Workers!$B$2:$AR$55, 31, FALSE), D197=7, VLOOKUP(H197, Film_Workers!$B$2:$AR$55, 32, FALSE), D197=8, VLOOKUP(H197, Film_Workers!$B$2:$AR$55, 33, FALSE), D197=9, VLOOKUP(H197, Film_Workers!$B$2:$AR$55, 34, FALSE), D197=10, VLOOKUP(H197, Film_Workers!$B$2:$AR$55, 35, FALSE), D197=11, VLOOKUP(H197, Film_Workers!$B$2:$AR$55, 36, FALSE), D197=12, VLOOKUP(H197, Film_Workers!$B$2:$AR$55, 37, FALSE)), C197=2017, _xlfn.IFS(D197=1, VLOOKUP(H197, Film_Workers!$B$2:$AR$55, 38, FALSE), D197=2, VLOOKUP(H197, Film_Workers!$B$2:$AR$55, 39, FALSE), D197=3, VLOOKUP(H197, Film_Workers!$B$2:$AR$55, 40, FALSE), D197=4, VLOOKUP(H197, Film_Workers!$B$2:$AR$55, 41, FALSE), D197=5, VLOOKUP(H197, Film_Workers!$B$2:$AR$55, 42, FALSE), D197=6, VLOOKUP(H197, Film_Workers!$B$2:$AR$55, 43)))</f>
        <v>0</v>
      </c>
      <c r="W197">
        <f>_xlfn.IFS(C197=2014, _xlfn.IFS(D197=1, VLOOKUP(H197, Priv_Workers!$B$2:$AR$55, 2, FALSE), D197=2, VLOOKUP(H197, Priv_Workers!$B$2:$AR$55, 3, FALSE), D197=3, VLOOKUP(H197, Priv_Workers!$B$2:$AR$55, 4, FALSE), D197=4, VLOOKUP(H197, Priv_Workers!$B$2:$AR$55, 5, FALSE), D197=5, VLOOKUP(H197, Priv_Workers!$B$2:$AR$55, 6, FALSE), D197=6, VLOOKUP(H197, Priv_Workers!$B$2:$AR$55, 7, FALSE), D197=7, VLOOKUP(H197, Priv_Workers!$B$2:$AR$55, 8, FALSE), D197=8, VLOOKUP(H197, Priv_Workers!$B$2:$AR$55, 9, FALSE), D197=9, VLOOKUP(H197, Priv_Workers!$B$2:$AR$55, 10, FALSE), D197=10, VLOOKUP(H197, Priv_Workers!$B$2:$AR$55, 11, FALSE), D197=11, VLOOKUP(H197, Priv_Workers!$B$2:$AR$55, 12, FALSE), D197=12, VLOOKUP(H197, Priv_Workers!$B$2:$AR$55, 13, FALSE)), C197=2015, _xlfn.IFS(D197=1, VLOOKUP(H197, Priv_Workers!$B$2:$AR$55, 14, FALSE), D197=2, VLOOKUP(H197, Priv_Workers!$B$2:$AR$55, 15, FALSE), D197=3, VLOOKUP(H197, Priv_Workers!$B$2:$AR$55, 16, FALSE), D197=4, VLOOKUP(H197, Priv_Workers!$B$2:$AR$55, 17, FALSE), D197=5, VLOOKUP(H197, Priv_Workers!$B$2:$AR$55, 18, FALSE), D197=6, VLOOKUP(H197, Priv_Workers!$B$2:$AR$55, 19, FALSE), D197=7, VLOOKUP(H197, Priv_Workers!$B$2:$AR$55, 20, FALSE), D197=8, VLOOKUP(H197, Priv_Workers!$B$2:$AR$55, 21, FALSE), D197=9, VLOOKUP(H197, Priv_Workers!$B$2:$AR$55, 22, FALSE), D197=10, VLOOKUP(H197, Priv_Workers!$B$2:$AR$55, 23, FALSE), D197=11, VLOOKUP(H197, Priv_Workers!$B$2:$AR$55, 24, FALSE), D197=12, VLOOKUP(H197, Priv_Workers!$B$2:$AR$55, 25, FALSE)), C197=2016, _xlfn.IFS(D197=1, VLOOKUP(H197, Priv_Workers!$B$2:$AR$55, 26, FALSE), D197=2, VLOOKUP(H197, Priv_Workers!$B$2:$AR$55, 27, FALSE), D197=3, VLOOKUP(H197, Priv_Workers!$B$2:$AR$55, 28, FALSE), D197=4, VLOOKUP(H197, Priv_Workers!$B$2:$AR$55, 29, FALSE), D197=5, VLOOKUP(H197, Priv_Workers!$B$2:$AR$55, 30, FALSE), D197=6, VLOOKUP(H197, Priv_Workers!$B$2:$AR$55, 31, FALSE), D197=7, VLOOKUP(H197, Priv_Workers!$B$2:$AR$55, 32, FALSE), D197=8, VLOOKUP(H197, Priv_Workers!$B$2:$AR$55, 33, FALSE), D197=9, VLOOKUP(H197, Priv_Workers!$B$2:$AR$55, 34, FALSE), D197=10, VLOOKUP(H197, Priv_Workers!$B$2:$AR$55, 35, FALSE), D197=11, VLOOKUP(H197, Priv_Workers!$B$2:$AR$55, 36, FALSE), D197=12, VLOOKUP(H197, Priv_Workers!$B$2:$AR$55, 37, FALSE)), C197=2017, _xlfn.IFS(D197=1, VLOOKUP(H197, Priv_Workers!$B$2:$AR$55, 38, FALSE), D197=2, VLOOKUP(H197, Priv_Workers!$B$2:$AR$55, 39, FALSE), D197=3, VLOOKUP(H197, Priv_Workers!$B$2:$AR$55, 40, FALSE), D197=4, VLOOKUP(H197, Priv_Workers!$B$2:$AR$55, 41, FALSE), D197=5, VLOOKUP(H197, Priv_Workers!$B$2:$AR$55, 42, FALSE), D197=6, VLOOKUP(H197, Priv_Workers!$B$2:$AR$55, 43)))</f>
        <v>0</v>
      </c>
      <c r="X197" s="15" t="e">
        <f t="shared" si="27"/>
        <v>#DIV/0!</v>
      </c>
      <c r="Y197" s="8">
        <f>_xlfn.IFS(C197=2014, _xlfn.IFS(E197=1, VLOOKUP(H197, Wage_Info!$B$2:$AD$55, 2, FALSE), E197=2, VLOOKUP(H197, Wage_Info!$B$2:$AD$55, 3, FALSE), E197=3, VLOOKUP(H197, Wage_Info!$B$2:$AD$55, 4, FALSE), E197=4, VLOOKUP(H197, Wage_Info!$B$2:$AD$55, 5, FALSE)), C197=2015, _xlfn.IFS(E197=1, VLOOKUP(H197, Wage_Info!$B$2:$AD$55, 6, FALSE), E197=2, VLOOKUP(H197, Wage_Info!$B$2:$AD$55, 7, FALSE), E197=3, VLOOKUP(H197, Wage_Info!$B$2:$AD$55, 8, FALSE), E197=4, VLOOKUP(H197, Wage_Info!$B$2:$AD$55, 9, FALSE)), C197=2016, _xlfn.IFS(E197=1, VLOOKUP(H197, Wage_Info!$B$2:$AD$55, 10, FALSE), E197=2, VLOOKUP(H197, Wage_Info!$B$2:$AD$55, 11, FALSE), E197=3, VLOOKUP(H197, Wage_Info!$B$2:$AD$55, 12, FALSE), E197=4, VLOOKUP(H197, Wage_Info!$B$2:$AD$55, 13, FALSE)), C197=2017, _xlfn.IFS(E197=1, VLOOKUP(H197, Wage_Info!$B$2:$AD$55, 14, FALSE), E197=2, VLOOKUP(H197, Wage_Info!$B$2:$AD$55, 15, FALSE)))</f>
        <v>0</v>
      </c>
      <c r="Z197" s="8">
        <f>_xlfn.IFS(C197=2014, _xlfn.IFS(E197=1, VLOOKUP(H197, Wage_Info!$B$2:$AD$55, 16, FALSE), E197=2, VLOOKUP(H197, Wage_Info!$B$2:$AD$55, 17, FALSE), E197=3, VLOOKUP(H197, Wage_Info!$B$2:$AD$55, 18, FALSE), E197=4, VLOOKUP(H197, Wage_Info!$B$2:$AD$55, 19, FALSE)), C197=2015, _xlfn.IFS(E197=1, VLOOKUP(H197, Wage_Info!$B$2:$AD$55, 20, FALSE), E197=2, VLOOKUP(H197, Wage_Info!$B$2:$AD$55, 21, FALSE), E197=3, VLOOKUP(H197, Wage_Info!$B$2:$AD$55, 22, FALSE), E197=4, VLOOKUP(H197, Wage_Info!$B$2:$AD$55, 23, FALSE)), C197=2016, _xlfn.IFS(E197=1, VLOOKUP(H197, Wage_Info!$B$2:$AD$55, 24, FALSE), E197=2, VLOOKUP(H197, Wage_Info!$B$2:$AD$55, 25, FALSE), E197=3, VLOOKUP(H197, Wage_Info!$B$2:$AD$55, 26, FALSE), E197=4, VLOOKUP(H197, Wage_Info!$B$2:$AD$55, 27, FALSE)), C197=2017, _xlfn.IFS(E197=1, VLOOKUP(H197, Wage_Info!$B$2:$AD$55, 28, FALSE), E197=2, VLOOKUP(H197, Wage_Info!$B$2:$AD$55, 29, FALSE)))</f>
        <v>0</v>
      </c>
      <c r="AA197" s="16" t="e">
        <f t="shared" si="28"/>
        <v>#DIV/0!</v>
      </c>
      <c r="AB197">
        <f>Key!C249</f>
        <v>1</v>
      </c>
      <c r="AC197">
        <f t="shared" si="29"/>
        <v>0</v>
      </c>
      <c r="AD197">
        <f t="shared" si="30"/>
        <v>0</v>
      </c>
      <c r="AE197">
        <f t="shared" si="31"/>
        <v>0</v>
      </c>
    </row>
    <row r="198" spans="1:31" x14ac:dyDescent="0.3">
      <c r="A198">
        <v>263</v>
      </c>
      <c r="B198">
        <v>82</v>
      </c>
      <c r="C198">
        <v>2015</v>
      </c>
      <c r="D198">
        <v>9</v>
      </c>
      <c r="E198">
        <f t="shared" si="24"/>
        <v>3</v>
      </c>
      <c r="F198">
        <v>2017</v>
      </c>
      <c r="G198" t="s">
        <v>395</v>
      </c>
      <c r="H198" s="13">
        <f>VALUE(IF(G198="foreign",53,SUBSTITUTE(G198,G198,VLOOKUP(G198,Key!$F$2:$G$55,2,))))</f>
        <v>32</v>
      </c>
      <c r="I198" t="s">
        <v>519</v>
      </c>
      <c r="J198">
        <f>VALUE(_xlfn.IFS(I198="foreign",53,I198="fictional",54,NOT(OR(I198="foreign",I198="fictional")),SUBSTITUTE(I198,I198,VLOOKUP(I198,Key!$F$2:$G$55,2,))))</f>
        <v>6</v>
      </c>
      <c r="K198">
        <f t="shared" si="25"/>
        <v>0</v>
      </c>
      <c r="L198">
        <f>VLOOKUP(H198, Key!$G$2:$J$54, 2)</f>
        <v>3</v>
      </c>
      <c r="M198">
        <f>VLOOKUP(J198, Key!$G$2:$J$54, 2)</f>
        <v>2</v>
      </c>
      <c r="N198">
        <f>VLOOKUP("*"&amp;G198&amp;"*",Key!$M$2:$N$6,2,FALSE)</f>
        <v>4</v>
      </c>
      <c r="O198">
        <f>VLOOKUP("*"&amp;G198&amp;"*",Key!$Q$2:$R$11,2,FALSE)</f>
        <v>4</v>
      </c>
      <c r="P198">
        <v>2812</v>
      </c>
      <c r="Q198" s="8">
        <v>30000000</v>
      </c>
      <c r="R198" t="s">
        <v>285</v>
      </c>
      <c r="S198">
        <f>VLOOKUP(R198, Key!$T$2:$U$25, 2, FALSE)</f>
        <v>9</v>
      </c>
      <c r="T198">
        <f t="shared" si="26"/>
        <v>1</v>
      </c>
      <c r="U198">
        <f>_xlfn.IFS(F198=2017, VLOOKUP(H198, 'State Pop'!$B$2:$F$55,5),F198=2016, VLOOKUP(H198, 'State Pop'!$B$2:$F$55,4), F198=2015, VLOOKUP(H198, 'State Pop'!$B$2:$F$55,3), F198=2014, VLOOKUP(H198, 'State Pop'!$B$2:$F$55,2))</f>
        <v>2088070</v>
      </c>
      <c r="V198">
        <f>_xlfn.IFS(C198=2014, _xlfn.IFS(D198=1, VLOOKUP(H198, Film_Workers!$B$2:$AR$55, 2, FALSE), D198=2, VLOOKUP(H198, Film_Workers!$B$2:$AR$55, 3, FALSE), D198=3, VLOOKUP(H198, Film_Workers!$B$2:$AR$55, 4, FALSE), D198=4, VLOOKUP(H198, Film_Workers!$B$2:$AR$55, 5, FALSE), D198=5, VLOOKUP(H198, Film_Workers!$B$2:$AR$55, 6, FALSE), D198=6, VLOOKUP(H198, Film_Workers!$B$2:$AR$55, 7, FALSE), D198=7, VLOOKUP(H198, Film_Workers!$B$2:$AR$55, 8, FALSE), D198=8, VLOOKUP(H198, Film_Workers!$B$2:$AR$55, 9, FALSE), D198=9, VLOOKUP(H198, Film_Workers!$B$2:$AR$55, 10, FALSE), D198=10, VLOOKUP(H198, Film_Workers!$B$2:$AR$55, 11, FALSE), D198=11, VLOOKUP(H198, Film_Workers!$B$2:$AR$55, 12, FALSE), D198=12, VLOOKUP(H198, Film_Workers!$B$2:$AR$55, 13, FALSE)), C198=2015, _xlfn.IFS(D198=1, VLOOKUP(H198, Film_Workers!$B$2:$AR$55, 14, FALSE), D198=2, VLOOKUP(H198, Film_Workers!$B$2:$AR$55, 15, FALSE), D198=3, VLOOKUP(H198, Film_Workers!$B$2:$AR$55, 16, FALSE), D198=4, VLOOKUP(H198, Film_Workers!$B$2:$AR$55, 17, FALSE), D198=5, VLOOKUP(H198, Film_Workers!$B$2:$AR$55, 18, FALSE), D198=6, VLOOKUP(H198, Film_Workers!$B$2:$AR$55, 19, FALSE), D198=7, VLOOKUP(H198, Film_Workers!$B$2:$AR$55, 20, FALSE), D198=8, VLOOKUP(H198, Film_Workers!$B$2:$AR$55, 21, FALSE), D198=9, VLOOKUP(H198, Film_Workers!$B$2:$AR$55, 22, FALSE), D198=10, VLOOKUP(H198, Film_Workers!$B$2:$AR$55, 23, FALSE), D198=11, VLOOKUP(H198, Film_Workers!$B$2:$AR$55, 24, FALSE), D198=12, VLOOKUP(H198, Film_Workers!$B$2:$AR$55, 25, FALSE)), C198=2016, _xlfn.IFS(D198=1, VLOOKUP(H198, Film_Workers!$B$2:$AR$55, 26, FALSE), D198=2, VLOOKUP(H198, Film_Workers!$B$2:$AR$55, 27, FALSE), D198=3, VLOOKUP(H198, Film_Workers!$B$2:$AR$55, 28, FALSE), D198=4, VLOOKUP(H198, Film_Workers!$B$2:$AR$55, 29, FALSE), D198=5, VLOOKUP(H198, Film_Workers!$B$2:$AR$55, 30, FALSE), D198=6, VLOOKUP(H198, Film_Workers!$B$2:$AR$55, 31, FALSE), D198=7, VLOOKUP(H198, Film_Workers!$B$2:$AR$55, 32, FALSE), D198=8, VLOOKUP(H198, Film_Workers!$B$2:$AR$55, 33, FALSE), D198=9, VLOOKUP(H198, Film_Workers!$B$2:$AR$55, 34, FALSE), D198=10, VLOOKUP(H198, Film_Workers!$B$2:$AR$55, 35, FALSE), D198=11, VLOOKUP(H198, Film_Workers!$B$2:$AR$55, 36, FALSE), D198=12, VLOOKUP(H198, Film_Workers!$B$2:$AR$55, 37, FALSE)), C198=2017, _xlfn.IFS(D198=1, VLOOKUP(H198, Film_Workers!$B$2:$AR$55, 38, FALSE), D198=2, VLOOKUP(H198, Film_Workers!$B$2:$AR$55, 39, FALSE), D198=3, VLOOKUP(H198, Film_Workers!$B$2:$AR$55, 40, FALSE), D198=4, VLOOKUP(H198, Film_Workers!$B$2:$AR$55, 41, FALSE), D198=5, VLOOKUP(H198, Film_Workers!$B$2:$AR$55, 42, FALSE), D198=6, VLOOKUP(H198, Film_Workers!$B$2:$AR$55, 43)))</f>
        <v>1753</v>
      </c>
      <c r="W198">
        <f>_xlfn.IFS(C198=2014, _xlfn.IFS(D198=1, VLOOKUP(H198, Priv_Workers!$B$2:$AR$55, 2, FALSE), D198=2, VLOOKUP(H198, Priv_Workers!$B$2:$AR$55, 3, FALSE), D198=3, VLOOKUP(H198, Priv_Workers!$B$2:$AR$55, 4, FALSE), D198=4, VLOOKUP(H198, Priv_Workers!$B$2:$AR$55, 5, FALSE), D198=5, VLOOKUP(H198, Priv_Workers!$B$2:$AR$55, 6, FALSE), D198=6, VLOOKUP(H198, Priv_Workers!$B$2:$AR$55, 7, FALSE), D198=7, VLOOKUP(H198, Priv_Workers!$B$2:$AR$55, 8, FALSE), D198=8, VLOOKUP(H198, Priv_Workers!$B$2:$AR$55, 9, FALSE), D198=9, VLOOKUP(H198, Priv_Workers!$B$2:$AR$55, 10, FALSE), D198=10, VLOOKUP(H198, Priv_Workers!$B$2:$AR$55, 11, FALSE), D198=11, VLOOKUP(H198, Priv_Workers!$B$2:$AR$55, 12, FALSE), D198=12, VLOOKUP(H198, Priv_Workers!$B$2:$AR$55, 13, FALSE)), C198=2015, _xlfn.IFS(D198=1, VLOOKUP(H198, Priv_Workers!$B$2:$AR$55, 14, FALSE), D198=2, VLOOKUP(H198, Priv_Workers!$B$2:$AR$55, 15, FALSE), D198=3, VLOOKUP(H198, Priv_Workers!$B$2:$AR$55, 16, FALSE), D198=4, VLOOKUP(H198, Priv_Workers!$B$2:$AR$55, 17, FALSE), D198=5, VLOOKUP(H198, Priv_Workers!$B$2:$AR$55, 18, FALSE), D198=6, VLOOKUP(H198, Priv_Workers!$B$2:$AR$55, 19, FALSE), D198=7, VLOOKUP(H198, Priv_Workers!$B$2:$AR$55, 20, FALSE), D198=8, VLOOKUP(H198, Priv_Workers!$B$2:$AR$55, 21, FALSE), D198=9, VLOOKUP(H198, Priv_Workers!$B$2:$AR$55, 22, FALSE), D198=10, VLOOKUP(H198, Priv_Workers!$B$2:$AR$55, 23, FALSE), D198=11, VLOOKUP(H198, Priv_Workers!$B$2:$AR$55, 24, FALSE), D198=12, VLOOKUP(H198, Priv_Workers!$B$2:$AR$55, 25, FALSE)), C198=2016, _xlfn.IFS(D198=1, VLOOKUP(H198, Priv_Workers!$B$2:$AR$55, 26, FALSE), D198=2, VLOOKUP(H198, Priv_Workers!$B$2:$AR$55, 27, FALSE), D198=3, VLOOKUP(H198, Priv_Workers!$B$2:$AR$55, 28, FALSE), D198=4, VLOOKUP(H198, Priv_Workers!$B$2:$AR$55, 29, FALSE), D198=5, VLOOKUP(H198, Priv_Workers!$B$2:$AR$55, 30, FALSE), D198=6, VLOOKUP(H198, Priv_Workers!$B$2:$AR$55, 31, FALSE), D198=7, VLOOKUP(H198, Priv_Workers!$B$2:$AR$55, 32, FALSE), D198=8, VLOOKUP(H198, Priv_Workers!$B$2:$AR$55, 33, FALSE), D198=9, VLOOKUP(H198, Priv_Workers!$B$2:$AR$55, 34, FALSE), D198=10, VLOOKUP(H198, Priv_Workers!$B$2:$AR$55, 35, FALSE), D198=11, VLOOKUP(H198, Priv_Workers!$B$2:$AR$55, 36, FALSE), D198=12, VLOOKUP(H198, Priv_Workers!$B$2:$AR$55, 37, FALSE)), C198=2017, _xlfn.IFS(D198=1, VLOOKUP(H198, Priv_Workers!$B$2:$AR$55, 38, FALSE), D198=2, VLOOKUP(H198, Priv_Workers!$B$2:$AR$55, 39, FALSE), D198=3, VLOOKUP(H198, Priv_Workers!$B$2:$AR$55, 40, FALSE), D198=4, VLOOKUP(H198, Priv_Workers!$B$2:$AR$55, 41, FALSE), D198=5, VLOOKUP(H198, Priv_Workers!$B$2:$AR$55, 42, FALSE), D198=6, VLOOKUP(H198, Priv_Workers!$B$2:$AR$55, 43)))</f>
        <v>627526</v>
      </c>
      <c r="X198" s="15">
        <f t="shared" si="27"/>
        <v>2.793509750990397E-3</v>
      </c>
      <c r="Y198" s="8">
        <f>_xlfn.IFS(C198=2014, _xlfn.IFS(E198=1, VLOOKUP(H198, Wage_Info!$B$2:$AD$55, 2, FALSE), E198=2, VLOOKUP(H198, Wage_Info!$B$2:$AD$55, 3, FALSE), E198=3, VLOOKUP(H198, Wage_Info!$B$2:$AD$55, 4, FALSE), E198=4, VLOOKUP(H198, Wage_Info!$B$2:$AD$55, 5, FALSE)), C198=2015, _xlfn.IFS(E198=1, VLOOKUP(H198, Wage_Info!$B$2:$AD$55, 6, FALSE), E198=2, VLOOKUP(H198, Wage_Info!$B$2:$AD$55, 7, FALSE), E198=3, VLOOKUP(H198, Wage_Info!$B$2:$AD$55, 8, FALSE), E198=4, VLOOKUP(H198, Wage_Info!$B$2:$AD$55, 9, FALSE)), C198=2016, _xlfn.IFS(E198=1, VLOOKUP(H198, Wage_Info!$B$2:$AD$55, 10, FALSE), E198=2, VLOOKUP(H198, Wage_Info!$B$2:$AD$55, 11, FALSE), E198=3, VLOOKUP(H198, Wage_Info!$B$2:$AD$55, 12, FALSE), E198=4, VLOOKUP(H198, Wage_Info!$B$2:$AD$55, 13, FALSE)), C198=2017, _xlfn.IFS(E198=1, VLOOKUP(H198, Wage_Info!$B$2:$AD$55, 14, FALSE), E198=2, VLOOKUP(H198, Wage_Info!$B$2:$AD$55, 15, FALSE)))</f>
        <v>46200128</v>
      </c>
      <c r="Z198" s="8">
        <f>_xlfn.IFS(C198=2014, _xlfn.IFS(E198=1, VLOOKUP(H198, Wage_Info!$B$2:$AD$55, 16, FALSE), E198=2, VLOOKUP(H198, Wage_Info!$B$2:$AD$55, 17, FALSE), E198=3, VLOOKUP(H198, Wage_Info!$B$2:$AD$55, 18, FALSE), E198=4, VLOOKUP(H198, Wage_Info!$B$2:$AD$55, 19, FALSE)), C198=2015, _xlfn.IFS(E198=1, VLOOKUP(H198, Wage_Info!$B$2:$AD$55, 20, FALSE), E198=2, VLOOKUP(H198, Wage_Info!$B$2:$AD$55, 21, FALSE), E198=3, VLOOKUP(H198, Wage_Info!$B$2:$AD$55, 22, FALSE), E198=4, VLOOKUP(H198, Wage_Info!$B$2:$AD$55, 23, FALSE)), C198=2016, _xlfn.IFS(E198=1, VLOOKUP(H198, Wage_Info!$B$2:$AD$55, 24, FALSE), E198=2, VLOOKUP(H198, Wage_Info!$B$2:$AD$55, 25, FALSE), E198=3, VLOOKUP(H198, Wage_Info!$B$2:$AD$55, 26, FALSE), E198=4, VLOOKUP(H198, Wage_Info!$B$2:$AD$55, 27, FALSE)), C198=2017, _xlfn.IFS(E198=1, VLOOKUP(H198, Wage_Info!$B$2:$AD$55, 28, FALSE), E198=2, VLOOKUP(H198, Wage_Info!$B$2:$AD$55, 29, FALSE)))</f>
        <v>6326777691</v>
      </c>
      <c r="AA198" s="16">
        <f t="shared" si="28"/>
        <v>7.302315689979251E-3</v>
      </c>
      <c r="AB198">
        <f>Key!C264</f>
        <v>1</v>
      </c>
      <c r="AC198">
        <f t="shared" si="29"/>
        <v>0</v>
      </c>
      <c r="AD198">
        <f t="shared" si="30"/>
        <v>0</v>
      </c>
      <c r="AE198">
        <f t="shared" si="31"/>
        <v>0</v>
      </c>
    </row>
    <row r="199" spans="1:31" x14ac:dyDescent="0.3">
      <c r="A199">
        <v>285</v>
      </c>
      <c r="B199">
        <v>104</v>
      </c>
      <c r="C199">
        <v>2015</v>
      </c>
      <c r="D199">
        <v>9</v>
      </c>
      <c r="E199">
        <f t="shared" si="24"/>
        <v>3</v>
      </c>
      <c r="F199">
        <v>2017</v>
      </c>
      <c r="G199" t="s">
        <v>282</v>
      </c>
      <c r="H199" s="13">
        <f>VALUE(IF(G199="foreign",53,SUBSTITUTE(G199,G199,VLOOKUP(G199,Key!$F$2:$G$55,2,))))</f>
        <v>53</v>
      </c>
      <c r="I199" t="s">
        <v>282</v>
      </c>
      <c r="J199">
        <f>VALUE(_xlfn.IFS(I199="foreign",53,I199="fictional",54,NOT(OR(I199="foreign",I199="fictional")),SUBSTITUTE(I199,I199,VLOOKUP(I199,Key!$F$2:$G$55,2,))))</f>
        <v>53</v>
      </c>
      <c r="K199">
        <f t="shared" si="25"/>
        <v>1</v>
      </c>
      <c r="L199">
        <f>VLOOKUP(H199, Key!$G$2:$J$54, 2)</f>
        <v>0</v>
      </c>
      <c r="M199">
        <f>VLOOKUP(J199, Key!$G$2:$J$54, 2)</f>
        <v>0</v>
      </c>
      <c r="N199">
        <f>VLOOKUP("*"&amp;G199&amp;"*",Key!$M$2:$N$6,2,FALSE)</f>
        <v>0</v>
      </c>
      <c r="O199">
        <f>VLOOKUP("*"&amp;G199&amp;"*",Key!$Q$2:$R$11,2,FALSE)</f>
        <v>0</v>
      </c>
      <c r="P199">
        <v>2251</v>
      </c>
      <c r="Q199" s="8">
        <v>90000000</v>
      </c>
      <c r="R199" t="s">
        <v>244</v>
      </c>
      <c r="S199">
        <f>VLOOKUP(R199, Key!$T$2:$U$25, 2, FALSE)</f>
        <v>8</v>
      </c>
      <c r="T199">
        <f t="shared" si="26"/>
        <v>1</v>
      </c>
      <c r="U199">
        <f>_xlfn.IFS(F199=2017, VLOOKUP(H199, 'State Pop'!$B$2:$F$55,5),F199=2016, VLOOKUP(H199, 'State Pop'!$B$2:$F$55,4), F199=2015, VLOOKUP(H199, 'State Pop'!$B$2:$F$55,3), F199=2014, VLOOKUP(H199, 'State Pop'!$B$2:$F$55,2))</f>
        <v>0</v>
      </c>
      <c r="V199">
        <f>_xlfn.IFS(C199=2014, _xlfn.IFS(D199=1, VLOOKUP(H199, Film_Workers!$B$2:$AR$55, 2, FALSE), D199=2, VLOOKUP(H199, Film_Workers!$B$2:$AR$55, 3, FALSE), D199=3, VLOOKUP(H199, Film_Workers!$B$2:$AR$55, 4, FALSE), D199=4, VLOOKUP(H199, Film_Workers!$B$2:$AR$55, 5, FALSE), D199=5, VLOOKUP(H199, Film_Workers!$B$2:$AR$55, 6, FALSE), D199=6, VLOOKUP(H199, Film_Workers!$B$2:$AR$55, 7, FALSE), D199=7, VLOOKUP(H199, Film_Workers!$B$2:$AR$55, 8, FALSE), D199=8, VLOOKUP(H199, Film_Workers!$B$2:$AR$55, 9, FALSE), D199=9, VLOOKUP(H199, Film_Workers!$B$2:$AR$55, 10, FALSE), D199=10, VLOOKUP(H199, Film_Workers!$B$2:$AR$55, 11, FALSE), D199=11, VLOOKUP(H199, Film_Workers!$B$2:$AR$55, 12, FALSE), D199=12, VLOOKUP(H199, Film_Workers!$B$2:$AR$55, 13, FALSE)), C199=2015, _xlfn.IFS(D199=1, VLOOKUP(H199, Film_Workers!$B$2:$AR$55, 14, FALSE), D199=2, VLOOKUP(H199, Film_Workers!$B$2:$AR$55, 15, FALSE), D199=3, VLOOKUP(H199, Film_Workers!$B$2:$AR$55, 16, FALSE), D199=4, VLOOKUP(H199, Film_Workers!$B$2:$AR$55, 17, FALSE), D199=5, VLOOKUP(H199, Film_Workers!$B$2:$AR$55, 18, FALSE), D199=6, VLOOKUP(H199, Film_Workers!$B$2:$AR$55, 19, FALSE), D199=7, VLOOKUP(H199, Film_Workers!$B$2:$AR$55, 20, FALSE), D199=8, VLOOKUP(H199, Film_Workers!$B$2:$AR$55, 21, FALSE), D199=9, VLOOKUP(H199, Film_Workers!$B$2:$AR$55, 22, FALSE), D199=10, VLOOKUP(H199, Film_Workers!$B$2:$AR$55, 23, FALSE), D199=11, VLOOKUP(H199, Film_Workers!$B$2:$AR$55, 24, FALSE), D199=12, VLOOKUP(H199, Film_Workers!$B$2:$AR$55, 25, FALSE)), C199=2016, _xlfn.IFS(D199=1, VLOOKUP(H199, Film_Workers!$B$2:$AR$55, 26, FALSE), D199=2, VLOOKUP(H199, Film_Workers!$B$2:$AR$55, 27, FALSE), D199=3, VLOOKUP(H199, Film_Workers!$B$2:$AR$55, 28, FALSE), D199=4, VLOOKUP(H199, Film_Workers!$B$2:$AR$55, 29, FALSE), D199=5, VLOOKUP(H199, Film_Workers!$B$2:$AR$55, 30, FALSE), D199=6, VLOOKUP(H199, Film_Workers!$B$2:$AR$55, 31, FALSE), D199=7, VLOOKUP(H199, Film_Workers!$B$2:$AR$55, 32, FALSE), D199=8, VLOOKUP(H199, Film_Workers!$B$2:$AR$55, 33, FALSE), D199=9, VLOOKUP(H199, Film_Workers!$B$2:$AR$55, 34, FALSE), D199=10, VLOOKUP(H199, Film_Workers!$B$2:$AR$55, 35, FALSE), D199=11, VLOOKUP(H199, Film_Workers!$B$2:$AR$55, 36, FALSE), D199=12, VLOOKUP(H199, Film_Workers!$B$2:$AR$55, 37, FALSE)), C199=2017, _xlfn.IFS(D199=1, VLOOKUP(H199, Film_Workers!$B$2:$AR$55, 38, FALSE), D199=2, VLOOKUP(H199, Film_Workers!$B$2:$AR$55, 39, FALSE), D199=3, VLOOKUP(H199, Film_Workers!$B$2:$AR$55, 40, FALSE), D199=4, VLOOKUP(H199, Film_Workers!$B$2:$AR$55, 41, FALSE), D199=5, VLOOKUP(H199, Film_Workers!$B$2:$AR$55, 42, FALSE), D199=6, VLOOKUP(H199, Film_Workers!$B$2:$AR$55, 43)))</f>
        <v>0</v>
      </c>
      <c r="W199">
        <f>_xlfn.IFS(C199=2014, _xlfn.IFS(D199=1, VLOOKUP(H199, Priv_Workers!$B$2:$AR$55, 2, FALSE), D199=2, VLOOKUP(H199, Priv_Workers!$B$2:$AR$55, 3, FALSE), D199=3, VLOOKUP(H199, Priv_Workers!$B$2:$AR$55, 4, FALSE), D199=4, VLOOKUP(H199, Priv_Workers!$B$2:$AR$55, 5, FALSE), D199=5, VLOOKUP(H199, Priv_Workers!$B$2:$AR$55, 6, FALSE), D199=6, VLOOKUP(H199, Priv_Workers!$B$2:$AR$55, 7, FALSE), D199=7, VLOOKUP(H199, Priv_Workers!$B$2:$AR$55, 8, FALSE), D199=8, VLOOKUP(H199, Priv_Workers!$B$2:$AR$55, 9, FALSE), D199=9, VLOOKUP(H199, Priv_Workers!$B$2:$AR$55, 10, FALSE), D199=10, VLOOKUP(H199, Priv_Workers!$B$2:$AR$55, 11, FALSE), D199=11, VLOOKUP(H199, Priv_Workers!$B$2:$AR$55, 12, FALSE), D199=12, VLOOKUP(H199, Priv_Workers!$B$2:$AR$55, 13, FALSE)), C199=2015, _xlfn.IFS(D199=1, VLOOKUP(H199, Priv_Workers!$B$2:$AR$55, 14, FALSE), D199=2, VLOOKUP(H199, Priv_Workers!$B$2:$AR$55, 15, FALSE), D199=3, VLOOKUP(H199, Priv_Workers!$B$2:$AR$55, 16, FALSE), D199=4, VLOOKUP(H199, Priv_Workers!$B$2:$AR$55, 17, FALSE), D199=5, VLOOKUP(H199, Priv_Workers!$B$2:$AR$55, 18, FALSE), D199=6, VLOOKUP(H199, Priv_Workers!$B$2:$AR$55, 19, FALSE), D199=7, VLOOKUP(H199, Priv_Workers!$B$2:$AR$55, 20, FALSE), D199=8, VLOOKUP(H199, Priv_Workers!$B$2:$AR$55, 21, FALSE), D199=9, VLOOKUP(H199, Priv_Workers!$B$2:$AR$55, 22, FALSE), D199=10, VLOOKUP(H199, Priv_Workers!$B$2:$AR$55, 23, FALSE), D199=11, VLOOKUP(H199, Priv_Workers!$B$2:$AR$55, 24, FALSE), D199=12, VLOOKUP(H199, Priv_Workers!$B$2:$AR$55, 25, FALSE)), C199=2016, _xlfn.IFS(D199=1, VLOOKUP(H199, Priv_Workers!$B$2:$AR$55, 26, FALSE), D199=2, VLOOKUP(H199, Priv_Workers!$B$2:$AR$55, 27, FALSE), D199=3, VLOOKUP(H199, Priv_Workers!$B$2:$AR$55, 28, FALSE), D199=4, VLOOKUP(H199, Priv_Workers!$B$2:$AR$55, 29, FALSE), D199=5, VLOOKUP(H199, Priv_Workers!$B$2:$AR$55, 30, FALSE), D199=6, VLOOKUP(H199, Priv_Workers!$B$2:$AR$55, 31, FALSE), D199=7, VLOOKUP(H199, Priv_Workers!$B$2:$AR$55, 32, FALSE), D199=8, VLOOKUP(H199, Priv_Workers!$B$2:$AR$55, 33, FALSE), D199=9, VLOOKUP(H199, Priv_Workers!$B$2:$AR$55, 34, FALSE), D199=10, VLOOKUP(H199, Priv_Workers!$B$2:$AR$55, 35, FALSE), D199=11, VLOOKUP(H199, Priv_Workers!$B$2:$AR$55, 36, FALSE), D199=12, VLOOKUP(H199, Priv_Workers!$B$2:$AR$55, 37, FALSE)), C199=2017, _xlfn.IFS(D199=1, VLOOKUP(H199, Priv_Workers!$B$2:$AR$55, 38, FALSE), D199=2, VLOOKUP(H199, Priv_Workers!$B$2:$AR$55, 39, FALSE), D199=3, VLOOKUP(H199, Priv_Workers!$B$2:$AR$55, 40, FALSE), D199=4, VLOOKUP(H199, Priv_Workers!$B$2:$AR$55, 41, FALSE), D199=5, VLOOKUP(H199, Priv_Workers!$B$2:$AR$55, 42, FALSE), D199=6, VLOOKUP(H199, Priv_Workers!$B$2:$AR$55, 43)))</f>
        <v>0</v>
      </c>
      <c r="X199" s="15" t="e">
        <f t="shared" si="27"/>
        <v>#DIV/0!</v>
      </c>
      <c r="Y199" s="8">
        <f>_xlfn.IFS(C199=2014, _xlfn.IFS(E199=1, VLOOKUP(H199, Wage_Info!$B$2:$AD$55, 2, FALSE), E199=2, VLOOKUP(H199, Wage_Info!$B$2:$AD$55, 3, FALSE), E199=3, VLOOKUP(H199, Wage_Info!$B$2:$AD$55, 4, FALSE), E199=4, VLOOKUP(H199, Wage_Info!$B$2:$AD$55, 5, FALSE)), C199=2015, _xlfn.IFS(E199=1, VLOOKUP(H199, Wage_Info!$B$2:$AD$55, 6, FALSE), E199=2, VLOOKUP(H199, Wage_Info!$B$2:$AD$55, 7, FALSE), E199=3, VLOOKUP(H199, Wage_Info!$B$2:$AD$55, 8, FALSE), E199=4, VLOOKUP(H199, Wage_Info!$B$2:$AD$55, 9, FALSE)), C199=2016, _xlfn.IFS(E199=1, VLOOKUP(H199, Wage_Info!$B$2:$AD$55, 10, FALSE), E199=2, VLOOKUP(H199, Wage_Info!$B$2:$AD$55, 11, FALSE), E199=3, VLOOKUP(H199, Wage_Info!$B$2:$AD$55, 12, FALSE), E199=4, VLOOKUP(H199, Wage_Info!$B$2:$AD$55, 13, FALSE)), C199=2017, _xlfn.IFS(E199=1, VLOOKUP(H199, Wage_Info!$B$2:$AD$55, 14, FALSE), E199=2, VLOOKUP(H199, Wage_Info!$B$2:$AD$55, 15, FALSE)))</f>
        <v>0</v>
      </c>
      <c r="Z199" s="8">
        <f>_xlfn.IFS(C199=2014, _xlfn.IFS(E199=1, VLOOKUP(H199, Wage_Info!$B$2:$AD$55, 16, FALSE), E199=2, VLOOKUP(H199, Wage_Info!$B$2:$AD$55, 17, FALSE), E199=3, VLOOKUP(H199, Wage_Info!$B$2:$AD$55, 18, FALSE), E199=4, VLOOKUP(H199, Wage_Info!$B$2:$AD$55, 19, FALSE)), C199=2015, _xlfn.IFS(E199=1, VLOOKUP(H199, Wage_Info!$B$2:$AD$55, 20, FALSE), E199=2, VLOOKUP(H199, Wage_Info!$B$2:$AD$55, 21, FALSE), E199=3, VLOOKUP(H199, Wage_Info!$B$2:$AD$55, 22, FALSE), E199=4, VLOOKUP(H199, Wage_Info!$B$2:$AD$55, 23, FALSE)), C199=2016, _xlfn.IFS(E199=1, VLOOKUP(H199, Wage_Info!$B$2:$AD$55, 24, FALSE), E199=2, VLOOKUP(H199, Wage_Info!$B$2:$AD$55, 25, FALSE), E199=3, VLOOKUP(H199, Wage_Info!$B$2:$AD$55, 26, FALSE), E199=4, VLOOKUP(H199, Wage_Info!$B$2:$AD$55, 27, FALSE)), C199=2017, _xlfn.IFS(E199=1, VLOOKUP(H199, Wage_Info!$B$2:$AD$55, 28, FALSE), E199=2, VLOOKUP(H199, Wage_Info!$B$2:$AD$55, 29, FALSE)))</f>
        <v>0</v>
      </c>
      <c r="AA199" s="16" t="e">
        <f t="shared" si="28"/>
        <v>#DIV/0!</v>
      </c>
      <c r="AB199">
        <f>Key!C286</f>
        <v>1</v>
      </c>
      <c r="AC199">
        <f t="shared" si="29"/>
        <v>0</v>
      </c>
      <c r="AD199">
        <f t="shared" si="30"/>
        <v>0</v>
      </c>
      <c r="AE199">
        <f t="shared" si="31"/>
        <v>0</v>
      </c>
    </row>
    <row r="200" spans="1:31" x14ac:dyDescent="0.3">
      <c r="A200">
        <v>318</v>
      </c>
      <c r="B200">
        <v>137</v>
      </c>
      <c r="C200">
        <v>2015</v>
      </c>
      <c r="D200">
        <v>9</v>
      </c>
      <c r="E200">
        <f t="shared" si="24"/>
        <v>3</v>
      </c>
      <c r="F200">
        <v>2017</v>
      </c>
      <c r="G200" t="s">
        <v>282</v>
      </c>
      <c r="H200" s="13">
        <f>VALUE(IF(G200="foreign",53,SUBSTITUTE(G200,G200,VLOOKUP(G200,Key!$F$2:$G$55,2,))))</f>
        <v>53</v>
      </c>
      <c r="I200" t="s">
        <v>187</v>
      </c>
      <c r="J200">
        <f>VALUE(_xlfn.IFS(I200="foreign",53,I200="fictional",54,NOT(OR(I200="foreign",I200="fictional")),SUBSTITUTE(I200,I200,VLOOKUP(I200,Key!$F$2:$G$55,2,))))</f>
        <v>53</v>
      </c>
      <c r="K200">
        <f t="shared" si="25"/>
        <v>1</v>
      </c>
      <c r="L200">
        <f>VLOOKUP(H200, Key!$G$2:$J$54, 2)</f>
        <v>0</v>
      </c>
      <c r="M200">
        <f>VLOOKUP(J200, Key!$G$2:$J$54, 2)</f>
        <v>0</v>
      </c>
      <c r="N200">
        <f>VLOOKUP("*"&amp;G200&amp;"*",Key!$M$2:$N$6,2,FALSE)</f>
        <v>0</v>
      </c>
      <c r="O200">
        <f>VLOOKUP("*"&amp;G200&amp;"*",Key!$Q$2:$R$11,2,FALSE)</f>
        <v>0</v>
      </c>
      <c r="P200">
        <v>1060</v>
      </c>
      <c r="Q200" s="8">
        <v>21000000</v>
      </c>
      <c r="R200" t="s">
        <v>174</v>
      </c>
      <c r="S200">
        <f>VLOOKUP(R200, Key!$T$2:$U$27, 2, FALSE)</f>
        <v>1</v>
      </c>
      <c r="T200">
        <f t="shared" si="26"/>
        <v>0</v>
      </c>
      <c r="U200">
        <f>_xlfn.IFS(F200=2017, VLOOKUP(H200, 'State Pop'!$B$2:$F$55,5),F200=2016, VLOOKUP(H200, 'State Pop'!$B$2:$F$55,4), F200=2015, VLOOKUP(H200, 'State Pop'!$B$2:$F$55,3), F200=2014, VLOOKUP(H200, 'State Pop'!$B$2:$F$55,2))</f>
        <v>0</v>
      </c>
      <c r="V200">
        <f>_xlfn.IFS(C200=2014, _xlfn.IFS(D200=1, VLOOKUP(H200, Film_Workers!$B$2:$AR$55, 2, FALSE), D200=2, VLOOKUP(H200, Film_Workers!$B$2:$AR$55, 3, FALSE), D200=3, VLOOKUP(H200, Film_Workers!$B$2:$AR$55, 4, FALSE), D200=4, VLOOKUP(H200, Film_Workers!$B$2:$AR$55, 5, FALSE), D200=5, VLOOKUP(H200, Film_Workers!$B$2:$AR$55, 6, FALSE), D200=6, VLOOKUP(H200, Film_Workers!$B$2:$AR$55, 7, FALSE), D200=7, VLOOKUP(H200, Film_Workers!$B$2:$AR$55, 8, FALSE), D200=8, VLOOKUP(H200, Film_Workers!$B$2:$AR$55, 9, FALSE), D200=9, VLOOKUP(H200, Film_Workers!$B$2:$AR$55, 10, FALSE), D200=10, VLOOKUP(H200, Film_Workers!$B$2:$AR$55, 11, FALSE), D200=11, VLOOKUP(H200, Film_Workers!$B$2:$AR$55, 12, FALSE), D200=12, VLOOKUP(H200, Film_Workers!$B$2:$AR$55, 13, FALSE)), C200=2015, _xlfn.IFS(D200=1, VLOOKUP(H200, Film_Workers!$B$2:$AR$55, 14, FALSE), D200=2, VLOOKUP(H200, Film_Workers!$B$2:$AR$55, 15, FALSE), D200=3, VLOOKUP(H200, Film_Workers!$B$2:$AR$55, 16, FALSE), D200=4, VLOOKUP(H200, Film_Workers!$B$2:$AR$55, 17, FALSE), D200=5, VLOOKUP(H200, Film_Workers!$B$2:$AR$55, 18, FALSE), D200=6, VLOOKUP(H200, Film_Workers!$B$2:$AR$55, 19, FALSE), D200=7, VLOOKUP(H200, Film_Workers!$B$2:$AR$55, 20, FALSE), D200=8, VLOOKUP(H200, Film_Workers!$B$2:$AR$55, 21, FALSE), D200=9, VLOOKUP(H200, Film_Workers!$B$2:$AR$55, 22, FALSE), D200=10, VLOOKUP(H200, Film_Workers!$B$2:$AR$55, 23, FALSE), D200=11, VLOOKUP(H200, Film_Workers!$B$2:$AR$55, 24, FALSE), D200=12, VLOOKUP(H200, Film_Workers!$B$2:$AR$55, 25, FALSE)), C200=2016, _xlfn.IFS(D200=1, VLOOKUP(H200, Film_Workers!$B$2:$AR$55, 26, FALSE), D200=2, VLOOKUP(H200, Film_Workers!$B$2:$AR$55, 27, FALSE), D200=3, VLOOKUP(H200, Film_Workers!$B$2:$AR$55, 28, FALSE), D200=4, VLOOKUP(H200, Film_Workers!$B$2:$AR$55, 29, FALSE), D200=5, VLOOKUP(H200, Film_Workers!$B$2:$AR$55, 30, FALSE), D200=6, VLOOKUP(H200, Film_Workers!$B$2:$AR$55, 31, FALSE), D200=7, VLOOKUP(H200, Film_Workers!$B$2:$AR$55, 32, FALSE), D200=8, VLOOKUP(H200, Film_Workers!$B$2:$AR$55, 33, FALSE), D200=9, VLOOKUP(H200, Film_Workers!$B$2:$AR$55, 34, FALSE), D200=10, VLOOKUP(H200, Film_Workers!$B$2:$AR$55, 35, FALSE), D200=11, VLOOKUP(H200, Film_Workers!$B$2:$AR$55, 36, FALSE), D200=12, VLOOKUP(H200, Film_Workers!$B$2:$AR$55, 37, FALSE)), C200=2017, _xlfn.IFS(D200=1, VLOOKUP(H200, Film_Workers!$B$2:$AR$55, 38, FALSE), D200=2, VLOOKUP(H200, Film_Workers!$B$2:$AR$55, 39, FALSE), D200=3, VLOOKUP(H200, Film_Workers!$B$2:$AR$55, 40, FALSE), D200=4, VLOOKUP(H200, Film_Workers!$B$2:$AR$55, 41, FALSE), D200=5, VLOOKUP(H200, Film_Workers!$B$2:$AR$55, 42, FALSE), D200=6, VLOOKUP(H200, Film_Workers!$B$2:$AR$55, 43)))</f>
        <v>0</v>
      </c>
      <c r="W200">
        <f>_xlfn.IFS(C200=2014, _xlfn.IFS(D200=1, VLOOKUP(H200, Priv_Workers!$B$2:$AR$55, 2, FALSE), D200=2, VLOOKUP(H200, Priv_Workers!$B$2:$AR$55, 3, FALSE), D200=3, VLOOKUP(H200, Priv_Workers!$B$2:$AR$55, 4, FALSE), D200=4, VLOOKUP(H200, Priv_Workers!$B$2:$AR$55, 5, FALSE), D200=5, VLOOKUP(H200, Priv_Workers!$B$2:$AR$55, 6, FALSE), D200=6, VLOOKUP(H200, Priv_Workers!$B$2:$AR$55, 7, FALSE), D200=7, VLOOKUP(H200, Priv_Workers!$B$2:$AR$55, 8, FALSE), D200=8, VLOOKUP(H200, Priv_Workers!$B$2:$AR$55, 9, FALSE), D200=9, VLOOKUP(H200, Priv_Workers!$B$2:$AR$55, 10, FALSE), D200=10, VLOOKUP(H200, Priv_Workers!$B$2:$AR$55, 11, FALSE), D200=11, VLOOKUP(H200, Priv_Workers!$B$2:$AR$55, 12, FALSE), D200=12, VLOOKUP(H200, Priv_Workers!$B$2:$AR$55, 13, FALSE)), C200=2015, _xlfn.IFS(D200=1, VLOOKUP(H200, Priv_Workers!$B$2:$AR$55, 14, FALSE), D200=2, VLOOKUP(H200, Priv_Workers!$B$2:$AR$55, 15, FALSE), D200=3, VLOOKUP(H200, Priv_Workers!$B$2:$AR$55, 16, FALSE), D200=4, VLOOKUP(H200, Priv_Workers!$B$2:$AR$55, 17, FALSE), D200=5, VLOOKUP(H200, Priv_Workers!$B$2:$AR$55, 18, FALSE), D200=6, VLOOKUP(H200, Priv_Workers!$B$2:$AR$55, 19, FALSE), D200=7, VLOOKUP(H200, Priv_Workers!$B$2:$AR$55, 20, FALSE), D200=8, VLOOKUP(H200, Priv_Workers!$B$2:$AR$55, 21, FALSE), D200=9, VLOOKUP(H200, Priv_Workers!$B$2:$AR$55, 22, FALSE), D200=10, VLOOKUP(H200, Priv_Workers!$B$2:$AR$55, 23, FALSE), D200=11, VLOOKUP(H200, Priv_Workers!$B$2:$AR$55, 24, FALSE), D200=12, VLOOKUP(H200, Priv_Workers!$B$2:$AR$55, 25, FALSE)), C200=2016, _xlfn.IFS(D200=1, VLOOKUP(H200, Priv_Workers!$B$2:$AR$55, 26, FALSE), D200=2, VLOOKUP(H200, Priv_Workers!$B$2:$AR$55, 27, FALSE), D200=3, VLOOKUP(H200, Priv_Workers!$B$2:$AR$55, 28, FALSE), D200=4, VLOOKUP(H200, Priv_Workers!$B$2:$AR$55, 29, FALSE), D200=5, VLOOKUP(H200, Priv_Workers!$B$2:$AR$55, 30, FALSE), D200=6, VLOOKUP(H200, Priv_Workers!$B$2:$AR$55, 31, FALSE), D200=7, VLOOKUP(H200, Priv_Workers!$B$2:$AR$55, 32, FALSE), D200=8, VLOOKUP(H200, Priv_Workers!$B$2:$AR$55, 33, FALSE), D200=9, VLOOKUP(H200, Priv_Workers!$B$2:$AR$55, 34, FALSE), D200=10, VLOOKUP(H200, Priv_Workers!$B$2:$AR$55, 35, FALSE), D200=11, VLOOKUP(H200, Priv_Workers!$B$2:$AR$55, 36, FALSE), D200=12, VLOOKUP(H200, Priv_Workers!$B$2:$AR$55, 37, FALSE)), C200=2017, _xlfn.IFS(D200=1, VLOOKUP(H200, Priv_Workers!$B$2:$AR$55, 38, FALSE), D200=2, VLOOKUP(H200, Priv_Workers!$B$2:$AR$55, 39, FALSE), D200=3, VLOOKUP(H200, Priv_Workers!$B$2:$AR$55, 40, FALSE), D200=4, VLOOKUP(H200, Priv_Workers!$B$2:$AR$55, 41, FALSE), D200=5, VLOOKUP(H200, Priv_Workers!$B$2:$AR$55, 42, FALSE), D200=6, VLOOKUP(H200, Priv_Workers!$B$2:$AR$55, 43)))</f>
        <v>0</v>
      </c>
      <c r="X200" s="15" t="e">
        <f t="shared" si="27"/>
        <v>#DIV/0!</v>
      </c>
      <c r="Y200" s="8">
        <f>_xlfn.IFS(C200=2014, _xlfn.IFS(E200=1, VLOOKUP(H200, Wage_Info!$B$2:$AD$55, 2, FALSE), E200=2, VLOOKUP(H200, Wage_Info!$B$2:$AD$55, 3, FALSE), E200=3, VLOOKUP(H200, Wage_Info!$B$2:$AD$55, 4, FALSE), E200=4, VLOOKUP(H200, Wage_Info!$B$2:$AD$55, 5, FALSE)), C200=2015, _xlfn.IFS(E200=1, VLOOKUP(H200, Wage_Info!$B$2:$AD$55, 6, FALSE), E200=2, VLOOKUP(H200, Wage_Info!$B$2:$AD$55, 7, FALSE), E200=3, VLOOKUP(H200, Wage_Info!$B$2:$AD$55, 8, FALSE), E200=4, VLOOKUP(H200, Wage_Info!$B$2:$AD$55, 9, FALSE)), C200=2016, _xlfn.IFS(E200=1, VLOOKUP(H200, Wage_Info!$B$2:$AD$55, 10, FALSE), E200=2, VLOOKUP(H200, Wage_Info!$B$2:$AD$55, 11, FALSE), E200=3, VLOOKUP(H200, Wage_Info!$B$2:$AD$55, 12, FALSE), E200=4, VLOOKUP(H200, Wage_Info!$B$2:$AD$55, 13, FALSE)), C200=2017, _xlfn.IFS(E200=1, VLOOKUP(H200, Wage_Info!$B$2:$AD$55, 14, FALSE), E200=2, VLOOKUP(H200, Wage_Info!$B$2:$AD$55, 15, FALSE)))</f>
        <v>0</v>
      </c>
      <c r="Z200" s="8">
        <f>_xlfn.IFS(C200=2014, _xlfn.IFS(E200=1, VLOOKUP(H200, Wage_Info!$B$2:$AD$55, 16, FALSE), E200=2, VLOOKUP(H200, Wage_Info!$B$2:$AD$55, 17, FALSE), E200=3, VLOOKUP(H200, Wage_Info!$B$2:$AD$55, 18, FALSE), E200=4, VLOOKUP(H200, Wage_Info!$B$2:$AD$55, 19, FALSE)), C200=2015, _xlfn.IFS(E200=1, VLOOKUP(H200, Wage_Info!$B$2:$AD$55, 20, FALSE), E200=2, VLOOKUP(H200, Wage_Info!$B$2:$AD$55, 21, FALSE), E200=3, VLOOKUP(H200, Wage_Info!$B$2:$AD$55, 22, FALSE), E200=4, VLOOKUP(H200, Wage_Info!$B$2:$AD$55, 23, FALSE)), C200=2016, _xlfn.IFS(E200=1, VLOOKUP(H200, Wage_Info!$B$2:$AD$55, 24, FALSE), E200=2, VLOOKUP(H200, Wage_Info!$B$2:$AD$55, 25, FALSE), E200=3, VLOOKUP(H200, Wage_Info!$B$2:$AD$55, 26, FALSE), E200=4, VLOOKUP(H200, Wage_Info!$B$2:$AD$55, 27, FALSE)), C200=2017, _xlfn.IFS(E200=1, VLOOKUP(H200, Wage_Info!$B$2:$AD$55, 28, FALSE), E200=2, VLOOKUP(H200, Wage_Info!$B$2:$AD$55, 29, FALSE)))</f>
        <v>0</v>
      </c>
      <c r="AA200" s="16" t="e">
        <f t="shared" si="28"/>
        <v>#DIV/0!</v>
      </c>
      <c r="AB200">
        <f>Key!C319</f>
        <v>1</v>
      </c>
      <c r="AC200">
        <f t="shared" si="29"/>
        <v>0</v>
      </c>
      <c r="AD200">
        <f t="shared" si="30"/>
        <v>0</v>
      </c>
      <c r="AE200">
        <f t="shared" si="31"/>
        <v>0</v>
      </c>
    </row>
    <row r="201" spans="1:31" x14ac:dyDescent="0.3">
      <c r="A201">
        <v>319</v>
      </c>
      <c r="B201">
        <v>138</v>
      </c>
      <c r="C201">
        <v>2015</v>
      </c>
      <c r="D201">
        <v>9</v>
      </c>
      <c r="E201">
        <f t="shared" si="24"/>
        <v>3</v>
      </c>
      <c r="F201">
        <v>2017</v>
      </c>
      <c r="G201" t="s">
        <v>282</v>
      </c>
      <c r="H201" s="13">
        <f>VALUE(IF(G201="foreign",53,SUBSTITUTE(G201,G201,VLOOKUP(G201,Key!$F$2:$G$55,2,))))</f>
        <v>53</v>
      </c>
      <c r="I201" t="s">
        <v>187</v>
      </c>
      <c r="J201">
        <f>VALUE(_xlfn.IFS(I201="foreign",53,I201="fictional",54,NOT(OR(I201="foreign",I201="fictional")),SUBSTITUTE(I201,I201,VLOOKUP(I201,Key!$F$2:$G$55,2,))))</f>
        <v>53</v>
      </c>
      <c r="K201">
        <f t="shared" si="25"/>
        <v>1</v>
      </c>
      <c r="L201">
        <f>VLOOKUP(H201, Key!$G$2:$J$54, 2)</f>
        <v>0</v>
      </c>
      <c r="M201">
        <f>VLOOKUP(J201, Key!$G$2:$J$54, 2)</f>
        <v>0</v>
      </c>
      <c r="N201">
        <f>VLOOKUP("*"&amp;G201&amp;"*",Key!$M$2:$N$6,2,FALSE)</f>
        <v>0</v>
      </c>
      <c r="O201">
        <f>VLOOKUP("*"&amp;G201&amp;"*",Key!$Q$2:$R$11,2,FALSE)</f>
        <v>0</v>
      </c>
      <c r="P201">
        <v>1057</v>
      </c>
      <c r="Q201" s="8">
        <v>20000000</v>
      </c>
      <c r="R201" t="s">
        <v>174</v>
      </c>
      <c r="S201">
        <f>VLOOKUP(R201, Key!$T$2:$U$27, 2, FALSE)</f>
        <v>1</v>
      </c>
      <c r="T201">
        <f t="shared" si="26"/>
        <v>0</v>
      </c>
      <c r="U201">
        <f>_xlfn.IFS(F201=2017, VLOOKUP(H201, 'State Pop'!$B$2:$F$55,5),F201=2016, VLOOKUP(H201, 'State Pop'!$B$2:$F$55,4), F201=2015, VLOOKUP(H201, 'State Pop'!$B$2:$F$55,3), F201=2014, VLOOKUP(H201, 'State Pop'!$B$2:$F$55,2))</f>
        <v>0</v>
      </c>
      <c r="V201">
        <f>_xlfn.IFS(C201=2014, _xlfn.IFS(D201=1, VLOOKUP(H201, Film_Workers!$B$2:$AR$55, 2, FALSE), D201=2, VLOOKUP(H201, Film_Workers!$B$2:$AR$55, 3, FALSE), D201=3, VLOOKUP(H201, Film_Workers!$B$2:$AR$55, 4, FALSE), D201=4, VLOOKUP(H201, Film_Workers!$B$2:$AR$55, 5, FALSE), D201=5, VLOOKUP(H201, Film_Workers!$B$2:$AR$55, 6, FALSE), D201=6, VLOOKUP(H201, Film_Workers!$B$2:$AR$55, 7, FALSE), D201=7, VLOOKUP(H201, Film_Workers!$B$2:$AR$55, 8, FALSE), D201=8, VLOOKUP(H201, Film_Workers!$B$2:$AR$55, 9, FALSE), D201=9, VLOOKUP(H201, Film_Workers!$B$2:$AR$55, 10, FALSE), D201=10, VLOOKUP(H201, Film_Workers!$B$2:$AR$55, 11, FALSE), D201=11, VLOOKUP(H201, Film_Workers!$B$2:$AR$55, 12, FALSE), D201=12, VLOOKUP(H201, Film_Workers!$B$2:$AR$55, 13, FALSE)), C201=2015, _xlfn.IFS(D201=1, VLOOKUP(H201, Film_Workers!$B$2:$AR$55, 14, FALSE), D201=2, VLOOKUP(H201, Film_Workers!$B$2:$AR$55, 15, FALSE), D201=3, VLOOKUP(H201, Film_Workers!$B$2:$AR$55, 16, FALSE), D201=4, VLOOKUP(H201, Film_Workers!$B$2:$AR$55, 17, FALSE), D201=5, VLOOKUP(H201, Film_Workers!$B$2:$AR$55, 18, FALSE), D201=6, VLOOKUP(H201, Film_Workers!$B$2:$AR$55, 19, FALSE), D201=7, VLOOKUP(H201, Film_Workers!$B$2:$AR$55, 20, FALSE), D201=8, VLOOKUP(H201, Film_Workers!$B$2:$AR$55, 21, FALSE), D201=9, VLOOKUP(H201, Film_Workers!$B$2:$AR$55, 22, FALSE), D201=10, VLOOKUP(H201, Film_Workers!$B$2:$AR$55, 23, FALSE), D201=11, VLOOKUP(H201, Film_Workers!$B$2:$AR$55, 24, FALSE), D201=12, VLOOKUP(H201, Film_Workers!$B$2:$AR$55, 25, FALSE)), C201=2016, _xlfn.IFS(D201=1, VLOOKUP(H201, Film_Workers!$B$2:$AR$55, 26, FALSE), D201=2, VLOOKUP(H201, Film_Workers!$B$2:$AR$55, 27, FALSE), D201=3, VLOOKUP(H201, Film_Workers!$B$2:$AR$55, 28, FALSE), D201=4, VLOOKUP(H201, Film_Workers!$B$2:$AR$55, 29, FALSE), D201=5, VLOOKUP(H201, Film_Workers!$B$2:$AR$55, 30, FALSE), D201=6, VLOOKUP(H201, Film_Workers!$B$2:$AR$55, 31, FALSE), D201=7, VLOOKUP(H201, Film_Workers!$B$2:$AR$55, 32, FALSE), D201=8, VLOOKUP(H201, Film_Workers!$B$2:$AR$55, 33, FALSE), D201=9, VLOOKUP(H201, Film_Workers!$B$2:$AR$55, 34, FALSE), D201=10, VLOOKUP(H201, Film_Workers!$B$2:$AR$55, 35, FALSE), D201=11, VLOOKUP(H201, Film_Workers!$B$2:$AR$55, 36, FALSE), D201=12, VLOOKUP(H201, Film_Workers!$B$2:$AR$55, 37, FALSE)), C201=2017, _xlfn.IFS(D201=1, VLOOKUP(H201, Film_Workers!$B$2:$AR$55, 38, FALSE), D201=2, VLOOKUP(H201, Film_Workers!$B$2:$AR$55, 39, FALSE), D201=3, VLOOKUP(H201, Film_Workers!$B$2:$AR$55, 40, FALSE), D201=4, VLOOKUP(H201, Film_Workers!$B$2:$AR$55, 41, FALSE), D201=5, VLOOKUP(H201, Film_Workers!$B$2:$AR$55, 42, FALSE), D201=6, VLOOKUP(H201, Film_Workers!$B$2:$AR$55, 43)))</f>
        <v>0</v>
      </c>
      <c r="W201">
        <f>_xlfn.IFS(C201=2014, _xlfn.IFS(D201=1, VLOOKUP(H201, Priv_Workers!$B$2:$AR$55, 2, FALSE), D201=2, VLOOKUP(H201, Priv_Workers!$B$2:$AR$55, 3, FALSE), D201=3, VLOOKUP(H201, Priv_Workers!$B$2:$AR$55, 4, FALSE), D201=4, VLOOKUP(H201, Priv_Workers!$B$2:$AR$55, 5, FALSE), D201=5, VLOOKUP(H201, Priv_Workers!$B$2:$AR$55, 6, FALSE), D201=6, VLOOKUP(H201, Priv_Workers!$B$2:$AR$55, 7, FALSE), D201=7, VLOOKUP(H201, Priv_Workers!$B$2:$AR$55, 8, FALSE), D201=8, VLOOKUP(H201, Priv_Workers!$B$2:$AR$55, 9, FALSE), D201=9, VLOOKUP(H201, Priv_Workers!$B$2:$AR$55, 10, FALSE), D201=10, VLOOKUP(H201, Priv_Workers!$B$2:$AR$55, 11, FALSE), D201=11, VLOOKUP(H201, Priv_Workers!$B$2:$AR$55, 12, FALSE), D201=12, VLOOKUP(H201, Priv_Workers!$B$2:$AR$55, 13, FALSE)), C201=2015, _xlfn.IFS(D201=1, VLOOKUP(H201, Priv_Workers!$B$2:$AR$55, 14, FALSE), D201=2, VLOOKUP(H201, Priv_Workers!$B$2:$AR$55, 15, FALSE), D201=3, VLOOKUP(H201, Priv_Workers!$B$2:$AR$55, 16, FALSE), D201=4, VLOOKUP(H201, Priv_Workers!$B$2:$AR$55, 17, FALSE), D201=5, VLOOKUP(H201, Priv_Workers!$B$2:$AR$55, 18, FALSE), D201=6, VLOOKUP(H201, Priv_Workers!$B$2:$AR$55, 19, FALSE), D201=7, VLOOKUP(H201, Priv_Workers!$B$2:$AR$55, 20, FALSE), D201=8, VLOOKUP(H201, Priv_Workers!$B$2:$AR$55, 21, FALSE), D201=9, VLOOKUP(H201, Priv_Workers!$B$2:$AR$55, 22, FALSE), D201=10, VLOOKUP(H201, Priv_Workers!$B$2:$AR$55, 23, FALSE), D201=11, VLOOKUP(H201, Priv_Workers!$B$2:$AR$55, 24, FALSE), D201=12, VLOOKUP(H201, Priv_Workers!$B$2:$AR$55, 25, FALSE)), C201=2016, _xlfn.IFS(D201=1, VLOOKUP(H201, Priv_Workers!$B$2:$AR$55, 26, FALSE), D201=2, VLOOKUP(H201, Priv_Workers!$B$2:$AR$55, 27, FALSE), D201=3, VLOOKUP(H201, Priv_Workers!$B$2:$AR$55, 28, FALSE), D201=4, VLOOKUP(H201, Priv_Workers!$B$2:$AR$55, 29, FALSE), D201=5, VLOOKUP(H201, Priv_Workers!$B$2:$AR$55, 30, FALSE), D201=6, VLOOKUP(H201, Priv_Workers!$B$2:$AR$55, 31, FALSE), D201=7, VLOOKUP(H201, Priv_Workers!$B$2:$AR$55, 32, FALSE), D201=8, VLOOKUP(H201, Priv_Workers!$B$2:$AR$55, 33, FALSE), D201=9, VLOOKUP(H201, Priv_Workers!$B$2:$AR$55, 34, FALSE), D201=10, VLOOKUP(H201, Priv_Workers!$B$2:$AR$55, 35, FALSE), D201=11, VLOOKUP(H201, Priv_Workers!$B$2:$AR$55, 36, FALSE), D201=12, VLOOKUP(H201, Priv_Workers!$B$2:$AR$55, 37, FALSE)), C201=2017, _xlfn.IFS(D201=1, VLOOKUP(H201, Priv_Workers!$B$2:$AR$55, 38, FALSE), D201=2, VLOOKUP(H201, Priv_Workers!$B$2:$AR$55, 39, FALSE), D201=3, VLOOKUP(H201, Priv_Workers!$B$2:$AR$55, 40, FALSE), D201=4, VLOOKUP(H201, Priv_Workers!$B$2:$AR$55, 41, FALSE), D201=5, VLOOKUP(H201, Priv_Workers!$B$2:$AR$55, 42, FALSE), D201=6, VLOOKUP(H201, Priv_Workers!$B$2:$AR$55, 43)))</f>
        <v>0</v>
      </c>
      <c r="X201" s="15" t="e">
        <f t="shared" si="27"/>
        <v>#DIV/0!</v>
      </c>
      <c r="Y201" s="8">
        <f>_xlfn.IFS(C201=2014, _xlfn.IFS(E201=1, VLOOKUP(H201, Wage_Info!$B$2:$AD$55, 2, FALSE), E201=2, VLOOKUP(H201, Wage_Info!$B$2:$AD$55, 3, FALSE), E201=3, VLOOKUP(H201, Wage_Info!$B$2:$AD$55, 4, FALSE), E201=4, VLOOKUP(H201, Wage_Info!$B$2:$AD$55, 5, FALSE)), C201=2015, _xlfn.IFS(E201=1, VLOOKUP(H201, Wage_Info!$B$2:$AD$55, 6, FALSE), E201=2, VLOOKUP(H201, Wage_Info!$B$2:$AD$55, 7, FALSE), E201=3, VLOOKUP(H201, Wage_Info!$B$2:$AD$55, 8, FALSE), E201=4, VLOOKUP(H201, Wage_Info!$B$2:$AD$55, 9, FALSE)), C201=2016, _xlfn.IFS(E201=1, VLOOKUP(H201, Wage_Info!$B$2:$AD$55, 10, FALSE), E201=2, VLOOKUP(H201, Wage_Info!$B$2:$AD$55, 11, FALSE), E201=3, VLOOKUP(H201, Wage_Info!$B$2:$AD$55, 12, FALSE), E201=4, VLOOKUP(H201, Wage_Info!$B$2:$AD$55, 13, FALSE)), C201=2017, _xlfn.IFS(E201=1, VLOOKUP(H201, Wage_Info!$B$2:$AD$55, 14, FALSE), E201=2, VLOOKUP(H201, Wage_Info!$B$2:$AD$55, 15, FALSE)))</f>
        <v>0</v>
      </c>
      <c r="Z201" s="8">
        <f>_xlfn.IFS(C201=2014, _xlfn.IFS(E201=1, VLOOKUP(H201, Wage_Info!$B$2:$AD$55, 16, FALSE), E201=2, VLOOKUP(H201, Wage_Info!$B$2:$AD$55, 17, FALSE), E201=3, VLOOKUP(H201, Wage_Info!$B$2:$AD$55, 18, FALSE), E201=4, VLOOKUP(H201, Wage_Info!$B$2:$AD$55, 19, FALSE)), C201=2015, _xlfn.IFS(E201=1, VLOOKUP(H201, Wage_Info!$B$2:$AD$55, 20, FALSE), E201=2, VLOOKUP(H201, Wage_Info!$B$2:$AD$55, 21, FALSE), E201=3, VLOOKUP(H201, Wage_Info!$B$2:$AD$55, 22, FALSE), E201=4, VLOOKUP(H201, Wage_Info!$B$2:$AD$55, 23, FALSE)), C201=2016, _xlfn.IFS(E201=1, VLOOKUP(H201, Wage_Info!$B$2:$AD$55, 24, FALSE), E201=2, VLOOKUP(H201, Wage_Info!$B$2:$AD$55, 25, FALSE), E201=3, VLOOKUP(H201, Wage_Info!$B$2:$AD$55, 26, FALSE), E201=4, VLOOKUP(H201, Wage_Info!$B$2:$AD$55, 27, FALSE)), C201=2017, _xlfn.IFS(E201=1, VLOOKUP(H201, Wage_Info!$B$2:$AD$55, 28, FALSE), E201=2, VLOOKUP(H201, Wage_Info!$B$2:$AD$55, 29, FALSE)))</f>
        <v>0</v>
      </c>
      <c r="AA201" s="16" t="e">
        <f t="shared" si="28"/>
        <v>#DIV/0!</v>
      </c>
      <c r="AB201">
        <f>Key!C320</f>
        <v>1</v>
      </c>
      <c r="AC201">
        <f t="shared" si="29"/>
        <v>0</v>
      </c>
      <c r="AD201">
        <f t="shared" si="30"/>
        <v>0</v>
      </c>
      <c r="AE201">
        <f t="shared" si="31"/>
        <v>0</v>
      </c>
    </row>
    <row r="202" spans="1:31" x14ac:dyDescent="0.3">
      <c r="A202">
        <v>13</v>
      </c>
      <c r="B202">
        <v>13</v>
      </c>
      <c r="C202">
        <v>2015</v>
      </c>
      <c r="D202">
        <v>9</v>
      </c>
      <c r="E202">
        <f t="shared" si="24"/>
        <v>3</v>
      </c>
      <c r="F202">
        <v>2016</v>
      </c>
      <c r="G202" t="s">
        <v>38</v>
      </c>
      <c r="H202" s="13">
        <f>VALUE(IF(G202="foreign",53,SUBSTITUTE(G202,G202,VLOOKUP(G202,Key!$F$2:$G$55,2,))))</f>
        <v>29</v>
      </c>
      <c r="I202" t="s">
        <v>190</v>
      </c>
      <c r="J202">
        <f>VALUE(_xlfn.IFS(I202="foreign",53,I202="fictional",54,NOT(OR(I202="foreign",I202="fictional")),SUBSTITUTE(I202,I202,VLOOKUP(I202,Key!$F$2:$G$55,2,))))</f>
        <v>29</v>
      </c>
      <c r="K202">
        <f t="shared" si="25"/>
        <v>1</v>
      </c>
      <c r="L202">
        <f>VLOOKUP(H202, Key!$G$2:$J$54, 2)</f>
        <v>2</v>
      </c>
      <c r="M202">
        <f>VLOOKUP(J202, Key!$G$2:$J$54, 2)</f>
        <v>2</v>
      </c>
      <c r="N202">
        <f>VLOOKUP("*"&amp;G202&amp;"*",Key!$M$2:$N$6,2,FALSE)</f>
        <v>4</v>
      </c>
      <c r="O202">
        <f>VLOOKUP("*"&amp;G202&amp;"*",Key!$Q$2:$R$11,2,FALSE)</f>
        <v>4</v>
      </c>
      <c r="P202">
        <v>4039</v>
      </c>
      <c r="Q202" s="8">
        <v>120000000</v>
      </c>
      <c r="R202" t="s">
        <v>174</v>
      </c>
      <c r="S202">
        <f>VLOOKUP(R202, Key!$T$2:$U$8, 2, FALSE)</f>
        <v>1</v>
      </c>
      <c r="T202">
        <f t="shared" si="26"/>
        <v>0</v>
      </c>
      <c r="U202">
        <f>_xlfn.IFS(F202=2017, VLOOKUP(H202, 'State Pop'!$B$2:$F$55,5),F202=2016, VLOOKUP(H202, 'State Pop'!$B$2:$F$55,4), F202=2015, VLOOKUP(H202, 'State Pop'!$B$2:$F$55,3), F202=2014, VLOOKUP(H202, 'State Pop'!$B$2:$F$55,2))</f>
        <v>2939254</v>
      </c>
      <c r="V202">
        <f>_xlfn.IFS(C210=2014, _xlfn.IFS(D210=1, VLOOKUP(H202, Film_Workers!$B$2:$AR$55, 2, FALSE), D210=2, VLOOKUP(H202, Film_Workers!$B$2:$AR$55, 3, FALSE), D210=3, VLOOKUP(H202, Film_Workers!$B$2:$AR$55, 4, FALSE), D210=4, VLOOKUP(H202, Film_Workers!$B$2:$AR$55, 5, FALSE), D210=5, VLOOKUP(H202, Film_Workers!$B$2:$AR$55, 6, FALSE), D210=6, VLOOKUP(H202, Film_Workers!$B$2:$AR$55, 7, FALSE), D210=7, VLOOKUP(H202, Film_Workers!$B$2:$AR$55, 8, FALSE), D210=8, VLOOKUP(H202, Film_Workers!$B$2:$AR$55, 9, FALSE), D210=9, VLOOKUP(H202, Film_Workers!$B$2:$AR$55, 10, FALSE), D210=10, VLOOKUP(H202, Film_Workers!$B$2:$AR$55, 11, FALSE), D210=11, VLOOKUP(H202, Film_Workers!$B$2:$AR$55, 12, FALSE), D210=12, VLOOKUP(H202, Film_Workers!$B$2:$AR$55, 13, FALSE)), C210=2015, _xlfn.IFS(D210=1, VLOOKUP(H202, Film_Workers!$B$2:$AR$55, 14, FALSE), D210=2, VLOOKUP(H202, Film_Workers!$B$2:$AR$55, 15, FALSE), D210=3, VLOOKUP(H202, Film_Workers!$B$2:$AR$55, 16, FALSE), D210=4, VLOOKUP(H202, Film_Workers!$B$2:$AR$55, 17, FALSE), D210=5, VLOOKUP(H202, Film_Workers!$B$2:$AR$55, 18, FALSE), D210=6, VLOOKUP(H202, Film_Workers!$B$2:$AR$55, 19, FALSE), D210=7, VLOOKUP(H202, Film_Workers!$B$2:$AR$55, 20, FALSE), D210=8, VLOOKUP(H202, Film_Workers!$B$2:$AR$55, 21, FALSE), D210=9, VLOOKUP(H202, Film_Workers!$B$2:$AR$55, 22, FALSE), D210=10, VLOOKUP(H202, Film_Workers!$B$2:$AR$55, 23, FALSE), D210=11, VLOOKUP(H202, Film_Workers!$B$2:$AR$55, 24, FALSE), D210=12, VLOOKUP(H202, Film_Workers!$B$2:$AR$55, 25, FALSE)), C210=2016, _xlfn.IFS(D210=1, VLOOKUP(H202, Film_Workers!$B$2:$AR$55, 26, FALSE), D210=2, VLOOKUP(H202, Film_Workers!$B$2:$AR$55, 27, FALSE), D210=3, VLOOKUP(H202, Film_Workers!$B$2:$AR$55, 28, FALSE), D210=4, VLOOKUP(H202, Film_Workers!$B$2:$AR$55, 29, FALSE), D210=5, VLOOKUP(H202, Film_Workers!$B$2:$AR$55, 30, FALSE), D210=6, VLOOKUP(H202, Film_Workers!$B$2:$AR$55, 31, FALSE), D210=7, VLOOKUP(H202, Film_Workers!$B$2:$AR$55, 32, FALSE), D210=8, VLOOKUP(H202, Film_Workers!$B$2:$AR$55, 33, FALSE), D210=9, VLOOKUP(H202, Film_Workers!$B$2:$AR$55, 34, FALSE), D210=10, VLOOKUP(H202, Film_Workers!$B$2:$AR$55, 35, FALSE), D210=11, VLOOKUP(H202, Film_Workers!$B$2:$AR$55, 36, FALSE), D210=12, VLOOKUP(H202, Film_Workers!$B$2:$AR$55, 37, FALSE)), C210=2017, _xlfn.IFS(D210=1, VLOOKUP(H202, Film_Workers!$B$2:$AR$55, 38, FALSE), D210=2, VLOOKUP(H202, Film_Workers!$B$2:$AR$55, 39, FALSE), D210=3, VLOOKUP(H202, Film_Workers!$B$2:$AR$55, 40, FALSE), D210=4, VLOOKUP(H202, Film_Workers!$B$2:$AR$55, 41, FALSE), D210=5, VLOOKUP(H202, Film_Workers!$B$2:$AR$55, 42, FALSE), D210=6, VLOOKUP(H202, Film_Workers!$B$2:$AR$55, 43)))</f>
        <v>1549</v>
      </c>
      <c r="W202">
        <f>_xlfn.IFS(C202=2014, _xlfn.IFS(D202=1, VLOOKUP(H202, Priv_Workers!$B$2:$AR$55, 2, FALSE), D202=2, VLOOKUP(H202, Priv_Workers!$B$2:$AR$55, 3, FALSE), D202=3, VLOOKUP(H202, Priv_Workers!$B$2:$AR$55, 4, FALSE), D202=4, VLOOKUP(H202, Priv_Workers!$B$2:$AR$55, 5, FALSE), D202=5, VLOOKUP(H202, Priv_Workers!$B$2:$AR$55, 6, FALSE), D202=6, VLOOKUP(H202, Priv_Workers!$B$2:$AR$55, 7, FALSE), D202=7, VLOOKUP(H202, Priv_Workers!$B$2:$AR$55, 8, FALSE), D202=8, VLOOKUP(H202, Priv_Workers!$B$2:$AR$55, 9, FALSE), D202=9, VLOOKUP(H202, Priv_Workers!$B$2:$AR$55, 10, FALSE), D202=10, VLOOKUP(H202, Priv_Workers!$B$2:$AR$55, 11, FALSE), D202=11, VLOOKUP(H202, Priv_Workers!$B$2:$AR$55, 12, FALSE), D202=12, VLOOKUP(H202, Priv_Workers!$B$2:$AR$55, 13, FALSE)), C202=2015, _xlfn.IFS(D202=1, VLOOKUP(H202, Priv_Workers!$B$2:$AR$55, 14, FALSE), D202=2, VLOOKUP(H202, Priv_Workers!$B$2:$AR$55, 15, FALSE), D202=3, VLOOKUP(H202, Priv_Workers!$B$2:$AR$55, 16, FALSE), D202=4, VLOOKUP(H202, Priv_Workers!$B$2:$AR$55, 17, FALSE), D202=5, VLOOKUP(H202, Priv_Workers!$B$2:$AR$55, 18, FALSE), D202=6, VLOOKUP(H202, Priv_Workers!$B$2:$AR$55, 19, FALSE), D202=7, VLOOKUP(H202, Priv_Workers!$B$2:$AR$55, 20, FALSE), D202=8, VLOOKUP(H202, Priv_Workers!$B$2:$AR$55, 21, FALSE), D202=9, VLOOKUP(H202, Priv_Workers!$B$2:$AR$55, 22, FALSE), D202=10, VLOOKUP(H202, Priv_Workers!$B$2:$AR$55, 23, FALSE), D202=11, VLOOKUP(H202, Priv_Workers!$B$2:$AR$55, 24, FALSE), D202=12, VLOOKUP(H202, Priv_Workers!$B$2:$AR$55, 25, FALSE)), C202=2016, _xlfn.IFS(D202=1, VLOOKUP(H202, Priv_Workers!$B$2:$AR$55, 26, FALSE), D202=2, VLOOKUP(H202, Priv_Workers!$B$2:$AR$55, 27, FALSE), D202=3, VLOOKUP(H202, Priv_Workers!$B$2:$AR$55, 28, FALSE), D202=4, VLOOKUP(H202, Priv_Workers!$B$2:$AR$55, 29, FALSE), D202=5, VLOOKUP(H202, Priv_Workers!$B$2:$AR$55, 30, FALSE), D202=6, VLOOKUP(H202, Priv_Workers!$B$2:$AR$55, 31, FALSE), D202=7, VLOOKUP(H202, Priv_Workers!$B$2:$AR$55, 32, FALSE), D202=8, VLOOKUP(H202, Priv_Workers!$B$2:$AR$55, 33, FALSE), D202=9, VLOOKUP(H202, Priv_Workers!$B$2:$AR$55, 34, FALSE), D202=10, VLOOKUP(H202, Priv_Workers!$B$2:$AR$55, 35, FALSE), D202=11, VLOOKUP(H202, Priv_Workers!$B$2:$AR$55, 36, FALSE), D202=12, VLOOKUP(H202, Priv_Workers!$B$2:$AR$55, 37, FALSE)), C202=2017, _xlfn.IFS(D202=1, VLOOKUP(H202, Priv_Workers!$B$2:$AR$55, 38, FALSE), D202=2, VLOOKUP(H202, Priv_Workers!$B$2:$AR$55, 39, FALSE), D202=3, VLOOKUP(H202, Priv_Workers!$B$2:$AR$55, 40, FALSE), D202=4, VLOOKUP(H202, Priv_Workers!$B$2:$AR$55, 41, FALSE), D202=5, VLOOKUP(H202, Priv_Workers!$B$2:$AR$55, 42, FALSE), D202=6, VLOOKUP(H202, Priv_Workers!$B$2:$AR$55, 43)))</f>
        <v>1103360</v>
      </c>
      <c r="X202" s="15">
        <f t="shared" si="27"/>
        <v>1.4038935614849187E-3</v>
      </c>
      <c r="Y202" s="8">
        <f>_xlfn.IFS(C202=2014, _xlfn.IFS(E202=1, VLOOKUP(H202, Wage_Info!$B$2:$AD$55, 2, FALSE), E202=2, VLOOKUP(H202, Wage_Info!$B$2:$AD$55, 3, FALSE), E202=3, VLOOKUP(H202, Wage_Info!$B$2:$AD$55, 4, FALSE), E202=4, VLOOKUP(H202, Wage_Info!$B$2:$AD$55, 5, FALSE)), C202=2015, _xlfn.IFS(E202=1, VLOOKUP(H202, Wage_Info!$B$2:$AD$55, 6, FALSE), E202=2, VLOOKUP(H202, Wage_Info!$B$2:$AD$55, 7, FALSE), E202=3, VLOOKUP(H202, Wage_Info!$B$2:$AD$55, 8, FALSE), E202=4, VLOOKUP(H202, Wage_Info!$B$2:$AD$55, 9, FALSE)), C202=2016, _xlfn.IFS(E202=1, VLOOKUP(H202, Wage_Info!$B$2:$AD$55, 10, FALSE), E202=2, VLOOKUP(H202, Wage_Info!$B$2:$AD$55, 11, FALSE), E202=3, VLOOKUP(H202, Wage_Info!$B$2:$AD$55, 12, FALSE), E202=4, VLOOKUP(H202, Wage_Info!$B$2:$AD$55, 13, FALSE)), C202=2017, _xlfn.IFS(E202=1, VLOOKUP(H202, Wage_Info!$B$2:$AD$55, 14, FALSE), E202=2, VLOOKUP(H202, Wage_Info!$B$2:$AD$55, 15, FALSE)))</f>
        <v>11644873</v>
      </c>
      <c r="Z202" s="8">
        <f>_xlfn.IFS(C202=2014, _xlfn.IFS(E202=1, VLOOKUP(H202, Wage_Info!$B$2:$AD$55, 16, FALSE), E202=2, VLOOKUP(H202, Wage_Info!$B$2:$AD$55, 17, FALSE), E202=3, VLOOKUP(H202, Wage_Info!$B$2:$AD$55, 18, FALSE), E202=4, VLOOKUP(H202, Wage_Info!$B$2:$AD$55, 19, FALSE)), C202=2015, _xlfn.IFS(E202=1, VLOOKUP(H202, Wage_Info!$B$2:$AD$55, 20, FALSE), E202=2, VLOOKUP(H202, Wage_Info!$B$2:$AD$55, 21, FALSE), E202=3, VLOOKUP(H202, Wage_Info!$B$2:$AD$55, 22, FALSE), E202=4, VLOOKUP(H202, Wage_Info!$B$2:$AD$55, 23, FALSE)), C202=2016, _xlfn.IFS(E202=1, VLOOKUP(H202, Wage_Info!$B$2:$AD$55, 24, FALSE), E202=2, VLOOKUP(H202, Wage_Info!$B$2:$AD$55, 25, FALSE), E202=3, VLOOKUP(H202, Wage_Info!$B$2:$AD$55, 26, FALSE), E202=4, VLOOKUP(H202, Wage_Info!$B$2:$AD$55, 27, FALSE)), C202=2017, _xlfn.IFS(E202=1, VLOOKUP(H202, Wage_Info!$B$2:$AD$55, 28, FALSE), E202=2, VLOOKUP(H202, Wage_Info!$B$2:$AD$55, 29, FALSE)))</f>
        <v>11918616510</v>
      </c>
      <c r="AA202" s="16">
        <f t="shared" si="28"/>
        <v>9.7703227469645294E-4</v>
      </c>
      <c r="AB202">
        <f>Key!C14</f>
        <v>1</v>
      </c>
      <c r="AC202">
        <f t="shared" si="29"/>
        <v>0</v>
      </c>
      <c r="AD202">
        <f t="shared" si="30"/>
        <v>0</v>
      </c>
      <c r="AE202">
        <f t="shared" si="31"/>
        <v>0</v>
      </c>
    </row>
    <row r="203" spans="1:31" x14ac:dyDescent="0.3">
      <c r="A203">
        <v>38</v>
      </c>
      <c r="B203">
        <v>38</v>
      </c>
      <c r="C203">
        <v>2015</v>
      </c>
      <c r="D203">
        <v>9</v>
      </c>
      <c r="E203">
        <f t="shared" si="24"/>
        <v>3</v>
      </c>
      <c r="F203">
        <v>2016</v>
      </c>
      <c r="G203" t="s">
        <v>20</v>
      </c>
      <c r="H203" s="13">
        <f>VALUE(IF(G203="foreign",53,SUBSTITUTE(G203,G203,VLOOKUP(G203,Key!$F$2:$G$55,2,))))</f>
        <v>11</v>
      </c>
      <c r="I203" t="s">
        <v>186</v>
      </c>
      <c r="J203">
        <f>VALUE(_xlfn.IFS(I203="foreign",53,I203="fictional",54,NOT(OR(I203="foreign",I203="fictional")),SUBSTITUTE(I203,I203,VLOOKUP(I203,Key!$F$2:$G$55,2,))))</f>
        <v>54</v>
      </c>
      <c r="K203">
        <f t="shared" si="25"/>
        <v>0</v>
      </c>
      <c r="L203">
        <f>VLOOKUP(H203, Key!$G$2:$J$54, 2)</f>
        <v>5</v>
      </c>
      <c r="M203">
        <f>VLOOKUP(J203, Key!$G$2:$J$54, 2)</f>
        <v>0</v>
      </c>
      <c r="N203">
        <f>VLOOKUP("*"&amp;G203&amp;"*",Key!$M$2:$N$6,2,FALSE)</f>
        <v>3</v>
      </c>
      <c r="O203">
        <f>VLOOKUP("*"&amp;G203&amp;"*",Key!$Q$2:$R$11,2,FALSE)</f>
        <v>7</v>
      </c>
      <c r="P203">
        <v>3478</v>
      </c>
      <c r="Q203" s="8">
        <v>110000000</v>
      </c>
      <c r="R203" t="s">
        <v>179</v>
      </c>
      <c r="S203">
        <f>VLOOKUP(R203, Key!$T$2:$U$8, 2, FALSE)</f>
        <v>6</v>
      </c>
      <c r="T203">
        <f t="shared" si="26"/>
        <v>0</v>
      </c>
      <c r="U203">
        <f>_xlfn.IFS(F203=2017, VLOOKUP(H203, 'State Pop'!$B$2:$F$55,5),F203=2016, VLOOKUP(H203, 'State Pop'!$B$2:$F$55,4), F203=2015, VLOOKUP(H203, 'State Pop'!$B$2:$F$55,3), F203=2014, VLOOKUP(H203, 'State Pop'!$B$2:$F$55,2))</f>
        <v>10313620</v>
      </c>
      <c r="V203">
        <f>_xlfn.IFS(C211=2014, _xlfn.IFS(D211=1, VLOOKUP(H203, Film_Workers!$B$2:$AR$55, 2, FALSE), D211=2, VLOOKUP(H203, Film_Workers!$B$2:$AR$55, 3, FALSE), D211=3, VLOOKUP(H203, Film_Workers!$B$2:$AR$55, 4, FALSE), D211=4, VLOOKUP(H203, Film_Workers!$B$2:$AR$55, 5, FALSE), D211=5, VLOOKUP(H203, Film_Workers!$B$2:$AR$55, 6, FALSE), D211=6, VLOOKUP(H203, Film_Workers!$B$2:$AR$55, 7, FALSE), D211=7, VLOOKUP(H203, Film_Workers!$B$2:$AR$55, 8, FALSE), D211=8, VLOOKUP(H203, Film_Workers!$B$2:$AR$55, 9, FALSE), D211=9, VLOOKUP(H203, Film_Workers!$B$2:$AR$55, 10, FALSE), D211=10, VLOOKUP(H203, Film_Workers!$B$2:$AR$55, 11, FALSE), D211=11, VLOOKUP(H203, Film_Workers!$B$2:$AR$55, 12, FALSE), D211=12, VLOOKUP(H203, Film_Workers!$B$2:$AR$55, 13, FALSE)), C211=2015, _xlfn.IFS(D211=1, VLOOKUP(H203, Film_Workers!$B$2:$AR$55, 14, FALSE), D211=2, VLOOKUP(H203, Film_Workers!$B$2:$AR$55, 15, FALSE), D211=3, VLOOKUP(H203, Film_Workers!$B$2:$AR$55, 16, FALSE), D211=4, VLOOKUP(H203, Film_Workers!$B$2:$AR$55, 17, FALSE), D211=5, VLOOKUP(H203, Film_Workers!$B$2:$AR$55, 18, FALSE), D211=6, VLOOKUP(H203, Film_Workers!$B$2:$AR$55, 19, FALSE), D211=7, VLOOKUP(H203, Film_Workers!$B$2:$AR$55, 20, FALSE), D211=8, VLOOKUP(H203, Film_Workers!$B$2:$AR$55, 21, FALSE), D211=9, VLOOKUP(H203, Film_Workers!$B$2:$AR$55, 22, FALSE), D211=10, VLOOKUP(H203, Film_Workers!$B$2:$AR$55, 23, FALSE), D211=11, VLOOKUP(H203, Film_Workers!$B$2:$AR$55, 24, FALSE), D211=12, VLOOKUP(H203, Film_Workers!$B$2:$AR$55, 25, FALSE)), C211=2016, _xlfn.IFS(D211=1, VLOOKUP(H203, Film_Workers!$B$2:$AR$55, 26, FALSE), D211=2, VLOOKUP(H203, Film_Workers!$B$2:$AR$55, 27, FALSE), D211=3, VLOOKUP(H203, Film_Workers!$B$2:$AR$55, 28, FALSE), D211=4, VLOOKUP(H203, Film_Workers!$B$2:$AR$55, 29, FALSE), D211=5, VLOOKUP(H203, Film_Workers!$B$2:$AR$55, 30, FALSE), D211=6, VLOOKUP(H203, Film_Workers!$B$2:$AR$55, 31, FALSE), D211=7, VLOOKUP(H203, Film_Workers!$B$2:$AR$55, 32, FALSE), D211=8, VLOOKUP(H203, Film_Workers!$B$2:$AR$55, 33, FALSE), D211=9, VLOOKUP(H203, Film_Workers!$B$2:$AR$55, 34, FALSE), D211=10, VLOOKUP(H203, Film_Workers!$B$2:$AR$55, 35, FALSE), D211=11, VLOOKUP(H203, Film_Workers!$B$2:$AR$55, 36, FALSE), D211=12, VLOOKUP(H203, Film_Workers!$B$2:$AR$55, 37, FALSE)), C211=2017, _xlfn.IFS(D211=1, VLOOKUP(H203, Film_Workers!$B$2:$AR$55, 38, FALSE), D211=2, VLOOKUP(H203, Film_Workers!$B$2:$AR$55, 39, FALSE), D211=3, VLOOKUP(H203, Film_Workers!$B$2:$AR$55, 40, FALSE), D211=4, VLOOKUP(H203, Film_Workers!$B$2:$AR$55, 41, FALSE), D211=5, VLOOKUP(H203, Film_Workers!$B$2:$AR$55, 42, FALSE), D211=6, VLOOKUP(H203, Film_Workers!$B$2:$AR$55, 43)))</f>
        <v>11062</v>
      </c>
      <c r="W203">
        <f>_xlfn.IFS(C203=2014, _xlfn.IFS(D203=1, VLOOKUP(H203, Priv_Workers!$B$2:$AR$55, 2, FALSE), D203=2, VLOOKUP(H203, Priv_Workers!$B$2:$AR$55, 3, FALSE), D203=3, VLOOKUP(H203, Priv_Workers!$B$2:$AR$55, 4, FALSE), D203=4, VLOOKUP(H203, Priv_Workers!$B$2:$AR$55, 5, FALSE), D203=5, VLOOKUP(H203, Priv_Workers!$B$2:$AR$55, 6, FALSE), D203=6, VLOOKUP(H203, Priv_Workers!$B$2:$AR$55, 7, FALSE), D203=7, VLOOKUP(H203, Priv_Workers!$B$2:$AR$55, 8, FALSE), D203=8, VLOOKUP(H203, Priv_Workers!$B$2:$AR$55, 9, FALSE), D203=9, VLOOKUP(H203, Priv_Workers!$B$2:$AR$55, 10, FALSE), D203=10, VLOOKUP(H203, Priv_Workers!$B$2:$AR$55, 11, FALSE), D203=11, VLOOKUP(H203, Priv_Workers!$B$2:$AR$55, 12, FALSE), D203=12, VLOOKUP(H203, Priv_Workers!$B$2:$AR$55, 13, FALSE)), C203=2015, _xlfn.IFS(D203=1, VLOOKUP(H203, Priv_Workers!$B$2:$AR$55, 14, FALSE), D203=2, VLOOKUP(H203, Priv_Workers!$B$2:$AR$55, 15, FALSE), D203=3, VLOOKUP(H203, Priv_Workers!$B$2:$AR$55, 16, FALSE), D203=4, VLOOKUP(H203, Priv_Workers!$B$2:$AR$55, 17, FALSE), D203=5, VLOOKUP(H203, Priv_Workers!$B$2:$AR$55, 18, FALSE), D203=6, VLOOKUP(H203, Priv_Workers!$B$2:$AR$55, 19, FALSE), D203=7, VLOOKUP(H203, Priv_Workers!$B$2:$AR$55, 20, FALSE), D203=8, VLOOKUP(H203, Priv_Workers!$B$2:$AR$55, 21, FALSE), D203=9, VLOOKUP(H203, Priv_Workers!$B$2:$AR$55, 22, FALSE), D203=10, VLOOKUP(H203, Priv_Workers!$B$2:$AR$55, 23, FALSE), D203=11, VLOOKUP(H203, Priv_Workers!$B$2:$AR$55, 24, FALSE), D203=12, VLOOKUP(H203, Priv_Workers!$B$2:$AR$55, 25, FALSE)), C203=2016, _xlfn.IFS(D203=1, VLOOKUP(H203, Priv_Workers!$B$2:$AR$55, 26, FALSE), D203=2, VLOOKUP(H203, Priv_Workers!$B$2:$AR$55, 27, FALSE), D203=3, VLOOKUP(H203, Priv_Workers!$B$2:$AR$55, 28, FALSE), D203=4, VLOOKUP(H203, Priv_Workers!$B$2:$AR$55, 29, FALSE), D203=5, VLOOKUP(H203, Priv_Workers!$B$2:$AR$55, 30, FALSE), D203=6, VLOOKUP(H203, Priv_Workers!$B$2:$AR$55, 31, FALSE), D203=7, VLOOKUP(H203, Priv_Workers!$B$2:$AR$55, 32, FALSE), D203=8, VLOOKUP(H203, Priv_Workers!$B$2:$AR$55, 33, FALSE), D203=9, VLOOKUP(H203, Priv_Workers!$B$2:$AR$55, 34, FALSE), D203=10, VLOOKUP(H203, Priv_Workers!$B$2:$AR$55, 35, FALSE), D203=11, VLOOKUP(H203, Priv_Workers!$B$2:$AR$55, 36, FALSE), D203=12, VLOOKUP(H203, Priv_Workers!$B$2:$AR$55, 37, FALSE)), C203=2017, _xlfn.IFS(D203=1, VLOOKUP(H203, Priv_Workers!$B$2:$AR$55, 38, FALSE), D203=2, VLOOKUP(H203, Priv_Workers!$B$2:$AR$55, 39, FALSE), D203=3, VLOOKUP(H203, Priv_Workers!$B$2:$AR$55, 40, FALSE), D203=4, VLOOKUP(H203, Priv_Workers!$B$2:$AR$55, 41, FALSE), D203=5, VLOOKUP(H203, Priv_Workers!$B$2:$AR$55, 42, FALSE), D203=6, VLOOKUP(H203, Priv_Workers!$B$2:$AR$55, 43)))</f>
        <v>3531520</v>
      </c>
      <c r="X203" s="15">
        <f t="shared" si="27"/>
        <v>3.1323622689380212E-3</v>
      </c>
      <c r="Y203" s="8">
        <f>_xlfn.IFS(C203=2014, _xlfn.IFS(E203=1, VLOOKUP(H203, Wage_Info!$B$2:$AD$55, 2, FALSE), E203=2, VLOOKUP(H203, Wage_Info!$B$2:$AD$55, 3, FALSE), E203=3, VLOOKUP(H203, Wage_Info!$B$2:$AD$55, 4, FALSE), E203=4, VLOOKUP(H203, Wage_Info!$B$2:$AD$55, 5, FALSE)), C203=2015, _xlfn.IFS(E203=1, VLOOKUP(H203, Wage_Info!$B$2:$AD$55, 6, FALSE), E203=2, VLOOKUP(H203, Wage_Info!$B$2:$AD$55, 7, FALSE), E203=3, VLOOKUP(H203, Wage_Info!$B$2:$AD$55, 8, FALSE), E203=4, VLOOKUP(H203, Wage_Info!$B$2:$AD$55, 9, FALSE)), C203=2016, _xlfn.IFS(E203=1, VLOOKUP(H203, Wage_Info!$B$2:$AD$55, 10, FALSE), E203=2, VLOOKUP(H203, Wage_Info!$B$2:$AD$55, 11, FALSE), E203=3, VLOOKUP(H203, Wage_Info!$B$2:$AD$55, 12, FALSE), E203=4, VLOOKUP(H203, Wage_Info!$B$2:$AD$55, 13, FALSE)), C203=2017, _xlfn.IFS(E203=1, VLOOKUP(H203, Wage_Info!$B$2:$AD$55, 14, FALSE), E203=2, VLOOKUP(H203, Wage_Info!$B$2:$AD$55, 15, FALSE)))</f>
        <v>94216253</v>
      </c>
      <c r="Z203" s="8">
        <f>_xlfn.IFS(C203=2014, _xlfn.IFS(E203=1, VLOOKUP(H203, Wage_Info!$B$2:$AD$55, 16, FALSE), E203=2, VLOOKUP(H203, Wage_Info!$B$2:$AD$55, 17, FALSE), E203=3, VLOOKUP(H203, Wage_Info!$B$2:$AD$55, 18, FALSE), E203=4, VLOOKUP(H203, Wage_Info!$B$2:$AD$55, 19, FALSE)), C203=2015, _xlfn.IFS(E203=1, VLOOKUP(H203, Wage_Info!$B$2:$AD$55, 20, FALSE), E203=2, VLOOKUP(H203, Wage_Info!$B$2:$AD$55, 21, FALSE), E203=3, VLOOKUP(H203, Wage_Info!$B$2:$AD$55, 22, FALSE), E203=4, VLOOKUP(H203, Wage_Info!$B$2:$AD$55, 23, FALSE)), C203=2016, _xlfn.IFS(E203=1, VLOOKUP(H203, Wage_Info!$B$2:$AD$55, 24, FALSE), E203=2, VLOOKUP(H203, Wage_Info!$B$2:$AD$55, 25, FALSE), E203=3, VLOOKUP(H203, Wage_Info!$B$2:$AD$55, 26, FALSE), E203=4, VLOOKUP(H203, Wage_Info!$B$2:$AD$55, 27, FALSE)), C203=2017, _xlfn.IFS(E203=1, VLOOKUP(H203, Wage_Info!$B$2:$AD$55, 28, FALSE), E203=2, VLOOKUP(H203, Wage_Info!$B$2:$AD$55, 29, FALSE)))</f>
        <v>42086831937</v>
      </c>
      <c r="AA203" s="16">
        <f t="shared" si="28"/>
        <v>2.2386159438427867E-3</v>
      </c>
      <c r="AB203">
        <f>Key!C39</f>
        <v>1</v>
      </c>
      <c r="AC203">
        <f t="shared" si="29"/>
        <v>0</v>
      </c>
      <c r="AD203">
        <f t="shared" si="30"/>
        <v>0</v>
      </c>
      <c r="AE203">
        <f t="shared" si="31"/>
        <v>0</v>
      </c>
    </row>
    <row r="204" spans="1:31" x14ac:dyDescent="0.3">
      <c r="A204">
        <v>49</v>
      </c>
      <c r="B204">
        <v>49</v>
      </c>
      <c r="C204">
        <v>2015</v>
      </c>
      <c r="D204">
        <v>9</v>
      </c>
      <c r="E204">
        <f t="shared" si="24"/>
        <v>3</v>
      </c>
      <c r="F204">
        <v>2016</v>
      </c>
      <c r="G204" t="s">
        <v>15</v>
      </c>
      <c r="H204" s="13">
        <f>VALUE(IF(G204="foreign",53,SUBSTITUTE(G204,G204,VLOOKUP(G204,Key!$F$2:$G$55,2,))))</f>
        <v>5</v>
      </c>
      <c r="I204" t="s">
        <v>187</v>
      </c>
      <c r="J204">
        <f>VALUE(_xlfn.IFS(I204="foreign",53,I204="fictional",54,NOT(OR(I204="foreign",I204="fictional")),SUBSTITUTE(I204,I204,VLOOKUP(I204,Key!$F$2:$G$55,2,))))</f>
        <v>53</v>
      </c>
      <c r="K204">
        <f t="shared" si="25"/>
        <v>0</v>
      </c>
      <c r="L204">
        <f>VLOOKUP(H204, Key!$G$2:$J$54, 2)</f>
        <v>3</v>
      </c>
      <c r="M204">
        <f>VLOOKUP(J204, Key!$G$2:$J$54, 2)</f>
        <v>0</v>
      </c>
      <c r="N204">
        <f>VLOOKUP("*"&amp;G204&amp;"*",Key!$M$2:$N$6,2,FALSE)</f>
        <v>4</v>
      </c>
      <c r="O204">
        <f>VLOOKUP("*"&amp;G204&amp;"*",Key!$Q$2:$R$11,2,FALSE)</f>
        <v>6</v>
      </c>
      <c r="P204">
        <v>3356</v>
      </c>
      <c r="Q204" s="8">
        <v>40000000</v>
      </c>
      <c r="R204" t="s">
        <v>176</v>
      </c>
      <c r="S204">
        <f>VLOOKUP(R204, Key!$T$2:$U$8, 2, FALSE)</f>
        <v>3</v>
      </c>
      <c r="T204">
        <f t="shared" si="26"/>
        <v>0</v>
      </c>
      <c r="U204">
        <f>_xlfn.IFS(F204=2017, VLOOKUP(H204, 'State Pop'!$B$2:$F$55,5),F204=2016, VLOOKUP(H204, 'State Pop'!$B$2:$F$55,4), F204=2015, VLOOKUP(H204, 'State Pop'!$B$2:$F$55,3), F204=2014, VLOOKUP(H204, 'State Pop'!$B$2:$F$55,2))</f>
        <v>39296476</v>
      </c>
      <c r="V204">
        <f>_xlfn.IFS(C213=2014, _xlfn.IFS(D213=1, VLOOKUP(H204, Film_Workers!$B$2:$AR$55, 2, FALSE), D213=2, VLOOKUP(H204, Film_Workers!$B$2:$AR$55, 3, FALSE), D213=3, VLOOKUP(H204, Film_Workers!$B$2:$AR$55, 4, FALSE), D213=4, VLOOKUP(H204, Film_Workers!$B$2:$AR$55, 5, FALSE), D213=5, VLOOKUP(H204, Film_Workers!$B$2:$AR$55, 6, FALSE), D213=6, VLOOKUP(H204, Film_Workers!$B$2:$AR$55, 7, FALSE), D213=7, VLOOKUP(H204, Film_Workers!$B$2:$AR$55, 8, FALSE), D213=8, VLOOKUP(H204, Film_Workers!$B$2:$AR$55, 9, FALSE), D213=9, VLOOKUP(H204, Film_Workers!$B$2:$AR$55, 10, FALSE), D213=10, VLOOKUP(H204, Film_Workers!$B$2:$AR$55, 11, FALSE), D213=11, VLOOKUP(H204, Film_Workers!$B$2:$AR$55, 12, FALSE), D213=12, VLOOKUP(H204, Film_Workers!$B$2:$AR$55, 13, FALSE)), C213=2015, _xlfn.IFS(D213=1, VLOOKUP(H204, Film_Workers!$B$2:$AR$55, 14, FALSE), D213=2, VLOOKUP(H204, Film_Workers!$B$2:$AR$55, 15, FALSE), D213=3, VLOOKUP(H204, Film_Workers!$B$2:$AR$55, 16, FALSE), D213=4, VLOOKUP(H204, Film_Workers!$B$2:$AR$55, 17, FALSE), D213=5, VLOOKUP(H204, Film_Workers!$B$2:$AR$55, 18, FALSE), D213=6, VLOOKUP(H204, Film_Workers!$B$2:$AR$55, 19, FALSE), D213=7, VLOOKUP(H204, Film_Workers!$B$2:$AR$55, 20, FALSE), D213=8, VLOOKUP(H204, Film_Workers!$B$2:$AR$55, 21, FALSE), D213=9, VLOOKUP(H204, Film_Workers!$B$2:$AR$55, 22, FALSE), D213=10, VLOOKUP(H204, Film_Workers!$B$2:$AR$55, 23, FALSE), D213=11, VLOOKUP(H204, Film_Workers!$B$2:$AR$55, 24, FALSE), D213=12, VLOOKUP(H204, Film_Workers!$B$2:$AR$55, 25, FALSE)), C213=2016, _xlfn.IFS(D213=1, VLOOKUP(H204, Film_Workers!$B$2:$AR$55, 26, FALSE), D213=2, VLOOKUP(H204, Film_Workers!$B$2:$AR$55, 27, FALSE), D213=3, VLOOKUP(H204, Film_Workers!$B$2:$AR$55, 28, FALSE), D213=4, VLOOKUP(H204, Film_Workers!$B$2:$AR$55, 29, FALSE), D213=5, VLOOKUP(H204, Film_Workers!$B$2:$AR$55, 30, FALSE), D213=6, VLOOKUP(H204, Film_Workers!$B$2:$AR$55, 31, FALSE), D213=7, VLOOKUP(H204, Film_Workers!$B$2:$AR$55, 32, FALSE), D213=8, VLOOKUP(H204, Film_Workers!$B$2:$AR$55, 33, FALSE), D213=9, VLOOKUP(H204, Film_Workers!$B$2:$AR$55, 34, FALSE), D213=10, VLOOKUP(H204, Film_Workers!$B$2:$AR$55, 35, FALSE), D213=11, VLOOKUP(H204, Film_Workers!$B$2:$AR$55, 36, FALSE), D213=12, VLOOKUP(H204, Film_Workers!$B$2:$AR$55, 37, FALSE)), C213=2017, _xlfn.IFS(D213=1, VLOOKUP(H204, Film_Workers!$B$2:$AR$55, 38, FALSE), D213=2, VLOOKUP(H204, Film_Workers!$B$2:$AR$55, 39, FALSE), D213=3, VLOOKUP(H204, Film_Workers!$B$2:$AR$55, 40, FALSE), D213=4, VLOOKUP(H204, Film_Workers!$B$2:$AR$55, 41, FALSE), D213=5, VLOOKUP(H204, Film_Workers!$B$2:$AR$55, 42, FALSE), D213=6, VLOOKUP(H204, Film_Workers!$B$2:$AR$55, 43)))</f>
        <v>125478</v>
      </c>
      <c r="W204">
        <f>_xlfn.IFS(C204=2014, _xlfn.IFS(D204=1, VLOOKUP(H204, Priv_Workers!$B$2:$AR$55, 2, FALSE), D204=2, VLOOKUP(H204, Priv_Workers!$B$2:$AR$55, 3, FALSE), D204=3, VLOOKUP(H204, Priv_Workers!$B$2:$AR$55, 4, FALSE), D204=4, VLOOKUP(H204, Priv_Workers!$B$2:$AR$55, 5, FALSE), D204=5, VLOOKUP(H204, Priv_Workers!$B$2:$AR$55, 6, FALSE), D204=6, VLOOKUP(H204, Priv_Workers!$B$2:$AR$55, 7, FALSE), D204=7, VLOOKUP(H204, Priv_Workers!$B$2:$AR$55, 8, FALSE), D204=8, VLOOKUP(H204, Priv_Workers!$B$2:$AR$55, 9, FALSE), D204=9, VLOOKUP(H204, Priv_Workers!$B$2:$AR$55, 10, FALSE), D204=10, VLOOKUP(H204, Priv_Workers!$B$2:$AR$55, 11, FALSE), D204=11, VLOOKUP(H204, Priv_Workers!$B$2:$AR$55, 12, FALSE), D204=12, VLOOKUP(H204, Priv_Workers!$B$2:$AR$55, 13, FALSE)), C204=2015, _xlfn.IFS(D204=1, VLOOKUP(H204, Priv_Workers!$B$2:$AR$55, 14, FALSE), D204=2, VLOOKUP(H204, Priv_Workers!$B$2:$AR$55, 15, FALSE), D204=3, VLOOKUP(H204, Priv_Workers!$B$2:$AR$55, 16, FALSE), D204=4, VLOOKUP(H204, Priv_Workers!$B$2:$AR$55, 17, FALSE), D204=5, VLOOKUP(H204, Priv_Workers!$B$2:$AR$55, 18, FALSE), D204=6, VLOOKUP(H204, Priv_Workers!$B$2:$AR$55, 19, FALSE), D204=7, VLOOKUP(H204, Priv_Workers!$B$2:$AR$55, 20, FALSE), D204=8, VLOOKUP(H204, Priv_Workers!$B$2:$AR$55, 21, FALSE), D204=9, VLOOKUP(H204, Priv_Workers!$B$2:$AR$55, 22, FALSE), D204=10, VLOOKUP(H204, Priv_Workers!$B$2:$AR$55, 23, FALSE), D204=11, VLOOKUP(H204, Priv_Workers!$B$2:$AR$55, 24, FALSE), D204=12, VLOOKUP(H204, Priv_Workers!$B$2:$AR$55, 25, FALSE)), C204=2016, _xlfn.IFS(D204=1, VLOOKUP(H204, Priv_Workers!$B$2:$AR$55, 26, FALSE), D204=2, VLOOKUP(H204, Priv_Workers!$B$2:$AR$55, 27, FALSE), D204=3, VLOOKUP(H204, Priv_Workers!$B$2:$AR$55, 28, FALSE), D204=4, VLOOKUP(H204, Priv_Workers!$B$2:$AR$55, 29, FALSE), D204=5, VLOOKUP(H204, Priv_Workers!$B$2:$AR$55, 30, FALSE), D204=6, VLOOKUP(H204, Priv_Workers!$B$2:$AR$55, 31, FALSE), D204=7, VLOOKUP(H204, Priv_Workers!$B$2:$AR$55, 32, FALSE), D204=8, VLOOKUP(H204, Priv_Workers!$B$2:$AR$55, 33, FALSE), D204=9, VLOOKUP(H204, Priv_Workers!$B$2:$AR$55, 34, FALSE), D204=10, VLOOKUP(H204, Priv_Workers!$B$2:$AR$55, 35, FALSE), D204=11, VLOOKUP(H204, Priv_Workers!$B$2:$AR$55, 36, FALSE), D204=12, VLOOKUP(H204, Priv_Workers!$B$2:$AR$55, 37, FALSE)), C204=2017, _xlfn.IFS(D204=1, VLOOKUP(H204, Priv_Workers!$B$2:$AR$55, 38, FALSE), D204=2, VLOOKUP(H204, Priv_Workers!$B$2:$AR$55, 39, FALSE), D204=3, VLOOKUP(H204, Priv_Workers!$B$2:$AR$55, 40, FALSE), D204=4, VLOOKUP(H204, Priv_Workers!$B$2:$AR$55, 41, FALSE), D204=5, VLOOKUP(H204, Priv_Workers!$B$2:$AR$55, 42, FALSE), D204=6, VLOOKUP(H204, Priv_Workers!$B$2:$AR$55, 43)))</f>
        <v>14091508</v>
      </c>
      <c r="X204" s="15">
        <f t="shared" si="27"/>
        <v>8.9045118521026995E-3</v>
      </c>
      <c r="Y204" s="8">
        <f>_xlfn.IFS(C204=2014, _xlfn.IFS(E204=1, VLOOKUP(H204, Wage_Info!$B$2:$AD$55, 2, FALSE), E204=2, VLOOKUP(H204, Wage_Info!$B$2:$AD$55, 3, FALSE), E204=3, VLOOKUP(H204, Wage_Info!$B$2:$AD$55, 4, FALSE), E204=4, VLOOKUP(H204, Wage_Info!$B$2:$AD$55, 5, FALSE)), C204=2015, _xlfn.IFS(E204=1, VLOOKUP(H204, Wage_Info!$B$2:$AD$55, 6, FALSE), E204=2, VLOOKUP(H204, Wage_Info!$B$2:$AD$55, 7, FALSE), E204=3, VLOOKUP(H204, Wage_Info!$B$2:$AD$55, 8, FALSE), E204=4, VLOOKUP(H204, Wage_Info!$B$2:$AD$55, 9, FALSE)), C204=2016, _xlfn.IFS(E204=1, VLOOKUP(H204, Wage_Info!$B$2:$AD$55, 10, FALSE), E204=2, VLOOKUP(H204, Wage_Info!$B$2:$AD$55, 11, FALSE), E204=3, VLOOKUP(H204, Wage_Info!$B$2:$AD$55, 12, FALSE), E204=4, VLOOKUP(H204, Wage_Info!$B$2:$AD$55, 13, FALSE)), C204=2017, _xlfn.IFS(E204=1, VLOOKUP(H204, Wage_Info!$B$2:$AD$55, 14, FALSE), E204=2, VLOOKUP(H204, Wage_Info!$B$2:$AD$55, 15, FALSE)))</f>
        <v>2861042669</v>
      </c>
      <c r="Z204" s="8">
        <f>_xlfn.IFS(C204=2014, _xlfn.IFS(E204=1, VLOOKUP(H204, Wage_Info!$B$2:$AD$55, 16, FALSE), E204=2, VLOOKUP(H204, Wage_Info!$B$2:$AD$55, 17, FALSE), E204=3, VLOOKUP(H204, Wage_Info!$B$2:$AD$55, 18, FALSE), E204=4, VLOOKUP(H204, Wage_Info!$B$2:$AD$55, 19, FALSE)), C204=2015, _xlfn.IFS(E204=1, VLOOKUP(H204, Wage_Info!$B$2:$AD$55, 20, FALSE), E204=2, VLOOKUP(H204, Wage_Info!$B$2:$AD$55, 21, FALSE), E204=3, VLOOKUP(H204, Wage_Info!$B$2:$AD$55, 22, FALSE), E204=4, VLOOKUP(H204, Wage_Info!$B$2:$AD$55, 23, FALSE)), C204=2016, _xlfn.IFS(E204=1, VLOOKUP(H204, Wage_Info!$B$2:$AD$55, 24, FALSE), E204=2, VLOOKUP(H204, Wage_Info!$B$2:$AD$55, 25, FALSE), E204=3, VLOOKUP(H204, Wage_Info!$B$2:$AD$55, 26, FALSE), E204=4, VLOOKUP(H204, Wage_Info!$B$2:$AD$55, 27, FALSE)), C204=2017, _xlfn.IFS(E204=1, VLOOKUP(H204, Wage_Info!$B$2:$AD$55, 28, FALSE), E204=2, VLOOKUP(H204, Wage_Info!$B$2:$AD$55, 29, FALSE)))</f>
        <v>203882930032</v>
      </c>
      <c r="AA204" s="16">
        <f t="shared" si="28"/>
        <v>1.4032771986114538E-2</v>
      </c>
      <c r="AB204">
        <f>Key!C50</f>
        <v>1</v>
      </c>
      <c r="AC204">
        <f t="shared" si="29"/>
        <v>1</v>
      </c>
      <c r="AD204">
        <f t="shared" si="30"/>
        <v>0</v>
      </c>
      <c r="AE204">
        <f t="shared" si="31"/>
        <v>1</v>
      </c>
    </row>
    <row r="205" spans="1:31" x14ac:dyDescent="0.3">
      <c r="A205">
        <v>60</v>
      </c>
      <c r="B205">
        <v>60</v>
      </c>
      <c r="C205">
        <v>2015</v>
      </c>
      <c r="D205">
        <v>9</v>
      </c>
      <c r="E205">
        <f t="shared" si="24"/>
        <v>3</v>
      </c>
      <c r="F205">
        <v>2016</v>
      </c>
      <c r="G205" t="s">
        <v>15</v>
      </c>
      <c r="H205" s="13">
        <f>VALUE(IF(G205="foreign",53,SUBSTITUTE(G205,G205,VLOOKUP(G205,Key!$F$2:$G$55,2,))))</f>
        <v>5</v>
      </c>
      <c r="I205" t="s">
        <v>15</v>
      </c>
      <c r="J205">
        <f>VALUE(_xlfn.IFS(I205="foreign",53,I205="fictional",54,NOT(OR(I205="foreign",I205="fictional")),SUBSTITUTE(I205,I205,VLOOKUP(I205,Key!$F$2:$G$55,2,))))</f>
        <v>5</v>
      </c>
      <c r="K205">
        <f t="shared" si="25"/>
        <v>1</v>
      </c>
      <c r="L205">
        <f>VLOOKUP(H205, Key!$G$2:$J$54, 2)</f>
        <v>3</v>
      </c>
      <c r="M205">
        <f>VLOOKUP(J205, Key!$G$2:$J$54, 2)</f>
        <v>3</v>
      </c>
      <c r="N205">
        <f>VLOOKUP("*"&amp;G205&amp;"*",Key!$M$2:$N$6,2,FALSE)</f>
        <v>4</v>
      </c>
      <c r="O205">
        <f>VLOOKUP("*"&amp;G205&amp;"*",Key!$Q$2:$R$11,2,FALSE)</f>
        <v>6</v>
      </c>
      <c r="P205">
        <v>3168</v>
      </c>
      <c r="Q205" s="8">
        <v>9000000</v>
      </c>
      <c r="R205" t="s">
        <v>174</v>
      </c>
      <c r="S205">
        <f>VLOOKUP(R205, Key!$T$2:$U$10, 2, FALSE)</f>
        <v>1</v>
      </c>
      <c r="T205">
        <f t="shared" si="26"/>
        <v>0</v>
      </c>
      <c r="U205">
        <f>_xlfn.IFS(F205=2017, VLOOKUP(H205, 'State Pop'!$B$2:$F$55,5),F205=2016, VLOOKUP(H205, 'State Pop'!$B$2:$F$55,4), F205=2015, VLOOKUP(H205, 'State Pop'!$B$2:$F$55,3), F205=2014, VLOOKUP(H205, 'State Pop'!$B$2:$F$55,2))</f>
        <v>39296476</v>
      </c>
      <c r="V205">
        <f>_xlfn.IFS(C214=2014, _xlfn.IFS(D214=1, VLOOKUP(H205, Film_Workers!$B$2:$AR$55, 2, FALSE), D214=2, VLOOKUP(H205, Film_Workers!$B$2:$AR$55, 3, FALSE), D214=3, VLOOKUP(H205, Film_Workers!$B$2:$AR$55, 4, FALSE), D214=4, VLOOKUP(H205, Film_Workers!$B$2:$AR$55, 5, FALSE), D214=5, VLOOKUP(H205, Film_Workers!$B$2:$AR$55, 6, FALSE), D214=6, VLOOKUP(H205, Film_Workers!$B$2:$AR$55, 7, FALSE), D214=7, VLOOKUP(H205, Film_Workers!$B$2:$AR$55, 8, FALSE), D214=8, VLOOKUP(H205, Film_Workers!$B$2:$AR$55, 9, FALSE), D214=9, VLOOKUP(H205, Film_Workers!$B$2:$AR$55, 10, FALSE), D214=10, VLOOKUP(H205, Film_Workers!$B$2:$AR$55, 11, FALSE), D214=11, VLOOKUP(H205, Film_Workers!$B$2:$AR$55, 12, FALSE), D214=12, VLOOKUP(H205, Film_Workers!$B$2:$AR$55, 13, FALSE)), C214=2015, _xlfn.IFS(D214=1, VLOOKUP(H205, Film_Workers!$B$2:$AR$55, 14, FALSE), D214=2, VLOOKUP(H205, Film_Workers!$B$2:$AR$55, 15, FALSE), D214=3, VLOOKUP(H205, Film_Workers!$B$2:$AR$55, 16, FALSE), D214=4, VLOOKUP(H205, Film_Workers!$B$2:$AR$55, 17, FALSE), D214=5, VLOOKUP(H205, Film_Workers!$B$2:$AR$55, 18, FALSE), D214=6, VLOOKUP(H205, Film_Workers!$B$2:$AR$55, 19, FALSE), D214=7, VLOOKUP(H205, Film_Workers!$B$2:$AR$55, 20, FALSE), D214=8, VLOOKUP(H205, Film_Workers!$B$2:$AR$55, 21, FALSE), D214=9, VLOOKUP(H205, Film_Workers!$B$2:$AR$55, 22, FALSE), D214=10, VLOOKUP(H205, Film_Workers!$B$2:$AR$55, 23, FALSE), D214=11, VLOOKUP(H205, Film_Workers!$B$2:$AR$55, 24, FALSE), D214=12, VLOOKUP(H205, Film_Workers!$B$2:$AR$55, 25, FALSE)), C214=2016, _xlfn.IFS(D214=1, VLOOKUP(H205, Film_Workers!$B$2:$AR$55, 26, FALSE), D214=2, VLOOKUP(H205, Film_Workers!$B$2:$AR$55, 27, FALSE), D214=3, VLOOKUP(H205, Film_Workers!$B$2:$AR$55, 28, FALSE), D214=4, VLOOKUP(H205, Film_Workers!$B$2:$AR$55, 29, FALSE), D214=5, VLOOKUP(H205, Film_Workers!$B$2:$AR$55, 30, FALSE), D214=6, VLOOKUP(H205, Film_Workers!$B$2:$AR$55, 31, FALSE), D214=7, VLOOKUP(H205, Film_Workers!$B$2:$AR$55, 32, FALSE), D214=8, VLOOKUP(H205, Film_Workers!$B$2:$AR$55, 33, FALSE), D214=9, VLOOKUP(H205, Film_Workers!$B$2:$AR$55, 34, FALSE), D214=10, VLOOKUP(H205, Film_Workers!$B$2:$AR$55, 35, FALSE), D214=11, VLOOKUP(H205, Film_Workers!$B$2:$AR$55, 36, FALSE), D214=12, VLOOKUP(H205, Film_Workers!$B$2:$AR$55, 37, FALSE)), C214=2017, _xlfn.IFS(D214=1, VLOOKUP(H205, Film_Workers!$B$2:$AR$55, 38, FALSE), D214=2, VLOOKUP(H205, Film_Workers!$B$2:$AR$55, 39, FALSE), D214=3, VLOOKUP(H205, Film_Workers!$B$2:$AR$55, 40, FALSE), D214=4, VLOOKUP(H205, Film_Workers!$B$2:$AR$55, 41, FALSE), D214=5, VLOOKUP(H205, Film_Workers!$B$2:$AR$55, 42, FALSE), D214=6, VLOOKUP(H205, Film_Workers!$B$2:$AR$55, 43)))</f>
        <v>125478</v>
      </c>
      <c r="W205">
        <f>_xlfn.IFS(C205=2014, _xlfn.IFS(D205=1, VLOOKUP(H205, Priv_Workers!$B$2:$AR$55, 2, FALSE), D205=2, VLOOKUP(H205, Priv_Workers!$B$2:$AR$55, 3, FALSE), D205=3, VLOOKUP(H205, Priv_Workers!$B$2:$AR$55, 4, FALSE), D205=4, VLOOKUP(H205, Priv_Workers!$B$2:$AR$55, 5, FALSE), D205=5, VLOOKUP(H205, Priv_Workers!$B$2:$AR$55, 6, FALSE), D205=6, VLOOKUP(H205, Priv_Workers!$B$2:$AR$55, 7, FALSE), D205=7, VLOOKUP(H205, Priv_Workers!$B$2:$AR$55, 8, FALSE), D205=8, VLOOKUP(H205, Priv_Workers!$B$2:$AR$55, 9, FALSE), D205=9, VLOOKUP(H205, Priv_Workers!$B$2:$AR$55, 10, FALSE), D205=10, VLOOKUP(H205, Priv_Workers!$B$2:$AR$55, 11, FALSE), D205=11, VLOOKUP(H205, Priv_Workers!$B$2:$AR$55, 12, FALSE), D205=12, VLOOKUP(H205, Priv_Workers!$B$2:$AR$55, 13, FALSE)), C205=2015, _xlfn.IFS(D205=1, VLOOKUP(H205, Priv_Workers!$B$2:$AR$55, 14, FALSE), D205=2, VLOOKUP(H205, Priv_Workers!$B$2:$AR$55, 15, FALSE), D205=3, VLOOKUP(H205, Priv_Workers!$B$2:$AR$55, 16, FALSE), D205=4, VLOOKUP(H205, Priv_Workers!$B$2:$AR$55, 17, FALSE), D205=5, VLOOKUP(H205, Priv_Workers!$B$2:$AR$55, 18, FALSE), D205=6, VLOOKUP(H205, Priv_Workers!$B$2:$AR$55, 19, FALSE), D205=7, VLOOKUP(H205, Priv_Workers!$B$2:$AR$55, 20, FALSE), D205=8, VLOOKUP(H205, Priv_Workers!$B$2:$AR$55, 21, FALSE), D205=9, VLOOKUP(H205, Priv_Workers!$B$2:$AR$55, 22, FALSE), D205=10, VLOOKUP(H205, Priv_Workers!$B$2:$AR$55, 23, FALSE), D205=11, VLOOKUP(H205, Priv_Workers!$B$2:$AR$55, 24, FALSE), D205=12, VLOOKUP(H205, Priv_Workers!$B$2:$AR$55, 25, FALSE)), C205=2016, _xlfn.IFS(D205=1, VLOOKUP(H205, Priv_Workers!$B$2:$AR$55, 26, FALSE), D205=2, VLOOKUP(H205, Priv_Workers!$B$2:$AR$55, 27, FALSE), D205=3, VLOOKUP(H205, Priv_Workers!$B$2:$AR$55, 28, FALSE), D205=4, VLOOKUP(H205, Priv_Workers!$B$2:$AR$55, 29, FALSE), D205=5, VLOOKUP(H205, Priv_Workers!$B$2:$AR$55, 30, FALSE), D205=6, VLOOKUP(H205, Priv_Workers!$B$2:$AR$55, 31, FALSE), D205=7, VLOOKUP(H205, Priv_Workers!$B$2:$AR$55, 32, FALSE), D205=8, VLOOKUP(H205, Priv_Workers!$B$2:$AR$55, 33, FALSE), D205=9, VLOOKUP(H205, Priv_Workers!$B$2:$AR$55, 34, FALSE), D205=10, VLOOKUP(H205, Priv_Workers!$B$2:$AR$55, 35, FALSE), D205=11, VLOOKUP(H205, Priv_Workers!$B$2:$AR$55, 36, FALSE), D205=12, VLOOKUP(H205, Priv_Workers!$B$2:$AR$55, 37, FALSE)), C205=2017, _xlfn.IFS(D205=1, VLOOKUP(H205, Priv_Workers!$B$2:$AR$55, 38, FALSE), D205=2, VLOOKUP(H205, Priv_Workers!$B$2:$AR$55, 39, FALSE), D205=3, VLOOKUP(H205, Priv_Workers!$B$2:$AR$55, 40, FALSE), D205=4, VLOOKUP(H205, Priv_Workers!$B$2:$AR$55, 41, FALSE), D205=5, VLOOKUP(H205, Priv_Workers!$B$2:$AR$55, 42, FALSE), D205=6, VLOOKUP(H205, Priv_Workers!$B$2:$AR$55, 43)))</f>
        <v>14091508</v>
      </c>
      <c r="X205" s="15">
        <f t="shared" si="27"/>
        <v>8.9045118521026995E-3</v>
      </c>
      <c r="Y205" s="8">
        <f>_xlfn.IFS(C205=2014, _xlfn.IFS(E205=1, VLOOKUP(H205, Wage_Info!$B$2:$AD$55, 2, FALSE), E205=2, VLOOKUP(H205, Wage_Info!$B$2:$AD$55, 3, FALSE), E205=3, VLOOKUP(H205, Wage_Info!$B$2:$AD$55, 4, FALSE), E205=4, VLOOKUP(H205, Wage_Info!$B$2:$AD$55, 5, FALSE)), C205=2015, _xlfn.IFS(E205=1, VLOOKUP(H205, Wage_Info!$B$2:$AD$55, 6, FALSE), E205=2, VLOOKUP(H205, Wage_Info!$B$2:$AD$55, 7, FALSE), E205=3, VLOOKUP(H205, Wage_Info!$B$2:$AD$55, 8, FALSE), E205=4, VLOOKUP(H205, Wage_Info!$B$2:$AD$55, 9, FALSE)), C205=2016, _xlfn.IFS(E205=1, VLOOKUP(H205, Wage_Info!$B$2:$AD$55, 10, FALSE), E205=2, VLOOKUP(H205, Wage_Info!$B$2:$AD$55, 11, FALSE), E205=3, VLOOKUP(H205, Wage_Info!$B$2:$AD$55, 12, FALSE), E205=4, VLOOKUP(H205, Wage_Info!$B$2:$AD$55, 13, FALSE)), C205=2017, _xlfn.IFS(E205=1, VLOOKUP(H205, Wage_Info!$B$2:$AD$55, 14, FALSE), E205=2, VLOOKUP(H205, Wage_Info!$B$2:$AD$55, 15, FALSE)))</f>
        <v>2861042669</v>
      </c>
      <c r="Z205" s="8">
        <f>_xlfn.IFS(C205=2014, _xlfn.IFS(E205=1, VLOOKUP(H205, Wage_Info!$B$2:$AD$55, 16, FALSE), E205=2, VLOOKUP(H205, Wage_Info!$B$2:$AD$55, 17, FALSE), E205=3, VLOOKUP(H205, Wage_Info!$B$2:$AD$55, 18, FALSE), E205=4, VLOOKUP(H205, Wage_Info!$B$2:$AD$55, 19, FALSE)), C205=2015, _xlfn.IFS(E205=1, VLOOKUP(H205, Wage_Info!$B$2:$AD$55, 20, FALSE), E205=2, VLOOKUP(H205, Wage_Info!$B$2:$AD$55, 21, FALSE), E205=3, VLOOKUP(H205, Wage_Info!$B$2:$AD$55, 22, FALSE), E205=4, VLOOKUP(H205, Wage_Info!$B$2:$AD$55, 23, FALSE)), C205=2016, _xlfn.IFS(E205=1, VLOOKUP(H205, Wage_Info!$B$2:$AD$55, 24, FALSE), E205=2, VLOOKUP(H205, Wage_Info!$B$2:$AD$55, 25, FALSE), E205=3, VLOOKUP(H205, Wage_Info!$B$2:$AD$55, 26, FALSE), E205=4, VLOOKUP(H205, Wage_Info!$B$2:$AD$55, 27, FALSE)), C205=2017, _xlfn.IFS(E205=1, VLOOKUP(H205, Wage_Info!$B$2:$AD$55, 28, FALSE), E205=2, VLOOKUP(H205, Wage_Info!$B$2:$AD$55, 29, FALSE)))</f>
        <v>203882930032</v>
      </c>
      <c r="AA205" s="16">
        <f t="shared" si="28"/>
        <v>1.4032771986114538E-2</v>
      </c>
      <c r="AB205">
        <f>Key!C61</f>
        <v>1</v>
      </c>
      <c r="AC205">
        <f t="shared" si="29"/>
        <v>1</v>
      </c>
      <c r="AD205">
        <f t="shared" si="30"/>
        <v>0</v>
      </c>
      <c r="AE205">
        <f t="shared" si="31"/>
        <v>1</v>
      </c>
    </row>
    <row r="206" spans="1:31" x14ac:dyDescent="0.3">
      <c r="A206">
        <v>78</v>
      </c>
      <c r="B206">
        <v>78</v>
      </c>
      <c r="C206">
        <v>2015</v>
      </c>
      <c r="D206">
        <v>9</v>
      </c>
      <c r="E206">
        <f t="shared" si="24"/>
        <v>3</v>
      </c>
      <c r="F206">
        <v>2016</v>
      </c>
      <c r="G206" t="s">
        <v>282</v>
      </c>
      <c r="H206" s="13">
        <f>VALUE(IF(G206="foreign",53,SUBSTITUTE(G206,G206,VLOOKUP(G206,Key!$F$2:$G$55,2,))))</f>
        <v>53</v>
      </c>
      <c r="I206" t="s">
        <v>282</v>
      </c>
      <c r="J206">
        <f>VALUE(_xlfn.IFS(I206="foreign",53,I206="fictional",54,NOT(OR(I206="foreign",I206="fictional")),SUBSTITUTE(I206,I206,VLOOKUP(I206,Key!$F$2:$G$55,2,))))</f>
        <v>53</v>
      </c>
      <c r="K206">
        <f t="shared" si="25"/>
        <v>1</v>
      </c>
      <c r="L206">
        <f>VLOOKUP(H206, Key!$G$2:$J$54, 2)</f>
        <v>0</v>
      </c>
      <c r="M206">
        <f>VLOOKUP(J206, Key!$G$2:$J$54, 2)</f>
        <v>0</v>
      </c>
      <c r="N206">
        <f>VLOOKUP("*"&amp;G206&amp;"*",Key!$M$2:$N$6,2,FALSE)</f>
        <v>0</v>
      </c>
      <c r="O206">
        <f>VLOOKUP("*"&amp;G206&amp;"*",Key!$Q$2:$R$11,2,FALSE)</f>
        <v>0</v>
      </c>
      <c r="P206">
        <v>2971</v>
      </c>
      <c r="Q206" s="8">
        <v>40000000</v>
      </c>
      <c r="R206" t="s">
        <v>215</v>
      </c>
      <c r="S206">
        <f>VLOOKUP(R206, Key!$T$2:$U$11, 2, FALSE)</f>
        <v>7</v>
      </c>
      <c r="T206">
        <f t="shared" si="26"/>
        <v>1</v>
      </c>
      <c r="U206">
        <f>_xlfn.IFS(F206=2017, VLOOKUP(H206, 'State Pop'!$B$2:$F$55,5),F206=2016, VLOOKUP(H206, 'State Pop'!$B$2:$F$55,4), F206=2015, VLOOKUP(H206, 'State Pop'!$B$2:$F$55,3), F206=2014, VLOOKUP(H206, 'State Pop'!$B$2:$F$55,2))</f>
        <v>0</v>
      </c>
      <c r="V206">
        <f>_xlfn.IFS(C215=2014, _xlfn.IFS(D215=1, VLOOKUP(H206, Film_Workers!$B$2:$AR$55, 2, FALSE), D215=2, VLOOKUP(H206, Film_Workers!$B$2:$AR$55, 3, FALSE), D215=3, VLOOKUP(H206, Film_Workers!$B$2:$AR$55, 4, FALSE), D215=4, VLOOKUP(H206, Film_Workers!$B$2:$AR$55, 5, FALSE), D215=5, VLOOKUP(H206, Film_Workers!$B$2:$AR$55, 6, FALSE), D215=6, VLOOKUP(H206, Film_Workers!$B$2:$AR$55, 7, FALSE), D215=7, VLOOKUP(H206, Film_Workers!$B$2:$AR$55, 8, FALSE), D215=8, VLOOKUP(H206, Film_Workers!$B$2:$AR$55, 9, FALSE), D215=9, VLOOKUP(H206, Film_Workers!$B$2:$AR$55, 10, FALSE), D215=10, VLOOKUP(H206, Film_Workers!$B$2:$AR$55, 11, FALSE), D215=11, VLOOKUP(H206, Film_Workers!$B$2:$AR$55, 12, FALSE), D215=12, VLOOKUP(H206, Film_Workers!$B$2:$AR$55, 13, FALSE)), C215=2015, _xlfn.IFS(D215=1, VLOOKUP(H206, Film_Workers!$B$2:$AR$55, 14, FALSE), D215=2, VLOOKUP(H206, Film_Workers!$B$2:$AR$55, 15, FALSE), D215=3, VLOOKUP(H206, Film_Workers!$B$2:$AR$55, 16, FALSE), D215=4, VLOOKUP(H206, Film_Workers!$B$2:$AR$55, 17, FALSE), D215=5, VLOOKUP(H206, Film_Workers!$B$2:$AR$55, 18, FALSE), D215=6, VLOOKUP(H206, Film_Workers!$B$2:$AR$55, 19, FALSE), D215=7, VLOOKUP(H206, Film_Workers!$B$2:$AR$55, 20, FALSE), D215=8, VLOOKUP(H206, Film_Workers!$B$2:$AR$55, 21, FALSE), D215=9, VLOOKUP(H206, Film_Workers!$B$2:$AR$55, 22, FALSE), D215=10, VLOOKUP(H206, Film_Workers!$B$2:$AR$55, 23, FALSE), D215=11, VLOOKUP(H206, Film_Workers!$B$2:$AR$55, 24, FALSE), D215=12, VLOOKUP(H206, Film_Workers!$B$2:$AR$55, 25, FALSE)), C215=2016, _xlfn.IFS(D215=1, VLOOKUP(H206, Film_Workers!$B$2:$AR$55, 26, FALSE), D215=2, VLOOKUP(H206, Film_Workers!$B$2:$AR$55, 27, FALSE), D215=3, VLOOKUP(H206, Film_Workers!$B$2:$AR$55, 28, FALSE), D215=4, VLOOKUP(H206, Film_Workers!$B$2:$AR$55, 29, FALSE), D215=5, VLOOKUP(H206, Film_Workers!$B$2:$AR$55, 30, FALSE), D215=6, VLOOKUP(H206, Film_Workers!$B$2:$AR$55, 31, FALSE), D215=7, VLOOKUP(H206, Film_Workers!$B$2:$AR$55, 32, FALSE), D215=8, VLOOKUP(H206, Film_Workers!$B$2:$AR$55, 33, FALSE), D215=9, VLOOKUP(H206, Film_Workers!$B$2:$AR$55, 34, FALSE), D215=10, VLOOKUP(H206, Film_Workers!$B$2:$AR$55, 35, FALSE), D215=11, VLOOKUP(H206, Film_Workers!$B$2:$AR$55, 36, FALSE), D215=12, VLOOKUP(H206, Film_Workers!$B$2:$AR$55, 37, FALSE)), C215=2017, _xlfn.IFS(D215=1, VLOOKUP(H206, Film_Workers!$B$2:$AR$55, 38, FALSE), D215=2, VLOOKUP(H206, Film_Workers!$B$2:$AR$55, 39, FALSE), D215=3, VLOOKUP(H206, Film_Workers!$B$2:$AR$55, 40, FALSE), D215=4, VLOOKUP(H206, Film_Workers!$B$2:$AR$55, 41, FALSE), D215=5, VLOOKUP(H206, Film_Workers!$B$2:$AR$55, 42, FALSE), D215=6, VLOOKUP(H206, Film_Workers!$B$2:$AR$55, 43)))</f>
        <v>0</v>
      </c>
      <c r="W206">
        <f>_xlfn.IFS(C206=2014, _xlfn.IFS(D206=1, VLOOKUP(H206, Priv_Workers!$B$2:$AR$55, 2, FALSE), D206=2, VLOOKUP(H206, Priv_Workers!$B$2:$AR$55, 3, FALSE), D206=3, VLOOKUP(H206, Priv_Workers!$B$2:$AR$55, 4, FALSE), D206=4, VLOOKUP(H206, Priv_Workers!$B$2:$AR$55, 5, FALSE), D206=5, VLOOKUP(H206, Priv_Workers!$B$2:$AR$55, 6, FALSE), D206=6, VLOOKUP(H206, Priv_Workers!$B$2:$AR$55, 7, FALSE), D206=7, VLOOKUP(H206, Priv_Workers!$B$2:$AR$55, 8, FALSE), D206=8, VLOOKUP(H206, Priv_Workers!$B$2:$AR$55, 9, FALSE), D206=9, VLOOKUP(H206, Priv_Workers!$B$2:$AR$55, 10, FALSE), D206=10, VLOOKUP(H206, Priv_Workers!$B$2:$AR$55, 11, FALSE), D206=11, VLOOKUP(H206, Priv_Workers!$B$2:$AR$55, 12, FALSE), D206=12, VLOOKUP(H206, Priv_Workers!$B$2:$AR$55, 13, FALSE)), C206=2015, _xlfn.IFS(D206=1, VLOOKUP(H206, Priv_Workers!$B$2:$AR$55, 14, FALSE), D206=2, VLOOKUP(H206, Priv_Workers!$B$2:$AR$55, 15, FALSE), D206=3, VLOOKUP(H206, Priv_Workers!$B$2:$AR$55, 16, FALSE), D206=4, VLOOKUP(H206, Priv_Workers!$B$2:$AR$55, 17, FALSE), D206=5, VLOOKUP(H206, Priv_Workers!$B$2:$AR$55, 18, FALSE), D206=6, VLOOKUP(H206, Priv_Workers!$B$2:$AR$55, 19, FALSE), D206=7, VLOOKUP(H206, Priv_Workers!$B$2:$AR$55, 20, FALSE), D206=8, VLOOKUP(H206, Priv_Workers!$B$2:$AR$55, 21, FALSE), D206=9, VLOOKUP(H206, Priv_Workers!$B$2:$AR$55, 22, FALSE), D206=10, VLOOKUP(H206, Priv_Workers!$B$2:$AR$55, 23, FALSE), D206=11, VLOOKUP(H206, Priv_Workers!$B$2:$AR$55, 24, FALSE), D206=12, VLOOKUP(H206, Priv_Workers!$B$2:$AR$55, 25, FALSE)), C206=2016, _xlfn.IFS(D206=1, VLOOKUP(H206, Priv_Workers!$B$2:$AR$55, 26, FALSE), D206=2, VLOOKUP(H206, Priv_Workers!$B$2:$AR$55, 27, FALSE), D206=3, VLOOKUP(H206, Priv_Workers!$B$2:$AR$55, 28, FALSE), D206=4, VLOOKUP(H206, Priv_Workers!$B$2:$AR$55, 29, FALSE), D206=5, VLOOKUP(H206, Priv_Workers!$B$2:$AR$55, 30, FALSE), D206=6, VLOOKUP(H206, Priv_Workers!$B$2:$AR$55, 31, FALSE), D206=7, VLOOKUP(H206, Priv_Workers!$B$2:$AR$55, 32, FALSE), D206=8, VLOOKUP(H206, Priv_Workers!$B$2:$AR$55, 33, FALSE), D206=9, VLOOKUP(H206, Priv_Workers!$B$2:$AR$55, 34, FALSE), D206=10, VLOOKUP(H206, Priv_Workers!$B$2:$AR$55, 35, FALSE), D206=11, VLOOKUP(H206, Priv_Workers!$B$2:$AR$55, 36, FALSE), D206=12, VLOOKUP(H206, Priv_Workers!$B$2:$AR$55, 37, FALSE)), C206=2017, _xlfn.IFS(D206=1, VLOOKUP(H206, Priv_Workers!$B$2:$AR$55, 38, FALSE), D206=2, VLOOKUP(H206, Priv_Workers!$B$2:$AR$55, 39, FALSE), D206=3, VLOOKUP(H206, Priv_Workers!$B$2:$AR$55, 40, FALSE), D206=4, VLOOKUP(H206, Priv_Workers!$B$2:$AR$55, 41, FALSE), D206=5, VLOOKUP(H206, Priv_Workers!$B$2:$AR$55, 42, FALSE), D206=6, VLOOKUP(H206, Priv_Workers!$B$2:$AR$55, 43)))</f>
        <v>0</v>
      </c>
      <c r="X206" s="15" t="e">
        <f t="shared" si="27"/>
        <v>#DIV/0!</v>
      </c>
      <c r="Y206" s="8">
        <f>_xlfn.IFS(C206=2014, _xlfn.IFS(E206=1, VLOOKUP(H206, Wage_Info!$B$2:$AD$55, 2, FALSE), E206=2, VLOOKUP(H206, Wage_Info!$B$2:$AD$55, 3, FALSE), E206=3, VLOOKUP(H206, Wage_Info!$B$2:$AD$55, 4, FALSE), E206=4, VLOOKUP(H206, Wage_Info!$B$2:$AD$55, 5, FALSE)), C206=2015, _xlfn.IFS(E206=1, VLOOKUP(H206, Wage_Info!$B$2:$AD$55, 6, FALSE), E206=2, VLOOKUP(H206, Wage_Info!$B$2:$AD$55, 7, FALSE), E206=3, VLOOKUP(H206, Wage_Info!$B$2:$AD$55, 8, FALSE), E206=4, VLOOKUP(H206, Wage_Info!$B$2:$AD$55, 9, FALSE)), C206=2016, _xlfn.IFS(E206=1, VLOOKUP(H206, Wage_Info!$B$2:$AD$55, 10, FALSE), E206=2, VLOOKUP(H206, Wage_Info!$B$2:$AD$55, 11, FALSE), E206=3, VLOOKUP(H206, Wage_Info!$B$2:$AD$55, 12, FALSE), E206=4, VLOOKUP(H206, Wage_Info!$B$2:$AD$55, 13, FALSE)), C206=2017, _xlfn.IFS(E206=1, VLOOKUP(H206, Wage_Info!$B$2:$AD$55, 14, FALSE), E206=2, VLOOKUP(H206, Wage_Info!$B$2:$AD$55, 15, FALSE)))</f>
        <v>0</v>
      </c>
      <c r="Z206" s="8">
        <f>_xlfn.IFS(C206=2014, _xlfn.IFS(E206=1, VLOOKUP(H206, Wage_Info!$B$2:$AD$55, 16, FALSE), E206=2, VLOOKUP(H206, Wage_Info!$B$2:$AD$55, 17, FALSE), E206=3, VLOOKUP(H206, Wage_Info!$B$2:$AD$55, 18, FALSE), E206=4, VLOOKUP(H206, Wage_Info!$B$2:$AD$55, 19, FALSE)), C206=2015, _xlfn.IFS(E206=1, VLOOKUP(H206, Wage_Info!$B$2:$AD$55, 20, FALSE), E206=2, VLOOKUP(H206, Wage_Info!$B$2:$AD$55, 21, FALSE), E206=3, VLOOKUP(H206, Wage_Info!$B$2:$AD$55, 22, FALSE), E206=4, VLOOKUP(H206, Wage_Info!$B$2:$AD$55, 23, FALSE)), C206=2016, _xlfn.IFS(E206=1, VLOOKUP(H206, Wage_Info!$B$2:$AD$55, 24, FALSE), E206=2, VLOOKUP(H206, Wage_Info!$B$2:$AD$55, 25, FALSE), E206=3, VLOOKUP(H206, Wage_Info!$B$2:$AD$55, 26, FALSE), E206=4, VLOOKUP(H206, Wage_Info!$B$2:$AD$55, 27, FALSE)), C206=2017, _xlfn.IFS(E206=1, VLOOKUP(H206, Wage_Info!$B$2:$AD$55, 28, FALSE), E206=2, VLOOKUP(H206, Wage_Info!$B$2:$AD$55, 29, FALSE)))</f>
        <v>0</v>
      </c>
      <c r="AA206" s="16" t="e">
        <f t="shared" si="28"/>
        <v>#DIV/0!</v>
      </c>
      <c r="AB206">
        <f>Key!C79</f>
        <v>1</v>
      </c>
      <c r="AC206">
        <f t="shared" si="29"/>
        <v>0</v>
      </c>
      <c r="AD206">
        <f t="shared" si="30"/>
        <v>0</v>
      </c>
      <c r="AE206">
        <f t="shared" si="31"/>
        <v>0</v>
      </c>
    </row>
    <row r="207" spans="1:31" x14ac:dyDescent="0.3">
      <c r="A207">
        <v>92</v>
      </c>
      <c r="B207">
        <v>92</v>
      </c>
      <c r="C207">
        <v>2015</v>
      </c>
      <c r="D207">
        <v>9</v>
      </c>
      <c r="E207">
        <f t="shared" si="24"/>
        <v>3</v>
      </c>
      <c r="F207">
        <v>2016</v>
      </c>
      <c r="G207" t="s">
        <v>292</v>
      </c>
      <c r="H207" s="13">
        <f>VALUE(IF(G207="foreign",53,SUBSTITUTE(G207,G207,VLOOKUP(G207,Key!$F$2:$G$55,2,))))</f>
        <v>40</v>
      </c>
      <c r="I207" t="s">
        <v>189</v>
      </c>
      <c r="J207">
        <f>VALUE(_xlfn.IFS(I207="foreign",53,I207="fictional",54,NOT(OR(I207="foreign",I207="fictional")),SUBSTITUTE(I207,I207,VLOOKUP(I207,Key!$F$2:$G$55,2,))))</f>
        <v>9</v>
      </c>
      <c r="K207">
        <f t="shared" si="25"/>
        <v>0</v>
      </c>
      <c r="L207">
        <f>VLOOKUP(H207, Key!$G$2:$J$54, 2)</f>
        <v>3</v>
      </c>
      <c r="M207">
        <f>VLOOKUP(J207, Key!$G$2:$J$54, 2)</f>
        <v>2</v>
      </c>
      <c r="N207">
        <f>VLOOKUP("*"&amp;G207&amp;"*",Key!$M$2:$N$6,2,FALSE)</f>
        <v>2</v>
      </c>
      <c r="O207">
        <f>VLOOKUP("*"&amp;G207&amp;"*",Key!$Q$2:$R$11,2,FALSE)</f>
        <v>5</v>
      </c>
      <c r="P207">
        <v>2821</v>
      </c>
      <c r="Q207" s="8">
        <v>10000000</v>
      </c>
      <c r="R207" t="s">
        <v>174</v>
      </c>
      <c r="S207">
        <f>VLOOKUP(R207, Key!$T$2:$U$11, 2, FALSE)</f>
        <v>1</v>
      </c>
      <c r="T207">
        <f t="shared" si="26"/>
        <v>0</v>
      </c>
      <c r="U207">
        <f>_xlfn.IFS(F207=2017, VLOOKUP(H207, 'State Pop'!$B$2:$F$55,5),F207=2016, VLOOKUP(H207, 'State Pop'!$B$2:$F$55,4), F207=2015, VLOOKUP(H207, 'State Pop'!$B$2:$F$55,3), F207=2014, VLOOKUP(H207, 'State Pop'!$B$2:$F$55,2))</f>
        <v>1057566</v>
      </c>
      <c r="V207">
        <f>_xlfn.IFS(C216=2014, _xlfn.IFS(D216=1, VLOOKUP(H207, Film_Workers!$B$2:$AR$55, 2, FALSE), D216=2, VLOOKUP(H207, Film_Workers!$B$2:$AR$55, 3, FALSE), D216=3, VLOOKUP(H207, Film_Workers!$B$2:$AR$55, 4, FALSE), D216=4, VLOOKUP(H207, Film_Workers!$B$2:$AR$55, 5, FALSE), D216=5, VLOOKUP(H207, Film_Workers!$B$2:$AR$55, 6, FALSE), D216=6, VLOOKUP(H207, Film_Workers!$B$2:$AR$55, 7, FALSE), D216=7, VLOOKUP(H207, Film_Workers!$B$2:$AR$55, 8, FALSE), D216=8, VLOOKUP(H207, Film_Workers!$B$2:$AR$55, 9, FALSE), D216=9, VLOOKUP(H207, Film_Workers!$B$2:$AR$55, 10, FALSE), D216=10, VLOOKUP(H207, Film_Workers!$B$2:$AR$55, 11, FALSE), D216=11, VLOOKUP(H207, Film_Workers!$B$2:$AR$55, 12, FALSE), D216=12, VLOOKUP(H207, Film_Workers!$B$2:$AR$55, 13, FALSE)), C216=2015, _xlfn.IFS(D216=1, VLOOKUP(H207, Film_Workers!$B$2:$AR$55, 14, FALSE), D216=2, VLOOKUP(H207, Film_Workers!$B$2:$AR$55, 15, FALSE), D216=3, VLOOKUP(H207, Film_Workers!$B$2:$AR$55, 16, FALSE), D216=4, VLOOKUP(H207, Film_Workers!$B$2:$AR$55, 17, FALSE), D216=5, VLOOKUP(H207, Film_Workers!$B$2:$AR$55, 18, FALSE), D216=6, VLOOKUP(H207, Film_Workers!$B$2:$AR$55, 19, FALSE), D216=7, VLOOKUP(H207, Film_Workers!$B$2:$AR$55, 20, FALSE), D216=8, VLOOKUP(H207, Film_Workers!$B$2:$AR$55, 21, FALSE), D216=9, VLOOKUP(H207, Film_Workers!$B$2:$AR$55, 22, FALSE), D216=10, VLOOKUP(H207, Film_Workers!$B$2:$AR$55, 23, FALSE), D216=11, VLOOKUP(H207, Film_Workers!$B$2:$AR$55, 24, FALSE), D216=12, VLOOKUP(H207, Film_Workers!$B$2:$AR$55, 25, FALSE)), C216=2016, _xlfn.IFS(D216=1, VLOOKUP(H207, Film_Workers!$B$2:$AR$55, 26, FALSE), D216=2, VLOOKUP(H207, Film_Workers!$B$2:$AR$55, 27, FALSE), D216=3, VLOOKUP(H207, Film_Workers!$B$2:$AR$55, 28, FALSE), D216=4, VLOOKUP(H207, Film_Workers!$B$2:$AR$55, 29, FALSE), D216=5, VLOOKUP(H207, Film_Workers!$B$2:$AR$55, 30, FALSE), D216=6, VLOOKUP(H207, Film_Workers!$B$2:$AR$55, 31, FALSE), D216=7, VLOOKUP(H207, Film_Workers!$B$2:$AR$55, 32, FALSE), D216=8, VLOOKUP(H207, Film_Workers!$B$2:$AR$55, 33, FALSE), D216=9, VLOOKUP(H207, Film_Workers!$B$2:$AR$55, 34, FALSE), D216=10, VLOOKUP(H207, Film_Workers!$B$2:$AR$55, 35, FALSE), D216=11, VLOOKUP(H207, Film_Workers!$B$2:$AR$55, 36, FALSE), D216=12, VLOOKUP(H207, Film_Workers!$B$2:$AR$55, 37, FALSE)), C216=2017, _xlfn.IFS(D216=1, VLOOKUP(H207, Film_Workers!$B$2:$AR$55, 38, FALSE), D216=2, VLOOKUP(H207, Film_Workers!$B$2:$AR$55, 39, FALSE), D216=3, VLOOKUP(H207, Film_Workers!$B$2:$AR$55, 40, FALSE), D216=4, VLOOKUP(H207, Film_Workers!$B$2:$AR$55, 41, FALSE), D216=5, VLOOKUP(H207, Film_Workers!$B$2:$AR$55, 42, FALSE), D216=6, VLOOKUP(H207, Film_Workers!$B$2:$AR$55, 43)))</f>
        <v>651</v>
      </c>
      <c r="W207">
        <f>_xlfn.IFS(C207=2014, _xlfn.IFS(D207=1, VLOOKUP(H207, Priv_Workers!$B$2:$AR$55, 2, FALSE), D207=2, VLOOKUP(H207, Priv_Workers!$B$2:$AR$55, 3, FALSE), D207=3, VLOOKUP(H207, Priv_Workers!$B$2:$AR$55, 4, FALSE), D207=4, VLOOKUP(H207, Priv_Workers!$B$2:$AR$55, 5, FALSE), D207=5, VLOOKUP(H207, Priv_Workers!$B$2:$AR$55, 6, FALSE), D207=6, VLOOKUP(H207, Priv_Workers!$B$2:$AR$55, 7, FALSE), D207=7, VLOOKUP(H207, Priv_Workers!$B$2:$AR$55, 8, FALSE), D207=8, VLOOKUP(H207, Priv_Workers!$B$2:$AR$55, 9, FALSE), D207=9, VLOOKUP(H207, Priv_Workers!$B$2:$AR$55, 10, FALSE), D207=10, VLOOKUP(H207, Priv_Workers!$B$2:$AR$55, 11, FALSE), D207=11, VLOOKUP(H207, Priv_Workers!$B$2:$AR$55, 12, FALSE), D207=12, VLOOKUP(H207, Priv_Workers!$B$2:$AR$55, 13, FALSE)), C207=2015, _xlfn.IFS(D207=1, VLOOKUP(H207, Priv_Workers!$B$2:$AR$55, 14, FALSE), D207=2, VLOOKUP(H207, Priv_Workers!$B$2:$AR$55, 15, FALSE), D207=3, VLOOKUP(H207, Priv_Workers!$B$2:$AR$55, 16, FALSE), D207=4, VLOOKUP(H207, Priv_Workers!$B$2:$AR$55, 17, FALSE), D207=5, VLOOKUP(H207, Priv_Workers!$B$2:$AR$55, 18, FALSE), D207=6, VLOOKUP(H207, Priv_Workers!$B$2:$AR$55, 19, FALSE), D207=7, VLOOKUP(H207, Priv_Workers!$B$2:$AR$55, 20, FALSE), D207=8, VLOOKUP(H207, Priv_Workers!$B$2:$AR$55, 21, FALSE), D207=9, VLOOKUP(H207, Priv_Workers!$B$2:$AR$55, 22, FALSE), D207=10, VLOOKUP(H207, Priv_Workers!$B$2:$AR$55, 23, FALSE), D207=11, VLOOKUP(H207, Priv_Workers!$B$2:$AR$55, 24, FALSE), D207=12, VLOOKUP(H207, Priv_Workers!$B$2:$AR$55, 25, FALSE)), C207=2016, _xlfn.IFS(D207=1, VLOOKUP(H207, Priv_Workers!$B$2:$AR$55, 26, FALSE), D207=2, VLOOKUP(H207, Priv_Workers!$B$2:$AR$55, 27, FALSE), D207=3, VLOOKUP(H207, Priv_Workers!$B$2:$AR$55, 28, FALSE), D207=4, VLOOKUP(H207, Priv_Workers!$B$2:$AR$55, 29, FALSE), D207=5, VLOOKUP(H207, Priv_Workers!$B$2:$AR$55, 30, FALSE), D207=6, VLOOKUP(H207, Priv_Workers!$B$2:$AR$55, 31, FALSE), D207=7, VLOOKUP(H207, Priv_Workers!$B$2:$AR$55, 32, FALSE), D207=8, VLOOKUP(H207, Priv_Workers!$B$2:$AR$55, 33, FALSE), D207=9, VLOOKUP(H207, Priv_Workers!$B$2:$AR$55, 34, FALSE), D207=10, VLOOKUP(H207, Priv_Workers!$B$2:$AR$55, 35, FALSE), D207=11, VLOOKUP(H207, Priv_Workers!$B$2:$AR$55, 36, FALSE), D207=12, VLOOKUP(H207, Priv_Workers!$B$2:$AR$55, 37, FALSE)), C207=2017, _xlfn.IFS(D207=1, VLOOKUP(H207, Priv_Workers!$B$2:$AR$55, 38, FALSE), D207=2, VLOOKUP(H207, Priv_Workers!$B$2:$AR$55, 39, FALSE), D207=3, VLOOKUP(H207, Priv_Workers!$B$2:$AR$55, 40, FALSE), D207=4, VLOOKUP(H207, Priv_Workers!$B$2:$AR$55, 41, FALSE), D207=5, VLOOKUP(H207, Priv_Workers!$B$2:$AR$55, 42, FALSE), D207=6, VLOOKUP(H207, Priv_Workers!$B$2:$AR$55, 43)))</f>
        <v>417865</v>
      </c>
      <c r="X207" s="15">
        <f t="shared" si="27"/>
        <v>1.5579194237373315E-3</v>
      </c>
      <c r="Y207" s="8">
        <f>_xlfn.IFS(C207=2014, _xlfn.IFS(E207=1, VLOOKUP(H207, Wage_Info!$B$2:$AD$55, 2, FALSE), E207=2, VLOOKUP(H207, Wage_Info!$B$2:$AD$55, 3, FALSE), E207=3, VLOOKUP(H207, Wage_Info!$B$2:$AD$55, 4, FALSE), E207=4, VLOOKUP(H207, Wage_Info!$B$2:$AD$55, 5, FALSE)), C207=2015, _xlfn.IFS(E207=1, VLOOKUP(H207, Wage_Info!$B$2:$AD$55, 6, FALSE), E207=2, VLOOKUP(H207, Wage_Info!$B$2:$AD$55, 7, FALSE), E207=3, VLOOKUP(H207, Wage_Info!$B$2:$AD$55, 8, FALSE), E207=4, VLOOKUP(H207, Wage_Info!$B$2:$AD$55, 9, FALSE)), C207=2016, _xlfn.IFS(E207=1, VLOOKUP(H207, Wage_Info!$B$2:$AD$55, 10, FALSE), E207=2, VLOOKUP(H207, Wage_Info!$B$2:$AD$55, 11, FALSE), E207=3, VLOOKUP(H207, Wage_Info!$B$2:$AD$55, 12, FALSE), E207=4, VLOOKUP(H207, Wage_Info!$B$2:$AD$55, 13, FALSE)), C207=2017, _xlfn.IFS(E207=1, VLOOKUP(H207, Wage_Info!$B$2:$AD$55, 14, FALSE), E207=2, VLOOKUP(H207, Wage_Info!$B$2:$AD$55, 15, FALSE)))</f>
        <v>4253029</v>
      </c>
      <c r="Z207" s="8">
        <f>_xlfn.IFS(C207=2014, _xlfn.IFS(E207=1, VLOOKUP(H207, Wage_Info!$B$2:$AD$55, 16, FALSE), E207=2, VLOOKUP(H207, Wage_Info!$B$2:$AD$55, 17, FALSE), E207=3, VLOOKUP(H207, Wage_Info!$B$2:$AD$55, 18, FALSE), E207=4, VLOOKUP(H207, Wage_Info!$B$2:$AD$55, 19, FALSE)), C207=2015, _xlfn.IFS(E207=1, VLOOKUP(H207, Wage_Info!$B$2:$AD$55, 20, FALSE), E207=2, VLOOKUP(H207, Wage_Info!$B$2:$AD$55, 21, FALSE), E207=3, VLOOKUP(H207, Wage_Info!$B$2:$AD$55, 22, FALSE), E207=4, VLOOKUP(H207, Wage_Info!$B$2:$AD$55, 23, FALSE)), C207=2016, _xlfn.IFS(E207=1, VLOOKUP(H207, Wage_Info!$B$2:$AD$55, 24, FALSE), E207=2, VLOOKUP(H207, Wage_Info!$B$2:$AD$55, 25, FALSE), E207=3, VLOOKUP(H207, Wage_Info!$B$2:$AD$55, 26, FALSE), E207=4, VLOOKUP(H207, Wage_Info!$B$2:$AD$55, 27, FALSE)), C207=2017, _xlfn.IFS(E207=1, VLOOKUP(H207, Wage_Info!$B$2:$AD$55, 28, FALSE), E207=2, VLOOKUP(H207, Wage_Info!$B$2:$AD$55, 29, FALSE)))</f>
        <v>4774877354</v>
      </c>
      <c r="AA207" s="16">
        <f t="shared" si="28"/>
        <v>8.9070957946954629E-4</v>
      </c>
      <c r="AB207">
        <f>Key!C93</f>
        <v>1</v>
      </c>
      <c r="AC207">
        <f t="shared" si="29"/>
        <v>0</v>
      </c>
      <c r="AD207">
        <f t="shared" si="30"/>
        <v>0</v>
      </c>
      <c r="AE207">
        <f t="shared" si="31"/>
        <v>0</v>
      </c>
    </row>
    <row r="208" spans="1:31" x14ac:dyDescent="0.3">
      <c r="A208">
        <v>128</v>
      </c>
      <c r="B208">
        <v>128</v>
      </c>
      <c r="C208">
        <v>2015</v>
      </c>
      <c r="D208">
        <v>10</v>
      </c>
      <c r="E208">
        <f t="shared" si="24"/>
        <v>4</v>
      </c>
      <c r="F208">
        <v>2016</v>
      </c>
      <c r="G208" t="s">
        <v>15</v>
      </c>
      <c r="H208" s="13">
        <f>VALUE(IF(G208="foreign",53,SUBSTITUTE(G208,G208,VLOOKUP(G208,Key!$F$2:$G$55,2,))))</f>
        <v>5</v>
      </c>
      <c r="I208" t="s">
        <v>47</v>
      </c>
      <c r="J208">
        <f>VALUE(_xlfn.IFS(I208="foreign",53,I208="fictional",54,NOT(OR(I208="foreign",I208="fictional")),SUBSTITUTE(I208,I208,VLOOKUP(I208,Key!$F$2:$G$55,2,))))</f>
        <v>38</v>
      </c>
      <c r="K208">
        <f t="shared" si="25"/>
        <v>0</v>
      </c>
      <c r="L208">
        <f>VLOOKUP(H208, Key!$G$2:$J$54, 2)</f>
        <v>3</v>
      </c>
      <c r="M208">
        <f>VLOOKUP(J208, Key!$G$2:$J$54, 2)</f>
        <v>2</v>
      </c>
      <c r="N208">
        <f>VLOOKUP("*"&amp;G208&amp;"*",Key!$M$2:$N$6,2,FALSE)</f>
        <v>4</v>
      </c>
      <c r="O208">
        <f>VLOOKUP("*"&amp;G208&amp;"*",Key!$Q$2:$R$11,2,FALSE)</f>
        <v>6</v>
      </c>
      <c r="P208">
        <v>1945</v>
      </c>
      <c r="Q208" s="8">
        <v>9000000</v>
      </c>
      <c r="R208" t="s">
        <v>285</v>
      </c>
      <c r="S208">
        <f>VLOOKUP(R208, Key!$T$2:$U$16, 2, FALSE)</f>
        <v>9</v>
      </c>
      <c r="T208">
        <f t="shared" si="26"/>
        <v>1</v>
      </c>
      <c r="U208">
        <f>_xlfn.IFS(F208=2017, VLOOKUP(H208, 'State Pop'!$B$2:$F$55,5),F208=2016, VLOOKUP(H208, 'State Pop'!$B$2:$F$55,4), F208=2015, VLOOKUP(H208, 'State Pop'!$B$2:$F$55,3), F208=2014, VLOOKUP(H208, 'State Pop'!$B$2:$F$55,2))</f>
        <v>39296476</v>
      </c>
      <c r="V208">
        <f>_xlfn.IFS(C208=2014, _xlfn.IFS(D208=1, VLOOKUP(H208, Film_Workers!$B$2:$AR$55, 2, FALSE), D208=2, VLOOKUP(H208, Film_Workers!$B$2:$AR$55, 3, FALSE), D208=3, VLOOKUP(H208, Film_Workers!$B$2:$AR$55, 4, FALSE), D208=4, VLOOKUP(H208, Film_Workers!$B$2:$AR$55, 5, FALSE), D208=5, VLOOKUP(H208, Film_Workers!$B$2:$AR$55, 6, FALSE), D208=6, VLOOKUP(H208, Film_Workers!$B$2:$AR$55, 7, FALSE), D208=7, VLOOKUP(H208, Film_Workers!$B$2:$AR$55, 8, FALSE), D208=8, VLOOKUP(H208, Film_Workers!$B$2:$AR$55, 9, FALSE), D208=9, VLOOKUP(H208, Film_Workers!$B$2:$AR$55, 10, FALSE), D208=10, VLOOKUP(H208, Film_Workers!$B$2:$AR$55, 11, FALSE), D208=11, VLOOKUP(H208, Film_Workers!$B$2:$AR$55, 12, FALSE), D208=12, VLOOKUP(H208, Film_Workers!$B$2:$AR$55, 13, FALSE)), C208=2015, _xlfn.IFS(D208=1, VLOOKUP(H208, Film_Workers!$B$2:$AR$55, 14, FALSE), D208=2, VLOOKUP(H208, Film_Workers!$B$2:$AR$55, 15, FALSE), D208=3, VLOOKUP(H208, Film_Workers!$B$2:$AR$55, 16, FALSE), D208=4, VLOOKUP(H208, Film_Workers!$B$2:$AR$55, 17, FALSE), D208=5, VLOOKUP(H208, Film_Workers!$B$2:$AR$55, 18, FALSE), D208=6, VLOOKUP(H208, Film_Workers!$B$2:$AR$55, 19, FALSE), D208=7, VLOOKUP(H208, Film_Workers!$B$2:$AR$55, 20, FALSE), D208=8, VLOOKUP(H208, Film_Workers!$B$2:$AR$55, 21, FALSE), D208=9, VLOOKUP(H208, Film_Workers!$B$2:$AR$55, 22, FALSE), D208=10, VLOOKUP(H208, Film_Workers!$B$2:$AR$55, 23, FALSE), D208=11, VLOOKUP(H208, Film_Workers!$B$2:$AR$55, 24, FALSE), D208=12, VLOOKUP(H208, Film_Workers!$B$2:$AR$55, 25, FALSE)), C208=2016, _xlfn.IFS(D208=1, VLOOKUP(H208, Film_Workers!$B$2:$AR$55, 26, FALSE), D208=2, VLOOKUP(H208, Film_Workers!$B$2:$AR$55, 27, FALSE), D208=3, VLOOKUP(H208, Film_Workers!$B$2:$AR$55, 28, FALSE), D208=4, VLOOKUP(H208, Film_Workers!$B$2:$AR$55, 29, FALSE), D208=5, VLOOKUP(H208, Film_Workers!$B$2:$AR$55, 30, FALSE), D208=6, VLOOKUP(H208, Film_Workers!$B$2:$AR$55, 31, FALSE), D208=7, VLOOKUP(H208, Film_Workers!$B$2:$AR$55, 32, FALSE), D208=8, VLOOKUP(H208, Film_Workers!$B$2:$AR$55, 33, FALSE), D208=9, VLOOKUP(H208, Film_Workers!$B$2:$AR$55, 34, FALSE), D208=10, VLOOKUP(H208, Film_Workers!$B$2:$AR$55, 35, FALSE), D208=11, VLOOKUP(H208, Film_Workers!$B$2:$AR$55, 36, FALSE), D208=12, VLOOKUP(H208, Film_Workers!$B$2:$AR$55, 37, FALSE)), C208=2017, _xlfn.IFS(D208=1, VLOOKUP(H208, Film_Workers!$B$2:$AR$55, 38, FALSE), D208=2, VLOOKUP(H208, Film_Workers!$B$2:$AR$55, 39, FALSE), D208=3, VLOOKUP(H208, Film_Workers!$B$2:$AR$55, 40, FALSE), D208=4, VLOOKUP(H208, Film_Workers!$B$2:$AR$55, 41, FALSE), D208=5, VLOOKUP(H208, Film_Workers!$B$2:$AR$55, 42, FALSE), D208=6, VLOOKUP(H208, Film_Workers!$B$2:$AR$55, 43)))</f>
        <v>125478</v>
      </c>
      <c r="W208">
        <f>_xlfn.IFS(C208=2014, _xlfn.IFS(D208=1, VLOOKUP(H208, Priv_Workers!$B$2:$AR$55, 2, FALSE), D208=2, VLOOKUP(H208, Priv_Workers!$B$2:$AR$55, 3, FALSE), D208=3, VLOOKUP(H208, Priv_Workers!$B$2:$AR$55, 4, FALSE), D208=4, VLOOKUP(H208, Priv_Workers!$B$2:$AR$55, 5, FALSE), D208=5, VLOOKUP(H208, Priv_Workers!$B$2:$AR$55, 6, FALSE), D208=6, VLOOKUP(H208, Priv_Workers!$B$2:$AR$55, 7, FALSE), D208=7, VLOOKUP(H208, Priv_Workers!$B$2:$AR$55, 8, FALSE), D208=8, VLOOKUP(H208, Priv_Workers!$B$2:$AR$55, 9, FALSE), D208=9, VLOOKUP(H208, Priv_Workers!$B$2:$AR$55, 10, FALSE), D208=10, VLOOKUP(H208, Priv_Workers!$B$2:$AR$55, 11, FALSE), D208=11, VLOOKUP(H208, Priv_Workers!$B$2:$AR$55, 12, FALSE), D208=12, VLOOKUP(H208, Priv_Workers!$B$2:$AR$55, 13, FALSE)), C208=2015, _xlfn.IFS(D208=1, VLOOKUP(H208, Priv_Workers!$B$2:$AR$55, 14, FALSE), D208=2, VLOOKUP(H208, Priv_Workers!$B$2:$AR$55, 15, FALSE), D208=3, VLOOKUP(H208, Priv_Workers!$B$2:$AR$55, 16, FALSE), D208=4, VLOOKUP(H208, Priv_Workers!$B$2:$AR$55, 17, FALSE), D208=5, VLOOKUP(H208, Priv_Workers!$B$2:$AR$55, 18, FALSE), D208=6, VLOOKUP(H208, Priv_Workers!$B$2:$AR$55, 19, FALSE), D208=7, VLOOKUP(H208, Priv_Workers!$B$2:$AR$55, 20, FALSE), D208=8, VLOOKUP(H208, Priv_Workers!$B$2:$AR$55, 21, FALSE), D208=9, VLOOKUP(H208, Priv_Workers!$B$2:$AR$55, 22, FALSE), D208=10, VLOOKUP(H208, Priv_Workers!$B$2:$AR$55, 23, FALSE), D208=11, VLOOKUP(H208, Priv_Workers!$B$2:$AR$55, 24, FALSE), D208=12, VLOOKUP(H208, Priv_Workers!$B$2:$AR$55, 25, FALSE)), C208=2016, _xlfn.IFS(D208=1, VLOOKUP(H208, Priv_Workers!$B$2:$AR$55, 26, FALSE), D208=2, VLOOKUP(H208, Priv_Workers!$B$2:$AR$55, 27, FALSE), D208=3, VLOOKUP(H208, Priv_Workers!$B$2:$AR$55, 28, FALSE), D208=4, VLOOKUP(H208, Priv_Workers!$B$2:$AR$55, 29, FALSE), D208=5, VLOOKUP(H208, Priv_Workers!$B$2:$AR$55, 30, FALSE), D208=6, VLOOKUP(H208, Priv_Workers!$B$2:$AR$55, 31, FALSE), D208=7, VLOOKUP(H208, Priv_Workers!$B$2:$AR$55, 32, FALSE), D208=8, VLOOKUP(H208, Priv_Workers!$B$2:$AR$55, 33, FALSE), D208=9, VLOOKUP(H208, Priv_Workers!$B$2:$AR$55, 34, FALSE), D208=10, VLOOKUP(H208, Priv_Workers!$B$2:$AR$55, 35, FALSE), D208=11, VLOOKUP(H208, Priv_Workers!$B$2:$AR$55, 36, FALSE), D208=12, VLOOKUP(H208, Priv_Workers!$B$2:$AR$55, 37, FALSE)), C208=2017, _xlfn.IFS(D208=1, VLOOKUP(H208, Priv_Workers!$B$2:$AR$55, 38, FALSE), D208=2, VLOOKUP(H208, Priv_Workers!$B$2:$AR$55, 39, FALSE), D208=3, VLOOKUP(H208, Priv_Workers!$B$2:$AR$55, 40, FALSE), D208=4, VLOOKUP(H208, Priv_Workers!$B$2:$AR$55, 41, FALSE), D208=5, VLOOKUP(H208, Priv_Workers!$B$2:$AR$55, 42, FALSE), D208=6, VLOOKUP(H208, Priv_Workers!$B$2:$AR$55, 43)))</f>
        <v>14174971</v>
      </c>
      <c r="X208" s="15">
        <f t="shared" si="27"/>
        <v>8.8520816021422557E-3</v>
      </c>
      <c r="Y208" s="8">
        <f>_xlfn.IFS(C208=2014, _xlfn.IFS(E208=1, VLOOKUP(H208, Wage_Info!$B$2:$AD$55, 2, FALSE), E208=2, VLOOKUP(H208, Wage_Info!$B$2:$AD$55, 3, FALSE), E208=3, VLOOKUP(H208, Wage_Info!$B$2:$AD$55, 4, FALSE), E208=4, VLOOKUP(H208, Wage_Info!$B$2:$AD$55, 5, FALSE)), C208=2015, _xlfn.IFS(E208=1, VLOOKUP(H208, Wage_Info!$B$2:$AD$55, 6, FALSE), E208=2, VLOOKUP(H208, Wage_Info!$B$2:$AD$55, 7, FALSE), E208=3, VLOOKUP(H208, Wage_Info!$B$2:$AD$55, 8, FALSE), E208=4, VLOOKUP(H208, Wage_Info!$B$2:$AD$55, 9, FALSE)), C208=2016, _xlfn.IFS(E208=1, VLOOKUP(H208, Wage_Info!$B$2:$AD$55, 10, FALSE), E208=2, VLOOKUP(H208, Wage_Info!$B$2:$AD$55, 11, FALSE), E208=3, VLOOKUP(H208, Wage_Info!$B$2:$AD$55, 12, FALSE), E208=4, VLOOKUP(H208, Wage_Info!$B$2:$AD$55, 13, FALSE)), C208=2017, _xlfn.IFS(E208=1, VLOOKUP(H208, Wage_Info!$B$2:$AD$55, 14, FALSE), E208=2, VLOOKUP(H208, Wage_Info!$B$2:$AD$55, 15, FALSE)))</f>
        <v>4081891207</v>
      </c>
      <c r="Z208" s="8">
        <f>_xlfn.IFS(C208=2014, _xlfn.IFS(E208=1, VLOOKUP(H208, Wage_Info!$B$2:$AD$55, 16, FALSE), E208=2, VLOOKUP(H208, Wage_Info!$B$2:$AD$55, 17, FALSE), E208=3, VLOOKUP(H208, Wage_Info!$B$2:$AD$55, 18, FALSE), E208=4, VLOOKUP(H208, Wage_Info!$B$2:$AD$55, 19, FALSE)), C208=2015, _xlfn.IFS(E208=1, VLOOKUP(H208, Wage_Info!$B$2:$AD$55, 20, FALSE), E208=2, VLOOKUP(H208, Wage_Info!$B$2:$AD$55, 21, FALSE), E208=3, VLOOKUP(H208, Wage_Info!$B$2:$AD$55, 22, FALSE), E208=4, VLOOKUP(H208, Wage_Info!$B$2:$AD$55, 23, FALSE)), C208=2016, _xlfn.IFS(E208=1, VLOOKUP(H208, Wage_Info!$B$2:$AD$55, 24, FALSE), E208=2, VLOOKUP(H208, Wage_Info!$B$2:$AD$55, 25, FALSE), E208=3, VLOOKUP(H208, Wage_Info!$B$2:$AD$55, 26, FALSE), E208=4, VLOOKUP(H208, Wage_Info!$B$2:$AD$55, 27, FALSE)), C208=2017, _xlfn.IFS(E208=1, VLOOKUP(H208, Wage_Info!$B$2:$AD$55, 28, FALSE), E208=2, VLOOKUP(H208, Wage_Info!$B$2:$AD$55, 29, FALSE)))</f>
        <v>235852119833</v>
      </c>
      <c r="AA208" s="16">
        <f t="shared" si="28"/>
        <v>1.7306993932851941E-2</v>
      </c>
      <c r="AB208">
        <f>Key!C129</f>
        <v>1</v>
      </c>
      <c r="AC208">
        <f t="shared" si="29"/>
        <v>1</v>
      </c>
      <c r="AD208">
        <f t="shared" si="30"/>
        <v>0</v>
      </c>
      <c r="AE208">
        <f t="shared" si="31"/>
        <v>1</v>
      </c>
    </row>
    <row r="209" spans="1:31" x14ac:dyDescent="0.3">
      <c r="A209">
        <v>136</v>
      </c>
      <c r="B209">
        <v>136</v>
      </c>
      <c r="C209">
        <v>2015</v>
      </c>
      <c r="D209">
        <v>10</v>
      </c>
      <c r="E209">
        <f t="shared" si="24"/>
        <v>4</v>
      </c>
      <c r="F209">
        <v>2016</v>
      </c>
      <c r="G209" t="s">
        <v>289</v>
      </c>
      <c r="H209" s="13">
        <f>VALUE(IF(G209="foreign",53,SUBSTITUTE(G209,G209,VLOOKUP(G209,Key!$F$2:$G$55,2,))))</f>
        <v>10</v>
      </c>
      <c r="I209" t="s">
        <v>289</v>
      </c>
      <c r="J209">
        <f>VALUE(_xlfn.IFS(I209="foreign",53,I209="fictional",54,NOT(OR(I209="foreign",I209="fictional")),SUBSTITUTE(I209,I209,VLOOKUP(I209,Key!$F$2:$G$55,2,))))</f>
        <v>10</v>
      </c>
      <c r="K209">
        <f t="shared" si="25"/>
        <v>1</v>
      </c>
      <c r="L209">
        <f>VLOOKUP(H209, Key!$G$2:$J$54, 2)</f>
        <v>3</v>
      </c>
      <c r="M209">
        <f>VLOOKUP(J209, Key!$G$2:$J$54, 2)</f>
        <v>3</v>
      </c>
      <c r="N209">
        <f>VLOOKUP("*"&amp;G209&amp;"*",Key!$M$2:$N$6,2,FALSE)</f>
        <v>3</v>
      </c>
      <c r="O209">
        <f>VLOOKUP("*"&amp;G209&amp;"*",Key!$Q$2:$R$11,2,FALSE)</f>
        <v>7</v>
      </c>
      <c r="P209">
        <v>1564</v>
      </c>
      <c r="Q209" s="8">
        <v>4000000</v>
      </c>
      <c r="R209" t="s">
        <v>338</v>
      </c>
      <c r="S209">
        <f>VLOOKUP(R209, Key!$T$2:$U$16, 2, FALSE)</f>
        <v>14</v>
      </c>
      <c r="T209">
        <f t="shared" si="26"/>
        <v>1</v>
      </c>
      <c r="U209">
        <f>_xlfn.IFS(F209=2017, VLOOKUP(H209, 'State Pop'!$B$2:$F$55,5),F209=2016, VLOOKUP(H209, 'State Pop'!$B$2:$F$55,4), F209=2015, VLOOKUP(H209, 'State Pop'!$B$2:$F$55,3), F209=2014, VLOOKUP(H209, 'State Pop'!$B$2:$F$55,2))</f>
        <v>20656589</v>
      </c>
      <c r="V209">
        <f>_xlfn.IFS(C209=2014, _xlfn.IFS(D209=1, VLOOKUP(H209, Film_Workers!$B$2:$AR$55, 2, FALSE), D209=2, VLOOKUP(H209, Film_Workers!$B$2:$AR$55, 3, FALSE), D209=3, VLOOKUP(H209, Film_Workers!$B$2:$AR$55, 4, FALSE), D209=4, VLOOKUP(H209, Film_Workers!$B$2:$AR$55, 5, FALSE), D209=5, VLOOKUP(H209, Film_Workers!$B$2:$AR$55, 6, FALSE), D209=6, VLOOKUP(H209, Film_Workers!$B$2:$AR$55, 7, FALSE), D209=7, VLOOKUP(H209, Film_Workers!$B$2:$AR$55, 8, FALSE), D209=8, VLOOKUP(H209, Film_Workers!$B$2:$AR$55, 9, FALSE), D209=9, VLOOKUP(H209, Film_Workers!$B$2:$AR$55, 10, FALSE), D209=10, VLOOKUP(H209, Film_Workers!$B$2:$AR$55, 11, FALSE), D209=11, VLOOKUP(H209, Film_Workers!$B$2:$AR$55, 12, FALSE), D209=12, VLOOKUP(H209, Film_Workers!$B$2:$AR$55, 13, FALSE)), C209=2015, _xlfn.IFS(D209=1, VLOOKUP(H209, Film_Workers!$B$2:$AR$55, 14, FALSE), D209=2, VLOOKUP(H209, Film_Workers!$B$2:$AR$55, 15, FALSE), D209=3, VLOOKUP(H209, Film_Workers!$B$2:$AR$55, 16, FALSE), D209=4, VLOOKUP(H209, Film_Workers!$B$2:$AR$55, 17, FALSE), D209=5, VLOOKUP(H209, Film_Workers!$B$2:$AR$55, 18, FALSE), D209=6, VLOOKUP(H209, Film_Workers!$B$2:$AR$55, 19, FALSE), D209=7, VLOOKUP(H209, Film_Workers!$B$2:$AR$55, 20, FALSE), D209=8, VLOOKUP(H209, Film_Workers!$B$2:$AR$55, 21, FALSE), D209=9, VLOOKUP(H209, Film_Workers!$B$2:$AR$55, 22, FALSE), D209=10, VLOOKUP(H209, Film_Workers!$B$2:$AR$55, 23, FALSE), D209=11, VLOOKUP(H209, Film_Workers!$B$2:$AR$55, 24, FALSE), D209=12, VLOOKUP(H209, Film_Workers!$B$2:$AR$55, 25, FALSE)), C209=2016, _xlfn.IFS(D209=1, VLOOKUP(H209, Film_Workers!$B$2:$AR$55, 26, FALSE), D209=2, VLOOKUP(H209, Film_Workers!$B$2:$AR$55, 27, FALSE), D209=3, VLOOKUP(H209, Film_Workers!$B$2:$AR$55, 28, FALSE), D209=4, VLOOKUP(H209, Film_Workers!$B$2:$AR$55, 29, FALSE), D209=5, VLOOKUP(H209, Film_Workers!$B$2:$AR$55, 30, FALSE), D209=6, VLOOKUP(H209, Film_Workers!$B$2:$AR$55, 31, FALSE), D209=7, VLOOKUP(H209, Film_Workers!$B$2:$AR$55, 32, FALSE), D209=8, VLOOKUP(H209, Film_Workers!$B$2:$AR$55, 33, FALSE), D209=9, VLOOKUP(H209, Film_Workers!$B$2:$AR$55, 34, FALSE), D209=10, VLOOKUP(H209, Film_Workers!$B$2:$AR$55, 35, FALSE), D209=11, VLOOKUP(H209, Film_Workers!$B$2:$AR$55, 36, FALSE), D209=12, VLOOKUP(H209, Film_Workers!$B$2:$AR$55, 37, FALSE)), C209=2017, _xlfn.IFS(D209=1, VLOOKUP(H209, Film_Workers!$B$2:$AR$55, 38, FALSE), D209=2, VLOOKUP(H209, Film_Workers!$B$2:$AR$55, 39, FALSE), D209=3, VLOOKUP(H209, Film_Workers!$B$2:$AR$55, 40, FALSE), D209=4, VLOOKUP(H209, Film_Workers!$B$2:$AR$55, 41, FALSE), D209=5, VLOOKUP(H209, Film_Workers!$B$2:$AR$55, 42, FALSE), D209=6, VLOOKUP(H209, Film_Workers!$B$2:$AR$55, 43)))</f>
        <v>5131</v>
      </c>
      <c r="W209">
        <f>_xlfn.IFS(C209=2014, _xlfn.IFS(D209=1, VLOOKUP(H209, Priv_Workers!$B$2:$AR$55, 2, FALSE), D209=2, VLOOKUP(H209, Priv_Workers!$B$2:$AR$55, 3, FALSE), D209=3, VLOOKUP(H209, Priv_Workers!$B$2:$AR$55, 4, FALSE), D209=4, VLOOKUP(H209, Priv_Workers!$B$2:$AR$55, 5, FALSE), D209=5, VLOOKUP(H209, Priv_Workers!$B$2:$AR$55, 6, FALSE), D209=6, VLOOKUP(H209, Priv_Workers!$B$2:$AR$55, 7, FALSE), D209=7, VLOOKUP(H209, Priv_Workers!$B$2:$AR$55, 8, FALSE), D209=8, VLOOKUP(H209, Priv_Workers!$B$2:$AR$55, 9, FALSE), D209=9, VLOOKUP(H209, Priv_Workers!$B$2:$AR$55, 10, FALSE), D209=10, VLOOKUP(H209, Priv_Workers!$B$2:$AR$55, 11, FALSE), D209=11, VLOOKUP(H209, Priv_Workers!$B$2:$AR$55, 12, FALSE), D209=12, VLOOKUP(H209, Priv_Workers!$B$2:$AR$55, 13, FALSE)), C209=2015, _xlfn.IFS(D209=1, VLOOKUP(H209, Priv_Workers!$B$2:$AR$55, 14, FALSE), D209=2, VLOOKUP(H209, Priv_Workers!$B$2:$AR$55, 15, FALSE), D209=3, VLOOKUP(H209, Priv_Workers!$B$2:$AR$55, 16, FALSE), D209=4, VLOOKUP(H209, Priv_Workers!$B$2:$AR$55, 17, FALSE), D209=5, VLOOKUP(H209, Priv_Workers!$B$2:$AR$55, 18, FALSE), D209=6, VLOOKUP(H209, Priv_Workers!$B$2:$AR$55, 19, FALSE), D209=7, VLOOKUP(H209, Priv_Workers!$B$2:$AR$55, 20, FALSE), D209=8, VLOOKUP(H209, Priv_Workers!$B$2:$AR$55, 21, FALSE), D209=9, VLOOKUP(H209, Priv_Workers!$B$2:$AR$55, 22, FALSE), D209=10, VLOOKUP(H209, Priv_Workers!$B$2:$AR$55, 23, FALSE), D209=11, VLOOKUP(H209, Priv_Workers!$B$2:$AR$55, 24, FALSE), D209=12, VLOOKUP(H209, Priv_Workers!$B$2:$AR$55, 25, FALSE)), C209=2016, _xlfn.IFS(D209=1, VLOOKUP(H209, Priv_Workers!$B$2:$AR$55, 26, FALSE), D209=2, VLOOKUP(H209, Priv_Workers!$B$2:$AR$55, 27, FALSE), D209=3, VLOOKUP(H209, Priv_Workers!$B$2:$AR$55, 28, FALSE), D209=4, VLOOKUP(H209, Priv_Workers!$B$2:$AR$55, 29, FALSE), D209=5, VLOOKUP(H209, Priv_Workers!$B$2:$AR$55, 30, FALSE), D209=6, VLOOKUP(H209, Priv_Workers!$B$2:$AR$55, 31, FALSE), D209=7, VLOOKUP(H209, Priv_Workers!$B$2:$AR$55, 32, FALSE), D209=8, VLOOKUP(H209, Priv_Workers!$B$2:$AR$55, 33, FALSE), D209=9, VLOOKUP(H209, Priv_Workers!$B$2:$AR$55, 34, FALSE), D209=10, VLOOKUP(H209, Priv_Workers!$B$2:$AR$55, 35, FALSE), D209=11, VLOOKUP(H209, Priv_Workers!$B$2:$AR$55, 36, FALSE), D209=12, VLOOKUP(H209, Priv_Workers!$B$2:$AR$55, 37, FALSE)), C209=2017, _xlfn.IFS(D209=1, VLOOKUP(H209, Priv_Workers!$B$2:$AR$55, 38, FALSE), D209=2, VLOOKUP(H209, Priv_Workers!$B$2:$AR$55, 39, FALSE), D209=3, VLOOKUP(H209, Priv_Workers!$B$2:$AR$55, 40, FALSE), D209=4, VLOOKUP(H209, Priv_Workers!$B$2:$AR$55, 41, FALSE), D209=5, VLOOKUP(H209, Priv_Workers!$B$2:$AR$55, 42, FALSE), D209=6, VLOOKUP(H209, Priv_Workers!$B$2:$AR$55, 43)))</f>
        <v>7084388</v>
      </c>
      <c r="X209" s="15">
        <f t="shared" si="27"/>
        <v>7.2426863124944597E-4</v>
      </c>
      <c r="Y209" s="8">
        <f>_xlfn.IFS(C209=2014, _xlfn.IFS(E209=1, VLOOKUP(H209, Wage_Info!$B$2:$AD$55, 2, FALSE), E209=2, VLOOKUP(H209, Wage_Info!$B$2:$AD$55, 3, FALSE), E209=3, VLOOKUP(H209, Wage_Info!$B$2:$AD$55, 4, FALSE), E209=4, VLOOKUP(H209, Wage_Info!$B$2:$AD$55, 5, FALSE)), C209=2015, _xlfn.IFS(E209=1, VLOOKUP(H209, Wage_Info!$B$2:$AD$55, 6, FALSE), E209=2, VLOOKUP(H209, Wage_Info!$B$2:$AD$55, 7, FALSE), E209=3, VLOOKUP(H209, Wage_Info!$B$2:$AD$55, 8, FALSE), E209=4, VLOOKUP(H209, Wage_Info!$B$2:$AD$55, 9, FALSE)), C209=2016, _xlfn.IFS(E209=1, VLOOKUP(H209, Wage_Info!$B$2:$AD$55, 10, FALSE), E209=2, VLOOKUP(H209, Wage_Info!$B$2:$AD$55, 11, FALSE), E209=3, VLOOKUP(H209, Wage_Info!$B$2:$AD$55, 12, FALSE), E209=4, VLOOKUP(H209, Wage_Info!$B$2:$AD$55, 13, FALSE)), C209=2017, _xlfn.IFS(E209=1, VLOOKUP(H209, Wage_Info!$B$2:$AD$55, 14, FALSE), E209=2, VLOOKUP(H209, Wage_Info!$B$2:$AD$55, 15, FALSE)))</f>
        <v>97382412</v>
      </c>
      <c r="Z209" s="8">
        <f>_xlfn.IFS(C209=2014, _xlfn.IFS(E209=1, VLOOKUP(H209, Wage_Info!$B$2:$AD$55, 16, FALSE), E209=2, VLOOKUP(H209, Wage_Info!$B$2:$AD$55, 17, FALSE), E209=3, VLOOKUP(H209, Wage_Info!$B$2:$AD$55, 18, FALSE), E209=4, VLOOKUP(H209, Wage_Info!$B$2:$AD$55, 19, FALSE)), C209=2015, _xlfn.IFS(E209=1, VLOOKUP(H209, Wage_Info!$B$2:$AD$55, 20, FALSE), E209=2, VLOOKUP(H209, Wage_Info!$B$2:$AD$55, 21, FALSE), E209=3, VLOOKUP(H209, Wage_Info!$B$2:$AD$55, 22, FALSE), E209=4, VLOOKUP(H209, Wage_Info!$B$2:$AD$55, 23, FALSE)), C209=2016, _xlfn.IFS(E209=1, VLOOKUP(H209, Wage_Info!$B$2:$AD$55, 24, FALSE), E209=2, VLOOKUP(H209, Wage_Info!$B$2:$AD$55, 25, FALSE), E209=3, VLOOKUP(H209, Wage_Info!$B$2:$AD$55, 26, FALSE), E209=4, VLOOKUP(H209, Wage_Info!$B$2:$AD$55, 27, FALSE)), C209=2017, _xlfn.IFS(E209=1, VLOOKUP(H209, Wage_Info!$B$2:$AD$55, 28, FALSE), E209=2, VLOOKUP(H209, Wage_Info!$B$2:$AD$55, 29, FALSE)))</f>
        <v>88607756711</v>
      </c>
      <c r="AA209" s="16">
        <f t="shared" si="28"/>
        <v>1.0990280717479296E-3</v>
      </c>
      <c r="AB209">
        <f>Key!C137</f>
        <v>1</v>
      </c>
      <c r="AC209">
        <f t="shared" si="29"/>
        <v>0</v>
      </c>
      <c r="AD209">
        <f t="shared" si="30"/>
        <v>0</v>
      </c>
      <c r="AE209">
        <f t="shared" si="31"/>
        <v>0</v>
      </c>
    </row>
    <row r="210" spans="1:31" x14ac:dyDescent="0.3">
      <c r="A210">
        <v>144</v>
      </c>
      <c r="B210">
        <v>144</v>
      </c>
      <c r="C210">
        <v>2015</v>
      </c>
      <c r="D210">
        <v>10</v>
      </c>
      <c r="E210">
        <f t="shared" si="24"/>
        <v>4</v>
      </c>
      <c r="F210">
        <v>2016</v>
      </c>
      <c r="G210" t="s">
        <v>184</v>
      </c>
      <c r="H210" s="13">
        <f>VALUE(IF(G210="foreign",53,SUBSTITUTE(G210,G210,VLOOKUP(G210,Key!$F$2:$G$55,2,))))</f>
        <v>5</v>
      </c>
      <c r="I210" t="s">
        <v>394</v>
      </c>
      <c r="J210">
        <f>VALUE(_xlfn.IFS(I210="foreign",53,I210="fictional",54,NOT(OR(I210="foreign",I210="fictional")),SUBSTITUTE(I210,I210,VLOOKUP(I210,Key!$F$2:$G$55,2,))))</f>
        <v>44</v>
      </c>
      <c r="K210">
        <f t="shared" si="25"/>
        <v>0</v>
      </c>
      <c r="L210">
        <f>VLOOKUP(H210, Key!$G$2:$J$54, 2)</f>
        <v>3</v>
      </c>
      <c r="M210">
        <f>VLOOKUP(J210, Key!$G$2:$J$54, 2)</f>
        <v>3</v>
      </c>
      <c r="N210">
        <f>VLOOKUP("*"&amp;G210&amp;"*",Key!$M$2:$N$6,2,FALSE)</f>
        <v>4</v>
      </c>
      <c r="O210">
        <f>VLOOKUP("*"&amp;G210&amp;"*",Key!$Q$2:$R$11,2,FALSE)</f>
        <v>6</v>
      </c>
      <c r="P210">
        <v>1262</v>
      </c>
      <c r="Q210" s="8">
        <v>22500000</v>
      </c>
      <c r="R210" t="s">
        <v>174</v>
      </c>
      <c r="S210">
        <f>VLOOKUP(R210, Key!$T$2:$U$16, 2, FALSE)</f>
        <v>1</v>
      </c>
      <c r="T210">
        <f t="shared" si="26"/>
        <v>0</v>
      </c>
      <c r="U210">
        <f>_xlfn.IFS(F210=2017, VLOOKUP(H210, 'State Pop'!$B$2:$F$55,5),F210=2016, VLOOKUP(H210, 'State Pop'!$B$2:$F$55,4), F210=2015, VLOOKUP(H210, 'State Pop'!$B$2:$F$55,3), F210=2014, VLOOKUP(H210, 'State Pop'!$B$2:$F$55,2))</f>
        <v>39296476</v>
      </c>
      <c r="V210">
        <f>_xlfn.IFS(C210=2014, _xlfn.IFS(D210=1, VLOOKUP(H210, Film_Workers!$B$2:$AR$55, 2, FALSE), D210=2, VLOOKUP(H210, Film_Workers!$B$2:$AR$55, 3, FALSE), D210=3, VLOOKUP(H210, Film_Workers!$B$2:$AR$55, 4, FALSE), D210=4, VLOOKUP(H210, Film_Workers!$B$2:$AR$55, 5, FALSE), D210=5, VLOOKUP(H210, Film_Workers!$B$2:$AR$55, 6, FALSE), D210=6, VLOOKUP(H210, Film_Workers!$B$2:$AR$55, 7, FALSE), D210=7, VLOOKUP(H210, Film_Workers!$B$2:$AR$55, 8, FALSE), D210=8, VLOOKUP(H210, Film_Workers!$B$2:$AR$55, 9, FALSE), D210=9, VLOOKUP(H210, Film_Workers!$B$2:$AR$55, 10, FALSE), D210=10, VLOOKUP(H210, Film_Workers!$B$2:$AR$55, 11, FALSE), D210=11, VLOOKUP(H210, Film_Workers!$B$2:$AR$55, 12, FALSE), D210=12, VLOOKUP(H210, Film_Workers!$B$2:$AR$55, 13, FALSE)), C210=2015, _xlfn.IFS(D210=1, VLOOKUP(H210, Film_Workers!$B$2:$AR$55, 14, FALSE), D210=2, VLOOKUP(H210, Film_Workers!$B$2:$AR$55, 15, FALSE), D210=3, VLOOKUP(H210, Film_Workers!$B$2:$AR$55, 16, FALSE), D210=4, VLOOKUP(H210, Film_Workers!$B$2:$AR$55, 17, FALSE), D210=5, VLOOKUP(H210, Film_Workers!$B$2:$AR$55, 18, FALSE), D210=6, VLOOKUP(H210, Film_Workers!$B$2:$AR$55, 19, FALSE), D210=7, VLOOKUP(H210, Film_Workers!$B$2:$AR$55, 20, FALSE), D210=8, VLOOKUP(H210, Film_Workers!$B$2:$AR$55, 21, FALSE), D210=9, VLOOKUP(H210, Film_Workers!$B$2:$AR$55, 22, FALSE), D210=10, VLOOKUP(H210, Film_Workers!$B$2:$AR$55, 23, FALSE), D210=11, VLOOKUP(H210, Film_Workers!$B$2:$AR$55, 24, FALSE), D210=12, VLOOKUP(H210, Film_Workers!$B$2:$AR$55, 25, FALSE)), C210=2016, _xlfn.IFS(D210=1, VLOOKUP(H210, Film_Workers!$B$2:$AR$55, 26, FALSE), D210=2, VLOOKUP(H210, Film_Workers!$B$2:$AR$55, 27, FALSE), D210=3, VLOOKUP(H210, Film_Workers!$B$2:$AR$55, 28, FALSE), D210=4, VLOOKUP(H210, Film_Workers!$B$2:$AR$55, 29, FALSE), D210=5, VLOOKUP(H210, Film_Workers!$B$2:$AR$55, 30, FALSE), D210=6, VLOOKUP(H210, Film_Workers!$B$2:$AR$55, 31, FALSE), D210=7, VLOOKUP(H210, Film_Workers!$B$2:$AR$55, 32, FALSE), D210=8, VLOOKUP(H210, Film_Workers!$B$2:$AR$55, 33, FALSE), D210=9, VLOOKUP(H210, Film_Workers!$B$2:$AR$55, 34, FALSE), D210=10, VLOOKUP(H210, Film_Workers!$B$2:$AR$55, 35, FALSE), D210=11, VLOOKUP(H210, Film_Workers!$B$2:$AR$55, 36, FALSE), D210=12, VLOOKUP(H210, Film_Workers!$B$2:$AR$55, 37, FALSE)), C210=2017, _xlfn.IFS(D210=1, VLOOKUP(H210, Film_Workers!$B$2:$AR$55, 38, FALSE), D210=2, VLOOKUP(H210, Film_Workers!$B$2:$AR$55, 39, FALSE), D210=3, VLOOKUP(H210, Film_Workers!$B$2:$AR$55, 40, FALSE), D210=4, VLOOKUP(H210, Film_Workers!$B$2:$AR$55, 41, FALSE), D210=5, VLOOKUP(H210, Film_Workers!$B$2:$AR$55, 42, FALSE), D210=6, VLOOKUP(H210, Film_Workers!$B$2:$AR$55, 43)))</f>
        <v>125478</v>
      </c>
      <c r="W210">
        <f>_xlfn.IFS(C210=2014, _xlfn.IFS(D210=1, VLOOKUP(H210, Priv_Workers!$B$2:$AR$55, 2, FALSE), D210=2, VLOOKUP(H210, Priv_Workers!$B$2:$AR$55, 3, FALSE), D210=3, VLOOKUP(H210, Priv_Workers!$B$2:$AR$55, 4, FALSE), D210=4, VLOOKUP(H210, Priv_Workers!$B$2:$AR$55, 5, FALSE), D210=5, VLOOKUP(H210, Priv_Workers!$B$2:$AR$55, 6, FALSE), D210=6, VLOOKUP(H210, Priv_Workers!$B$2:$AR$55, 7, FALSE), D210=7, VLOOKUP(H210, Priv_Workers!$B$2:$AR$55, 8, FALSE), D210=8, VLOOKUP(H210, Priv_Workers!$B$2:$AR$55, 9, FALSE), D210=9, VLOOKUP(H210, Priv_Workers!$B$2:$AR$55, 10, FALSE), D210=10, VLOOKUP(H210, Priv_Workers!$B$2:$AR$55, 11, FALSE), D210=11, VLOOKUP(H210, Priv_Workers!$B$2:$AR$55, 12, FALSE), D210=12, VLOOKUP(H210, Priv_Workers!$B$2:$AR$55, 13, FALSE)), C210=2015, _xlfn.IFS(D210=1, VLOOKUP(H210, Priv_Workers!$B$2:$AR$55, 14, FALSE), D210=2, VLOOKUP(H210, Priv_Workers!$B$2:$AR$55, 15, FALSE), D210=3, VLOOKUP(H210, Priv_Workers!$B$2:$AR$55, 16, FALSE), D210=4, VLOOKUP(H210, Priv_Workers!$B$2:$AR$55, 17, FALSE), D210=5, VLOOKUP(H210, Priv_Workers!$B$2:$AR$55, 18, FALSE), D210=6, VLOOKUP(H210, Priv_Workers!$B$2:$AR$55, 19, FALSE), D210=7, VLOOKUP(H210, Priv_Workers!$B$2:$AR$55, 20, FALSE), D210=8, VLOOKUP(H210, Priv_Workers!$B$2:$AR$55, 21, FALSE), D210=9, VLOOKUP(H210, Priv_Workers!$B$2:$AR$55, 22, FALSE), D210=10, VLOOKUP(H210, Priv_Workers!$B$2:$AR$55, 23, FALSE), D210=11, VLOOKUP(H210, Priv_Workers!$B$2:$AR$55, 24, FALSE), D210=12, VLOOKUP(H210, Priv_Workers!$B$2:$AR$55, 25, FALSE)), C210=2016, _xlfn.IFS(D210=1, VLOOKUP(H210, Priv_Workers!$B$2:$AR$55, 26, FALSE), D210=2, VLOOKUP(H210, Priv_Workers!$B$2:$AR$55, 27, FALSE), D210=3, VLOOKUP(H210, Priv_Workers!$B$2:$AR$55, 28, FALSE), D210=4, VLOOKUP(H210, Priv_Workers!$B$2:$AR$55, 29, FALSE), D210=5, VLOOKUP(H210, Priv_Workers!$B$2:$AR$55, 30, FALSE), D210=6, VLOOKUP(H210, Priv_Workers!$B$2:$AR$55, 31, FALSE), D210=7, VLOOKUP(H210, Priv_Workers!$B$2:$AR$55, 32, FALSE), D210=8, VLOOKUP(H210, Priv_Workers!$B$2:$AR$55, 33, FALSE), D210=9, VLOOKUP(H210, Priv_Workers!$B$2:$AR$55, 34, FALSE), D210=10, VLOOKUP(H210, Priv_Workers!$B$2:$AR$55, 35, FALSE), D210=11, VLOOKUP(H210, Priv_Workers!$B$2:$AR$55, 36, FALSE), D210=12, VLOOKUP(H210, Priv_Workers!$B$2:$AR$55, 37, FALSE)), C210=2017, _xlfn.IFS(D210=1, VLOOKUP(H210, Priv_Workers!$B$2:$AR$55, 38, FALSE), D210=2, VLOOKUP(H210, Priv_Workers!$B$2:$AR$55, 39, FALSE), D210=3, VLOOKUP(H210, Priv_Workers!$B$2:$AR$55, 40, FALSE), D210=4, VLOOKUP(H210, Priv_Workers!$B$2:$AR$55, 41, FALSE), D210=5, VLOOKUP(H210, Priv_Workers!$B$2:$AR$55, 42, FALSE), D210=6, VLOOKUP(H210, Priv_Workers!$B$2:$AR$55, 43)))</f>
        <v>14174971</v>
      </c>
      <c r="X210" s="15">
        <f t="shared" si="27"/>
        <v>8.8520816021422557E-3</v>
      </c>
      <c r="Y210" s="8">
        <f>_xlfn.IFS(C210=2014, _xlfn.IFS(E210=1, VLOOKUP(H210, Wage_Info!$B$2:$AD$55, 2, FALSE), E210=2, VLOOKUP(H210, Wage_Info!$B$2:$AD$55, 3, FALSE), E210=3, VLOOKUP(H210, Wage_Info!$B$2:$AD$55, 4, FALSE), E210=4, VLOOKUP(H210, Wage_Info!$B$2:$AD$55, 5, FALSE)), C210=2015, _xlfn.IFS(E210=1, VLOOKUP(H210, Wage_Info!$B$2:$AD$55, 6, FALSE), E210=2, VLOOKUP(H210, Wage_Info!$B$2:$AD$55, 7, FALSE), E210=3, VLOOKUP(H210, Wage_Info!$B$2:$AD$55, 8, FALSE), E210=4, VLOOKUP(H210, Wage_Info!$B$2:$AD$55, 9, FALSE)), C210=2016, _xlfn.IFS(E210=1, VLOOKUP(H210, Wage_Info!$B$2:$AD$55, 10, FALSE), E210=2, VLOOKUP(H210, Wage_Info!$B$2:$AD$55, 11, FALSE), E210=3, VLOOKUP(H210, Wage_Info!$B$2:$AD$55, 12, FALSE), E210=4, VLOOKUP(H210, Wage_Info!$B$2:$AD$55, 13, FALSE)), C210=2017, _xlfn.IFS(E210=1, VLOOKUP(H210, Wage_Info!$B$2:$AD$55, 14, FALSE), E210=2, VLOOKUP(H210, Wage_Info!$B$2:$AD$55, 15, FALSE)))</f>
        <v>4081891207</v>
      </c>
      <c r="Z210" s="8">
        <f>_xlfn.IFS(C210=2014, _xlfn.IFS(E210=1, VLOOKUP(H210, Wage_Info!$B$2:$AD$55, 16, FALSE), E210=2, VLOOKUP(H210, Wage_Info!$B$2:$AD$55, 17, FALSE), E210=3, VLOOKUP(H210, Wage_Info!$B$2:$AD$55, 18, FALSE), E210=4, VLOOKUP(H210, Wage_Info!$B$2:$AD$55, 19, FALSE)), C210=2015, _xlfn.IFS(E210=1, VLOOKUP(H210, Wage_Info!$B$2:$AD$55, 20, FALSE), E210=2, VLOOKUP(H210, Wage_Info!$B$2:$AD$55, 21, FALSE), E210=3, VLOOKUP(H210, Wage_Info!$B$2:$AD$55, 22, FALSE), E210=4, VLOOKUP(H210, Wage_Info!$B$2:$AD$55, 23, FALSE)), C210=2016, _xlfn.IFS(E210=1, VLOOKUP(H210, Wage_Info!$B$2:$AD$55, 24, FALSE), E210=2, VLOOKUP(H210, Wage_Info!$B$2:$AD$55, 25, FALSE), E210=3, VLOOKUP(H210, Wage_Info!$B$2:$AD$55, 26, FALSE), E210=4, VLOOKUP(H210, Wage_Info!$B$2:$AD$55, 27, FALSE)), C210=2017, _xlfn.IFS(E210=1, VLOOKUP(H210, Wage_Info!$B$2:$AD$55, 28, FALSE), E210=2, VLOOKUP(H210, Wage_Info!$B$2:$AD$55, 29, FALSE)))</f>
        <v>235852119833</v>
      </c>
      <c r="AA210" s="16">
        <f t="shared" si="28"/>
        <v>1.7306993932851941E-2</v>
      </c>
      <c r="AB210">
        <f>Key!C145</f>
        <v>1</v>
      </c>
      <c r="AC210">
        <f t="shared" si="29"/>
        <v>1</v>
      </c>
      <c r="AD210">
        <f t="shared" si="30"/>
        <v>0</v>
      </c>
      <c r="AE210">
        <f t="shared" si="31"/>
        <v>1</v>
      </c>
    </row>
    <row r="211" spans="1:31" x14ac:dyDescent="0.3">
      <c r="A211">
        <v>193</v>
      </c>
      <c r="B211">
        <v>12</v>
      </c>
      <c r="C211">
        <v>2015</v>
      </c>
      <c r="D211">
        <v>10</v>
      </c>
      <c r="E211">
        <f t="shared" si="24"/>
        <v>4</v>
      </c>
      <c r="F211">
        <v>2017</v>
      </c>
      <c r="G211" t="s">
        <v>282</v>
      </c>
      <c r="H211" s="13">
        <f>VALUE(IF(G211="foreign",53,SUBSTITUTE(G211,G211,VLOOKUP(G211,Key!$F$2:$G$55,2,))))</f>
        <v>53</v>
      </c>
      <c r="I211" t="s">
        <v>184</v>
      </c>
      <c r="J211">
        <f>VALUE(_xlfn.IFS(I211="foreign",53,I211="fictional",54,NOT(OR(I211="foreign",I211="fictional")),SUBSTITUTE(I211,I211,VLOOKUP(I211,Key!$F$2:$G$55,2,))))</f>
        <v>5</v>
      </c>
      <c r="K211">
        <f t="shared" si="25"/>
        <v>0</v>
      </c>
      <c r="L211">
        <f>VLOOKUP(H211, Key!$G$2:$J$54, 2)</f>
        <v>0</v>
      </c>
      <c r="M211">
        <f>VLOOKUP(J211, Key!$G$2:$J$54, 2)</f>
        <v>3</v>
      </c>
      <c r="N211">
        <f>VLOOKUP("*"&amp;G211&amp;"*",Key!$M$2:$N$6,2,FALSE)</f>
        <v>0</v>
      </c>
      <c r="O211">
        <f>VLOOKUP("*"&amp;G211&amp;"*",Key!$Q$2:$R$11,2,FALSE)</f>
        <v>0</v>
      </c>
      <c r="P211">
        <v>4100</v>
      </c>
      <c r="Q211" s="8">
        <v>150000000</v>
      </c>
      <c r="R211" t="s">
        <v>283</v>
      </c>
      <c r="S211">
        <f>VLOOKUP(R211, Key!$T$2:$U$23, 2, FALSE)</f>
        <v>4</v>
      </c>
      <c r="T211">
        <f t="shared" si="26"/>
        <v>0</v>
      </c>
      <c r="U211">
        <f>_xlfn.IFS(F211=2017, VLOOKUP(H211, 'State Pop'!$B$2:$F$55,5),F211=2016, VLOOKUP(H211, 'State Pop'!$B$2:$F$55,4), F211=2015, VLOOKUP(H211, 'State Pop'!$B$2:$F$55,3), F211=2014, VLOOKUP(H211, 'State Pop'!$B$2:$F$55,2))</f>
        <v>0</v>
      </c>
      <c r="V211">
        <f>_xlfn.IFS(C211=2014, _xlfn.IFS(D211=1, VLOOKUP(H211, Film_Workers!$B$2:$AR$55, 2, FALSE), D211=2, VLOOKUP(H211, Film_Workers!$B$2:$AR$55, 3, FALSE), D211=3, VLOOKUP(H211, Film_Workers!$B$2:$AR$55, 4, FALSE), D211=4, VLOOKUP(H211, Film_Workers!$B$2:$AR$55, 5, FALSE), D211=5, VLOOKUP(H211, Film_Workers!$B$2:$AR$55, 6, FALSE), D211=6, VLOOKUP(H211, Film_Workers!$B$2:$AR$55, 7, FALSE), D211=7, VLOOKUP(H211, Film_Workers!$B$2:$AR$55, 8, FALSE), D211=8, VLOOKUP(H211, Film_Workers!$B$2:$AR$55, 9, FALSE), D211=9, VLOOKUP(H211, Film_Workers!$B$2:$AR$55, 10, FALSE), D211=10, VLOOKUP(H211, Film_Workers!$B$2:$AR$55, 11, FALSE), D211=11, VLOOKUP(H211, Film_Workers!$B$2:$AR$55, 12, FALSE), D211=12, VLOOKUP(H211, Film_Workers!$B$2:$AR$55, 13, FALSE)), C211=2015, _xlfn.IFS(D211=1, VLOOKUP(H211, Film_Workers!$B$2:$AR$55, 14, FALSE), D211=2, VLOOKUP(H211, Film_Workers!$B$2:$AR$55, 15, FALSE), D211=3, VLOOKUP(H211, Film_Workers!$B$2:$AR$55, 16, FALSE), D211=4, VLOOKUP(H211, Film_Workers!$B$2:$AR$55, 17, FALSE), D211=5, VLOOKUP(H211, Film_Workers!$B$2:$AR$55, 18, FALSE), D211=6, VLOOKUP(H211, Film_Workers!$B$2:$AR$55, 19, FALSE), D211=7, VLOOKUP(H211, Film_Workers!$B$2:$AR$55, 20, FALSE), D211=8, VLOOKUP(H211, Film_Workers!$B$2:$AR$55, 21, FALSE), D211=9, VLOOKUP(H211, Film_Workers!$B$2:$AR$55, 22, FALSE), D211=10, VLOOKUP(H211, Film_Workers!$B$2:$AR$55, 23, FALSE), D211=11, VLOOKUP(H211, Film_Workers!$B$2:$AR$55, 24, FALSE), D211=12, VLOOKUP(H211, Film_Workers!$B$2:$AR$55, 25, FALSE)), C211=2016, _xlfn.IFS(D211=1, VLOOKUP(H211, Film_Workers!$B$2:$AR$55, 26, FALSE), D211=2, VLOOKUP(H211, Film_Workers!$B$2:$AR$55, 27, FALSE), D211=3, VLOOKUP(H211, Film_Workers!$B$2:$AR$55, 28, FALSE), D211=4, VLOOKUP(H211, Film_Workers!$B$2:$AR$55, 29, FALSE), D211=5, VLOOKUP(H211, Film_Workers!$B$2:$AR$55, 30, FALSE), D211=6, VLOOKUP(H211, Film_Workers!$B$2:$AR$55, 31, FALSE), D211=7, VLOOKUP(H211, Film_Workers!$B$2:$AR$55, 32, FALSE), D211=8, VLOOKUP(H211, Film_Workers!$B$2:$AR$55, 33, FALSE), D211=9, VLOOKUP(H211, Film_Workers!$B$2:$AR$55, 34, FALSE), D211=10, VLOOKUP(H211, Film_Workers!$B$2:$AR$55, 35, FALSE), D211=11, VLOOKUP(H211, Film_Workers!$B$2:$AR$55, 36, FALSE), D211=12, VLOOKUP(H211, Film_Workers!$B$2:$AR$55, 37, FALSE)), C211=2017, _xlfn.IFS(D211=1, VLOOKUP(H211, Film_Workers!$B$2:$AR$55, 38, FALSE), D211=2, VLOOKUP(H211, Film_Workers!$B$2:$AR$55, 39, FALSE), D211=3, VLOOKUP(H211, Film_Workers!$B$2:$AR$55, 40, FALSE), D211=4, VLOOKUP(H211, Film_Workers!$B$2:$AR$55, 41, FALSE), D211=5, VLOOKUP(H211, Film_Workers!$B$2:$AR$55, 42, FALSE), D211=6, VLOOKUP(H211, Film_Workers!$B$2:$AR$55, 43)))</f>
        <v>0</v>
      </c>
      <c r="W211">
        <f>_xlfn.IFS(C211=2014, _xlfn.IFS(D211=1, VLOOKUP(H211, Priv_Workers!$B$2:$AR$55, 2, FALSE), D211=2, VLOOKUP(H211, Priv_Workers!$B$2:$AR$55, 3, FALSE), D211=3, VLOOKUP(H211, Priv_Workers!$B$2:$AR$55, 4, FALSE), D211=4, VLOOKUP(H211, Priv_Workers!$B$2:$AR$55, 5, FALSE), D211=5, VLOOKUP(H211, Priv_Workers!$B$2:$AR$55, 6, FALSE), D211=6, VLOOKUP(H211, Priv_Workers!$B$2:$AR$55, 7, FALSE), D211=7, VLOOKUP(H211, Priv_Workers!$B$2:$AR$55, 8, FALSE), D211=8, VLOOKUP(H211, Priv_Workers!$B$2:$AR$55, 9, FALSE), D211=9, VLOOKUP(H211, Priv_Workers!$B$2:$AR$55, 10, FALSE), D211=10, VLOOKUP(H211, Priv_Workers!$B$2:$AR$55, 11, FALSE), D211=11, VLOOKUP(H211, Priv_Workers!$B$2:$AR$55, 12, FALSE), D211=12, VLOOKUP(H211, Priv_Workers!$B$2:$AR$55, 13, FALSE)), C211=2015, _xlfn.IFS(D211=1, VLOOKUP(H211, Priv_Workers!$B$2:$AR$55, 14, FALSE), D211=2, VLOOKUP(H211, Priv_Workers!$B$2:$AR$55, 15, FALSE), D211=3, VLOOKUP(H211, Priv_Workers!$B$2:$AR$55, 16, FALSE), D211=4, VLOOKUP(H211, Priv_Workers!$B$2:$AR$55, 17, FALSE), D211=5, VLOOKUP(H211, Priv_Workers!$B$2:$AR$55, 18, FALSE), D211=6, VLOOKUP(H211, Priv_Workers!$B$2:$AR$55, 19, FALSE), D211=7, VLOOKUP(H211, Priv_Workers!$B$2:$AR$55, 20, FALSE), D211=8, VLOOKUP(H211, Priv_Workers!$B$2:$AR$55, 21, FALSE), D211=9, VLOOKUP(H211, Priv_Workers!$B$2:$AR$55, 22, FALSE), D211=10, VLOOKUP(H211, Priv_Workers!$B$2:$AR$55, 23, FALSE), D211=11, VLOOKUP(H211, Priv_Workers!$B$2:$AR$55, 24, FALSE), D211=12, VLOOKUP(H211, Priv_Workers!$B$2:$AR$55, 25, FALSE)), C211=2016, _xlfn.IFS(D211=1, VLOOKUP(H211, Priv_Workers!$B$2:$AR$55, 26, FALSE), D211=2, VLOOKUP(H211, Priv_Workers!$B$2:$AR$55, 27, FALSE), D211=3, VLOOKUP(H211, Priv_Workers!$B$2:$AR$55, 28, FALSE), D211=4, VLOOKUP(H211, Priv_Workers!$B$2:$AR$55, 29, FALSE), D211=5, VLOOKUP(H211, Priv_Workers!$B$2:$AR$55, 30, FALSE), D211=6, VLOOKUP(H211, Priv_Workers!$B$2:$AR$55, 31, FALSE), D211=7, VLOOKUP(H211, Priv_Workers!$B$2:$AR$55, 32, FALSE), D211=8, VLOOKUP(H211, Priv_Workers!$B$2:$AR$55, 33, FALSE), D211=9, VLOOKUP(H211, Priv_Workers!$B$2:$AR$55, 34, FALSE), D211=10, VLOOKUP(H211, Priv_Workers!$B$2:$AR$55, 35, FALSE), D211=11, VLOOKUP(H211, Priv_Workers!$B$2:$AR$55, 36, FALSE), D211=12, VLOOKUP(H211, Priv_Workers!$B$2:$AR$55, 37, FALSE)), C211=2017, _xlfn.IFS(D211=1, VLOOKUP(H211, Priv_Workers!$B$2:$AR$55, 38, FALSE), D211=2, VLOOKUP(H211, Priv_Workers!$B$2:$AR$55, 39, FALSE), D211=3, VLOOKUP(H211, Priv_Workers!$B$2:$AR$55, 40, FALSE), D211=4, VLOOKUP(H211, Priv_Workers!$B$2:$AR$55, 41, FALSE), D211=5, VLOOKUP(H211, Priv_Workers!$B$2:$AR$55, 42, FALSE), D211=6, VLOOKUP(H211, Priv_Workers!$B$2:$AR$55, 43)))</f>
        <v>0</v>
      </c>
      <c r="X211" s="15" t="e">
        <f t="shared" si="27"/>
        <v>#DIV/0!</v>
      </c>
      <c r="Y211" s="8">
        <f>_xlfn.IFS(C211=2014, _xlfn.IFS(E211=1, VLOOKUP(H211, Wage_Info!$B$2:$AD$55, 2, FALSE), E211=2, VLOOKUP(H211, Wage_Info!$B$2:$AD$55, 3, FALSE), E211=3, VLOOKUP(H211, Wage_Info!$B$2:$AD$55, 4, FALSE), E211=4, VLOOKUP(H211, Wage_Info!$B$2:$AD$55, 5, FALSE)), C211=2015, _xlfn.IFS(E211=1, VLOOKUP(H211, Wage_Info!$B$2:$AD$55, 6, FALSE), E211=2, VLOOKUP(H211, Wage_Info!$B$2:$AD$55, 7, FALSE), E211=3, VLOOKUP(H211, Wage_Info!$B$2:$AD$55, 8, FALSE), E211=4, VLOOKUP(H211, Wage_Info!$B$2:$AD$55, 9, FALSE)), C211=2016, _xlfn.IFS(E211=1, VLOOKUP(H211, Wage_Info!$B$2:$AD$55, 10, FALSE), E211=2, VLOOKUP(H211, Wage_Info!$B$2:$AD$55, 11, FALSE), E211=3, VLOOKUP(H211, Wage_Info!$B$2:$AD$55, 12, FALSE), E211=4, VLOOKUP(H211, Wage_Info!$B$2:$AD$55, 13, FALSE)), C211=2017, _xlfn.IFS(E211=1, VLOOKUP(H211, Wage_Info!$B$2:$AD$55, 14, FALSE), E211=2, VLOOKUP(H211, Wage_Info!$B$2:$AD$55, 15, FALSE)))</f>
        <v>0</v>
      </c>
      <c r="Z211" s="8">
        <f>_xlfn.IFS(C211=2014, _xlfn.IFS(E211=1, VLOOKUP(H211, Wage_Info!$B$2:$AD$55, 16, FALSE), E211=2, VLOOKUP(H211, Wage_Info!$B$2:$AD$55, 17, FALSE), E211=3, VLOOKUP(H211, Wage_Info!$B$2:$AD$55, 18, FALSE), E211=4, VLOOKUP(H211, Wage_Info!$B$2:$AD$55, 19, FALSE)), C211=2015, _xlfn.IFS(E211=1, VLOOKUP(H211, Wage_Info!$B$2:$AD$55, 20, FALSE), E211=2, VLOOKUP(H211, Wage_Info!$B$2:$AD$55, 21, FALSE), E211=3, VLOOKUP(H211, Wage_Info!$B$2:$AD$55, 22, FALSE), E211=4, VLOOKUP(H211, Wage_Info!$B$2:$AD$55, 23, FALSE)), C211=2016, _xlfn.IFS(E211=1, VLOOKUP(H211, Wage_Info!$B$2:$AD$55, 24, FALSE), E211=2, VLOOKUP(H211, Wage_Info!$B$2:$AD$55, 25, FALSE), E211=3, VLOOKUP(H211, Wage_Info!$B$2:$AD$55, 26, FALSE), E211=4, VLOOKUP(H211, Wage_Info!$B$2:$AD$55, 27, FALSE)), C211=2017, _xlfn.IFS(E211=1, VLOOKUP(H211, Wage_Info!$B$2:$AD$55, 28, FALSE), E211=2, VLOOKUP(H211, Wage_Info!$B$2:$AD$55, 29, FALSE)))</f>
        <v>0</v>
      </c>
      <c r="AA211" s="16" t="e">
        <f t="shared" si="28"/>
        <v>#DIV/0!</v>
      </c>
      <c r="AB211">
        <f>Key!C194</f>
        <v>1</v>
      </c>
      <c r="AC211">
        <f t="shared" si="29"/>
        <v>0</v>
      </c>
      <c r="AD211">
        <f t="shared" si="30"/>
        <v>0</v>
      </c>
      <c r="AE211">
        <f t="shared" si="31"/>
        <v>0</v>
      </c>
    </row>
    <row r="212" spans="1:31" x14ac:dyDescent="0.3">
      <c r="A212">
        <v>207</v>
      </c>
      <c r="B212">
        <v>26</v>
      </c>
      <c r="C212">
        <v>2015</v>
      </c>
      <c r="D212">
        <v>10</v>
      </c>
      <c r="E212">
        <f t="shared" si="24"/>
        <v>4</v>
      </c>
      <c r="F212">
        <v>2017</v>
      </c>
      <c r="G212" t="s">
        <v>282</v>
      </c>
      <c r="H212" s="13">
        <f>VALUE(IF(G212="foreign",53,SUBSTITUTE(G212,G212,VLOOKUP(G212,Key!$F$2:$G$55,2,))))</f>
        <v>53</v>
      </c>
      <c r="I212" t="s">
        <v>216</v>
      </c>
      <c r="J212">
        <f>VALUE(_xlfn.IFS(I212="foreign",53,I212="fictional",54,NOT(OR(I212="foreign",I212="fictional")),SUBSTITUTE(I212,I212,VLOOKUP(I212,Key!$F$2:$G$55,2,))))</f>
        <v>54</v>
      </c>
      <c r="K212">
        <f t="shared" si="25"/>
        <v>0</v>
      </c>
      <c r="L212">
        <f>VLOOKUP(H212, Key!$G$2:$J$54, 2)</f>
        <v>0</v>
      </c>
      <c r="M212">
        <f>VLOOKUP(J212, Key!$G$2:$J$54, 2)</f>
        <v>0</v>
      </c>
      <c r="N212">
        <f>VLOOKUP("*"&amp;G212&amp;"*",Key!$M$2:$N$6,2,FALSE)</f>
        <v>0</v>
      </c>
      <c r="O212">
        <f>VLOOKUP("*"&amp;G212&amp;"*",Key!$Q$2:$R$11,2,FALSE)</f>
        <v>0</v>
      </c>
      <c r="P212">
        <v>3846</v>
      </c>
      <c r="Q212" s="8">
        <v>185000000</v>
      </c>
      <c r="R212" t="s">
        <v>176</v>
      </c>
      <c r="S212">
        <f>VLOOKUP(R212, Key!$T$2:$U$23, 2, FALSE)</f>
        <v>3</v>
      </c>
      <c r="T212">
        <f t="shared" si="26"/>
        <v>0</v>
      </c>
      <c r="U212">
        <f>_xlfn.IFS(F212=2017, VLOOKUP(H212, 'State Pop'!$B$2:$F$55,5),F212=2016, VLOOKUP(H212, 'State Pop'!$B$2:$F$55,4), F212=2015, VLOOKUP(H212, 'State Pop'!$B$2:$F$55,3), F212=2014, VLOOKUP(H212, 'State Pop'!$B$2:$F$55,2))</f>
        <v>0</v>
      </c>
      <c r="V212">
        <f>_xlfn.IFS(C212=2014, _xlfn.IFS(D212=1, VLOOKUP(H212, Film_Workers!$B$2:$AR$55, 2, FALSE), D212=2, VLOOKUP(H212, Film_Workers!$B$2:$AR$55, 3, FALSE), D212=3, VLOOKUP(H212, Film_Workers!$B$2:$AR$55, 4, FALSE), D212=4, VLOOKUP(H212, Film_Workers!$B$2:$AR$55, 5, FALSE), D212=5, VLOOKUP(H212, Film_Workers!$B$2:$AR$55, 6, FALSE), D212=6, VLOOKUP(H212, Film_Workers!$B$2:$AR$55, 7, FALSE), D212=7, VLOOKUP(H212, Film_Workers!$B$2:$AR$55, 8, FALSE), D212=8, VLOOKUP(H212, Film_Workers!$B$2:$AR$55, 9, FALSE), D212=9, VLOOKUP(H212, Film_Workers!$B$2:$AR$55, 10, FALSE), D212=10, VLOOKUP(H212, Film_Workers!$B$2:$AR$55, 11, FALSE), D212=11, VLOOKUP(H212, Film_Workers!$B$2:$AR$55, 12, FALSE), D212=12, VLOOKUP(H212, Film_Workers!$B$2:$AR$55, 13, FALSE)), C212=2015, _xlfn.IFS(D212=1, VLOOKUP(H212, Film_Workers!$B$2:$AR$55, 14, FALSE), D212=2, VLOOKUP(H212, Film_Workers!$B$2:$AR$55, 15, FALSE), D212=3, VLOOKUP(H212, Film_Workers!$B$2:$AR$55, 16, FALSE), D212=4, VLOOKUP(H212, Film_Workers!$B$2:$AR$55, 17, FALSE), D212=5, VLOOKUP(H212, Film_Workers!$B$2:$AR$55, 18, FALSE), D212=6, VLOOKUP(H212, Film_Workers!$B$2:$AR$55, 19, FALSE), D212=7, VLOOKUP(H212, Film_Workers!$B$2:$AR$55, 20, FALSE), D212=8, VLOOKUP(H212, Film_Workers!$B$2:$AR$55, 21, FALSE), D212=9, VLOOKUP(H212, Film_Workers!$B$2:$AR$55, 22, FALSE), D212=10, VLOOKUP(H212, Film_Workers!$B$2:$AR$55, 23, FALSE), D212=11, VLOOKUP(H212, Film_Workers!$B$2:$AR$55, 24, FALSE), D212=12, VLOOKUP(H212, Film_Workers!$B$2:$AR$55, 25, FALSE)), C212=2016, _xlfn.IFS(D212=1, VLOOKUP(H212, Film_Workers!$B$2:$AR$55, 26, FALSE), D212=2, VLOOKUP(H212, Film_Workers!$B$2:$AR$55, 27, FALSE), D212=3, VLOOKUP(H212, Film_Workers!$B$2:$AR$55, 28, FALSE), D212=4, VLOOKUP(H212, Film_Workers!$B$2:$AR$55, 29, FALSE), D212=5, VLOOKUP(H212, Film_Workers!$B$2:$AR$55, 30, FALSE), D212=6, VLOOKUP(H212, Film_Workers!$B$2:$AR$55, 31, FALSE), D212=7, VLOOKUP(H212, Film_Workers!$B$2:$AR$55, 32, FALSE), D212=8, VLOOKUP(H212, Film_Workers!$B$2:$AR$55, 33, FALSE), D212=9, VLOOKUP(H212, Film_Workers!$B$2:$AR$55, 34, FALSE), D212=10, VLOOKUP(H212, Film_Workers!$B$2:$AR$55, 35, FALSE), D212=11, VLOOKUP(H212, Film_Workers!$B$2:$AR$55, 36, FALSE), D212=12, VLOOKUP(H212, Film_Workers!$B$2:$AR$55, 37, FALSE)), C212=2017, _xlfn.IFS(D212=1, VLOOKUP(H212, Film_Workers!$B$2:$AR$55, 38, FALSE), D212=2, VLOOKUP(H212, Film_Workers!$B$2:$AR$55, 39, FALSE), D212=3, VLOOKUP(H212, Film_Workers!$B$2:$AR$55, 40, FALSE), D212=4, VLOOKUP(H212, Film_Workers!$B$2:$AR$55, 41, FALSE), D212=5, VLOOKUP(H212, Film_Workers!$B$2:$AR$55, 42, FALSE), D212=6, VLOOKUP(H212, Film_Workers!$B$2:$AR$55, 43)))</f>
        <v>0</v>
      </c>
      <c r="W212">
        <f>_xlfn.IFS(C212=2014, _xlfn.IFS(D212=1, VLOOKUP(H212, Priv_Workers!$B$2:$AR$55, 2, FALSE), D212=2, VLOOKUP(H212, Priv_Workers!$B$2:$AR$55, 3, FALSE), D212=3, VLOOKUP(H212, Priv_Workers!$B$2:$AR$55, 4, FALSE), D212=4, VLOOKUP(H212, Priv_Workers!$B$2:$AR$55, 5, FALSE), D212=5, VLOOKUP(H212, Priv_Workers!$B$2:$AR$55, 6, FALSE), D212=6, VLOOKUP(H212, Priv_Workers!$B$2:$AR$55, 7, FALSE), D212=7, VLOOKUP(H212, Priv_Workers!$B$2:$AR$55, 8, FALSE), D212=8, VLOOKUP(H212, Priv_Workers!$B$2:$AR$55, 9, FALSE), D212=9, VLOOKUP(H212, Priv_Workers!$B$2:$AR$55, 10, FALSE), D212=10, VLOOKUP(H212, Priv_Workers!$B$2:$AR$55, 11, FALSE), D212=11, VLOOKUP(H212, Priv_Workers!$B$2:$AR$55, 12, FALSE), D212=12, VLOOKUP(H212, Priv_Workers!$B$2:$AR$55, 13, FALSE)), C212=2015, _xlfn.IFS(D212=1, VLOOKUP(H212, Priv_Workers!$B$2:$AR$55, 14, FALSE), D212=2, VLOOKUP(H212, Priv_Workers!$B$2:$AR$55, 15, FALSE), D212=3, VLOOKUP(H212, Priv_Workers!$B$2:$AR$55, 16, FALSE), D212=4, VLOOKUP(H212, Priv_Workers!$B$2:$AR$55, 17, FALSE), D212=5, VLOOKUP(H212, Priv_Workers!$B$2:$AR$55, 18, FALSE), D212=6, VLOOKUP(H212, Priv_Workers!$B$2:$AR$55, 19, FALSE), D212=7, VLOOKUP(H212, Priv_Workers!$B$2:$AR$55, 20, FALSE), D212=8, VLOOKUP(H212, Priv_Workers!$B$2:$AR$55, 21, FALSE), D212=9, VLOOKUP(H212, Priv_Workers!$B$2:$AR$55, 22, FALSE), D212=10, VLOOKUP(H212, Priv_Workers!$B$2:$AR$55, 23, FALSE), D212=11, VLOOKUP(H212, Priv_Workers!$B$2:$AR$55, 24, FALSE), D212=12, VLOOKUP(H212, Priv_Workers!$B$2:$AR$55, 25, FALSE)), C212=2016, _xlfn.IFS(D212=1, VLOOKUP(H212, Priv_Workers!$B$2:$AR$55, 26, FALSE), D212=2, VLOOKUP(H212, Priv_Workers!$B$2:$AR$55, 27, FALSE), D212=3, VLOOKUP(H212, Priv_Workers!$B$2:$AR$55, 28, FALSE), D212=4, VLOOKUP(H212, Priv_Workers!$B$2:$AR$55, 29, FALSE), D212=5, VLOOKUP(H212, Priv_Workers!$B$2:$AR$55, 30, FALSE), D212=6, VLOOKUP(H212, Priv_Workers!$B$2:$AR$55, 31, FALSE), D212=7, VLOOKUP(H212, Priv_Workers!$B$2:$AR$55, 32, FALSE), D212=8, VLOOKUP(H212, Priv_Workers!$B$2:$AR$55, 33, FALSE), D212=9, VLOOKUP(H212, Priv_Workers!$B$2:$AR$55, 34, FALSE), D212=10, VLOOKUP(H212, Priv_Workers!$B$2:$AR$55, 35, FALSE), D212=11, VLOOKUP(H212, Priv_Workers!$B$2:$AR$55, 36, FALSE), D212=12, VLOOKUP(H212, Priv_Workers!$B$2:$AR$55, 37, FALSE)), C212=2017, _xlfn.IFS(D212=1, VLOOKUP(H212, Priv_Workers!$B$2:$AR$55, 38, FALSE), D212=2, VLOOKUP(H212, Priv_Workers!$B$2:$AR$55, 39, FALSE), D212=3, VLOOKUP(H212, Priv_Workers!$B$2:$AR$55, 40, FALSE), D212=4, VLOOKUP(H212, Priv_Workers!$B$2:$AR$55, 41, FALSE), D212=5, VLOOKUP(H212, Priv_Workers!$B$2:$AR$55, 42, FALSE), D212=6, VLOOKUP(H212, Priv_Workers!$B$2:$AR$55, 43)))</f>
        <v>0</v>
      </c>
      <c r="X212" s="15" t="e">
        <f t="shared" si="27"/>
        <v>#DIV/0!</v>
      </c>
      <c r="Y212" s="8">
        <f>_xlfn.IFS(C212=2014, _xlfn.IFS(E212=1, VLOOKUP(H212, Wage_Info!$B$2:$AD$55, 2, FALSE), E212=2, VLOOKUP(H212, Wage_Info!$B$2:$AD$55, 3, FALSE), E212=3, VLOOKUP(H212, Wage_Info!$B$2:$AD$55, 4, FALSE), E212=4, VLOOKUP(H212, Wage_Info!$B$2:$AD$55, 5, FALSE)), C212=2015, _xlfn.IFS(E212=1, VLOOKUP(H212, Wage_Info!$B$2:$AD$55, 6, FALSE), E212=2, VLOOKUP(H212, Wage_Info!$B$2:$AD$55, 7, FALSE), E212=3, VLOOKUP(H212, Wage_Info!$B$2:$AD$55, 8, FALSE), E212=4, VLOOKUP(H212, Wage_Info!$B$2:$AD$55, 9, FALSE)), C212=2016, _xlfn.IFS(E212=1, VLOOKUP(H212, Wage_Info!$B$2:$AD$55, 10, FALSE), E212=2, VLOOKUP(H212, Wage_Info!$B$2:$AD$55, 11, FALSE), E212=3, VLOOKUP(H212, Wage_Info!$B$2:$AD$55, 12, FALSE), E212=4, VLOOKUP(H212, Wage_Info!$B$2:$AD$55, 13, FALSE)), C212=2017, _xlfn.IFS(E212=1, VLOOKUP(H212, Wage_Info!$B$2:$AD$55, 14, FALSE), E212=2, VLOOKUP(H212, Wage_Info!$B$2:$AD$55, 15, FALSE)))</f>
        <v>0</v>
      </c>
      <c r="Z212" s="8">
        <f>_xlfn.IFS(C212=2014, _xlfn.IFS(E212=1, VLOOKUP(H212, Wage_Info!$B$2:$AD$55, 16, FALSE), E212=2, VLOOKUP(H212, Wage_Info!$B$2:$AD$55, 17, FALSE), E212=3, VLOOKUP(H212, Wage_Info!$B$2:$AD$55, 18, FALSE), E212=4, VLOOKUP(H212, Wage_Info!$B$2:$AD$55, 19, FALSE)), C212=2015, _xlfn.IFS(E212=1, VLOOKUP(H212, Wage_Info!$B$2:$AD$55, 20, FALSE), E212=2, VLOOKUP(H212, Wage_Info!$B$2:$AD$55, 21, FALSE), E212=3, VLOOKUP(H212, Wage_Info!$B$2:$AD$55, 22, FALSE), E212=4, VLOOKUP(H212, Wage_Info!$B$2:$AD$55, 23, FALSE)), C212=2016, _xlfn.IFS(E212=1, VLOOKUP(H212, Wage_Info!$B$2:$AD$55, 24, FALSE), E212=2, VLOOKUP(H212, Wage_Info!$B$2:$AD$55, 25, FALSE), E212=3, VLOOKUP(H212, Wage_Info!$B$2:$AD$55, 26, FALSE), E212=4, VLOOKUP(H212, Wage_Info!$B$2:$AD$55, 27, FALSE)), C212=2017, _xlfn.IFS(E212=1, VLOOKUP(H212, Wage_Info!$B$2:$AD$55, 28, FALSE), E212=2, VLOOKUP(H212, Wage_Info!$B$2:$AD$55, 29, FALSE)))</f>
        <v>0</v>
      </c>
      <c r="AA212" s="16" t="e">
        <f t="shared" si="28"/>
        <v>#DIV/0!</v>
      </c>
      <c r="AB212">
        <f>Key!C208</f>
        <v>1</v>
      </c>
      <c r="AC212">
        <f t="shared" si="29"/>
        <v>0</v>
      </c>
      <c r="AD212">
        <f t="shared" si="30"/>
        <v>0</v>
      </c>
      <c r="AE212">
        <f t="shared" si="31"/>
        <v>0</v>
      </c>
    </row>
    <row r="213" spans="1:31" x14ac:dyDescent="0.3">
      <c r="A213">
        <v>247</v>
      </c>
      <c r="B213">
        <v>66</v>
      </c>
      <c r="C213">
        <v>2015</v>
      </c>
      <c r="D213">
        <v>10</v>
      </c>
      <c r="E213">
        <f t="shared" si="24"/>
        <v>4</v>
      </c>
      <c r="F213">
        <v>2017</v>
      </c>
      <c r="G213" t="s">
        <v>185</v>
      </c>
      <c r="H213" s="13">
        <f>VALUE(IF(G213="foreign",53,SUBSTITUTE(G213,G213,VLOOKUP(G213,Key!$F$2:$G$55,2,))))</f>
        <v>33</v>
      </c>
      <c r="I213" t="s">
        <v>185</v>
      </c>
      <c r="J213">
        <f>VALUE(_xlfn.IFS(I213="foreign",53,I213="fictional",54,NOT(OR(I213="foreign",I213="fictional")),SUBSTITUTE(I213,I213,VLOOKUP(I213,Key!$F$2:$G$55,2,))))</f>
        <v>33</v>
      </c>
      <c r="K213">
        <f t="shared" si="25"/>
        <v>1</v>
      </c>
      <c r="L213">
        <f>VLOOKUP(H213, Key!$G$2:$J$54, 2)</f>
        <v>3</v>
      </c>
      <c r="M213">
        <f>VLOOKUP(J213, Key!$G$2:$J$54, 2)</f>
        <v>3</v>
      </c>
      <c r="N213">
        <f>VLOOKUP("*"&amp;G213&amp;"*",Key!$M$2:$N$6,2,FALSE)</f>
        <v>2</v>
      </c>
      <c r="O213">
        <f>VLOOKUP("*"&amp;G213&amp;"*",Key!$Q$2:$R$11,2,FALSE)</f>
        <v>3</v>
      </c>
      <c r="P213">
        <v>3113</v>
      </c>
      <c r="Q213" s="8">
        <v>40000000</v>
      </c>
      <c r="R213" t="s">
        <v>215</v>
      </c>
      <c r="S213">
        <f>VLOOKUP(R213, Key!$T$2:$U$23, 2, FALSE)</f>
        <v>7</v>
      </c>
      <c r="T213">
        <f t="shared" si="26"/>
        <v>1</v>
      </c>
      <c r="U213">
        <f>_xlfn.IFS(F213=2017, VLOOKUP(H213, 'State Pop'!$B$2:$F$55,5),F213=2016, VLOOKUP(H213, 'State Pop'!$B$2:$F$55,4), F213=2015, VLOOKUP(H213, 'State Pop'!$B$2:$F$55,3), F213=2014, VLOOKUP(H213, 'State Pop'!$B$2:$F$55,2))</f>
        <v>19849399</v>
      </c>
      <c r="V213">
        <f>_xlfn.IFS(C213=2014, _xlfn.IFS(D213=1, VLOOKUP(H213, Film_Workers!$B$2:$AR$55, 2, FALSE), D213=2, VLOOKUP(H213, Film_Workers!$B$2:$AR$55, 3, FALSE), D213=3, VLOOKUP(H213, Film_Workers!$B$2:$AR$55, 4, FALSE), D213=4, VLOOKUP(H213, Film_Workers!$B$2:$AR$55, 5, FALSE), D213=5, VLOOKUP(H213, Film_Workers!$B$2:$AR$55, 6, FALSE), D213=6, VLOOKUP(H213, Film_Workers!$B$2:$AR$55, 7, FALSE), D213=7, VLOOKUP(H213, Film_Workers!$B$2:$AR$55, 8, FALSE), D213=8, VLOOKUP(H213, Film_Workers!$B$2:$AR$55, 9, FALSE), D213=9, VLOOKUP(H213, Film_Workers!$B$2:$AR$55, 10, FALSE), D213=10, VLOOKUP(H213, Film_Workers!$B$2:$AR$55, 11, FALSE), D213=11, VLOOKUP(H213, Film_Workers!$B$2:$AR$55, 12, FALSE), D213=12, VLOOKUP(H213, Film_Workers!$B$2:$AR$55, 13, FALSE)), C213=2015, _xlfn.IFS(D213=1, VLOOKUP(H213, Film_Workers!$B$2:$AR$55, 14, FALSE), D213=2, VLOOKUP(H213, Film_Workers!$B$2:$AR$55, 15, FALSE), D213=3, VLOOKUP(H213, Film_Workers!$B$2:$AR$55, 16, FALSE), D213=4, VLOOKUP(H213, Film_Workers!$B$2:$AR$55, 17, FALSE), D213=5, VLOOKUP(H213, Film_Workers!$B$2:$AR$55, 18, FALSE), D213=6, VLOOKUP(H213, Film_Workers!$B$2:$AR$55, 19, FALSE), D213=7, VLOOKUP(H213, Film_Workers!$B$2:$AR$55, 20, FALSE), D213=8, VLOOKUP(H213, Film_Workers!$B$2:$AR$55, 21, FALSE), D213=9, VLOOKUP(H213, Film_Workers!$B$2:$AR$55, 22, FALSE), D213=10, VLOOKUP(H213, Film_Workers!$B$2:$AR$55, 23, FALSE), D213=11, VLOOKUP(H213, Film_Workers!$B$2:$AR$55, 24, FALSE), D213=12, VLOOKUP(H213, Film_Workers!$B$2:$AR$55, 25, FALSE)), C213=2016, _xlfn.IFS(D213=1, VLOOKUP(H213, Film_Workers!$B$2:$AR$55, 26, FALSE), D213=2, VLOOKUP(H213, Film_Workers!$B$2:$AR$55, 27, FALSE), D213=3, VLOOKUP(H213, Film_Workers!$B$2:$AR$55, 28, FALSE), D213=4, VLOOKUP(H213, Film_Workers!$B$2:$AR$55, 29, FALSE), D213=5, VLOOKUP(H213, Film_Workers!$B$2:$AR$55, 30, FALSE), D213=6, VLOOKUP(H213, Film_Workers!$B$2:$AR$55, 31, FALSE), D213=7, VLOOKUP(H213, Film_Workers!$B$2:$AR$55, 32, FALSE), D213=8, VLOOKUP(H213, Film_Workers!$B$2:$AR$55, 33, FALSE), D213=9, VLOOKUP(H213, Film_Workers!$B$2:$AR$55, 34, FALSE), D213=10, VLOOKUP(H213, Film_Workers!$B$2:$AR$55, 35, FALSE), D213=11, VLOOKUP(H213, Film_Workers!$B$2:$AR$55, 36, FALSE), D213=12, VLOOKUP(H213, Film_Workers!$B$2:$AR$55, 37, FALSE)), C213=2017, _xlfn.IFS(D213=1, VLOOKUP(H213, Film_Workers!$B$2:$AR$55, 38, FALSE), D213=2, VLOOKUP(H213, Film_Workers!$B$2:$AR$55, 39, FALSE), D213=3, VLOOKUP(H213, Film_Workers!$B$2:$AR$55, 40, FALSE), D213=4, VLOOKUP(H213, Film_Workers!$B$2:$AR$55, 41, FALSE), D213=5, VLOOKUP(H213, Film_Workers!$B$2:$AR$55, 42, FALSE), D213=6, VLOOKUP(H213, Film_Workers!$B$2:$AR$55, 43)))</f>
        <v>46641</v>
      </c>
      <c r="W213">
        <f>_xlfn.IFS(C213=2014, _xlfn.IFS(D213=1, VLOOKUP(H213, Priv_Workers!$B$2:$AR$55, 2, FALSE), D213=2, VLOOKUP(H213, Priv_Workers!$B$2:$AR$55, 3, FALSE), D213=3, VLOOKUP(H213, Priv_Workers!$B$2:$AR$55, 4, FALSE), D213=4, VLOOKUP(H213, Priv_Workers!$B$2:$AR$55, 5, FALSE), D213=5, VLOOKUP(H213, Priv_Workers!$B$2:$AR$55, 6, FALSE), D213=6, VLOOKUP(H213, Priv_Workers!$B$2:$AR$55, 7, FALSE), D213=7, VLOOKUP(H213, Priv_Workers!$B$2:$AR$55, 8, FALSE), D213=8, VLOOKUP(H213, Priv_Workers!$B$2:$AR$55, 9, FALSE), D213=9, VLOOKUP(H213, Priv_Workers!$B$2:$AR$55, 10, FALSE), D213=10, VLOOKUP(H213, Priv_Workers!$B$2:$AR$55, 11, FALSE), D213=11, VLOOKUP(H213, Priv_Workers!$B$2:$AR$55, 12, FALSE), D213=12, VLOOKUP(H213, Priv_Workers!$B$2:$AR$55, 13, FALSE)), C213=2015, _xlfn.IFS(D213=1, VLOOKUP(H213, Priv_Workers!$B$2:$AR$55, 14, FALSE), D213=2, VLOOKUP(H213, Priv_Workers!$B$2:$AR$55, 15, FALSE), D213=3, VLOOKUP(H213, Priv_Workers!$B$2:$AR$55, 16, FALSE), D213=4, VLOOKUP(H213, Priv_Workers!$B$2:$AR$55, 17, FALSE), D213=5, VLOOKUP(H213, Priv_Workers!$B$2:$AR$55, 18, FALSE), D213=6, VLOOKUP(H213, Priv_Workers!$B$2:$AR$55, 19, FALSE), D213=7, VLOOKUP(H213, Priv_Workers!$B$2:$AR$55, 20, FALSE), D213=8, VLOOKUP(H213, Priv_Workers!$B$2:$AR$55, 21, FALSE), D213=9, VLOOKUP(H213, Priv_Workers!$B$2:$AR$55, 22, FALSE), D213=10, VLOOKUP(H213, Priv_Workers!$B$2:$AR$55, 23, FALSE), D213=11, VLOOKUP(H213, Priv_Workers!$B$2:$AR$55, 24, FALSE), D213=12, VLOOKUP(H213, Priv_Workers!$B$2:$AR$55, 25, FALSE)), C213=2016, _xlfn.IFS(D213=1, VLOOKUP(H213, Priv_Workers!$B$2:$AR$55, 26, FALSE), D213=2, VLOOKUP(H213, Priv_Workers!$B$2:$AR$55, 27, FALSE), D213=3, VLOOKUP(H213, Priv_Workers!$B$2:$AR$55, 28, FALSE), D213=4, VLOOKUP(H213, Priv_Workers!$B$2:$AR$55, 29, FALSE), D213=5, VLOOKUP(H213, Priv_Workers!$B$2:$AR$55, 30, FALSE), D213=6, VLOOKUP(H213, Priv_Workers!$B$2:$AR$55, 31, FALSE), D213=7, VLOOKUP(H213, Priv_Workers!$B$2:$AR$55, 32, FALSE), D213=8, VLOOKUP(H213, Priv_Workers!$B$2:$AR$55, 33, FALSE), D213=9, VLOOKUP(H213, Priv_Workers!$B$2:$AR$55, 34, FALSE), D213=10, VLOOKUP(H213, Priv_Workers!$B$2:$AR$55, 35, FALSE), D213=11, VLOOKUP(H213, Priv_Workers!$B$2:$AR$55, 36, FALSE), D213=12, VLOOKUP(H213, Priv_Workers!$B$2:$AR$55, 37, FALSE)), C213=2017, _xlfn.IFS(D213=1, VLOOKUP(H213, Priv_Workers!$B$2:$AR$55, 38, FALSE), D213=2, VLOOKUP(H213, Priv_Workers!$B$2:$AR$55, 39, FALSE), D213=3, VLOOKUP(H213, Priv_Workers!$B$2:$AR$55, 40, FALSE), D213=4, VLOOKUP(H213, Priv_Workers!$B$2:$AR$55, 41, FALSE), D213=5, VLOOKUP(H213, Priv_Workers!$B$2:$AR$55, 42, FALSE), D213=6, VLOOKUP(H213, Priv_Workers!$B$2:$AR$55, 43)))</f>
        <v>7778137</v>
      </c>
      <c r="X213" s="15">
        <f t="shared" si="27"/>
        <v>5.9964230509182339E-3</v>
      </c>
      <c r="Y213" s="8">
        <f>_xlfn.IFS(C213=2014, _xlfn.IFS(E213=1, VLOOKUP(H213, Wage_Info!$B$2:$AD$55, 2, FALSE), E213=2, VLOOKUP(H213, Wage_Info!$B$2:$AD$55, 3, FALSE), E213=3, VLOOKUP(H213, Wage_Info!$B$2:$AD$55, 4, FALSE), E213=4, VLOOKUP(H213, Wage_Info!$B$2:$AD$55, 5, FALSE)), C213=2015, _xlfn.IFS(E213=1, VLOOKUP(H213, Wage_Info!$B$2:$AD$55, 6, FALSE), E213=2, VLOOKUP(H213, Wage_Info!$B$2:$AD$55, 7, FALSE), E213=3, VLOOKUP(H213, Wage_Info!$B$2:$AD$55, 8, FALSE), E213=4, VLOOKUP(H213, Wage_Info!$B$2:$AD$55, 9, FALSE)), C213=2016, _xlfn.IFS(E213=1, VLOOKUP(H213, Wage_Info!$B$2:$AD$55, 10, FALSE), E213=2, VLOOKUP(H213, Wage_Info!$B$2:$AD$55, 11, FALSE), E213=3, VLOOKUP(H213, Wage_Info!$B$2:$AD$55, 12, FALSE), E213=4, VLOOKUP(H213, Wage_Info!$B$2:$AD$55, 13, FALSE)), C213=2017, _xlfn.IFS(E213=1, VLOOKUP(H213, Wage_Info!$B$2:$AD$55, 14, FALSE), E213=2, VLOOKUP(H213, Wage_Info!$B$2:$AD$55, 15, FALSE)))</f>
        <v>1514736037</v>
      </c>
      <c r="Z213" s="8">
        <f>_xlfn.IFS(C213=2014, _xlfn.IFS(E213=1, VLOOKUP(H213, Wage_Info!$B$2:$AD$55, 16, FALSE), E213=2, VLOOKUP(H213, Wage_Info!$B$2:$AD$55, 17, FALSE), E213=3, VLOOKUP(H213, Wage_Info!$B$2:$AD$55, 18, FALSE), E213=4, VLOOKUP(H213, Wage_Info!$B$2:$AD$55, 19, FALSE)), C213=2015, _xlfn.IFS(E213=1, VLOOKUP(H213, Wage_Info!$B$2:$AD$55, 20, FALSE), E213=2, VLOOKUP(H213, Wage_Info!$B$2:$AD$55, 21, FALSE), E213=3, VLOOKUP(H213, Wage_Info!$B$2:$AD$55, 22, FALSE), E213=4, VLOOKUP(H213, Wage_Info!$B$2:$AD$55, 23, FALSE)), C213=2016, _xlfn.IFS(E213=1, VLOOKUP(H213, Wage_Info!$B$2:$AD$55, 24, FALSE), E213=2, VLOOKUP(H213, Wage_Info!$B$2:$AD$55, 25, FALSE), E213=3, VLOOKUP(H213, Wage_Info!$B$2:$AD$55, 26, FALSE), E213=4, VLOOKUP(H213, Wage_Info!$B$2:$AD$55, 27, FALSE)), C213=2017, _xlfn.IFS(E213=1, VLOOKUP(H213, Wage_Info!$B$2:$AD$55, 28, FALSE), E213=2, VLOOKUP(H213, Wage_Info!$B$2:$AD$55, 29, FALSE)))</f>
        <v>142553536837</v>
      </c>
      <c r="AA213" s="16">
        <f t="shared" si="28"/>
        <v>1.0625734517776257E-2</v>
      </c>
      <c r="AB213">
        <f>Key!C248</f>
        <v>1</v>
      </c>
      <c r="AC213">
        <f t="shared" si="29"/>
        <v>0</v>
      </c>
      <c r="AD213">
        <f t="shared" si="30"/>
        <v>1</v>
      </c>
      <c r="AE213">
        <f t="shared" si="31"/>
        <v>1</v>
      </c>
    </row>
    <row r="214" spans="1:31" x14ac:dyDescent="0.3">
      <c r="A214">
        <v>251</v>
      </c>
      <c r="B214">
        <v>70</v>
      </c>
      <c r="C214">
        <v>2015</v>
      </c>
      <c r="D214">
        <v>10</v>
      </c>
      <c r="E214">
        <f t="shared" si="24"/>
        <v>4</v>
      </c>
      <c r="F214">
        <v>2017</v>
      </c>
      <c r="G214" t="s">
        <v>282</v>
      </c>
      <c r="H214" s="13">
        <f>VALUE(IF(G214="foreign",53,SUBSTITUTE(G214,G214,VLOOKUP(G214,Key!$F$2:$G$55,2,))))</f>
        <v>53</v>
      </c>
      <c r="I214" t="s">
        <v>216</v>
      </c>
      <c r="J214">
        <f>VALUE(_xlfn.IFS(I214="foreign",53,I214="fictional",54,NOT(OR(I214="foreign",I214="fictional")),SUBSTITUTE(I214,I214,VLOOKUP(I214,Key!$F$2:$G$55,2,))))</f>
        <v>54</v>
      </c>
      <c r="K214">
        <f t="shared" si="25"/>
        <v>0</v>
      </c>
      <c r="L214">
        <f>VLOOKUP(H214, Key!$G$2:$J$54, 2)</f>
        <v>0</v>
      </c>
      <c r="M214">
        <f>VLOOKUP(J214, Key!$G$2:$J$54, 2)</f>
        <v>0</v>
      </c>
      <c r="N214">
        <f>VLOOKUP("*"&amp;G214&amp;"*",Key!$M$2:$N$6,2,FALSE)</f>
        <v>0</v>
      </c>
      <c r="O214">
        <f>VLOOKUP("*"&amp;G214&amp;"*",Key!$Q$2:$R$11,2,FALSE)</f>
        <v>0</v>
      </c>
      <c r="P214">
        <v>3070</v>
      </c>
      <c r="Q214" s="8">
        <v>35000000</v>
      </c>
      <c r="R214" t="s">
        <v>246</v>
      </c>
      <c r="S214">
        <f>VLOOKUP(R214, Key!$T$2:$U$23, 2, FALSE)</f>
        <v>6</v>
      </c>
      <c r="T214">
        <f t="shared" si="26"/>
        <v>0</v>
      </c>
      <c r="U214">
        <f>_xlfn.IFS(F214=2017, VLOOKUP(H214, 'State Pop'!$B$2:$F$55,5),F214=2016, VLOOKUP(H214, 'State Pop'!$B$2:$F$55,4), F214=2015, VLOOKUP(H214, 'State Pop'!$B$2:$F$55,3), F214=2014, VLOOKUP(H214, 'State Pop'!$B$2:$F$55,2))</f>
        <v>0</v>
      </c>
      <c r="V214">
        <f>_xlfn.IFS(C214=2014, _xlfn.IFS(D214=1, VLOOKUP(H214, Film_Workers!$B$2:$AR$55, 2, FALSE), D214=2, VLOOKUP(H214, Film_Workers!$B$2:$AR$55, 3, FALSE), D214=3, VLOOKUP(H214, Film_Workers!$B$2:$AR$55, 4, FALSE), D214=4, VLOOKUP(H214, Film_Workers!$B$2:$AR$55, 5, FALSE), D214=5, VLOOKUP(H214, Film_Workers!$B$2:$AR$55, 6, FALSE), D214=6, VLOOKUP(H214, Film_Workers!$B$2:$AR$55, 7, FALSE), D214=7, VLOOKUP(H214, Film_Workers!$B$2:$AR$55, 8, FALSE), D214=8, VLOOKUP(H214, Film_Workers!$B$2:$AR$55, 9, FALSE), D214=9, VLOOKUP(H214, Film_Workers!$B$2:$AR$55, 10, FALSE), D214=10, VLOOKUP(H214, Film_Workers!$B$2:$AR$55, 11, FALSE), D214=11, VLOOKUP(H214, Film_Workers!$B$2:$AR$55, 12, FALSE), D214=12, VLOOKUP(H214, Film_Workers!$B$2:$AR$55, 13, FALSE)), C214=2015, _xlfn.IFS(D214=1, VLOOKUP(H214, Film_Workers!$B$2:$AR$55, 14, FALSE), D214=2, VLOOKUP(H214, Film_Workers!$B$2:$AR$55, 15, FALSE), D214=3, VLOOKUP(H214, Film_Workers!$B$2:$AR$55, 16, FALSE), D214=4, VLOOKUP(H214, Film_Workers!$B$2:$AR$55, 17, FALSE), D214=5, VLOOKUP(H214, Film_Workers!$B$2:$AR$55, 18, FALSE), D214=6, VLOOKUP(H214, Film_Workers!$B$2:$AR$55, 19, FALSE), D214=7, VLOOKUP(H214, Film_Workers!$B$2:$AR$55, 20, FALSE), D214=8, VLOOKUP(H214, Film_Workers!$B$2:$AR$55, 21, FALSE), D214=9, VLOOKUP(H214, Film_Workers!$B$2:$AR$55, 22, FALSE), D214=10, VLOOKUP(H214, Film_Workers!$B$2:$AR$55, 23, FALSE), D214=11, VLOOKUP(H214, Film_Workers!$B$2:$AR$55, 24, FALSE), D214=12, VLOOKUP(H214, Film_Workers!$B$2:$AR$55, 25, FALSE)), C214=2016, _xlfn.IFS(D214=1, VLOOKUP(H214, Film_Workers!$B$2:$AR$55, 26, FALSE), D214=2, VLOOKUP(H214, Film_Workers!$B$2:$AR$55, 27, FALSE), D214=3, VLOOKUP(H214, Film_Workers!$B$2:$AR$55, 28, FALSE), D214=4, VLOOKUP(H214, Film_Workers!$B$2:$AR$55, 29, FALSE), D214=5, VLOOKUP(H214, Film_Workers!$B$2:$AR$55, 30, FALSE), D214=6, VLOOKUP(H214, Film_Workers!$B$2:$AR$55, 31, FALSE), D214=7, VLOOKUP(H214, Film_Workers!$B$2:$AR$55, 32, FALSE), D214=8, VLOOKUP(H214, Film_Workers!$B$2:$AR$55, 33, FALSE), D214=9, VLOOKUP(H214, Film_Workers!$B$2:$AR$55, 34, FALSE), D214=10, VLOOKUP(H214, Film_Workers!$B$2:$AR$55, 35, FALSE), D214=11, VLOOKUP(H214, Film_Workers!$B$2:$AR$55, 36, FALSE), D214=12, VLOOKUP(H214, Film_Workers!$B$2:$AR$55, 37, FALSE)), C214=2017, _xlfn.IFS(D214=1, VLOOKUP(H214, Film_Workers!$B$2:$AR$55, 38, FALSE), D214=2, VLOOKUP(H214, Film_Workers!$B$2:$AR$55, 39, FALSE), D214=3, VLOOKUP(H214, Film_Workers!$B$2:$AR$55, 40, FALSE), D214=4, VLOOKUP(H214, Film_Workers!$B$2:$AR$55, 41, FALSE), D214=5, VLOOKUP(H214, Film_Workers!$B$2:$AR$55, 42, FALSE), D214=6, VLOOKUP(H214, Film_Workers!$B$2:$AR$55, 43)))</f>
        <v>0</v>
      </c>
      <c r="W214">
        <f>_xlfn.IFS(C214=2014, _xlfn.IFS(D214=1, VLOOKUP(H214, Priv_Workers!$B$2:$AR$55, 2, FALSE), D214=2, VLOOKUP(H214, Priv_Workers!$B$2:$AR$55, 3, FALSE), D214=3, VLOOKUP(H214, Priv_Workers!$B$2:$AR$55, 4, FALSE), D214=4, VLOOKUP(H214, Priv_Workers!$B$2:$AR$55, 5, FALSE), D214=5, VLOOKUP(H214, Priv_Workers!$B$2:$AR$55, 6, FALSE), D214=6, VLOOKUP(H214, Priv_Workers!$B$2:$AR$55, 7, FALSE), D214=7, VLOOKUP(H214, Priv_Workers!$B$2:$AR$55, 8, FALSE), D214=8, VLOOKUP(H214, Priv_Workers!$B$2:$AR$55, 9, FALSE), D214=9, VLOOKUP(H214, Priv_Workers!$B$2:$AR$55, 10, FALSE), D214=10, VLOOKUP(H214, Priv_Workers!$B$2:$AR$55, 11, FALSE), D214=11, VLOOKUP(H214, Priv_Workers!$B$2:$AR$55, 12, FALSE), D214=12, VLOOKUP(H214, Priv_Workers!$B$2:$AR$55, 13, FALSE)), C214=2015, _xlfn.IFS(D214=1, VLOOKUP(H214, Priv_Workers!$B$2:$AR$55, 14, FALSE), D214=2, VLOOKUP(H214, Priv_Workers!$B$2:$AR$55, 15, FALSE), D214=3, VLOOKUP(H214, Priv_Workers!$B$2:$AR$55, 16, FALSE), D214=4, VLOOKUP(H214, Priv_Workers!$B$2:$AR$55, 17, FALSE), D214=5, VLOOKUP(H214, Priv_Workers!$B$2:$AR$55, 18, FALSE), D214=6, VLOOKUP(H214, Priv_Workers!$B$2:$AR$55, 19, FALSE), D214=7, VLOOKUP(H214, Priv_Workers!$B$2:$AR$55, 20, FALSE), D214=8, VLOOKUP(H214, Priv_Workers!$B$2:$AR$55, 21, FALSE), D214=9, VLOOKUP(H214, Priv_Workers!$B$2:$AR$55, 22, FALSE), D214=10, VLOOKUP(H214, Priv_Workers!$B$2:$AR$55, 23, FALSE), D214=11, VLOOKUP(H214, Priv_Workers!$B$2:$AR$55, 24, FALSE), D214=12, VLOOKUP(H214, Priv_Workers!$B$2:$AR$55, 25, FALSE)), C214=2016, _xlfn.IFS(D214=1, VLOOKUP(H214, Priv_Workers!$B$2:$AR$55, 26, FALSE), D214=2, VLOOKUP(H214, Priv_Workers!$B$2:$AR$55, 27, FALSE), D214=3, VLOOKUP(H214, Priv_Workers!$B$2:$AR$55, 28, FALSE), D214=4, VLOOKUP(H214, Priv_Workers!$B$2:$AR$55, 29, FALSE), D214=5, VLOOKUP(H214, Priv_Workers!$B$2:$AR$55, 30, FALSE), D214=6, VLOOKUP(H214, Priv_Workers!$B$2:$AR$55, 31, FALSE), D214=7, VLOOKUP(H214, Priv_Workers!$B$2:$AR$55, 32, FALSE), D214=8, VLOOKUP(H214, Priv_Workers!$B$2:$AR$55, 33, FALSE), D214=9, VLOOKUP(H214, Priv_Workers!$B$2:$AR$55, 34, FALSE), D214=10, VLOOKUP(H214, Priv_Workers!$B$2:$AR$55, 35, FALSE), D214=11, VLOOKUP(H214, Priv_Workers!$B$2:$AR$55, 36, FALSE), D214=12, VLOOKUP(H214, Priv_Workers!$B$2:$AR$55, 37, FALSE)), C214=2017, _xlfn.IFS(D214=1, VLOOKUP(H214, Priv_Workers!$B$2:$AR$55, 38, FALSE), D214=2, VLOOKUP(H214, Priv_Workers!$B$2:$AR$55, 39, FALSE), D214=3, VLOOKUP(H214, Priv_Workers!$B$2:$AR$55, 40, FALSE), D214=4, VLOOKUP(H214, Priv_Workers!$B$2:$AR$55, 41, FALSE), D214=5, VLOOKUP(H214, Priv_Workers!$B$2:$AR$55, 42, FALSE), D214=6, VLOOKUP(H214, Priv_Workers!$B$2:$AR$55, 43)))</f>
        <v>0</v>
      </c>
      <c r="X214" s="15" t="e">
        <f t="shared" si="27"/>
        <v>#DIV/0!</v>
      </c>
      <c r="Y214" s="8">
        <f>_xlfn.IFS(C214=2014, _xlfn.IFS(E214=1, VLOOKUP(H214, Wage_Info!$B$2:$AD$55, 2, FALSE), E214=2, VLOOKUP(H214, Wage_Info!$B$2:$AD$55, 3, FALSE), E214=3, VLOOKUP(H214, Wage_Info!$B$2:$AD$55, 4, FALSE), E214=4, VLOOKUP(H214, Wage_Info!$B$2:$AD$55, 5, FALSE)), C214=2015, _xlfn.IFS(E214=1, VLOOKUP(H214, Wage_Info!$B$2:$AD$55, 6, FALSE), E214=2, VLOOKUP(H214, Wage_Info!$B$2:$AD$55, 7, FALSE), E214=3, VLOOKUP(H214, Wage_Info!$B$2:$AD$55, 8, FALSE), E214=4, VLOOKUP(H214, Wage_Info!$B$2:$AD$55, 9, FALSE)), C214=2016, _xlfn.IFS(E214=1, VLOOKUP(H214, Wage_Info!$B$2:$AD$55, 10, FALSE), E214=2, VLOOKUP(H214, Wage_Info!$B$2:$AD$55, 11, FALSE), E214=3, VLOOKUP(H214, Wage_Info!$B$2:$AD$55, 12, FALSE), E214=4, VLOOKUP(H214, Wage_Info!$B$2:$AD$55, 13, FALSE)), C214=2017, _xlfn.IFS(E214=1, VLOOKUP(H214, Wage_Info!$B$2:$AD$55, 14, FALSE), E214=2, VLOOKUP(H214, Wage_Info!$B$2:$AD$55, 15, FALSE)))</f>
        <v>0</v>
      </c>
      <c r="Z214" s="8">
        <f>_xlfn.IFS(C214=2014, _xlfn.IFS(E214=1, VLOOKUP(H214, Wage_Info!$B$2:$AD$55, 16, FALSE), E214=2, VLOOKUP(H214, Wage_Info!$B$2:$AD$55, 17, FALSE), E214=3, VLOOKUP(H214, Wage_Info!$B$2:$AD$55, 18, FALSE), E214=4, VLOOKUP(H214, Wage_Info!$B$2:$AD$55, 19, FALSE)), C214=2015, _xlfn.IFS(E214=1, VLOOKUP(H214, Wage_Info!$B$2:$AD$55, 20, FALSE), E214=2, VLOOKUP(H214, Wage_Info!$B$2:$AD$55, 21, FALSE), E214=3, VLOOKUP(H214, Wage_Info!$B$2:$AD$55, 22, FALSE), E214=4, VLOOKUP(H214, Wage_Info!$B$2:$AD$55, 23, FALSE)), C214=2016, _xlfn.IFS(E214=1, VLOOKUP(H214, Wage_Info!$B$2:$AD$55, 24, FALSE), E214=2, VLOOKUP(H214, Wage_Info!$B$2:$AD$55, 25, FALSE), E214=3, VLOOKUP(H214, Wage_Info!$B$2:$AD$55, 26, FALSE), E214=4, VLOOKUP(H214, Wage_Info!$B$2:$AD$55, 27, FALSE)), C214=2017, _xlfn.IFS(E214=1, VLOOKUP(H214, Wage_Info!$B$2:$AD$55, 28, FALSE), E214=2, VLOOKUP(H214, Wage_Info!$B$2:$AD$55, 29, FALSE)))</f>
        <v>0</v>
      </c>
      <c r="AA214" s="16" t="e">
        <f t="shared" si="28"/>
        <v>#DIV/0!</v>
      </c>
      <c r="AB214">
        <f>Key!C252</f>
        <v>1</v>
      </c>
      <c r="AC214">
        <f t="shared" si="29"/>
        <v>0</v>
      </c>
      <c r="AD214">
        <f t="shared" si="30"/>
        <v>0</v>
      </c>
      <c r="AE214">
        <f t="shared" si="31"/>
        <v>0</v>
      </c>
    </row>
    <row r="215" spans="1:31" x14ac:dyDescent="0.3">
      <c r="A215">
        <v>259</v>
      </c>
      <c r="B215">
        <v>78</v>
      </c>
      <c r="C215">
        <v>2015</v>
      </c>
      <c r="D215">
        <v>10</v>
      </c>
      <c r="E215">
        <f t="shared" si="24"/>
        <v>4</v>
      </c>
      <c r="F215">
        <v>2017</v>
      </c>
      <c r="G215" t="s">
        <v>284</v>
      </c>
      <c r="H215" s="13">
        <f>VALUE(IF(G215="foreign",53,SUBSTITUTE(G215,G215,VLOOKUP(G215,Key!$F$2:$G$55,2,))))</f>
        <v>11</v>
      </c>
      <c r="I215" t="s">
        <v>216</v>
      </c>
      <c r="J215">
        <f>VALUE(_xlfn.IFS(I215="foreign",53,I215="fictional",54,NOT(OR(I215="foreign",I215="fictional")),SUBSTITUTE(I215,I215,VLOOKUP(I215,Key!$F$2:$G$55,2,))))</f>
        <v>54</v>
      </c>
      <c r="K215">
        <f t="shared" si="25"/>
        <v>0</v>
      </c>
      <c r="L215">
        <f>VLOOKUP(H215, Key!$G$2:$J$54, 2)</f>
        <v>5</v>
      </c>
      <c r="M215">
        <f>VLOOKUP(J215, Key!$G$2:$J$54, 2)</f>
        <v>0</v>
      </c>
      <c r="N215">
        <f>VLOOKUP("*"&amp;G215&amp;"*",Key!$M$2:$N$6,2,FALSE)</f>
        <v>3</v>
      </c>
      <c r="O215">
        <f>VLOOKUP("*"&amp;G215&amp;"*",Key!$Q$2:$R$11,2,FALSE)</f>
        <v>7</v>
      </c>
      <c r="P215">
        <v>2902</v>
      </c>
      <c r="Q215" s="8">
        <v>25000000</v>
      </c>
      <c r="R215" t="s">
        <v>176</v>
      </c>
      <c r="S215">
        <f>VLOOKUP(R215, Key!$T$2:$U$25, 2, FALSE)</f>
        <v>3</v>
      </c>
      <c r="T215">
        <f t="shared" si="26"/>
        <v>0</v>
      </c>
      <c r="U215">
        <f>_xlfn.IFS(F215=2017, VLOOKUP(H215, 'State Pop'!$B$2:$F$55,5),F215=2016, VLOOKUP(H215, 'State Pop'!$B$2:$F$55,4), F215=2015, VLOOKUP(H215, 'State Pop'!$B$2:$F$55,3), F215=2014, VLOOKUP(H215, 'State Pop'!$B$2:$F$55,2))</f>
        <v>10429379</v>
      </c>
      <c r="V215">
        <f>_xlfn.IFS(C215=2014, _xlfn.IFS(D215=1, VLOOKUP(H215, Film_Workers!$B$2:$AR$55, 2, FALSE), D215=2, VLOOKUP(H215, Film_Workers!$B$2:$AR$55, 3, FALSE), D215=3, VLOOKUP(H215, Film_Workers!$B$2:$AR$55, 4, FALSE), D215=4, VLOOKUP(H215, Film_Workers!$B$2:$AR$55, 5, FALSE), D215=5, VLOOKUP(H215, Film_Workers!$B$2:$AR$55, 6, FALSE), D215=6, VLOOKUP(H215, Film_Workers!$B$2:$AR$55, 7, FALSE), D215=7, VLOOKUP(H215, Film_Workers!$B$2:$AR$55, 8, FALSE), D215=8, VLOOKUP(H215, Film_Workers!$B$2:$AR$55, 9, FALSE), D215=9, VLOOKUP(H215, Film_Workers!$B$2:$AR$55, 10, FALSE), D215=10, VLOOKUP(H215, Film_Workers!$B$2:$AR$55, 11, FALSE), D215=11, VLOOKUP(H215, Film_Workers!$B$2:$AR$55, 12, FALSE), D215=12, VLOOKUP(H215, Film_Workers!$B$2:$AR$55, 13, FALSE)), C215=2015, _xlfn.IFS(D215=1, VLOOKUP(H215, Film_Workers!$B$2:$AR$55, 14, FALSE), D215=2, VLOOKUP(H215, Film_Workers!$B$2:$AR$55, 15, FALSE), D215=3, VLOOKUP(H215, Film_Workers!$B$2:$AR$55, 16, FALSE), D215=4, VLOOKUP(H215, Film_Workers!$B$2:$AR$55, 17, FALSE), D215=5, VLOOKUP(H215, Film_Workers!$B$2:$AR$55, 18, FALSE), D215=6, VLOOKUP(H215, Film_Workers!$B$2:$AR$55, 19, FALSE), D215=7, VLOOKUP(H215, Film_Workers!$B$2:$AR$55, 20, FALSE), D215=8, VLOOKUP(H215, Film_Workers!$B$2:$AR$55, 21, FALSE), D215=9, VLOOKUP(H215, Film_Workers!$B$2:$AR$55, 22, FALSE), D215=10, VLOOKUP(H215, Film_Workers!$B$2:$AR$55, 23, FALSE), D215=11, VLOOKUP(H215, Film_Workers!$B$2:$AR$55, 24, FALSE), D215=12, VLOOKUP(H215, Film_Workers!$B$2:$AR$55, 25, FALSE)), C215=2016, _xlfn.IFS(D215=1, VLOOKUP(H215, Film_Workers!$B$2:$AR$55, 26, FALSE), D215=2, VLOOKUP(H215, Film_Workers!$B$2:$AR$55, 27, FALSE), D215=3, VLOOKUP(H215, Film_Workers!$B$2:$AR$55, 28, FALSE), D215=4, VLOOKUP(H215, Film_Workers!$B$2:$AR$55, 29, FALSE), D215=5, VLOOKUP(H215, Film_Workers!$B$2:$AR$55, 30, FALSE), D215=6, VLOOKUP(H215, Film_Workers!$B$2:$AR$55, 31, FALSE), D215=7, VLOOKUP(H215, Film_Workers!$B$2:$AR$55, 32, FALSE), D215=8, VLOOKUP(H215, Film_Workers!$B$2:$AR$55, 33, FALSE), D215=9, VLOOKUP(H215, Film_Workers!$B$2:$AR$55, 34, FALSE), D215=10, VLOOKUP(H215, Film_Workers!$B$2:$AR$55, 35, FALSE), D215=11, VLOOKUP(H215, Film_Workers!$B$2:$AR$55, 36, FALSE), D215=12, VLOOKUP(H215, Film_Workers!$B$2:$AR$55, 37, FALSE)), C215=2017, _xlfn.IFS(D215=1, VLOOKUP(H215, Film_Workers!$B$2:$AR$55, 38, FALSE), D215=2, VLOOKUP(H215, Film_Workers!$B$2:$AR$55, 39, FALSE), D215=3, VLOOKUP(H215, Film_Workers!$B$2:$AR$55, 40, FALSE), D215=4, VLOOKUP(H215, Film_Workers!$B$2:$AR$55, 41, FALSE), D215=5, VLOOKUP(H215, Film_Workers!$B$2:$AR$55, 42, FALSE), D215=6, VLOOKUP(H215, Film_Workers!$B$2:$AR$55, 43)))</f>
        <v>11062</v>
      </c>
      <c r="W215">
        <f>_xlfn.IFS(C215=2014, _xlfn.IFS(D215=1, VLOOKUP(H215, Priv_Workers!$B$2:$AR$55, 2, FALSE), D215=2, VLOOKUP(H215, Priv_Workers!$B$2:$AR$55, 3, FALSE), D215=3, VLOOKUP(H215, Priv_Workers!$B$2:$AR$55, 4, FALSE), D215=4, VLOOKUP(H215, Priv_Workers!$B$2:$AR$55, 5, FALSE), D215=5, VLOOKUP(H215, Priv_Workers!$B$2:$AR$55, 6, FALSE), D215=6, VLOOKUP(H215, Priv_Workers!$B$2:$AR$55, 7, FALSE), D215=7, VLOOKUP(H215, Priv_Workers!$B$2:$AR$55, 8, FALSE), D215=8, VLOOKUP(H215, Priv_Workers!$B$2:$AR$55, 9, FALSE), D215=9, VLOOKUP(H215, Priv_Workers!$B$2:$AR$55, 10, FALSE), D215=10, VLOOKUP(H215, Priv_Workers!$B$2:$AR$55, 11, FALSE), D215=11, VLOOKUP(H215, Priv_Workers!$B$2:$AR$55, 12, FALSE), D215=12, VLOOKUP(H215, Priv_Workers!$B$2:$AR$55, 13, FALSE)), C215=2015, _xlfn.IFS(D215=1, VLOOKUP(H215, Priv_Workers!$B$2:$AR$55, 14, FALSE), D215=2, VLOOKUP(H215, Priv_Workers!$B$2:$AR$55, 15, FALSE), D215=3, VLOOKUP(H215, Priv_Workers!$B$2:$AR$55, 16, FALSE), D215=4, VLOOKUP(H215, Priv_Workers!$B$2:$AR$55, 17, FALSE), D215=5, VLOOKUP(H215, Priv_Workers!$B$2:$AR$55, 18, FALSE), D215=6, VLOOKUP(H215, Priv_Workers!$B$2:$AR$55, 19, FALSE), D215=7, VLOOKUP(H215, Priv_Workers!$B$2:$AR$55, 20, FALSE), D215=8, VLOOKUP(H215, Priv_Workers!$B$2:$AR$55, 21, FALSE), D215=9, VLOOKUP(H215, Priv_Workers!$B$2:$AR$55, 22, FALSE), D215=10, VLOOKUP(H215, Priv_Workers!$B$2:$AR$55, 23, FALSE), D215=11, VLOOKUP(H215, Priv_Workers!$B$2:$AR$55, 24, FALSE), D215=12, VLOOKUP(H215, Priv_Workers!$B$2:$AR$55, 25, FALSE)), C215=2016, _xlfn.IFS(D215=1, VLOOKUP(H215, Priv_Workers!$B$2:$AR$55, 26, FALSE), D215=2, VLOOKUP(H215, Priv_Workers!$B$2:$AR$55, 27, FALSE), D215=3, VLOOKUP(H215, Priv_Workers!$B$2:$AR$55, 28, FALSE), D215=4, VLOOKUP(H215, Priv_Workers!$B$2:$AR$55, 29, FALSE), D215=5, VLOOKUP(H215, Priv_Workers!$B$2:$AR$55, 30, FALSE), D215=6, VLOOKUP(H215, Priv_Workers!$B$2:$AR$55, 31, FALSE), D215=7, VLOOKUP(H215, Priv_Workers!$B$2:$AR$55, 32, FALSE), D215=8, VLOOKUP(H215, Priv_Workers!$B$2:$AR$55, 33, FALSE), D215=9, VLOOKUP(H215, Priv_Workers!$B$2:$AR$55, 34, FALSE), D215=10, VLOOKUP(H215, Priv_Workers!$B$2:$AR$55, 35, FALSE), D215=11, VLOOKUP(H215, Priv_Workers!$B$2:$AR$55, 36, FALSE), D215=12, VLOOKUP(H215, Priv_Workers!$B$2:$AR$55, 37, FALSE)), C215=2017, _xlfn.IFS(D215=1, VLOOKUP(H215, Priv_Workers!$B$2:$AR$55, 38, FALSE), D215=2, VLOOKUP(H215, Priv_Workers!$B$2:$AR$55, 39, FALSE), D215=3, VLOOKUP(H215, Priv_Workers!$B$2:$AR$55, 40, FALSE), D215=4, VLOOKUP(H215, Priv_Workers!$B$2:$AR$55, 41, FALSE), D215=5, VLOOKUP(H215, Priv_Workers!$B$2:$AR$55, 42, FALSE), D215=6, VLOOKUP(H215, Priv_Workers!$B$2:$AR$55, 43)))</f>
        <v>3566342</v>
      </c>
      <c r="X215" s="15">
        <f t="shared" si="27"/>
        <v>3.1017776758370343E-3</v>
      </c>
      <c r="Y215" s="8">
        <f>_xlfn.IFS(C215=2014, _xlfn.IFS(E215=1, VLOOKUP(H215, Wage_Info!$B$2:$AD$55, 2, FALSE), E215=2, VLOOKUP(H215, Wage_Info!$B$2:$AD$55, 3, FALSE), E215=3, VLOOKUP(H215, Wage_Info!$B$2:$AD$55, 4, FALSE), E215=4, VLOOKUP(H215, Wage_Info!$B$2:$AD$55, 5, FALSE)), C215=2015, _xlfn.IFS(E215=1, VLOOKUP(H215, Wage_Info!$B$2:$AD$55, 6, FALSE), E215=2, VLOOKUP(H215, Wage_Info!$B$2:$AD$55, 7, FALSE), E215=3, VLOOKUP(H215, Wage_Info!$B$2:$AD$55, 8, FALSE), E215=4, VLOOKUP(H215, Wage_Info!$B$2:$AD$55, 9, FALSE)), C215=2016, _xlfn.IFS(E215=1, VLOOKUP(H215, Wage_Info!$B$2:$AD$55, 10, FALSE), E215=2, VLOOKUP(H215, Wage_Info!$B$2:$AD$55, 11, FALSE), E215=3, VLOOKUP(H215, Wage_Info!$B$2:$AD$55, 12, FALSE), E215=4, VLOOKUP(H215, Wage_Info!$B$2:$AD$55, 13, FALSE)), C215=2017, _xlfn.IFS(E215=1, VLOOKUP(H215, Wage_Info!$B$2:$AD$55, 14, FALSE), E215=2, VLOOKUP(H215, Wage_Info!$B$2:$AD$55, 15, FALSE)))</f>
        <v>109328077</v>
      </c>
      <c r="Z215" s="8">
        <f>_xlfn.IFS(C215=2014, _xlfn.IFS(E215=1, VLOOKUP(H215, Wage_Info!$B$2:$AD$55, 16, FALSE), E215=2, VLOOKUP(H215, Wage_Info!$B$2:$AD$55, 17, FALSE), E215=3, VLOOKUP(H215, Wage_Info!$B$2:$AD$55, 18, FALSE), E215=4, VLOOKUP(H215, Wage_Info!$B$2:$AD$55, 19, FALSE)), C215=2015, _xlfn.IFS(E215=1, VLOOKUP(H215, Wage_Info!$B$2:$AD$55, 20, FALSE), E215=2, VLOOKUP(H215, Wage_Info!$B$2:$AD$55, 21, FALSE), E215=3, VLOOKUP(H215, Wage_Info!$B$2:$AD$55, 22, FALSE), E215=4, VLOOKUP(H215, Wage_Info!$B$2:$AD$55, 23, FALSE)), C215=2016, _xlfn.IFS(E215=1, VLOOKUP(H215, Wage_Info!$B$2:$AD$55, 24, FALSE), E215=2, VLOOKUP(H215, Wage_Info!$B$2:$AD$55, 25, FALSE), E215=3, VLOOKUP(H215, Wage_Info!$B$2:$AD$55, 26, FALSE), E215=4, VLOOKUP(H215, Wage_Info!$B$2:$AD$55, 27, FALSE)), C215=2017, _xlfn.IFS(E215=1, VLOOKUP(H215, Wage_Info!$B$2:$AD$55, 28, FALSE), E215=2, VLOOKUP(H215, Wage_Info!$B$2:$AD$55, 29, FALSE)))</f>
        <v>47552199036</v>
      </c>
      <c r="AA215" s="16">
        <f t="shared" si="28"/>
        <v>2.2991171642184577E-3</v>
      </c>
      <c r="AB215">
        <f>Key!C260</f>
        <v>1</v>
      </c>
      <c r="AC215">
        <f t="shared" si="29"/>
        <v>0</v>
      </c>
      <c r="AD215">
        <f t="shared" si="30"/>
        <v>0</v>
      </c>
      <c r="AE215">
        <f t="shared" si="31"/>
        <v>0</v>
      </c>
    </row>
    <row r="216" spans="1:31" x14ac:dyDescent="0.3">
      <c r="A216">
        <v>278</v>
      </c>
      <c r="B216">
        <v>97</v>
      </c>
      <c r="C216">
        <v>2015</v>
      </c>
      <c r="D216">
        <v>10</v>
      </c>
      <c r="E216">
        <f t="shared" si="24"/>
        <v>4</v>
      </c>
      <c r="F216">
        <v>2017</v>
      </c>
      <c r="G216" t="s">
        <v>184</v>
      </c>
      <c r="H216" s="13">
        <f>VALUE(IF(G216="foreign",53,SUBSTITUTE(G216,G216,VLOOKUP(G216,Key!$F$2:$G$55,2,))))</f>
        <v>5</v>
      </c>
      <c r="I216" t="s">
        <v>184</v>
      </c>
      <c r="J216">
        <f>VALUE(_xlfn.IFS(I216="foreign",53,I216="fictional",54,NOT(OR(I216="foreign",I216="fictional")),SUBSTITUTE(I216,I216,VLOOKUP(I216,Key!$F$2:$G$55,2,))))</f>
        <v>5</v>
      </c>
      <c r="K216">
        <f t="shared" si="25"/>
        <v>1</v>
      </c>
      <c r="L216">
        <f>VLOOKUP(H216, Key!$G$2:$J$54, 2)</f>
        <v>3</v>
      </c>
      <c r="M216">
        <f>VLOOKUP(J216, Key!$G$2:$J$54, 2)</f>
        <v>3</v>
      </c>
      <c r="N216">
        <f>VLOOKUP("*"&amp;G216&amp;"*",Key!$M$2:$N$6,2,FALSE)</f>
        <v>4</v>
      </c>
      <c r="O216">
        <f>VLOOKUP("*"&amp;G216&amp;"*",Key!$Q$2:$R$11,2,FALSE)</f>
        <v>6</v>
      </c>
      <c r="P216">
        <v>2464</v>
      </c>
      <c r="Q216" s="8">
        <v>25000000</v>
      </c>
      <c r="R216" t="s">
        <v>176</v>
      </c>
      <c r="S216">
        <f>VLOOKUP(R216, Key!$T$2:$U$25, 2, FALSE)</f>
        <v>3</v>
      </c>
      <c r="T216">
        <f t="shared" si="26"/>
        <v>0</v>
      </c>
      <c r="U216">
        <f>_xlfn.IFS(F216=2017, VLOOKUP(H216, 'State Pop'!$B$2:$F$55,5),F216=2016, VLOOKUP(H216, 'State Pop'!$B$2:$F$55,4), F216=2015, VLOOKUP(H216, 'State Pop'!$B$2:$F$55,3), F216=2014, VLOOKUP(H216, 'State Pop'!$B$2:$F$55,2))</f>
        <v>39536653</v>
      </c>
      <c r="V216">
        <f>_xlfn.IFS(C216=2014, _xlfn.IFS(D216=1, VLOOKUP(H216, Film_Workers!$B$2:$AR$55, 2, FALSE), D216=2, VLOOKUP(H216, Film_Workers!$B$2:$AR$55, 3, FALSE), D216=3, VLOOKUP(H216, Film_Workers!$B$2:$AR$55, 4, FALSE), D216=4, VLOOKUP(H216, Film_Workers!$B$2:$AR$55, 5, FALSE), D216=5, VLOOKUP(H216, Film_Workers!$B$2:$AR$55, 6, FALSE), D216=6, VLOOKUP(H216, Film_Workers!$B$2:$AR$55, 7, FALSE), D216=7, VLOOKUP(H216, Film_Workers!$B$2:$AR$55, 8, FALSE), D216=8, VLOOKUP(H216, Film_Workers!$B$2:$AR$55, 9, FALSE), D216=9, VLOOKUP(H216, Film_Workers!$B$2:$AR$55, 10, FALSE), D216=10, VLOOKUP(H216, Film_Workers!$B$2:$AR$55, 11, FALSE), D216=11, VLOOKUP(H216, Film_Workers!$B$2:$AR$55, 12, FALSE), D216=12, VLOOKUP(H216, Film_Workers!$B$2:$AR$55, 13, FALSE)), C216=2015, _xlfn.IFS(D216=1, VLOOKUP(H216, Film_Workers!$B$2:$AR$55, 14, FALSE), D216=2, VLOOKUP(H216, Film_Workers!$B$2:$AR$55, 15, FALSE), D216=3, VLOOKUP(H216, Film_Workers!$B$2:$AR$55, 16, FALSE), D216=4, VLOOKUP(H216, Film_Workers!$B$2:$AR$55, 17, FALSE), D216=5, VLOOKUP(H216, Film_Workers!$B$2:$AR$55, 18, FALSE), D216=6, VLOOKUP(H216, Film_Workers!$B$2:$AR$55, 19, FALSE), D216=7, VLOOKUP(H216, Film_Workers!$B$2:$AR$55, 20, FALSE), D216=8, VLOOKUP(H216, Film_Workers!$B$2:$AR$55, 21, FALSE), D216=9, VLOOKUP(H216, Film_Workers!$B$2:$AR$55, 22, FALSE), D216=10, VLOOKUP(H216, Film_Workers!$B$2:$AR$55, 23, FALSE), D216=11, VLOOKUP(H216, Film_Workers!$B$2:$AR$55, 24, FALSE), D216=12, VLOOKUP(H216, Film_Workers!$B$2:$AR$55, 25, FALSE)), C216=2016, _xlfn.IFS(D216=1, VLOOKUP(H216, Film_Workers!$B$2:$AR$55, 26, FALSE), D216=2, VLOOKUP(H216, Film_Workers!$B$2:$AR$55, 27, FALSE), D216=3, VLOOKUP(H216, Film_Workers!$B$2:$AR$55, 28, FALSE), D216=4, VLOOKUP(H216, Film_Workers!$B$2:$AR$55, 29, FALSE), D216=5, VLOOKUP(H216, Film_Workers!$B$2:$AR$55, 30, FALSE), D216=6, VLOOKUP(H216, Film_Workers!$B$2:$AR$55, 31, FALSE), D216=7, VLOOKUP(H216, Film_Workers!$B$2:$AR$55, 32, FALSE), D216=8, VLOOKUP(H216, Film_Workers!$B$2:$AR$55, 33, FALSE), D216=9, VLOOKUP(H216, Film_Workers!$B$2:$AR$55, 34, FALSE), D216=10, VLOOKUP(H216, Film_Workers!$B$2:$AR$55, 35, FALSE), D216=11, VLOOKUP(H216, Film_Workers!$B$2:$AR$55, 36, FALSE), D216=12, VLOOKUP(H216, Film_Workers!$B$2:$AR$55, 37, FALSE)), C216=2017, _xlfn.IFS(D216=1, VLOOKUP(H216, Film_Workers!$B$2:$AR$55, 38, FALSE), D216=2, VLOOKUP(H216, Film_Workers!$B$2:$AR$55, 39, FALSE), D216=3, VLOOKUP(H216, Film_Workers!$B$2:$AR$55, 40, FALSE), D216=4, VLOOKUP(H216, Film_Workers!$B$2:$AR$55, 41, FALSE), D216=5, VLOOKUP(H216, Film_Workers!$B$2:$AR$55, 42, FALSE), D216=6, VLOOKUP(H216, Film_Workers!$B$2:$AR$55, 43)))</f>
        <v>125478</v>
      </c>
      <c r="W216">
        <f>_xlfn.IFS(C216=2014, _xlfn.IFS(D216=1, VLOOKUP(H216, Priv_Workers!$B$2:$AR$55, 2, FALSE), D216=2, VLOOKUP(H216, Priv_Workers!$B$2:$AR$55, 3, FALSE), D216=3, VLOOKUP(H216, Priv_Workers!$B$2:$AR$55, 4, FALSE), D216=4, VLOOKUP(H216, Priv_Workers!$B$2:$AR$55, 5, FALSE), D216=5, VLOOKUP(H216, Priv_Workers!$B$2:$AR$55, 6, FALSE), D216=6, VLOOKUP(H216, Priv_Workers!$B$2:$AR$55, 7, FALSE), D216=7, VLOOKUP(H216, Priv_Workers!$B$2:$AR$55, 8, FALSE), D216=8, VLOOKUP(H216, Priv_Workers!$B$2:$AR$55, 9, FALSE), D216=9, VLOOKUP(H216, Priv_Workers!$B$2:$AR$55, 10, FALSE), D216=10, VLOOKUP(H216, Priv_Workers!$B$2:$AR$55, 11, FALSE), D216=11, VLOOKUP(H216, Priv_Workers!$B$2:$AR$55, 12, FALSE), D216=12, VLOOKUP(H216, Priv_Workers!$B$2:$AR$55, 13, FALSE)), C216=2015, _xlfn.IFS(D216=1, VLOOKUP(H216, Priv_Workers!$B$2:$AR$55, 14, FALSE), D216=2, VLOOKUP(H216, Priv_Workers!$B$2:$AR$55, 15, FALSE), D216=3, VLOOKUP(H216, Priv_Workers!$B$2:$AR$55, 16, FALSE), D216=4, VLOOKUP(H216, Priv_Workers!$B$2:$AR$55, 17, FALSE), D216=5, VLOOKUP(H216, Priv_Workers!$B$2:$AR$55, 18, FALSE), D216=6, VLOOKUP(H216, Priv_Workers!$B$2:$AR$55, 19, FALSE), D216=7, VLOOKUP(H216, Priv_Workers!$B$2:$AR$55, 20, FALSE), D216=8, VLOOKUP(H216, Priv_Workers!$B$2:$AR$55, 21, FALSE), D216=9, VLOOKUP(H216, Priv_Workers!$B$2:$AR$55, 22, FALSE), D216=10, VLOOKUP(H216, Priv_Workers!$B$2:$AR$55, 23, FALSE), D216=11, VLOOKUP(H216, Priv_Workers!$B$2:$AR$55, 24, FALSE), D216=12, VLOOKUP(H216, Priv_Workers!$B$2:$AR$55, 25, FALSE)), C216=2016, _xlfn.IFS(D216=1, VLOOKUP(H216, Priv_Workers!$B$2:$AR$55, 26, FALSE), D216=2, VLOOKUP(H216, Priv_Workers!$B$2:$AR$55, 27, FALSE), D216=3, VLOOKUP(H216, Priv_Workers!$B$2:$AR$55, 28, FALSE), D216=4, VLOOKUP(H216, Priv_Workers!$B$2:$AR$55, 29, FALSE), D216=5, VLOOKUP(H216, Priv_Workers!$B$2:$AR$55, 30, FALSE), D216=6, VLOOKUP(H216, Priv_Workers!$B$2:$AR$55, 31, FALSE), D216=7, VLOOKUP(H216, Priv_Workers!$B$2:$AR$55, 32, FALSE), D216=8, VLOOKUP(H216, Priv_Workers!$B$2:$AR$55, 33, FALSE), D216=9, VLOOKUP(H216, Priv_Workers!$B$2:$AR$55, 34, FALSE), D216=10, VLOOKUP(H216, Priv_Workers!$B$2:$AR$55, 35, FALSE), D216=11, VLOOKUP(H216, Priv_Workers!$B$2:$AR$55, 36, FALSE), D216=12, VLOOKUP(H216, Priv_Workers!$B$2:$AR$55, 37, FALSE)), C216=2017, _xlfn.IFS(D216=1, VLOOKUP(H216, Priv_Workers!$B$2:$AR$55, 38, FALSE), D216=2, VLOOKUP(H216, Priv_Workers!$B$2:$AR$55, 39, FALSE), D216=3, VLOOKUP(H216, Priv_Workers!$B$2:$AR$55, 40, FALSE), D216=4, VLOOKUP(H216, Priv_Workers!$B$2:$AR$55, 41, FALSE), D216=5, VLOOKUP(H216, Priv_Workers!$B$2:$AR$55, 42, FALSE), D216=6, VLOOKUP(H216, Priv_Workers!$B$2:$AR$55, 43)))</f>
        <v>14174971</v>
      </c>
      <c r="X216" s="15">
        <f t="shared" si="27"/>
        <v>8.8520816021422557E-3</v>
      </c>
      <c r="Y216" s="8">
        <f>_xlfn.IFS(C216=2014, _xlfn.IFS(E216=1, VLOOKUP(H216, Wage_Info!$B$2:$AD$55, 2, FALSE), E216=2, VLOOKUP(H216, Wage_Info!$B$2:$AD$55, 3, FALSE), E216=3, VLOOKUP(H216, Wage_Info!$B$2:$AD$55, 4, FALSE), E216=4, VLOOKUP(H216, Wage_Info!$B$2:$AD$55, 5, FALSE)), C216=2015, _xlfn.IFS(E216=1, VLOOKUP(H216, Wage_Info!$B$2:$AD$55, 6, FALSE), E216=2, VLOOKUP(H216, Wage_Info!$B$2:$AD$55, 7, FALSE), E216=3, VLOOKUP(H216, Wage_Info!$B$2:$AD$55, 8, FALSE), E216=4, VLOOKUP(H216, Wage_Info!$B$2:$AD$55, 9, FALSE)), C216=2016, _xlfn.IFS(E216=1, VLOOKUP(H216, Wage_Info!$B$2:$AD$55, 10, FALSE), E216=2, VLOOKUP(H216, Wage_Info!$B$2:$AD$55, 11, FALSE), E216=3, VLOOKUP(H216, Wage_Info!$B$2:$AD$55, 12, FALSE), E216=4, VLOOKUP(H216, Wage_Info!$B$2:$AD$55, 13, FALSE)), C216=2017, _xlfn.IFS(E216=1, VLOOKUP(H216, Wage_Info!$B$2:$AD$55, 14, FALSE), E216=2, VLOOKUP(H216, Wage_Info!$B$2:$AD$55, 15, FALSE)))</f>
        <v>4081891207</v>
      </c>
      <c r="Z216" s="8">
        <f>_xlfn.IFS(C216=2014, _xlfn.IFS(E216=1, VLOOKUP(H216, Wage_Info!$B$2:$AD$55, 16, FALSE), E216=2, VLOOKUP(H216, Wage_Info!$B$2:$AD$55, 17, FALSE), E216=3, VLOOKUP(H216, Wage_Info!$B$2:$AD$55, 18, FALSE), E216=4, VLOOKUP(H216, Wage_Info!$B$2:$AD$55, 19, FALSE)), C216=2015, _xlfn.IFS(E216=1, VLOOKUP(H216, Wage_Info!$B$2:$AD$55, 20, FALSE), E216=2, VLOOKUP(H216, Wage_Info!$B$2:$AD$55, 21, FALSE), E216=3, VLOOKUP(H216, Wage_Info!$B$2:$AD$55, 22, FALSE), E216=4, VLOOKUP(H216, Wage_Info!$B$2:$AD$55, 23, FALSE)), C216=2016, _xlfn.IFS(E216=1, VLOOKUP(H216, Wage_Info!$B$2:$AD$55, 24, FALSE), E216=2, VLOOKUP(H216, Wage_Info!$B$2:$AD$55, 25, FALSE), E216=3, VLOOKUP(H216, Wage_Info!$B$2:$AD$55, 26, FALSE), E216=4, VLOOKUP(H216, Wage_Info!$B$2:$AD$55, 27, FALSE)), C216=2017, _xlfn.IFS(E216=1, VLOOKUP(H216, Wage_Info!$B$2:$AD$55, 28, FALSE), E216=2, VLOOKUP(H216, Wage_Info!$B$2:$AD$55, 29, FALSE)))</f>
        <v>235852119833</v>
      </c>
      <c r="AA216" s="16">
        <f t="shared" si="28"/>
        <v>1.7306993932851941E-2</v>
      </c>
      <c r="AB216">
        <f>Key!C279</f>
        <v>1</v>
      </c>
      <c r="AC216">
        <f t="shared" si="29"/>
        <v>1</v>
      </c>
      <c r="AD216">
        <f t="shared" si="30"/>
        <v>0</v>
      </c>
      <c r="AE216">
        <f t="shared" si="31"/>
        <v>1</v>
      </c>
    </row>
    <row r="217" spans="1:31" x14ac:dyDescent="0.3">
      <c r="A217">
        <v>288</v>
      </c>
      <c r="B217">
        <v>107</v>
      </c>
      <c r="C217">
        <v>2015</v>
      </c>
      <c r="D217">
        <v>10</v>
      </c>
      <c r="E217">
        <f t="shared" si="24"/>
        <v>4</v>
      </c>
      <c r="F217">
        <v>2017</v>
      </c>
      <c r="G217" t="s">
        <v>284</v>
      </c>
      <c r="H217" s="13">
        <f>VALUE(IF(G217="foreign",53,SUBSTITUTE(G217,G217,VLOOKUP(G217,Key!$F$2:$G$55,2,))))</f>
        <v>11</v>
      </c>
      <c r="I217" t="s">
        <v>289</v>
      </c>
      <c r="J217">
        <f>VALUE(_xlfn.IFS(I217="foreign",53,I217="fictional",54,NOT(OR(I217="foreign",I217="fictional")),SUBSTITUTE(I217,I217,VLOOKUP(I217,Key!$F$2:$G$55,2,))))</f>
        <v>10</v>
      </c>
      <c r="K217">
        <f t="shared" si="25"/>
        <v>0</v>
      </c>
      <c r="L217">
        <f>VLOOKUP(H217, Key!$G$2:$J$54, 2)</f>
        <v>5</v>
      </c>
      <c r="M217">
        <f>VLOOKUP(J217, Key!$G$2:$J$54, 2)</f>
        <v>3</v>
      </c>
      <c r="N217">
        <f>VLOOKUP("*"&amp;G217&amp;"*",Key!$M$2:$N$6,2,FALSE)</f>
        <v>3</v>
      </c>
      <c r="O217">
        <f>VLOOKUP("*"&amp;G217&amp;"*",Key!$Q$2:$R$11,2,FALSE)</f>
        <v>7</v>
      </c>
      <c r="P217">
        <v>2215</v>
      </c>
      <c r="Q217" s="8">
        <v>7000000</v>
      </c>
      <c r="R217" t="s">
        <v>283</v>
      </c>
      <c r="S217">
        <f>VLOOKUP(R217, Key!$T$2:$U$25, 2, FALSE)</f>
        <v>4</v>
      </c>
      <c r="T217">
        <f t="shared" si="26"/>
        <v>0</v>
      </c>
      <c r="U217">
        <f>_xlfn.IFS(F217=2017, VLOOKUP(H217, 'State Pop'!$B$2:$F$55,5),F217=2016, VLOOKUP(H217, 'State Pop'!$B$2:$F$55,4), F217=2015, VLOOKUP(H217, 'State Pop'!$B$2:$F$55,3), F217=2014, VLOOKUP(H217, 'State Pop'!$B$2:$F$55,2))</f>
        <v>10429379</v>
      </c>
      <c r="V217">
        <f>_xlfn.IFS(C217=2014, _xlfn.IFS(D217=1, VLOOKUP(H217, Film_Workers!$B$2:$AR$55, 2, FALSE), D217=2, VLOOKUP(H217, Film_Workers!$B$2:$AR$55, 3, FALSE), D217=3, VLOOKUP(H217, Film_Workers!$B$2:$AR$55, 4, FALSE), D217=4, VLOOKUP(H217, Film_Workers!$B$2:$AR$55, 5, FALSE), D217=5, VLOOKUP(H217, Film_Workers!$B$2:$AR$55, 6, FALSE), D217=6, VLOOKUP(H217, Film_Workers!$B$2:$AR$55, 7, FALSE), D217=7, VLOOKUP(H217, Film_Workers!$B$2:$AR$55, 8, FALSE), D217=8, VLOOKUP(H217, Film_Workers!$B$2:$AR$55, 9, FALSE), D217=9, VLOOKUP(H217, Film_Workers!$B$2:$AR$55, 10, FALSE), D217=10, VLOOKUP(H217, Film_Workers!$B$2:$AR$55, 11, FALSE), D217=11, VLOOKUP(H217, Film_Workers!$B$2:$AR$55, 12, FALSE), D217=12, VLOOKUP(H217, Film_Workers!$B$2:$AR$55, 13, FALSE)), C217=2015, _xlfn.IFS(D217=1, VLOOKUP(H217, Film_Workers!$B$2:$AR$55, 14, FALSE), D217=2, VLOOKUP(H217, Film_Workers!$B$2:$AR$55, 15, FALSE), D217=3, VLOOKUP(H217, Film_Workers!$B$2:$AR$55, 16, FALSE), D217=4, VLOOKUP(H217, Film_Workers!$B$2:$AR$55, 17, FALSE), D217=5, VLOOKUP(H217, Film_Workers!$B$2:$AR$55, 18, FALSE), D217=6, VLOOKUP(H217, Film_Workers!$B$2:$AR$55, 19, FALSE), D217=7, VLOOKUP(H217, Film_Workers!$B$2:$AR$55, 20, FALSE), D217=8, VLOOKUP(H217, Film_Workers!$B$2:$AR$55, 21, FALSE), D217=9, VLOOKUP(H217, Film_Workers!$B$2:$AR$55, 22, FALSE), D217=10, VLOOKUP(H217, Film_Workers!$B$2:$AR$55, 23, FALSE), D217=11, VLOOKUP(H217, Film_Workers!$B$2:$AR$55, 24, FALSE), D217=12, VLOOKUP(H217, Film_Workers!$B$2:$AR$55, 25, FALSE)), C217=2016, _xlfn.IFS(D217=1, VLOOKUP(H217, Film_Workers!$B$2:$AR$55, 26, FALSE), D217=2, VLOOKUP(H217, Film_Workers!$B$2:$AR$55, 27, FALSE), D217=3, VLOOKUP(H217, Film_Workers!$B$2:$AR$55, 28, FALSE), D217=4, VLOOKUP(H217, Film_Workers!$B$2:$AR$55, 29, FALSE), D217=5, VLOOKUP(H217, Film_Workers!$B$2:$AR$55, 30, FALSE), D217=6, VLOOKUP(H217, Film_Workers!$B$2:$AR$55, 31, FALSE), D217=7, VLOOKUP(H217, Film_Workers!$B$2:$AR$55, 32, FALSE), D217=8, VLOOKUP(H217, Film_Workers!$B$2:$AR$55, 33, FALSE), D217=9, VLOOKUP(H217, Film_Workers!$B$2:$AR$55, 34, FALSE), D217=10, VLOOKUP(H217, Film_Workers!$B$2:$AR$55, 35, FALSE), D217=11, VLOOKUP(H217, Film_Workers!$B$2:$AR$55, 36, FALSE), D217=12, VLOOKUP(H217, Film_Workers!$B$2:$AR$55, 37, FALSE)), C217=2017, _xlfn.IFS(D217=1, VLOOKUP(H217, Film_Workers!$B$2:$AR$55, 38, FALSE), D217=2, VLOOKUP(H217, Film_Workers!$B$2:$AR$55, 39, FALSE), D217=3, VLOOKUP(H217, Film_Workers!$B$2:$AR$55, 40, FALSE), D217=4, VLOOKUP(H217, Film_Workers!$B$2:$AR$55, 41, FALSE), D217=5, VLOOKUP(H217, Film_Workers!$B$2:$AR$55, 42, FALSE), D217=6, VLOOKUP(H217, Film_Workers!$B$2:$AR$55, 43)))</f>
        <v>11062</v>
      </c>
      <c r="W217">
        <f>_xlfn.IFS(C217=2014, _xlfn.IFS(D217=1, VLOOKUP(H217, Priv_Workers!$B$2:$AR$55, 2, FALSE), D217=2, VLOOKUP(H217, Priv_Workers!$B$2:$AR$55, 3, FALSE), D217=3, VLOOKUP(H217, Priv_Workers!$B$2:$AR$55, 4, FALSE), D217=4, VLOOKUP(H217, Priv_Workers!$B$2:$AR$55, 5, FALSE), D217=5, VLOOKUP(H217, Priv_Workers!$B$2:$AR$55, 6, FALSE), D217=6, VLOOKUP(H217, Priv_Workers!$B$2:$AR$55, 7, FALSE), D217=7, VLOOKUP(H217, Priv_Workers!$B$2:$AR$55, 8, FALSE), D217=8, VLOOKUP(H217, Priv_Workers!$B$2:$AR$55, 9, FALSE), D217=9, VLOOKUP(H217, Priv_Workers!$B$2:$AR$55, 10, FALSE), D217=10, VLOOKUP(H217, Priv_Workers!$B$2:$AR$55, 11, FALSE), D217=11, VLOOKUP(H217, Priv_Workers!$B$2:$AR$55, 12, FALSE), D217=12, VLOOKUP(H217, Priv_Workers!$B$2:$AR$55, 13, FALSE)), C217=2015, _xlfn.IFS(D217=1, VLOOKUP(H217, Priv_Workers!$B$2:$AR$55, 14, FALSE), D217=2, VLOOKUP(H217, Priv_Workers!$B$2:$AR$55, 15, FALSE), D217=3, VLOOKUP(H217, Priv_Workers!$B$2:$AR$55, 16, FALSE), D217=4, VLOOKUP(H217, Priv_Workers!$B$2:$AR$55, 17, FALSE), D217=5, VLOOKUP(H217, Priv_Workers!$B$2:$AR$55, 18, FALSE), D217=6, VLOOKUP(H217, Priv_Workers!$B$2:$AR$55, 19, FALSE), D217=7, VLOOKUP(H217, Priv_Workers!$B$2:$AR$55, 20, FALSE), D217=8, VLOOKUP(H217, Priv_Workers!$B$2:$AR$55, 21, FALSE), D217=9, VLOOKUP(H217, Priv_Workers!$B$2:$AR$55, 22, FALSE), D217=10, VLOOKUP(H217, Priv_Workers!$B$2:$AR$55, 23, FALSE), D217=11, VLOOKUP(H217, Priv_Workers!$B$2:$AR$55, 24, FALSE), D217=12, VLOOKUP(H217, Priv_Workers!$B$2:$AR$55, 25, FALSE)), C217=2016, _xlfn.IFS(D217=1, VLOOKUP(H217, Priv_Workers!$B$2:$AR$55, 26, FALSE), D217=2, VLOOKUP(H217, Priv_Workers!$B$2:$AR$55, 27, FALSE), D217=3, VLOOKUP(H217, Priv_Workers!$B$2:$AR$55, 28, FALSE), D217=4, VLOOKUP(H217, Priv_Workers!$B$2:$AR$55, 29, FALSE), D217=5, VLOOKUP(H217, Priv_Workers!$B$2:$AR$55, 30, FALSE), D217=6, VLOOKUP(H217, Priv_Workers!$B$2:$AR$55, 31, FALSE), D217=7, VLOOKUP(H217, Priv_Workers!$B$2:$AR$55, 32, FALSE), D217=8, VLOOKUP(H217, Priv_Workers!$B$2:$AR$55, 33, FALSE), D217=9, VLOOKUP(H217, Priv_Workers!$B$2:$AR$55, 34, FALSE), D217=10, VLOOKUP(H217, Priv_Workers!$B$2:$AR$55, 35, FALSE), D217=11, VLOOKUP(H217, Priv_Workers!$B$2:$AR$55, 36, FALSE), D217=12, VLOOKUP(H217, Priv_Workers!$B$2:$AR$55, 37, FALSE)), C217=2017, _xlfn.IFS(D217=1, VLOOKUP(H217, Priv_Workers!$B$2:$AR$55, 38, FALSE), D217=2, VLOOKUP(H217, Priv_Workers!$B$2:$AR$55, 39, FALSE), D217=3, VLOOKUP(H217, Priv_Workers!$B$2:$AR$55, 40, FALSE), D217=4, VLOOKUP(H217, Priv_Workers!$B$2:$AR$55, 41, FALSE), D217=5, VLOOKUP(H217, Priv_Workers!$B$2:$AR$55, 42, FALSE), D217=6, VLOOKUP(H217, Priv_Workers!$B$2:$AR$55, 43)))</f>
        <v>3566342</v>
      </c>
      <c r="X217" s="15">
        <f t="shared" si="27"/>
        <v>3.1017776758370343E-3</v>
      </c>
      <c r="Y217" s="8">
        <f>_xlfn.IFS(C217=2014, _xlfn.IFS(E217=1, VLOOKUP(H217, Wage_Info!$B$2:$AD$55, 2, FALSE), E217=2, VLOOKUP(H217, Wage_Info!$B$2:$AD$55, 3, FALSE), E217=3, VLOOKUP(H217, Wage_Info!$B$2:$AD$55, 4, FALSE), E217=4, VLOOKUP(H217, Wage_Info!$B$2:$AD$55, 5, FALSE)), C217=2015, _xlfn.IFS(E217=1, VLOOKUP(H217, Wage_Info!$B$2:$AD$55, 6, FALSE), E217=2, VLOOKUP(H217, Wage_Info!$B$2:$AD$55, 7, FALSE), E217=3, VLOOKUP(H217, Wage_Info!$B$2:$AD$55, 8, FALSE), E217=4, VLOOKUP(H217, Wage_Info!$B$2:$AD$55, 9, FALSE)), C217=2016, _xlfn.IFS(E217=1, VLOOKUP(H217, Wage_Info!$B$2:$AD$55, 10, FALSE), E217=2, VLOOKUP(H217, Wage_Info!$B$2:$AD$55, 11, FALSE), E217=3, VLOOKUP(H217, Wage_Info!$B$2:$AD$55, 12, FALSE), E217=4, VLOOKUP(H217, Wage_Info!$B$2:$AD$55, 13, FALSE)), C217=2017, _xlfn.IFS(E217=1, VLOOKUP(H217, Wage_Info!$B$2:$AD$55, 14, FALSE), E217=2, VLOOKUP(H217, Wage_Info!$B$2:$AD$55, 15, FALSE)))</f>
        <v>109328077</v>
      </c>
      <c r="Z217" s="8">
        <f>_xlfn.IFS(C217=2014, _xlfn.IFS(E217=1, VLOOKUP(H217, Wage_Info!$B$2:$AD$55, 16, FALSE), E217=2, VLOOKUP(H217, Wage_Info!$B$2:$AD$55, 17, FALSE), E217=3, VLOOKUP(H217, Wage_Info!$B$2:$AD$55, 18, FALSE), E217=4, VLOOKUP(H217, Wage_Info!$B$2:$AD$55, 19, FALSE)), C217=2015, _xlfn.IFS(E217=1, VLOOKUP(H217, Wage_Info!$B$2:$AD$55, 20, FALSE), E217=2, VLOOKUP(H217, Wage_Info!$B$2:$AD$55, 21, FALSE), E217=3, VLOOKUP(H217, Wage_Info!$B$2:$AD$55, 22, FALSE), E217=4, VLOOKUP(H217, Wage_Info!$B$2:$AD$55, 23, FALSE)), C217=2016, _xlfn.IFS(E217=1, VLOOKUP(H217, Wage_Info!$B$2:$AD$55, 24, FALSE), E217=2, VLOOKUP(H217, Wage_Info!$B$2:$AD$55, 25, FALSE), E217=3, VLOOKUP(H217, Wage_Info!$B$2:$AD$55, 26, FALSE), E217=4, VLOOKUP(H217, Wage_Info!$B$2:$AD$55, 27, FALSE)), C217=2017, _xlfn.IFS(E217=1, VLOOKUP(H217, Wage_Info!$B$2:$AD$55, 28, FALSE), E217=2, VLOOKUP(H217, Wage_Info!$B$2:$AD$55, 29, FALSE)))</f>
        <v>47552199036</v>
      </c>
      <c r="AA217" s="16">
        <f t="shared" si="28"/>
        <v>2.2991171642184577E-3</v>
      </c>
      <c r="AB217">
        <f>Key!C289</f>
        <v>1</v>
      </c>
      <c r="AC217">
        <f t="shared" si="29"/>
        <v>0</v>
      </c>
      <c r="AD217">
        <f t="shared" si="30"/>
        <v>0</v>
      </c>
      <c r="AE217">
        <f t="shared" si="31"/>
        <v>0</v>
      </c>
    </row>
    <row r="218" spans="1:31" x14ac:dyDescent="0.3">
      <c r="A218">
        <v>296</v>
      </c>
      <c r="B218">
        <v>115</v>
      </c>
      <c r="C218">
        <v>2015</v>
      </c>
      <c r="D218">
        <v>10</v>
      </c>
      <c r="E218">
        <f t="shared" si="24"/>
        <v>4</v>
      </c>
      <c r="F218">
        <v>2017</v>
      </c>
      <c r="G218" t="s">
        <v>50</v>
      </c>
      <c r="H218" s="13">
        <f>VALUE(IF(G218="foreign",53,SUBSTITUTE(G218,G218,VLOOKUP(G218,Key!$F$2:$G$55,2,))))</f>
        <v>41</v>
      </c>
      <c r="I218" t="s">
        <v>187</v>
      </c>
      <c r="J218">
        <f>VALUE(_xlfn.IFS(I218="foreign",53,I218="fictional",54,NOT(OR(I218="foreign",I218="fictional")),SUBSTITUTE(I218,I218,VLOOKUP(I218,Key!$F$2:$G$55,2,))))</f>
        <v>53</v>
      </c>
      <c r="K218">
        <f t="shared" si="25"/>
        <v>0</v>
      </c>
      <c r="L218">
        <f>VLOOKUP(H218, Key!$G$2:$J$54, 2)</f>
        <v>3</v>
      </c>
      <c r="M218">
        <f>VLOOKUP(J218, Key!$G$2:$J$54, 2)</f>
        <v>0</v>
      </c>
      <c r="N218">
        <f>VLOOKUP("*"&amp;G218&amp;"*",Key!$M$2:$N$6,2,FALSE)</f>
        <v>3</v>
      </c>
      <c r="O218">
        <f>VLOOKUP("*"&amp;G218&amp;"*",Key!$Q$2:$R$11,2,FALSE)</f>
        <v>7</v>
      </c>
      <c r="P218">
        <v>1956</v>
      </c>
      <c r="R218" t="s">
        <v>559</v>
      </c>
      <c r="S218">
        <f>VLOOKUP(R218, Key!$T$2:$U$25, 2, FALSE)</f>
        <v>19</v>
      </c>
      <c r="T218">
        <f t="shared" si="26"/>
        <v>1</v>
      </c>
      <c r="U218">
        <f>_xlfn.IFS(F218=2017, VLOOKUP(H218, 'State Pop'!$B$2:$F$55,5),F218=2016, VLOOKUP(H218, 'State Pop'!$B$2:$F$55,4), F218=2015, VLOOKUP(H218, 'State Pop'!$B$2:$F$55,3), F218=2014, VLOOKUP(H218, 'State Pop'!$B$2:$F$55,2))</f>
        <v>5024369</v>
      </c>
      <c r="V218">
        <f>_xlfn.IFS(C218=2014, _xlfn.IFS(D218=1, VLOOKUP(H218, Film_Workers!$B$2:$AR$55, 2, FALSE), D218=2, VLOOKUP(H218, Film_Workers!$B$2:$AR$55, 3, FALSE), D218=3, VLOOKUP(H218, Film_Workers!$B$2:$AR$55, 4, FALSE), D218=4, VLOOKUP(H218, Film_Workers!$B$2:$AR$55, 5, FALSE), D218=5, VLOOKUP(H218, Film_Workers!$B$2:$AR$55, 6, FALSE), D218=6, VLOOKUP(H218, Film_Workers!$B$2:$AR$55, 7, FALSE), D218=7, VLOOKUP(H218, Film_Workers!$B$2:$AR$55, 8, FALSE), D218=8, VLOOKUP(H218, Film_Workers!$B$2:$AR$55, 9, FALSE), D218=9, VLOOKUP(H218, Film_Workers!$B$2:$AR$55, 10, FALSE), D218=10, VLOOKUP(H218, Film_Workers!$B$2:$AR$55, 11, FALSE), D218=11, VLOOKUP(H218, Film_Workers!$B$2:$AR$55, 12, FALSE), D218=12, VLOOKUP(H218, Film_Workers!$B$2:$AR$55, 13, FALSE)), C218=2015, _xlfn.IFS(D218=1, VLOOKUP(H218, Film_Workers!$B$2:$AR$55, 14, FALSE), D218=2, VLOOKUP(H218, Film_Workers!$B$2:$AR$55, 15, FALSE), D218=3, VLOOKUP(H218, Film_Workers!$B$2:$AR$55, 16, FALSE), D218=4, VLOOKUP(H218, Film_Workers!$B$2:$AR$55, 17, FALSE), D218=5, VLOOKUP(H218, Film_Workers!$B$2:$AR$55, 18, FALSE), D218=6, VLOOKUP(H218, Film_Workers!$B$2:$AR$55, 19, FALSE), D218=7, VLOOKUP(H218, Film_Workers!$B$2:$AR$55, 20, FALSE), D218=8, VLOOKUP(H218, Film_Workers!$B$2:$AR$55, 21, FALSE), D218=9, VLOOKUP(H218, Film_Workers!$B$2:$AR$55, 22, FALSE), D218=10, VLOOKUP(H218, Film_Workers!$B$2:$AR$55, 23, FALSE), D218=11, VLOOKUP(H218, Film_Workers!$B$2:$AR$55, 24, FALSE), D218=12, VLOOKUP(H218, Film_Workers!$B$2:$AR$55, 25, FALSE)), C218=2016, _xlfn.IFS(D218=1, VLOOKUP(H218, Film_Workers!$B$2:$AR$55, 26, FALSE), D218=2, VLOOKUP(H218, Film_Workers!$B$2:$AR$55, 27, FALSE), D218=3, VLOOKUP(H218, Film_Workers!$B$2:$AR$55, 28, FALSE), D218=4, VLOOKUP(H218, Film_Workers!$B$2:$AR$55, 29, FALSE), D218=5, VLOOKUP(H218, Film_Workers!$B$2:$AR$55, 30, FALSE), D218=6, VLOOKUP(H218, Film_Workers!$B$2:$AR$55, 31, FALSE), D218=7, VLOOKUP(H218, Film_Workers!$B$2:$AR$55, 32, FALSE), D218=8, VLOOKUP(H218, Film_Workers!$B$2:$AR$55, 33, FALSE), D218=9, VLOOKUP(H218, Film_Workers!$B$2:$AR$55, 34, FALSE), D218=10, VLOOKUP(H218, Film_Workers!$B$2:$AR$55, 35, FALSE), D218=11, VLOOKUP(H218, Film_Workers!$B$2:$AR$55, 36, FALSE), D218=12, VLOOKUP(H218, Film_Workers!$B$2:$AR$55, 37, FALSE)), C218=2017, _xlfn.IFS(D218=1, VLOOKUP(H218, Film_Workers!$B$2:$AR$55, 38, FALSE), D218=2, VLOOKUP(H218, Film_Workers!$B$2:$AR$55, 39, FALSE), D218=3, VLOOKUP(H218, Film_Workers!$B$2:$AR$55, 40, FALSE), D218=4, VLOOKUP(H218, Film_Workers!$B$2:$AR$55, 41, FALSE), D218=5, VLOOKUP(H218, Film_Workers!$B$2:$AR$55, 42, FALSE), D218=6, VLOOKUP(H218, Film_Workers!$B$2:$AR$55, 43)))</f>
        <v>481</v>
      </c>
      <c r="W218">
        <f>_xlfn.IFS(C218=2014, _xlfn.IFS(D218=1, VLOOKUP(H218, Priv_Workers!$B$2:$AR$55, 2, FALSE), D218=2, VLOOKUP(H218, Priv_Workers!$B$2:$AR$55, 3, FALSE), D218=3, VLOOKUP(H218, Priv_Workers!$B$2:$AR$55, 4, FALSE), D218=4, VLOOKUP(H218, Priv_Workers!$B$2:$AR$55, 5, FALSE), D218=5, VLOOKUP(H218, Priv_Workers!$B$2:$AR$55, 6, FALSE), D218=6, VLOOKUP(H218, Priv_Workers!$B$2:$AR$55, 7, FALSE), D218=7, VLOOKUP(H218, Priv_Workers!$B$2:$AR$55, 8, FALSE), D218=8, VLOOKUP(H218, Priv_Workers!$B$2:$AR$55, 9, FALSE), D218=9, VLOOKUP(H218, Priv_Workers!$B$2:$AR$55, 10, FALSE), D218=10, VLOOKUP(H218, Priv_Workers!$B$2:$AR$55, 11, FALSE), D218=11, VLOOKUP(H218, Priv_Workers!$B$2:$AR$55, 12, FALSE), D218=12, VLOOKUP(H218, Priv_Workers!$B$2:$AR$55, 13, FALSE)), C218=2015, _xlfn.IFS(D218=1, VLOOKUP(H218, Priv_Workers!$B$2:$AR$55, 14, FALSE), D218=2, VLOOKUP(H218, Priv_Workers!$B$2:$AR$55, 15, FALSE), D218=3, VLOOKUP(H218, Priv_Workers!$B$2:$AR$55, 16, FALSE), D218=4, VLOOKUP(H218, Priv_Workers!$B$2:$AR$55, 17, FALSE), D218=5, VLOOKUP(H218, Priv_Workers!$B$2:$AR$55, 18, FALSE), D218=6, VLOOKUP(H218, Priv_Workers!$B$2:$AR$55, 19, FALSE), D218=7, VLOOKUP(H218, Priv_Workers!$B$2:$AR$55, 20, FALSE), D218=8, VLOOKUP(H218, Priv_Workers!$B$2:$AR$55, 21, FALSE), D218=9, VLOOKUP(H218, Priv_Workers!$B$2:$AR$55, 22, FALSE), D218=10, VLOOKUP(H218, Priv_Workers!$B$2:$AR$55, 23, FALSE), D218=11, VLOOKUP(H218, Priv_Workers!$B$2:$AR$55, 24, FALSE), D218=12, VLOOKUP(H218, Priv_Workers!$B$2:$AR$55, 25, FALSE)), C218=2016, _xlfn.IFS(D218=1, VLOOKUP(H218, Priv_Workers!$B$2:$AR$55, 26, FALSE), D218=2, VLOOKUP(H218, Priv_Workers!$B$2:$AR$55, 27, FALSE), D218=3, VLOOKUP(H218, Priv_Workers!$B$2:$AR$55, 28, FALSE), D218=4, VLOOKUP(H218, Priv_Workers!$B$2:$AR$55, 29, FALSE), D218=5, VLOOKUP(H218, Priv_Workers!$B$2:$AR$55, 30, FALSE), D218=6, VLOOKUP(H218, Priv_Workers!$B$2:$AR$55, 31, FALSE), D218=7, VLOOKUP(H218, Priv_Workers!$B$2:$AR$55, 32, FALSE), D218=8, VLOOKUP(H218, Priv_Workers!$B$2:$AR$55, 33, FALSE), D218=9, VLOOKUP(H218, Priv_Workers!$B$2:$AR$55, 34, FALSE), D218=10, VLOOKUP(H218, Priv_Workers!$B$2:$AR$55, 35, FALSE), D218=11, VLOOKUP(H218, Priv_Workers!$B$2:$AR$55, 36, FALSE), D218=12, VLOOKUP(H218, Priv_Workers!$B$2:$AR$55, 37, FALSE)), C218=2017, _xlfn.IFS(D218=1, VLOOKUP(H218, Priv_Workers!$B$2:$AR$55, 38, FALSE), D218=2, VLOOKUP(H218, Priv_Workers!$B$2:$AR$55, 39, FALSE), D218=3, VLOOKUP(H218, Priv_Workers!$B$2:$AR$55, 40, FALSE), D218=4, VLOOKUP(H218, Priv_Workers!$B$2:$AR$55, 41, FALSE), D218=5, VLOOKUP(H218, Priv_Workers!$B$2:$AR$55, 42, FALSE), D218=6, VLOOKUP(H218, Priv_Workers!$B$2:$AR$55, 43)))</f>
        <v>1626028</v>
      </c>
      <c r="X218" s="15">
        <f t="shared" si="27"/>
        <v>2.9581286423112027E-4</v>
      </c>
      <c r="Y218" s="8">
        <f>_xlfn.IFS(C218=2014, _xlfn.IFS(E218=1, VLOOKUP(H218, Wage_Info!$B$2:$AD$55, 2, FALSE), E218=2, VLOOKUP(H218, Wage_Info!$B$2:$AD$55, 3, FALSE), E218=3, VLOOKUP(H218, Wage_Info!$B$2:$AD$55, 4, FALSE), E218=4, VLOOKUP(H218, Wage_Info!$B$2:$AD$55, 5, FALSE)), C218=2015, _xlfn.IFS(E218=1, VLOOKUP(H218, Wage_Info!$B$2:$AD$55, 6, FALSE), E218=2, VLOOKUP(H218, Wage_Info!$B$2:$AD$55, 7, FALSE), E218=3, VLOOKUP(H218, Wage_Info!$B$2:$AD$55, 8, FALSE), E218=4, VLOOKUP(H218, Wage_Info!$B$2:$AD$55, 9, FALSE)), C218=2016, _xlfn.IFS(E218=1, VLOOKUP(H218, Wage_Info!$B$2:$AD$55, 10, FALSE), E218=2, VLOOKUP(H218, Wage_Info!$B$2:$AD$55, 11, FALSE), E218=3, VLOOKUP(H218, Wage_Info!$B$2:$AD$55, 12, FALSE), E218=4, VLOOKUP(H218, Wage_Info!$B$2:$AD$55, 13, FALSE)), C218=2017, _xlfn.IFS(E218=1, VLOOKUP(H218, Wage_Info!$B$2:$AD$55, 14, FALSE), E218=2, VLOOKUP(H218, Wage_Info!$B$2:$AD$55, 15, FALSE)))</f>
        <v>9991799</v>
      </c>
      <c r="Z218" s="8">
        <f>_xlfn.IFS(C218=2014, _xlfn.IFS(E218=1, VLOOKUP(H218, Wage_Info!$B$2:$AD$55, 16, FALSE), E218=2, VLOOKUP(H218, Wage_Info!$B$2:$AD$55, 17, FALSE), E218=3, VLOOKUP(H218, Wage_Info!$B$2:$AD$55, 18, FALSE), E218=4, VLOOKUP(H218, Wage_Info!$B$2:$AD$55, 19, FALSE)), C218=2015, _xlfn.IFS(E218=1, VLOOKUP(H218, Wage_Info!$B$2:$AD$55, 20, FALSE), E218=2, VLOOKUP(H218, Wage_Info!$B$2:$AD$55, 21, FALSE), E218=3, VLOOKUP(H218, Wage_Info!$B$2:$AD$55, 22, FALSE), E218=4, VLOOKUP(H218, Wage_Info!$B$2:$AD$55, 23, FALSE)), C218=2016, _xlfn.IFS(E218=1, VLOOKUP(H218, Wage_Info!$B$2:$AD$55, 24, FALSE), E218=2, VLOOKUP(H218, Wage_Info!$B$2:$AD$55, 25, FALSE), E218=3, VLOOKUP(H218, Wage_Info!$B$2:$AD$55, 26, FALSE), E218=4, VLOOKUP(H218, Wage_Info!$B$2:$AD$55, 27, FALSE)), C218=2017, _xlfn.IFS(E218=1, VLOOKUP(H218, Wage_Info!$B$2:$AD$55, 28, FALSE), E218=2, VLOOKUP(H218, Wage_Info!$B$2:$AD$55, 29, FALSE)))</f>
        <v>18085991391</v>
      </c>
      <c r="AA218" s="16">
        <f t="shared" si="28"/>
        <v>5.5246067434114483E-4</v>
      </c>
      <c r="AB218">
        <f>Key!C297</f>
        <v>1</v>
      </c>
      <c r="AC218">
        <f t="shared" si="29"/>
        <v>0</v>
      </c>
      <c r="AD218">
        <f t="shared" si="30"/>
        <v>0</v>
      </c>
      <c r="AE218">
        <f t="shared" si="31"/>
        <v>0</v>
      </c>
    </row>
    <row r="219" spans="1:31" x14ac:dyDescent="0.3">
      <c r="A219">
        <v>304</v>
      </c>
      <c r="B219">
        <v>123</v>
      </c>
      <c r="C219">
        <v>2015</v>
      </c>
      <c r="D219">
        <v>10</v>
      </c>
      <c r="E219">
        <f t="shared" si="24"/>
        <v>4</v>
      </c>
      <c r="F219">
        <v>2017</v>
      </c>
      <c r="G219" t="s">
        <v>282</v>
      </c>
      <c r="H219" s="13">
        <f>VALUE(IF(G219="foreign",53,SUBSTITUTE(G219,G219,VLOOKUP(G219,Key!$F$2:$G$55,2,))))</f>
        <v>53</v>
      </c>
      <c r="I219" t="s">
        <v>184</v>
      </c>
      <c r="J219">
        <f>VALUE(_xlfn.IFS(I219="foreign",53,I219="fictional",54,NOT(OR(I219="foreign",I219="fictional")),SUBSTITUTE(I219,I219,VLOOKUP(I219,Key!$F$2:$G$55,2,))))</f>
        <v>5</v>
      </c>
      <c r="K219">
        <f t="shared" si="25"/>
        <v>0</v>
      </c>
      <c r="L219">
        <f>VLOOKUP(H219, Key!$G$2:$J$54, 2)</f>
        <v>0</v>
      </c>
      <c r="M219">
        <f>VLOOKUP(J219, Key!$G$2:$J$54, 2)</f>
        <v>3</v>
      </c>
      <c r="N219">
        <f>VLOOKUP("*"&amp;G219&amp;"*",Key!$M$2:$N$6,2,FALSE)</f>
        <v>0</v>
      </c>
      <c r="O219">
        <f>VLOOKUP("*"&amp;G219&amp;"*",Key!$Q$2:$R$11,2,FALSE)</f>
        <v>0</v>
      </c>
      <c r="P219">
        <v>1633</v>
      </c>
      <c r="Q219" s="8">
        <v>31000000</v>
      </c>
      <c r="R219" t="s">
        <v>174</v>
      </c>
      <c r="S219">
        <f>VLOOKUP(R219, Key!$T$2:$U$25, 2, FALSE)</f>
        <v>1</v>
      </c>
      <c r="T219">
        <f t="shared" si="26"/>
        <v>0</v>
      </c>
      <c r="U219">
        <f>_xlfn.IFS(F219=2017, VLOOKUP(H219, 'State Pop'!$B$2:$F$55,5),F219=2016, VLOOKUP(H219, 'State Pop'!$B$2:$F$55,4), F219=2015, VLOOKUP(H219, 'State Pop'!$B$2:$F$55,3), F219=2014, VLOOKUP(H219, 'State Pop'!$B$2:$F$55,2))</f>
        <v>0</v>
      </c>
      <c r="V219">
        <f>_xlfn.IFS(C219=2014, _xlfn.IFS(D219=1, VLOOKUP(H219, Film_Workers!$B$2:$AR$55, 2, FALSE), D219=2, VLOOKUP(H219, Film_Workers!$B$2:$AR$55, 3, FALSE), D219=3, VLOOKUP(H219, Film_Workers!$B$2:$AR$55, 4, FALSE), D219=4, VLOOKUP(H219, Film_Workers!$B$2:$AR$55, 5, FALSE), D219=5, VLOOKUP(H219, Film_Workers!$B$2:$AR$55, 6, FALSE), D219=6, VLOOKUP(H219, Film_Workers!$B$2:$AR$55, 7, FALSE), D219=7, VLOOKUP(H219, Film_Workers!$B$2:$AR$55, 8, FALSE), D219=8, VLOOKUP(H219, Film_Workers!$B$2:$AR$55, 9, FALSE), D219=9, VLOOKUP(H219, Film_Workers!$B$2:$AR$55, 10, FALSE), D219=10, VLOOKUP(H219, Film_Workers!$B$2:$AR$55, 11, FALSE), D219=11, VLOOKUP(H219, Film_Workers!$B$2:$AR$55, 12, FALSE), D219=12, VLOOKUP(H219, Film_Workers!$B$2:$AR$55, 13, FALSE)), C219=2015, _xlfn.IFS(D219=1, VLOOKUP(H219, Film_Workers!$B$2:$AR$55, 14, FALSE), D219=2, VLOOKUP(H219, Film_Workers!$B$2:$AR$55, 15, FALSE), D219=3, VLOOKUP(H219, Film_Workers!$B$2:$AR$55, 16, FALSE), D219=4, VLOOKUP(H219, Film_Workers!$B$2:$AR$55, 17, FALSE), D219=5, VLOOKUP(H219, Film_Workers!$B$2:$AR$55, 18, FALSE), D219=6, VLOOKUP(H219, Film_Workers!$B$2:$AR$55, 19, FALSE), D219=7, VLOOKUP(H219, Film_Workers!$B$2:$AR$55, 20, FALSE), D219=8, VLOOKUP(H219, Film_Workers!$B$2:$AR$55, 21, FALSE), D219=9, VLOOKUP(H219, Film_Workers!$B$2:$AR$55, 22, FALSE), D219=10, VLOOKUP(H219, Film_Workers!$B$2:$AR$55, 23, FALSE), D219=11, VLOOKUP(H219, Film_Workers!$B$2:$AR$55, 24, FALSE), D219=12, VLOOKUP(H219, Film_Workers!$B$2:$AR$55, 25, FALSE)), C219=2016, _xlfn.IFS(D219=1, VLOOKUP(H219, Film_Workers!$B$2:$AR$55, 26, FALSE), D219=2, VLOOKUP(H219, Film_Workers!$B$2:$AR$55, 27, FALSE), D219=3, VLOOKUP(H219, Film_Workers!$B$2:$AR$55, 28, FALSE), D219=4, VLOOKUP(H219, Film_Workers!$B$2:$AR$55, 29, FALSE), D219=5, VLOOKUP(H219, Film_Workers!$B$2:$AR$55, 30, FALSE), D219=6, VLOOKUP(H219, Film_Workers!$B$2:$AR$55, 31, FALSE), D219=7, VLOOKUP(H219, Film_Workers!$B$2:$AR$55, 32, FALSE), D219=8, VLOOKUP(H219, Film_Workers!$B$2:$AR$55, 33, FALSE), D219=9, VLOOKUP(H219, Film_Workers!$B$2:$AR$55, 34, FALSE), D219=10, VLOOKUP(H219, Film_Workers!$B$2:$AR$55, 35, FALSE), D219=11, VLOOKUP(H219, Film_Workers!$B$2:$AR$55, 36, FALSE), D219=12, VLOOKUP(H219, Film_Workers!$B$2:$AR$55, 37, FALSE)), C219=2017, _xlfn.IFS(D219=1, VLOOKUP(H219, Film_Workers!$B$2:$AR$55, 38, FALSE), D219=2, VLOOKUP(H219, Film_Workers!$B$2:$AR$55, 39, FALSE), D219=3, VLOOKUP(H219, Film_Workers!$B$2:$AR$55, 40, FALSE), D219=4, VLOOKUP(H219, Film_Workers!$B$2:$AR$55, 41, FALSE), D219=5, VLOOKUP(H219, Film_Workers!$B$2:$AR$55, 42, FALSE), D219=6, VLOOKUP(H219, Film_Workers!$B$2:$AR$55, 43)))</f>
        <v>0</v>
      </c>
      <c r="W219">
        <f>_xlfn.IFS(C219=2014, _xlfn.IFS(D219=1, VLOOKUP(H219, Priv_Workers!$B$2:$AR$55, 2, FALSE), D219=2, VLOOKUP(H219, Priv_Workers!$B$2:$AR$55, 3, FALSE), D219=3, VLOOKUP(H219, Priv_Workers!$B$2:$AR$55, 4, FALSE), D219=4, VLOOKUP(H219, Priv_Workers!$B$2:$AR$55, 5, FALSE), D219=5, VLOOKUP(H219, Priv_Workers!$B$2:$AR$55, 6, FALSE), D219=6, VLOOKUP(H219, Priv_Workers!$B$2:$AR$55, 7, FALSE), D219=7, VLOOKUP(H219, Priv_Workers!$B$2:$AR$55, 8, FALSE), D219=8, VLOOKUP(H219, Priv_Workers!$B$2:$AR$55, 9, FALSE), D219=9, VLOOKUP(H219, Priv_Workers!$B$2:$AR$55, 10, FALSE), D219=10, VLOOKUP(H219, Priv_Workers!$B$2:$AR$55, 11, FALSE), D219=11, VLOOKUP(H219, Priv_Workers!$B$2:$AR$55, 12, FALSE), D219=12, VLOOKUP(H219, Priv_Workers!$B$2:$AR$55, 13, FALSE)), C219=2015, _xlfn.IFS(D219=1, VLOOKUP(H219, Priv_Workers!$B$2:$AR$55, 14, FALSE), D219=2, VLOOKUP(H219, Priv_Workers!$B$2:$AR$55, 15, FALSE), D219=3, VLOOKUP(H219, Priv_Workers!$B$2:$AR$55, 16, FALSE), D219=4, VLOOKUP(H219, Priv_Workers!$B$2:$AR$55, 17, FALSE), D219=5, VLOOKUP(H219, Priv_Workers!$B$2:$AR$55, 18, FALSE), D219=6, VLOOKUP(H219, Priv_Workers!$B$2:$AR$55, 19, FALSE), D219=7, VLOOKUP(H219, Priv_Workers!$B$2:$AR$55, 20, FALSE), D219=8, VLOOKUP(H219, Priv_Workers!$B$2:$AR$55, 21, FALSE), D219=9, VLOOKUP(H219, Priv_Workers!$B$2:$AR$55, 22, FALSE), D219=10, VLOOKUP(H219, Priv_Workers!$B$2:$AR$55, 23, FALSE), D219=11, VLOOKUP(H219, Priv_Workers!$B$2:$AR$55, 24, FALSE), D219=12, VLOOKUP(H219, Priv_Workers!$B$2:$AR$55, 25, FALSE)), C219=2016, _xlfn.IFS(D219=1, VLOOKUP(H219, Priv_Workers!$B$2:$AR$55, 26, FALSE), D219=2, VLOOKUP(H219, Priv_Workers!$B$2:$AR$55, 27, FALSE), D219=3, VLOOKUP(H219, Priv_Workers!$B$2:$AR$55, 28, FALSE), D219=4, VLOOKUP(H219, Priv_Workers!$B$2:$AR$55, 29, FALSE), D219=5, VLOOKUP(H219, Priv_Workers!$B$2:$AR$55, 30, FALSE), D219=6, VLOOKUP(H219, Priv_Workers!$B$2:$AR$55, 31, FALSE), D219=7, VLOOKUP(H219, Priv_Workers!$B$2:$AR$55, 32, FALSE), D219=8, VLOOKUP(H219, Priv_Workers!$B$2:$AR$55, 33, FALSE), D219=9, VLOOKUP(H219, Priv_Workers!$B$2:$AR$55, 34, FALSE), D219=10, VLOOKUP(H219, Priv_Workers!$B$2:$AR$55, 35, FALSE), D219=11, VLOOKUP(H219, Priv_Workers!$B$2:$AR$55, 36, FALSE), D219=12, VLOOKUP(H219, Priv_Workers!$B$2:$AR$55, 37, FALSE)), C219=2017, _xlfn.IFS(D219=1, VLOOKUP(H219, Priv_Workers!$B$2:$AR$55, 38, FALSE), D219=2, VLOOKUP(H219, Priv_Workers!$B$2:$AR$55, 39, FALSE), D219=3, VLOOKUP(H219, Priv_Workers!$B$2:$AR$55, 40, FALSE), D219=4, VLOOKUP(H219, Priv_Workers!$B$2:$AR$55, 41, FALSE), D219=5, VLOOKUP(H219, Priv_Workers!$B$2:$AR$55, 42, FALSE), D219=6, VLOOKUP(H219, Priv_Workers!$B$2:$AR$55, 43)))</f>
        <v>0</v>
      </c>
      <c r="X219" s="15" t="e">
        <f t="shared" si="27"/>
        <v>#DIV/0!</v>
      </c>
      <c r="Y219" s="8">
        <f>_xlfn.IFS(C219=2014, _xlfn.IFS(E219=1, VLOOKUP(H219, Wage_Info!$B$2:$AD$55, 2, FALSE), E219=2, VLOOKUP(H219, Wage_Info!$B$2:$AD$55, 3, FALSE), E219=3, VLOOKUP(H219, Wage_Info!$B$2:$AD$55, 4, FALSE), E219=4, VLOOKUP(H219, Wage_Info!$B$2:$AD$55, 5, FALSE)), C219=2015, _xlfn.IFS(E219=1, VLOOKUP(H219, Wage_Info!$B$2:$AD$55, 6, FALSE), E219=2, VLOOKUP(H219, Wage_Info!$B$2:$AD$55, 7, FALSE), E219=3, VLOOKUP(H219, Wage_Info!$B$2:$AD$55, 8, FALSE), E219=4, VLOOKUP(H219, Wage_Info!$B$2:$AD$55, 9, FALSE)), C219=2016, _xlfn.IFS(E219=1, VLOOKUP(H219, Wage_Info!$B$2:$AD$55, 10, FALSE), E219=2, VLOOKUP(H219, Wage_Info!$B$2:$AD$55, 11, FALSE), E219=3, VLOOKUP(H219, Wage_Info!$B$2:$AD$55, 12, FALSE), E219=4, VLOOKUP(H219, Wage_Info!$B$2:$AD$55, 13, FALSE)), C219=2017, _xlfn.IFS(E219=1, VLOOKUP(H219, Wage_Info!$B$2:$AD$55, 14, FALSE), E219=2, VLOOKUP(H219, Wage_Info!$B$2:$AD$55, 15, FALSE)))</f>
        <v>0</v>
      </c>
      <c r="Z219" s="8">
        <f>_xlfn.IFS(C219=2014, _xlfn.IFS(E219=1, VLOOKUP(H219, Wage_Info!$B$2:$AD$55, 16, FALSE), E219=2, VLOOKUP(H219, Wage_Info!$B$2:$AD$55, 17, FALSE), E219=3, VLOOKUP(H219, Wage_Info!$B$2:$AD$55, 18, FALSE), E219=4, VLOOKUP(H219, Wage_Info!$B$2:$AD$55, 19, FALSE)), C219=2015, _xlfn.IFS(E219=1, VLOOKUP(H219, Wage_Info!$B$2:$AD$55, 20, FALSE), E219=2, VLOOKUP(H219, Wage_Info!$B$2:$AD$55, 21, FALSE), E219=3, VLOOKUP(H219, Wage_Info!$B$2:$AD$55, 22, FALSE), E219=4, VLOOKUP(H219, Wage_Info!$B$2:$AD$55, 23, FALSE)), C219=2016, _xlfn.IFS(E219=1, VLOOKUP(H219, Wage_Info!$B$2:$AD$55, 24, FALSE), E219=2, VLOOKUP(H219, Wage_Info!$B$2:$AD$55, 25, FALSE), E219=3, VLOOKUP(H219, Wage_Info!$B$2:$AD$55, 26, FALSE), E219=4, VLOOKUP(H219, Wage_Info!$B$2:$AD$55, 27, FALSE)), C219=2017, _xlfn.IFS(E219=1, VLOOKUP(H219, Wage_Info!$B$2:$AD$55, 28, FALSE), E219=2, VLOOKUP(H219, Wage_Info!$B$2:$AD$55, 29, FALSE)))</f>
        <v>0</v>
      </c>
      <c r="AA219" s="16" t="e">
        <f t="shared" si="28"/>
        <v>#DIV/0!</v>
      </c>
      <c r="AB219">
        <f>Key!C305</f>
        <v>1</v>
      </c>
      <c r="AC219">
        <f t="shared" si="29"/>
        <v>0</v>
      </c>
      <c r="AD219">
        <f t="shared" si="30"/>
        <v>0</v>
      </c>
      <c r="AE219">
        <f t="shared" si="31"/>
        <v>0</v>
      </c>
    </row>
    <row r="220" spans="1:31" x14ac:dyDescent="0.3">
      <c r="A220">
        <v>28</v>
      </c>
      <c r="B220">
        <v>28</v>
      </c>
      <c r="C220">
        <v>2015</v>
      </c>
      <c r="D220">
        <v>10</v>
      </c>
      <c r="E220">
        <f t="shared" si="24"/>
        <v>4</v>
      </c>
      <c r="F220">
        <v>2016</v>
      </c>
      <c r="G220" t="s">
        <v>28</v>
      </c>
      <c r="H220" s="13">
        <f>VALUE(IF(G220="foreign",53,SUBSTITUTE(G220,G220,VLOOKUP(G220,Key!$F$2:$G$55,2,))))</f>
        <v>19</v>
      </c>
      <c r="I220" t="s">
        <v>28</v>
      </c>
      <c r="J220">
        <f>VALUE(_xlfn.IFS(I220="foreign",53,I220="fictional",54,NOT(OR(I220="foreign",I220="fictional")),SUBSTITUTE(I220,I220,VLOOKUP(I220,Key!$F$2:$G$55,2,))))</f>
        <v>19</v>
      </c>
      <c r="K220">
        <f t="shared" si="25"/>
        <v>1</v>
      </c>
      <c r="L220">
        <f>VLOOKUP(H220, Key!$G$2:$J$54, 2)</f>
        <v>4</v>
      </c>
      <c r="M220">
        <f>VLOOKUP(J220, Key!$G$2:$J$54, 2)</f>
        <v>4</v>
      </c>
      <c r="N220">
        <f>VLOOKUP("*"&amp;G220&amp;"*",Key!$M$2:$N$6,2,FALSE)</f>
        <v>3</v>
      </c>
      <c r="O220">
        <f>VLOOKUP("*"&amp;G220&amp;"*",Key!$Q$2:$R$11,2,FALSE)</f>
        <v>9</v>
      </c>
      <c r="P220">
        <v>3780</v>
      </c>
      <c r="Q220" s="8">
        <v>60000000</v>
      </c>
      <c r="R220" t="s">
        <v>178</v>
      </c>
      <c r="S220">
        <f>VLOOKUP(R220, Key!$T$2:$U$8, 2, FALSE)</f>
        <v>5</v>
      </c>
      <c r="T220">
        <f t="shared" si="26"/>
        <v>0</v>
      </c>
      <c r="U220">
        <f>_xlfn.IFS(F220=2017, VLOOKUP(H220, 'State Pop'!$B$2:$F$55,5),F220=2016, VLOOKUP(H220, 'State Pop'!$B$2:$F$55,4), F220=2015, VLOOKUP(H220, 'State Pop'!$B$2:$F$55,3), F220=2014, VLOOKUP(H220, 'State Pop'!$B$2:$F$55,2))</f>
        <v>4686157</v>
      </c>
      <c r="V220">
        <f>_xlfn.IFS(C228=2014, _xlfn.IFS(D228=1, VLOOKUP(H220, Film_Workers!$B$2:$AR$55, 2, FALSE), D228=2, VLOOKUP(H220, Film_Workers!$B$2:$AR$55, 3, FALSE), D228=3, VLOOKUP(H220, Film_Workers!$B$2:$AR$55, 4, FALSE), D228=4, VLOOKUP(H220, Film_Workers!$B$2:$AR$55, 5, FALSE), D228=5, VLOOKUP(H220, Film_Workers!$B$2:$AR$55, 6, FALSE), D228=6, VLOOKUP(H220, Film_Workers!$B$2:$AR$55, 7, FALSE), D228=7, VLOOKUP(H220, Film_Workers!$B$2:$AR$55, 8, FALSE), D228=8, VLOOKUP(H220, Film_Workers!$B$2:$AR$55, 9, FALSE), D228=9, VLOOKUP(H220, Film_Workers!$B$2:$AR$55, 10, FALSE), D228=10, VLOOKUP(H220, Film_Workers!$B$2:$AR$55, 11, FALSE), D228=11, VLOOKUP(H220, Film_Workers!$B$2:$AR$55, 12, FALSE), D228=12, VLOOKUP(H220, Film_Workers!$B$2:$AR$55, 13, FALSE)), C228=2015, _xlfn.IFS(D228=1, VLOOKUP(H220, Film_Workers!$B$2:$AR$55, 14, FALSE), D228=2, VLOOKUP(H220, Film_Workers!$B$2:$AR$55, 15, FALSE), D228=3, VLOOKUP(H220, Film_Workers!$B$2:$AR$55, 16, FALSE), D228=4, VLOOKUP(H220, Film_Workers!$B$2:$AR$55, 17, FALSE), D228=5, VLOOKUP(H220, Film_Workers!$B$2:$AR$55, 18, FALSE), D228=6, VLOOKUP(H220, Film_Workers!$B$2:$AR$55, 19, FALSE), D228=7, VLOOKUP(H220, Film_Workers!$B$2:$AR$55, 20, FALSE), D228=8, VLOOKUP(H220, Film_Workers!$B$2:$AR$55, 21, FALSE), D228=9, VLOOKUP(H220, Film_Workers!$B$2:$AR$55, 22, FALSE), D228=10, VLOOKUP(H220, Film_Workers!$B$2:$AR$55, 23, FALSE), D228=11, VLOOKUP(H220, Film_Workers!$B$2:$AR$55, 24, FALSE), D228=12, VLOOKUP(H220, Film_Workers!$B$2:$AR$55, 25, FALSE)), C228=2016, _xlfn.IFS(D228=1, VLOOKUP(H220, Film_Workers!$B$2:$AR$55, 26, FALSE), D228=2, VLOOKUP(H220, Film_Workers!$B$2:$AR$55, 27, FALSE), D228=3, VLOOKUP(H220, Film_Workers!$B$2:$AR$55, 28, FALSE), D228=4, VLOOKUP(H220, Film_Workers!$B$2:$AR$55, 29, FALSE), D228=5, VLOOKUP(H220, Film_Workers!$B$2:$AR$55, 30, FALSE), D228=6, VLOOKUP(H220, Film_Workers!$B$2:$AR$55, 31, FALSE), D228=7, VLOOKUP(H220, Film_Workers!$B$2:$AR$55, 32, FALSE), D228=8, VLOOKUP(H220, Film_Workers!$B$2:$AR$55, 33, FALSE), D228=9, VLOOKUP(H220, Film_Workers!$B$2:$AR$55, 34, FALSE), D228=10, VLOOKUP(H220, Film_Workers!$B$2:$AR$55, 35, FALSE), D228=11, VLOOKUP(H220, Film_Workers!$B$2:$AR$55, 36, FALSE), D228=12, VLOOKUP(H220, Film_Workers!$B$2:$AR$55, 37, FALSE)), C228=2017, _xlfn.IFS(D228=1, VLOOKUP(H220, Film_Workers!$B$2:$AR$55, 38, FALSE), D228=2, VLOOKUP(H220, Film_Workers!$B$2:$AR$55, 39, FALSE), D228=3, VLOOKUP(H220, Film_Workers!$B$2:$AR$55, 40, FALSE), D228=4, VLOOKUP(H220, Film_Workers!$B$2:$AR$55, 41, FALSE), D228=5, VLOOKUP(H220, Film_Workers!$B$2:$AR$55, 42, FALSE), D228=6, VLOOKUP(H220, Film_Workers!$B$2:$AR$55, 43)))</f>
        <v>5400</v>
      </c>
      <c r="W220">
        <f>_xlfn.IFS(C220=2014, _xlfn.IFS(D220=1, VLOOKUP(H220, Priv_Workers!$B$2:$AR$55, 2, FALSE), D220=2, VLOOKUP(H220, Priv_Workers!$B$2:$AR$55, 3, FALSE), D220=3, VLOOKUP(H220, Priv_Workers!$B$2:$AR$55, 4, FALSE), D220=4, VLOOKUP(H220, Priv_Workers!$B$2:$AR$55, 5, FALSE), D220=5, VLOOKUP(H220, Priv_Workers!$B$2:$AR$55, 6, FALSE), D220=6, VLOOKUP(H220, Priv_Workers!$B$2:$AR$55, 7, FALSE), D220=7, VLOOKUP(H220, Priv_Workers!$B$2:$AR$55, 8, FALSE), D220=8, VLOOKUP(H220, Priv_Workers!$B$2:$AR$55, 9, FALSE), D220=9, VLOOKUP(H220, Priv_Workers!$B$2:$AR$55, 10, FALSE), D220=10, VLOOKUP(H220, Priv_Workers!$B$2:$AR$55, 11, FALSE), D220=11, VLOOKUP(H220, Priv_Workers!$B$2:$AR$55, 12, FALSE), D220=12, VLOOKUP(H220, Priv_Workers!$B$2:$AR$55, 13, FALSE)), C220=2015, _xlfn.IFS(D220=1, VLOOKUP(H220, Priv_Workers!$B$2:$AR$55, 14, FALSE), D220=2, VLOOKUP(H220, Priv_Workers!$B$2:$AR$55, 15, FALSE), D220=3, VLOOKUP(H220, Priv_Workers!$B$2:$AR$55, 16, FALSE), D220=4, VLOOKUP(H220, Priv_Workers!$B$2:$AR$55, 17, FALSE), D220=5, VLOOKUP(H220, Priv_Workers!$B$2:$AR$55, 18, FALSE), D220=6, VLOOKUP(H220, Priv_Workers!$B$2:$AR$55, 19, FALSE), D220=7, VLOOKUP(H220, Priv_Workers!$B$2:$AR$55, 20, FALSE), D220=8, VLOOKUP(H220, Priv_Workers!$B$2:$AR$55, 21, FALSE), D220=9, VLOOKUP(H220, Priv_Workers!$B$2:$AR$55, 22, FALSE), D220=10, VLOOKUP(H220, Priv_Workers!$B$2:$AR$55, 23, FALSE), D220=11, VLOOKUP(H220, Priv_Workers!$B$2:$AR$55, 24, FALSE), D220=12, VLOOKUP(H220, Priv_Workers!$B$2:$AR$55, 25, FALSE)), C220=2016, _xlfn.IFS(D220=1, VLOOKUP(H220, Priv_Workers!$B$2:$AR$55, 26, FALSE), D220=2, VLOOKUP(H220, Priv_Workers!$B$2:$AR$55, 27, FALSE), D220=3, VLOOKUP(H220, Priv_Workers!$B$2:$AR$55, 28, FALSE), D220=4, VLOOKUP(H220, Priv_Workers!$B$2:$AR$55, 29, FALSE), D220=5, VLOOKUP(H220, Priv_Workers!$B$2:$AR$55, 30, FALSE), D220=6, VLOOKUP(H220, Priv_Workers!$B$2:$AR$55, 31, FALSE), D220=7, VLOOKUP(H220, Priv_Workers!$B$2:$AR$55, 32, FALSE), D220=8, VLOOKUP(H220, Priv_Workers!$B$2:$AR$55, 33, FALSE), D220=9, VLOOKUP(H220, Priv_Workers!$B$2:$AR$55, 34, FALSE), D220=10, VLOOKUP(H220, Priv_Workers!$B$2:$AR$55, 35, FALSE), D220=11, VLOOKUP(H220, Priv_Workers!$B$2:$AR$55, 36, FALSE), D220=12, VLOOKUP(H220, Priv_Workers!$B$2:$AR$55, 37, FALSE)), C220=2017, _xlfn.IFS(D220=1, VLOOKUP(H220, Priv_Workers!$B$2:$AR$55, 38, FALSE), D220=2, VLOOKUP(H220, Priv_Workers!$B$2:$AR$55, 39, FALSE), D220=3, VLOOKUP(H220, Priv_Workers!$B$2:$AR$55, 40, FALSE), D220=4, VLOOKUP(H220, Priv_Workers!$B$2:$AR$55, 41, FALSE), D220=5, VLOOKUP(H220, Priv_Workers!$B$2:$AR$55, 42, FALSE), D220=6, VLOOKUP(H220, Priv_Workers!$B$2:$AR$55, 43)))</f>
        <v>1632473</v>
      </c>
      <c r="X220" s="15">
        <f t="shared" si="27"/>
        <v>3.3078648161409103E-3</v>
      </c>
      <c r="Y220" s="8">
        <f>_xlfn.IFS(C220=2014, _xlfn.IFS(E220=1, VLOOKUP(H220, Wage_Info!$B$2:$AD$55, 2, FALSE), E220=2, VLOOKUP(H220, Wage_Info!$B$2:$AD$55, 3, FALSE), E220=3, VLOOKUP(H220, Wage_Info!$B$2:$AD$55, 4, FALSE), E220=4, VLOOKUP(H220, Wage_Info!$B$2:$AD$55, 5, FALSE)), C220=2015, _xlfn.IFS(E220=1, VLOOKUP(H220, Wage_Info!$B$2:$AD$55, 6, FALSE), E220=2, VLOOKUP(H220, Wage_Info!$B$2:$AD$55, 7, FALSE), E220=3, VLOOKUP(H220, Wage_Info!$B$2:$AD$55, 8, FALSE), E220=4, VLOOKUP(H220, Wage_Info!$B$2:$AD$55, 9, FALSE)), C220=2016, _xlfn.IFS(E220=1, VLOOKUP(H220, Wage_Info!$B$2:$AD$55, 10, FALSE), E220=2, VLOOKUP(H220, Wage_Info!$B$2:$AD$55, 11, FALSE), E220=3, VLOOKUP(H220, Wage_Info!$B$2:$AD$55, 12, FALSE), E220=4, VLOOKUP(H220, Wage_Info!$B$2:$AD$55, 13, FALSE)), C220=2017, _xlfn.IFS(E220=1, VLOOKUP(H220, Wage_Info!$B$2:$AD$55, 14, FALSE), E220=2, VLOOKUP(H220, Wage_Info!$B$2:$AD$55, 15, FALSE)))</f>
        <v>49920403</v>
      </c>
      <c r="Z220" s="8">
        <f>_xlfn.IFS(C220=2014, _xlfn.IFS(E220=1, VLOOKUP(H220, Wage_Info!$B$2:$AD$55, 16, FALSE), E220=2, VLOOKUP(H220, Wage_Info!$B$2:$AD$55, 17, FALSE), E220=3, VLOOKUP(H220, Wage_Info!$B$2:$AD$55, 18, FALSE), E220=4, VLOOKUP(H220, Wage_Info!$B$2:$AD$55, 19, FALSE)), C220=2015, _xlfn.IFS(E220=1, VLOOKUP(H220, Wage_Info!$B$2:$AD$55, 20, FALSE), E220=2, VLOOKUP(H220, Wage_Info!$B$2:$AD$55, 21, FALSE), E220=3, VLOOKUP(H220, Wage_Info!$B$2:$AD$55, 22, FALSE), E220=4, VLOOKUP(H220, Wage_Info!$B$2:$AD$55, 23, FALSE)), C220=2016, _xlfn.IFS(E220=1, VLOOKUP(H220, Wage_Info!$B$2:$AD$55, 24, FALSE), E220=2, VLOOKUP(H220, Wage_Info!$B$2:$AD$55, 25, FALSE), E220=3, VLOOKUP(H220, Wage_Info!$B$2:$AD$55, 26, FALSE), E220=4, VLOOKUP(H220, Wage_Info!$B$2:$AD$55, 27, FALSE)), C220=2017, _xlfn.IFS(E220=1, VLOOKUP(H220, Wage_Info!$B$2:$AD$55, 28, FALSE), E220=2, VLOOKUP(H220, Wage_Info!$B$2:$AD$55, 29, FALSE)))</f>
        <v>20209260029</v>
      </c>
      <c r="AA220" s="16">
        <f t="shared" si="28"/>
        <v>2.4701747084437992E-3</v>
      </c>
      <c r="AB220">
        <f>Key!C29</f>
        <v>1</v>
      </c>
      <c r="AC220">
        <f t="shared" si="29"/>
        <v>0</v>
      </c>
      <c r="AD220">
        <f t="shared" si="30"/>
        <v>0</v>
      </c>
      <c r="AE220">
        <f t="shared" si="31"/>
        <v>0</v>
      </c>
    </row>
    <row r="221" spans="1:31" x14ac:dyDescent="0.3">
      <c r="A221">
        <v>79</v>
      </c>
      <c r="B221">
        <v>79</v>
      </c>
      <c r="C221">
        <v>2015</v>
      </c>
      <c r="D221">
        <v>10</v>
      </c>
      <c r="E221">
        <f t="shared" si="24"/>
        <v>4</v>
      </c>
      <c r="F221">
        <v>2016</v>
      </c>
      <c r="G221" t="s">
        <v>187</v>
      </c>
      <c r="H221" s="13">
        <f>VALUE(IF(G221="foreign",53,SUBSTITUTE(G221,G221,VLOOKUP(G221,Key!$F$2:$G$55,2,))))</f>
        <v>53</v>
      </c>
      <c r="I221" t="s">
        <v>15</v>
      </c>
      <c r="J221">
        <f>VALUE(_xlfn.IFS(I221="foreign",53,I221="fictional",54,NOT(OR(I221="foreign",I221="fictional")),SUBSTITUTE(I221,I221,VLOOKUP(I221,Key!$F$2:$G$55,2,))))</f>
        <v>5</v>
      </c>
      <c r="K221">
        <f t="shared" si="25"/>
        <v>0</v>
      </c>
      <c r="L221">
        <f>VLOOKUP(H221, Key!$G$2:$J$54, 2)</f>
        <v>0</v>
      </c>
      <c r="M221">
        <f>VLOOKUP(J221, Key!$G$2:$J$54, 2)</f>
        <v>3</v>
      </c>
      <c r="N221">
        <f>VLOOKUP("*"&amp;G221&amp;"*",Key!$M$2:$N$6,2,FALSE)</f>
        <v>0</v>
      </c>
      <c r="O221">
        <f>VLOOKUP("*"&amp;G221&amp;"*",Key!$Q$2:$R$11,2,FALSE)</f>
        <v>0</v>
      </c>
      <c r="P221">
        <v>2962</v>
      </c>
      <c r="Q221" s="8">
        <v>17000000</v>
      </c>
      <c r="R221" t="s">
        <v>246</v>
      </c>
      <c r="S221">
        <f>VLOOKUP(R221, Key!$T$2:$U$11, 2, FALSE)</f>
        <v>6</v>
      </c>
      <c r="T221">
        <f t="shared" si="26"/>
        <v>0</v>
      </c>
      <c r="U221">
        <f>_xlfn.IFS(F221=2017, VLOOKUP(H221, 'State Pop'!$B$2:$F$55,5),F221=2016, VLOOKUP(H221, 'State Pop'!$B$2:$F$55,4), F221=2015, VLOOKUP(H221, 'State Pop'!$B$2:$F$55,3), F221=2014, VLOOKUP(H221, 'State Pop'!$B$2:$F$55,2))</f>
        <v>0</v>
      </c>
      <c r="V221">
        <f>_xlfn.IFS(C230=2014, _xlfn.IFS(D230=1, VLOOKUP(H221, Film_Workers!$B$2:$AR$55, 2, FALSE), D230=2, VLOOKUP(H221, Film_Workers!$B$2:$AR$55, 3, FALSE), D230=3, VLOOKUP(H221, Film_Workers!$B$2:$AR$55, 4, FALSE), D230=4, VLOOKUP(H221, Film_Workers!$B$2:$AR$55, 5, FALSE), D230=5, VLOOKUP(H221, Film_Workers!$B$2:$AR$55, 6, FALSE), D230=6, VLOOKUP(H221, Film_Workers!$B$2:$AR$55, 7, FALSE), D230=7, VLOOKUP(H221, Film_Workers!$B$2:$AR$55, 8, FALSE), D230=8, VLOOKUP(H221, Film_Workers!$B$2:$AR$55, 9, FALSE), D230=9, VLOOKUP(H221, Film_Workers!$B$2:$AR$55, 10, FALSE), D230=10, VLOOKUP(H221, Film_Workers!$B$2:$AR$55, 11, FALSE), D230=11, VLOOKUP(H221, Film_Workers!$B$2:$AR$55, 12, FALSE), D230=12, VLOOKUP(H221, Film_Workers!$B$2:$AR$55, 13, FALSE)), C230=2015, _xlfn.IFS(D230=1, VLOOKUP(H221, Film_Workers!$B$2:$AR$55, 14, FALSE), D230=2, VLOOKUP(H221, Film_Workers!$B$2:$AR$55, 15, FALSE), D230=3, VLOOKUP(H221, Film_Workers!$B$2:$AR$55, 16, FALSE), D230=4, VLOOKUP(H221, Film_Workers!$B$2:$AR$55, 17, FALSE), D230=5, VLOOKUP(H221, Film_Workers!$B$2:$AR$55, 18, FALSE), D230=6, VLOOKUP(H221, Film_Workers!$B$2:$AR$55, 19, FALSE), D230=7, VLOOKUP(H221, Film_Workers!$B$2:$AR$55, 20, FALSE), D230=8, VLOOKUP(H221, Film_Workers!$B$2:$AR$55, 21, FALSE), D230=9, VLOOKUP(H221, Film_Workers!$B$2:$AR$55, 22, FALSE), D230=10, VLOOKUP(H221, Film_Workers!$B$2:$AR$55, 23, FALSE), D230=11, VLOOKUP(H221, Film_Workers!$B$2:$AR$55, 24, FALSE), D230=12, VLOOKUP(H221, Film_Workers!$B$2:$AR$55, 25, FALSE)), C230=2016, _xlfn.IFS(D230=1, VLOOKUP(H221, Film_Workers!$B$2:$AR$55, 26, FALSE), D230=2, VLOOKUP(H221, Film_Workers!$B$2:$AR$55, 27, FALSE), D230=3, VLOOKUP(H221, Film_Workers!$B$2:$AR$55, 28, FALSE), D230=4, VLOOKUP(H221, Film_Workers!$B$2:$AR$55, 29, FALSE), D230=5, VLOOKUP(H221, Film_Workers!$B$2:$AR$55, 30, FALSE), D230=6, VLOOKUP(H221, Film_Workers!$B$2:$AR$55, 31, FALSE), D230=7, VLOOKUP(H221, Film_Workers!$B$2:$AR$55, 32, FALSE), D230=8, VLOOKUP(H221, Film_Workers!$B$2:$AR$55, 33, FALSE), D230=9, VLOOKUP(H221, Film_Workers!$B$2:$AR$55, 34, FALSE), D230=10, VLOOKUP(H221, Film_Workers!$B$2:$AR$55, 35, FALSE), D230=11, VLOOKUP(H221, Film_Workers!$B$2:$AR$55, 36, FALSE), D230=12, VLOOKUP(H221, Film_Workers!$B$2:$AR$55, 37, FALSE)), C230=2017, _xlfn.IFS(D230=1, VLOOKUP(H221, Film_Workers!$B$2:$AR$55, 38, FALSE), D230=2, VLOOKUP(H221, Film_Workers!$B$2:$AR$55, 39, FALSE), D230=3, VLOOKUP(H221, Film_Workers!$B$2:$AR$55, 40, FALSE), D230=4, VLOOKUP(H221, Film_Workers!$B$2:$AR$55, 41, FALSE), D230=5, VLOOKUP(H221, Film_Workers!$B$2:$AR$55, 42, FALSE), D230=6, VLOOKUP(H221, Film_Workers!$B$2:$AR$55, 43)))</f>
        <v>0</v>
      </c>
      <c r="W221">
        <f>_xlfn.IFS(C221=2014, _xlfn.IFS(D221=1, VLOOKUP(H221, Priv_Workers!$B$2:$AR$55, 2, FALSE), D221=2, VLOOKUP(H221, Priv_Workers!$B$2:$AR$55, 3, FALSE), D221=3, VLOOKUP(H221, Priv_Workers!$B$2:$AR$55, 4, FALSE), D221=4, VLOOKUP(H221, Priv_Workers!$B$2:$AR$55, 5, FALSE), D221=5, VLOOKUP(H221, Priv_Workers!$B$2:$AR$55, 6, FALSE), D221=6, VLOOKUP(H221, Priv_Workers!$B$2:$AR$55, 7, FALSE), D221=7, VLOOKUP(H221, Priv_Workers!$B$2:$AR$55, 8, FALSE), D221=8, VLOOKUP(H221, Priv_Workers!$B$2:$AR$55, 9, FALSE), D221=9, VLOOKUP(H221, Priv_Workers!$B$2:$AR$55, 10, FALSE), D221=10, VLOOKUP(H221, Priv_Workers!$B$2:$AR$55, 11, FALSE), D221=11, VLOOKUP(H221, Priv_Workers!$B$2:$AR$55, 12, FALSE), D221=12, VLOOKUP(H221, Priv_Workers!$B$2:$AR$55, 13, FALSE)), C221=2015, _xlfn.IFS(D221=1, VLOOKUP(H221, Priv_Workers!$B$2:$AR$55, 14, FALSE), D221=2, VLOOKUP(H221, Priv_Workers!$B$2:$AR$55, 15, FALSE), D221=3, VLOOKUP(H221, Priv_Workers!$B$2:$AR$55, 16, FALSE), D221=4, VLOOKUP(H221, Priv_Workers!$B$2:$AR$55, 17, FALSE), D221=5, VLOOKUP(H221, Priv_Workers!$B$2:$AR$55, 18, FALSE), D221=6, VLOOKUP(H221, Priv_Workers!$B$2:$AR$55, 19, FALSE), D221=7, VLOOKUP(H221, Priv_Workers!$B$2:$AR$55, 20, FALSE), D221=8, VLOOKUP(H221, Priv_Workers!$B$2:$AR$55, 21, FALSE), D221=9, VLOOKUP(H221, Priv_Workers!$B$2:$AR$55, 22, FALSE), D221=10, VLOOKUP(H221, Priv_Workers!$B$2:$AR$55, 23, FALSE), D221=11, VLOOKUP(H221, Priv_Workers!$B$2:$AR$55, 24, FALSE), D221=12, VLOOKUP(H221, Priv_Workers!$B$2:$AR$55, 25, FALSE)), C221=2016, _xlfn.IFS(D221=1, VLOOKUP(H221, Priv_Workers!$B$2:$AR$55, 26, FALSE), D221=2, VLOOKUP(H221, Priv_Workers!$B$2:$AR$55, 27, FALSE), D221=3, VLOOKUP(H221, Priv_Workers!$B$2:$AR$55, 28, FALSE), D221=4, VLOOKUP(H221, Priv_Workers!$B$2:$AR$55, 29, FALSE), D221=5, VLOOKUP(H221, Priv_Workers!$B$2:$AR$55, 30, FALSE), D221=6, VLOOKUP(H221, Priv_Workers!$B$2:$AR$55, 31, FALSE), D221=7, VLOOKUP(H221, Priv_Workers!$B$2:$AR$55, 32, FALSE), D221=8, VLOOKUP(H221, Priv_Workers!$B$2:$AR$55, 33, FALSE), D221=9, VLOOKUP(H221, Priv_Workers!$B$2:$AR$55, 34, FALSE), D221=10, VLOOKUP(H221, Priv_Workers!$B$2:$AR$55, 35, FALSE), D221=11, VLOOKUP(H221, Priv_Workers!$B$2:$AR$55, 36, FALSE), D221=12, VLOOKUP(H221, Priv_Workers!$B$2:$AR$55, 37, FALSE)), C221=2017, _xlfn.IFS(D221=1, VLOOKUP(H221, Priv_Workers!$B$2:$AR$55, 38, FALSE), D221=2, VLOOKUP(H221, Priv_Workers!$B$2:$AR$55, 39, FALSE), D221=3, VLOOKUP(H221, Priv_Workers!$B$2:$AR$55, 40, FALSE), D221=4, VLOOKUP(H221, Priv_Workers!$B$2:$AR$55, 41, FALSE), D221=5, VLOOKUP(H221, Priv_Workers!$B$2:$AR$55, 42, FALSE), D221=6, VLOOKUP(H221, Priv_Workers!$B$2:$AR$55, 43)))</f>
        <v>0</v>
      </c>
      <c r="X221" s="15" t="e">
        <f t="shared" si="27"/>
        <v>#DIV/0!</v>
      </c>
      <c r="Y221" s="8">
        <f>_xlfn.IFS(C221=2014, _xlfn.IFS(E221=1, VLOOKUP(H221, Wage_Info!$B$2:$AD$55, 2, FALSE), E221=2, VLOOKUP(H221, Wage_Info!$B$2:$AD$55, 3, FALSE), E221=3, VLOOKUP(H221, Wage_Info!$B$2:$AD$55, 4, FALSE), E221=4, VLOOKUP(H221, Wage_Info!$B$2:$AD$55, 5, FALSE)), C221=2015, _xlfn.IFS(E221=1, VLOOKUP(H221, Wage_Info!$B$2:$AD$55, 6, FALSE), E221=2, VLOOKUP(H221, Wage_Info!$B$2:$AD$55, 7, FALSE), E221=3, VLOOKUP(H221, Wage_Info!$B$2:$AD$55, 8, FALSE), E221=4, VLOOKUP(H221, Wage_Info!$B$2:$AD$55, 9, FALSE)), C221=2016, _xlfn.IFS(E221=1, VLOOKUP(H221, Wage_Info!$B$2:$AD$55, 10, FALSE), E221=2, VLOOKUP(H221, Wage_Info!$B$2:$AD$55, 11, FALSE), E221=3, VLOOKUP(H221, Wage_Info!$B$2:$AD$55, 12, FALSE), E221=4, VLOOKUP(H221, Wage_Info!$B$2:$AD$55, 13, FALSE)), C221=2017, _xlfn.IFS(E221=1, VLOOKUP(H221, Wage_Info!$B$2:$AD$55, 14, FALSE), E221=2, VLOOKUP(H221, Wage_Info!$B$2:$AD$55, 15, FALSE)))</f>
        <v>0</v>
      </c>
      <c r="Z221" s="8">
        <f>_xlfn.IFS(C221=2014, _xlfn.IFS(E221=1, VLOOKUP(H221, Wage_Info!$B$2:$AD$55, 16, FALSE), E221=2, VLOOKUP(H221, Wage_Info!$B$2:$AD$55, 17, FALSE), E221=3, VLOOKUP(H221, Wage_Info!$B$2:$AD$55, 18, FALSE), E221=4, VLOOKUP(H221, Wage_Info!$B$2:$AD$55, 19, FALSE)), C221=2015, _xlfn.IFS(E221=1, VLOOKUP(H221, Wage_Info!$B$2:$AD$55, 20, FALSE), E221=2, VLOOKUP(H221, Wage_Info!$B$2:$AD$55, 21, FALSE), E221=3, VLOOKUP(H221, Wage_Info!$B$2:$AD$55, 22, FALSE), E221=4, VLOOKUP(H221, Wage_Info!$B$2:$AD$55, 23, FALSE)), C221=2016, _xlfn.IFS(E221=1, VLOOKUP(H221, Wage_Info!$B$2:$AD$55, 24, FALSE), E221=2, VLOOKUP(H221, Wage_Info!$B$2:$AD$55, 25, FALSE), E221=3, VLOOKUP(H221, Wage_Info!$B$2:$AD$55, 26, FALSE), E221=4, VLOOKUP(H221, Wage_Info!$B$2:$AD$55, 27, FALSE)), C221=2017, _xlfn.IFS(E221=1, VLOOKUP(H221, Wage_Info!$B$2:$AD$55, 28, FALSE), E221=2, VLOOKUP(H221, Wage_Info!$B$2:$AD$55, 29, FALSE)))</f>
        <v>0</v>
      </c>
      <c r="AA221" s="16" t="e">
        <f t="shared" si="28"/>
        <v>#DIV/0!</v>
      </c>
      <c r="AB221">
        <f>Key!C80</f>
        <v>1</v>
      </c>
      <c r="AC221">
        <f t="shared" si="29"/>
        <v>0</v>
      </c>
      <c r="AD221">
        <f t="shared" si="30"/>
        <v>0</v>
      </c>
      <c r="AE221">
        <f t="shared" si="31"/>
        <v>0</v>
      </c>
    </row>
    <row r="222" spans="1:31" x14ac:dyDescent="0.3">
      <c r="A222">
        <v>82</v>
      </c>
      <c r="B222">
        <v>82</v>
      </c>
      <c r="C222">
        <v>2015</v>
      </c>
      <c r="D222">
        <v>10</v>
      </c>
      <c r="E222">
        <f t="shared" si="24"/>
        <v>4</v>
      </c>
      <c r="F222">
        <v>2016</v>
      </c>
      <c r="G222" t="s">
        <v>187</v>
      </c>
      <c r="H222" s="13">
        <f>VALUE(IF(G222="foreign",53,SUBSTITUTE(G222,G222,VLOOKUP(G222,Key!$F$2:$G$55,2,))))</f>
        <v>53</v>
      </c>
      <c r="I222" t="s">
        <v>187</v>
      </c>
      <c r="J222">
        <f>VALUE(_xlfn.IFS(I222="foreign",53,I222="fictional",54,NOT(OR(I222="foreign",I222="fictional")),SUBSTITUTE(I222,I222,VLOOKUP(I222,Key!$F$2:$G$55,2,))))</f>
        <v>53</v>
      </c>
      <c r="K222">
        <f t="shared" si="25"/>
        <v>1</v>
      </c>
      <c r="L222">
        <f>VLOOKUP(H222, Key!$G$2:$J$54, 2)</f>
        <v>0</v>
      </c>
      <c r="M222">
        <f>VLOOKUP(J222, Key!$G$2:$J$54, 2)</f>
        <v>0</v>
      </c>
      <c r="N222">
        <f>VLOOKUP("*"&amp;G222&amp;"*",Key!$M$2:$N$6,2,FALSE)</f>
        <v>0</v>
      </c>
      <c r="O222">
        <f>VLOOKUP("*"&amp;G222&amp;"*",Key!$Q$2:$R$11,2,FALSE)</f>
        <v>0</v>
      </c>
      <c r="P222">
        <v>2930</v>
      </c>
      <c r="Q222" s="8">
        <v>35000000</v>
      </c>
      <c r="R222" t="s">
        <v>174</v>
      </c>
      <c r="S222">
        <f>VLOOKUP(R222, Key!$T$2:$U$11, 2, FALSE)</f>
        <v>1</v>
      </c>
      <c r="T222">
        <f t="shared" si="26"/>
        <v>0</v>
      </c>
      <c r="U222">
        <f>_xlfn.IFS(F222=2017, VLOOKUP(H222, 'State Pop'!$B$2:$F$55,5),F222=2016, VLOOKUP(H222, 'State Pop'!$B$2:$F$55,4), F222=2015, VLOOKUP(H222, 'State Pop'!$B$2:$F$55,3), F222=2014, VLOOKUP(H222, 'State Pop'!$B$2:$F$55,2))</f>
        <v>0</v>
      </c>
      <c r="V222">
        <f>_xlfn.IFS(C231=2014, _xlfn.IFS(D231=1, VLOOKUP(H222, Film_Workers!$B$2:$AR$55, 2, FALSE), D231=2, VLOOKUP(H222, Film_Workers!$B$2:$AR$55, 3, FALSE), D231=3, VLOOKUP(H222, Film_Workers!$B$2:$AR$55, 4, FALSE), D231=4, VLOOKUP(H222, Film_Workers!$B$2:$AR$55, 5, FALSE), D231=5, VLOOKUP(H222, Film_Workers!$B$2:$AR$55, 6, FALSE), D231=6, VLOOKUP(H222, Film_Workers!$B$2:$AR$55, 7, FALSE), D231=7, VLOOKUP(H222, Film_Workers!$B$2:$AR$55, 8, FALSE), D231=8, VLOOKUP(H222, Film_Workers!$B$2:$AR$55, 9, FALSE), D231=9, VLOOKUP(H222, Film_Workers!$B$2:$AR$55, 10, FALSE), D231=10, VLOOKUP(H222, Film_Workers!$B$2:$AR$55, 11, FALSE), D231=11, VLOOKUP(H222, Film_Workers!$B$2:$AR$55, 12, FALSE), D231=12, VLOOKUP(H222, Film_Workers!$B$2:$AR$55, 13, FALSE)), C231=2015, _xlfn.IFS(D231=1, VLOOKUP(H222, Film_Workers!$B$2:$AR$55, 14, FALSE), D231=2, VLOOKUP(H222, Film_Workers!$B$2:$AR$55, 15, FALSE), D231=3, VLOOKUP(H222, Film_Workers!$B$2:$AR$55, 16, FALSE), D231=4, VLOOKUP(H222, Film_Workers!$B$2:$AR$55, 17, FALSE), D231=5, VLOOKUP(H222, Film_Workers!$B$2:$AR$55, 18, FALSE), D231=6, VLOOKUP(H222, Film_Workers!$B$2:$AR$55, 19, FALSE), D231=7, VLOOKUP(H222, Film_Workers!$B$2:$AR$55, 20, FALSE), D231=8, VLOOKUP(H222, Film_Workers!$B$2:$AR$55, 21, FALSE), D231=9, VLOOKUP(H222, Film_Workers!$B$2:$AR$55, 22, FALSE), D231=10, VLOOKUP(H222, Film_Workers!$B$2:$AR$55, 23, FALSE), D231=11, VLOOKUP(H222, Film_Workers!$B$2:$AR$55, 24, FALSE), D231=12, VLOOKUP(H222, Film_Workers!$B$2:$AR$55, 25, FALSE)), C231=2016, _xlfn.IFS(D231=1, VLOOKUP(H222, Film_Workers!$B$2:$AR$55, 26, FALSE), D231=2, VLOOKUP(H222, Film_Workers!$B$2:$AR$55, 27, FALSE), D231=3, VLOOKUP(H222, Film_Workers!$B$2:$AR$55, 28, FALSE), D231=4, VLOOKUP(H222, Film_Workers!$B$2:$AR$55, 29, FALSE), D231=5, VLOOKUP(H222, Film_Workers!$B$2:$AR$55, 30, FALSE), D231=6, VLOOKUP(H222, Film_Workers!$B$2:$AR$55, 31, FALSE), D231=7, VLOOKUP(H222, Film_Workers!$B$2:$AR$55, 32, FALSE), D231=8, VLOOKUP(H222, Film_Workers!$B$2:$AR$55, 33, FALSE), D231=9, VLOOKUP(H222, Film_Workers!$B$2:$AR$55, 34, FALSE), D231=10, VLOOKUP(H222, Film_Workers!$B$2:$AR$55, 35, FALSE), D231=11, VLOOKUP(H222, Film_Workers!$B$2:$AR$55, 36, FALSE), D231=12, VLOOKUP(H222, Film_Workers!$B$2:$AR$55, 37, FALSE)), C231=2017, _xlfn.IFS(D231=1, VLOOKUP(H222, Film_Workers!$B$2:$AR$55, 38, FALSE), D231=2, VLOOKUP(H222, Film_Workers!$B$2:$AR$55, 39, FALSE), D231=3, VLOOKUP(H222, Film_Workers!$B$2:$AR$55, 40, FALSE), D231=4, VLOOKUP(H222, Film_Workers!$B$2:$AR$55, 41, FALSE), D231=5, VLOOKUP(H222, Film_Workers!$B$2:$AR$55, 42, FALSE), D231=6, VLOOKUP(H222, Film_Workers!$B$2:$AR$55, 43)))</f>
        <v>0</v>
      </c>
      <c r="W222">
        <f>_xlfn.IFS(C222=2014, _xlfn.IFS(D222=1, VLOOKUP(H222, Priv_Workers!$B$2:$AR$55, 2, FALSE), D222=2, VLOOKUP(H222, Priv_Workers!$B$2:$AR$55, 3, FALSE), D222=3, VLOOKUP(H222, Priv_Workers!$B$2:$AR$55, 4, FALSE), D222=4, VLOOKUP(H222, Priv_Workers!$B$2:$AR$55, 5, FALSE), D222=5, VLOOKUP(H222, Priv_Workers!$B$2:$AR$55, 6, FALSE), D222=6, VLOOKUP(H222, Priv_Workers!$B$2:$AR$55, 7, FALSE), D222=7, VLOOKUP(H222, Priv_Workers!$B$2:$AR$55, 8, FALSE), D222=8, VLOOKUP(H222, Priv_Workers!$B$2:$AR$55, 9, FALSE), D222=9, VLOOKUP(H222, Priv_Workers!$B$2:$AR$55, 10, FALSE), D222=10, VLOOKUP(H222, Priv_Workers!$B$2:$AR$55, 11, FALSE), D222=11, VLOOKUP(H222, Priv_Workers!$B$2:$AR$55, 12, FALSE), D222=12, VLOOKUP(H222, Priv_Workers!$B$2:$AR$55, 13, FALSE)), C222=2015, _xlfn.IFS(D222=1, VLOOKUP(H222, Priv_Workers!$B$2:$AR$55, 14, FALSE), D222=2, VLOOKUP(H222, Priv_Workers!$B$2:$AR$55, 15, FALSE), D222=3, VLOOKUP(H222, Priv_Workers!$B$2:$AR$55, 16, FALSE), D222=4, VLOOKUP(H222, Priv_Workers!$B$2:$AR$55, 17, FALSE), D222=5, VLOOKUP(H222, Priv_Workers!$B$2:$AR$55, 18, FALSE), D222=6, VLOOKUP(H222, Priv_Workers!$B$2:$AR$55, 19, FALSE), D222=7, VLOOKUP(H222, Priv_Workers!$B$2:$AR$55, 20, FALSE), D222=8, VLOOKUP(H222, Priv_Workers!$B$2:$AR$55, 21, FALSE), D222=9, VLOOKUP(H222, Priv_Workers!$B$2:$AR$55, 22, FALSE), D222=10, VLOOKUP(H222, Priv_Workers!$B$2:$AR$55, 23, FALSE), D222=11, VLOOKUP(H222, Priv_Workers!$B$2:$AR$55, 24, FALSE), D222=12, VLOOKUP(H222, Priv_Workers!$B$2:$AR$55, 25, FALSE)), C222=2016, _xlfn.IFS(D222=1, VLOOKUP(H222, Priv_Workers!$B$2:$AR$55, 26, FALSE), D222=2, VLOOKUP(H222, Priv_Workers!$B$2:$AR$55, 27, FALSE), D222=3, VLOOKUP(H222, Priv_Workers!$B$2:$AR$55, 28, FALSE), D222=4, VLOOKUP(H222, Priv_Workers!$B$2:$AR$55, 29, FALSE), D222=5, VLOOKUP(H222, Priv_Workers!$B$2:$AR$55, 30, FALSE), D222=6, VLOOKUP(H222, Priv_Workers!$B$2:$AR$55, 31, FALSE), D222=7, VLOOKUP(H222, Priv_Workers!$B$2:$AR$55, 32, FALSE), D222=8, VLOOKUP(H222, Priv_Workers!$B$2:$AR$55, 33, FALSE), D222=9, VLOOKUP(H222, Priv_Workers!$B$2:$AR$55, 34, FALSE), D222=10, VLOOKUP(H222, Priv_Workers!$B$2:$AR$55, 35, FALSE), D222=11, VLOOKUP(H222, Priv_Workers!$B$2:$AR$55, 36, FALSE), D222=12, VLOOKUP(H222, Priv_Workers!$B$2:$AR$55, 37, FALSE)), C222=2017, _xlfn.IFS(D222=1, VLOOKUP(H222, Priv_Workers!$B$2:$AR$55, 38, FALSE), D222=2, VLOOKUP(H222, Priv_Workers!$B$2:$AR$55, 39, FALSE), D222=3, VLOOKUP(H222, Priv_Workers!$B$2:$AR$55, 40, FALSE), D222=4, VLOOKUP(H222, Priv_Workers!$B$2:$AR$55, 41, FALSE), D222=5, VLOOKUP(H222, Priv_Workers!$B$2:$AR$55, 42, FALSE), D222=6, VLOOKUP(H222, Priv_Workers!$B$2:$AR$55, 43)))</f>
        <v>0</v>
      </c>
      <c r="X222" s="15" t="e">
        <f t="shared" si="27"/>
        <v>#DIV/0!</v>
      </c>
      <c r="Y222" s="8">
        <f>_xlfn.IFS(C222=2014, _xlfn.IFS(E222=1, VLOOKUP(H222, Wage_Info!$B$2:$AD$55, 2, FALSE), E222=2, VLOOKUP(H222, Wage_Info!$B$2:$AD$55, 3, FALSE), E222=3, VLOOKUP(H222, Wage_Info!$B$2:$AD$55, 4, FALSE), E222=4, VLOOKUP(H222, Wage_Info!$B$2:$AD$55, 5, FALSE)), C222=2015, _xlfn.IFS(E222=1, VLOOKUP(H222, Wage_Info!$B$2:$AD$55, 6, FALSE), E222=2, VLOOKUP(H222, Wage_Info!$B$2:$AD$55, 7, FALSE), E222=3, VLOOKUP(H222, Wage_Info!$B$2:$AD$55, 8, FALSE), E222=4, VLOOKUP(H222, Wage_Info!$B$2:$AD$55, 9, FALSE)), C222=2016, _xlfn.IFS(E222=1, VLOOKUP(H222, Wage_Info!$B$2:$AD$55, 10, FALSE), E222=2, VLOOKUP(H222, Wage_Info!$B$2:$AD$55, 11, FALSE), E222=3, VLOOKUP(H222, Wage_Info!$B$2:$AD$55, 12, FALSE), E222=4, VLOOKUP(H222, Wage_Info!$B$2:$AD$55, 13, FALSE)), C222=2017, _xlfn.IFS(E222=1, VLOOKUP(H222, Wage_Info!$B$2:$AD$55, 14, FALSE), E222=2, VLOOKUP(H222, Wage_Info!$B$2:$AD$55, 15, FALSE)))</f>
        <v>0</v>
      </c>
      <c r="Z222" s="8">
        <f>_xlfn.IFS(C222=2014, _xlfn.IFS(E222=1, VLOOKUP(H222, Wage_Info!$B$2:$AD$55, 16, FALSE), E222=2, VLOOKUP(H222, Wage_Info!$B$2:$AD$55, 17, FALSE), E222=3, VLOOKUP(H222, Wage_Info!$B$2:$AD$55, 18, FALSE), E222=4, VLOOKUP(H222, Wage_Info!$B$2:$AD$55, 19, FALSE)), C222=2015, _xlfn.IFS(E222=1, VLOOKUP(H222, Wage_Info!$B$2:$AD$55, 20, FALSE), E222=2, VLOOKUP(H222, Wage_Info!$B$2:$AD$55, 21, FALSE), E222=3, VLOOKUP(H222, Wage_Info!$B$2:$AD$55, 22, FALSE), E222=4, VLOOKUP(H222, Wage_Info!$B$2:$AD$55, 23, FALSE)), C222=2016, _xlfn.IFS(E222=1, VLOOKUP(H222, Wage_Info!$B$2:$AD$55, 24, FALSE), E222=2, VLOOKUP(H222, Wage_Info!$B$2:$AD$55, 25, FALSE), E222=3, VLOOKUP(H222, Wage_Info!$B$2:$AD$55, 26, FALSE), E222=4, VLOOKUP(H222, Wage_Info!$B$2:$AD$55, 27, FALSE)), C222=2017, _xlfn.IFS(E222=1, VLOOKUP(H222, Wage_Info!$B$2:$AD$55, 28, FALSE), E222=2, VLOOKUP(H222, Wage_Info!$B$2:$AD$55, 29, FALSE)))</f>
        <v>0</v>
      </c>
      <c r="AA222" s="16" t="e">
        <f t="shared" si="28"/>
        <v>#DIV/0!</v>
      </c>
      <c r="AB222">
        <f>Key!C83</f>
        <v>1</v>
      </c>
      <c r="AC222">
        <f t="shared" si="29"/>
        <v>0</v>
      </c>
      <c r="AD222">
        <f t="shared" si="30"/>
        <v>0</v>
      </c>
      <c r="AE222">
        <f t="shared" si="31"/>
        <v>0</v>
      </c>
    </row>
    <row r="223" spans="1:31" x14ac:dyDescent="0.3">
      <c r="A223">
        <v>91</v>
      </c>
      <c r="B223">
        <v>91</v>
      </c>
      <c r="C223">
        <v>2015</v>
      </c>
      <c r="D223">
        <v>10</v>
      </c>
      <c r="E223">
        <f t="shared" si="24"/>
        <v>4</v>
      </c>
      <c r="F223">
        <v>2016</v>
      </c>
      <c r="G223" t="s">
        <v>284</v>
      </c>
      <c r="H223" s="13">
        <f>VALUE(IF(G223="foreign",53,SUBSTITUTE(G223,G223,VLOOKUP(G223,Key!$F$2:$G$55,2,))))</f>
        <v>11</v>
      </c>
      <c r="I223" t="s">
        <v>291</v>
      </c>
      <c r="J223">
        <f>VALUE(_xlfn.IFS(I223="foreign",53,I223="fictional",54,NOT(OR(I223="foreign",I223="fictional")),SUBSTITUTE(I223,I223,VLOOKUP(I223,Key!$F$2:$G$55,2,))))</f>
        <v>22</v>
      </c>
      <c r="K223">
        <f t="shared" si="25"/>
        <v>0</v>
      </c>
      <c r="L223">
        <f>VLOOKUP(H223, Key!$G$2:$J$54, 2)</f>
        <v>5</v>
      </c>
      <c r="M223">
        <f>VLOOKUP(J223, Key!$G$2:$J$54, 2)</f>
        <v>4</v>
      </c>
      <c r="N223">
        <f>VLOOKUP("*"&amp;G223&amp;"*",Key!$M$2:$N$6,2,FALSE)</f>
        <v>3</v>
      </c>
      <c r="O223">
        <f>VLOOKUP("*"&amp;G223&amp;"*",Key!$Q$2:$R$11,2,FALSE)</f>
        <v>7</v>
      </c>
      <c r="P223">
        <v>2822</v>
      </c>
      <c r="Q223" s="8">
        <v>90000000</v>
      </c>
      <c r="R223" t="s">
        <v>176</v>
      </c>
      <c r="S223">
        <f>VLOOKUP(R223, Key!$T$2:$U$11, 2, FALSE)</f>
        <v>3</v>
      </c>
      <c r="T223">
        <f t="shared" si="26"/>
        <v>0</v>
      </c>
      <c r="U223">
        <f>_xlfn.IFS(F223=2017, VLOOKUP(H223, 'State Pop'!$B$2:$F$55,5),F223=2016, VLOOKUP(H223, 'State Pop'!$B$2:$F$55,4), F223=2015, VLOOKUP(H223, 'State Pop'!$B$2:$F$55,3), F223=2014, VLOOKUP(H223, 'State Pop'!$B$2:$F$55,2))</f>
        <v>10313620</v>
      </c>
      <c r="V223">
        <f>_xlfn.IFS(C232=2014, _xlfn.IFS(D232=1, VLOOKUP(H223, Film_Workers!$B$2:$AR$55, 2, FALSE), D232=2, VLOOKUP(H223, Film_Workers!$B$2:$AR$55, 3, FALSE), D232=3, VLOOKUP(H223, Film_Workers!$B$2:$AR$55, 4, FALSE), D232=4, VLOOKUP(H223, Film_Workers!$B$2:$AR$55, 5, FALSE), D232=5, VLOOKUP(H223, Film_Workers!$B$2:$AR$55, 6, FALSE), D232=6, VLOOKUP(H223, Film_Workers!$B$2:$AR$55, 7, FALSE), D232=7, VLOOKUP(H223, Film_Workers!$B$2:$AR$55, 8, FALSE), D232=8, VLOOKUP(H223, Film_Workers!$B$2:$AR$55, 9, FALSE), D232=9, VLOOKUP(H223, Film_Workers!$B$2:$AR$55, 10, FALSE), D232=10, VLOOKUP(H223, Film_Workers!$B$2:$AR$55, 11, FALSE), D232=11, VLOOKUP(H223, Film_Workers!$B$2:$AR$55, 12, FALSE), D232=12, VLOOKUP(H223, Film_Workers!$B$2:$AR$55, 13, FALSE)), C232=2015, _xlfn.IFS(D232=1, VLOOKUP(H223, Film_Workers!$B$2:$AR$55, 14, FALSE), D232=2, VLOOKUP(H223, Film_Workers!$B$2:$AR$55, 15, FALSE), D232=3, VLOOKUP(H223, Film_Workers!$B$2:$AR$55, 16, FALSE), D232=4, VLOOKUP(H223, Film_Workers!$B$2:$AR$55, 17, FALSE), D232=5, VLOOKUP(H223, Film_Workers!$B$2:$AR$55, 18, FALSE), D232=6, VLOOKUP(H223, Film_Workers!$B$2:$AR$55, 19, FALSE), D232=7, VLOOKUP(H223, Film_Workers!$B$2:$AR$55, 20, FALSE), D232=8, VLOOKUP(H223, Film_Workers!$B$2:$AR$55, 21, FALSE), D232=9, VLOOKUP(H223, Film_Workers!$B$2:$AR$55, 22, FALSE), D232=10, VLOOKUP(H223, Film_Workers!$B$2:$AR$55, 23, FALSE), D232=11, VLOOKUP(H223, Film_Workers!$B$2:$AR$55, 24, FALSE), D232=12, VLOOKUP(H223, Film_Workers!$B$2:$AR$55, 25, FALSE)), C232=2016, _xlfn.IFS(D232=1, VLOOKUP(H223, Film_Workers!$B$2:$AR$55, 26, FALSE), D232=2, VLOOKUP(H223, Film_Workers!$B$2:$AR$55, 27, FALSE), D232=3, VLOOKUP(H223, Film_Workers!$B$2:$AR$55, 28, FALSE), D232=4, VLOOKUP(H223, Film_Workers!$B$2:$AR$55, 29, FALSE), D232=5, VLOOKUP(H223, Film_Workers!$B$2:$AR$55, 30, FALSE), D232=6, VLOOKUP(H223, Film_Workers!$B$2:$AR$55, 31, FALSE), D232=7, VLOOKUP(H223, Film_Workers!$B$2:$AR$55, 32, FALSE), D232=8, VLOOKUP(H223, Film_Workers!$B$2:$AR$55, 33, FALSE), D232=9, VLOOKUP(H223, Film_Workers!$B$2:$AR$55, 34, FALSE), D232=10, VLOOKUP(H223, Film_Workers!$B$2:$AR$55, 35, FALSE), D232=11, VLOOKUP(H223, Film_Workers!$B$2:$AR$55, 36, FALSE), D232=12, VLOOKUP(H223, Film_Workers!$B$2:$AR$55, 37, FALSE)), C232=2017, _xlfn.IFS(D232=1, VLOOKUP(H223, Film_Workers!$B$2:$AR$55, 38, FALSE), D232=2, VLOOKUP(H223, Film_Workers!$B$2:$AR$55, 39, FALSE), D232=3, VLOOKUP(H223, Film_Workers!$B$2:$AR$55, 40, FALSE), D232=4, VLOOKUP(H223, Film_Workers!$B$2:$AR$55, 41, FALSE), D232=5, VLOOKUP(H223, Film_Workers!$B$2:$AR$55, 42, FALSE), D232=6, VLOOKUP(H223, Film_Workers!$B$2:$AR$55, 43)))</f>
        <v>11579</v>
      </c>
      <c r="W223">
        <f>_xlfn.IFS(C223=2014, _xlfn.IFS(D223=1, VLOOKUP(H223, Priv_Workers!$B$2:$AR$55, 2, FALSE), D223=2, VLOOKUP(H223, Priv_Workers!$B$2:$AR$55, 3, FALSE), D223=3, VLOOKUP(H223, Priv_Workers!$B$2:$AR$55, 4, FALSE), D223=4, VLOOKUP(H223, Priv_Workers!$B$2:$AR$55, 5, FALSE), D223=5, VLOOKUP(H223, Priv_Workers!$B$2:$AR$55, 6, FALSE), D223=6, VLOOKUP(H223, Priv_Workers!$B$2:$AR$55, 7, FALSE), D223=7, VLOOKUP(H223, Priv_Workers!$B$2:$AR$55, 8, FALSE), D223=8, VLOOKUP(H223, Priv_Workers!$B$2:$AR$55, 9, FALSE), D223=9, VLOOKUP(H223, Priv_Workers!$B$2:$AR$55, 10, FALSE), D223=10, VLOOKUP(H223, Priv_Workers!$B$2:$AR$55, 11, FALSE), D223=11, VLOOKUP(H223, Priv_Workers!$B$2:$AR$55, 12, FALSE), D223=12, VLOOKUP(H223, Priv_Workers!$B$2:$AR$55, 13, FALSE)), C223=2015, _xlfn.IFS(D223=1, VLOOKUP(H223, Priv_Workers!$B$2:$AR$55, 14, FALSE), D223=2, VLOOKUP(H223, Priv_Workers!$B$2:$AR$55, 15, FALSE), D223=3, VLOOKUP(H223, Priv_Workers!$B$2:$AR$55, 16, FALSE), D223=4, VLOOKUP(H223, Priv_Workers!$B$2:$AR$55, 17, FALSE), D223=5, VLOOKUP(H223, Priv_Workers!$B$2:$AR$55, 18, FALSE), D223=6, VLOOKUP(H223, Priv_Workers!$B$2:$AR$55, 19, FALSE), D223=7, VLOOKUP(H223, Priv_Workers!$B$2:$AR$55, 20, FALSE), D223=8, VLOOKUP(H223, Priv_Workers!$B$2:$AR$55, 21, FALSE), D223=9, VLOOKUP(H223, Priv_Workers!$B$2:$AR$55, 22, FALSE), D223=10, VLOOKUP(H223, Priv_Workers!$B$2:$AR$55, 23, FALSE), D223=11, VLOOKUP(H223, Priv_Workers!$B$2:$AR$55, 24, FALSE), D223=12, VLOOKUP(H223, Priv_Workers!$B$2:$AR$55, 25, FALSE)), C223=2016, _xlfn.IFS(D223=1, VLOOKUP(H223, Priv_Workers!$B$2:$AR$55, 26, FALSE), D223=2, VLOOKUP(H223, Priv_Workers!$B$2:$AR$55, 27, FALSE), D223=3, VLOOKUP(H223, Priv_Workers!$B$2:$AR$55, 28, FALSE), D223=4, VLOOKUP(H223, Priv_Workers!$B$2:$AR$55, 29, FALSE), D223=5, VLOOKUP(H223, Priv_Workers!$B$2:$AR$55, 30, FALSE), D223=6, VLOOKUP(H223, Priv_Workers!$B$2:$AR$55, 31, FALSE), D223=7, VLOOKUP(H223, Priv_Workers!$B$2:$AR$55, 32, FALSE), D223=8, VLOOKUP(H223, Priv_Workers!$B$2:$AR$55, 33, FALSE), D223=9, VLOOKUP(H223, Priv_Workers!$B$2:$AR$55, 34, FALSE), D223=10, VLOOKUP(H223, Priv_Workers!$B$2:$AR$55, 35, FALSE), D223=11, VLOOKUP(H223, Priv_Workers!$B$2:$AR$55, 36, FALSE), D223=12, VLOOKUP(H223, Priv_Workers!$B$2:$AR$55, 37, FALSE)), C223=2017, _xlfn.IFS(D223=1, VLOOKUP(H223, Priv_Workers!$B$2:$AR$55, 38, FALSE), D223=2, VLOOKUP(H223, Priv_Workers!$B$2:$AR$55, 39, FALSE), D223=3, VLOOKUP(H223, Priv_Workers!$B$2:$AR$55, 40, FALSE), D223=4, VLOOKUP(H223, Priv_Workers!$B$2:$AR$55, 41, FALSE), D223=5, VLOOKUP(H223, Priv_Workers!$B$2:$AR$55, 42, FALSE), D223=6, VLOOKUP(H223, Priv_Workers!$B$2:$AR$55, 43)))</f>
        <v>3566342</v>
      </c>
      <c r="X223" s="15">
        <f t="shared" si="27"/>
        <v>3.2467441428780525E-3</v>
      </c>
      <c r="Y223" s="8">
        <f>_xlfn.IFS(C223=2014, _xlfn.IFS(E223=1, VLOOKUP(H223, Wage_Info!$B$2:$AD$55, 2, FALSE), E223=2, VLOOKUP(H223, Wage_Info!$B$2:$AD$55, 3, FALSE), E223=3, VLOOKUP(H223, Wage_Info!$B$2:$AD$55, 4, FALSE), E223=4, VLOOKUP(H223, Wage_Info!$B$2:$AD$55, 5, FALSE)), C223=2015, _xlfn.IFS(E223=1, VLOOKUP(H223, Wage_Info!$B$2:$AD$55, 6, FALSE), E223=2, VLOOKUP(H223, Wage_Info!$B$2:$AD$55, 7, FALSE), E223=3, VLOOKUP(H223, Wage_Info!$B$2:$AD$55, 8, FALSE), E223=4, VLOOKUP(H223, Wage_Info!$B$2:$AD$55, 9, FALSE)), C223=2016, _xlfn.IFS(E223=1, VLOOKUP(H223, Wage_Info!$B$2:$AD$55, 10, FALSE), E223=2, VLOOKUP(H223, Wage_Info!$B$2:$AD$55, 11, FALSE), E223=3, VLOOKUP(H223, Wage_Info!$B$2:$AD$55, 12, FALSE), E223=4, VLOOKUP(H223, Wage_Info!$B$2:$AD$55, 13, FALSE)), C223=2017, _xlfn.IFS(E223=1, VLOOKUP(H223, Wage_Info!$B$2:$AD$55, 14, FALSE), E223=2, VLOOKUP(H223, Wage_Info!$B$2:$AD$55, 15, FALSE)))</f>
        <v>109328077</v>
      </c>
      <c r="Z223" s="8">
        <f>_xlfn.IFS(C223=2014, _xlfn.IFS(E223=1, VLOOKUP(H223, Wage_Info!$B$2:$AD$55, 16, FALSE), E223=2, VLOOKUP(H223, Wage_Info!$B$2:$AD$55, 17, FALSE), E223=3, VLOOKUP(H223, Wage_Info!$B$2:$AD$55, 18, FALSE), E223=4, VLOOKUP(H223, Wage_Info!$B$2:$AD$55, 19, FALSE)), C223=2015, _xlfn.IFS(E223=1, VLOOKUP(H223, Wage_Info!$B$2:$AD$55, 20, FALSE), E223=2, VLOOKUP(H223, Wage_Info!$B$2:$AD$55, 21, FALSE), E223=3, VLOOKUP(H223, Wage_Info!$B$2:$AD$55, 22, FALSE), E223=4, VLOOKUP(H223, Wage_Info!$B$2:$AD$55, 23, FALSE)), C223=2016, _xlfn.IFS(E223=1, VLOOKUP(H223, Wage_Info!$B$2:$AD$55, 24, FALSE), E223=2, VLOOKUP(H223, Wage_Info!$B$2:$AD$55, 25, FALSE), E223=3, VLOOKUP(H223, Wage_Info!$B$2:$AD$55, 26, FALSE), E223=4, VLOOKUP(H223, Wage_Info!$B$2:$AD$55, 27, FALSE)), C223=2017, _xlfn.IFS(E223=1, VLOOKUP(H223, Wage_Info!$B$2:$AD$55, 28, FALSE), E223=2, VLOOKUP(H223, Wage_Info!$B$2:$AD$55, 29, FALSE)))</f>
        <v>47552199036</v>
      </c>
      <c r="AA223" s="16">
        <f t="shared" si="28"/>
        <v>2.2991171642184577E-3</v>
      </c>
      <c r="AB223">
        <f>Key!C92</f>
        <v>1</v>
      </c>
      <c r="AC223">
        <f t="shared" si="29"/>
        <v>0</v>
      </c>
      <c r="AD223">
        <f t="shared" si="30"/>
        <v>0</v>
      </c>
      <c r="AE223">
        <f t="shared" si="31"/>
        <v>0</v>
      </c>
    </row>
    <row r="224" spans="1:31" x14ac:dyDescent="0.3">
      <c r="A224">
        <v>190</v>
      </c>
      <c r="B224">
        <v>9</v>
      </c>
      <c r="C224">
        <v>2015</v>
      </c>
      <c r="D224">
        <v>11</v>
      </c>
      <c r="E224">
        <f t="shared" si="24"/>
        <v>4</v>
      </c>
      <c r="F224">
        <v>2017</v>
      </c>
      <c r="G224" t="s">
        <v>282</v>
      </c>
      <c r="H224" s="13">
        <f>VALUE(IF(G224="foreign",53,SUBSTITUTE(G224,G224,VLOOKUP(G224,Key!$F$2:$G$55,2,))))</f>
        <v>53</v>
      </c>
      <c r="I224" t="s">
        <v>282</v>
      </c>
      <c r="J224">
        <f>VALUE(_xlfn.IFS(I224="foreign",53,I224="fictional",54,NOT(OR(I224="foreign",I224="fictional")),SUBSTITUTE(I224,I224,VLOOKUP(I224,Key!$F$2:$G$55,2,))))</f>
        <v>53</v>
      </c>
      <c r="K224">
        <f t="shared" si="25"/>
        <v>1</v>
      </c>
      <c r="L224">
        <f>VLOOKUP(H224, Key!$G$2:$J$54, 2)</f>
        <v>0</v>
      </c>
      <c r="M224">
        <f>VLOOKUP(J224, Key!$G$2:$J$54, 2)</f>
        <v>0</v>
      </c>
      <c r="N224">
        <f>VLOOKUP("*"&amp;G224&amp;"*",Key!$M$2:$N$6,2,FALSE)</f>
        <v>0</v>
      </c>
      <c r="O224">
        <f>VLOOKUP("*"&amp;G224&amp;"*",Key!$Q$2:$R$11,2,FALSE)</f>
        <v>0</v>
      </c>
      <c r="P224">
        <v>4165</v>
      </c>
      <c r="Q224" s="8">
        <v>150000000</v>
      </c>
      <c r="R224" t="s">
        <v>176</v>
      </c>
      <c r="S224">
        <f>VLOOKUP(R224, Key!$T$2:$U$23, 2, FALSE)</f>
        <v>3</v>
      </c>
      <c r="T224">
        <f t="shared" si="26"/>
        <v>0</v>
      </c>
      <c r="U224">
        <f>_xlfn.IFS(F224=2017, VLOOKUP(H224, 'State Pop'!$B$2:$F$55,5),F224=2016, VLOOKUP(H224, 'State Pop'!$B$2:$F$55,4), F224=2015, VLOOKUP(H224, 'State Pop'!$B$2:$F$55,3), F224=2014, VLOOKUP(H224, 'State Pop'!$B$2:$F$55,2))</f>
        <v>0</v>
      </c>
      <c r="V224">
        <f>_xlfn.IFS(C224=2014, _xlfn.IFS(D224=1, VLOOKUP(H224, Film_Workers!$B$2:$AR$55, 2, FALSE), D224=2, VLOOKUP(H224, Film_Workers!$B$2:$AR$55, 3, FALSE), D224=3, VLOOKUP(H224, Film_Workers!$B$2:$AR$55, 4, FALSE), D224=4, VLOOKUP(H224, Film_Workers!$B$2:$AR$55, 5, FALSE), D224=5, VLOOKUP(H224, Film_Workers!$B$2:$AR$55, 6, FALSE), D224=6, VLOOKUP(H224, Film_Workers!$B$2:$AR$55, 7, FALSE), D224=7, VLOOKUP(H224, Film_Workers!$B$2:$AR$55, 8, FALSE), D224=8, VLOOKUP(H224, Film_Workers!$B$2:$AR$55, 9, FALSE), D224=9, VLOOKUP(H224, Film_Workers!$B$2:$AR$55, 10, FALSE), D224=10, VLOOKUP(H224, Film_Workers!$B$2:$AR$55, 11, FALSE), D224=11, VLOOKUP(H224, Film_Workers!$B$2:$AR$55, 12, FALSE), D224=12, VLOOKUP(H224, Film_Workers!$B$2:$AR$55, 13, FALSE)), C224=2015, _xlfn.IFS(D224=1, VLOOKUP(H224, Film_Workers!$B$2:$AR$55, 14, FALSE), D224=2, VLOOKUP(H224, Film_Workers!$B$2:$AR$55, 15, FALSE), D224=3, VLOOKUP(H224, Film_Workers!$B$2:$AR$55, 16, FALSE), D224=4, VLOOKUP(H224, Film_Workers!$B$2:$AR$55, 17, FALSE), D224=5, VLOOKUP(H224, Film_Workers!$B$2:$AR$55, 18, FALSE), D224=6, VLOOKUP(H224, Film_Workers!$B$2:$AR$55, 19, FALSE), D224=7, VLOOKUP(H224, Film_Workers!$B$2:$AR$55, 20, FALSE), D224=8, VLOOKUP(H224, Film_Workers!$B$2:$AR$55, 21, FALSE), D224=9, VLOOKUP(H224, Film_Workers!$B$2:$AR$55, 22, FALSE), D224=10, VLOOKUP(H224, Film_Workers!$B$2:$AR$55, 23, FALSE), D224=11, VLOOKUP(H224, Film_Workers!$B$2:$AR$55, 24, FALSE), D224=12, VLOOKUP(H224, Film_Workers!$B$2:$AR$55, 25, FALSE)), C224=2016, _xlfn.IFS(D224=1, VLOOKUP(H224, Film_Workers!$B$2:$AR$55, 26, FALSE), D224=2, VLOOKUP(H224, Film_Workers!$B$2:$AR$55, 27, FALSE), D224=3, VLOOKUP(H224, Film_Workers!$B$2:$AR$55, 28, FALSE), D224=4, VLOOKUP(H224, Film_Workers!$B$2:$AR$55, 29, FALSE), D224=5, VLOOKUP(H224, Film_Workers!$B$2:$AR$55, 30, FALSE), D224=6, VLOOKUP(H224, Film_Workers!$B$2:$AR$55, 31, FALSE), D224=7, VLOOKUP(H224, Film_Workers!$B$2:$AR$55, 32, FALSE), D224=8, VLOOKUP(H224, Film_Workers!$B$2:$AR$55, 33, FALSE), D224=9, VLOOKUP(H224, Film_Workers!$B$2:$AR$55, 34, FALSE), D224=10, VLOOKUP(H224, Film_Workers!$B$2:$AR$55, 35, FALSE), D224=11, VLOOKUP(H224, Film_Workers!$B$2:$AR$55, 36, FALSE), D224=12, VLOOKUP(H224, Film_Workers!$B$2:$AR$55, 37, FALSE)), C224=2017, _xlfn.IFS(D224=1, VLOOKUP(H224, Film_Workers!$B$2:$AR$55, 38, FALSE), D224=2, VLOOKUP(H224, Film_Workers!$B$2:$AR$55, 39, FALSE), D224=3, VLOOKUP(H224, Film_Workers!$B$2:$AR$55, 40, FALSE), D224=4, VLOOKUP(H224, Film_Workers!$B$2:$AR$55, 41, FALSE), D224=5, VLOOKUP(H224, Film_Workers!$B$2:$AR$55, 42, FALSE), D224=6, VLOOKUP(H224, Film_Workers!$B$2:$AR$55, 43)))</f>
        <v>0</v>
      </c>
      <c r="W224">
        <f>_xlfn.IFS(C224=2014, _xlfn.IFS(D224=1, VLOOKUP(H224, Priv_Workers!$B$2:$AR$55, 2, FALSE), D224=2, VLOOKUP(H224, Priv_Workers!$B$2:$AR$55, 3, FALSE), D224=3, VLOOKUP(H224, Priv_Workers!$B$2:$AR$55, 4, FALSE), D224=4, VLOOKUP(H224, Priv_Workers!$B$2:$AR$55, 5, FALSE), D224=5, VLOOKUP(H224, Priv_Workers!$B$2:$AR$55, 6, FALSE), D224=6, VLOOKUP(H224, Priv_Workers!$B$2:$AR$55, 7, FALSE), D224=7, VLOOKUP(H224, Priv_Workers!$B$2:$AR$55, 8, FALSE), D224=8, VLOOKUP(H224, Priv_Workers!$B$2:$AR$55, 9, FALSE), D224=9, VLOOKUP(H224, Priv_Workers!$B$2:$AR$55, 10, FALSE), D224=10, VLOOKUP(H224, Priv_Workers!$B$2:$AR$55, 11, FALSE), D224=11, VLOOKUP(H224, Priv_Workers!$B$2:$AR$55, 12, FALSE), D224=12, VLOOKUP(H224, Priv_Workers!$B$2:$AR$55, 13, FALSE)), C224=2015, _xlfn.IFS(D224=1, VLOOKUP(H224, Priv_Workers!$B$2:$AR$55, 14, FALSE), D224=2, VLOOKUP(H224, Priv_Workers!$B$2:$AR$55, 15, FALSE), D224=3, VLOOKUP(H224, Priv_Workers!$B$2:$AR$55, 16, FALSE), D224=4, VLOOKUP(H224, Priv_Workers!$B$2:$AR$55, 17, FALSE), D224=5, VLOOKUP(H224, Priv_Workers!$B$2:$AR$55, 18, FALSE), D224=6, VLOOKUP(H224, Priv_Workers!$B$2:$AR$55, 19, FALSE), D224=7, VLOOKUP(H224, Priv_Workers!$B$2:$AR$55, 20, FALSE), D224=8, VLOOKUP(H224, Priv_Workers!$B$2:$AR$55, 21, FALSE), D224=9, VLOOKUP(H224, Priv_Workers!$B$2:$AR$55, 22, FALSE), D224=10, VLOOKUP(H224, Priv_Workers!$B$2:$AR$55, 23, FALSE), D224=11, VLOOKUP(H224, Priv_Workers!$B$2:$AR$55, 24, FALSE), D224=12, VLOOKUP(H224, Priv_Workers!$B$2:$AR$55, 25, FALSE)), C224=2016, _xlfn.IFS(D224=1, VLOOKUP(H224, Priv_Workers!$B$2:$AR$55, 26, FALSE), D224=2, VLOOKUP(H224, Priv_Workers!$B$2:$AR$55, 27, FALSE), D224=3, VLOOKUP(H224, Priv_Workers!$B$2:$AR$55, 28, FALSE), D224=4, VLOOKUP(H224, Priv_Workers!$B$2:$AR$55, 29, FALSE), D224=5, VLOOKUP(H224, Priv_Workers!$B$2:$AR$55, 30, FALSE), D224=6, VLOOKUP(H224, Priv_Workers!$B$2:$AR$55, 31, FALSE), D224=7, VLOOKUP(H224, Priv_Workers!$B$2:$AR$55, 32, FALSE), D224=8, VLOOKUP(H224, Priv_Workers!$B$2:$AR$55, 33, FALSE), D224=9, VLOOKUP(H224, Priv_Workers!$B$2:$AR$55, 34, FALSE), D224=10, VLOOKUP(H224, Priv_Workers!$B$2:$AR$55, 35, FALSE), D224=11, VLOOKUP(H224, Priv_Workers!$B$2:$AR$55, 36, FALSE), D224=12, VLOOKUP(H224, Priv_Workers!$B$2:$AR$55, 37, FALSE)), C224=2017, _xlfn.IFS(D224=1, VLOOKUP(H224, Priv_Workers!$B$2:$AR$55, 38, FALSE), D224=2, VLOOKUP(H224, Priv_Workers!$B$2:$AR$55, 39, FALSE), D224=3, VLOOKUP(H224, Priv_Workers!$B$2:$AR$55, 40, FALSE), D224=4, VLOOKUP(H224, Priv_Workers!$B$2:$AR$55, 41, FALSE), D224=5, VLOOKUP(H224, Priv_Workers!$B$2:$AR$55, 42, FALSE), D224=6, VLOOKUP(H224, Priv_Workers!$B$2:$AR$55, 43)))</f>
        <v>0</v>
      </c>
      <c r="X224" s="15" t="e">
        <f t="shared" si="27"/>
        <v>#DIV/0!</v>
      </c>
      <c r="Y224" s="8">
        <f>_xlfn.IFS(C224=2014, _xlfn.IFS(E224=1, VLOOKUP(H224, Wage_Info!$B$2:$AD$55, 2, FALSE), E224=2, VLOOKUP(H224, Wage_Info!$B$2:$AD$55, 3, FALSE), E224=3, VLOOKUP(H224, Wage_Info!$B$2:$AD$55, 4, FALSE), E224=4, VLOOKUP(H224, Wage_Info!$B$2:$AD$55, 5, FALSE)), C224=2015, _xlfn.IFS(E224=1, VLOOKUP(H224, Wage_Info!$B$2:$AD$55, 6, FALSE), E224=2, VLOOKUP(H224, Wage_Info!$B$2:$AD$55, 7, FALSE), E224=3, VLOOKUP(H224, Wage_Info!$B$2:$AD$55, 8, FALSE), E224=4, VLOOKUP(H224, Wage_Info!$B$2:$AD$55, 9, FALSE)), C224=2016, _xlfn.IFS(E224=1, VLOOKUP(H224, Wage_Info!$B$2:$AD$55, 10, FALSE), E224=2, VLOOKUP(H224, Wage_Info!$B$2:$AD$55, 11, FALSE), E224=3, VLOOKUP(H224, Wage_Info!$B$2:$AD$55, 12, FALSE), E224=4, VLOOKUP(H224, Wage_Info!$B$2:$AD$55, 13, FALSE)), C224=2017, _xlfn.IFS(E224=1, VLOOKUP(H224, Wage_Info!$B$2:$AD$55, 14, FALSE), E224=2, VLOOKUP(H224, Wage_Info!$B$2:$AD$55, 15, FALSE)))</f>
        <v>0</v>
      </c>
      <c r="Z224" s="8">
        <f>_xlfn.IFS(C224=2014, _xlfn.IFS(E224=1, VLOOKUP(H224, Wage_Info!$B$2:$AD$55, 16, FALSE), E224=2, VLOOKUP(H224, Wage_Info!$B$2:$AD$55, 17, FALSE), E224=3, VLOOKUP(H224, Wage_Info!$B$2:$AD$55, 18, FALSE), E224=4, VLOOKUP(H224, Wage_Info!$B$2:$AD$55, 19, FALSE)), C224=2015, _xlfn.IFS(E224=1, VLOOKUP(H224, Wage_Info!$B$2:$AD$55, 20, FALSE), E224=2, VLOOKUP(H224, Wage_Info!$B$2:$AD$55, 21, FALSE), E224=3, VLOOKUP(H224, Wage_Info!$B$2:$AD$55, 22, FALSE), E224=4, VLOOKUP(H224, Wage_Info!$B$2:$AD$55, 23, FALSE)), C224=2016, _xlfn.IFS(E224=1, VLOOKUP(H224, Wage_Info!$B$2:$AD$55, 24, FALSE), E224=2, VLOOKUP(H224, Wage_Info!$B$2:$AD$55, 25, FALSE), E224=3, VLOOKUP(H224, Wage_Info!$B$2:$AD$55, 26, FALSE), E224=4, VLOOKUP(H224, Wage_Info!$B$2:$AD$55, 27, FALSE)), C224=2017, _xlfn.IFS(E224=1, VLOOKUP(H224, Wage_Info!$B$2:$AD$55, 28, FALSE), E224=2, VLOOKUP(H224, Wage_Info!$B$2:$AD$55, 29, FALSE)))</f>
        <v>0</v>
      </c>
      <c r="AA224" s="16" t="e">
        <f t="shared" si="28"/>
        <v>#DIV/0!</v>
      </c>
      <c r="AB224">
        <f>Key!C191</f>
        <v>1</v>
      </c>
      <c r="AC224">
        <f t="shared" si="29"/>
        <v>0</v>
      </c>
      <c r="AD224">
        <f t="shared" si="30"/>
        <v>0</v>
      </c>
      <c r="AE224">
        <f t="shared" si="31"/>
        <v>0</v>
      </c>
    </row>
    <row r="225" spans="1:31" x14ac:dyDescent="0.3">
      <c r="A225">
        <v>229</v>
      </c>
      <c r="B225">
        <v>48</v>
      </c>
      <c r="C225">
        <v>2015</v>
      </c>
      <c r="D225">
        <v>11</v>
      </c>
      <c r="E225">
        <f t="shared" si="24"/>
        <v>4</v>
      </c>
      <c r="F225">
        <v>2017</v>
      </c>
      <c r="G225" t="s">
        <v>297</v>
      </c>
      <c r="H225" s="13">
        <f>VALUE(IF(G225="foreign",53,SUBSTITUTE(G225,G225,VLOOKUP(G225,Key!$F$2:$G$55,2,))))</f>
        <v>39</v>
      </c>
      <c r="I225" t="s">
        <v>297</v>
      </c>
      <c r="J225">
        <f>VALUE(_xlfn.IFS(I225="foreign",53,I225="fictional",54,NOT(OR(I225="foreign",I225="fictional")),SUBSTITUTE(I225,I225,VLOOKUP(I225,Key!$F$2:$G$55,2,))))</f>
        <v>39</v>
      </c>
      <c r="K225">
        <f t="shared" si="25"/>
        <v>1</v>
      </c>
      <c r="L225">
        <f>VLOOKUP(H225, Key!$G$2:$J$54, 2)</f>
        <v>4</v>
      </c>
      <c r="M225">
        <f>VLOOKUP(J225, Key!$G$2:$J$54, 2)</f>
        <v>4</v>
      </c>
      <c r="N225">
        <f>VLOOKUP("*"&amp;G225&amp;"*",Key!$M$2:$N$6,2,FALSE)</f>
        <v>2</v>
      </c>
      <c r="O225">
        <f>VLOOKUP("*"&amp;G225&amp;"*",Key!$Q$2:$R$11,2,FALSE)</f>
        <v>3</v>
      </c>
      <c r="P225">
        <v>3373</v>
      </c>
      <c r="Q225" s="8">
        <v>9000000</v>
      </c>
      <c r="R225" t="s">
        <v>174</v>
      </c>
      <c r="S225">
        <f>VLOOKUP(R225, Key!$T$2:$U$23, 2, FALSE)</f>
        <v>1</v>
      </c>
      <c r="T225">
        <f t="shared" si="26"/>
        <v>0</v>
      </c>
      <c r="U225">
        <f>_xlfn.IFS(F225=2017, VLOOKUP(H225, 'State Pop'!$B$2:$F$55,5),F225=2016, VLOOKUP(H225, 'State Pop'!$B$2:$F$55,4), F225=2015, VLOOKUP(H225, 'State Pop'!$B$2:$F$55,3), F225=2014, VLOOKUP(H225, 'State Pop'!$B$2:$F$55,2))</f>
        <v>12805537</v>
      </c>
      <c r="V225">
        <f>_xlfn.IFS(C225=2014, _xlfn.IFS(D225=1, VLOOKUP(H225, Film_Workers!$B$2:$AR$55, 2, FALSE), D225=2, VLOOKUP(H225, Film_Workers!$B$2:$AR$55, 3, FALSE), D225=3, VLOOKUP(H225, Film_Workers!$B$2:$AR$55, 4, FALSE), D225=4, VLOOKUP(H225, Film_Workers!$B$2:$AR$55, 5, FALSE), D225=5, VLOOKUP(H225, Film_Workers!$B$2:$AR$55, 6, FALSE), D225=6, VLOOKUP(H225, Film_Workers!$B$2:$AR$55, 7, FALSE), D225=7, VLOOKUP(H225, Film_Workers!$B$2:$AR$55, 8, FALSE), D225=8, VLOOKUP(H225, Film_Workers!$B$2:$AR$55, 9, FALSE), D225=9, VLOOKUP(H225, Film_Workers!$B$2:$AR$55, 10, FALSE), D225=10, VLOOKUP(H225, Film_Workers!$B$2:$AR$55, 11, FALSE), D225=11, VLOOKUP(H225, Film_Workers!$B$2:$AR$55, 12, FALSE), D225=12, VLOOKUP(H225, Film_Workers!$B$2:$AR$55, 13, FALSE)), C225=2015, _xlfn.IFS(D225=1, VLOOKUP(H225, Film_Workers!$B$2:$AR$55, 14, FALSE), D225=2, VLOOKUP(H225, Film_Workers!$B$2:$AR$55, 15, FALSE), D225=3, VLOOKUP(H225, Film_Workers!$B$2:$AR$55, 16, FALSE), D225=4, VLOOKUP(H225, Film_Workers!$B$2:$AR$55, 17, FALSE), D225=5, VLOOKUP(H225, Film_Workers!$B$2:$AR$55, 18, FALSE), D225=6, VLOOKUP(H225, Film_Workers!$B$2:$AR$55, 19, FALSE), D225=7, VLOOKUP(H225, Film_Workers!$B$2:$AR$55, 20, FALSE), D225=8, VLOOKUP(H225, Film_Workers!$B$2:$AR$55, 21, FALSE), D225=9, VLOOKUP(H225, Film_Workers!$B$2:$AR$55, 22, FALSE), D225=10, VLOOKUP(H225, Film_Workers!$B$2:$AR$55, 23, FALSE), D225=11, VLOOKUP(H225, Film_Workers!$B$2:$AR$55, 24, FALSE), D225=12, VLOOKUP(H225, Film_Workers!$B$2:$AR$55, 25, FALSE)), C225=2016, _xlfn.IFS(D225=1, VLOOKUP(H225, Film_Workers!$B$2:$AR$55, 26, FALSE), D225=2, VLOOKUP(H225, Film_Workers!$B$2:$AR$55, 27, FALSE), D225=3, VLOOKUP(H225, Film_Workers!$B$2:$AR$55, 28, FALSE), D225=4, VLOOKUP(H225, Film_Workers!$B$2:$AR$55, 29, FALSE), D225=5, VLOOKUP(H225, Film_Workers!$B$2:$AR$55, 30, FALSE), D225=6, VLOOKUP(H225, Film_Workers!$B$2:$AR$55, 31, FALSE), D225=7, VLOOKUP(H225, Film_Workers!$B$2:$AR$55, 32, FALSE), D225=8, VLOOKUP(H225, Film_Workers!$B$2:$AR$55, 33, FALSE), D225=9, VLOOKUP(H225, Film_Workers!$B$2:$AR$55, 34, FALSE), D225=10, VLOOKUP(H225, Film_Workers!$B$2:$AR$55, 35, FALSE), D225=11, VLOOKUP(H225, Film_Workers!$B$2:$AR$55, 36, FALSE), D225=12, VLOOKUP(H225, Film_Workers!$B$2:$AR$55, 37, FALSE)), C225=2017, _xlfn.IFS(D225=1, VLOOKUP(H225, Film_Workers!$B$2:$AR$55, 38, FALSE), D225=2, VLOOKUP(H225, Film_Workers!$B$2:$AR$55, 39, FALSE), D225=3, VLOOKUP(H225, Film_Workers!$B$2:$AR$55, 40, FALSE), D225=4, VLOOKUP(H225, Film_Workers!$B$2:$AR$55, 41, FALSE), D225=5, VLOOKUP(H225, Film_Workers!$B$2:$AR$55, 42, FALSE), D225=6, VLOOKUP(H225, Film_Workers!$B$2:$AR$55, 43)))</f>
        <v>2878</v>
      </c>
      <c r="W225">
        <f>_xlfn.IFS(C225=2014, _xlfn.IFS(D225=1, VLOOKUP(H225, Priv_Workers!$B$2:$AR$55, 2, FALSE), D225=2, VLOOKUP(H225, Priv_Workers!$B$2:$AR$55, 3, FALSE), D225=3, VLOOKUP(H225, Priv_Workers!$B$2:$AR$55, 4, FALSE), D225=4, VLOOKUP(H225, Priv_Workers!$B$2:$AR$55, 5, FALSE), D225=5, VLOOKUP(H225, Priv_Workers!$B$2:$AR$55, 6, FALSE), D225=6, VLOOKUP(H225, Priv_Workers!$B$2:$AR$55, 7, FALSE), D225=7, VLOOKUP(H225, Priv_Workers!$B$2:$AR$55, 8, FALSE), D225=8, VLOOKUP(H225, Priv_Workers!$B$2:$AR$55, 9, FALSE), D225=9, VLOOKUP(H225, Priv_Workers!$B$2:$AR$55, 10, FALSE), D225=10, VLOOKUP(H225, Priv_Workers!$B$2:$AR$55, 11, FALSE), D225=11, VLOOKUP(H225, Priv_Workers!$B$2:$AR$55, 12, FALSE), D225=12, VLOOKUP(H225, Priv_Workers!$B$2:$AR$55, 13, FALSE)), C225=2015, _xlfn.IFS(D225=1, VLOOKUP(H225, Priv_Workers!$B$2:$AR$55, 14, FALSE), D225=2, VLOOKUP(H225, Priv_Workers!$B$2:$AR$55, 15, FALSE), D225=3, VLOOKUP(H225, Priv_Workers!$B$2:$AR$55, 16, FALSE), D225=4, VLOOKUP(H225, Priv_Workers!$B$2:$AR$55, 17, FALSE), D225=5, VLOOKUP(H225, Priv_Workers!$B$2:$AR$55, 18, FALSE), D225=6, VLOOKUP(H225, Priv_Workers!$B$2:$AR$55, 19, FALSE), D225=7, VLOOKUP(H225, Priv_Workers!$B$2:$AR$55, 20, FALSE), D225=8, VLOOKUP(H225, Priv_Workers!$B$2:$AR$55, 21, FALSE), D225=9, VLOOKUP(H225, Priv_Workers!$B$2:$AR$55, 22, FALSE), D225=10, VLOOKUP(H225, Priv_Workers!$B$2:$AR$55, 23, FALSE), D225=11, VLOOKUP(H225, Priv_Workers!$B$2:$AR$55, 24, FALSE), D225=12, VLOOKUP(H225, Priv_Workers!$B$2:$AR$55, 25, FALSE)), C225=2016, _xlfn.IFS(D225=1, VLOOKUP(H225, Priv_Workers!$B$2:$AR$55, 26, FALSE), D225=2, VLOOKUP(H225, Priv_Workers!$B$2:$AR$55, 27, FALSE), D225=3, VLOOKUP(H225, Priv_Workers!$B$2:$AR$55, 28, FALSE), D225=4, VLOOKUP(H225, Priv_Workers!$B$2:$AR$55, 29, FALSE), D225=5, VLOOKUP(H225, Priv_Workers!$B$2:$AR$55, 30, FALSE), D225=6, VLOOKUP(H225, Priv_Workers!$B$2:$AR$55, 31, FALSE), D225=7, VLOOKUP(H225, Priv_Workers!$B$2:$AR$55, 32, FALSE), D225=8, VLOOKUP(H225, Priv_Workers!$B$2:$AR$55, 33, FALSE), D225=9, VLOOKUP(H225, Priv_Workers!$B$2:$AR$55, 34, FALSE), D225=10, VLOOKUP(H225, Priv_Workers!$B$2:$AR$55, 35, FALSE), D225=11, VLOOKUP(H225, Priv_Workers!$B$2:$AR$55, 36, FALSE), D225=12, VLOOKUP(H225, Priv_Workers!$B$2:$AR$55, 37, FALSE)), C225=2017, _xlfn.IFS(D225=1, VLOOKUP(H225, Priv_Workers!$B$2:$AR$55, 38, FALSE), D225=2, VLOOKUP(H225, Priv_Workers!$B$2:$AR$55, 39, FALSE), D225=3, VLOOKUP(H225, Priv_Workers!$B$2:$AR$55, 40, FALSE), D225=4, VLOOKUP(H225, Priv_Workers!$B$2:$AR$55, 41, FALSE), D225=5, VLOOKUP(H225, Priv_Workers!$B$2:$AR$55, 42, FALSE), D225=6, VLOOKUP(H225, Priv_Workers!$B$2:$AR$55, 43)))</f>
        <v>5073445</v>
      </c>
      <c r="X225" s="15">
        <f t="shared" si="27"/>
        <v>5.6726740902877633E-4</v>
      </c>
      <c r="Y225" s="8">
        <f>_xlfn.IFS(C225=2014, _xlfn.IFS(E225=1, VLOOKUP(H225, Wage_Info!$B$2:$AD$55, 2, FALSE), E225=2, VLOOKUP(H225, Wage_Info!$B$2:$AD$55, 3, FALSE), E225=3, VLOOKUP(H225, Wage_Info!$B$2:$AD$55, 4, FALSE), E225=4, VLOOKUP(H225, Wage_Info!$B$2:$AD$55, 5, FALSE)), C225=2015, _xlfn.IFS(E225=1, VLOOKUP(H225, Wage_Info!$B$2:$AD$55, 6, FALSE), E225=2, VLOOKUP(H225, Wage_Info!$B$2:$AD$55, 7, FALSE), E225=3, VLOOKUP(H225, Wage_Info!$B$2:$AD$55, 8, FALSE), E225=4, VLOOKUP(H225, Wage_Info!$B$2:$AD$55, 9, FALSE)), C225=2016, _xlfn.IFS(E225=1, VLOOKUP(H225, Wage_Info!$B$2:$AD$55, 10, FALSE), E225=2, VLOOKUP(H225, Wage_Info!$B$2:$AD$55, 11, FALSE), E225=3, VLOOKUP(H225, Wage_Info!$B$2:$AD$55, 12, FALSE), E225=4, VLOOKUP(H225, Wage_Info!$B$2:$AD$55, 13, FALSE)), C225=2017, _xlfn.IFS(E225=1, VLOOKUP(H225, Wage_Info!$B$2:$AD$55, 14, FALSE), E225=2, VLOOKUP(H225, Wage_Info!$B$2:$AD$55, 15, FALSE)))</f>
        <v>44191688</v>
      </c>
      <c r="Z225" s="8">
        <f>_xlfn.IFS(C225=2014, _xlfn.IFS(E225=1, VLOOKUP(H225, Wage_Info!$B$2:$AD$55, 16, FALSE), E225=2, VLOOKUP(H225, Wage_Info!$B$2:$AD$55, 17, FALSE), E225=3, VLOOKUP(H225, Wage_Info!$B$2:$AD$55, 18, FALSE), E225=4, VLOOKUP(H225, Wage_Info!$B$2:$AD$55, 19, FALSE)), C225=2015, _xlfn.IFS(E225=1, VLOOKUP(H225, Wage_Info!$B$2:$AD$55, 20, FALSE), E225=2, VLOOKUP(H225, Wage_Info!$B$2:$AD$55, 21, FALSE), E225=3, VLOOKUP(H225, Wage_Info!$B$2:$AD$55, 22, FALSE), E225=4, VLOOKUP(H225, Wage_Info!$B$2:$AD$55, 23, FALSE)), C225=2016, _xlfn.IFS(E225=1, VLOOKUP(H225, Wage_Info!$B$2:$AD$55, 24, FALSE), E225=2, VLOOKUP(H225, Wage_Info!$B$2:$AD$55, 25, FALSE), E225=3, VLOOKUP(H225, Wage_Info!$B$2:$AD$55, 26, FALSE), E225=4, VLOOKUP(H225, Wage_Info!$B$2:$AD$55, 27, FALSE)), C225=2017, _xlfn.IFS(E225=1, VLOOKUP(H225, Wage_Info!$B$2:$AD$55, 28, FALSE), E225=2, VLOOKUP(H225, Wage_Info!$B$2:$AD$55, 29, FALSE)))</f>
        <v>69982796779</v>
      </c>
      <c r="AA225" s="16">
        <f t="shared" si="28"/>
        <v>6.3146501760359436E-4</v>
      </c>
      <c r="AB225">
        <f>Key!C230</f>
        <v>1</v>
      </c>
      <c r="AC225">
        <f t="shared" si="29"/>
        <v>0</v>
      </c>
      <c r="AD225">
        <f t="shared" si="30"/>
        <v>0</v>
      </c>
      <c r="AE225">
        <f t="shared" si="31"/>
        <v>0</v>
      </c>
    </row>
    <row r="226" spans="1:31" x14ac:dyDescent="0.3">
      <c r="A226">
        <v>233</v>
      </c>
      <c r="B226">
        <v>52</v>
      </c>
      <c r="C226">
        <v>2015</v>
      </c>
      <c r="D226">
        <v>11</v>
      </c>
      <c r="E226">
        <f t="shared" si="24"/>
        <v>4</v>
      </c>
      <c r="F226">
        <v>2017</v>
      </c>
      <c r="G226" t="s">
        <v>187</v>
      </c>
      <c r="H226" s="13">
        <f>VALUE(IF(G226="foreign",53,SUBSTITUTE(G226,G226,VLOOKUP(G226,Key!$F$2:$G$55,2,))))</f>
        <v>53</v>
      </c>
      <c r="I226" t="s">
        <v>282</v>
      </c>
      <c r="J226">
        <f>VALUE(_xlfn.IFS(I226="foreign",53,I226="fictional",54,NOT(OR(I226="foreign",I226="fictional")),SUBSTITUTE(I226,I226,VLOOKUP(I226,Key!$F$2:$G$55,2,))))</f>
        <v>53</v>
      </c>
      <c r="K226">
        <f t="shared" si="25"/>
        <v>1</v>
      </c>
      <c r="L226">
        <f>VLOOKUP(H226, Key!$G$2:$J$54, 2)</f>
        <v>0</v>
      </c>
      <c r="M226">
        <f>VLOOKUP(J226, Key!$G$2:$J$54, 2)</f>
        <v>0</v>
      </c>
      <c r="N226">
        <f>VLOOKUP("*"&amp;G226&amp;"*",Key!$M$2:$N$6,2,FALSE)</f>
        <v>0</v>
      </c>
      <c r="O226">
        <f>VLOOKUP("*"&amp;G226&amp;"*",Key!$Q$2:$R$11,2,FALSE)</f>
        <v>0</v>
      </c>
      <c r="P226">
        <v>3326</v>
      </c>
      <c r="Q226" s="8">
        <v>30000000</v>
      </c>
      <c r="R226" t="s">
        <v>174</v>
      </c>
      <c r="S226">
        <f>VLOOKUP(R226, Key!$T$2:$U$23, 2, FALSE)</f>
        <v>1</v>
      </c>
      <c r="T226">
        <f t="shared" si="26"/>
        <v>0</v>
      </c>
      <c r="U226">
        <f>_xlfn.IFS(F226=2017, VLOOKUP(H226, 'State Pop'!$B$2:$F$55,5),F226=2016, VLOOKUP(H226, 'State Pop'!$B$2:$F$55,4), F226=2015, VLOOKUP(H226, 'State Pop'!$B$2:$F$55,3), F226=2014, VLOOKUP(H226, 'State Pop'!$B$2:$F$55,2))</f>
        <v>0</v>
      </c>
      <c r="V226">
        <f>_xlfn.IFS(C226=2014, _xlfn.IFS(D226=1, VLOOKUP(H226, Film_Workers!$B$2:$AR$55, 2, FALSE), D226=2, VLOOKUP(H226, Film_Workers!$B$2:$AR$55, 3, FALSE), D226=3, VLOOKUP(H226, Film_Workers!$B$2:$AR$55, 4, FALSE), D226=4, VLOOKUP(H226, Film_Workers!$B$2:$AR$55, 5, FALSE), D226=5, VLOOKUP(H226, Film_Workers!$B$2:$AR$55, 6, FALSE), D226=6, VLOOKUP(H226, Film_Workers!$B$2:$AR$55, 7, FALSE), D226=7, VLOOKUP(H226, Film_Workers!$B$2:$AR$55, 8, FALSE), D226=8, VLOOKUP(H226, Film_Workers!$B$2:$AR$55, 9, FALSE), D226=9, VLOOKUP(H226, Film_Workers!$B$2:$AR$55, 10, FALSE), D226=10, VLOOKUP(H226, Film_Workers!$B$2:$AR$55, 11, FALSE), D226=11, VLOOKUP(H226, Film_Workers!$B$2:$AR$55, 12, FALSE), D226=12, VLOOKUP(H226, Film_Workers!$B$2:$AR$55, 13, FALSE)), C226=2015, _xlfn.IFS(D226=1, VLOOKUP(H226, Film_Workers!$B$2:$AR$55, 14, FALSE), D226=2, VLOOKUP(H226, Film_Workers!$B$2:$AR$55, 15, FALSE), D226=3, VLOOKUP(H226, Film_Workers!$B$2:$AR$55, 16, FALSE), D226=4, VLOOKUP(H226, Film_Workers!$B$2:$AR$55, 17, FALSE), D226=5, VLOOKUP(H226, Film_Workers!$B$2:$AR$55, 18, FALSE), D226=6, VLOOKUP(H226, Film_Workers!$B$2:$AR$55, 19, FALSE), D226=7, VLOOKUP(H226, Film_Workers!$B$2:$AR$55, 20, FALSE), D226=8, VLOOKUP(H226, Film_Workers!$B$2:$AR$55, 21, FALSE), D226=9, VLOOKUP(H226, Film_Workers!$B$2:$AR$55, 22, FALSE), D226=10, VLOOKUP(H226, Film_Workers!$B$2:$AR$55, 23, FALSE), D226=11, VLOOKUP(H226, Film_Workers!$B$2:$AR$55, 24, FALSE), D226=12, VLOOKUP(H226, Film_Workers!$B$2:$AR$55, 25, FALSE)), C226=2016, _xlfn.IFS(D226=1, VLOOKUP(H226, Film_Workers!$B$2:$AR$55, 26, FALSE), D226=2, VLOOKUP(H226, Film_Workers!$B$2:$AR$55, 27, FALSE), D226=3, VLOOKUP(H226, Film_Workers!$B$2:$AR$55, 28, FALSE), D226=4, VLOOKUP(H226, Film_Workers!$B$2:$AR$55, 29, FALSE), D226=5, VLOOKUP(H226, Film_Workers!$B$2:$AR$55, 30, FALSE), D226=6, VLOOKUP(H226, Film_Workers!$B$2:$AR$55, 31, FALSE), D226=7, VLOOKUP(H226, Film_Workers!$B$2:$AR$55, 32, FALSE), D226=8, VLOOKUP(H226, Film_Workers!$B$2:$AR$55, 33, FALSE), D226=9, VLOOKUP(H226, Film_Workers!$B$2:$AR$55, 34, FALSE), D226=10, VLOOKUP(H226, Film_Workers!$B$2:$AR$55, 35, FALSE), D226=11, VLOOKUP(H226, Film_Workers!$B$2:$AR$55, 36, FALSE), D226=12, VLOOKUP(H226, Film_Workers!$B$2:$AR$55, 37, FALSE)), C226=2017, _xlfn.IFS(D226=1, VLOOKUP(H226, Film_Workers!$B$2:$AR$55, 38, FALSE), D226=2, VLOOKUP(H226, Film_Workers!$B$2:$AR$55, 39, FALSE), D226=3, VLOOKUP(H226, Film_Workers!$B$2:$AR$55, 40, FALSE), D226=4, VLOOKUP(H226, Film_Workers!$B$2:$AR$55, 41, FALSE), D226=5, VLOOKUP(H226, Film_Workers!$B$2:$AR$55, 42, FALSE), D226=6, VLOOKUP(H226, Film_Workers!$B$2:$AR$55, 43)))</f>
        <v>0</v>
      </c>
      <c r="W226">
        <f>_xlfn.IFS(C226=2014, _xlfn.IFS(D226=1, VLOOKUP(H226, Priv_Workers!$B$2:$AR$55, 2, FALSE), D226=2, VLOOKUP(H226, Priv_Workers!$B$2:$AR$55, 3, FALSE), D226=3, VLOOKUP(H226, Priv_Workers!$B$2:$AR$55, 4, FALSE), D226=4, VLOOKUP(H226, Priv_Workers!$B$2:$AR$55, 5, FALSE), D226=5, VLOOKUP(H226, Priv_Workers!$B$2:$AR$55, 6, FALSE), D226=6, VLOOKUP(H226, Priv_Workers!$B$2:$AR$55, 7, FALSE), D226=7, VLOOKUP(H226, Priv_Workers!$B$2:$AR$55, 8, FALSE), D226=8, VLOOKUP(H226, Priv_Workers!$B$2:$AR$55, 9, FALSE), D226=9, VLOOKUP(H226, Priv_Workers!$B$2:$AR$55, 10, FALSE), D226=10, VLOOKUP(H226, Priv_Workers!$B$2:$AR$55, 11, FALSE), D226=11, VLOOKUP(H226, Priv_Workers!$B$2:$AR$55, 12, FALSE), D226=12, VLOOKUP(H226, Priv_Workers!$B$2:$AR$55, 13, FALSE)), C226=2015, _xlfn.IFS(D226=1, VLOOKUP(H226, Priv_Workers!$B$2:$AR$55, 14, FALSE), D226=2, VLOOKUP(H226, Priv_Workers!$B$2:$AR$55, 15, FALSE), D226=3, VLOOKUP(H226, Priv_Workers!$B$2:$AR$55, 16, FALSE), D226=4, VLOOKUP(H226, Priv_Workers!$B$2:$AR$55, 17, FALSE), D226=5, VLOOKUP(H226, Priv_Workers!$B$2:$AR$55, 18, FALSE), D226=6, VLOOKUP(H226, Priv_Workers!$B$2:$AR$55, 19, FALSE), D226=7, VLOOKUP(H226, Priv_Workers!$B$2:$AR$55, 20, FALSE), D226=8, VLOOKUP(H226, Priv_Workers!$B$2:$AR$55, 21, FALSE), D226=9, VLOOKUP(H226, Priv_Workers!$B$2:$AR$55, 22, FALSE), D226=10, VLOOKUP(H226, Priv_Workers!$B$2:$AR$55, 23, FALSE), D226=11, VLOOKUP(H226, Priv_Workers!$B$2:$AR$55, 24, FALSE), D226=12, VLOOKUP(H226, Priv_Workers!$B$2:$AR$55, 25, FALSE)), C226=2016, _xlfn.IFS(D226=1, VLOOKUP(H226, Priv_Workers!$B$2:$AR$55, 26, FALSE), D226=2, VLOOKUP(H226, Priv_Workers!$B$2:$AR$55, 27, FALSE), D226=3, VLOOKUP(H226, Priv_Workers!$B$2:$AR$55, 28, FALSE), D226=4, VLOOKUP(H226, Priv_Workers!$B$2:$AR$55, 29, FALSE), D226=5, VLOOKUP(H226, Priv_Workers!$B$2:$AR$55, 30, FALSE), D226=6, VLOOKUP(H226, Priv_Workers!$B$2:$AR$55, 31, FALSE), D226=7, VLOOKUP(H226, Priv_Workers!$B$2:$AR$55, 32, FALSE), D226=8, VLOOKUP(H226, Priv_Workers!$B$2:$AR$55, 33, FALSE), D226=9, VLOOKUP(H226, Priv_Workers!$B$2:$AR$55, 34, FALSE), D226=10, VLOOKUP(H226, Priv_Workers!$B$2:$AR$55, 35, FALSE), D226=11, VLOOKUP(H226, Priv_Workers!$B$2:$AR$55, 36, FALSE), D226=12, VLOOKUP(H226, Priv_Workers!$B$2:$AR$55, 37, FALSE)), C226=2017, _xlfn.IFS(D226=1, VLOOKUP(H226, Priv_Workers!$B$2:$AR$55, 38, FALSE), D226=2, VLOOKUP(H226, Priv_Workers!$B$2:$AR$55, 39, FALSE), D226=3, VLOOKUP(H226, Priv_Workers!$B$2:$AR$55, 40, FALSE), D226=4, VLOOKUP(H226, Priv_Workers!$B$2:$AR$55, 41, FALSE), D226=5, VLOOKUP(H226, Priv_Workers!$B$2:$AR$55, 42, FALSE), D226=6, VLOOKUP(H226, Priv_Workers!$B$2:$AR$55, 43)))</f>
        <v>0</v>
      </c>
      <c r="X226" s="15" t="e">
        <f t="shared" si="27"/>
        <v>#DIV/0!</v>
      </c>
      <c r="Y226" s="8">
        <f>_xlfn.IFS(C226=2014, _xlfn.IFS(E226=1, VLOOKUP(H226, Wage_Info!$B$2:$AD$55, 2, FALSE), E226=2, VLOOKUP(H226, Wage_Info!$B$2:$AD$55, 3, FALSE), E226=3, VLOOKUP(H226, Wage_Info!$B$2:$AD$55, 4, FALSE), E226=4, VLOOKUP(H226, Wage_Info!$B$2:$AD$55, 5, FALSE)), C226=2015, _xlfn.IFS(E226=1, VLOOKUP(H226, Wage_Info!$B$2:$AD$55, 6, FALSE), E226=2, VLOOKUP(H226, Wage_Info!$B$2:$AD$55, 7, FALSE), E226=3, VLOOKUP(H226, Wage_Info!$B$2:$AD$55, 8, FALSE), E226=4, VLOOKUP(H226, Wage_Info!$B$2:$AD$55, 9, FALSE)), C226=2016, _xlfn.IFS(E226=1, VLOOKUP(H226, Wage_Info!$B$2:$AD$55, 10, FALSE), E226=2, VLOOKUP(H226, Wage_Info!$B$2:$AD$55, 11, FALSE), E226=3, VLOOKUP(H226, Wage_Info!$B$2:$AD$55, 12, FALSE), E226=4, VLOOKUP(H226, Wage_Info!$B$2:$AD$55, 13, FALSE)), C226=2017, _xlfn.IFS(E226=1, VLOOKUP(H226, Wage_Info!$B$2:$AD$55, 14, FALSE), E226=2, VLOOKUP(H226, Wage_Info!$B$2:$AD$55, 15, FALSE)))</f>
        <v>0</v>
      </c>
      <c r="Z226" s="8">
        <f>_xlfn.IFS(C226=2014, _xlfn.IFS(E226=1, VLOOKUP(H226, Wage_Info!$B$2:$AD$55, 16, FALSE), E226=2, VLOOKUP(H226, Wage_Info!$B$2:$AD$55, 17, FALSE), E226=3, VLOOKUP(H226, Wage_Info!$B$2:$AD$55, 18, FALSE), E226=4, VLOOKUP(H226, Wage_Info!$B$2:$AD$55, 19, FALSE)), C226=2015, _xlfn.IFS(E226=1, VLOOKUP(H226, Wage_Info!$B$2:$AD$55, 20, FALSE), E226=2, VLOOKUP(H226, Wage_Info!$B$2:$AD$55, 21, FALSE), E226=3, VLOOKUP(H226, Wage_Info!$B$2:$AD$55, 22, FALSE), E226=4, VLOOKUP(H226, Wage_Info!$B$2:$AD$55, 23, FALSE)), C226=2016, _xlfn.IFS(E226=1, VLOOKUP(H226, Wage_Info!$B$2:$AD$55, 24, FALSE), E226=2, VLOOKUP(H226, Wage_Info!$B$2:$AD$55, 25, FALSE), E226=3, VLOOKUP(H226, Wage_Info!$B$2:$AD$55, 26, FALSE), E226=4, VLOOKUP(H226, Wage_Info!$B$2:$AD$55, 27, FALSE)), C226=2017, _xlfn.IFS(E226=1, VLOOKUP(H226, Wage_Info!$B$2:$AD$55, 28, FALSE), E226=2, VLOOKUP(H226, Wage_Info!$B$2:$AD$55, 29, FALSE)))</f>
        <v>0</v>
      </c>
      <c r="AA226" s="16" t="e">
        <f t="shared" si="28"/>
        <v>#DIV/0!</v>
      </c>
      <c r="AB226">
        <f>Key!C234</f>
        <v>1</v>
      </c>
      <c r="AC226">
        <f t="shared" si="29"/>
        <v>0</v>
      </c>
      <c r="AD226">
        <f t="shared" si="30"/>
        <v>0</v>
      </c>
      <c r="AE226">
        <f t="shared" si="31"/>
        <v>0</v>
      </c>
    </row>
    <row r="227" spans="1:31" x14ac:dyDescent="0.3">
      <c r="A227">
        <v>283</v>
      </c>
      <c r="B227">
        <v>102</v>
      </c>
      <c r="C227">
        <v>2015</v>
      </c>
      <c r="D227">
        <v>11</v>
      </c>
      <c r="E227">
        <f t="shared" si="24"/>
        <v>4</v>
      </c>
      <c r="F227">
        <v>2017</v>
      </c>
      <c r="G227" t="s">
        <v>187</v>
      </c>
      <c r="H227" s="13">
        <f>VALUE(IF(G227="foreign",53,SUBSTITUTE(G227,G227,VLOOKUP(G227,Key!$F$2:$G$55,2,))))</f>
        <v>53</v>
      </c>
      <c r="I227" t="s">
        <v>216</v>
      </c>
      <c r="J227">
        <f>VALUE(_xlfn.IFS(I227="foreign",53,I227="fictional",54,NOT(OR(I227="foreign",I227="fictional")),SUBSTITUTE(I227,I227,VLOOKUP(I227,Key!$F$2:$G$55,2,))))</f>
        <v>54</v>
      </c>
      <c r="K227">
        <f t="shared" si="25"/>
        <v>0</v>
      </c>
      <c r="L227">
        <f>VLOOKUP(H227, Key!$G$2:$J$54, 2)</f>
        <v>0</v>
      </c>
      <c r="M227">
        <f>VLOOKUP(J227, Key!$G$2:$J$54, 2)</f>
        <v>0</v>
      </c>
      <c r="N227">
        <f>VLOOKUP("*"&amp;G227&amp;"*",Key!$M$2:$N$6,2,FALSE)</f>
        <v>0</v>
      </c>
      <c r="O227">
        <f>VLOOKUP("*"&amp;G227&amp;"*",Key!$Q$2:$R$11,2,FALSE)</f>
        <v>0</v>
      </c>
      <c r="P227">
        <v>2346</v>
      </c>
      <c r="Q227" s="8">
        <v>5000000</v>
      </c>
      <c r="R227" t="s">
        <v>244</v>
      </c>
      <c r="S227">
        <f>VLOOKUP(R227, Key!$T$2:$U$25, 2, FALSE)</f>
        <v>8</v>
      </c>
      <c r="T227">
        <f t="shared" si="26"/>
        <v>1</v>
      </c>
      <c r="U227">
        <f>_xlfn.IFS(F227=2017, VLOOKUP(H227, 'State Pop'!$B$2:$F$55,5),F227=2016, VLOOKUP(H227, 'State Pop'!$B$2:$F$55,4), F227=2015, VLOOKUP(H227, 'State Pop'!$B$2:$F$55,3), F227=2014, VLOOKUP(H227, 'State Pop'!$B$2:$F$55,2))</f>
        <v>0</v>
      </c>
      <c r="V227">
        <f>_xlfn.IFS(C227=2014, _xlfn.IFS(D227=1, VLOOKUP(H227, Film_Workers!$B$2:$AR$55, 2, FALSE), D227=2, VLOOKUP(H227, Film_Workers!$B$2:$AR$55, 3, FALSE), D227=3, VLOOKUP(H227, Film_Workers!$B$2:$AR$55, 4, FALSE), D227=4, VLOOKUP(H227, Film_Workers!$B$2:$AR$55, 5, FALSE), D227=5, VLOOKUP(H227, Film_Workers!$B$2:$AR$55, 6, FALSE), D227=6, VLOOKUP(H227, Film_Workers!$B$2:$AR$55, 7, FALSE), D227=7, VLOOKUP(H227, Film_Workers!$B$2:$AR$55, 8, FALSE), D227=8, VLOOKUP(H227, Film_Workers!$B$2:$AR$55, 9, FALSE), D227=9, VLOOKUP(H227, Film_Workers!$B$2:$AR$55, 10, FALSE), D227=10, VLOOKUP(H227, Film_Workers!$B$2:$AR$55, 11, FALSE), D227=11, VLOOKUP(H227, Film_Workers!$B$2:$AR$55, 12, FALSE), D227=12, VLOOKUP(H227, Film_Workers!$B$2:$AR$55, 13, FALSE)), C227=2015, _xlfn.IFS(D227=1, VLOOKUP(H227, Film_Workers!$B$2:$AR$55, 14, FALSE), D227=2, VLOOKUP(H227, Film_Workers!$B$2:$AR$55, 15, FALSE), D227=3, VLOOKUP(H227, Film_Workers!$B$2:$AR$55, 16, FALSE), D227=4, VLOOKUP(H227, Film_Workers!$B$2:$AR$55, 17, FALSE), D227=5, VLOOKUP(H227, Film_Workers!$B$2:$AR$55, 18, FALSE), D227=6, VLOOKUP(H227, Film_Workers!$B$2:$AR$55, 19, FALSE), D227=7, VLOOKUP(H227, Film_Workers!$B$2:$AR$55, 20, FALSE), D227=8, VLOOKUP(H227, Film_Workers!$B$2:$AR$55, 21, FALSE), D227=9, VLOOKUP(H227, Film_Workers!$B$2:$AR$55, 22, FALSE), D227=10, VLOOKUP(H227, Film_Workers!$B$2:$AR$55, 23, FALSE), D227=11, VLOOKUP(H227, Film_Workers!$B$2:$AR$55, 24, FALSE), D227=12, VLOOKUP(H227, Film_Workers!$B$2:$AR$55, 25, FALSE)), C227=2016, _xlfn.IFS(D227=1, VLOOKUP(H227, Film_Workers!$B$2:$AR$55, 26, FALSE), D227=2, VLOOKUP(H227, Film_Workers!$B$2:$AR$55, 27, FALSE), D227=3, VLOOKUP(H227, Film_Workers!$B$2:$AR$55, 28, FALSE), D227=4, VLOOKUP(H227, Film_Workers!$B$2:$AR$55, 29, FALSE), D227=5, VLOOKUP(H227, Film_Workers!$B$2:$AR$55, 30, FALSE), D227=6, VLOOKUP(H227, Film_Workers!$B$2:$AR$55, 31, FALSE), D227=7, VLOOKUP(H227, Film_Workers!$B$2:$AR$55, 32, FALSE), D227=8, VLOOKUP(H227, Film_Workers!$B$2:$AR$55, 33, FALSE), D227=9, VLOOKUP(H227, Film_Workers!$B$2:$AR$55, 34, FALSE), D227=10, VLOOKUP(H227, Film_Workers!$B$2:$AR$55, 35, FALSE), D227=11, VLOOKUP(H227, Film_Workers!$B$2:$AR$55, 36, FALSE), D227=12, VLOOKUP(H227, Film_Workers!$B$2:$AR$55, 37, FALSE)), C227=2017, _xlfn.IFS(D227=1, VLOOKUP(H227, Film_Workers!$B$2:$AR$55, 38, FALSE), D227=2, VLOOKUP(H227, Film_Workers!$B$2:$AR$55, 39, FALSE), D227=3, VLOOKUP(H227, Film_Workers!$B$2:$AR$55, 40, FALSE), D227=4, VLOOKUP(H227, Film_Workers!$B$2:$AR$55, 41, FALSE), D227=5, VLOOKUP(H227, Film_Workers!$B$2:$AR$55, 42, FALSE), D227=6, VLOOKUP(H227, Film_Workers!$B$2:$AR$55, 43)))</f>
        <v>0</v>
      </c>
      <c r="W227">
        <f>_xlfn.IFS(C227=2014, _xlfn.IFS(D227=1, VLOOKUP(H227, Priv_Workers!$B$2:$AR$55, 2, FALSE), D227=2, VLOOKUP(H227, Priv_Workers!$B$2:$AR$55, 3, FALSE), D227=3, VLOOKUP(H227, Priv_Workers!$B$2:$AR$55, 4, FALSE), D227=4, VLOOKUP(H227, Priv_Workers!$B$2:$AR$55, 5, FALSE), D227=5, VLOOKUP(H227, Priv_Workers!$B$2:$AR$55, 6, FALSE), D227=6, VLOOKUP(H227, Priv_Workers!$B$2:$AR$55, 7, FALSE), D227=7, VLOOKUP(H227, Priv_Workers!$B$2:$AR$55, 8, FALSE), D227=8, VLOOKUP(H227, Priv_Workers!$B$2:$AR$55, 9, FALSE), D227=9, VLOOKUP(H227, Priv_Workers!$B$2:$AR$55, 10, FALSE), D227=10, VLOOKUP(H227, Priv_Workers!$B$2:$AR$55, 11, FALSE), D227=11, VLOOKUP(H227, Priv_Workers!$B$2:$AR$55, 12, FALSE), D227=12, VLOOKUP(H227, Priv_Workers!$B$2:$AR$55, 13, FALSE)), C227=2015, _xlfn.IFS(D227=1, VLOOKUP(H227, Priv_Workers!$B$2:$AR$55, 14, FALSE), D227=2, VLOOKUP(H227, Priv_Workers!$B$2:$AR$55, 15, FALSE), D227=3, VLOOKUP(H227, Priv_Workers!$B$2:$AR$55, 16, FALSE), D227=4, VLOOKUP(H227, Priv_Workers!$B$2:$AR$55, 17, FALSE), D227=5, VLOOKUP(H227, Priv_Workers!$B$2:$AR$55, 18, FALSE), D227=6, VLOOKUP(H227, Priv_Workers!$B$2:$AR$55, 19, FALSE), D227=7, VLOOKUP(H227, Priv_Workers!$B$2:$AR$55, 20, FALSE), D227=8, VLOOKUP(H227, Priv_Workers!$B$2:$AR$55, 21, FALSE), D227=9, VLOOKUP(H227, Priv_Workers!$B$2:$AR$55, 22, FALSE), D227=10, VLOOKUP(H227, Priv_Workers!$B$2:$AR$55, 23, FALSE), D227=11, VLOOKUP(H227, Priv_Workers!$B$2:$AR$55, 24, FALSE), D227=12, VLOOKUP(H227, Priv_Workers!$B$2:$AR$55, 25, FALSE)), C227=2016, _xlfn.IFS(D227=1, VLOOKUP(H227, Priv_Workers!$B$2:$AR$55, 26, FALSE), D227=2, VLOOKUP(H227, Priv_Workers!$B$2:$AR$55, 27, FALSE), D227=3, VLOOKUP(H227, Priv_Workers!$B$2:$AR$55, 28, FALSE), D227=4, VLOOKUP(H227, Priv_Workers!$B$2:$AR$55, 29, FALSE), D227=5, VLOOKUP(H227, Priv_Workers!$B$2:$AR$55, 30, FALSE), D227=6, VLOOKUP(H227, Priv_Workers!$B$2:$AR$55, 31, FALSE), D227=7, VLOOKUP(H227, Priv_Workers!$B$2:$AR$55, 32, FALSE), D227=8, VLOOKUP(H227, Priv_Workers!$B$2:$AR$55, 33, FALSE), D227=9, VLOOKUP(H227, Priv_Workers!$B$2:$AR$55, 34, FALSE), D227=10, VLOOKUP(H227, Priv_Workers!$B$2:$AR$55, 35, FALSE), D227=11, VLOOKUP(H227, Priv_Workers!$B$2:$AR$55, 36, FALSE), D227=12, VLOOKUP(H227, Priv_Workers!$B$2:$AR$55, 37, FALSE)), C227=2017, _xlfn.IFS(D227=1, VLOOKUP(H227, Priv_Workers!$B$2:$AR$55, 38, FALSE), D227=2, VLOOKUP(H227, Priv_Workers!$B$2:$AR$55, 39, FALSE), D227=3, VLOOKUP(H227, Priv_Workers!$B$2:$AR$55, 40, FALSE), D227=4, VLOOKUP(H227, Priv_Workers!$B$2:$AR$55, 41, FALSE), D227=5, VLOOKUP(H227, Priv_Workers!$B$2:$AR$55, 42, FALSE), D227=6, VLOOKUP(H227, Priv_Workers!$B$2:$AR$55, 43)))</f>
        <v>0</v>
      </c>
      <c r="X227" s="15" t="e">
        <f t="shared" si="27"/>
        <v>#DIV/0!</v>
      </c>
      <c r="Y227" s="8">
        <f>_xlfn.IFS(C227=2014, _xlfn.IFS(E227=1, VLOOKUP(H227, Wage_Info!$B$2:$AD$55, 2, FALSE), E227=2, VLOOKUP(H227, Wage_Info!$B$2:$AD$55, 3, FALSE), E227=3, VLOOKUP(H227, Wage_Info!$B$2:$AD$55, 4, FALSE), E227=4, VLOOKUP(H227, Wage_Info!$B$2:$AD$55, 5, FALSE)), C227=2015, _xlfn.IFS(E227=1, VLOOKUP(H227, Wage_Info!$B$2:$AD$55, 6, FALSE), E227=2, VLOOKUP(H227, Wage_Info!$B$2:$AD$55, 7, FALSE), E227=3, VLOOKUP(H227, Wage_Info!$B$2:$AD$55, 8, FALSE), E227=4, VLOOKUP(H227, Wage_Info!$B$2:$AD$55, 9, FALSE)), C227=2016, _xlfn.IFS(E227=1, VLOOKUP(H227, Wage_Info!$B$2:$AD$55, 10, FALSE), E227=2, VLOOKUP(H227, Wage_Info!$B$2:$AD$55, 11, FALSE), E227=3, VLOOKUP(H227, Wage_Info!$B$2:$AD$55, 12, FALSE), E227=4, VLOOKUP(H227, Wage_Info!$B$2:$AD$55, 13, FALSE)), C227=2017, _xlfn.IFS(E227=1, VLOOKUP(H227, Wage_Info!$B$2:$AD$55, 14, FALSE), E227=2, VLOOKUP(H227, Wage_Info!$B$2:$AD$55, 15, FALSE)))</f>
        <v>0</v>
      </c>
      <c r="Z227" s="8">
        <f>_xlfn.IFS(C227=2014, _xlfn.IFS(E227=1, VLOOKUP(H227, Wage_Info!$B$2:$AD$55, 16, FALSE), E227=2, VLOOKUP(H227, Wage_Info!$B$2:$AD$55, 17, FALSE), E227=3, VLOOKUP(H227, Wage_Info!$B$2:$AD$55, 18, FALSE), E227=4, VLOOKUP(H227, Wage_Info!$B$2:$AD$55, 19, FALSE)), C227=2015, _xlfn.IFS(E227=1, VLOOKUP(H227, Wage_Info!$B$2:$AD$55, 20, FALSE), E227=2, VLOOKUP(H227, Wage_Info!$B$2:$AD$55, 21, FALSE), E227=3, VLOOKUP(H227, Wage_Info!$B$2:$AD$55, 22, FALSE), E227=4, VLOOKUP(H227, Wage_Info!$B$2:$AD$55, 23, FALSE)), C227=2016, _xlfn.IFS(E227=1, VLOOKUP(H227, Wage_Info!$B$2:$AD$55, 24, FALSE), E227=2, VLOOKUP(H227, Wage_Info!$B$2:$AD$55, 25, FALSE), E227=3, VLOOKUP(H227, Wage_Info!$B$2:$AD$55, 26, FALSE), E227=4, VLOOKUP(H227, Wage_Info!$B$2:$AD$55, 27, FALSE)), C227=2017, _xlfn.IFS(E227=1, VLOOKUP(H227, Wage_Info!$B$2:$AD$55, 28, FALSE), E227=2, VLOOKUP(H227, Wage_Info!$B$2:$AD$55, 29, FALSE)))</f>
        <v>0</v>
      </c>
      <c r="AA227" s="16" t="e">
        <f t="shared" si="28"/>
        <v>#DIV/0!</v>
      </c>
      <c r="AB227">
        <f>Key!C284</f>
        <v>1</v>
      </c>
      <c r="AC227">
        <f t="shared" si="29"/>
        <v>0</v>
      </c>
      <c r="AD227">
        <f t="shared" si="30"/>
        <v>0</v>
      </c>
      <c r="AE227">
        <f t="shared" si="31"/>
        <v>0</v>
      </c>
    </row>
    <row r="228" spans="1:31" x14ac:dyDescent="0.3">
      <c r="A228">
        <v>287</v>
      </c>
      <c r="B228">
        <v>106</v>
      </c>
      <c r="C228">
        <v>2015</v>
      </c>
      <c r="D228">
        <v>11</v>
      </c>
      <c r="E228">
        <f t="shared" si="24"/>
        <v>4</v>
      </c>
      <c r="F228">
        <v>2017</v>
      </c>
      <c r="G228" t="s">
        <v>290</v>
      </c>
      <c r="H228" s="13">
        <f>VALUE(IF(G228="foreign",53,SUBSTITUTE(G228,G228,VLOOKUP(G228,Key!$F$2:$G$55,2,))))</f>
        <v>36</v>
      </c>
      <c r="I228" t="s">
        <v>216</v>
      </c>
      <c r="J228">
        <f>VALUE(_xlfn.IFS(I228="foreign",53,I228="fictional",54,NOT(OR(I228="foreign",I228="fictional")),SUBSTITUTE(I228,I228,VLOOKUP(I228,Key!$F$2:$G$55,2,))))</f>
        <v>54</v>
      </c>
      <c r="K228">
        <f t="shared" si="25"/>
        <v>0</v>
      </c>
      <c r="L228">
        <f>VLOOKUP(H228, Key!$G$2:$J$54, 2)</f>
        <v>3</v>
      </c>
      <c r="M228">
        <f>VLOOKUP(J228, Key!$G$2:$J$54, 2)</f>
        <v>0</v>
      </c>
      <c r="N228">
        <f>VLOOKUP("*"&amp;G228&amp;"*",Key!$M$2:$N$6,2,FALSE)</f>
        <v>1</v>
      </c>
      <c r="O228">
        <f>VLOOKUP("*"&amp;G228&amp;"*",Key!$Q$2:$R$11,2,FALSE)</f>
        <v>1</v>
      </c>
      <c r="P228">
        <v>2220</v>
      </c>
      <c r="Q228" s="8">
        <v>7400000</v>
      </c>
      <c r="R228" t="s">
        <v>285</v>
      </c>
      <c r="S228">
        <f>VLOOKUP(R228, Key!$T$2:$U$25, 2, FALSE)</f>
        <v>9</v>
      </c>
      <c r="T228">
        <f t="shared" si="26"/>
        <v>1</v>
      </c>
      <c r="U228">
        <f>_xlfn.IFS(F228=2017, VLOOKUP(H228, 'State Pop'!$B$2:$F$55,5),F228=2016, VLOOKUP(H228, 'State Pop'!$B$2:$F$55,4), F228=2015, VLOOKUP(H228, 'State Pop'!$B$2:$F$55,3), F228=2014, VLOOKUP(H228, 'State Pop'!$B$2:$F$55,2))</f>
        <v>11658609</v>
      </c>
      <c r="V228">
        <f>_xlfn.IFS(C228=2014, _xlfn.IFS(D228=1, VLOOKUP(H228, Film_Workers!$B$2:$AR$55, 2, FALSE), D228=2, VLOOKUP(H228, Film_Workers!$B$2:$AR$55, 3, FALSE), D228=3, VLOOKUP(H228, Film_Workers!$B$2:$AR$55, 4, FALSE), D228=4, VLOOKUP(H228, Film_Workers!$B$2:$AR$55, 5, FALSE), D228=5, VLOOKUP(H228, Film_Workers!$B$2:$AR$55, 6, FALSE), D228=6, VLOOKUP(H228, Film_Workers!$B$2:$AR$55, 7, FALSE), D228=7, VLOOKUP(H228, Film_Workers!$B$2:$AR$55, 8, FALSE), D228=8, VLOOKUP(H228, Film_Workers!$B$2:$AR$55, 9, FALSE), D228=9, VLOOKUP(H228, Film_Workers!$B$2:$AR$55, 10, FALSE), D228=10, VLOOKUP(H228, Film_Workers!$B$2:$AR$55, 11, FALSE), D228=11, VLOOKUP(H228, Film_Workers!$B$2:$AR$55, 12, FALSE), D228=12, VLOOKUP(H228, Film_Workers!$B$2:$AR$55, 13, FALSE)), C228=2015, _xlfn.IFS(D228=1, VLOOKUP(H228, Film_Workers!$B$2:$AR$55, 14, FALSE), D228=2, VLOOKUP(H228, Film_Workers!$B$2:$AR$55, 15, FALSE), D228=3, VLOOKUP(H228, Film_Workers!$B$2:$AR$55, 16, FALSE), D228=4, VLOOKUP(H228, Film_Workers!$B$2:$AR$55, 17, FALSE), D228=5, VLOOKUP(H228, Film_Workers!$B$2:$AR$55, 18, FALSE), D228=6, VLOOKUP(H228, Film_Workers!$B$2:$AR$55, 19, FALSE), D228=7, VLOOKUP(H228, Film_Workers!$B$2:$AR$55, 20, FALSE), D228=8, VLOOKUP(H228, Film_Workers!$B$2:$AR$55, 21, FALSE), D228=9, VLOOKUP(H228, Film_Workers!$B$2:$AR$55, 22, FALSE), D228=10, VLOOKUP(H228, Film_Workers!$B$2:$AR$55, 23, FALSE), D228=11, VLOOKUP(H228, Film_Workers!$B$2:$AR$55, 24, FALSE), D228=12, VLOOKUP(H228, Film_Workers!$B$2:$AR$55, 25, FALSE)), C228=2016, _xlfn.IFS(D228=1, VLOOKUP(H228, Film_Workers!$B$2:$AR$55, 26, FALSE), D228=2, VLOOKUP(H228, Film_Workers!$B$2:$AR$55, 27, FALSE), D228=3, VLOOKUP(H228, Film_Workers!$B$2:$AR$55, 28, FALSE), D228=4, VLOOKUP(H228, Film_Workers!$B$2:$AR$55, 29, FALSE), D228=5, VLOOKUP(H228, Film_Workers!$B$2:$AR$55, 30, FALSE), D228=6, VLOOKUP(H228, Film_Workers!$B$2:$AR$55, 31, FALSE), D228=7, VLOOKUP(H228, Film_Workers!$B$2:$AR$55, 32, FALSE), D228=8, VLOOKUP(H228, Film_Workers!$B$2:$AR$55, 33, FALSE), D228=9, VLOOKUP(H228, Film_Workers!$B$2:$AR$55, 34, FALSE), D228=10, VLOOKUP(H228, Film_Workers!$B$2:$AR$55, 35, FALSE), D228=11, VLOOKUP(H228, Film_Workers!$B$2:$AR$55, 36, FALSE), D228=12, VLOOKUP(H228, Film_Workers!$B$2:$AR$55, 37, FALSE)), C228=2017, _xlfn.IFS(D228=1, VLOOKUP(H228, Film_Workers!$B$2:$AR$55, 38, FALSE), D228=2, VLOOKUP(H228, Film_Workers!$B$2:$AR$55, 39, FALSE), D228=3, VLOOKUP(H228, Film_Workers!$B$2:$AR$55, 40, FALSE), D228=4, VLOOKUP(H228, Film_Workers!$B$2:$AR$55, 41, FALSE), D228=5, VLOOKUP(H228, Film_Workers!$B$2:$AR$55, 42, FALSE), D228=6, VLOOKUP(H228, Film_Workers!$B$2:$AR$55, 43)))</f>
        <v>1619</v>
      </c>
      <c r="W228">
        <f>_xlfn.IFS(C228=2014, _xlfn.IFS(D228=1, VLOOKUP(H228, Priv_Workers!$B$2:$AR$55, 2, FALSE), D228=2, VLOOKUP(H228, Priv_Workers!$B$2:$AR$55, 3, FALSE), D228=3, VLOOKUP(H228, Priv_Workers!$B$2:$AR$55, 4, FALSE), D228=4, VLOOKUP(H228, Priv_Workers!$B$2:$AR$55, 5, FALSE), D228=5, VLOOKUP(H228, Priv_Workers!$B$2:$AR$55, 6, FALSE), D228=6, VLOOKUP(H228, Priv_Workers!$B$2:$AR$55, 7, FALSE), D228=7, VLOOKUP(H228, Priv_Workers!$B$2:$AR$55, 8, FALSE), D228=8, VLOOKUP(H228, Priv_Workers!$B$2:$AR$55, 9, FALSE), D228=9, VLOOKUP(H228, Priv_Workers!$B$2:$AR$55, 10, FALSE), D228=10, VLOOKUP(H228, Priv_Workers!$B$2:$AR$55, 11, FALSE), D228=11, VLOOKUP(H228, Priv_Workers!$B$2:$AR$55, 12, FALSE), D228=12, VLOOKUP(H228, Priv_Workers!$B$2:$AR$55, 13, FALSE)), C228=2015, _xlfn.IFS(D228=1, VLOOKUP(H228, Priv_Workers!$B$2:$AR$55, 14, FALSE), D228=2, VLOOKUP(H228, Priv_Workers!$B$2:$AR$55, 15, FALSE), D228=3, VLOOKUP(H228, Priv_Workers!$B$2:$AR$55, 16, FALSE), D228=4, VLOOKUP(H228, Priv_Workers!$B$2:$AR$55, 17, FALSE), D228=5, VLOOKUP(H228, Priv_Workers!$B$2:$AR$55, 18, FALSE), D228=6, VLOOKUP(H228, Priv_Workers!$B$2:$AR$55, 19, FALSE), D228=7, VLOOKUP(H228, Priv_Workers!$B$2:$AR$55, 20, FALSE), D228=8, VLOOKUP(H228, Priv_Workers!$B$2:$AR$55, 21, FALSE), D228=9, VLOOKUP(H228, Priv_Workers!$B$2:$AR$55, 22, FALSE), D228=10, VLOOKUP(H228, Priv_Workers!$B$2:$AR$55, 23, FALSE), D228=11, VLOOKUP(H228, Priv_Workers!$B$2:$AR$55, 24, FALSE), D228=12, VLOOKUP(H228, Priv_Workers!$B$2:$AR$55, 25, FALSE)), C228=2016, _xlfn.IFS(D228=1, VLOOKUP(H228, Priv_Workers!$B$2:$AR$55, 26, FALSE), D228=2, VLOOKUP(H228, Priv_Workers!$B$2:$AR$55, 27, FALSE), D228=3, VLOOKUP(H228, Priv_Workers!$B$2:$AR$55, 28, FALSE), D228=4, VLOOKUP(H228, Priv_Workers!$B$2:$AR$55, 29, FALSE), D228=5, VLOOKUP(H228, Priv_Workers!$B$2:$AR$55, 30, FALSE), D228=6, VLOOKUP(H228, Priv_Workers!$B$2:$AR$55, 31, FALSE), D228=7, VLOOKUP(H228, Priv_Workers!$B$2:$AR$55, 32, FALSE), D228=8, VLOOKUP(H228, Priv_Workers!$B$2:$AR$55, 33, FALSE), D228=9, VLOOKUP(H228, Priv_Workers!$B$2:$AR$55, 34, FALSE), D228=10, VLOOKUP(H228, Priv_Workers!$B$2:$AR$55, 35, FALSE), D228=11, VLOOKUP(H228, Priv_Workers!$B$2:$AR$55, 36, FALSE), D228=12, VLOOKUP(H228, Priv_Workers!$B$2:$AR$55, 37, FALSE)), C228=2017, _xlfn.IFS(D228=1, VLOOKUP(H228, Priv_Workers!$B$2:$AR$55, 38, FALSE), D228=2, VLOOKUP(H228, Priv_Workers!$B$2:$AR$55, 39, FALSE), D228=3, VLOOKUP(H228, Priv_Workers!$B$2:$AR$55, 40, FALSE), D228=4, VLOOKUP(H228, Priv_Workers!$B$2:$AR$55, 41, FALSE), D228=5, VLOOKUP(H228, Priv_Workers!$B$2:$AR$55, 42, FALSE), D228=6, VLOOKUP(H228, Priv_Workers!$B$2:$AR$55, 43)))</f>
        <v>4614596</v>
      </c>
      <c r="X228" s="15">
        <f t="shared" si="27"/>
        <v>3.5084328075523838E-4</v>
      </c>
      <c r="Y228" s="8">
        <f>_xlfn.IFS(C228=2014, _xlfn.IFS(E228=1, VLOOKUP(H228, Wage_Info!$B$2:$AD$55, 2, FALSE), E228=2, VLOOKUP(H228, Wage_Info!$B$2:$AD$55, 3, FALSE), E228=3, VLOOKUP(H228, Wage_Info!$B$2:$AD$55, 4, FALSE), E228=4, VLOOKUP(H228, Wage_Info!$B$2:$AD$55, 5, FALSE)), C228=2015, _xlfn.IFS(E228=1, VLOOKUP(H228, Wage_Info!$B$2:$AD$55, 6, FALSE), E228=2, VLOOKUP(H228, Wage_Info!$B$2:$AD$55, 7, FALSE), E228=3, VLOOKUP(H228, Wage_Info!$B$2:$AD$55, 8, FALSE), E228=4, VLOOKUP(H228, Wage_Info!$B$2:$AD$55, 9, FALSE)), C228=2016, _xlfn.IFS(E228=1, VLOOKUP(H228, Wage_Info!$B$2:$AD$55, 10, FALSE), E228=2, VLOOKUP(H228, Wage_Info!$B$2:$AD$55, 11, FALSE), E228=3, VLOOKUP(H228, Wage_Info!$B$2:$AD$55, 12, FALSE), E228=4, VLOOKUP(H228, Wage_Info!$B$2:$AD$55, 13, FALSE)), C228=2017, _xlfn.IFS(E228=1, VLOOKUP(H228, Wage_Info!$B$2:$AD$55, 14, FALSE), E228=2, VLOOKUP(H228, Wage_Info!$B$2:$AD$55, 15, FALSE)))</f>
        <v>20052559</v>
      </c>
      <c r="Z228" s="8">
        <f>_xlfn.IFS(C228=2014, _xlfn.IFS(E228=1, VLOOKUP(H228, Wage_Info!$B$2:$AD$55, 16, FALSE), E228=2, VLOOKUP(H228, Wage_Info!$B$2:$AD$55, 17, FALSE), E228=3, VLOOKUP(H228, Wage_Info!$B$2:$AD$55, 18, FALSE), E228=4, VLOOKUP(H228, Wage_Info!$B$2:$AD$55, 19, FALSE)), C228=2015, _xlfn.IFS(E228=1, VLOOKUP(H228, Wage_Info!$B$2:$AD$55, 20, FALSE), E228=2, VLOOKUP(H228, Wage_Info!$B$2:$AD$55, 21, FALSE), E228=3, VLOOKUP(H228, Wage_Info!$B$2:$AD$55, 22, FALSE), E228=4, VLOOKUP(H228, Wage_Info!$B$2:$AD$55, 23, FALSE)), C228=2016, _xlfn.IFS(E228=1, VLOOKUP(H228, Wage_Info!$B$2:$AD$55, 24, FALSE), E228=2, VLOOKUP(H228, Wage_Info!$B$2:$AD$55, 25, FALSE), E228=3, VLOOKUP(H228, Wage_Info!$B$2:$AD$55, 26, FALSE), E228=4, VLOOKUP(H228, Wage_Info!$B$2:$AD$55, 27, FALSE)), C228=2017, _xlfn.IFS(E228=1, VLOOKUP(H228, Wage_Info!$B$2:$AD$55, 28, FALSE), E228=2, VLOOKUP(H228, Wage_Info!$B$2:$AD$55, 29, FALSE)))</f>
        <v>57584588185</v>
      </c>
      <c r="AA228" s="16">
        <f t="shared" si="28"/>
        <v>3.482278788827636E-4</v>
      </c>
      <c r="AB228">
        <f>Key!C288</f>
        <v>1</v>
      </c>
      <c r="AC228">
        <f t="shared" si="29"/>
        <v>0</v>
      </c>
      <c r="AD228">
        <f t="shared" si="30"/>
        <v>0</v>
      </c>
      <c r="AE228">
        <f t="shared" si="31"/>
        <v>0</v>
      </c>
    </row>
    <row r="229" spans="1:31" x14ac:dyDescent="0.3">
      <c r="A229">
        <v>23</v>
      </c>
      <c r="B229">
        <v>23</v>
      </c>
      <c r="C229">
        <v>2015</v>
      </c>
      <c r="D229">
        <v>11</v>
      </c>
      <c r="E229">
        <f t="shared" si="24"/>
        <v>4</v>
      </c>
      <c r="F229">
        <v>2016</v>
      </c>
      <c r="G229" t="s">
        <v>187</v>
      </c>
      <c r="H229" s="13">
        <f>VALUE(IF(G229="foreign",53,SUBSTITUTE(G229,G229,VLOOKUP(G229,Key!$F$2:$G$55,2,))))</f>
        <v>53</v>
      </c>
      <c r="I229" t="s">
        <v>187</v>
      </c>
      <c r="J229">
        <f>VALUE(_xlfn.IFS(I229="foreign",53,I229="fictional",54,NOT(OR(I229="foreign",I229="fictional")),SUBSTITUTE(I229,I229,VLOOKUP(I229,Key!$F$2:$G$55,2,))))</f>
        <v>53</v>
      </c>
      <c r="K229">
        <f t="shared" si="25"/>
        <v>1</v>
      </c>
      <c r="L229">
        <f>VLOOKUP(H229, Key!$G$2:$J$54, 2)</f>
        <v>0</v>
      </c>
      <c r="M229">
        <f>VLOOKUP(J229, Key!$G$2:$J$54, 2)</f>
        <v>0</v>
      </c>
      <c r="N229">
        <f>VLOOKUP("*"&amp;G229&amp;"*",Key!$M$2:$N$6,2,FALSE)</f>
        <v>0</v>
      </c>
      <c r="O229">
        <f>VLOOKUP("*"&amp;G229&amp;"*",Key!$Q$2:$R$11,2,FALSE)</f>
        <v>0</v>
      </c>
      <c r="P229">
        <v>3882</v>
      </c>
      <c r="Q229" s="8">
        <v>165000000</v>
      </c>
      <c r="R229" t="s">
        <v>175</v>
      </c>
      <c r="S229">
        <f>VLOOKUP(R229, Key!$T$2:$U$8, 2, FALSE)</f>
        <v>2</v>
      </c>
      <c r="T229">
        <f t="shared" si="26"/>
        <v>0</v>
      </c>
      <c r="U229">
        <f>_xlfn.IFS(F229=2017, VLOOKUP(H229, 'State Pop'!$B$2:$F$55,5),F229=2016, VLOOKUP(H229, 'State Pop'!$B$2:$F$55,4), F229=2015, VLOOKUP(H229, 'State Pop'!$B$2:$F$55,3), F229=2014, VLOOKUP(H229, 'State Pop'!$B$2:$F$55,2))</f>
        <v>0</v>
      </c>
      <c r="V229">
        <f>_xlfn.IFS(C237=2014, _xlfn.IFS(D237=1, VLOOKUP(H229, Film_Workers!$B$2:$AR$55, 2, FALSE), D237=2, VLOOKUP(H229, Film_Workers!$B$2:$AR$55, 3, FALSE), D237=3, VLOOKUP(H229, Film_Workers!$B$2:$AR$55, 4, FALSE), D237=4, VLOOKUP(H229, Film_Workers!$B$2:$AR$55, 5, FALSE), D237=5, VLOOKUP(H229, Film_Workers!$B$2:$AR$55, 6, FALSE), D237=6, VLOOKUP(H229, Film_Workers!$B$2:$AR$55, 7, FALSE), D237=7, VLOOKUP(H229, Film_Workers!$B$2:$AR$55, 8, FALSE), D237=8, VLOOKUP(H229, Film_Workers!$B$2:$AR$55, 9, FALSE), D237=9, VLOOKUP(H229, Film_Workers!$B$2:$AR$55, 10, FALSE), D237=10, VLOOKUP(H229, Film_Workers!$B$2:$AR$55, 11, FALSE), D237=11, VLOOKUP(H229, Film_Workers!$B$2:$AR$55, 12, FALSE), D237=12, VLOOKUP(H229, Film_Workers!$B$2:$AR$55, 13, FALSE)), C237=2015, _xlfn.IFS(D237=1, VLOOKUP(H229, Film_Workers!$B$2:$AR$55, 14, FALSE), D237=2, VLOOKUP(H229, Film_Workers!$B$2:$AR$55, 15, FALSE), D237=3, VLOOKUP(H229, Film_Workers!$B$2:$AR$55, 16, FALSE), D237=4, VLOOKUP(H229, Film_Workers!$B$2:$AR$55, 17, FALSE), D237=5, VLOOKUP(H229, Film_Workers!$B$2:$AR$55, 18, FALSE), D237=6, VLOOKUP(H229, Film_Workers!$B$2:$AR$55, 19, FALSE), D237=7, VLOOKUP(H229, Film_Workers!$B$2:$AR$55, 20, FALSE), D237=8, VLOOKUP(H229, Film_Workers!$B$2:$AR$55, 21, FALSE), D237=9, VLOOKUP(H229, Film_Workers!$B$2:$AR$55, 22, FALSE), D237=10, VLOOKUP(H229, Film_Workers!$B$2:$AR$55, 23, FALSE), D237=11, VLOOKUP(H229, Film_Workers!$B$2:$AR$55, 24, FALSE), D237=12, VLOOKUP(H229, Film_Workers!$B$2:$AR$55, 25, FALSE)), C237=2016, _xlfn.IFS(D237=1, VLOOKUP(H229, Film_Workers!$B$2:$AR$55, 26, FALSE), D237=2, VLOOKUP(H229, Film_Workers!$B$2:$AR$55, 27, FALSE), D237=3, VLOOKUP(H229, Film_Workers!$B$2:$AR$55, 28, FALSE), D237=4, VLOOKUP(H229, Film_Workers!$B$2:$AR$55, 29, FALSE), D237=5, VLOOKUP(H229, Film_Workers!$B$2:$AR$55, 30, FALSE), D237=6, VLOOKUP(H229, Film_Workers!$B$2:$AR$55, 31, FALSE), D237=7, VLOOKUP(H229, Film_Workers!$B$2:$AR$55, 32, FALSE), D237=8, VLOOKUP(H229, Film_Workers!$B$2:$AR$55, 33, FALSE), D237=9, VLOOKUP(H229, Film_Workers!$B$2:$AR$55, 34, FALSE), D237=10, VLOOKUP(H229, Film_Workers!$B$2:$AR$55, 35, FALSE), D237=11, VLOOKUP(H229, Film_Workers!$B$2:$AR$55, 36, FALSE), D237=12, VLOOKUP(H229, Film_Workers!$B$2:$AR$55, 37, FALSE)), C237=2017, _xlfn.IFS(D237=1, VLOOKUP(H229, Film_Workers!$B$2:$AR$55, 38, FALSE), D237=2, VLOOKUP(H229, Film_Workers!$B$2:$AR$55, 39, FALSE), D237=3, VLOOKUP(H229, Film_Workers!$B$2:$AR$55, 40, FALSE), D237=4, VLOOKUP(H229, Film_Workers!$B$2:$AR$55, 41, FALSE), D237=5, VLOOKUP(H229, Film_Workers!$B$2:$AR$55, 42, FALSE), D237=6, VLOOKUP(H229, Film_Workers!$B$2:$AR$55, 43)))</f>
        <v>0</v>
      </c>
      <c r="W229">
        <f>_xlfn.IFS(C229=2014, _xlfn.IFS(D229=1, VLOOKUP(H229, Priv_Workers!$B$2:$AR$55, 2, FALSE), D229=2, VLOOKUP(H229, Priv_Workers!$B$2:$AR$55, 3, FALSE), D229=3, VLOOKUP(H229, Priv_Workers!$B$2:$AR$55, 4, FALSE), D229=4, VLOOKUP(H229, Priv_Workers!$B$2:$AR$55, 5, FALSE), D229=5, VLOOKUP(H229, Priv_Workers!$B$2:$AR$55, 6, FALSE), D229=6, VLOOKUP(H229, Priv_Workers!$B$2:$AR$55, 7, FALSE), D229=7, VLOOKUP(H229, Priv_Workers!$B$2:$AR$55, 8, FALSE), D229=8, VLOOKUP(H229, Priv_Workers!$B$2:$AR$55, 9, FALSE), D229=9, VLOOKUP(H229, Priv_Workers!$B$2:$AR$55, 10, FALSE), D229=10, VLOOKUP(H229, Priv_Workers!$B$2:$AR$55, 11, FALSE), D229=11, VLOOKUP(H229, Priv_Workers!$B$2:$AR$55, 12, FALSE), D229=12, VLOOKUP(H229, Priv_Workers!$B$2:$AR$55, 13, FALSE)), C229=2015, _xlfn.IFS(D229=1, VLOOKUP(H229, Priv_Workers!$B$2:$AR$55, 14, FALSE), D229=2, VLOOKUP(H229, Priv_Workers!$B$2:$AR$55, 15, FALSE), D229=3, VLOOKUP(H229, Priv_Workers!$B$2:$AR$55, 16, FALSE), D229=4, VLOOKUP(H229, Priv_Workers!$B$2:$AR$55, 17, FALSE), D229=5, VLOOKUP(H229, Priv_Workers!$B$2:$AR$55, 18, FALSE), D229=6, VLOOKUP(H229, Priv_Workers!$B$2:$AR$55, 19, FALSE), D229=7, VLOOKUP(H229, Priv_Workers!$B$2:$AR$55, 20, FALSE), D229=8, VLOOKUP(H229, Priv_Workers!$B$2:$AR$55, 21, FALSE), D229=9, VLOOKUP(H229, Priv_Workers!$B$2:$AR$55, 22, FALSE), D229=10, VLOOKUP(H229, Priv_Workers!$B$2:$AR$55, 23, FALSE), D229=11, VLOOKUP(H229, Priv_Workers!$B$2:$AR$55, 24, FALSE), D229=12, VLOOKUP(H229, Priv_Workers!$B$2:$AR$55, 25, FALSE)), C229=2016, _xlfn.IFS(D229=1, VLOOKUP(H229, Priv_Workers!$B$2:$AR$55, 26, FALSE), D229=2, VLOOKUP(H229, Priv_Workers!$B$2:$AR$55, 27, FALSE), D229=3, VLOOKUP(H229, Priv_Workers!$B$2:$AR$55, 28, FALSE), D229=4, VLOOKUP(H229, Priv_Workers!$B$2:$AR$55, 29, FALSE), D229=5, VLOOKUP(H229, Priv_Workers!$B$2:$AR$55, 30, FALSE), D229=6, VLOOKUP(H229, Priv_Workers!$B$2:$AR$55, 31, FALSE), D229=7, VLOOKUP(H229, Priv_Workers!$B$2:$AR$55, 32, FALSE), D229=8, VLOOKUP(H229, Priv_Workers!$B$2:$AR$55, 33, FALSE), D229=9, VLOOKUP(H229, Priv_Workers!$B$2:$AR$55, 34, FALSE), D229=10, VLOOKUP(H229, Priv_Workers!$B$2:$AR$55, 35, FALSE), D229=11, VLOOKUP(H229, Priv_Workers!$B$2:$AR$55, 36, FALSE), D229=12, VLOOKUP(H229, Priv_Workers!$B$2:$AR$55, 37, FALSE)), C229=2017, _xlfn.IFS(D229=1, VLOOKUP(H229, Priv_Workers!$B$2:$AR$55, 38, FALSE), D229=2, VLOOKUP(H229, Priv_Workers!$B$2:$AR$55, 39, FALSE), D229=3, VLOOKUP(H229, Priv_Workers!$B$2:$AR$55, 40, FALSE), D229=4, VLOOKUP(H229, Priv_Workers!$B$2:$AR$55, 41, FALSE), D229=5, VLOOKUP(H229, Priv_Workers!$B$2:$AR$55, 42, FALSE), D229=6, VLOOKUP(H229, Priv_Workers!$B$2:$AR$55, 43)))</f>
        <v>0</v>
      </c>
      <c r="X229" s="15" t="e">
        <f t="shared" si="27"/>
        <v>#DIV/0!</v>
      </c>
      <c r="Y229" s="8">
        <f>_xlfn.IFS(C229=2014, _xlfn.IFS(E229=1, VLOOKUP(H229, Wage_Info!$B$2:$AD$55, 2, FALSE), E229=2, VLOOKUP(H229, Wage_Info!$B$2:$AD$55, 3, FALSE), E229=3, VLOOKUP(H229, Wage_Info!$B$2:$AD$55, 4, FALSE), E229=4, VLOOKUP(H229, Wage_Info!$B$2:$AD$55, 5, FALSE)), C229=2015, _xlfn.IFS(E229=1, VLOOKUP(H229, Wage_Info!$B$2:$AD$55, 6, FALSE), E229=2, VLOOKUP(H229, Wage_Info!$B$2:$AD$55, 7, FALSE), E229=3, VLOOKUP(H229, Wage_Info!$B$2:$AD$55, 8, FALSE), E229=4, VLOOKUP(H229, Wage_Info!$B$2:$AD$55, 9, FALSE)), C229=2016, _xlfn.IFS(E229=1, VLOOKUP(H229, Wage_Info!$B$2:$AD$55, 10, FALSE), E229=2, VLOOKUP(H229, Wage_Info!$B$2:$AD$55, 11, FALSE), E229=3, VLOOKUP(H229, Wage_Info!$B$2:$AD$55, 12, FALSE), E229=4, VLOOKUP(H229, Wage_Info!$B$2:$AD$55, 13, FALSE)), C229=2017, _xlfn.IFS(E229=1, VLOOKUP(H229, Wage_Info!$B$2:$AD$55, 14, FALSE), E229=2, VLOOKUP(H229, Wage_Info!$B$2:$AD$55, 15, FALSE)))</f>
        <v>0</v>
      </c>
      <c r="Z229" s="8">
        <f>_xlfn.IFS(C229=2014, _xlfn.IFS(E229=1, VLOOKUP(H229, Wage_Info!$B$2:$AD$55, 16, FALSE), E229=2, VLOOKUP(H229, Wage_Info!$B$2:$AD$55, 17, FALSE), E229=3, VLOOKUP(H229, Wage_Info!$B$2:$AD$55, 18, FALSE), E229=4, VLOOKUP(H229, Wage_Info!$B$2:$AD$55, 19, FALSE)), C229=2015, _xlfn.IFS(E229=1, VLOOKUP(H229, Wage_Info!$B$2:$AD$55, 20, FALSE), E229=2, VLOOKUP(H229, Wage_Info!$B$2:$AD$55, 21, FALSE), E229=3, VLOOKUP(H229, Wage_Info!$B$2:$AD$55, 22, FALSE), E229=4, VLOOKUP(H229, Wage_Info!$B$2:$AD$55, 23, FALSE)), C229=2016, _xlfn.IFS(E229=1, VLOOKUP(H229, Wage_Info!$B$2:$AD$55, 24, FALSE), E229=2, VLOOKUP(H229, Wage_Info!$B$2:$AD$55, 25, FALSE), E229=3, VLOOKUP(H229, Wage_Info!$B$2:$AD$55, 26, FALSE), E229=4, VLOOKUP(H229, Wage_Info!$B$2:$AD$55, 27, FALSE)), C229=2017, _xlfn.IFS(E229=1, VLOOKUP(H229, Wage_Info!$B$2:$AD$55, 28, FALSE), E229=2, VLOOKUP(H229, Wage_Info!$B$2:$AD$55, 29, FALSE)))</f>
        <v>0</v>
      </c>
      <c r="AA229" s="16" t="e">
        <f t="shared" si="28"/>
        <v>#DIV/0!</v>
      </c>
      <c r="AB229">
        <f>Key!C24</f>
        <v>1</v>
      </c>
      <c r="AC229">
        <f t="shared" si="29"/>
        <v>0</v>
      </c>
      <c r="AD229">
        <f t="shared" si="30"/>
        <v>0</v>
      </c>
      <c r="AE229">
        <f t="shared" si="31"/>
        <v>0</v>
      </c>
    </row>
    <row r="230" spans="1:31" x14ac:dyDescent="0.3">
      <c r="A230">
        <v>53</v>
      </c>
      <c r="B230">
        <v>53</v>
      </c>
      <c r="C230">
        <v>2015</v>
      </c>
      <c r="D230">
        <v>11</v>
      </c>
      <c r="E230">
        <f t="shared" si="24"/>
        <v>4</v>
      </c>
      <c r="F230">
        <v>2016</v>
      </c>
      <c r="G230" t="s">
        <v>42</v>
      </c>
      <c r="H230" s="13">
        <f>VALUE(IF(G230="foreign",53,SUBSTITUTE(G230,G230,VLOOKUP(G230,Key!$F$2:$G$55,2,))))</f>
        <v>33</v>
      </c>
      <c r="I230" t="s">
        <v>42</v>
      </c>
      <c r="J230">
        <f>VALUE(_xlfn.IFS(I230="foreign",53,I230="fictional",54,NOT(OR(I230="foreign",I230="fictional")),SUBSTITUTE(I230,I230,VLOOKUP(I230,Key!$F$2:$G$55,2,))))</f>
        <v>33</v>
      </c>
      <c r="K230">
        <f t="shared" si="25"/>
        <v>1</v>
      </c>
      <c r="L230">
        <f>VLOOKUP(H230, Key!$G$2:$J$54, 2)</f>
        <v>3</v>
      </c>
      <c r="M230">
        <f>VLOOKUP(J230, Key!$G$2:$J$54, 2)</f>
        <v>3</v>
      </c>
      <c r="N230">
        <f>VLOOKUP("*"&amp;G230&amp;"*",Key!$M$2:$N$6,2,FALSE)</f>
        <v>2</v>
      </c>
      <c r="O230">
        <f>VLOOKUP("*"&amp;G230&amp;"*",Key!$Q$2:$R$11,2,FALSE)</f>
        <v>3</v>
      </c>
      <c r="P230">
        <v>3241</v>
      </c>
      <c r="Q230" s="8">
        <v>45000000</v>
      </c>
      <c r="R230" t="s">
        <v>174</v>
      </c>
      <c r="S230">
        <f>VLOOKUP(R230, Key!$T$2:$U$9, 2, FALSE)</f>
        <v>1</v>
      </c>
      <c r="T230">
        <f t="shared" si="26"/>
        <v>0</v>
      </c>
      <c r="U230">
        <f>_xlfn.IFS(F230=2017, VLOOKUP(H230, 'State Pop'!$B$2:$F$55,5),F230=2016, VLOOKUP(H230, 'State Pop'!$B$2:$F$55,4), F230=2015, VLOOKUP(H230, 'State Pop'!$B$2:$F$55,3), F230=2014, VLOOKUP(H230, 'State Pop'!$B$2:$F$55,2))</f>
        <v>19836286</v>
      </c>
      <c r="V230">
        <f>_xlfn.IFS(C239=2014, _xlfn.IFS(D239=1, VLOOKUP(H230, Film_Workers!$B$2:$AR$55, 2, FALSE), D239=2, VLOOKUP(H230, Film_Workers!$B$2:$AR$55, 3, FALSE), D239=3, VLOOKUP(H230, Film_Workers!$B$2:$AR$55, 4, FALSE), D239=4, VLOOKUP(H230, Film_Workers!$B$2:$AR$55, 5, FALSE), D239=5, VLOOKUP(H230, Film_Workers!$B$2:$AR$55, 6, FALSE), D239=6, VLOOKUP(H230, Film_Workers!$B$2:$AR$55, 7, FALSE), D239=7, VLOOKUP(H230, Film_Workers!$B$2:$AR$55, 8, FALSE), D239=8, VLOOKUP(H230, Film_Workers!$B$2:$AR$55, 9, FALSE), D239=9, VLOOKUP(H230, Film_Workers!$B$2:$AR$55, 10, FALSE), D239=10, VLOOKUP(H230, Film_Workers!$B$2:$AR$55, 11, FALSE), D239=11, VLOOKUP(H230, Film_Workers!$B$2:$AR$55, 12, FALSE), D239=12, VLOOKUP(H230, Film_Workers!$B$2:$AR$55, 13, FALSE)), C239=2015, _xlfn.IFS(D239=1, VLOOKUP(H230, Film_Workers!$B$2:$AR$55, 14, FALSE), D239=2, VLOOKUP(H230, Film_Workers!$B$2:$AR$55, 15, FALSE), D239=3, VLOOKUP(H230, Film_Workers!$B$2:$AR$55, 16, FALSE), D239=4, VLOOKUP(H230, Film_Workers!$B$2:$AR$55, 17, FALSE), D239=5, VLOOKUP(H230, Film_Workers!$B$2:$AR$55, 18, FALSE), D239=6, VLOOKUP(H230, Film_Workers!$B$2:$AR$55, 19, FALSE), D239=7, VLOOKUP(H230, Film_Workers!$B$2:$AR$55, 20, FALSE), D239=8, VLOOKUP(H230, Film_Workers!$B$2:$AR$55, 21, FALSE), D239=9, VLOOKUP(H230, Film_Workers!$B$2:$AR$55, 22, FALSE), D239=10, VLOOKUP(H230, Film_Workers!$B$2:$AR$55, 23, FALSE), D239=11, VLOOKUP(H230, Film_Workers!$B$2:$AR$55, 24, FALSE), D239=12, VLOOKUP(H230, Film_Workers!$B$2:$AR$55, 25, FALSE)), C239=2016, _xlfn.IFS(D239=1, VLOOKUP(H230, Film_Workers!$B$2:$AR$55, 26, FALSE), D239=2, VLOOKUP(H230, Film_Workers!$B$2:$AR$55, 27, FALSE), D239=3, VLOOKUP(H230, Film_Workers!$B$2:$AR$55, 28, FALSE), D239=4, VLOOKUP(H230, Film_Workers!$B$2:$AR$55, 29, FALSE), D239=5, VLOOKUP(H230, Film_Workers!$B$2:$AR$55, 30, FALSE), D239=6, VLOOKUP(H230, Film_Workers!$B$2:$AR$55, 31, FALSE), D239=7, VLOOKUP(H230, Film_Workers!$B$2:$AR$55, 32, FALSE), D239=8, VLOOKUP(H230, Film_Workers!$B$2:$AR$55, 33, FALSE), D239=9, VLOOKUP(H230, Film_Workers!$B$2:$AR$55, 34, FALSE), D239=10, VLOOKUP(H230, Film_Workers!$B$2:$AR$55, 35, FALSE), D239=11, VLOOKUP(H230, Film_Workers!$B$2:$AR$55, 36, FALSE), D239=12, VLOOKUP(H230, Film_Workers!$B$2:$AR$55, 37, FALSE)), C239=2017, _xlfn.IFS(D239=1, VLOOKUP(H230, Film_Workers!$B$2:$AR$55, 38, FALSE), D239=2, VLOOKUP(H230, Film_Workers!$B$2:$AR$55, 39, FALSE), D239=3, VLOOKUP(H230, Film_Workers!$B$2:$AR$55, 40, FALSE), D239=4, VLOOKUP(H230, Film_Workers!$B$2:$AR$55, 41, FALSE), D239=5, VLOOKUP(H230, Film_Workers!$B$2:$AR$55, 42, FALSE), D239=6, VLOOKUP(H230, Film_Workers!$B$2:$AR$55, 43)))</f>
        <v>44335</v>
      </c>
      <c r="W230">
        <f>_xlfn.IFS(C230=2014, _xlfn.IFS(D230=1, VLOOKUP(H230, Priv_Workers!$B$2:$AR$55, 2, FALSE), D230=2, VLOOKUP(H230, Priv_Workers!$B$2:$AR$55, 3, FALSE), D230=3, VLOOKUP(H230, Priv_Workers!$B$2:$AR$55, 4, FALSE), D230=4, VLOOKUP(H230, Priv_Workers!$B$2:$AR$55, 5, FALSE), D230=5, VLOOKUP(H230, Priv_Workers!$B$2:$AR$55, 6, FALSE), D230=6, VLOOKUP(H230, Priv_Workers!$B$2:$AR$55, 7, FALSE), D230=7, VLOOKUP(H230, Priv_Workers!$B$2:$AR$55, 8, FALSE), D230=8, VLOOKUP(H230, Priv_Workers!$B$2:$AR$55, 9, FALSE), D230=9, VLOOKUP(H230, Priv_Workers!$B$2:$AR$55, 10, FALSE), D230=10, VLOOKUP(H230, Priv_Workers!$B$2:$AR$55, 11, FALSE), D230=11, VLOOKUP(H230, Priv_Workers!$B$2:$AR$55, 12, FALSE), D230=12, VLOOKUP(H230, Priv_Workers!$B$2:$AR$55, 13, FALSE)), C230=2015, _xlfn.IFS(D230=1, VLOOKUP(H230, Priv_Workers!$B$2:$AR$55, 14, FALSE), D230=2, VLOOKUP(H230, Priv_Workers!$B$2:$AR$55, 15, FALSE), D230=3, VLOOKUP(H230, Priv_Workers!$B$2:$AR$55, 16, FALSE), D230=4, VLOOKUP(H230, Priv_Workers!$B$2:$AR$55, 17, FALSE), D230=5, VLOOKUP(H230, Priv_Workers!$B$2:$AR$55, 18, FALSE), D230=6, VLOOKUP(H230, Priv_Workers!$B$2:$AR$55, 19, FALSE), D230=7, VLOOKUP(H230, Priv_Workers!$B$2:$AR$55, 20, FALSE), D230=8, VLOOKUP(H230, Priv_Workers!$B$2:$AR$55, 21, FALSE), D230=9, VLOOKUP(H230, Priv_Workers!$B$2:$AR$55, 22, FALSE), D230=10, VLOOKUP(H230, Priv_Workers!$B$2:$AR$55, 23, FALSE), D230=11, VLOOKUP(H230, Priv_Workers!$B$2:$AR$55, 24, FALSE), D230=12, VLOOKUP(H230, Priv_Workers!$B$2:$AR$55, 25, FALSE)), C230=2016, _xlfn.IFS(D230=1, VLOOKUP(H230, Priv_Workers!$B$2:$AR$55, 26, FALSE), D230=2, VLOOKUP(H230, Priv_Workers!$B$2:$AR$55, 27, FALSE), D230=3, VLOOKUP(H230, Priv_Workers!$B$2:$AR$55, 28, FALSE), D230=4, VLOOKUP(H230, Priv_Workers!$B$2:$AR$55, 29, FALSE), D230=5, VLOOKUP(H230, Priv_Workers!$B$2:$AR$55, 30, FALSE), D230=6, VLOOKUP(H230, Priv_Workers!$B$2:$AR$55, 31, FALSE), D230=7, VLOOKUP(H230, Priv_Workers!$B$2:$AR$55, 32, FALSE), D230=8, VLOOKUP(H230, Priv_Workers!$B$2:$AR$55, 33, FALSE), D230=9, VLOOKUP(H230, Priv_Workers!$B$2:$AR$55, 34, FALSE), D230=10, VLOOKUP(H230, Priv_Workers!$B$2:$AR$55, 35, FALSE), D230=11, VLOOKUP(H230, Priv_Workers!$B$2:$AR$55, 36, FALSE), D230=12, VLOOKUP(H230, Priv_Workers!$B$2:$AR$55, 37, FALSE)), C230=2017, _xlfn.IFS(D230=1, VLOOKUP(H230, Priv_Workers!$B$2:$AR$55, 38, FALSE), D230=2, VLOOKUP(H230, Priv_Workers!$B$2:$AR$55, 39, FALSE), D230=3, VLOOKUP(H230, Priv_Workers!$B$2:$AR$55, 40, FALSE), D230=4, VLOOKUP(H230, Priv_Workers!$B$2:$AR$55, 41, FALSE), D230=5, VLOOKUP(H230, Priv_Workers!$B$2:$AR$55, 42, FALSE), D230=6, VLOOKUP(H230, Priv_Workers!$B$2:$AR$55, 43)))</f>
        <v>7806058</v>
      </c>
      <c r="X230" s="15">
        <f t="shared" si="27"/>
        <v>5.6795632315312034E-3</v>
      </c>
      <c r="Y230" s="8">
        <f>_xlfn.IFS(C230=2014, _xlfn.IFS(E230=1, VLOOKUP(H230, Wage_Info!$B$2:$AD$55, 2, FALSE), E230=2, VLOOKUP(H230, Wage_Info!$B$2:$AD$55, 3, FALSE), E230=3, VLOOKUP(H230, Wage_Info!$B$2:$AD$55, 4, FALSE), E230=4, VLOOKUP(H230, Wage_Info!$B$2:$AD$55, 5, FALSE)), C230=2015, _xlfn.IFS(E230=1, VLOOKUP(H230, Wage_Info!$B$2:$AD$55, 6, FALSE), E230=2, VLOOKUP(H230, Wage_Info!$B$2:$AD$55, 7, FALSE), E230=3, VLOOKUP(H230, Wage_Info!$B$2:$AD$55, 8, FALSE), E230=4, VLOOKUP(H230, Wage_Info!$B$2:$AD$55, 9, FALSE)), C230=2016, _xlfn.IFS(E230=1, VLOOKUP(H230, Wage_Info!$B$2:$AD$55, 10, FALSE), E230=2, VLOOKUP(H230, Wage_Info!$B$2:$AD$55, 11, FALSE), E230=3, VLOOKUP(H230, Wage_Info!$B$2:$AD$55, 12, FALSE), E230=4, VLOOKUP(H230, Wage_Info!$B$2:$AD$55, 13, FALSE)), C230=2017, _xlfn.IFS(E230=1, VLOOKUP(H230, Wage_Info!$B$2:$AD$55, 14, FALSE), E230=2, VLOOKUP(H230, Wage_Info!$B$2:$AD$55, 15, FALSE)))</f>
        <v>1514736037</v>
      </c>
      <c r="Z230" s="8">
        <f>_xlfn.IFS(C230=2014, _xlfn.IFS(E230=1, VLOOKUP(H230, Wage_Info!$B$2:$AD$55, 16, FALSE), E230=2, VLOOKUP(H230, Wage_Info!$B$2:$AD$55, 17, FALSE), E230=3, VLOOKUP(H230, Wage_Info!$B$2:$AD$55, 18, FALSE), E230=4, VLOOKUP(H230, Wage_Info!$B$2:$AD$55, 19, FALSE)), C230=2015, _xlfn.IFS(E230=1, VLOOKUP(H230, Wage_Info!$B$2:$AD$55, 20, FALSE), E230=2, VLOOKUP(H230, Wage_Info!$B$2:$AD$55, 21, FALSE), E230=3, VLOOKUP(H230, Wage_Info!$B$2:$AD$55, 22, FALSE), E230=4, VLOOKUP(H230, Wage_Info!$B$2:$AD$55, 23, FALSE)), C230=2016, _xlfn.IFS(E230=1, VLOOKUP(H230, Wage_Info!$B$2:$AD$55, 24, FALSE), E230=2, VLOOKUP(H230, Wage_Info!$B$2:$AD$55, 25, FALSE), E230=3, VLOOKUP(H230, Wage_Info!$B$2:$AD$55, 26, FALSE), E230=4, VLOOKUP(H230, Wage_Info!$B$2:$AD$55, 27, FALSE)), C230=2017, _xlfn.IFS(E230=1, VLOOKUP(H230, Wage_Info!$B$2:$AD$55, 28, FALSE), E230=2, VLOOKUP(H230, Wage_Info!$B$2:$AD$55, 29, FALSE)))</f>
        <v>142553536837</v>
      </c>
      <c r="AA230" s="16">
        <f t="shared" si="28"/>
        <v>1.0625734517776257E-2</v>
      </c>
      <c r="AB230">
        <f>Key!C54</f>
        <v>1</v>
      </c>
      <c r="AC230">
        <f t="shared" si="29"/>
        <v>0</v>
      </c>
      <c r="AD230">
        <f t="shared" si="30"/>
        <v>1</v>
      </c>
      <c r="AE230">
        <f t="shared" si="31"/>
        <v>1</v>
      </c>
    </row>
    <row r="231" spans="1:31" x14ac:dyDescent="0.3">
      <c r="A231">
        <v>90</v>
      </c>
      <c r="B231">
        <v>90</v>
      </c>
      <c r="C231">
        <v>2015</v>
      </c>
      <c r="D231">
        <v>11</v>
      </c>
      <c r="E231">
        <f t="shared" si="24"/>
        <v>4</v>
      </c>
      <c r="F231">
        <v>2016</v>
      </c>
      <c r="G231" t="s">
        <v>284</v>
      </c>
      <c r="H231" s="13">
        <f>VALUE(IF(G231="foreign",53,SUBSTITUTE(G231,G231,VLOOKUP(G231,Key!$F$2:$G$55,2,))))</f>
        <v>11</v>
      </c>
      <c r="I231" t="s">
        <v>186</v>
      </c>
      <c r="J231">
        <f>VALUE(_xlfn.IFS(I231="foreign",53,I231="fictional",54,NOT(OR(I231="foreign",I231="fictional")),SUBSTITUTE(I231,I231,VLOOKUP(I231,Key!$F$2:$G$55,2,))))</f>
        <v>54</v>
      </c>
      <c r="K231">
        <f t="shared" si="25"/>
        <v>0</v>
      </c>
      <c r="L231">
        <f>VLOOKUP(H231, Key!$G$2:$J$54, 2)</f>
        <v>5</v>
      </c>
      <c r="M231">
        <f>VLOOKUP(J231, Key!$G$2:$J$54, 2)</f>
        <v>0</v>
      </c>
      <c r="N231">
        <f>VLOOKUP("*"&amp;G231&amp;"*",Key!$M$2:$N$6,2,FALSE)</f>
        <v>3</v>
      </c>
      <c r="O231">
        <f>VLOOKUP("*"&amp;G231&amp;"*",Key!$Q$2:$R$11,2,FALSE)</f>
        <v>7</v>
      </c>
      <c r="P231">
        <v>2822</v>
      </c>
      <c r="Q231" s="8">
        <v>8500000</v>
      </c>
      <c r="R231" t="s">
        <v>215</v>
      </c>
      <c r="S231">
        <f>VLOOKUP(R231, Key!$T$2:$U$11, 2, FALSE)</f>
        <v>7</v>
      </c>
      <c r="T231">
        <f t="shared" si="26"/>
        <v>1</v>
      </c>
      <c r="U231">
        <f>_xlfn.IFS(F231=2017, VLOOKUP(H231, 'State Pop'!$B$2:$F$55,5),F231=2016, VLOOKUP(H231, 'State Pop'!$B$2:$F$55,4), F231=2015, VLOOKUP(H231, 'State Pop'!$B$2:$F$55,3), F231=2014, VLOOKUP(H231, 'State Pop'!$B$2:$F$55,2))</f>
        <v>10313620</v>
      </c>
      <c r="V231">
        <f>_xlfn.IFS(C240=2014, _xlfn.IFS(D240=1, VLOOKUP(H231, Film_Workers!$B$2:$AR$55, 2, FALSE), D240=2, VLOOKUP(H231, Film_Workers!$B$2:$AR$55, 3, FALSE), D240=3, VLOOKUP(H231, Film_Workers!$B$2:$AR$55, 4, FALSE), D240=4, VLOOKUP(H231, Film_Workers!$B$2:$AR$55, 5, FALSE), D240=5, VLOOKUP(H231, Film_Workers!$B$2:$AR$55, 6, FALSE), D240=6, VLOOKUP(H231, Film_Workers!$B$2:$AR$55, 7, FALSE), D240=7, VLOOKUP(H231, Film_Workers!$B$2:$AR$55, 8, FALSE), D240=8, VLOOKUP(H231, Film_Workers!$B$2:$AR$55, 9, FALSE), D240=9, VLOOKUP(H231, Film_Workers!$B$2:$AR$55, 10, FALSE), D240=10, VLOOKUP(H231, Film_Workers!$B$2:$AR$55, 11, FALSE), D240=11, VLOOKUP(H231, Film_Workers!$B$2:$AR$55, 12, FALSE), D240=12, VLOOKUP(H231, Film_Workers!$B$2:$AR$55, 13, FALSE)), C240=2015, _xlfn.IFS(D240=1, VLOOKUP(H231, Film_Workers!$B$2:$AR$55, 14, FALSE), D240=2, VLOOKUP(H231, Film_Workers!$B$2:$AR$55, 15, FALSE), D240=3, VLOOKUP(H231, Film_Workers!$B$2:$AR$55, 16, FALSE), D240=4, VLOOKUP(H231, Film_Workers!$B$2:$AR$55, 17, FALSE), D240=5, VLOOKUP(H231, Film_Workers!$B$2:$AR$55, 18, FALSE), D240=6, VLOOKUP(H231, Film_Workers!$B$2:$AR$55, 19, FALSE), D240=7, VLOOKUP(H231, Film_Workers!$B$2:$AR$55, 20, FALSE), D240=8, VLOOKUP(H231, Film_Workers!$B$2:$AR$55, 21, FALSE), D240=9, VLOOKUP(H231, Film_Workers!$B$2:$AR$55, 22, FALSE), D240=10, VLOOKUP(H231, Film_Workers!$B$2:$AR$55, 23, FALSE), D240=11, VLOOKUP(H231, Film_Workers!$B$2:$AR$55, 24, FALSE), D240=12, VLOOKUP(H231, Film_Workers!$B$2:$AR$55, 25, FALSE)), C240=2016, _xlfn.IFS(D240=1, VLOOKUP(H231, Film_Workers!$B$2:$AR$55, 26, FALSE), D240=2, VLOOKUP(H231, Film_Workers!$B$2:$AR$55, 27, FALSE), D240=3, VLOOKUP(H231, Film_Workers!$B$2:$AR$55, 28, FALSE), D240=4, VLOOKUP(H231, Film_Workers!$B$2:$AR$55, 29, FALSE), D240=5, VLOOKUP(H231, Film_Workers!$B$2:$AR$55, 30, FALSE), D240=6, VLOOKUP(H231, Film_Workers!$B$2:$AR$55, 31, FALSE), D240=7, VLOOKUP(H231, Film_Workers!$B$2:$AR$55, 32, FALSE), D240=8, VLOOKUP(H231, Film_Workers!$B$2:$AR$55, 33, FALSE), D240=9, VLOOKUP(H231, Film_Workers!$B$2:$AR$55, 34, FALSE), D240=10, VLOOKUP(H231, Film_Workers!$B$2:$AR$55, 35, FALSE), D240=11, VLOOKUP(H231, Film_Workers!$B$2:$AR$55, 36, FALSE), D240=12, VLOOKUP(H231, Film_Workers!$B$2:$AR$55, 37, FALSE)), C240=2017, _xlfn.IFS(D240=1, VLOOKUP(H231, Film_Workers!$B$2:$AR$55, 38, FALSE), D240=2, VLOOKUP(H231, Film_Workers!$B$2:$AR$55, 39, FALSE), D240=3, VLOOKUP(H231, Film_Workers!$B$2:$AR$55, 40, FALSE), D240=4, VLOOKUP(H231, Film_Workers!$B$2:$AR$55, 41, FALSE), D240=5, VLOOKUP(H231, Film_Workers!$B$2:$AR$55, 42, FALSE), D240=6, VLOOKUP(H231, Film_Workers!$B$2:$AR$55, 43)))</f>
        <v>3835</v>
      </c>
      <c r="W231">
        <f>_xlfn.IFS(C231=2014, _xlfn.IFS(D231=1, VLOOKUP(H231, Priv_Workers!$B$2:$AR$55, 2, FALSE), D231=2, VLOOKUP(H231, Priv_Workers!$B$2:$AR$55, 3, FALSE), D231=3, VLOOKUP(H231, Priv_Workers!$B$2:$AR$55, 4, FALSE), D231=4, VLOOKUP(H231, Priv_Workers!$B$2:$AR$55, 5, FALSE), D231=5, VLOOKUP(H231, Priv_Workers!$B$2:$AR$55, 6, FALSE), D231=6, VLOOKUP(H231, Priv_Workers!$B$2:$AR$55, 7, FALSE), D231=7, VLOOKUP(H231, Priv_Workers!$B$2:$AR$55, 8, FALSE), D231=8, VLOOKUP(H231, Priv_Workers!$B$2:$AR$55, 9, FALSE), D231=9, VLOOKUP(H231, Priv_Workers!$B$2:$AR$55, 10, FALSE), D231=10, VLOOKUP(H231, Priv_Workers!$B$2:$AR$55, 11, FALSE), D231=11, VLOOKUP(H231, Priv_Workers!$B$2:$AR$55, 12, FALSE), D231=12, VLOOKUP(H231, Priv_Workers!$B$2:$AR$55, 13, FALSE)), C231=2015, _xlfn.IFS(D231=1, VLOOKUP(H231, Priv_Workers!$B$2:$AR$55, 14, FALSE), D231=2, VLOOKUP(H231, Priv_Workers!$B$2:$AR$55, 15, FALSE), D231=3, VLOOKUP(H231, Priv_Workers!$B$2:$AR$55, 16, FALSE), D231=4, VLOOKUP(H231, Priv_Workers!$B$2:$AR$55, 17, FALSE), D231=5, VLOOKUP(H231, Priv_Workers!$B$2:$AR$55, 18, FALSE), D231=6, VLOOKUP(H231, Priv_Workers!$B$2:$AR$55, 19, FALSE), D231=7, VLOOKUP(H231, Priv_Workers!$B$2:$AR$55, 20, FALSE), D231=8, VLOOKUP(H231, Priv_Workers!$B$2:$AR$55, 21, FALSE), D231=9, VLOOKUP(H231, Priv_Workers!$B$2:$AR$55, 22, FALSE), D231=10, VLOOKUP(H231, Priv_Workers!$B$2:$AR$55, 23, FALSE), D231=11, VLOOKUP(H231, Priv_Workers!$B$2:$AR$55, 24, FALSE), D231=12, VLOOKUP(H231, Priv_Workers!$B$2:$AR$55, 25, FALSE)), C231=2016, _xlfn.IFS(D231=1, VLOOKUP(H231, Priv_Workers!$B$2:$AR$55, 26, FALSE), D231=2, VLOOKUP(H231, Priv_Workers!$B$2:$AR$55, 27, FALSE), D231=3, VLOOKUP(H231, Priv_Workers!$B$2:$AR$55, 28, FALSE), D231=4, VLOOKUP(H231, Priv_Workers!$B$2:$AR$55, 29, FALSE), D231=5, VLOOKUP(H231, Priv_Workers!$B$2:$AR$55, 30, FALSE), D231=6, VLOOKUP(H231, Priv_Workers!$B$2:$AR$55, 31, FALSE), D231=7, VLOOKUP(H231, Priv_Workers!$B$2:$AR$55, 32, FALSE), D231=8, VLOOKUP(H231, Priv_Workers!$B$2:$AR$55, 33, FALSE), D231=9, VLOOKUP(H231, Priv_Workers!$B$2:$AR$55, 34, FALSE), D231=10, VLOOKUP(H231, Priv_Workers!$B$2:$AR$55, 35, FALSE), D231=11, VLOOKUP(H231, Priv_Workers!$B$2:$AR$55, 36, FALSE), D231=12, VLOOKUP(H231, Priv_Workers!$B$2:$AR$55, 37, FALSE)), C231=2017, _xlfn.IFS(D231=1, VLOOKUP(H231, Priv_Workers!$B$2:$AR$55, 38, FALSE), D231=2, VLOOKUP(H231, Priv_Workers!$B$2:$AR$55, 39, FALSE), D231=3, VLOOKUP(H231, Priv_Workers!$B$2:$AR$55, 40, FALSE), D231=4, VLOOKUP(H231, Priv_Workers!$B$2:$AR$55, 41, FALSE), D231=5, VLOOKUP(H231, Priv_Workers!$B$2:$AR$55, 42, FALSE), D231=6, VLOOKUP(H231, Priv_Workers!$B$2:$AR$55, 43)))</f>
        <v>3586478</v>
      </c>
      <c r="X231" s="15">
        <f t="shared" si="27"/>
        <v>1.0692941654737601E-3</v>
      </c>
      <c r="Y231" s="8">
        <f>_xlfn.IFS(C231=2014, _xlfn.IFS(E231=1, VLOOKUP(H231, Wage_Info!$B$2:$AD$55, 2, FALSE), E231=2, VLOOKUP(H231, Wage_Info!$B$2:$AD$55, 3, FALSE), E231=3, VLOOKUP(H231, Wage_Info!$B$2:$AD$55, 4, FALSE), E231=4, VLOOKUP(H231, Wage_Info!$B$2:$AD$55, 5, FALSE)), C231=2015, _xlfn.IFS(E231=1, VLOOKUP(H231, Wage_Info!$B$2:$AD$55, 6, FALSE), E231=2, VLOOKUP(H231, Wage_Info!$B$2:$AD$55, 7, FALSE), E231=3, VLOOKUP(H231, Wage_Info!$B$2:$AD$55, 8, FALSE), E231=4, VLOOKUP(H231, Wage_Info!$B$2:$AD$55, 9, FALSE)), C231=2016, _xlfn.IFS(E231=1, VLOOKUP(H231, Wage_Info!$B$2:$AD$55, 10, FALSE), E231=2, VLOOKUP(H231, Wage_Info!$B$2:$AD$55, 11, FALSE), E231=3, VLOOKUP(H231, Wage_Info!$B$2:$AD$55, 12, FALSE), E231=4, VLOOKUP(H231, Wage_Info!$B$2:$AD$55, 13, FALSE)), C231=2017, _xlfn.IFS(E231=1, VLOOKUP(H231, Wage_Info!$B$2:$AD$55, 14, FALSE), E231=2, VLOOKUP(H231, Wage_Info!$B$2:$AD$55, 15, FALSE)))</f>
        <v>109328077</v>
      </c>
      <c r="Z231" s="8">
        <f>_xlfn.IFS(C231=2014, _xlfn.IFS(E231=1, VLOOKUP(H231, Wage_Info!$B$2:$AD$55, 16, FALSE), E231=2, VLOOKUP(H231, Wage_Info!$B$2:$AD$55, 17, FALSE), E231=3, VLOOKUP(H231, Wage_Info!$B$2:$AD$55, 18, FALSE), E231=4, VLOOKUP(H231, Wage_Info!$B$2:$AD$55, 19, FALSE)), C231=2015, _xlfn.IFS(E231=1, VLOOKUP(H231, Wage_Info!$B$2:$AD$55, 20, FALSE), E231=2, VLOOKUP(H231, Wage_Info!$B$2:$AD$55, 21, FALSE), E231=3, VLOOKUP(H231, Wage_Info!$B$2:$AD$55, 22, FALSE), E231=4, VLOOKUP(H231, Wage_Info!$B$2:$AD$55, 23, FALSE)), C231=2016, _xlfn.IFS(E231=1, VLOOKUP(H231, Wage_Info!$B$2:$AD$55, 24, FALSE), E231=2, VLOOKUP(H231, Wage_Info!$B$2:$AD$55, 25, FALSE), E231=3, VLOOKUP(H231, Wage_Info!$B$2:$AD$55, 26, FALSE), E231=4, VLOOKUP(H231, Wage_Info!$B$2:$AD$55, 27, FALSE)), C231=2017, _xlfn.IFS(E231=1, VLOOKUP(H231, Wage_Info!$B$2:$AD$55, 28, FALSE), E231=2, VLOOKUP(H231, Wage_Info!$B$2:$AD$55, 29, FALSE)))</f>
        <v>47552199036</v>
      </c>
      <c r="AA231" s="16">
        <f t="shared" si="28"/>
        <v>2.2991171642184577E-3</v>
      </c>
      <c r="AB231">
        <f>Key!C91</f>
        <v>1</v>
      </c>
      <c r="AC231">
        <f t="shared" si="29"/>
        <v>0</v>
      </c>
      <c r="AD231">
        <f t="shared" si="30"/>
        <v>0</v>
      </c>
      <c r="AE231">
        <f t="shared" si="31"/>
        <v>0</v>
      </c>
    </row>
    <row r="232" spans="1:31" x14ac:dyDescent="0.3">
      <c r="A232">
        <v>110</v>
      </c>
      <c r="B232">
        <v>110</v>
      </c>
      <c r="C232">
        <v>2015</v>
      </c>
      <c r="D232">
        <v>11</v>
      </c>
      <c r="E232">
        <f t="shared" si="24"/>
        <v>4</v>
      </c>
      <c r="F232">
        <v>2016</v>
      </c>
      <c r="G232" t="s">
        <v>20</v>
      </c>
      <c r="H232" s="13">
        <f>VALUE(IF(G232="foreign",53,SUBSTITUTE(G232,G232,VLOOKUP(G232,Key!$F$2:$G$55,2,))))</f>
        <v>11</v>
      </c>
      <c r="I232" t="s">
        <v>12</v>
      </c>
      <c r="J232">
        <f>VALUE(_xlfn.IFS(I232="foreign",53,I232="fictional",54,NOT(OR(I232="foreign",I232="fictional")),SUBSTITUTE(I232,I232,VLOOKUP(I232,Key!$F$2:$G$55,2,))))</f>
        <v>1</v>
      </c>
      <c r="K232">
        <f t="shared" si="25"/>
        <v>0</v>
      </c>
      <c r="L232">
        <f>VLOOKUP(H232, Key!$G$2:$J$54, 2)</f>
        <v>5</v>
      </c>
      <c r="M232">
        <f>VLOOKUP(J232, Key!$G$2:$J$54, 2)</f>
        <v>3</v>
      </c>
      <c r="N232">
        <f>VLOOKUP("*"&amp;G232&amp;"*",Key!$M$2:$N$6,2,FALSE)</f>
        <v>3</v>
      </c>
      <c r="O232">
        <f>VLOOKUP("*"&amp;G232&amp;"*",Key!$Q$2:$R$11,2,FALSE)</f>
        <v>7</v>
      </c>
      <c r="P232">
        <v>2379</v>
      </c>
      <c r="Q232" s="8">
        <v>17000000</v>
      </c>
      <c r="R232" t="s">
        <v>174</v>
      </c>
      <c r="S232">
        <f>VLOOKUP(R232, Key!$T$2:$U$13, 2, FALSE)</f>
        <v>1</v>
      </c>
      <c r="T232">
        <f t="shared" si="26"/>
        <v>0</v>
      </c>
      <c r="U232">
        <f>_xlfn.IFS(F232=2017, VLOOKUP(H232, 'State Pop'!$B$2:$F$55,5),F232=2016, VLOOKUP(H232, 'State Pop'!$B$2:$F$55,4), F232=2015, VLOOKUP(H232, 'State Pop'!$B$2:$F$55,3), F232=2014, VLOOKUP(H232, 'State Pop'!$B$2:$F$55,2))</f>
        <v>10313620</v>
      </c>
      <c r="V232">
        <f>_xlfn.IFS(C241=2014, _xlfn.IFS(D241=1, VLOOKUP(H232, Film_Workers!$B$2:$AR$55, 2, FALSE), D241=2, VLOOKUP(H232, Film_Workers!$B$2:$AR$55, 3, FALSE), D241=3, VLOOKUP(H232, Film_Workers!$B$2:$AR$55, 4, FALSE), D241=4, VLOOKUP(H232, Film_Workers!$B$2:$AR$55, 5, FALSE), D241=5, VLOOKUP(H232, Film_Workers!$B$2:$AR$55, 6, FALSE), D241=6, VLOOKUP(H232, Film_Workers!$B$2:$AR$55, 7, FALSE), D241=7, VLOOKUP(H232, Film_Workers!$B$2:$AR$55, 8, FALSE), D241=8, VLOOKUP(H232, Film_Workers!$B$2:$AR$55, 9, FALSE), D241=9, VLOOKUP(H232, Film_Workers!$B$2:$AR$55, 10, FALSE), D241=10, VLOOKUP(H232, Film_Workers!$B$2:$AR$55, 11, FALSE), D241=11, VLOOKUP(H232, Film_Workers!$B$2:$AR$55, 12, FALSE), D241=12, VLOOKUP(H232, Film_Workers!$B$2:$AR$55, 13, FALSE)), C241=2015, _xlfn.IFS(D241=1, VLOOKUP(H232, Film_Workers!$B$2:$AR$55, 14, FALSE), D241=2, VLOOKUP(H232, Film_Workers!$B$2:$AR$55, 15, FALSE), D241=3, VLOOKUP(H232, Film_Workers!$B$2:$AR$55, 16, FALSE), D241=4, VLOOKUP(H232, Film_Workers!$B$2:$AR$55, 17, FALSE), D241=5, VLOOKUP(H232, Film_Workers!$B$2:$AR$55, 18, FALSE), D241=6, VLOOKUP(H232, Film_Workers!$B$2:$AR$55, 19, FALSE), D241=7, VLOOKUP(H232, Film_Workers!$B$2:$AR$55, 20, FALSE), D241=8, VLOOKUP(H232, Film_Workers!$B$2:$AR$55, 21, FALSE), D241=9, VLOOKUP(H232, Film_Workers!$B$2:$AR$55, 22, FALSE), D241=10, VLOOKUP(H232, Film_Workers!$B$2:$AR$55, 23, FALSE), D241=11, VLOOKUP(H232, Film_Workers!$B$2:$AR$55, 24, FALSE), D241=12, VLOOKUP(H232, Film_Workers!$B$2:$AR$55, 25, FALSE)), C241=2016, _xlfn.IFS(D241=1, VLOOKUP(H232, Film_Workers!$B$2:$AR$55, 26, FALSE), D241=2, VLOOKUP(H232, Film_Workers!$B$2:$AR$55, 27, FALSE), D241=3, VLOOKUP(H232, Film_Workers!$B$2:$AR$55, 28, FALSE), D241=4, VLOOKUP(H232, Film_Workers!$B$2:$AR$55, 29, FALSE), D241=5, VLOOKUP(H232, Film_Workers!$B$2:$AR$55, 30, FALSE), D241=6, VLOOKUP(H232, Film_Workers!$B$2:$AR$55, 31, FALSE), D241=7, VLOOKUP(H232, Film_Workers!$B$2:$AR$55, 32, FALSE), D241=8, VLOOKUP(H232, Film_Workers!$B$2:$AR$55, 33, FALSE), D241=9, VLOOKUP(H232, Film_Workers!$B$2:$AR$55, 34, FALSE), D241=10, VLOOKUP(H232, Film_Workers!$B$2:$AR$55, 35, FALSE), D241=11, VLOOKUP(H232, Film_Workers!$B$2:$AR$55, 36, FALSE), D241=12, VLOOKUP(H232, Film_Workers!$B$2:$AR$55, 37, FALSE)), C241=2017, _xlfn.IFS(D241=1, VLOOKUP(H232, Film_Workers!$B$2:$AR$55, 38, FALSE), D241=2, VLOOKUP(H232, Film_Workers!$B$2:$AR$55, 39, FALSE), D241=3, VLOOKUP(H232, Film_Workers!$B$2:$AR$55, 40, FALSE), D241=4, VLOOKUP(H232, Film_Workers!$B$2:$AR$55, 41, FALSE), D241=5, VLOOKUP(H232, Film_Workers!$B$2:$AR$55, 42, FALSE), D241=6, VLOOKUP(H232, Film_Workers!$B$2:$AR$55, 43)))</f>
        <v>4270</v>
      </c>
      <c r="W232">
        <f>_xlfn.IFS(C232=2014, _xlfn.IFS(D232=1, VLOOKUP(H232, Priv_Workers!$B$2:$AR$55, 2, FALSE), D232=2, VLOOKUP(H232, Priv_Workers!$B$2:$AR$55, 3, FALSE), D232=3, VLOOKUP(H232, Priv_Workers!$B$2:$AR$55, 4, FALSE), D232=4, VLOOKUP(H232, Priv_Workers!$B$2:$AR$55, 5, FALSE), D232=5, VLOOKUP(H232, Priv_Workers!$B$2:$AR$55, 6, FALSE), D232=6, VLOOKUP(H232, Priv_Workers!$B$2:$AR$55, 7, FALSE), D232=7, VLOOKUP(H232, Priv_Workers!$B$2:$AR$55, 8, FALSE), D232=8, VLOOKUP(H232, Priv_Workers!$B$2:$AR$55, 9, FALSE), D232=9, VLOOKUP(H232, Priv_Workers!$B$2:$AR$55, 10, FALSE), D232=10, VLOOKUP(H232, Priv_Workers!$B$2:$AR$55, 11, FALSE), D232=11, VLOOKUP(H232, Priv_Workers!$B$2:$AR$55, 12, FALSE), D232=12, VLOOKUP(H232, Priv_Workers!$B$2:$AR$55, 13, FALSE)), C232=2015, _xlfn.IFS(D232=1, VLOOKUP(H232, Priv_Workers!$B$2:$AR$55, 14, FALSE), D232=2, VLOOKUP(H232, Priv_Workers!$B$2:$AR$55, 15, FALSE), D232=3, VLOOKUP(H232, Priv_Workers!$B$2:$AR$55, 16, FALSE), D232=4, VLOOKUP(H232, Priv_Workers!$B$2:$AR$55, 17, FALSE), D232=5, VLOOKUP(H232, Priv_Workers!$B$2:$AR$55, 18, FALSE), D232=6, VLOOKUP(H232, Priv_Workers!$B$2:$AR$55, 19, FALSE), D232=7, VLOOKUP(H232, Priv_Workers!$B$2:$AR$55, 20, FALSE), D232=8, VLOOKUP(H232, Priv_Workers!$B$2:$AR$55, 21, FALSE), D232=9, VLOOKUP(H232, Priv_Workers!$B$2:$AR$55, 22, FALSE), D232=10, VLOOKUP(H232, Priv_Workers!$B$2:$AR$55, 23, FALSE), D232=11, VLOOKUP(H232, Priv_Workers!$B$2:$AR$55, 24, FALSE), D232=12, VLOOKUP(H232, Priv_Workers!$B$2:$AR$55, 25, FALSE)), C232=2016, _xlfn.IFS(D232=1, VLOOKUP(H232, Priv_Workers!$B$2:$AR$55, 26, FALSE), D232=2, VLOOKUP(H232, Priv_Workers!$B$2:$AR$55, 27, FALSE), D232=3, VLOOKUP(H232, Priv_Workers!$B$2:$AR$55, 28, FALSE), D232=4, VLOOKUP(H232, Priv_Workers!$B$2:$AR$55, 29, FALSE), D232=5, VLOOKUP(H232, Priv_Workers!$B$2:$AR$55, 30, FALSE), D232=6, VLOOKUP(H232, Priv_Workers!$B$2:$AR$55, 31, FALSE), D232=7, VLOOKUP(H232, Priv_Workers!$B$2:$AR$55, 32, FALSE), D232=8, VLOOKUP(H232, Priv_Workers!$B$2:$AR$55, 33, FALSE), D232=9, VLOOKUP(H232, Priv_Workers!$B$2:$AR$55, 34, FALSE), D232=10, VLOOKUP(H232, Priv_Workers!$B$2:$AR$55, 35, FALSE), D232=11, VLOOKUP(H232, Priv_Workers!$B$2:$AR$55, 36, FALSE), D232=12, VLOOKUP(H232, Priv_Workers!$B$2:$AR$55, 37, FALSE)), C232=2017, _xlfn.IFS(D232=1, VLOOKUP(H232, Priv_Workers!$B$2:$AR$55, 38, FALSE), D232=2, VLOOKUP(H232, Priv_Workers!$B$2:$AR$55, 39, FALSE), D232=3, VLOOKUP(H232, Priv_Workers!$B$2:$AR$55, 40, FALSE), D232=4, VLOOKUP(H232, Priv_Workers!$B$2:$AR$55, 41, FALSE), D232=5, VLOOKUP(H232, Priv_Workers!$B$2:$AR$55, 42, FALSE), D232=6, VLOOKUP(H232, Priv_Workers!$B$2:$AR$55, 43)))</f>
        <v>3586478</v>
      </c>
      <c r="X232" s="15">
        <f t="shared" si="27"/>
        <v>1.1905830734218919E-3</v>
      </c>
      <c r="Y232" s="8">
        <f>_xlfn.IFS(C232=2014, _xlfn.IFS(E232=1, VLOOKUP(H232, Wage_Info!$B$2:$AD$55, 2, FALSE), E232=2, VLOOKUP(H232, Wage_Info!$B$2:$AD$55, 3, FALSE), E232=3, VLOOKUP(H232, Wage_Info!$B$2:$AD$55, 4, FALSE), E232=4, VLOOKUP(H232, Wage_Info!$B$2:$AD$55, 5, FALSE)), C232=2015, _xlfn.IFS(E232=1, VLOOKUP(H232, Wage_Info!$B$2:$AD$55, 6, FALSE), E232=2, VLOOKUP(H232, Wage_Info!$B$2:$AD$55, 7, FALSE), E232=3, VLOOKUP(H232, Wage_Info!$B$2:$AD$55, 8, FALSE), E232=4, VLOOKUP(H232, Wage_Info!$B$2:$AD$55, 9, FALSE)), C232=2016, _xlfn.IFS(E232=1, VLOOKUP(H232, Wage_Info!$B$2:$AD$55, 10, FALSE), E232=2, VLOOKUP(H232, Wage_Info!$B$2:$AD$55, 11, FALSE), E232=3, VLOOKUP(H232, Wage_Info!$B$2:$AD$55, 12, FALSE), E232=4, VLOOKUP(H232, Wage_Info!$B$2:$AD$55, 13, FALSE)), C232=2017, _xlfn.IFS(E232=1, VLOOKUP(H232, Wage_Info!$B$2:$AD$55, 14, FALSE), E232=2, VLOOKUP(H232, Wage_Info!$B$2:$AD$55, 15, FALSE)))</f>
        <v>109328077</v>
      </c>
      <c r="Z232" s="8">
        <f>_xlfn.IFS(C232=2014, _xlfn.IFS(E232=1, VLOOKUP(H232, Wage_Info!$B$2:$AD$55, 16, FALSE), E232=2, VLOOKUP(H232, Wage_Info!$B$2:$AD$55, 17, FALSE), E232=3, VLOOKUP(H232, Wage_Info!$B$2:$AD$55, 18, FALSE), E232=4, VLOOKUP(H232, Wage_Info!$B$2:$AD$55, 19, FALSE)), C232=2015, _xlfn.IFS(E232=1, VLOOKUP(H232, Wage_Info!$B$2:$AD$55, 20, FALSE), E232=2, VLOOKUP(H232, Wage_Info!$B$2:$AD$55, 21, FALSE), E232=3, VLOOKUP(H232, Wage_Info!$B$2:$AD$55, 22, FALSE), E232=4, VLOOKUP(H232, Wage_Info!$B$2:$AD$55, 23, FALSE)), C232=2016, _xlfn.IFS(E232=1, VLOOKUP(H232, Wage_Info!$B$2:$AD$55, 24, FALSE), E232=2, VLOOKUP(H232, Wage_Info!$B$2:$AD$55, 25, FALSE), E232=3, VLOOKUP(H232, Wage_Info!$B$2:$AD$55, 26, FALSE), E232=4, VLOOKUP(H232, Wage_Info!$B$2:$AD$55, 27, FALSE)), C232=2017, _xlfn.IFS(E232=1, VLOOKUP(H232, Wage_Info!$B$2:$AD$55, 28, FALSE), E232=2, VLOOKUP(H232, Wage_Info!$B$2:$AD$55, 29, FALSE)))</f>
        <v>47552199036</v>
      </c>
      <c r="AA232" s="16">
        <f t="shared" si="28"/>
        <v>2.2991171642184577E-3</v>
      </c>
      <c r="AB232">
        <f>Key!C111</f>
        <v>1</v>
      </c>
      <c r="AC232">
        <f t="shared" si="29"/>
        <v>0</v>
      </c>
      <c r="AD232">
        <f t="shared" si="30"/>
        <v>0</v>
      </c>
      <c r="AE232">
        <f t="shared" si="31"/>
        <v>0</v>
      </c>
    </row>
    <row r="233" spans="1:31" x14ac:dyDescent="0.3">
      <c r="A233">
        <v>165</v>
      </c>
      <c r="B233">
        <v>165</v>
      </c>
      <c r="C233">
        <v>2015</v>
      </c>
      <c r="D233">
        <v>12</v>
      </c>
      <c r="E233">
        <f t="shared" si="24"/>
        <v>4</v>
      </c>
      <c r="F233">
        <v>2016</v>
      </c>
      <c r="G233" t="s">
        <v>187</v>
      </c>
      <c r="H233" s="13">
        <f>VALUE(IF(G233="foreign",53,SUBSTITUTE(G233,G233,VLOOKUP(G233,Key!$F$2:$G$55,2,))))</f>
        <v>53</v>
      </c>
      <c r="I233" t="s">
        <v>187</v>
      </c>
      <c r="J233">
        <f>VALUE(_xlfn.IFS(I233="foreign",53,I233="fictional",54,NOT(OR(I233="foreign",I233="fictional")),SUBSTITUTE(I233,I233,VLOOKUP(I233,Key!$F$2:$G$55,2,))))</f>
        <v>53</v>
      </c>
      <c r="K233">
        <f t="shared" si="25"/>
        <v>1</v>
      </c>
      <c r="L233">
        <f>VLOOKUP(H233, Key!$G$2:$J$54, 2)</f>
        <v>0</v>
      </c>
      <c r="M233">
        <f>VLOOKUP(J233, Key!$G$2:$J$54, 2)</f>
        <v>0</v>
      </c>
      <c r="N233">
        <f>VLOOKUP("*"&amp;G233&amp;"*",Key!$M$2:$N$6,2,FALSE)</f>
        <v>0</v>
      </c>
      <c r="O233">
        <f>VLOOKUP("*"&amp;G233&amp;"*",Key!$Q$2:$R$11,2,FALSE)</f>
        <v>0</v>
      </c>
      <c r="P233">
        <v>648</v>
      </c>
      <c r="Q233" s="8">
        <v>10000000</v>
      </c>
      <c r="R233" t="s">
        <v>400</v>
      </c>
      <c r="S233">
        <f>VLOOKUP(R233, Key!$T$2:$U$20, 2, FALSE)</f>
        <v>19</v>
      </c>
      <c r="T233">
        <f t="shared" si="26"/>
        <v>1</v>
      </c>
      <c r="U233">
        <f>_xlfn.IFS(F233=2017, VLOOKUP(H233, 'State Pop'!$B$2:$F$55,5),F233=2016, VLOOKUP(H233, 'State Pop'!$B$2:$F$55,4), F233=2015, VLOOKUP(H233, 'State Pop'!$B$2:$F$55,3), F233=2014, VLOOKUP(H233, 'State Pop'!$B$2:$F$55,2))</f>
        <v>0</v>
      </c>
      <c r="V233">
        <f>_xlfn.IFS(C233=2014, _xlfn.IFS(D233=1, VLOOKUP(H233, Film_Workers!$B$2:$AR$55, 2, FALSE), D233=2, VLOOKUP(H233, Film_Workers!$B$2:$AR$55, 3, FALSE), D233=3, VLOOKUP(H233, Film_Workers!$B$2:$AR$55, 4, FALSE), D233=4, VLOOKUP(H233, Film_Workers!$B$2:$AR$55, 5, FALSE), D233=5, VLOOKUP(H233, Film_Workers!$B$2:$AR$55, 6, FALSE), D233=6, VLOOKUP(H233, Film_Workers!$B$2:$AR$55, 7, FALSE), D233=7, VLOOKUP(H233, Film_Workers!$B$2:$AR$55, 8, FALSE), D233=8, VLOOKUP(H233, Film_Workers!$B$2:$AR$55, 9, FALSE), D233=9, VLOOKUP(H233, Film_Workers!$B$2:$AR$55, 10, FALSE), D233=10, VLOOKUP(H233, Film_Workers!$B$2:$AR$55, 11, FALSE), D233=11, VLOOKUP(H233, Film_Workers!$B$2:$AR$55, 12, FALSE), D233=12, VLOOKUP(H233, Film_Workers!$B$2:$AR$55, 13, FALSE)), C233=2015, _xlfn.IFS(D233=1, VLOOKUP(H233, Film_Workers!$B$2:$AR$55, 14, FALSE), D233=2, VLOOKUP(H233, Film_Workers!$B$2:$AR$55, 15, FALSE), D233=3, VLOOKUP(H233, Film_Workers!$B$2:$AR$55, 16, FALSE), D233=4, VLOOKUP(H233, Film_Workers!$B$2:$AR$55, 17, FALSE), D233=5, VLOOKUP(H233, Film_Workers!$B$2:$AR$55, 18, FALSE), D233=6, VLOOKUP(H233, Film_Workers!$B$2:$AR$55, 19, FALSE), D233=7, VLOOKUP(H233, Film_Workers!$B$2:$AR$55, 20, FALSE), D233=8, VLOOKUP(H233, Film_Workers!$B$2:$AR$55, 21, FALSE), D233=9, VLOOKUP(H233, Film_Workers!$B$2:$AR$55, 22, FALSE), D233=10, VLOOKUP(H233, Film_Workers!$B$2:$AR$55, 23, FALSE), D233=11, VLOOKUP(H233, Film_Workers!$B$2:$AR$55, 24, FALSE), D233=12, VLOOKUP(H233, Film_Workers!$B$2:$AR$55, 25, FALSE)), C233=2016, _xlfn.IFS(D233=1, VLOOKUP(H233, Film_Workers!$B$2:$AR$55, 26, FALSE), D233=2, VLOOKUP(H233, Film_Workers!$B$2:$AR$55, 27, FALSE), D233=3, VLOOKUP(H233, Film_Workers!$B$2:$AR$55, 28, FALSE), D233=4, VLOOKUP(H233, Film_Workers!$B$2:$AR$55, 29, FALSE), D233=5, VLOOKUP(H233, Film_Workers!$B$2:$AR$55, 30, FALSE), D233=6, VLOOKUP(H233, Film_Workers!$B$2:$AR$55, 31, FALSE), D233=7, VLOOKUP(H233, Film_Workers!$B$2:$AR$55, 32, FALSE), D233=8, VLOOKUP(H233, Film_Workers!$B$2:$AR$55, 33, FALSE), D233=9, VLOOKUP(H233, Film_Workers!$B$2:$AR$55, 34, FALSE), D233=10, VLOOKUP(H233, Film_Workers!$B$2:$AR$55, 35, FALSE), D233=11, VLOOKUP(H233, Film_Workers!$B$2:$AR$55, 36, FALSE), D233=12, VLOOKUP(H233, Film_Workers!$B$2:$AR$55, 37, FALSE)), C233=2017, _xlfn.IFS(D233=1, VLOOKUP(H233, Film_Workers!$B$2:$AR$55, 38, FALSE), D233=2, VLOOKUP(H233, Film_Workers!$B$2:$AR$55, 39, FALSE), D233=3, VLOOKUP(H233, Film_Workers!$B$2:$AR$55, 40, FALSE), D233=4, VLOOKUP(H233, Film_Workers!$B$2:$AR$55, 41, FALSE), D233=5, VLOOKUP(H233, Film_Workers!$B$2:$AR$55, 42, FALSE), D233=6, VLOOKUP(H233, Film_Workers!$B$2:$AR$55, 43)))</f>
        <v>0</v>
      </c>
      <c r="W233">
        <f>_xlfn.IFS(C233=2014, _xlfn.IFS(D233=1, VLOOKUP(H233, Priv_Workers!$B$2:$AR$55, 2, FALSE), D233=2, VLOOKUP(H233, Priv_Workers!$B$2:$AR$55, 3, FALSE), D233=3, VLOOKUP(H233, Priv_Workers!$B$2:$AR$55, 4, FALSE), D233=4, VLOOKUP(H233, Priv_Workers!$B$2:$AR$55, 5, FALSE), D233=5, VLOOKUP(H233, Priv_Workers!$B$2:$AR$55, 6, FALSE), D233=6, VLOOKUP(H233, Priv_Workers!$B$2:$AR$55, 7, FALSE), D233=7, VLOOKUP(H233, Priv_Workers!$B$2:$AR$55, 8, FALSE), D233=8, VLOOKUP(H233, Priv_Workers!$B$2:$AR$55, 9, FALSE), D233=9, VLOOKUP(H233, Priv_Workers!$B$2:$AR$55, 10, FALSE), D233=10, VLOOKUP(H233, Priv_Workers!$B$2:$AR$55, 11, FALSE), D233=11, VLOOKUP(H233, Priv_Workers!$B$2:$AR$55, 12, FALSE), D233=12, VLOOKUP(H233, Priv_Workers!$B$2:$AR$55, 13, FALSE)), C233=2015, _xlfn.IFS(D233=1, VLOOKUP(H233, Priv_Workers!$B$2:$AR$55, 14, FALSE), D233=2, VLOOKUP(H233, Priv_Workers!$B$2:$AR$55, 15, FALSE), D233=3, VLOOKUP(H233, Priv_Workers!$B$2:$AR$55, 16, FALSE), D233=4, VLOOKUP(H233, Priv_Workers!$B$2:$AR$55, 17, FALSE), D233=5, VLOOKUP(H233, Priv_Workers!$B$2:$AR$55, 18, FALSE), D233=6, VLOOKUP(H233, Priv_Workers!$B$2:$AR$55, 19, FALSE), D233=7, VLOOKUP(H233, Priv_Workers!$B$2:$AR$55, 20, FALSE), D233=8, VLOOKUP(H233, Priv_Workers!$B$2:$AR$55, 21, FALSE), D233=9, VLOOKUP(H233, Priv_Workers!$B$2:$AR$55, 22, FALSE), D233=10, VLOOKUP(H233, Priv_Workers!$B$2:$AR$55, 23, FALSE), D233=11, VLOOKUP(H233, Priv_Workers!$B$2:$AR$55, 24, FALSE), D233=12, VLOOKUP(H233, Priv_Workers!$B$2:$AR$55, 25, FALSE)), C233=2016, _xlfn.IFS(D233=1, VLOOKUP(H233, Priv_Workers!$B$2:$AR$55, 26, FALSE), D233=2, VLOOKUP(H233, Priv_Workers!$B$2:$AR$55, 27, FALSE), D233=3, VLOOKUP(H233, Priv_Workers!$B$2:$AR$55, 28, FALSE), D233=4, VLOOKUP(H233, Priv_Workers!$B$2:$AR$55, 29, FALSE), D233=5, VLOOKUP(H233, Priv_Workers!$B$2:$AR$55, 30, FALSE), D233=6, VLOOKUP(H233, Priv_Workers!$B$2:$AR$55, 31, FALSE), D233=7, VLOOKUP(H233, Priv_Workers!$B$2:$AR$55, 32, FALSE), D233=8, VLOOKUP(H233, Priv_Workers!$B$2:$AR$55, 33, FALSE), D233=9, VLOOKUP(H233, Priv_Workers!$B$2:$AR$55, 34, FALSE), D233=10, VLOOKUP(H233, Priv_Workers!$B$2:$AR$55, 35, FALSE), D233=11, VLOOKUP(H233, Priv_Workers!$B$2:$AR$55, 36, FALSE), D233=12, VLOOKUP(H233, Priv_Workers!$B$2:$AR$55, 37, FALSE)), C233=2017, _xlfn.IFS(D233=1, VLOOKUP(H233, Priv_Workers!$B$2:$AR$55, 38, FALSE), D233=2, VLOOKUP(H233, Priv_Workers!$B$2:$AR$55, 39, FALSE), D233=3, VLOOKUP(H233, Priv_Workers!$B$2:$AR$55, 40, FALSE), D233=4, VLOOKUP(H233, Priv_Workers!$B$2:$AR$55, 41, FALSE), D233=5, VLOOKUP(H233, Priv_Workers!$B$2:$AR$55, 42, FALSE), D233=6, VLOOKUP(H233, Priv_Workers!$B$2:$AR$55, 43)))</f>
        <v>0</v>
      </c>
      <c r="X233" s="15" t="e">
        <f t="shared" si="27"/>
        <v>#DIV/0!</v>
      </c>
      <c r="Y233" s="8">
        <f>_xlfn.IFS(C233=2014, _xlfn.IFS(E233=1, VLOOKUP(H233, Wage_Info!$B$2:$AD$55, 2, FALSE), E233=2, VLOOKUP(H233, Wage_Info!$B$2:$AD$55, 3, FALSE), E233=3, VLOOKUP(H233, Wage_Info!$B$2:$AD$55, 4, FALSE), E233=4, VLOOKUP(H233, Wage_Info!$B$2:$AD$55, 5, FALSE)), C233=2015, _xlfn.IFS(E233=1, VLOOKUP(H233, Wage_Info!$B$2:$AD$55, 6, FALSE), E233=2, VLOOKUP(H233, Wage_Info!$B$2:$AD$55, 7, FALSE), E233=3, VLOOKUP(H233, Wage_Info!$B$2:$AD$55, 8, FALSE), E233=4, VLOOKUP(H233, Wage_Info!$B$2:$AD$55, 9, FALSE)), C233=2016, _xlfn.IFS(E233=1, VLOOKUP(H233, Wage_Info!$B$2:$AD$55, 10, FALSE), E233=2, VLOOKUP(H233, Wage_Info!$B$2:$AD$55, 11, FALSE), E233=3, VLOOKUP(H233, Wage_Info!$B$2:$AD$55, 12, FALSE), E233=4, VLOOKUP(H233, Wage_Info!$B$2:$AD$55, 13, FALSE)), C233=2017, _xlfn.IFS(E233=1, VLOOKUP(H233, Wage_Info!$B$2:$AD$55, 14, FALSE), E233=2, VLOOKUP(H233, Wage_Info!$B$2:$AD$55, 15, FALSE)))</f>
        <v>0</v>
      </c>
      <c r="Z233" s="8">
        <f>_xlfn.IFS(C233=2014, _xlfn.IFS(E233=1, VLOOKUP(H233, Wage_Info!$B$2:$AD$55, 16, FALSE), E233=2, VLOOKUP(H233, Wage_Info!$B$2:$AD$55, 17, FALSE), E233=3, VLOOKUP(H233, Wage_Info!$B$2:$AD$55, 18, FALSE), E233=4, VLOOKUP(H233, Wage_Info!$B$2:$AD$55, 19, FALSE)), C233=2015, _xlfn.IFS(E233=1, VLOOKUP(H233, Wage_Info!$B$2:$AD$55, 20, FALSE), E233=2, VLOOKUP(H233, Wage_Info!$B$2:$AD$55, 21, FALSE), E233=3, VLOOKUP(H233, Wage_Info!$B$2:$AD$55, 22, FALSE), E233=4, VLOOKUP(H233, Wage_Info!$B$2:$AD$55, 23, FALSE)), C233=2016, _xlfn.IFS(E233=1, VLOOKUP(H233, Wage_Info!$B$2:$AD$55, 24, FALSE), E233=2, VLOOKUP(H233, Wage_Info!$B$2:$AD$55, 25, FALSE), E233=3, VLOOKUP(H233, Wage_Info!$B$2:$AD$55, 26, FALSE), E233=4, VLOOKUP(H233, Wage_Info!$B$2:$AD$55, 27, FALSE)), C233=2017, _xlfn.IFS(E233=1, VLOOKUP(H233, Wage_Info!$B$2:$AD$55, 28, FALSE), E233=2, VLOOKUP(H233, Wage_Info!$B$2:$AD$55, 29, FALSE)))</f>
        <v>0</v>
      </c>
      <c r="AA233" s="16" t="e">
        <f t="shared" si="28"/>
        <v>#DIV/0!</v>
      </c>
      <c r="AB233">
        <f>Key!C166</f>
        <v>1</v>
      </c>
      <c r="AC233">
        <f t="shared" si="29"/>
        <v>0</v>
      </c>
      <c r="AD233">
        <f t="shared" si="30"/>
        <v>0</v>
      </c>
      <c r="AE233">
        <f t="shared" si="31"/>
        <v>0</v>
      </c>
    </row>
    <row r="234" spans="1:31" x14ac:dyDescent="0.3">
      <c r="A234">
        <v>181</v>
      </c>
      <c r="B234">
        <v>181</v>
      </c>
      <c r="C234">
        <v>2015</v>
      </c>
      <c r="D234">
        <v>12</v>
      </c>
      <c r="E234">
        <f t="shared" si="24"/>
        <v>4</v>
      </c>
      <c r="F234">
        <v>2016</v>
      </c>
      <c r="G234" t="s">
        <v>282</v>
      </c>
      <c r="H234" s="13">
        <f>VALUE(IF(G234="foreign",53,SUBSTITUTE(G234,G234,VLOOKUP(G234,Key!$F$2:$G$55,2,))))</f>
        <v>53</v>
      </c>
      <c r="I234" t="s">
        <v>91</v>
      </c>
      <c r="J234">
        <f>VALUE(_xlfn.IFS(I234="foreign",53,I234="fictional",54,NOT(OR(I234="foreign",I234="fictional")),SUBSTITUTE(I234,I234,VLOOKUP(I234,Key!$F$2:$G$55,2,))))</f>
        <v>9</v>
      </c>
      <c r="K234">
        <f t="shared" si="25"/>
        <v>0</v>
      </c>
      <c r="L234">
        <f>VLOOKUP(H234, Key!$G$2:$J$54, 2)</f>
        <v>0</v>
      </c>
      <c r="M234">
        <f>VLOOKUP(J234, Key!$G$2:$J$54, 2)</f>
        <v>2</v>
      </c>
      <c r="N234">
        <f>VLOOKUP("*"&amp;G234&amp;"*",Key!$M$2:$N$6,2,FALSE)</f>
        <v>0</v>
      </c>
      <c r="O234">
        <f>VLOOKUP("*"&amp;G234&amp;"*",Key!$Q$2:$R$11,2,FALSE)</f>
        <v>0</v>
      </c>
      <c r="P234">
        <v>508</v>
      </c>
      <c r="Q234" s="8">
        <v>9000000</v>
      </c>
      <c r="R234" t="s">
        <v>177</v>
      </c>
      <c r="S234">
        <f>VLOOKUP(R234, Key!$T$2:$U$23, 2, FALSE)</f>
        <v>4</v>
      </c>
      <c r="T234">
        <f t="shared" si="26"/>
        <v>0</v>
      </c>
      <c r="U234">
        <f>_xlfn.IFS(F234=2017, VLOOKUP(H234, 'State Pop'!$B$2:$F$55,5),F234=2016, VLOOKUP(H234, 'State Pop'!$B$2:$F$55,4), F234=2015, VLOOKUP(H234, 'State Pop'!$B$2:$F$55,3), F234=2014, VLOOKUP(H234, 'State Pop'!$B$2:$F$55,2))</f>
        <v>0</v>
      </c>
      <c r="V234">
        <f>_xlfn.IFS(C234=2014, _xlfn.IFS(D234=1, VLOOKUP(H234, Film_Workers!$B$2:$AR$55, 2, FALSE), D234=2, VLOOKUP(H234, Film_Workers!$B$2:$AR$55, 3, FALSE), D234=3, VLOOKUP(H234, Film_Workers!$B$2:$AR$55, 4, FALSE), D234=4, VLOOKUP(H234, Film_Workers!$B$2:$AR$55, 5, FALSE), D234=5, VLOOKUP(H234, Film_Workers!$B$2:$AR$55, 6, FALSE), D234=6, VLOOKUP(H234, Film_Workers!$B$2:$AR$55, 7, FALSE), D234=7, VLOOKUP(H234, Film_Workers!$B$2:$AR$55, 8, FALSE), D234=8, VLOOKUP(H234, Film_Workers!$B$2:$AR$55, 9, FALSE), D234=9, VLOOKUP(H234, Film_Workers!$B$2:$AR$55, 10, FALSE), D234=10, VLOOKUP(H234, Film_Workers!$B$2:$AR$55, 11, FALSE), D234=11, VLOOKUP(H234, Film_Workers!$B$2:$AR$55, 12, FALSE), D234=12, VLOOKUP(H234, Film_Workers!$B$2:$AR$55, 13, FALSE)), C234=2015, _xlfn.IFS(D234=1, VLOOKUP(H234, Film_Workers!$B$2:$AR$55, 14, FALSE), D234=2, VLOOKUP(H234, Film_Workers!$B$2:$AR$55, 15, FALSE), D234=3, VLOOKUP(H234, Film_Workers!$B$2:$AR$55, 16, FALSE), D234=4, VLOOKUP(H234, Film_Workers!$B$2:$AR$55, 17, FALSE), D234=5, VLOOKUP(H234, Film_Workers!$B$2:$AR$55, 18, FALSE), D234=6, VLOOKUP(H234, Film_Workers!$B$2:$AR$55, 19, FALSE), D234=7, VLOOKUP(H234, Film_Workers!$B$2:$AR$55, 20, FALSE), D234=8, VLOOKUP(H234, Film_Workers!$B$2:$AR$55, 21, FALSE), D234=9, VLOOKUP(H234, Film_Workers!$B$2:$AR$55, 22, FALSE), D234=10, VLOOKUP(H234, Film_Workers!$B$2:$AR$55, 23, FALSE), D234=11, VLOOKUP(H234, Film_Workers!$B$2:$AR$55, 24, FALSE), D234=12, VLOOKUP(H234, Film_Workers!$B$2:$AR$55, 25, FALSE)), C234=2016, _xlfn.IFS(D234=1, VLOOKUP(H234, Film_Workers!$B$2:$AR$55, 26, FALSE), D234=2, VLOOKUP(H234, Film_Workers!$B$2:$AR$55, 27, FALSE), D234=3, VLOOKUP(H234, Film_Workers!$B$2:$AR$55, 28, FALSE), D234=4, VLOOKUP(H234, Film_Workers!$B$2:$AR$55, 29, FALSE), D234=5, VLOOKUP(H234, Film_Workers!$B$2:$AR$55, 30, FALSE), D234=6, VLOOKUP(H234, Film_Workers!$B$2:$AR$55, 31, FALSE), D234=7, VLOOKUP(H234, Film_Workers!$B$2:$AR$55, 32, FALSE), D234=8, VLOOKUP(H234, Film_Workers!$B$2:$AR$55, 33, FALSE), D234=9, VLOOKUP(H234, Film_Workers!$B$2:$AR$55, 34, FALSE), D234=10, VLOOKUP(H234, Film_Workers!$B$2:$AR$55, 35, FALSE), D234=11, VLOOKUP(H234, Film_Workers!$B$2:$AR$55, 36, FALSE), D234=12, VLOOKUP(H234, Film_Workers!$B$2:$AR$55, 37, FALSE)), C234=2017, _xlfn.IFS(D234=1, VLOOKUP(H234, Film_Workers!$B$2:$AR$55, 38, FALSE), D234=2, VLOOKUP(H234, Film_Workers!$B$2:$AR$55, 39, FALSE), D234=3, VLOOKUP(H234, Film_Workers!$B$2:$AR$55, 40, FALSE), D234=4, VLOOKUP(H234, Film_Workers!$B$2:$AR$55, 41, FALSE), D234=5, VLOOKUP(H234, Film_Workers!$B$2:$AR$55, 42, FALSE), D234=6, VLOOKUP(H234, Film_Workers!$B$2:$AR$55, 43)))</f>
        <v>0</v>
      </c>
      <c r="W234">
        <f>_xlfn.IFS(C234=2014, _xlfn.IFS(D234=1, VLOOKUP(H234, Priv_Workers!$B$2:$AR$55, 2, FALSE), D234=2, VLOOKUP(H234, Priv_Workers!$B$2:$AR$55, 3, FALSE), D234=3, VLOOKUP(H234, Priv_Workers!$B$2:$AR$55, 4, FALSE), D234=4, VLOOKUP(H234, Priv_Workers!$B$2:$AR$55, 5, FALSE), D234=5, VLOOKUP(H234, Priv_Workers!$B$2:$AR$55, 6, FALSE), D234=6, VLOOKUP(H234, Priv_Workers!$B$2:$AR$55, 7, FALSE), D234=7, VLOOKUP(H234, Priv_Workers!$B$2:$AR$55, 8, FALSE), D234=8, VLOOKUP(H234, Priv_Workers!$B$2:$AR$55, 9, FALSE), D234=9, VLOOKUP(H234, Priv_Workers!$B$2:$AR$55, 10, FALSE), D234=10, VLOOKUP(H234, Priv_Workers!$B$2:$AR$55, 11, FALSE), D234=11, VLOOKUP(H234, Priv_Workers!$B$2:$AR$55, 12, FALSE), D234=12, VLOOKUP(H234, Priv_Workers!$B$2:$AR$55, 13, FALSE)), C234=2015, _xlfn.IFS(D234=1, VLOOKUP(H234, Priv_Workers!$B$2:$AR$55, 14, FALSE), D234=2, VLOOKUP(H234, Priv_Workers!$B$2:$AR$55, 15, FALSE), D234=3, VLOOKUP(H234, Priv_Workers!$B$2:$AR$55, 16, FALSE), D234=4, VLOOKUP(H234, Priv_Workers!$B$2:$AR$55, 17, FALSE), D234=5, VLOOKUP(H234, Priv_Workers!$B$2:$AR$55, 18, FALSE), D234=6, VLOOKUP(H234, Priv_Workers!$B$2:$AR$55, 19, FALSE), D234=7, VLOOKUP(H234, Priv_Workers!$B$2:$AR$55, 20, FALSE), D234=8, VLOOKUP(H234, Priv_Workers!$B$2:$AR$55, 21, FALSE), D234=9, VLOOKUP(H234, Priv_Workers!$B$2:$AR$55, 22, FALSE), D234=10, VLOOKUP(H234, Priv_Workers!$B$2:$AR$55, 23, FALSE), D234=11, VLOOKUP(H234, Priv_Workers!$B$2:$AR$55, 24, FALSE), D234=12, VLOOKUP(H234, Priv_Workers!$B$2:$AR$55, 25, FALSE)), C234=2016, _xlfn.IFS(D234=1, VLOOKUP(H234, Priv_Workers!$B$2:$AR$55, 26, FALSE), D234=2, VLOOKUP(H234, Priv_Workers!$B$2:$AR$55, 27, FALSE), D234=3, VLOOKUP(H234, Priv_Workers!$B$2:$AR$55, 28, FALSE), D234=4, VLOOKUP(H234, Priv_Workers!$B$2:$AR$55, 29, FALSE), D234=5, VLOOKUP(H234, Priv_Workers!$B$2:$AR$55, 30, FALSE), D234=6, VLOOKUP(H234, Priv_Workers!$B$2:$AR$55, 31, FALSE), D234=7, VLOOKUP(H234, Priv_Workers!$B$2:$AR$55, 32, FALSE), D234=8, VLOOKUP(H234, Priv_Workers!$B$2:$AR$55, 33, FALSE), D234=9, VLOOKUP(H234, Priv_Workers!$B$2:$AR$55, 34, FALSE), D234=10, VLOOKUP(H234, Priv_Workers!$B$2:$AR$55, 35, FALSE), D234=11, VLOOKUP(H234, Priv_Workers!$B$2:$AR$55, 36, FALSE), D234=12, VLOOKUP(H234, Priv_Workers!$B$2:$AR$55, 37, FALSE)), C234=2017, _xlfn.IFS(D234=1, VLOOKUP(H234, Priv_Workers!$B$2:$AR$55, 38, FALSE), D234=2, VLOOKUP(H234, Priv_Workers!$B$2:$AR$55, 39, FALSE), D234=3, VLOOKUP(H234, Priv_Workers!$B$2:$AR$55, 40, FALSE), D234=4, VLOOKUP(H234, Priv_Workers!$B$2:$AR$55, 41, FALSE), D234=5, VLOOKUP(H234, Priv_Workers!$B$2:$AR$55, 42, FALSE), D234=6, VLOOKUP(H234, Priv_Workers!$B$2:$AR$55, 43)))</f>
        <v>0</v>
      </c>
      <c r="X234" s="15" t="e">
        <f t="shared" si="27"/>
        <v>#DIV/0!</v>
      </c>
      <c r="Y234" s="8">
        <f>_xlfn.IFS(C234=2014, _xlfn.IFS(E234=1, VLOOKUP(H234, Wage_Info!$B$2:$AD$55, 2, FALSE), E234=2, VLOOKUP(H234, Wage_Info!$B$2:$AD$55, 3, FALSE), E234=3, VLOOKUP(H234, Wage_Info!$B$2:$AD$55, 4, FALSE), E234=4, VLOOKUP(H234, Wage_Info!$B$2:$AD$55, 5, FALSE)), C234=2015, _xlfn.IFS(E234=1, VLOOKUP(H234, Wage_Info!$B$2:$AD$55, 6, FALSE), E234=2, VLOOKUP(H234, Wage_Info!$B$2:$AD$55, 7, FALSE), E234=3, VLOOKUP(H234, Wage_Info!$B$2:$AD$55, 8, FALSE), E234=4, VLOOKUP(H234, Wage_Info!$B$2:$AD$55, 9, FALSE)), C234=2016, _xlfn.IFS(E234=1, VLOOKUP(H234, Wage_Info!$B$2:$AD$55, 10, FALSE), E234=2, VLOOKUP(H234, Wage_Info!$B$2:$AD$55, 11, FALSE), E234=3, VLOOKUP(H234, Wage_Info!$B$2:$AD$55, 12, FALSE), E234=4, VLOOKUP(H234, Wage_Info!$B$2:$AD$55, 13, FALSE)), C234=2017, _xlfn.IFS(E234=1, VLOOKUP(H234, Wage_Info!$B$2:$AD$55, 14, FALSE), E234=2, VLOOKUP(H234, Wage_Info!$B$2:$AD$55, 15, FALSE)))</f>
        <v>0</v>
      </c>
      <c r="Z234" s="8">
        <f>_xlfn.IFS(C234=2014, _xlfn.IFS(E234=1, VLOOKUP(H234, Wage_Info!$B$2:$AD$55, 16, FALSE), E234=2, VLOOKUP(H234, Wage_Info!$B$2:$AD$55, 17, FALSE), E234=3, VLOOKUP(H234, Wage_Info!$B$2:$AD$55, 18, FALSE), E234=4, VLOOKUP(H234, Wage_Info!$B$2:$AD$55, 19, FALSE)), C234=2015, _xlfn.IFS(E234=1, VLOOKUP(H234, Wage_Info!$B$2:$AD$55, 20, FALSE), E234=2, VLOOKUP(H234, Wage_Info!$B$2:$AD$55, 21, FALSE), E234=3, VLOOKUP(H234, Wage_Info!$B$2:$AD$55, 22, FALSE), E234=4, VLOOKUP(H234, Wage_Info!$B$2:$AD$55, 23, FALSE)), C234=2016, _xlfn.IFS(E234=1, VLOOKUP(H234, Wage_Info!$B$2:$AD$55, 24, FALSE), E234=2, VLOOKUP(H234, Wage_Info!$B$2:$AD$55, 25, FALSE), E234=3, VLOOKUP(H234, Wage_Info!$B$2:$AD$55, 26, FALSE), E234=4, VLOOKUP(H234, Wage_Info!$B$2:$AD$55, 27, FALSE)), C234=2017, _xlfn.IFS(E234=1, VLOOKUP(H234, Wage_Info!$B$2:$AD$55, 28, FALSE), E234=2, VLOOKUP(H234, Wage_Info!$B$2:$AD$55, 29, FALSE)))</f>
        <v>0</v>
      </c>
      <c r="AA234" s="16" t="e">
        <f t="shared" si="28"/>
        <v>#DIV/0!</v>
      </c>
      <c r="AB234">
        <f>Key!C182</f>
        <v>1</v>
      </c>
      <c r="AC234">
        <f t="shared" si="29"/>
        <v>0</v>
      </c>
      <c r="AD234">
        <f t="shared" si="30"/>
        <v>0</v>
      </c>
      <c r="AE234">
        <f t="shared" si="31"/>
        <v>0</v>
      </c>
    </row>
    <row r="235" spans="1:31" x14ac:dyDescent="0.3">
      <c r="A235">
        <v>276</v>
      </c>
      <c r="B235">
        <v>95</v>
      </c>
      <c r="C235">
        <v>2015</v>
      </c>
      <c r="D235">
        <v>12</v>
      </c>
      <c r="E235">
        <f t="shared" si="24"/>
        <v>4</v>
      </c>
      <c r="F235">
        <v>2017</v>
      </c>
      <c r="G235" t="s">
        <v>284</v>
      </c>
      <c r="H235" s="13">
        <f>VALUE(IF(G235="foreign",53,SUBSTITUTE(G235,G235,VLOOKUP(G235,Key!$F$2:$G$55,2,))))</f>
        <v>11</v>
      </c>
      <c r="I235" t="s">
        <v>184</v>
      </c>
      <c r="J235">
        <f>VALUE(_xlfn.IFS(I235="foreign",53,I235="fictional",54,NOT(OR(I235="foreign",I235="fictional")),SUBSTITUTE(I235,I235,VLOOKUP(I235,Key!$F$2:$G$55,2,))))</f>
        <v>5</v>
      </c>
      <c r="K235">
        <f t="shared" si="25"/>
        <v>0</v>
      </c>
      <c r="L235">
        <f>VLOOKUP(H235, Key!$G$2:$J$54, 2)</f>
        <v>5</v>
      </c>
      <c r="M235">
        <f>VLOOKUP(J235, Key!$G$2:$J$54, 2)</f>
        <v>3</v>
      </c>
      <c r="N235">
        <f>VLOOKUP("*"&amp;G235&amp;"*",Key!$M$2:$N$6,2,FALSE)</f>
        <v>3</v>
      </c>
      <c r="O235">
        <f>VLOOKUP("*"&amp;G235&amp;"*",Key!$Q$2:$R$11,2,FALSE)</f>
        <v>7</v>
      </c>
      <c r="P235">
        <v>2471</v>
      </c>
      <c r="Q235" s="8">
        <v>40000000</v>
      </c>
      <c r="R235" t="s">
        <v>215</v>
      </c>
      <c r="S235">
        <f>VLOOKUP(R235, Key!$T$2:$U$25, 2, FALSE)</f>
        <v>7</v>
      </c>
      <c r="T235">
        <f t="shared" si="26"/>
        <v>1</v>
      </c>
      <c r="U235">
        <f>_xlfn.IFS(F235=2017, VLOOKUP(H235, 'State Pop'!$B$2:$F$55,5),F235=2016, VLOOKUP(H235, 'State Pop'!$B$2:$F$55,4), F235=2015, VLOOKUP(H235, 'State Pop'!$B$2:$F$55,3), F235=2014, VLOOKUP(H235, 'State Pop'!$B$2:$F$55,2))</f>
        <v>10429379</v>
      </c>
      <c r="V235">
        <f>_xlfn.IFS(C235=2014, _xlfn.IFS(D235=1, VLOOKUP(H235, Film_Workers!$B$2:$AR$55, 2, FALSE), D235=2, VLOOKUP(H235, Film_Workers!$B$2:$AR$55, 3, FALSE), D235=3, VLOOKUP(H235, Film_Workers!$B$2:$AR$55, 4, FALSE), D235=4, VLOOKUP(H235, Film_Workers!$B$2:$AR$55, 5, FALSE), D235=5, VLOOKUP(H235, Film_Workers!$B$2:$AR$55, 6, FALSE), D235=6, VLOOKUP(H235, Film_Workers!$B$2:$AR$55, 7, FALSE), D235=7, VLOOKUP(H235, Film_Workers!$B$2:$AR$55, 8, FALSE), D235=8, VLOOKUP(H235, Film_Workers!$B$2:$AR$55, 9, FALSE), D235=9, VLOOKUP(H235, Film_Workers!$B$2:$AR$55, 10, FALSE), D235=10, VLOOKUP(H235, Film_Workers!$B$2:$AR$55, 11, FALSE), D235=11, VLOOKUP(H235, Film_Workers!$B$2:$AR$55, 12, FALSE), D235=12, VLOOKUP(H235, Film_Workers!$B$2:$AR$55, 13, FALSE)), C235=2015, _xlfn.IFS(D235=1, VLOOKUP(H235, Film_Workers!$B$2:$AR$55, 14, FALSE), D235=2, VLOOKUP(H235, Film_Workers!$B$2:$AR$55, 15, FALSE), D235=3, VLOOKUP(H235, Film_Workers!$B$2:$AR$55, 16, FALSE), D235=4, VLOOKUP(H235, Film_Workers!$B$2:$AR$55, 17, FALSE), D235=5, VLOOKUP(H235, Film_Workers!$B$2:$AR$55, 18, FALSE), D235=6, VLOOKUP(H235, Film_Workers!$B$2:$AR$55, 19, FALSE), D235=7, VLOOKUP(H235, Film_Workers!$B$2:$AR$55, 20, FALSE), D235=8, VLOOKUP(H235, Film_Workers!$B$2:$AR$55, 21, FALSE), D235=9, VLOOKUP(H235, Film_Workers!$B$2:$AR$55, 22, FALSE), D235=10, VLOOKUP(H235, Film_Workers!$B$2:$AR$55, 23, FALSE), D235=11, VLOOKUP(H235, Film_Workers!$B$2:$AR$55, 24, FALSE), D235=12, VLOOKUP(H235, Film_Workers!$B$2:$AR$55, 25, FALSE)), C235=2016, _xlfn.IFS(D235=1, VLOOKUP(H235, Film_Workers!$B$2:$AR$55, 26, FALSE), D235=2, VLOOKUP(H235, Film_Workers!$B$2:$AR$55, 27, FALSE), D235=3, VLOOKUP(H235, Film_Workers!$B$2:$AR$55, 28, FALSE), D235=4, VLOOKUP(H235, Film_Workers!$B$2:$AR$55, 29, FALSE), D235=5, VLOOKUP(H235, Film_Workers!$B$2:$AR$55, 30, FALSE), D235=6, VLOOKUP(H235, Film_Workers!$B$2:$AR$55, 31, FALSE), D235=7, VLOOKUP(H235, Film_Workers!$B$2:$AR$55, 32, FALSE), D235=8, VLOOKUP(H235, Film_Workers!$B$2:$AR$55, 33, FALSE), D235=9, VLOOKUP(H235, Film_Workers!$B$2:$AR$55, 34, FALSE), D235=10, VLOOKUP(H235, Film_Workers!$B$2:$AR$55, 35, FALSE), D235=11, VLOOKUP(H235, Film_Workers!$B$2:$AR$55, 36, FALSE), D235=12, VLOOKUP(H235, Film_Workers!$B$2:$AR$55, 37, FALSE)), C235=2017, _xlfn.IFS(D235=1, VLOOKUP(H235, Film_Workers!$B$2:$AR$55, 38, FALSE), D235=2, VLOOKUP(H235, Film_Workers!$B$2:$AR$55, 39, FALSE), D235=3, VLOOKUP(H235, Film_Workers!$B$2:$AR$55, 40, FALSE), D235=4, VLOOKUP(H235, Film_Workers!$B$2:$AR$55, 41, FALSE), D235=5, VLOOKUP(H235, Film_Workers!$B$2:$AR$55, 42, FALSE), D235=6, VLOOKUP(H235, Film_Workers!$B$2:$AR$55, 43)))</f>
        <v>11618</v>
      </c>
      <c r="W235">
        <f>_xlfn.IFS(C235=2014, _xlfn.IFS(D235=1, VLOOKUP(H235, Priv_Workers!$B$2:$AR$55, 2, FALSE), D235=2, VLOOKUP(H235, Priv_Workers!$B$2:$AR$55, 3, FALSE), D235=3, VLOOKUP(H235, Priv_Workers!$B$2:$AR$55, 4, FALSE), D235=4, VLOOKUP(H235, Priv_Workers!$B$2:$AR$55, 5, FALSE), D235=5, VLOOKUP(H235, Priv_Workers!$B$2:$AR$55, 6, FALSE), D235=6, VLOOKUP(H235, Priv_Workers!$B$2:$AR$55, 7, FALSE), D235=7, VLOOKUP(H235, Priv_Workers!$B$2:$AR$55, 8, FALSE), D235=8, VLOOKUP(H235, Priv_Workers!$B$2:$AR$55, 9, FALSE), D235=9, VLOOKUP(H235, Priv_Workers!$B$2:$AR$55, 10, FALSE), D235=10, VLOOKUP(H235, Priv_Workers!$B$2:$AR$55, 11, FALSE), D235=11, VLOOKUP(H235, Priv_Workers!$B$2:$AR$55, 12, FALSE), D235=12, VLOOKUP(H235, Priv_Workers!$B$2:$AR$55, 13, FALSE)), C235=2015, _xlfn.IFS(D235=1, VLOOKUP(H235, Priv_Workers!$B$2:$AR$55, 14, FALSE), D235=2, VLOOKUP(H235, Priv_Workers!$B$2:$AR$55, 15, FALSE), D235=3, VLOOKUP(H235, Priv_Workers!$B$2:$AR$55, 16, FALSE), D235=4, VLOOKUP(H235, Priv_Workers!$B$2:$AR$55, 17, FALSE), D235=5, VLOOKUP(H235, Priv_Workers!$B$2:$AR$55, 18, FALSE), D235=6, VLOOKUP(H235, Priv_Workers!$B$2:$AR$55, 19, FALSE), D235=7, VLOOKUP(H235, Priv_Workers!$B$2:$AR$55, 20, FALSE), D235=8, VLOOKUP(H235, Priv_Workers!$B$2:$AR$55, 21, FALSE), D235=9, VLOOKUP(H235, Priv_Workers!$B$2:$AR$55, 22, FALSE), D235=10, VLOOKUP(H235, Priv_Workers!$B$2:$AR$55, 23, FALSE), D235=11, VLOOKUP(H235, Priv_Workers!$B$2:$AR$55, 24, FALSE), D235=12, VLOOKUP(H235, Priv_Workers!$B$2:$AR$55, 25, FALSE)), C235=2016, _xlfn.IFS(D235=1, VLOOKUP(H235, Priv_Workers!$B$2:$AR$55, 26, FALSE), D235=2, VLOOKUP(H235, Priv_Workers!$B$2:$AR$55, 27, FALSE), D235=3, VLOOKUP(H235, Priv_Workers!$B$2:$AR$55, 28, FALSE), D235=4, VLOOKUP(H235, Priv_Workers!$B$2:$AR$55, 29, FALSE), D235=5, VLOOKUP(H235, Priv_Workers!$B$2:$AR$55, 30, FALSE), D235=6, VLOOKUP(H235, Priv_Workers!$B$2:$AR$55, 31, FALSE), D235=7, VLOOKUP(H235, Priv_Workers!$B$2:$AR$55, 32, FALSE), D235=8, VLOOKUP(H235, Priv_Workers!$B$2:$AR$55, 33, FALSE), D235=9, VLOOKUP(H235, Priv_Workers!$B$2:$AR$55, 34, FALSE), D235=10, VLOOKUP(H235, Priv_Workers!$B$2:$AR$55, 35, FALSE), D235=11, VLOOKUP(H235, Priv_Workers!$B$2:$AR$55, 36, FALSE), D235=12, VLOOKUP(H235, Priv_Workers!$B$2:$AR$55, 37, FALSE)), C235=2017, _xlfn.IFS(D235=1, VLOOKUP(H235, Priv_Workers!$B$2:$AR$55, 38, FALSE), D235=2, VLOOKUP(H235, Priv_Workers!$B$2:$AR$55, 39, FALSE), D235=3, VLOOKUP(H235, Priv_Workers!$B$2:$AR$55, 40, FALSE), D235=4, VLOOKUP(H235, Priv_Workers!$B$2:$AR$55, 41, FALSE), D235=5, VLOOKUP(H235, Priv_Workers!$B$2:$AR$55, 42, FALSE), D235=6, VLOOKUP(H235, Priv_Workers!$B$2:$AR$55, 43)))</f>
        <v>3601136</v>
      </c>
      <c r="X235" s="15">
        <f t="shared" si="27"/>
        <v>3.226204175571264E-3</v>
      </c>
      <c r="Y235" s="8">
        <f>_xlfn.IFS(C235=2014, _xlfn.IFS(E235=1, VLOOKUP(H235, Wage_Info!$B$2:$AD$55, 2, FALSE), E235=2, VLOOKUP(H235, Wage_Info!$B$2:$AD$55, 3, FALSE), E235=3, VLOOKUP(H235, Wage_Info!$B$2:$AD$55, 4, FALSE), E235=4, VLOOKUP(H235, Wage_Info!$B$2:$AD$55, 5, FALSE)), C235=2015, _xlfn.IFS(E235=1, VLOOKUP(H235, Wage_Info!$B$2:$AD$55, 6, FALSE), E235=2, VLOOKUP(H235, Wage_Info!$B$2:$AD$55, 7, FALSE), E235=3, VLOOKUP(H235, Wage_Info!$B$2:$AD$55, 8, FALSE), E235=4, VLOOKUP(H235, Wage_Info!$B$2:$AD$55, 9, FALSE)), C235=2016, _xlfn.IFS(E235=1, VLOOKUP(H235, Wage_Info!$B$2:$AD$55, 10, FALSE), E235=2, VLOOKUP(H235, Wage_Info!$B$2:$AD$55, 11, FALSE), E235=3, VLOOKUP(H235, Wage_Info!$B$2:$AD$55, 12, FALSE), E235=4, VLOOKUP(H235, Wage_Info!$B$2:$AD$55, 13, FALSE)), C235=2017, _xlfn.IFS(E235=1, VLOOKUP(H235, Wage_Info!$B$2:$AD$55, 14, FALSE), E235=2, VLOOKUP(H235, Wage_Info!$B$2:$AD$55, 15, FALSE)))</f>
        <v>109328077</v>
      </c>
      <c r="Z235" s="8">
        <f>_xlfn.IFS(C235=2014, _xlfn.IFS(E235=1, VLOOKUP(H235, Wage_Info!$B$2:$AD$55, 16, FALSE), E235=2, VLOOKUP(H235, Wage_Info!$B$2:$AD$55, 17, FALSE), E235=3, VLOOKUP(H235, Wage_Info!$B$2:$AD$55, 18, FALSE), E235=4, VLOOKUP(H235, Wage_Info!$B$2:$AD$55, 19, FALSE)), C235=2015, _xlfn.IFS(E235=1, VLOOKUP(H235, Wage_Info!$B$2:$AD$55, 20, FALSE), E235=2, VLOOKUP(H235, Wage_Info!$B$2:$AD$55, 21, FALSE), E235=3, VLOOKUP(H235, Wage_Info!$B$2:$AD$55, 22, FALSE), E235=4, VLOOKUP(H235, Wage_Info!$B$2:$AD$55, 23, FALSE)), C235=2016, _xlfn.IFS(E235=1, VLOOKUP(H235, Wage_Info!$B$2:$AD$55, 24, FALSE), E235=2, VLOOKUP(H235, Wage_Info!$B$2:$AD$55, 25, FALSE), E235=3, VLOOKUP(H235, Wage_Info!$B$2:$AD$55, 26, FALSE), E235=4, VLOOKUP(H235, Wage_Info!$B$2:$AD$55, 27, FALSE)), C235=2017, _xlfn.IFS(E235=1, VLOOKUP(H235, Wage_Info!$B$2:$AD$55, 28, FALSE), E235=2, VLOOKUP(H235, Wage_Info!$B$2:$AD$55, 29, FALSE)))</f>
        <v>47552199036</v>
      </c>
      <c r="AA235" s="16">
        <f t="shared" si="28"/>
        <v>2.2991171642184577E-3</v>
      </c>
      <c r="AB235">
        <f>Key!C277</f>
        <v>1</v>
      </c>
      <c r="AC235">
        <f t="shared" si="29"/>
        <v>0</v>
      </c>
      <c r="AD235">
        <f t="shared" si="30"/>
        <v>0</v>
      </c>
      <c r="AE235">
        <f t="shared" si="31"/>
        <v>0</v>
      </c>
    </row>
    <row r="236" spans="1:31" x14ac:dyDescent="0.3">
      <c r="A236">
        <v>320</v>
      </c>
      <c r="B236">
        <v>139</v>
      </c>
      <c r="C236">
        <v>2015</v>
      </c>
      <c r="D236">
        <v>12</v>
      </c>
      <c r="E236">
        <f t="shared" si="24"/>
        <v>4</v>
      </c>
      <c r="F236">
        <v>2017</v>
      </c>
      <c r="G236" t="s">
        <v>184</v>
      </c>
      <c r="H236" s="13">
        <f>VALUE(IF(G236="foreign",53,SUBSTITUTE(G236,G236,VLOOKUP(G236,Key!$F$2:$G$55,2,))))</f>
        <v>5</v>
      </c>
      <c r="I236" t="s">
        <v>184</v>
      </c>
      <c r="J236">
        <f>VALUE(_xlfn.IFS(I236="foreign",53,I236="fictional",54,NOT(OR(I236="foreign",I236="fictional")),SUBSTITUTE(I236,I236,VLOOKUP(I236,Key!$F$2:$G$55,2,))))</f>
        <v>5</v>
      </c>
      <c r="K236">
        <f t="shared" si="25"/>
        <v>1</v>
      </c>
      <c r="L236">
        <f>VLOOKUP(H236, Key!$G$2:$J$54, 2)</f>
        <v>3</v>
      </c>
      <c r="M236">
        <f>VLOOKUP(J236, Key!$G$2:$J$54, 2)</f>
        <v>3</v>
      </c>
      <c r="N236">
        <f>VLOOKUP("*"&amp;G236&amp;"*",Key!$M$2:$N$6,2,FALSE)</f>
        <v>4</v>
      </c>
      <c r="O236">
        <f>VLOOKUP("*"&amp;G236&amp;"*",Key!$Q$2:$R$11,2,FALSE)</f>
        <v>6</v>
      </c>
      <c r="P236">
        <v>1010</v>
      </c>
      <c r="Q236" s="8">
        <v>10000000</v>
      </c>
      <c r="R236" t="s">
        <v>338</v>
      </c>
      <c r="S236">
        <f>VLOOKUP(R236, Key!$T$2:$U$27, 2, FALSE)</f>
        <v>14</v>
      </c>
      <c r="T236">
        <f t="shared" si="26"/>
        <v>1</v>
      </c>
      <c r="U236">
        <f>_xlfn.IFS(F236=2017, VLOOKUP(H236, 'State Pop'!$B$2:$F$55,5),F236=2016, VLOOKUP(H236, 'State Pop'!$B$2:$F$55,4), F236=2015, VLOOKUP(H236, 'State Pop'!$B$2:$F$55,3), F236=2014, VLOOKUP(H236, 'State Pop'!$B$2:$F$55,2))</f>
        <v>39536653</v>
      </c>
      <c r="V236">
        <f>_xlfn.IFS(C236=2014, _xlfn.IFS(D236=1, VLOOKUP(H236, Film_Workers!$B$2:$AR$55, 2, FALSE), D236=2, VLOOKUP(H236, Film_Workers!$B$2:$AR$55, 3, FALSE), D236=3, VLOOKUP(H236, Film_Workers!$B$2:$AR$55, 4, FALSE), D236=4, VLOOKUP(H236, Film_Workers!$B$2:$AR$55, 5, FALSE), D236=5, VLOOKUP(H236, Film_Workers!$B$2:$AR$55, 6, FALSE), D236=6, VLOOKUP(H236, Film_Workers!$B$2:$AR$55, 7, FALSE), D236=7, VLOOKUP(H236, Film_Workers!$B$2:$AR$55, 8, FALSE), D236=8, VLOOKUP(H236, Film_Workers!$B$2:$AR$55, 9, FALSE), D236=9, VLOOKUP(H236, Film_Workers!$B$2:$AR$55, 10, FALSE), D236=10, VLOOKUP(H236, Film_Workers!$B$2:$AR$55, 11, FALSE), D236=11, VLOOKUP(H236, Film_Workers!$B$2:$AR$55, 12, FALSE), D236=12, VLOOKUP(H236, Film_Workers!$B$2:$AR$55, 13, FALSE)), C236=2015, _xlfn.IFS(D236=1, VLOOKUP(H236, Film_Workers!$B$2:$AR$55, 14, FALSE), D236=2, VLOOKUP(H236, Film_Workers!$B$2:$AR$55, 15, FALSE), D236=3, VLOOKUP(H236, Film_Workers!$B$2:$AR$55, 16, FALSE), D236=4, VLOOKUP(H236, Film_Workers!$B$2:$AR$55, 17, FALSE), D236=5, VLOOKUP(H236, Film_Workers!$B$2:$AR$55, 18, FALSE), D236=6, VLOOKUP(H236, Film_Workers!$B$2:$AR$55, 19, FALSE), D236=7, VLOOKUP(H236, Film_Workers!$B$2:$AR$55, 20, FALSE), D236=8, VLOOKUP(H236, Film_Workers!$B$2:$AR$55, 21, FALSE), D236=9, VLOOKUP(H236, Film_Workers!$B$2:$AR$55, 22, FALSE), D236=10, VLOOKUP(H236, Film_Workers!$B$2:$AR$55, 23, FALSE), D236=11, VLOOKUP(H236, Film_Workers!$B$2:$AR$55, 24, FALSE), D236=12, VLOOKUP(H236, Film_Workers!$B$2:$AR$55, 25, FALSE)), C236=2016, _xlfn.IFS(D236=1, VLOOKUP(H236, Film_Workers!$B$2:$AR$55, 26, FALSE), D236=2, VLOOKUP(H236, Film_Workers!$B$2:$AR$55, 27, FALSE), D236=3, VLOOKUP(H236, Film_Workers!$B$2:$AR$55, 28, FALSE), D236=4, VLOOKUP(H236, Film_Workers!$B$2:$AR$55, 29, FALSE), D236=5, VLOOKUP(H236, Film_Workers!$B$2:$AR$55, 30, FALSE), D236=6, VLOOKUP(H236, Film_Workers!$B$2:$AR$55, 31, FALSE), D236=7, VLOOKUP(H236, Film_Workers!$B$2:$AR$55, 32, FALSE), D236=8, VLOOKUP(H236, Film_Workers!$B$2:$AR$55, 33, FALSE), D236=9, VLOOKUP(H236, Film_Workers!$B$2:$AR$55, 34, FALSE), D236=10, VLOOKUP(H236, Film_Workers!$B$2:$AR$55, 35, FALSE), D236=11, VLOOKUP(H236, Film_Workers!$B$2:$AR$55, 36, FALSE), D236=12, VLOOKUP(H236, Film_Workers!$B$2:$AR$55, 37, FALSE)), C236=2017, _xlfn.IFS(D236=1, VLOOKUP(H236, Film_Workers!$B$2:$AR$55, 38, FALSE), D236=2, VLOOKUP(H236, Film_Workers!$B$2:$AR$55, 39, FALSE), D236=3, VLOOKUP(H236, Film_Workers!$B$2:$AR$55, 40, FALSE), D236=4, VLOOKUP(H236, Film_Workers!$B$2:$AR$55, 41, FALSE), D236=5, VLOOKUP(H236, Film_Workers!$B$2:$AR$55, 42, FALSE), D236=6, VLOOKUP(H236, Film_Workers!$B$2:$AR$55, 43)))</f>
        <v>124487</v>
      </c>
      <c r="W236">
        <f>_xlfn.IFS(C236=2014, _xlfn.IFS(D236=1, VLOOKUP(H236, Priv_Workers!$B$2:$AR$55, 2, FALSE), D236=2, VLOOKUP(H236, Priv_Workers!$B$2:$AR$55, 3, FALSE), D236=3, VLOOKUP(H236, Priv_Workers!$B$2:$AR$55, 4, FALSE), D236=4, VLOOKUP(H236, Priv_Workers!$B$2:$AR$55, 5, FALSE), D236=5, VLOOKUP(H236, Priv_Workers!$B$2:$AR$55, 6, FALSE), D236=6, VLOOKUP(H236, Priv_Workers!$B$2:$AR$55, 7, FALSE), D236=7, VLOOKUP(H236, Priv_Workers!$B$2:$AR$55, 8, FALSE), D236=8, VLOOKUP(H236, Priv_Workers!$B$2:$AR$55, 9, FALSE), D236=9, VLOOKUP(H236, Priv_Workers!$B$2:$AR$55, 10, FALSE), D236=10, VLOOKUP(H236, Priv_Workers!$B$2:$AR$55, 11, FALSE), D236=11, VLOOKUP(H236, Priv_Workers!$B$2:$AR$55, 12, FALSE), D236=12, VLOOKUP(H236, Priv_Workers!$B$2:$AR$55, 13, FALSE)), C236=2015, _xlfn.IFS(D236=1, VLOOKUP(H236, Priv_Workers!$B$2:$AR$55, 14, FALSE), D236=2, VLOOKUP(H236, Priv_Workers!$B$2:$AR$55, 15, FALSE), D236=3, VLOOKUP(H236, Priv_Workers!$B$2:$AR$55, 16, FALSE), D236=4, VLOOKUP(H236, Priv_Workers!$B$2:$AR$55, 17, FALSE), D236=5, VLOOKUP(H236, Priv_Workers!$B$2:$AR$55, 18, FALSE), D236=6, VLOOKUP(H236, Priv_Workers!$B$2:$AR$55, 19, FALSE), D236=7, VLOOKUP(H236, Priv_Workers!$B$2:$AR$55, 20, FALSE), D236=8, VLOOKUP(H236, Priv_Workers!$B$2:$AR$55, 21, FALSE), D236=9, VLOOKUP(H236, Priv_Workers!$B$2:$AR$55, 22, FALSE), D236=10, VLOOKUP(H236, Priv_Workers!$B$2:$AR$55, 23, FALSE), D236=11, VLOOKUP(H236, Priv_Workers!$B$2:$AR$55, 24, FALSE), D236=12, VLOOKUP(H236, Priv_Workers!$B$2:$AR$55, 25, FALSE)), C236=2016, _xlfn.IFS(D236=1, VLOOKUP(H236, Priv_Workers!$B$2:$AR$55, 26, FALSE), D236=2, VLOOKUP(H236, Priv_Workers!$B$2:$AR$55, 27, FALSE), D236=3, VLOOKUP(H236, Priv_Workers!$B$2:$AR$55, 28, FALSE), D236=4, VLOOKUP(H236, Priv_Workers!$B$2:$AR$55, 29, FALSE), D236=5, VLOOKUP(H236, Priv_Workers!$B$2:$AR$55, 30, FALSE), D236=6, VLOOKUP(H236, Priv_Workers!$B$2:$AR$55, 31, FALSE), D236=7, VLOOKUP(H236, Priv_Workers!$B$2:$AR$55, 32, FALSE), D236=8, VLOOKUP(H236, Priv_Workers!$B$2:$AR$55, 33, FALSE), D236=9, VLOOKUP(H236, Priv_Workers!$B$2:$AR$55, 34, FALSE), D236=10, VLOOKUP(H236, Priv_Workers!$B$2:$AR$55, 35, FALSE), D236=11, VLOOKUP(H236, Priv_Workers!$B$2:$AR$55, 36, FALSE), D236=12, VLOOKUP(H236, Priv_Workers!$B$2:$AR$55, 37, FALSE)), C236=2017, _xlfn.IFS(D236=1, VLOOKUP(H236, Priv_Workers!$B$2:$AR$55, 38, FALSE), D236=2, VLOOKUP(H236, Priv_Workers!$B$2:$AR$55, 39, FALSE), D236=3, VLOOKUP(H236, Priv_Workers!$B$2:$AR$55, 40, FALSE), D236=4, VLOOKUP(H236, Priv_Workers!$B$2:$AR$55, 41, FALSE), D236=5, VLOOKUP(H236, Priv_Workers!$B$2:$AR$55, 42, FALSE), D236=6, VLOOKUP(H236, Priv_Workers!$B$2:$AR$55, 43)))</f>
        <v>14183917</v>
      </c>
      <c r="X236" s="15">
        <f t="shared" si="27"/>
        <v>8.776630602110827E-3</v>
      </c>
      <c r="Y236" s="8">
        <f>_xlfn.IFS(C236=2014, _xlfn.IFS(E236=1, VLOOKUP(H236, Wage_Info!$B$2:$AD$55, 2, FALSE), E236=2, VLOOKUP(H236, Wage_Info!$B$2:$AD$55, 3, FALSE), E236=3, VLOOKUP(H236, Wage_Info!$B$2:$AD$55, 4, FALSE), E236=4, VLOOKUP(H236, Wage_Info!$B$2:$AD$55, 5, FALSE)), C236=2015, _xlfn.IFS(E236=1, VLOOKUP(H236, Wage_Info!$B$2:$AD$55, 6, FALSE), E236=2, VLOOKUP(H236, Wage_Info!$B$2:$AD$55, 7, FALSE), E236=3, VLOOKUP(H236, Wage_Info!$B$2:$AD$55, 8, FALSE), E236=4, VLOOKUP(H236, Wage_Info!$B$2:$AD$55, 9, FALSE)), C236=2016, _xlfn.IFS(E236=1, VLOOKUP(H236, Wage_Info!$B$2:$AD$55, 10, FALSE), E236=2, VLOOKUP(H236, Wage_Info!$B$2:$AD$55, 11, FALSE), E236=3, VLOOKUP(H236, Wage_Info!$B$2:$AD$55, 12, FALSE), E236=4, VLOOKUP(H236, Wage_Info!$B$2:$AD$55, 13, FALSE)), C236=2017, _xlfn.IFS(E236=1, VLOOKUP(H236, Wage_Info!$B$2:$AD$55, 14, FALSE), E236=2, VLOOKUP(H236, Wage_Info!$B$2:$AD$55, 15, FALSE)))</f>
        <v>4081891207</v>
      </c>
      <c r="Z236" s="8">
        <f>_xlfn.IFS(C236=2014, _xlfn.IFS(E236=1, VLOOKUP(H236, Wage_Info!$B$2:$AD$55, 16, FALSE), E236=2, VLOOKUP(H236, Wage_Info!$B$2:$AD$55, 17, FALSE), E236=3, VLOOKUP(H236, Wage_Info!$B$2:$AD$55, 18, FALSE), E236=4, VLOOKUP(H236, Wage_Info!$B$2:$AD$55, 19, FALSE)), C236=2015, _xlfn.IFS(E236=1, VLOOKUP(H236, Wage_Info!$B$2:$AD$55, 20, FALSE), E236=2, VLOOKUP(H236, Wage_Info!$B$2:$AD$55, 21, FALSE), E236=3, VLOOKUP(H236, Wage_Info!$B$2:$AD$55, 22, FALSE), E236=4, VLOOKUP(H236, Wage_Info!$B$2:$AD$55, 23, FALSE)), C236=2016, _xlfn.IFS(E236=1, VLOOKUP(H236, Wage_Info!$B$2:$AD$55, 24, FALSE), E236=2, VLOOKUP(H236, Wage_Info!$B$2:$AD$55, 25, FALSE), E236=3, VLOOKUP(H236, Wage_Info!$B$2:$AD$55, 26, FALSE), E236=4, VLOOKUP(H236, Wage_Info!$B$2:$AD$55, 27, FALSE)), C236=2017, _xlfn.IFS(E236=1, VLOOKUP(H236, Wage_Info!$B$2:$AD$55, 28, FALSE), E236=2, VLOOKUP(H236, Wage_Info!$B$2:$AD$55, 29, FALSE)))</f>
        <v>235852119833</v>
      </c>
      <c r="AA236" s="16">
        <f t="shared" si="28"/>
        <v>1.7306993932851941E-2</v>
      </c>
      <c r="AB236">
        <f>Key!C321</f>
        <v>1</v>
      </c>
      <c r="AC236">
        <f t="shared" si="29"/>
        <v>1</v>
      </c>
      <c r="AD236">
        <f t="shared" si="30"/>
        <v>0</v>
      </c>
      <c r="AE236">
        <f t="shared" si="31"/>
        <v>1</v>
      </c>
    </row>
    <row r="237" spans="1:31" x14ac:dyDescent="0.3">
      <c r="A237">
        <v>179</v>
      </c>
      <c r="B237">
        <v>179</v>
      </c>
      <c r="C237">
        <v>2014</v>
      </c>
      <c r="D237">
        <v>1</v>
      </c>
      <c r="E237">
        <f t="shared" si="24"/>
        <v>1</v>
      </c>
      <c r="F237">
        <v>2016</v>
      </c>
      <c r="G237" t="s">
        <v>28</v>
      </c>
      <c r="H237" s="13">
        <f>VALUE(IF(G237="foreign",53,SUBSTITUTE(G237,G237,VLOOKUP(G237,Key!$F$2:$G$55,2,))))</f>
        <v>19</v>
      </c>
      <c r="I237" t="s">
        <v>19</v>
      </c>
      <c r="J237">
        <f>VALUE(_xlfn.IFS(I237="foreign",53,I237="fictional",54,NOT(OR(I237="foreign",I237="fictional")),SUBSTITUTE(I237,I237,VLOOKUP(I237,Key!$F$2:$G$55,2,))))</f>
        <v>10</v>
      </c>
      <c r="K237">
        <f t="shared" si="25"/>
        <v>0</v>
      </c>
      <c r="L237">
        <f>VLOOKUP(H237, Key!$G$2:$J$54, 2)</f>
        <v>4</v>
      </c>
      <c r="M237">
        <f>VLOOKUP(J237, Key!$G$2:$J$54, 2)</f>
        <v>3</v>
      </c>
      <c r="N237">
        <f>VLOOKUP("*"&amp;G237&amp;"*",Key!$M$2:$N$6,2,FALSE)</f>
        <v>3</v>
      </c>
      <c r="O237">
        <f>VLOOKUP("*"&amp;G237&amp;"*",Key!$Q$2:$R$11,2,FALSE)</f>
        <v>9</v>
      </c>
      <c r="P237">
        <v>521</v>
      </c>
      <c r="Q237" s="8">
        <v>18000000</v>
      </c>
      <c r="R237" t="s">
        <v>176</v>
      </c>
      <c r="S237">
        <f>VLOOKUP(R237, Key!$T$2:$U$23, 2, FALSE)</f>
        <v>3</v>
      </c>
      <c r="T237">
        <f t="shared" si="26"/>
        <v>0</v>
      </c>
      <c r="U237">
        <f>_xlfn.IFS(F237=2017, VLOOKUP(H237, 'State Pop'!$B$2:$F$55,5),F237=2016, VLOOKUP(H237, 'State Pop'!$B$2:$F$55,4), F237=2015, VLOOKUP(H237, 'State Pop'!$B$2:$F$55,3), F237=2014, VLOOKUP(H237, 'State Pop'!$B$2:$F$55,2))</f>
        <v>4686157</v>
      </c>
      <c r="V237">
        <f>_xlfn.IFS(C237=2014, _xlfn.IFS(D237=1, VLOOKUP(H237, Film_Workers!$B$2:$AR$55, 2, FALSE), D237=2, VLOOKUP(H237, Film_Workers!$B$2:$AR$55, 3, FALSE), D237=3, VLOOKUP(H237, Film_Workers!$B$2:$AR$55, 4, FALSE), D237=4, VLOOKUP(H237, Film_Workers!$B$2:$AR$55, 5, FALSE), D237=5, VLOOKUP(H237, Film_Workers!$B$2:$AR$55, 6, FALSE), D237=6, VLOOKUP(H237, Film_Workers!$B$2:$AR$55, 7, FALSE), D237=7, VLOOKUP(H237, Film_Workers!$B$2:$AR$55, 8, FALSE), D237=8, VLOOKUP(H237, Film_Workers!$B$2:$AR$55, 9, FALSE), D237=9, VLOOKUP(H237, Film_Workers!$B$2:$AR$55, 10, FALSE), D237=10, VLOOKUP(H237, Film_Workers!$B$2:$AR$55, 11, FALSE), D237=11, VLOOKUP(H237, Film_Workers!$B$2:$AR$55, 12, FALSE), D237=12, VLOOKUP(H237, Film_Workers!$B$2:$AR$55, 13, FALSE)), C237=2015, _xlfn.IFS(D237=1, VLOOKUP(H237, Film_Workers!$B$2:$AR$55, 14, FALSE), D237=2, VLOOKUP(H237, Film_Workers!$B$2:$AR$55, 15, FALSE), D237=3, VLOOKUP(H237, Film_Workers!$B$2:$AR$55, 16, FALSE), D237=4, VLOOKUP(H237, Film_Workers!$B$2:$AR$55, 17, FALSE), D237=5, VLOOKUP(H237, Film_Workers!$B$2:$AR$55, 18, FALSE), D237=6, VLOOKUP(H237, Film_Workers!$B$2:$AR$55, 19, FALSE), D237=7, VLOOKUP(H237, Film_Workers!$B$2:$AR$55, 20, FALSE), D237=8, VLOOKUP(H237, Film_Workers!$B$2:$AR$55, 21, FALSE), D237=9, VLOOKUP(H237, Film_Workers!$B$2:$AR$55, 22, FALSE), D237=10, VLOOKUP(H237, Film_Workers!$B$2:$AR$55, 23, FALSE), D237=11, VLOOKUP(H237, Film_Workers!$B$2:$AR$55, 24, FALSE), D237=12, VLOOKUP(H237, Film_Workers!$B$2:$AR$55, 25, FALSE)), C237=2016, _xlfn.IFS(D237=1, VLOOKUP(H237, Film_Workers!$B$2:$AR$55, 26, FALSE), D237=2, VLOOKUP(H237, Film_Workers!$B$2:$AR$55, 27, FALSE), D237=3, VLOOKUP(H237, Film_Workers!$B$2:$AR$55, 28, FALSE), D237=4, VLOOKUP(H237, Film_Workers!$B$2:$AR$55, 29, FALSE), D237=5, VLOOKUP(H237, Film_Workers!$B$2:$AR$55, 30, FALSE), D237=6, VLOOKUP(H237, Film_Workers!$B$2:$AR$55, 31, FALSE), D237=7, VLOOKUP(H237, Film_Workers!$B$2:$AR$55, 32, FALSE), D237=8, VLOOKUP(H237, Film_Workers!$B$2:$AR$55, 33, FALSE), D237=9, VLOOKUP(H237, Film_Workers!$B$2:$AR$55, 34, FALSE), D237=10, VLOOKUP(H237, Film_Workers!$B$2:$AR$55, 35, FALSE), D237=11, VLOOKUP(H237, Film_Workers!$B$2:$AR$55, 36, FALSE), D237=12, VLOOKUP(H237, Film_Workers!$B$2:$AR$55, 37, FALSE)), C237=2017, _xlfn.IFS(D237=1, VLOOKUP(H237, Film_Workers!$B$2:$AR$55, 38, FALSE), D237=2, VLOOKUP(H237, Film_Workers!$B$2:$AR$55, 39, FALSE), D237=3, VLOOKUP(H237, Film_Workers!$B$2:$AR$55, 40, FALSE), D237=4, VLOOKUP(H237, Film_Workers!$B$2:$AR$55, 41, FALSE), D237=5, VLOOKUP(H237, Film_Workers!$B$2:$AR$55, 42, FALSE), D237=6, VLOOKUP(H237, Film_Workers!$B$2:$AR$55, 43)))</f>
        <v>2808</v>
      </c>
      <c r="W237">
        <f>_xlfn.IFS(C237=2014, _xlfn.IFS(D237=1, VLOOKUP(H237, Priv_Workers!$B$2:$AR$55, 2, FALSE), D237=2, VLOOKUP(H237, Priv_Workers!$B$2:$AR$55, 3, FALSE), D237=3, VLOOKUP(H237, Priv_Workers!$B$2:$AR$55, 4, FALSE), D237=4, VLOOKUP(H237, Priv_Workers!$B$2:$AR$55, 5, FALSE), D237=5, VLOOKUP(H237, Priv_Workers!$B$2:$AR$55, 6, FALSE), D237=6, VLOOKUP(H237, Priv_Workers!$B$2:$AR$55, 7, FALSE), D237=7, VLOOKUP(H237, Priv_Workers!$B$2:$AR$55, 8, FALSE), D237=8, VLOOKUP(H237, Priv_Workers!$B$2:$AR$55, 9, FALSE), D237=9, VLOOKUP(H237, Priv_Workers!$B$2:$AR$55, 10, FALSE), D237=10, VLOOKUP(H237, Priv_Workers!$B$2:$AR$55, 11, FALSE), D237=11, VLOOKUP(H237, Priv_Workers!$B$2:$AR$55, 12, FALSE), D237=12, VLOOKUP(H237, Priv_Workers!$B$2:$AR$55, 13, FALSE)), C237=2015, _xlfn.IFS(D237=1, VLOOKUP(H237, Priv_Workers!$B$2:$AR$55, 14, FALSE), D237=2, VLOOKUP(H237, Priv_Workers!$B$2:$AR$55, 15, FALSE), D237=3, VLOOKUP(H237, Priv_Workers!$B$2:$AR$55, 16, FALSE), D237=4, VLOOKUP(H237, Priv_Workers!$B$2:$AR$55, 17, FALSE), D237=5, VLOOKUP(H237, Priv_Workers!$B$2:$AR$55, 18, FALSE), D237=6, VLOOKUP(H237, Priv_Workers!$B$2:$AR$55, 19, FALSE), D237=7, VLOOKUP(H237, Priv_Workers!$B$2:$AR$55, 20, FALSE), D237=8, VLOOKUP(H237, Priv_Workers!$B$2:$AR$55, 21, FALSE), D237=9, VLOOKUP(H237, Priv_Workers!$B$2:$AR$55, 22, FALSE), D237=10, VLOOKUP(H237, Priv_Workers!$B$2:$AR$55, 23, FALSE), D237=11, VLOOKUP(H237, Priv_Workers!$B$2:$AR$55, 24, FALSE), D237=12, VLOOKUP(H237, Priv_Workers!$B$2:$AR$55, 25, FALSE)), C237=2016, _xlfn.IFS(D237=1, VLOOKUP(H237, Priv_Workers!$B$2:$AR$55, 26, FALSE), D237=2, VLOOKUP(H237, Priv_Workers!$B$2:$AR$55, 27, FALSE), D237=3, VLOOKUP(H237, Priv_Workers!$B$2:$AR$55, 28, FALSE), D237=4, VLOOKUP(H237, Priv_Workers!$B$2:$AR$55, 29, FALSE), D237=5, VLOOKUP(H237, Priv_Workers!$B$2:$AR$55, 30, FALSE), D237=6, VLOOKUP(H237, Priv_Workers!$B$2:$AR$55, 31, FALSE), D237=7, VLOOKUP(H237, Priv_Workers!$B$2:$AR$55, 32, FALSE), D237=8, VLOOKUP(H237, Priv_Workers!$B$2:$AR$55, 33, FALSE), D237=9, VLOOKUP(H237, Priv_Workers!$B$2:$AR$55, 34, FALSE), D237=10, VLOOKUP(H237, Priv_Workers!$B$2:$AR$55, 35, FALSE), D237=11, VLOOKUP(H237, Priv_Workers!$B$2:$AR$55, 36, FALSE), D237=12, VLOOKUP(H237, Priv_Workers!$B$2:$AR$55, 37, FALSE)), C237=2017, _xlfn.IFS(D237=1, VLOOKUP(H237, Priv_Workers!$B$2:$AR$55, 38, FALSE), D237=2, VLOOKUP(H237, Priv_Workers!$B$2:$AR$55, 39, FALSE), D237=3, VLOOKUP(H237, Priv_Workers!$B$2:$AR$55, 40, FALSE), D237=4, VLOOKUP(H237, Priv_Workers!$B$2:$AR$55, 41, FALSE), D237=5, VLOOKUP(H237, Priv_Workers!$B$2:$AR$55, 42, FALSE), D237=6, VLOOKUP(H237, Priv_Workers!$B$2:$AR$55, 43)))</f>
        <v>1572486</v>
      </c>
      <c r="X237" s="15">
        <f t="shared" si="27"/>
        <v>1.7857074721173989E-3</v>
      </c>
      <c r="Y237" s="8">
        <f>_xlfn.IFS(C237=2014, _xlfn.IFS(E237=1, VLOOKUP(H237, Wage_Info!$B$2:$AD$55, 2, FALSE), E237=2, VLOOKUP(H237, Wage_Info!$B$2:$AD$55, 3, FALSE), E237=3, VLOOKUP(H237, Wage_Info!$B$2:$AD$55, 4, FALSE), E237=4, VLOOKUP(H237, Wage_Info!$B$2:$AD$55, 5, FALSE)), C237=2015, _xlfn.IFS(E237=1, VLOOKUP(H237, Wage_Info!$B$2:$AD$55, 6, FALSE), E237=2, VLOOKUP(H237, Wage_Info!$B$2:$AD$55, 7, FALSE), E237=3, VLOOKUP(H237, Wage_Info!$B$2:$AD$55, 8, FALSE), E237=4, VLOOKUP(H237, Wage_Info!$B$2:$AD$55, 9, FALSE)), C237=2016, _xlfn.IFS(E237=1, VLOOKUP(H237, Wage_Info!$B$2:$AD$55, 10, FALSE), E237=2, VLOOKUP(H237, Wage_Info!$B$2:$AD$55, 11, FALSE), E237=3, VLOOKUP(H237, Wage_Info!$B$2:$AD$55, 12, FALSE), E237=4, VLOOKUP(H237, Wage_Info!$B$2:$AD$55, 13, FALSE)), C237=2017, _xlfn.IFS(E237=1, VLOOKUP(H237, Wage_Info!$B$2:$AD$55, 14, FALSE), E237=2, VLOOKUP(H237, Wage_Info!$B$2:$AD$55, 15, FALSE)))</f>
        <v>38563371</v>
      </c>
      <c r="Z237" s="8">
        <f>_xlfn.IFS(C237=2014, _xlfn.IFS(E237=1, VLOOKUP(H237, Wage_Info!$B$2:$AD$55, 16, FALSE), E237=2, VLOOKUP(H237, Wage_Info!$B$2:$AD$55, 17, FALSE), E237=3, VLOOKUP(H237, Wage_Info!$B$2:$AD$55, 18, FALSE), E237=4, VLOOKUP(H237, Wage_Info!$B$2:$AD$55, 19, FALSE)), C237=2015, _xlfn.IFS(E237=1, VLOOKUP(H237, Wage_Info!$B$2:$AD$55, 20, FALSE), E237=2, VLOOKUP(H237, Wage_Info!$B$2:$AD$55, 21, FALSE), E237=3, VLOOKUP(H237, Wage_Info!$B$2:$AD$55, 22, FALSE), E237=4, VLOOKUP(H237, Wage_Info!$B$2:$AD$55, 23, FALSE)), C237=2016, _xlfn.IFS(E237=1, VLOOKUP(H237, Wage_Info!$B$2:$AD$55, 24, FALSE), E237=2, VLOOKUP(H237, Wage_Info!$B$2:$AD$55, 25, FALSE), E237=3, VLOOKUP(H237, Wage_Info!$B$2:$AD$55, 26, FALSE), E237=4, VLOOKUP(H237, Wage_Info!$B$2:$AD$55, 27, FALSE)), C237=2017, _xlfn.IFS(E237=1, VLOOKUP(H237, Wage_Info!$B$2:$AD$55, 28, FALSE), E237=2, VLOOKUP(H237, Wage_Info!$B$2:$AD$55, 29, FALSE)))</f>
        <v>18041494298</v>
      </c>
      <c r="AA237" s="16">
        <f t="shared" si="28"/>
        <v>2.1374820933915081E-3</v>
      </c>
      <c r="AB237">
        <f>Key!C180</f>
        <v>1</v>
      </c>
      <c r="AC237">
        <f t="shared" si="29"/>
        <v>0</v>
      </c>
      <c r="AD237">
        <f t="shared" si="30"/>
        <v>0</v>
      </c>
      <c r="AE237">
        <f t="shared" si="31"/>
        <v>0</v>
      </c>
    </row>
    <row r="238" spans="1:31" x14ac:dyDescent="0.3">
      <c r="A238">
        <v>386</v>
      </c>
      <c r="B238">
        <v>66</v>
      </c>
      <c r="C238">
        <v>2014</v>
      </c>
      <c r="D238">
        <v>1</v>
      </c>
      <c r="E238">
        <f t="shared" si="24"/>
        <v>1</v>
      </c>
      <c r="F238">
        <v>2015</v>
      </c>
      <c r="G238" t="s">
        <v>282</v>
      </c>
      <c r="H238" s="13">
        <f>VALUE(IF(G238="foreign",53,SUBSTITUTE(G238,G238,VLOOKUP(G238,Key!$F$2:$G$55,2,))))</f>
        <v>53</v>
      </c>
      <c r="I238" t="s">
        <v>282</v>
      </c>
      <c r="J238">
        <f>VALUE(_xlfn.IFS(I238="foreign",53,I238="fictional",54,NOT(OR(I238="foreign",I238="fictional")),SUBSTITUTE(I238,I238,VLOOKUP(I238,Key!$F$2:$G$55,2,))))</f>
        <v>53</v>
      </c>
      <c r="K238">
        <f t="shared" si="25"/>
        <v>1</v>
      </c>
      <c r="L238">
        <f>VLOOKUP(H238, Key!$G$2:$J$54, 2)</f>
        <v>0</v>
      </c>
      <c r="M238">
        <f>VLOOKUP(J238, Key!$G$2:$J$54, 2)</f>
        <v>0</v>
      </c>
      <c r="N238">
        <f>VLOOKUP("*"&amp;G238&amp;"*",Key!$M$2:$N$6,2,FALSE)</f>
        <v>0</v>
      </c>
      <c r="O238">
        <f>VLOOKUP("*"&amp;G238&amp;"*",Key!$Q$2:$R$11,2,FALSE)</f>
        <v>0</v>
      </c>
      <c r="P238">
        <v>3009</v>
      </c>
      <c r="Q238" s="8">
        <v>55000000</v>
      </c>
      <c r="R238" t="s">
        <v>174</v>
      </c>
      <c r="S238">
        <f>VLOOKUP(R238, Key!$T$2:$U$27, 2, FALSE)</f>
        <v>1</v>
      </c>
      <c r="T238">
        <f t="shared" si="26"/>
        <v>0</v>
      </c>
      <c r="U238">
        <f>_xlfn.IFS(F238=2017, VLOOKUP(H238, 'State Pop'!$B$2:$F$55,5),F238=2016, VLOOKUP(H238, 'State Pop'!$B$2:$F$55,4), F238=2015, VLOOKUP(H238, 'State Pop'!$B$2:$F$55,3), F238=2014, VLOOKUP(H238, 'State Pop'!$B$2:$F$55,2))</f>
        <v>0</v>
      </c>
      <c r="V238">
        <f>_xlfn.IFS(C238=2014, _xlfn.IFS(D238=1, VLOOKUP(H238, Film_Workers!$B$2:$AR$55, 2, FALSE), D238=2, VLOOKUP(H238, Film_Workers!$B$2:$AR$55, 3, FALSE), D238=3, VLOOKUP(H238, Film_Workers!$B$2:$AR$55, 4, FALSE), D238=4, VLOOKUP(H238, Film_Workers!$B$2:$AR$55, 5, FALSE), D238=5, VLOOKUP(H238, Film_Workers!$B$2:$AR$55, 6, FALSE), D238=6, VLOOKUP(H238, Film_Workers!$B$2:$AR$55, 7, FALSE), D238=7, VLOOKUP(H238, Film_Workers!$B$2:$AR$55, 8, FALSE), D238=8, VLOOKUP(H238, Film_Workers!$B$2:$AR$55, 9, FALSE), D238=9, VLOOKUP(H238, Film_Workers!$B$2:$AR$55, 10, FALSE), D238=10, VLOOKUP(H238, Film_Workers!$B$2:$AR$55, 11, FALSE), D238=11, VLOOKUP(H238, Film_Workers!$B$2:$AR$55, 12, FALSE), D238=12, VLOOKUP(H238, Film_Workers!$B$2:$AR$55, 13, FALSE)), C238=2015, _xlfn.IFS(D238=1, VLOOKUP(H238, Film_Workers!$B$2:$AR$55, 14, FALSE), D238=2, VLOOKUP(H238, Film_Workers!$B$2:$AR$55, 15, FALSE), D238=3, VLOOKUP(H238, Film_Workers!$B$2:$AR$55, 16, FALSE), D238=4, VLOOKUP(H238, Film_Workers!$B$2:$AR$55, 17, FALSE), D238=5, VLOOKUP(H238, Film_Workers!$B$2:$AR$55, 18, FALSE), D238=6, VLOOKUP(H238, Film_Workers!$B$2:$AR$55, 19, FALSE), D238=7, VLOOKUP(H238, Film_Workers!$B$2:$AR$55, 20, FALSE), D238=8, VLOOKUP(H238, Film_Workers!$B$2:$AR$55, 21, FALSE), D238=9, VLOOKUP(H238, Film_Workers!$B$2:$AR$55, 22, FALSE), D238=10, VLOOKUP(H238, Film_Workers!$B$2:$AR$55, 23, FALSE), D238=11, VLOOKUP(H238, Film_Workers!$B$2:$AR$55, 24, FALSE), D238=12, VLOOKUP(H238, Film_Workers!$B$2:$AR$55, 25, FALSE)), C238=2016, _xlfn.IFS(D238=1, VLOOKUP(H238, Film_Workers!$B$2:$AR$55, 26, FALSE), D238=2, VLOOKUP(H238, Film_Workers!$B$2:$AR$55, 27, FALSE), D238=3, VLOOKUP(H238, Film_Workers!$B$2:$AR$55, 28, FALSE), D238=4, VLOOKUP(H238, Film_Workers!$B$2:$AR$55, 29, FALSE), D238=5, VLOOKUP(H238, Film_Workers!$B$2:$AR$55, 30, FALSE), D238=6, VLOOKUP(H238, Film_Workers!$B$2:$AR$55, 31, FALSE), D238=7, VLOOKUP(H238, Film_Workers!$B$2:$AR$55, 32, FALSE), D238=8, VLOOKUP(H238, Film_Workers!$B$2:$AR$55, 33, FALSE), D238=9, VLOOKUP(H238, Film_Workers!$B$2:$AR$55, 34, FALSE), D238=10, VLOOKUP(H238, Film_Workers!$B$2:$AR$55, 35, FALSE), D238=11, VLOOKUP(H238, Film_Workers!$B$2:$AR$55, 36, FALSE), D238=12, VLOOKUP(H238, Film_Workers!$B$2:$AR$55, 37, FALSE)), C238=2017, _xlfn.IFS(D238=1, VLOOKUP(H238, Film_Workers!$B$2:$AR$55, 38, FALSE), D238=2, VLOOKUP(H238, Film_Workers!$B$2:$AR$55, 39, FALSE), D238=3, VLOOKUP(H238, Film_Workers!$B$2:$AR$55, 40, FALSE), D238=4, VLOOKUP(H238, Film_Workers!$B$2:$AR$55, 41, FALSE), D238=5, VLOOKUP(H238, Film_Workers!$B$2:$AR$55, 42, FALSE), D238=6, VLOOKUP(H238, Film_Workers!$B$2:$AR$55, 43)))</f>
        <v>0</v>
      </c>
      <c r="W238">
        <f>_xlfn.IFS(C238=2014, _xlfn.IFS(D238=1, VLOOKUP(H238, Priv_Workers!$B$2:$AR$55, 2, FALSE), D238=2, VLOOKUP(H238, Priv_Workers!$B$2:$AR$55, 3, FALSE), D238=3, VLOOKUP(H238, Priv_Workers!$B$2:$AR$55, 4, FALSE), D238=4, VLOOKUP(H238, Priv_Workers!$B$2:$AR$55, 5, FALSE), D238=5, VLOOKUP(H238, Priv_Workers!$B$2:$AR$55, 6, FALSE), D238=6, VLOOKUP(H238, Priv_Workers!$B$2:$AR$55, 7, FALSE), D238=7, VLOOKUP(H238, Priv_Workers!$B$2:$AR$55, 8, FALSE), D238=8, VLOOKUP(H238, Priv_Workers!$B$2:$AR$55, 9, FALSE), D238=9, VLOOKUP(H238, Priv_Workers!$B$2:$AR$55, 10, FALSE), D238=10, VLOOKUP(H238, Priv_Workers!$B$2:$AR$55, 11, FALSE), D238=11, VLOOKUP(H238, Priv_Workers!$B$2:$AR$55, 12, FALSE), D238=12, VLOOKUP(H238, Priv_Workers!$B$2:$AR$55, 13, FALSE)), C238=2015, _xlfn.IFS(D238=1, VLOOKUP(H238, Priv_Workers!$B$2:$AR$55, 14, FALSE), D238=2, VLOOKUP(H238, Priv_Workers!$B$2:$AR$55, 15, FALSE), D238=3, VLOOKUP(H238, Priv_Workers!$B$2:$AR$55, 16, FALSE), D238=4, VLOOKUP(H238, Priv_Workers!$B$2:$AR$55, 17, FALSE), D238=5, VLOOKUP(H238, Priv_Workers!$B$2:$AR$55, 18, FALSE), D238=6, VLOOKUP(H238, Priv_Workers!$B$2:$AR$55, 19, FALSE), D238=7, VLOOKUP(H238, Priv_Workers!$B$2:$AR$55, 20, FALSE), D238=8, VLOOKUP(H238, Priv_Workers!$B$2:$AR$55, 21, FALSE), D238=9, VLOOKUP(H238, Priv_Workers!$B$2:$AR$55, 22, FALSE), D238=10, VLOOKUP(H238, Priv_Workers!$B$2:$AR$55, 23, FALSE), D238=11, VLOOKUP(H238, Priv_Workers!$B$2:$AR$55, 24, FALSE), D238=12, VLOOKUP(H238, Priv_Workers!$B$2:$AR$55, 25, FALSE)), C238=2016, _xlfn.IFS(D238=1, VLOOKUP(H238, Priv_Workers!$B$2:$AR$55, 26, FALSE), D238=2, VLOOKUP(H238, Priv_Workers!$B$2:$AR$55, 27, FALSE), D238=3, VLOOKUP(H238, Priv_Workers!$B$2:$AR$55, 28, FALSE), D238=4, VLOOKUP(H238, Priv_Workers!$B$2:$AR$55, 29, FALSE), D238=5, VLOOKUP(H238, Priv_Workers!$B$2:$AR$55, 30, FALSE), D238=6, VLOOKUP(H238, Priv_Workers!$B$2:$AR$55, 31, FALSE), D238=7, VLOOKUP(H238, Priv_Workers!$B$2:$AR$55, 32, FALSE), D238=8, VLOOKUP(H238, Priv_Workers!$B$2:$AR$55, 33, FALSE), D238=9, VLOOKUP(H238, Priv_Workers!$B$2:$AR$55, 34, FALSE), D238=10, VLOOKUP(H238, Priv_Workers!$B$2:$AR$55, 35, FALSE), D238=11, VLOOKUP(H238, Priv_Workers!$B$2:$AR$55, 36, FALSE), D238=12, VLOOKUP(H238, Priv_Workers!$B$2:$AR$55, 37, FALSE)), C238=2017, _xlfn.IFS(D238=1, VLOOKUP(H238, Priv_Workers!$B$2:$AR$55, 38, FALSE), D238=2, VLOOKUP(H238, Priv_Workers!$B$2:$AR$55, 39, FALSE), D238=3, VLOOKUP(H238, Priv_Workers!$B$2:$AR$55, 40, FALSE), D238=4, VLOOKUP(H238, Priv_Workers!$B$2:$AR$55, 41, FALSE), D238=5, VLOOKUP(H238, Priv_Workers!$B$2:$AR$55, 42, FALSE), D238=6, VLOOKUP(H238, Priv_Workers!$B$2:$AR$55, 43)))</f>
        <v>0</v>
      </c>
      <c r="X238" s="15" t="e">
        <f t="shared" si="27"/>
        <v>#DIV/0!</v>
      </c>
      <c r="Y238" s="8">
        <f>_xlfn.IFS(C238=2014, _xlfn.IFS(E238=1, VLOOKUP(H238, Wage_Info!$B$2:$AD$55, 2, FALSE), E238=2, VLOOKUP(H238, Wage_Info!$B$2:$AD$55, 3, FALSE), E238=3, VLOOKUP(H238, Wage_Info!$B$2:$AD$55, 4, FALSE), E238=4, VLOOKUP(H238, Wage_Info!$B$2:$AD$55, 5, FALSE)), C238=2015, _xlfn.IFS(E238=1, VLOOKUP(H238, Wage_Info!$B$2:$AD$55, 6, FALSE), E238=2, VLOOKUP(H238, Wage_Info!$B$2:$AD$55, 7, FALSE), E238=3, VLOOKUP(H238, Wage_Info!$B$2:$AD$55, 8, FALSE), E238=4, VLOOKUP(H238, Wage_Info!$B$2:$AD$55, 9, FALSE)), C238=2016, _xlfn.IFS(E238=1, VLOOKUP(H238, Wage_Info!$B$2:$AD$55, 10, FALSE), E238=2, VLOOKUP(H238, Wage_Info!$B$2:$AD$55, 11, FALSE), E238=3, VLOOKUP(H238, Wage_Info!$B$2:$AD$55, 12, FALSE), E238=4, VLOOKUP(H238, Wage_Info!$B$2:$AD$55, 13, FALSE)), C238=2017, _xlfn.IFS(E238=1, VLOOKUP(H238, Wage_Info!$B$2:$AD$55, 14, FALSE), E238=2, VLOOKUP(H238, Wage_Info!$B$2:$AD$55, 15, FALSE)))</f>
        <v>0</v>
      </c>
      <c r="Z238" s="8">
        <f>_xlfn.IFS(C238=2014, _xlfn.IFS(E238=1, VLOOKUP(H238, Wage_Info!$B$2:$AD$55, 16, FALSE), E238=2, VLOOKUP(H238, Wage_Info!$B$2:$AD$55, 17, FALSE), E238=3, VLOOKUP(H238, Wage_Info!$B$2:$AD$55, 18, FALSE), E238=4, VLOOKUP(H238, Wage_Info!$B$2:$AD$55, 19, FALSE)), C238=2015, _xlfn.IFS(E238=1, VLOOKUP(H238, Wage_Info!$B$2:$AD$55, 20, FALSE), E238=2, VLOOKUP(H238, Wage_Info!$B$2:$AD$55, 21, FALSE), E238=3, VLOOKUP(H238, Wage_Info!$B$2:$AD$55, 22, FALSE), E238=4, VLOOKUP(H238, Wage_Info!$B$2:$AD$55, 23, FALSE)), C238=2016, _xlfn.IFS(E238=1, VLOOKUP(H238, Wage_Info!$B$2:$AD$55, 24, FALSE), E238=2, VLOOKUP(H238, Wage_Info!$B$2:$AD$55, 25, FALSE), E238=3, VLOOKUP(H238, Wage_Info!$B$2:$AD$55, 26, FALSE), E238=4, VLOOKUP(H238, Wage_Info!$B$2:$AD$55, 27, FALSE)), C238=2017, _xlfn.IFS(E238=1, VLOOKUP(H238, Wage_Info!$B$2:$AD$55, 28, FALSE), E238=2, VLOOKUP(H238, Wage_Info!$B$2:$AD$55, 29, FALSE)))</f>
        <v>0</v>
      </c>
      <c r="AA238" s="16" t="e">
        <f t="shared" si="28"/>
        <v>#DIV/0!</v>
      </c>
      <c r="AB238">
        <f>Key!C387</f>
        <v>1</v>
      </c>
      <c r="AC238">
        <f t="shared" si="29"/>
        <v>0</v>
      </c>
      <c r="AD238">
        <f t="shared" si="30"/>
        <v>0</v>
      </c>
      <c r="AE238">
        <f t="shared" si="31"/>
        <v>0</v>
      </c>
    </row>
    <row r="239" spans="1:31" x14ac:dyDescent="0.3">
      <c r="A239">
        <v>434</v>
      </c>
      <c r="B239">
        <v>114</v>
      </c>
      <c r="C239">
        <v>2014</v>
      </c>
      <c r="D239">
        <v>1</v>
      </c>
      <c r="E239">
        <f t="shared" si="24"/>
        <v>1</v>
      </c>
      <c r="F239">
        <v>2015</v>
      </c>
      <c r="G239" t="s">
        <v>187</v>
      </c>
      <c r="H239" s="13">
        <f>VALUE(IF(G239="foreign",53,SUBSTITUTE(G239,G239,VLOOKUP(G239,Key!$F$2:$G$55,2,))))</f>
        <v>53</v>
      </c>
      <c r="I239" t="s">
        <v>187</v>
      </c>
      <c r="J239">
        <f>VALUE(_xlfn.IFS(I239="foreign",53,I239="fictional",54,NOT(OR(I239="foreign",I239="fictional")),SUBSTITUTE(I239,I239,VLOOKUP(I239,Key!$F$2:$G$55,2,))))</f>
        <v>53</v>
      </c>
      <c r="K239">
        <f t="shared" si="25"/>
        <v>1</v>
      </c>
      <c r="L239">
        <f>VLOOKUP(H239, Key!$G$2:$J$54, 2)</f>
        <v>0</v>
      </c>
      <c r="M239">
        <f>VLOOKUP(J239, Key!$G$2:$J$54, 2)</f>
        <v>0</v>
      </c>
      <c r="N239">
        <f>VLOOKUP("*"&amp;G239&amp;"*",Key!$M$2:$N$6,2,FALSE)</f>
        <v>0</v>
      </c>
      <c r="O239">
        <f>VLOOKUP("*"&amp;G239&amp;"*",Key!$Q$2:$R$11,2,FALSE)</f>
        <v>0</v>
      </c>
      <c r="P239">
        <v>2022</v>
      </c>
      <c r="Q239" s="8">
        <v>10000000</v>
      </c>
      <c r="R239" t="s">
        <v>283</v>
      </c>
      <c r="S239">
        <f>VLOOKUP(R239, Key!$T$2:$U$27, 2, FALSE)</f>
        <v>4</v>
      </c>
      <c r="T239">
        <f t="shared" si="26"/>
        <v>0</v>
      </c>
      <c r="U239">
        <f>_xlfn.IFS(F239=2017, VLOOKUP(H239, 'State Pop'!$B$2:$F$55,5),F239=2016, VLOOKUP(H239, 'State Pop'!$B$2:$F$55,4), F239=2015, VLOOKUP(H239, 'State Pop'!$B$2:$F$55,3), F239=2014, VLOOKUP(H239, 'State Pop'!$B$2:$F$55,2))</f>
        <v>0</v>
      </c>
      <c r="V239">
        <f>_xlfn.IFS(C239=2014, _xlfn.IFS(D239=1, VLOOKUP(H239, Film_Workers!$B$2:$AR$55, 2, FALSE), D239=2, VLOOKUP(H239, Film_Workers!$B$2:$AR$55, 3, FALSE), D239=3, VLOOKUP(H239, Film_Workers!$B$2:$AR$55, 4, FALSE), D239=4, VLOOKUP(H239, Film_Workers!$B$2:$AR$55, 5, FALSE), D239=5, VLOOKUP(H239, Film_Workers!$B$2:$AR$55, 6, FALSE), D239=6, VLOOKUP(H239, Film_Workers!$B$2:$AR$55, 7, FALSE), D239=7, VLOOKUP(H239, Film_Workers!$B$2:$AR$55, 8, FALSE), D239=8, VLOOKUP(H239, Film_Workers!$B$2:$AR$55, 9, FALSE), D239=9, VLOOKUP(H239, Film_Workers!$B$2:$AR$55, 10, FALSE), D239=10, VLOOKUP(H239, Film_Workers!$B$2:$AR$55, 11, FALSE), D239=11, VLOOKUP(H239, Film_Workers!$B$2:$AR$55, 12, FALSE), D239=12, VLOOKUP(H239, Film_Workers!$B$2:$AR$55, 13, FALSE)), C239=2015, _xlfn.IFS(D239=1, VLOOKUP(H239, Film_Workers!$B$2:$AR$55, 14, FALSE), D239=2, VLOOKUP(H239, Film_Workers!$B$2:$AR$55, 15, FALSE), D239=3, VLOOKUP(H239, Film_Workers!$B$2:$AR$55, 16, FALSE), D239=4, VLOOKUP(H239, Film_Workers!$B$2:$AR$55, 17, FALSE), D239=5, VLOOKUP(H239, Film_Workers!$B$2:$AR$55, 18, FALSE), D239=6, VLOOKUP(H239, Film_Workers!$B$2:$AR$55, 19, FALSE), D239=7, VLOOKUP(H239, Film_Workers!$B$2:$AR$55, 20, FALSE), D239=8, VLOOKUP(H239, Film_Workers!$B$2:$AR$55, 21, FALSE), D239=9, VLOOKUP(H239, Film_Workers!$B$2:$AR$55, 22, FALSE), D239=10, VLOOKUP(H239, Film_Workers!$B$2:$AR$55, 23, FALSE), D239=11, VLOOKUP(H239, Film_Workers!$B$2:$AR$55, 24, FALSE), D239=12, VLOOKUP(H239, Film_Workers!$B$2:$AR$55, 25, FALSE)), C239=2016, _xlfn.IFS(D239=1, VLOOKUP(H239, Film_Workers!$B$2:$AR$55, 26, FALSE), D239=2, VLOOKUP(H239, Film_Workers!$B$2:$AR$55, 27, FALSE), D239=3, VLOOKUP(H239, Film_Workers!$B$2:$AR$55, 28, FALSE), D239=4, VLOOKUP(H239, Film_Workers!$B$2:$AR$55, 29, FALSE), D239=5, VLOOKUP(H239, Film_Workers!$B$2:$AR$55, 30, FALSE), D239=6, VLOOKUP(H239, Film_Workers!$B$2:$AR$55, 31, FALSE), D239=7, VLOOKUP(H239, Film_Workers!$B$2:$AR$55, 32, FALSE), D239=8, VLOOKUP(H239, Film_Workers!$B$2:$AR$55, 33, FALSE), D239=9, VLOOKUP(H239, Film_Workers!$B$2:$AR$55, 34, FALSE), D239=10, VLOOKUP(H239, Film_Workers!$B$2:$AR$55, 35, FALSE), D239=11, VLOOKUP(H239, Film_Workers!$B$2:$AR$55, 36, FALSE), D239=12, VLOOKUP(H239, Film_Workers!$B$2:$AR$55, 37, FALSE)), C239=2017, _xlfn.IFS(D239=1, VLOOKUP(H239, Film_Workers!$B$2:$AR$55, 38, FALSE), D239=2, VLOOKUP(H239, Film_Workers!$B$2:$AR$55, 39, FALSE), D239=3, VLOOKUP(H239, Film_Workers!$B$2:$AR$55, 40, FALSE), D239=4, VLOOKUP(H239, Film_Workers!$B$2:$AR$55, 41, FALSE), D239=5, VLOOKUP(H239, Film_Workers!$B$2:$AR$55, 42, FALSE), D239=6, VLOOKUP(H239, Film_Workers!$B$2:$AR$55, 43)))</f>
        <v>0</v>
      </c>
      <c r="W239">
        <f>_xlfn.IFS(C239=2014, _xlfn.IFS(D239=1, VLOOKUP(H239, Priv_Workers!$B$2:$AR$55, 2, FALSE), D239=2, VLOOKUP(H239, Priv_Workers!$B$2:$AR$55, 3, FALSE), D239=3, VLOOKUP(H239, Priv_Workers!$B$2:$AR$55, 4, FALSE), D239=4, VLOOKUP(H239, Priv_Workers!$B$2:$AR$55, 5, FALSE), D239=5, VLOOKUP(H239, Priv_Workers!$B$2:$AR$55, 6, FALSE), D239=6, VLOOKUP(H239, Priv_Workers!$B$2:$AR$55, 7, FALSE), D239=7, VLOOKUP(H239, Priv_Workers!$B$2:$AR$55, 8, FALSE), D239=8, VLOOKUP(H239, Priv_Workers!$B$2:$AR$55, 9, FALSE), D239=9, VLOOKUP(H239, Priv_Workers!$B$2:$AR$55, 10, FALSE), D239=10, VLOOKUP(H239, Priv_Workers!$B$2:$AR$55, 11, FALSE), D239=11, VLOOKUP(H239, Priv_Workers!$B$2:$AR$55, 12, FALSE), D239=12, VLOOKUP(H239, Priv_Workers!$B$2:$AR$55, 13, FALSE)), C239=2015, _xlfn.IFS(D239=1, VLOOKUP(H239, Priv_Workers!$B$2:$AR$55, 14, FALSE), D239=2, VLOOKUP(H239, Priv_Workers!$B$2:$AR$55, 15, FALSE), D239=3, VLOOKUP(H239, Priv_Workers!$B$2:$AR$55, 16, FALSE), D239=4, VLOOKUP(H239, Priv_Workers!$B$2:$AR$55, 17, FALSE), D239=5, VLOOKUP(H239, Priv_Workers!$B$2:$AR$55, 18, FALSE), D239=6, VLOOKUP(H239, Priv_Workers!$B$2:$AR$55, 19, FALSE), D239=7, VLOOKUP(H239, Priv_Workers!$B$2:$AR$55, 20, FALSE), D239=8, VLOOKUP(H239, Priv_Workers!$B$2:$AR$55, 21, FALSE), D239=9, VLOOKUP(H239, Priv_Workers!$B$2:$AR$55, 22, FALSE), D239=10, VLOOKUP(H239, Priv_Workers!$B$2:$AR$55, 23, FALSE), D239=11, VLOOKUP(H239, Priv_Workers!$B$2:$AR$55, 24, FALSE), D239=12, VLOOKUP(H239, Priv_Workers!$B$2:$AR$55, 25, FALSE)), C239=2016, _xlfn.IFS(D239=1, VLOOKUP(H239, Priv_Workers!$B$2:$AR$55, 26, FALSE), D239=2, VLOOKUP(H239, Priv_Workers!$B$2:$AR$55, 27, FALSE), D239=3, VLOOKUP(H239, Priv_Workers!$B$2:$AR$55, 28, FALSE), D239=4, VLOOKUP(H239, Priv_Workers!$B$2:$AR$55, 29, FALSE), D239=5, VLOOKUP(H239, Priv_Workers!$B$2:$AR$55, 30, FALSE), D239=6, VLOOKUP(H239, Priv_Workers!$B$2:$AR$55, 31, FALSE), D239=7, VLOOKUP(H239, Priv_Workers!$B$2:$AR$55, 32, FALSE), D239=8, VLOOKUP(H239, Priv_Workers!$B$2:$AR$55, 33, FALSE), D239=9, VLOOKUP(H239, Priv_Workers!$B$2:$AR$55, 34, FALSE), D239=10, VLOOKUP(H239, Priv_Workers!$B$2:$AR$55, 35, FALSE), D239=11, VLOOKUP(H239, Priv_Workers!$B$2:$AR$55, 36, FALSE), D239=12, VLOOKUP(H239, Priv_Workers!$B$2:$AR$55, 37, FALSE)), C239=2017, _xlfn.IFS(D239=1, VLOOKUP(H239, Priv_Workers!$B$2:$AR$55, 38, FALSE), D239=2, VLOOKUP(H239, Priv_Workers!$B$2:$AR$55, 39, FALSE), D239=3, VLOOKUP(H239, Priv_Workers!$B$2:$AR$55, 40, FALSE), D239=4, VLOOKUP(H239, Priv_Workers!$B$2:$AR$55, 41, FALSE), D239=5, VLOOKUP(H239, Priv_Workers!$B$2:$AR$55, 42, FALSE), D239=6, VLOOKUP(H239, Priv_Workers!$B$2:$AR$55, 43)))</f>
        <v>0</v>
      </c>
      <c r="X239" s="15" t="e">
        <f t="shared" si="27"/>
        <v>#DIV/0!</v>
      </c>
      <c r="Y239" s="8">
        <f>_xlfn.IFS(C239=2014, _xlfn.IFS(E239=1, VLOOKUP(H239, Wage_Info!$B$2:$AD$55, 2, FALSE), E239=2, VLOOKUP(H239, Wage_Info!$B$2:$AD$55, 3, FALSE), E239=3, VLOOKUP(H239, Wage_Info!$B$2:$AD$55, 4, FALSE), E239=4, VLOOKUP(H239, Wage_Info!$B$2:$AD$55, 5, FALSE)), C239=2015, _xlfn.IFS(E239=1, VLOOKUP(H239, Wage_Info!$B$2:$AD$55, 6, FALSE), E239=2, VLOOKUP(H239, Wage_Info!$B$2:$AD$55, 7, FALSE), E239=3, VLOOKUP(H239, Wage_Info!$B$2:$AD$55, 8, FALSE), E239=4, VLOOKUP(H239, Wage_Info!$B$2:$AD$55, 9, FALSE)), C239=2016, _xlfn.IFS(E239=1, VLOOKUP(H239, Wage_Info!$B$2:$AD$55, 10, FALSE), E239=2, VLOOKUP(H239, Wage_Info!$B$2:$AD$55, 11, FALSE), E239=3, VLOOKUP(H239, Wage_Info!$B$2:$AD$55, 12, FALSE), E239=4, VLOOKUP(H239, Wage_Info!$B$2:$AD$55, 13, FALSE)), C239=2017, _xlfn.IFS(E239=1, VLOOKUP(H239, Wage_Info!$B$2:$AD$55, 14, FALSE), E239=2, VLOOKUP(H239, Wage_Info!$B$2:$AD$55, 15, FALSE)))</f>
        <v>0</v>
      </c>
      <c r="Z239" s="8">
        <f>_xlfn.IFS(C239=2014, _xlfn.IFS(E239=1, VLOOKUP(H239, Wage_Info!$B$2:$AD$55, 16, FALSE), E239=2, VLOOKUP(H239, Wage_Info!$B$2:$AD$55, 17, FALSE), E239=3, VLOOKUP(H239, Wage_Info!$B$2:$AD$55, 18, FALSE), E239=4, VLOOKUP(H239, Wage_Info!$B$2:$AD$55, 19, FALSE)), C239=2015, _xlfn.IFS(E239=1, VLOOKUP(H239, Wage_Info!$B$2:$AD$55, 20, FALSE), E239=2, VLOOKUP(H239, Wage_Info!$B$2:$AD$55, 21, FALSE), E239=3, VLOOKUP(H239, Wage_Info!$B$2:$AD$55, 22, FALSE), E239=4, VLOOKUP(H239, Wage_Info!$B$2:$AD$55, 23, FALSE)), C239=2016, _xlfn.IFS(E239=1, VLOOKUP(H239, Wage_Info!$B$2:$AD$55, 24, FALSE), E239=2, VLOOKUP(H239, Wage_Info!$B$2:$AD$55, 25, FALSE), E239=3, VLOOKUP(H239, Wage_Info!$B$2:$AD$55, 26, FALSE), E239=4, VLOOKUP(H239, Wage_Info!$B$2:$AD$55, 27, FALSE)), C239=2017, _xlfn.IFS(E239=1, VLOOKUP(H239, Wage_Info!$B$2:$AD$55, 28, FALSE), E239=2, VLOOKUP(H239, Wage_Info!$B$2:$AD$55, 29, FALSE)))</f>
        <v>0</v>
      </c>
      <c r="AA239" s="16" t="e">
        <f t="shared" si="28"/>
        <v>#DIV/0!</v>
      </c>
      <c r="AB239">
        <f>Key!C435</f>
        <v>1</v>
      </c>
      <c r="AC239">
        <f t="shared" si="29"/>
        <v>0</v>
      </c>
      <c r="AD239">
        <f t="shared" si="30"/>
        <v>0</v>
      </c>
      <c r="AE239">
        <f t="shared" si="31"/>
        <v>0</v>
      </c>
    </row>
    <row r="240" spans="1:31" x14ac:dyDescent="0.3">
      <c r="A240">
        <v>43</v>
      </c>
      <c r="B240">
        <v>43</v>
      </c>
      <c r="C240">
        <v>2014</v>
      </c>
      <c r="D240">
        <v>1</v>
      </c>
      <c r="E240">
        <f t="shared" si="24"/>
        <v>1</v>
      </c>
      <c r="F240">
        <v>2016</v>
      </c>
      <c r="G240" t="s">
        <v>187</v>
      </c>
      <c r="H240" s="13">
        <f>VALUE(IF(G240="foreign",53,SUBSTITUTE(G240,G240,VLOOKUP(G240,Key!$F$2:$G$55,2,))))</f>
        <v>53</v>
      </c>
      <c r="I240" t="s">
        <v>186</v>
      </c>
      <c r="J240">
        <f>VALUE(_xlfn.IFS(I240="foreign",53,I240="fictional",54,NOT(OR(I240="foreign",I240="fictional")),SUBSTITUTE(I240,I240,VLOOKUP(I240,Key!$F$2:$G$55,2,))))</f>
        <v>54</v>
      </c>
      <c r="K240">
        <f t="shared" si="25"/>
        <v>0</v>
      </c>
      <c r="L240">
        <f>VLOOKUP(H240, Key!$G$2:$J$54, 2)</f>
        <v>0</v>
      </c>
      <c r="M240">
        <f>VLOOKUP(J240, Key!$G$2:$J$54, 2)</f>
        <v>0</v>
      </c>
      <c r="N240">
        <f>VLOOKUP("*"&amp;G240&amp;"*",Key!$M$2:$N$6,2,FALSE)</f>
        <v>0</v>
      </c>
      <c r="O240">
        <f>VLOOKUP("*"&amp;G240&amp;"*",Key!$Q$2:$R$11,2,FALSE)</f>
        <v>0</v>
      </c>
      <c r="P240">
        <v>3406</v>
      </c>
      <c r="Q240" s="8">
        <v>160000000</v>
      </c>
      <c r="R240" t="s">
        <v>174</v>
      </c>
      <c r="S240">
        <f>VLOOKUP(R240, Key!$T$2:$U$8, 2, FALSE)</f>
        <v>1</v>
      </c>
      <c r="T240">
        <f t="shared" si="26"/>
        <v>0</v>
      </c>
      <c r="U240">
        <f>_xlfn.IFS(F240=2017, VLOOKUP(H240, 'State Pop'!$B$2:$F$55,5),F240=2016, VLOOKUP(H240, 'State Pop'!$B$2:$F$55,4), F240=2015, VLOOKUP(H240, 'State Pop'!$B$2:$F$55,3), F240=2014, VLOOKUP(H240, 'State Pop'!$B$2:$F$55,2))</f>
        <v>0</v>
      </c>
      <c r="V240">
        <f>_xlfn.IFS(C249=2014, _xlfn.IFS(D249=1, VLOOKUP(H240, Film_Workers!$B$2:$AR$55, 2, FALSE), D249=2, VLOOKUP(H240, Film_Workers!$B$2:$AR$55, 3, FALSE), D249=3, VLOOKUP(H240, Film_Workers!$B$2:$AR$55, 4, FALSE), D249=4, VLOOKUP(H240, Film_Workers!$B$2:$AR$55, 5, FALSE), D249=5, VLOOKUP(H240, Film_Workers!$B$2:$AR$55, 6, FALSE), D249=6, VLOOKUP(H240, Film_Workers!$B$2:$AR$55, 7, FALSE), D249=7, VLOOKUP(H240, Film_Workers!$B$2:$AR$55, 8, FALSE), D249=8, VLOOKUP(H240, Film_Workers!$B$2:$AR$55, 9, FALSE), D249=9, VLOOKUP(H240, Film_Workers!$B$2:$AR$55, 10, FALSE), D249=10, VLOOKUP(H240, Film_Workers!$B$2:$AR$55, 11, FALSE), D249=11, VLOOKUP(H240, Film_Workers!$B$2:$AR$55, 12, FALSE), D249=12, VLOOKUP(H240, Film_Workers!$B$2:$AR$55, 13, FALSE)), C249=2015, _xlfn.IFS(D249=1, VLOOKUP(H240, Film_Workers!$B$2:$AR$55, 14, FALSE), D249=2, VLOOKUP(H240, Film_Workers!$B$2:$AR$55, 15, FALSE), D249=3, VLOOKUP(H240, Film_Workers!$B$2:$AR$55, 16, FALSE), D249=4, VLOOKUP(H240, Film_Workers!$B$2:$AR$55, 17, FALSE), D249=5, VLOOKUP(H240, Film_Workers!$B$2:$AR$55, 18, FALSE), D249=6, VLOOKUP(H240, Film_Workers!$B$2:$AR$55, 19, FALSE), D249=7, VLOOKUP(H240, Film_Workers!$B$2:$AR$55, 20, FALSE), D249=8, VLOOKUP(H240, Film_Workers!$B$2:$AR$55, 21, FALSE), D249=9, VLOOKUP(H240, Film_Workers!$B$2:$AR$55, 22, FALSE), D249=10, VLOOKUP(H240, Film_Workers!$B$2:$AR$55, 23, FALSE), D249=11, VLOOKUP(H240, Film_Workers!$B$2:$AR$55, 24, FALSE), D249=12, VLOOKUP(H240, Film_Workers!$B$2:$AR$55, 25, FALSE)), C249=2016, _xlfn.IFS(D249=1, VLOOKUP(H240, Film_Workers!$B$2:$AR$55, 26, FALSE), D249=2, VLOOKUP(H240, Film_Workers!$B$2:$AR$55, 27, FALSE), D249=3, VLOOKUP(H240, Film_Workers!$B$2:$AR$55, 28, FALSE), D249=4, VLOOKUP(H240, Film_Workers!$B$2:$AR$55, 29, FALSE), D249=5, VLOOKUP(H240, Film_Workers!$B$2:$AR$55, 30, FALSE), D249=6, VLOOKUP(H240, Film_Workers!$B$2:$AR$55, 31, FALSE), D249=7, VLOOKUP(H240, Film_Workers!$B$2:$AR$55, 32, FALSE), D249=8, VLOOKUP(H240, Film_Workers!$B$2:$AR$55, 33, FALSE), D249=9, VLOOKUP(H240, Film_Workers!$B$2:$AR$55, 34, FALSE), D249=10, VLOOKUP(H240, Film_Workers!$B$2:$AR$55, 35, FALSE), D249=11, VLOOKUP(H240, Film_Workers!$B$2:$AR$55, 36, FALSE), D249=12, VLOOKUP(H240, Film_Workers!$B$2:$AR$55, 37, FALSE)), C249=2017, _xlfn.IFS(D249=1, VLOOKUP(H240, Film_Workers!$B$2:$AR$55, 38, FALSE), D249=2, VLOOKUP(H240, Film_Workers!$B$2:$AR$55, 39, FALSE), D249=3, VLOOKUP(H240, Film_Workers!$B$2:$AR$55, 40, FALSE), D249=4, VLOOKUP(H240, Film_Workers!$B$2:$AR$55, 41, FALSE), D249=5, VLOOKUP(H240, Film_Workers!$B$2:$AR$55, 42, FALSE), D249=6, VLOOKUP(H240, Film_Workers!$B$2:$AR$55, 43)))</f>
        <v>0</v>
      </c>
      <c r="W240">
        <f>_xlfn.IFS(C240=2014, _xlfn.IFS(D240=1, VLOOKUP(H240, Priv_Workers!$B$2:$AR$55, 2, FALSE), D240=2, VLOOKUP(H240, Priv_Workers!$B$2:$AR$55, 3, FALSE), D240=3, VLOOKUP(H240, Priv_Workers!$B$2:$AR$55, 4, FALSE), D240=4, VLOOKUP(H240, Priv_Workers!$B$2:$AR$55, 5, FALSE), D240=5, VLOOKUP(H240, Priv_Workers!$B$2:$AR$55, 6, FALSE), D240=6, VLOOKUP(H240, Priv_Workers!$B$2:$AR$55, 7, FALSE), D240=7, VLOOKUP(H240, Priv_Workers!$B$2:$AR$55, 8, FALSE), D240=8, VLOOKUP(H240, Priv_Workers!$B$2:$AR$55, 9, FALSE), D240=9, VLOOKUP(H240, Priv_Workers!$B$2:$AR$55, 10, FALSE), D240=10, VLOOKUP(H240, Priv_Workers!$B$2:$AR$55, 11, FALSE), D240=11, VLOOKUP(H240, Priv_Workers!$B$2:$AR$55, 12, FALSE), D240=12, VLOOKUP(H240, Priv_Workers!$B$2:$AR$55, 13, FALSE)), C240=2015, _xlfn.IFS(D240=1, VLOOKUP(H240, Priv_Workers!$B$2:$AR$55, 14, FALSE), D240=2, VLOOKUP(H240, Priv_Workers!$B$2:$AR$55, 15, FALSE), D240=3, VLOOKUP(H240, Priv_Workers!$B$2:$AR$55, 16, FALSE), D240=4, VLOOKUP(H240, Priv_Workers!$B$2:$AR$55, 17, FALSE), D240=5, VLOOKUP(H240, Priv_Workers!$B$2:$AR$55, 18, FALSE), D240=6, VLOOKUP(H240, Priv_Workers!$B$2:$AR$55, 19, FALSE), D240=7, VLOOKUP(H240, Priv_Workers!$B$2:$AR$55, 20, FALSE), D240=8, VLOOKUP(H240, Priv_Workers!$B$2:$AR$55, 21, FALSE), D240=9, VLOOKUP(H240, Priv_Workers!$B$2:$AR$55, 22, FALSE), D240=10, VLOOKUP(H240, Priv_Workers!$B$2:$AR$55, 23, FALSE), D240=11, VLOOKUP(H240, Priv_Workers!$B$2:$AR$55, 24, FALSE), D240=12, VLOOKUP(H240, Priv_Workers!$B$2:$AR$55, 25, FALSE)), C240=2016, _xlfn.IFS(D240=1, VLOOKUP(H240, Priv_Workers!$B$2:$AR$55, 26, FALSE), D240=2, VLOOKUP(H240, Priv_Workers!$B$2:$AR$55, 27, FALSE), D240=3, VLOOKUP(H240, Priv_Workers!$B$2:$AR$55, 28, FALSE), D240=4, VLOOKUP(H240, Priv_Workers!$B$2:$AR$55, 29, FALSE), D240=5, VLOOKUP(H240, Priv_Workers!$B$2:$AR$55, 30, FALSE), D240=6, VLOOKUP(H240, Priv_Workers!$B$2:$AR$55, 31, FALSE), D240=7, VLOOKUP(H240, Priv_Workers!$B$2:$AR$55, 32, FALSE), D240=8, VLOOKUP(H240, Priv_Workers!$B$2:$AR$55, 33, FALSE), D240=9, VLOOKUP(H240, Priv_Workers!$B$2:$AR$55, 34, FALSE), D240=10, VLOOKUP(H240, Priv_Workers!$B$2:$AR$55, 35, FALSE), D240=11, VLOOKUP(H240, Priv_Workers!$B$2:$AR$55, 36, FALSE), D240=12, VLOOKUP(H240, Priv_Workers!$B$2:$AR$55, 37, FALSE)), C240=2017, _xlfn.IFS(D240=1, VLOOKUP(H240, Priv_Workers!$B$2:$AR$55, 38, FALSE), D240=2, VLOOKUP(H240, Priv_Workers!$B$2:$AR$55, 39, FALSE), D240=3, VLOOKUP(H240, Priv_Workers!$B$2:$AR$55, 40, FALSE), D240=4, VLOOKUP(H240, Priv_Workers!$B$2:$AR$55, 41, FALSE), D240=5, VLOOKUP(H240, Priv_Workers!$B$2:$AR$55, 42, FALSE), D240=6, VLOOKUP(H240, Priv_Workers!$B$2:$AR$55, 43)))</f>
        <v>0</v>
      </c>
      <c r="X240" s="15" t="e">
        <f t="shared" si="27"/>
        <v>#DIV/0!</v>
      </c>
      <c r="Y240" s="8">
        <f>_xlfn.IFS(C240=2014, _xlfn.IFS(E240=1, VLOOKUP(H240, Wage_Info!$B$2:$AD$55, 2, FALSE), E240=2, VLOOKUP(H240, Wage_Info!$B$2:$AD$55, 3, FALSE), E240=3, VLOOKUP(H240, Wage_Info!$B$2:$AD$55, 4, FALSE), E240=4, VLOOKUP(H240, Wage_Info!$B$2:$AD$55, 5, FALSE)), C240=2015, _xlfn.IFS(E240=1, VLOOKUP(H240, Wage_Info!$B$2:$AD$55, 6, FALSE), E240=2, VLOOKUP(H240, Wage_Info!$B$2:$AD$55, 7, FALSE), E240=3, VLOOKUP(H240, Wage_Info!$B$2:$AD$55, 8, FALSE), E240=4, VLOOKUP(H240, Wage_Info!$B$2:$AD$55, 9, FALSE)), C240=2016, _xlfn.IFS(E240=1, VLOOKUP(H240, Wage_Info!$B$2:$AD$55, 10, FALSE), E240=2, VLOOKUP(H240, Wage_Info!$B$2:$AD$55, 11, FALSE), E240=3, VLOOKUP(H240, Wage_Info!$B$2:$AD$55, 12, FALSE), E240=4, VLOOKUP(H240, Wage_Info!$B$2:$AD$55, 13, FALSE)), C240=2017, _xlfn.IFS(E240=1, VLOOKUP(H240, Wage_Info!$B$2:$AD$55, 14, FALSE), E240=2, VLOOKUP(H240, Wage_Info!$B$2:$AD$55, 15, FALSE)))</f>
        <v>0</v>
      </c>
      <c r="Z240" s="8">
        <f>_xlfn.IFS(C240=2014, _xlfn.IFS(E240=1, VLOOKUP(H240, Wage_Info!$B$2:$AD$55, 16, FALSE), E240=2, VLOOKUP(H240, Wage_Info!$B$2:$AD$55, 17, FALSE), E240=3, VLOOKUP(H240, Wage_Info!$B$2:$AD$55, 18, FALSE), E240=4, VLOOKUP(H240, Wage_Info!$B$2:$AD$55, 19, FALSE)), C240=2015, _xlfn.IFS(E240=1, VLOOKUP(H240, Wage_Info!$B$2:$AD$55, 20, FALSE), E240=2, VLOOKUP(H240, Wage_Info!$B$2:$AD$55, 21, FALSE), E240=3, VLOOKUP(H240, Wage_Info!$B$2:$AD$55, 22, FALSE), E240=4, VLOOKUP(H240, Wage_Info!$B$2:$AD$55, 23, FALSE)), C240=2016, _xlfn.IFS(E240=1, VLOOKUP(H240, Wage_Info!$B$2:$AD$55, 24, FALSE), E240=2, VLOOKUP(H240, Wage_Info!$B$2:$AD$55, 25, FALSE), E240=3, VLOOKUP(H240, Wage_Info!$B$2:$AD$55, 26, FALSE), E240=4, VLOOKUP(H240, Wage_Info!$B$2:$AD$55, 27, FALSE)), C240=2017, _xlfn.IFS(E240=1, VLOOKUP(H240, Wage_Info!$B$2:$AD$55, 28, FALSE), E240=2, VLOOKUP(H240, Wage_Info!$B$2:$AD$55, 29, FALSE)))</f>
        <v>0</v>
      </c>
      <c r="AA240" s="16" t="e">
        <f t="shared" si="28"/>
        <v>#DIV/0!</v>
      </c>
      <c r="AB240">
        <f>Key!C44</f>
        <v>1</v>
      </c>
      <c r="AC240">
        <f t="shared" si="29"/>
        <v>0</v>
      </c>
      <c r="AD240">
        <f t="shared" si="30"/>
        <v>0</v>
      </c>
      <c r="AE240">
        <f t="shared" si="31"/>
        <v>0</v>
      </c>
    </row>
    <row r="241" spans="1:31" x14ac:dyDescent="0.3">
      <c r="A241">
        <v>109</v>
      </c>
      <c r="B241">
        <v>109</v>
      </c>
      <c r="C241">
        <v>2014</v>
      </c>
      <c r="D241">
        <v>2</v>
      </c>
      <c r="E241">
        <f t="shared" si="24"/>
        <v>1</v>
      </c>
      <c r="F241">
        <v>2016</v>
      </c>
      <c r="G241" t="s">
        <v>15</v>
      </c>
      <c r="H241" s="13">
        <f>VALUE(IF(G241="foreign",53,SUBSTITUTE(G241,G241,VLOOKUP(G241,Key!$F$2:$G$55,2,))))</f>
        <v>5</v>
      </c>
      <c r="I241" t="s">
        <v>15</v>
      </c>
      <c r="J241">
        <f>VALUE(_xlfn.IFS(I241="foreign",53,I241="fictional",54,NOT(OR(I241="foreign",I241="fictional")),SUBSTITUTE(I241,I241,VLOOKUP(I241,Key!$F$2:$G$55,2,))))</f>
        <v>5</v>
      </c>
      <c r="K241">
        <f t="shared" si="25"/>
        <v>1</v>
      </c>
      <c r="L241">
        <f>VLOOKUP(H241, Key!$G$2:$J$54, 2)</f>
        <v>3</v>
      </c>
      <c r="M241">
        <f>VLOOKUP(J241, Key!$G$2:$J$54, 2)</f>
        <v>3</v>
      </c>
      <c r="N241">
        <f>VLOOKUP("*"&amp;G241&amp;"*",Key!$M$2:$N$6,2,FALSE)</f>
        <v>4</v>
      </c>
      <c r="O241">
        <f>VLOOKUP("*"&amp;G241&amp;"*",Key!$Q$2:$R$11,2,FALSE)</f>
        <v>6</v>
      </c>
      <c r="P241">
        <v>2386</v>
      </c>
      <c r="Q241" s="8">
        <v>25000000</v>
      </c>
      <c r="R241" t="s">
        <v>283</v>
      </c>
      <c r="S241">
        <f>VLOOKUP(R241, Key!$T$2:$U$13, 2, FALSE)</f>
        <v>4</v>
      </c>
      <c r="T241">
        <f t="shared" si="26"/>
        <v>0</v>
      </c>
      <c r="U241">
        <f>_xlfn.IFS(F241=2017, VLOOKUP(H241, 'State Pop'!$B$2:$F$55,5),F241=2016, VLOOKUP(H241, 'State Pop'!$B$2:$F$55,4), F241=2015, VLOOKUP(H241, 'State Pop'!$B$2:$F$55,3), F241=2014, VLOOKUP(H241, 'State Pop'!$B$2:$F$55,2))</f>
        <v>39296476</v>
      </c>
      <c r="V241">
        <f>_xlfn.IFS(C241=2014, _xlfn.IFS(D241=1, VLOOKUP(H241, Film_Workers!$B$2:$AR$55, 2, FALSE), D241=2, VLOOKUP(H241, Film_Workers!$B$2:$AR$55, 3, FALSE), D241=3, VLOOKUP(H241, Film_Workers!$B$2:$AR$55, 4, FALSE), D241=4, VLOOKUP(H241, Film_Workers!$B$2:$AR$55, 5, FALSE), D241=5, VLOOKUP(H241, Film_Workers!$B$2:$AR$55, 6, FALSE), D241=6, VLOOKUP(H241, Film_Workers!$B$2:$AR$55, 7, FALSE), D241=7, VLOOKUP(H241, Film_Workers!$B$2:$AR$55, 8, FALSE), D241=8, VLOOKUP(H241, Film_Workers!$B$2:$AR$55, 9, FALSE), D241=9, VLOOKUP(H241, Film_Workers!$B$2:$AR$55, 10, FALSE), D241=10, VLOOKUP(H241, Film_Workers!$B$2:$AR$55, 11, FALSE), D241=11, VLOOKUP(H241, Film_Workers!$B$2:$AR$55, 12, FALSE), D241=12, VLOOKUP(H241, Film_Workers!$B$2:$AR$55, 13, FALSE)), C241=2015, _xlfn.IFS(D241=1, VLOOKUP(H241, Film_Workers!$B$2:$AR$55, 14, FALSE), D241=2, VLOOKUP(H241, Film_Workers!$B$2:$AR$55, 15, FALSE), D241=3, VLOOKUP(H241, Film_Workers!$B$2:$AR$55, 16, FALSE), D241=4, VLOOKUP(H241, Film_Workers!$B$2:$AR$55, 17, FALSE), D241=5, VLOOKUP(H241, Film_Workers!$B$2:$AR$55, 18, FALSE), D241=6, VLOOKUP(H241, Film_Workers!$B$2:$AR$55, 19, FALSE), D241=7, VLOOKUP(H241, Film_Workers!$B$2:$AR$55, 20, FALSE), D241=8, VLOOKUP(H241, Film_Workers!$B$2:$AR$55, 21, FALSE), D241=9, VLOOKUP(H241, Film_Workers!$B$2:$AR$55, 22, FALSE), D241=10, VLOOKUP(H241, Film_Workers!$B$2:$AR$55, 23, FALSE), D241=11, VLOOKUP(H241, Film_Workers!$B$2:$AR$55, 24, FALSE), D241=12, VLOOKUP(H241, Film_Workers!$B$2:$AR$55, 25, FALSE)), C241=2016, _xlfn.IFS(D241=1, VLOOKUP(H241, Film_Workers!$B$2:$AR$55, 26, FALSE), D241=2, VLOOKUP(H241, Film_Workers!$B$2:$AR$55, 27, FALSE), D241=3, VLOOKUP(H241, Film_Workers!$B$2:$AR$55, 28, FALSE), D241=4, VLOOKUP(H241, Film_Workers!$B$2:$AR$55, 29, FALSE), D241=5, VLOOKUP(H241, Film_Workers!$B$2:$AR$55, 30, FALSE), D241=6, VLOOKUP(H241, Film_Workers!$B$2:$AR$55, 31, FALSE), D241=7, VLOOKUP(H241, Film_Workers!$B$2:$AR$55, 32, FALSE), D241=8, VLOOKUP(H241, Film_Workers!$B$2:$AR$55, 33, FALSE), D241=9, VLOOKUP(H241, Film_Workers!$B$2:$AR$55, 34, FALSE), D241=10, VLOOKUP(H241, Film_Workers!$B$2:$AR$55, 35, FALSE), D241=11, VLOOKUP(H241, Film_Workers!$B$2:$AR$55, 36, FALSE), D241=12, VLOOKUP(H241, Film_Workers!$B$2:$AR$55, 37, FALSE)), C241=2017, _xlfn.IFS(D241=1, VLOOKUP(H241, Film_Workers!$B$2:$AR$55, 38, FALSE), D241=2, VLOOKUP(H241, Film_Workers!$B$2:$AR$55, 39, FALSE), D241=3, VLOOKUP(H241, Film_Workers!$B$2:$AR$55, 40, FALSE), D241=4, VLOOKUP(H241, Film_Workers!$B$2:$AR$55, 41, FALSE), D241=5, VLOOKUP(H241, Film_Workers!$B$2:$AR$55, 42, FALSE), D241=6, VLOOKUP(H241, Film_Workers!$B$2:$AR$55, 43)))</f>
        <v>112051</v>
      </c>
      <c r="W241">
        <f>_xlfn.IFS(C241=2014, _xlfn.IFS(D241=1, VLOOKUP(H241, Priv_Workers!$B$2:$AR$55, 2, FALSE), D241=2, VLOOKUP(H241, Priv_Workers!$B$2:$AR$55, 3, FALSE), D241=3, VLOOKUP(H241, Priv_Workers!$B$2:$AR$55, 4, FALSE), D241=4, VLOOKUP(H241, Priv_Workers!$B$2:$AR$55, 5, FALSE), D241=5, VLOOKUP(H241, Priv_Workers!$B$2:$AR$55, 6, FALSE), D241=6, VLOOKUP(H241, Priv_Workers!$B$2:$AR$55, 7, FALSE), D241=7, VLOOKUP(H241, Priv_Workers!$B$2:$AR$55, 8, FALSE), D241=8, VLOOKUP(H241, Priv_Workers!$B$2:$AR$55, 9, FALSE), D241=9, VLOOKUP(H241, Priv_Workers!$B$2:$AR$55, 10, FALSE), D241=10, VLOOKUP(H241, Priv_Workers!$B$2:$AR$55, 11, FALSE), D241=11, VLOOKUP(H241, Priv_Workers!$B$2:$AR$55, 12, FALSE), D241=12, VLOOKUP(H241, Priv_Workers!$B$2:$AR$55, 13, FALSE)), C241=2015, _xlfn.IFS(D241=1, VLOOKUP(H241, Priv_Workers!$B$2:$AR$55, 14, FALSE), D241=2, VLOOKUP(H241, Priv_Workers!$B$2:$AR$55, 15, FALSE), D241=3, VLOOKUP(H241, Priv_Workers!$B$2:$AR$55, 16, FALSE), D241=4, VLOOKUP(H241, Priv_Workers!$B$2:$AR$55, 17, FALSE), D241=5, VLOOKUP(H241, Priv_Workers!$B$2:$AR$55, 18, FALSE), D241=6, VLOOKUP(H241, Priv_Workers!$B$2:$AR$55, 19, FALSE), D241=7, VLOOKUP(H241, Priv_Workers!$B$2:$AR$55, 20, FALSE), D241=8, VLOOKUP(H241, Priv_Workers!$B$2:$AR$55, 21, FALSE), D241=9, VLOOKUP(H241, Priv_Workers!$B$2:$AR$55, 22, FALSE), D241=10, VLOOKUP(H241, Priv_Workers!$B$2:$AR$55, 23, FALSE), D241=11, VLOOKUP(H241, Priv_Workers!$B$2:$AR$55, 24, FALSE), D241=12, VLOOKUP(H241, Priv_Workers!$B$2:$AR$55, 25, FALSE)), C241=2016, _xlfn.IFS(D241=1, VLOOKUP(H241, Priv_Workers!$B$2:$AR$55, 26, FALSE), D241=2, VLOOKUP(H241, Priv_Workers!$B$2:$AR$55, 27, FALSE), D241=3, VLOOKUP(H241, Priv_Workers!$B$2:$AR$55, 28, FALSE), D241=4, VLOOKUP(H241, Priv_Workers!$B$2:$AR$55, 29, FALSE), D241=5, VLOOKUP(H241, Priv_Workers!$B$2:$AR$55, 30, FALSE), D241=6, VLOOKUP(H241, Priv_Workers!$B$2:$AR$55, 31, FALSE), D241=7, VLOOKUP(H241, Priv_Workers!$B$2:$AR$55, 32, FALSE), D241=8, VLOOKUP(H241, Priv_Workers!$B$2:$AR$55, 33, FALSE), D241=9, VLOOKUP(H241, Priv_Workers!$B$2:$AR$55, 34, FALSE), D241=10, VLOOKUP(H241, Priv_Workers!$B$2:$AR$55, 35, FALSE), D241=11, VLOOKUP(H241, Priv_Workers!$B$2:$AR$55, 36, FALSE), D241=12, VLOOKUP(H241, Priv_Workers!$B$2:$AR$55, 37, FALSE)), C241=2017, _xlfn.IFS(D241=1, VLOOKUP(H241, Priv_Workers!$B$2:$AR$55, 38, FALSE), D241=2, VLOOKUP(H241, Priv_Workers!$B$2:$AR$55, 39, FALSE), D241=3, VLOOKUP(H241, Priv_Workers!$B$2:$AR$55, 40, FALSE), D241=4, VLOOKUP(H241, Priv_Workers!$B$2:$AR$55, 41, FALSE), D241=5, VLOOKUP(H241, Priv_Workers!$B$2:$AR$55, 42, FALSE), D241=6, VLOOKUP(H241, Priv_Workers!$B$2:$AR$55, 43)))</f>
        <v>13163023</v>
      </c>
      <c r="X241" s="15">
        <f t="shared" si="27"/>
        <v>8.512558247448173E-3</v>
      </c>
      <c r="Y241" s="8">
        <f>_xlfn.IFS(C241=2014, _xlfn.IFS(E241=1, VLOOKUP(H241, Wage_Info!$B$2:$AD$55, 2, FALSE), E241=2, VLOOKUP(H241, Wage_Info!$B$2:$AD$55, 3, FALSE), E241=3, VLOOKUP(H241, Wage_Info!$B$2:$AD$55, 4, FALSE), E241=4, VLOOKUP(H241, Wage_Info!$B$2:$AD$55, 5, FALSE)), C241=2015, _xlfn.IFS(E241=1, VLOOKUP(H241, Wage_Info!$B$2:$AD$55, 6, FALSE), E241=2, VLOOKUP(H241, Wage_Info!$B$2:$AD$55, 7, FALSE), E241=3, VLOOKUP(H241, Wage_Info!$B$2:$AD$55, 8, FALSE), E241=4, VLOOKUP(H241, Wage_Info!$B$2:$AD$55, 9, FALSE)), C241=2016, _xlfn.IFS(E241=1, VLOOKUP(H241, Wage_Info!$B$2:$AD$55, 10, FALSE), E241=2, VLOOKUP(H241, Wage_Info!$B$2:$AD$55, 11, FALSE), E241=3, VLOOKUP(H241, Wage_Info!$B$2:$AD$55, 12, FALSE), E241=4, VLOOKUP(H241, Wage_Info!$B$2:$AD$55, 13, FALSE)), C241=2017, _xlfn.IFS(E241=1, VLOOKUP(H241, Wage_Info!$B$2:$AD$55, 14, FALSE), E241=2, VLOOKUP(H241, Wage_Info!$B$2:$AD$55, 15, FALSE)))</f>
        <v>2948674632</v>
      </c>
      <c r="Z241" s="8">
        <f>_xlfn.IFS(C241=2014, _xlfn.IFS(E241=1, VLOOKUP(H241, Wage_Info!$B$2:$AD$55, 16, FALSE), E241=2, VLOOKUP(H241, Wage_Info!$B$2:$AD$55, 17, FALSE), E241=3, VLOOKUP(H241, Wage_Info!$B$2:$AD$55, 18, FALSE), E241=4, VLOOKUP(H241, Wage_Info!$B$2:$AD$55, 19, FALSE)), C241=2015, _xlfn.IFS(E241=1, VLOOKUP(H241, Wage_Info!$B$2:$AD$55, 20, FALSE), E241=2, VLOOKUP(H241, Wage_Info!$B$2:$AD$55, 21, FALSE), E241=3, VLOOKUP(H241, Wage_Info!$B$2:$AD$55, 22, FALSE), E241=4, VLOOKUP(H241, Wage_Info!$B$2:$AD$55, 23, FALSE)), C241=2016, _xlfn.IFS(E241=1, VLOOKUP(H241, Wage_Info!$B$2:$AD$55, 24, FALSE), E241=2, VLOOKUP(H241, Wage_Info!$B$2:$AD$55, 25, FALSE), E241=3, VLOOKUP(H241, Wage_Info!$B$2:$AD$55, 26, FALSE), E241=4, VLOOKUP(H241, Wage_Info!$B$2:$AD$55, 27, FALSE)), C241=2017, _xlfn.IFS(E241=1, VLOOKUP(H241, Wage_Info!$B$2:$AD$55, 28, FALSE), E241=2, VLOOKUP(H241, Wage_Info!$B$2:$AD$55, 29, FALSE)))</f>
        <v>197794469743</v>
      </c>
      <c r="AA241" s="16">
        <f t="shared" si="28"/>
        <v>1.4907770858463823E-2</v>
      </c>
      <c r="AB241">
        <f>Key!C110</f>
        <v>1</v>
      </c>
      <c r="AC241">
        <f t="shared" si="29"/>
        <v>1</v>
      </c>
      <c r="AD241">
        <f t="shared" si="30"/>
        <v>0</v>
      </c>
      <c r="AE241">
        <f t="shared" si="31"/>
        <v>1</v>
      </c>
    </row>
    <row r="242" spans="1:31" x14ac:dyDescent="0.3">
      <c r="A242">
        <v>323</v>
      </c>
      <c r="B242">
        <v>3</v>
      </c>
      <c r="C242">
        <v>2014</v>
      </c>
      <c r="D242">
        <v>2</v>
      </c>
      <c r="E242">
        <f t="shared" si="24"/>
        <v>1</v>
      </c>
      <c r="F242">
        <v>2015</v>
      </c>
      <c r="G242" t="s">
        <v>187</v>
      </c>
      <c r="H242" s="13">
        <f>VALUE(IF(G242="foreign",53,SUBSTITUTE(G242,G242,VLOOKUP(G242,Key!$F$2:$G$55,2,))))</f>
        <v>53</v>
      </c>
      <c r="I242" t="s">
        <v>216</v>
      </c>
      <c r="J242">
        <f>VALUE(_xlfn.IFS(I242="foreign",53,I242="fictional",54,NOT(OR(I242="foreign",I242="fictional")),SUBSTITUTE(I242,I242,VLOOKUP(I242,Key!$F$2:$G$55,2,))))</f>
        <v>54</v>
      </c>
      <c r="K242">
        <f t="shared" si="25"/>
        <v>0</v>
      </c>
      <c r="L242">
        <f>VLOOKUP(H242, Key!$G$2:$J$54, 2)</f>
        <v>0</v>
      </c>
      <c r="M242">
        <f>VLOOKUP(J242, Key!$G$2:$J$54, 2)</f>
        <v>0</v>
      </c>
      <c r="N242">
        <f>VLOOKUP("*"&amp;G242&amp;"*",Key!$M$2:$N$6,2,FALSE)</f>
        <v>0</v>
      </c>
      <c r="O242">
        <f>VLOOKUP("*"&amp;G242&amp;"*",Key!$Q$2:$R$11,2,FALSE)</f>
        <v>0</v>
      </c>
      <c r="P242">
        <v>4276</v>
      </c>
      <c r="Q242" s="8">
        <v>495200000</v>
      </c>
      <c r="R242" t="s">
        <v>175</v>
      </c>
      <c r="S242">
        <f>VLOOKUP(R242, Key!$T$2:$U$27, 2, FALSE)</f>
        <v>2</v>
      </c>
      <c r="T242">
        <f t="shared" si="26"/>
        <v>0</v>
      </c>
      <c r="U242">
        <f>_xlfn.IFS(F242=2017, VLOOKUP(H242, 'State Pop'!$B$2:$F$55,5),F242=2016, VLOOKUP(H242, 'State Pop'!$B$2:$F$55,4), F242=2015, VLOOKUP(H242, 'State Pop'!$B$2:$F$55,3), F242=2014, VLOOKUP(H242, 'State Pop'!$B$2:$F$55,2))</f>
        <v>0</v>
      </c>
      <c r="V242">
        <f>_xlfn.IFS(C242=2014, _xlfn.IFS(D242=1, VLOOKUP(H242, Film_Workers!$B$2:$AR$55, 2, FALSE), D242=2, VLOOKUP(H242, Film_Workers!$B$2:$AR$55, 3, FALSE), D242=3, VLOOKUP(H242, Film_Workers!$B$2:$AR$55, 4, FALSE), D242=4, VLOOKUP(H242, Film_Workers!$B$2:$AR$55, 5, FALSE), D242=5, VLOOKUP(H242, Film_Workers!$B$2:$AR$55, 6, FALSE), D242=6, VLOOKUP(H242, Film_Workers!$B$2:$AR$55, 7, FALSE), D242=7, VLOOKUP(H242, Film_Workers!$B$2:$AR$55, 8, FALSE), D242=8, VLOOKUP(H242, Film_Workers!$B$2:$AR$55, 9, FALSE), D242=9, VLOOKUP(H242, Film_Workers!$B$2:$AR$55, 10, FALSE), D242=10, VLOOKUP(H242, Film_Workers!$B$2:$AR$55, 11, FALSE), D242=11, VLOOKUP(H242, Film_Workers!$B$2:$AR$55, 12, FALSE), D242=12, VLOOKUP(H242, Film_Workers!$B$2:$AR$55, 13, FALSE)), C242=2015, _xlfn.IFS(D242=1, VLOOKUP(H242, Film_Workers!$B$2:$AR$55, 14, FALSE), D242=2, VLOOKUP(H242, Film_Workers!$B$2:$AR$55, 15, FALSE), D242=3, VLOOKUP(H242, Film_Workers!$B$2:$AR$55, 16, FALSE), D242=4, VLOOKUP(H242, Film_Workers!$B$2:$AR$55, 17, FALSE), D242=5, VLOOKUP(H242, Film_Workers!$B$2:$AR$55, 18, FALSE), D242=6, VLOOKUP(H242, Film_Workers!$B$2:$AR$55, 19, FALSE), D242=7, VLOOKUP(H242, Film_Workers!$B$2:$AR$55, 20, FALSE), D242=8, VLOOKUP(H242, Film_Workers!$B$2:$AR$55, 21, FALSE), D242=9, VLOOKUP(H242, Film_Workers!$B$2:$AR$55, 22, FALSE), D242=10, VLOOKUP(H242, Film_Workers!$B$2:$AR$55, 23, FALSE), D242=11, VLOOKUP(H242, Film_Workers!$B$2:$AR$55, 24, FALSE), D242=12, VLOOKUP(H242, Film_Workers!$B$2:$AR$55, 25, FALSE)), C242=2016, _xlfn.IFS(D242=1, VLOOKUP(H242, Film_Workers!$B$2:$AR$55, 26, FALSE), D242=2, VLOOKUP(H242, Film_Workers!$B$2:$AR$55, 27, FALSE), D242=3, VLOOKUP(H242, Film_Workers!$B$2:$AR$55, 28, FALSE), D242=4, VLOOKUP(H242, Film_Workers!$B$2:$AR$55, 29, FALSE), D242=5, VLOOKUP(H242, Film_Workers!$B$2:$AR$55, 30, FALSE), D242=6, VLOOKUP(H242, Film_Workers!$B$2:$AR$55, 31, FALSE), D242=7, VLOOKUP(H242, Film_Workers!$B$2:$AR$55, 32, FALSE), D242=8, VLOOKUP(H242, Film_Workers!$B$2:$AR$55, 33, FALSE), D242=9, VLOOKUP(H242, Film_Workers!$B$2:$AR$55, 34, FALSE), D242=10, VLOOKUP(H242, Film_Workers!$B$2:$AR$55, 35, FALSE), D242=11, VLOOKUP(H242, Film_Workers!$B$2:$AR$55, 36, FALSE), D242=12, VLOOKUP(H242, Film_Workers!$B$2:$AR$55, 37, FALSE)), C242=2017, _xlfn.IFS(D242=1, VLOOKUP(H242, Film_Workers!$B$2:$AR$55, 38, FALSE), D242=2, VLOOKUP(H242, Film_Workers!$B$2:$AR$55, 39, FALSE), D242=3, VLOOKUP(H242, Film_Workers!$B$2:$AR$55, 40, FALSE), D242=4, VLOOKUP(H242, Film_Workers!$B$2:$AR$55, 41, FALSE), D242=5, VLOOKUP(H242, Film_Workers!$B$2:$AR$55, 42, FALSE), D242=6, VLOOKUP(H242, Film_Workers!$B$2:$AR$55, 43)))</f>
        <v>0</v>
      </c>
      <c r="W242">
        <f>_xlfn.IFS(C242=2014, _xlfn.IFS(D242=1, VLOOKUP(H242, Priv_Workers!$B$2:$AR$55, 2, FALSE), D242=2, VLOOKUP(H242, Priv_Workers!$B$2:$AR$55, 3, FALSE), D242=3, VLOOKUP(H242, Priv_Workers!$B$2:$AR$55, 4, FALSE), D242=4, VLOOKUP(H242, Priv_Workers!$B$2:$AR$55, 5, FALSE), D242=5, VLOOKUP(H242, Priv_Workers!$B$2:$AR$55, 6, FALSE), D242=6, VLOOKUP(H242, Priv_Workers!$B$2:$AR$55, 7, FALSE), D242=7, VLOOKUP(H242, Priv_Workers!$B$2:$AR$55, 8, FALSE), D242=8, VLOOKUP(H242, Priv_Workers!$B$2:$AR$55, 9, FALSE), D242=9, VLOOKUP(H242, Priv_Workers!$B$2:$AR$55, 10, FALSE), D242=10, VLOOKUP(H242, Priv_Workers!$B$2:$AR$55, 11, FALSE), D242=11, VLOOKUP(H242, Priv_Workers!$B$2:$AR$55, 12, FALSE), D242=12, VLOOKUP(H242, Priv_Workers!$B$2:$AR$55, 13, FALSE)), C242=2015, _xlfn.IFS(D242=1, VLOOKUP(H242, Priv_Workers!$B$2:$AR$55, 14, FALSE), D242=2, VLOOKUP(H242, Priv_Workers!$B$2:$AR$55, 15, FALSE), D242=3, VLOOKUP(H242, Priv_Workers!$B$2:$AR$55, 16, FALSE), D242=4, VLOOKUP(H242, Priv_Workers!$B$2:$AR$55, 17, FALSE), D242=5, VLOOKUP(H242, Priv_Workers!$B$2:$AR$55, 18, FALSE), D242=6, VLOOKUP(H242, Priv_Workers!$B$2:$AR$55, 19, FALSE), D242=7, VLOOKUP(H242, Priv_Workers!$B$2:$AR$55, 20, FALSE), D242=8, VLOOKUP(H242, Priv_Workers!$B$2:$AR$55, 21, FALSE), D242=9, VLOOKUP(H242, Priv_Workers!$B$2:$AR$55, 22, FALSE), D242=10, VLOOKUP(H242, Priv_Workers!$B$2:$AR$55, 23, FALSE), D242=11, VLOOKUP(H242, Priv_Workers!$B$2:$AR$55, 24, FALSE), D242=12, VLOOKUP(H242, Priv_Workers!$B$2:$AR$55, 25, FALSE)), C242=2016, _xlfn.IFS(D242=1, VLOOKUP(H242, Priv_Workers!$B$2:$AR$55, 26, FALSE), D242=2, VLOOKUP(H242, Priv_Workers!$B$2:$AR$55, 27, FALSE), D242=3, VLOOKUP(H242, Priv_Workers!$B$2:$AR$55, 28, FALSE), D242=4, VLOOKUP(H242, Priv_Workers!$B$2:$AR$55, 29, FALSE), D242=5, VLOOKUP(H242, Priv_Workers!$B$2:$AR$55, 30, FALSE), D242=6, VLOOKUP(H242, Priv_Workers!$B$2:$AR$55, 31, FALSE), D242=7, VLOOKUP(H242, Priv_Workers!$B$2:$AR$55, 32, FALSE), D242=8, VLOOKUP(H242, Priv_Workers!$B$2:$AR$55, 33, FALSE), D242=9, VLOOKUP(H242, Priv_Workers!$B$2:$AR$55, 34, FALSE), D242=10, VLOOKUP(H242, Priv_Workers!$B$2:$AR$55, 35, FALSE), D242=11, VLOOKUP(H242, Priv_Workers!$B$2:$AR$55, 36, FALSE), D242=12, VLOOKUP(H242, Priv_Workers!$B$2:$AR$55, 37, FALSE)), C242=2017, _xlfn.IFS(D242=1, VLOOKUP(H242, Priv_Workers!$B$2:$AR$55, 38, FALSE), D242=2, VLOOKUP(H242, Priv_Workers!$B$2:$AR$55, 39, FALSE), D242=3, VLOOKUP(H242, Priv_Workers!$B$2:$AR$55, 40, FALSE), D242=4, VLOOKUP(H242, Priv_Workers!$B$2:$AR$55, 41, FALSE), D242=5, VLOOKUP(H242, Priv_Workers!$B$2:$AR$55, 42, FALSE), D242=6, VLOOKUP(H242, Priv_Workers!$B$2:$AR$55, 43)))</f>
        <v>0</v>
      </c>
      <c r="X242" s="15" t="e">
        <f t="shared" si="27"/>
        <v>#DIV/0!</v>
      </c>
      <c r="Y242" s="8">
        <f>_xlfn.IFS(C242=2014, _xlfn.IFS(E242=1, VLOOKUP(H242, Wage_Info!$B$2:$AD$55, 2, FALSE), E242=2, VLOOKUP(H242, Wage_Info!$B$2:$AD$55, 3, FALSE), E242=3, VLOOKUP(H242, Wage_Info!$B$2:$AD$55, 4, FALSE), E242=4, VLOOKUP(H242, Wage_Info!$B$2:$AD$55, 5, FALSE)), C242=2015, _xlfn.IFS(E242=1, VLOOKUP(H242, Wage_Info!$B$2:$AD$55, 6, FALSE), E242=2, VLOOKUP(H242, Wage_Info!$B$2:$AD$55, 7, FALSE), E242=3, VLOOKUP(H242, Wage_Info!$B$2:$AD$55, 8, FALSE), E242=4, VLOOKUP(H242, Wage_Info!$B$2:$AD$55, 9, FALSE)), C242=2016, _xlfn.IFS(E242=1, VLOOKUP(H242, Wage_Info!$B$2:$AD$55, 10, FALSE), E242=2, VLOOKUP(H242, Wage_Info!$B$2:$AD$55, 11, FALSE), E242=3, VLOOKUP(H242, Wage_Info!$B$2:$AD$55, 12, FALSE), E242=4, VLOOKUP(H242, Wage_Info!$B$2:$AD$55, 13, FALSE)), C242=2017, _xlfn.IFS(E242=1, VLOOKUP(H242, Wage_Info!$B$2:$AD$55, 14, FALSE), E242=2, VLOOKUP(H242, Wage_Info!$B$2:$AD$55, 15, FALSE)))</f>
        <v>0</v>
      </c>
      <c r="Z242" s="8">
        <f>_xlfn.IFS(C242=2014, _xlfn.IFS(E242=1, VLOOKUP(H242, Wage_Info!$B$2:$AD$55, 16, FALSE), E242=2, VLOOKUP(H242, Wage_Info!$B$2:$AD$55, 17, FALSE), E242=3, VLOOKUP(H242, Wage_Info!$B$2:$AD$55, 18, FALSE), E242=4, VLOOKUP(H242, Wage_Info!$B$2:$AD$55, 19, FALSE)), C242=2015, _xlfn.IFS(E242=1, VLOOKUP(H242, Wage_Info!$B$2:$AD$55, 20, FALSE), E242=2, VLOOKUP(H242, Wage_Info!$B$2:$AD$55, 21, FALSE), E242=3, VLOOKUP(H242, Wage_Info!$B$2:$AD$55, 22, FALSE), E242=4, VLOOKUP(H242, Wage_Info!$B$2:$AD$55, 23, FALSE)), C242=2016, _xlfn.IFS(E242=1, VLOOKUP(H242, Wage_Info!$B$2:$AD$55, 24, FALSE), E242=2, VLOOKUP(H242, Wage_Info!$B$2:$AD$55, 25, FALSE), E242=3, VLOOKUP(H242, Wage_Info!$B$2:$AD$55, 26, FALSE), E242=4, VLOOKUP(H242, Wage_Info!$B$2:$AD$55, 27, FALSE)), C242=2017, _xlfn.IFS(E242=1, VLOOKUP(H242, Wage_Info!$B$2:$AD$55, 28, FALSE), E242=2, VLOOKUP(H242, Wage_Info!$B$2:$AD$55, 29, FALSE)))</f>
        <v>0</v>
      </c>
      <c r="AA242" s="16" t="e">
        <f t="shared" si="28"/>
        <v>#DIV/0!</v>
      </c>
      <c r="AB242">
        <f>Key!C324</f>
        <v>1</v>
      </c>
      <c r="AC242">
        <f t="shared" si="29"/>
        <v>0</v>
      </c>
      <c r="AD242">
        <f t="shared" si="30"/>
        <v>0</v>
      </c>
      <c r="AE242">
        <f t="shared" si="31"/>
        <v>0</v>
      </c>
    </row>
    <row r="243" spans="1:31" x14ac:dyDescent="0.3">
      <c r="A243">
        <v>368</v>
      </c>
      <c r="B243">
        <v>48</v>
      </c>
      <c r="C243">
        <v>2014</v>
      </c>
      <c r="D243">
        <v>2</v>
      </c>
      <c r="E243">
        <f t="shared" si="24"/>
        <v>1</v>
      </c>
      <c r="F243">
        <v>2015</v>
      </c>
      <c r="G243" t="s">
        <v>282</v>
      </c>
      <c r="H243" s="13">
        <f>VALUE(IF(G243="foreign",53,SUBSTITUTE(G243,G243,VLOOKUP(G243,Key!$F$2:$G$55,2,))))</f>
        <v>53</v>
      </c>
      <c r="I243" t="s">
        <v>187</v>
      </c>
      <c r="J243">
        <f>VALUE(_xlfn.IFS(I243="foreign",53,I243="fictional",54,NOT(OR(I243="foreign",I243="fictional")),SUBSTITUTE(I243,I243,VLOOKUP(I243,Key!$F$2:$G$55,2,))))</f>
        <v>53</v>
      </c>
      <c r="K243">
        <f t="shared" si="25"/>
        <v>1</v>
      </c>
      <c r="L243">
        <f>VLOOKUP(H243, Key!$G$2:$J$54, 2)</f>
        <v>0</v>
      </c>
      <c r="M243">
        <f>VLOOKUP(J243, Key!$G$2:$J$54, 2)</f>
        <v>0</v>
      </c>
      <c r="N243">
        <f>VLOOKUP("*"&amp;G243&amp;"*",Key!$M$2:$N$6,2,FALSE)</f>
        <v>0</v>
      </c>
      <c r="O243">
        <f>VLOOKUP("*"&amp;G243&amp;"*",Key!$Q$2:$R$11,2,FALSE)</f>
        <v>0</v>
      </c>
      <c r="P243">
        <v>3273</v>
      </c>
      <c r="Q243" s="8">
        <v>35000000</v>
      </c>
      <c r="R243" t="s">
        <v>283</v>
      </c>
      <c r="S243">
        <f>VLOOKUP(R243, Key!$T$2:$U$27, 2, FALSE)</f>
        <v>4</v>
      </c>
      <c r="T243">
        <f t="shared" si="26"/>
        <v>0</v>
      </c>
      <c r="U243">
        <f>_xlfn.IFS(F243=2017, VLOOKUP(H243, 'State Pop'!$B$2:$F$55,5),F243=2016, VLOOKUP(H243, 'State Pop'!$B$2:$F$55,4), F243=2015, VLOOKUP(H243, 'State Pop'!$B$2:$F$55,3), F243=2014, VLOOKUP(H243, 'State Pop'!$B$2:$F$55,2))</f>
        <v>0</v>
      </c>
      <c r="V243">
        <f>_xlfn.IFS(C243=2014, _xlfn.IFS(D243=1, VLOOKUP(H243, Film_Workers!$B$2:$AR$55, 2, FALSE), D243=2, VLOOKUP(H243, Film_Workers!$B$2:$AR$55, 3, FALSE), D243=3, VLOOKUP(H243, Film_Workers!$B$2:$AR$55, 4, FALSE), D243=4, VLOOKUP(H243, Film_Workers!$B$2:$AR$55, 5, FALSE), D243=5, VLOOKUP(H243, Film_Workers!$B$2:$AR$55, 6, FALSE), D243=6, VLOOKUP(H243, Film_Workers!$B$2:$AR$55, 7, FALSE), D243=7, VLOOKUP(H243, Film_Workers!$B$2:$AR$55, 8, FALSE), D243=8, VLOOKUP(H243, Film_Workers!$B$2:$AR$55, 9, FALSE), D243=9, VLOOKUP(H243, Film_Workers!$B$2:$AR$55, 10, FALSE), D243=10, VLOOKUP(H243, Film_Workers!$B$2:$AR$55, 11, FALSE), D243=11, VLOOKUP(H243, Film_Workers!$B$2:$AR$55, 12, FALSE), D243=12, VLOOKUP(H243, Film_Workers!$B$2:$AR$55, 13, FALSE)), C243=2015, _xlfn.IFS(D243=1, VLOOKUP(H243, Film_Workers!$B$2:$AR$55, 14, FALSE), D243=2, VLOOKUP(H243, Film_Workers!$B$2:$AR$55, 15, FALSE), D243=3, VLOOKUP(H243, Film_Workers!$B$2:$AR$55, 16, FALSE), D243=4, VLOOKUP(H243, Film_Workers!$B$2:$AR$55, 17, FALSE), D243=5, VLOOKUP(H243, Film_Workers!$B$2:$AR$55, 18, FALSE), D243=6, VLOOKUP(H243, Film_Workers!$B$2:$AR$55, 19, FALSE), D243=7, VLOOKUP(H243, Film_Workers!$B$2:$AR$55, 20, FALSE), D243=8, VLOOKUP(H243, Film_Workers!$B$2:$AR$55, 21, FALSE), D243=9, VLOOKUP(H243, Film_Workers!$B$2:$AR$55, 22, FALSE), D243=10, VLOOKUP(H243, Film_Workers!$B$2:$AR$55, 23, FALSE), D243=11, VLOOKUP(H243, Film_Workers!$B$2:$AR$55, 24, FALSE), D243=12, VLOOKUP(H243, Film_Workers!$B$2:$AR$55, 25, FALSE)), C243=2016, _xlfn.IFS(D243=1, VLOOKUP(H243, Film_Workers!$B$2:$AR$55, 26, FALSE), D243=2, VLOOKUP(H243, Film_Workers!$B$2:$AR$55, 27, FALSE), D243=3, VLOOKUP(H243, Film_Workers!$B$2:$AR$55, 28, FALSE), D243=4, VLOOKUP(H243, Film_Workers!$B$2:$AR$55, 29, FALSE), D243=5, VLOOKUP(H243, Film_Workers!$B$2:$AR$55, 30, FALSE), D243=6, VLOOKUP(H243, Film_Workers!$B$2:$AR$55, 31, FALSE), D243=7, VLOOKUP(H243, Film_Workers!$B$2:$AR$55, 32, FALSE), D243=8, VLOOKUP(H243, Film_Workers!$B$2:$AR$55, 33, FALSE), D243=9, VLOOKUP(H243, Film_Workers!$B$2:$AR$55, 34, FALSE), D243=10, VLOOKUP(H243, Film_Workers!$B$2:$AR$55, 35, FALSE), D243=11, VLOOKUP(H243, Film_Workers!$B$2:$AR$55, 36, FALSE), D243=12, VLOOKUP(H243, Film_Workers!$B$2:$AR$55, 37, FALSE)), C243=2017, _xlfn.IFS(D243=1, VLOOKUP(H243, Film_Workers!$B$2:$AR$55, 38, FALSE), D243=2, VLOOKUP(H243, Film_Workers!$B$2:$AR$55, 39, FALSE), D243=3, VLOOKUP(H243, Film_Workers!$B$2:$AR$55, 40, FALSE), D243=4, VLOOKUP(H243, Film_Workers!$B$2:$AR$55, 41, FALSE), D243=5, VLOOKUP(H243, Film_Workers!$B$2:$AR$55, 42, FALSE), D243=6, VLOOKUP(H243, Film_Workers!$B$2:$AR$55, 43)))</f>
        <v>0</v>
      </c>
      <c r="W243">
        <f>_xlfn.IFS(C243=2014, _xlfn.IFS(D243=1, VLOOKUP(H243, Priv_Workers!$B$2:$AR$55, 2, FALSE), D243=2, VLOOKUP(H243, Priv_Workers!$B$2:$AR$55, 3, FALSE), D243=3, VLOOKUP(H243, Priv_Workers!$B$2:$AR$55, 4, FALSE), D243=4, VLOOKUP(H243, Priv_Workers!$B$2:$AR$55, 5, FALSE), D243=5, VLOOKUP(H243, Priv_Workers!$B$2:$AR$55, 6, FALSE), D243=6, VLOOKUP(H243, Priv_Workers!$B$2:$AR$55, 7, FALSE), D243=7, VLOOKUP(H243, Priv_Workers!$B$2:$AR$55, 8, FALSE), D243=8, VLOOKUP(H243, Priv_Workers!$B$2:$AR$55, 9, FALSE), D243=9, VLOOKUP(H243, Priv_Workers!$B$2:$AR$55, 10, FALSE), D243=10, VLOOKUP(H243, Priv_Workers!$B$2:$AR$55, 11, FALSE), D243=11, VLOOKUP(H243, Priv_Workers!$B$2:$AR$55, 12, FALSE), D243=12, VLOOKUP(H243, Priv_Workers!$B$2:$AR$55, 13, FALSE)), C243=2015, _xlfn.IFS(D243=1, VLOOKUP(H243, Priv_Workers!$B$2:$AR$55, 14, FALSE), D243=2, VLOOKUP(H243, Priv_Workers!$B$2:$AR$55, 15, FALSE), D243=3, VLOOKUP(H243, Priv_Workers!$B$2:$AR$55, 16, FALSE), D243=4, VLOOKUP(H243, Priv_Workers!$B$2:$AR$55, 17, FALSE), D243=5, VLOOKUP(H243, Priv_Workers!$B$2:$AR$55, 18, FALSE), D243=6, VLOOKUP(H243, Priv_Workers!$B$2:$AR$55, 19, FALSE), D243=7, VLOOKUP(H243, Priv_Workers!$B$2:$AR$55, 20, FALSE), D243=8, VLOOKUP(H243, Priv_Workers!$B$2:$AR$55, 21, FALSE), D243=9, VLOOKUP(H243, Priv_Workers!$B$2:$AR$55, 22, FALSE), D243=10, VLOOKUP(H243, Priv_Workers!$B$2:$AR$55, 23, FALSE), D243=11, VLOOKUP(H243, Priv_Workers!$B$2:$AR$55, 24, FALSE), D243=12, VLOOKUP(H243, Priv_Workers!$B$2:$AR$55, 25, FALSE)), C243=2016, _xlfn.IFS(D243=1, VLOOKUP(H243, Priv_Workers!$B$2:$AR$55, 26, FALSE), D243=2, VLOOKUP(H243, Priv_Workers!$B$2:$AR$55, 27, FALSE), D243=3, VLOOKUP(H243, Priv_Workers!$B$2:$AR$55, 28, FALSE), D243=4, VLOOKUP(H243, Priv_Workers!$B$2:$AR$55, 29, FALSE), D243=5, VLOOKUP(H243, Priv_Workers!$B$2:$AR$55, 30, FALSE), D243=6, VLOOKUP(H243, Priv_Workers!$B$2:$AR$55, 31, FALSE), D243=7, VLOOKUP(H243, Priv_Workers!$B$2:$AR$55, 32, FALSE), D243=8, VLOOKUP(H243, Priv_Workers!$B$2:$AR$55, 33, FALSE), D243=9, VLOOKUP(H243, Priv_Workers!$B$2:$AR$55, 34, FALSE), D243=10, VLOOKUP(H243, Priv_Workers!$B$2:$AR$55, 35, FALSE), D243=11, VLOOKUP(H243, Priv_Workers!$B$2:$AR$55, 36, FALSE), D243=12, VLOOKUP(H243, Priv_Workers!$B$2:$AR$55, 37, FALSE)), C243=2017, _xlfn.IFS(D243=1, VLOOKUP(H243, Priv_Workers!$B$2:$AR$55, 38, FALSE), D243=2, VLOOKUP(H243, Priv_Workers!$B$2:$AR$55, 39, FALSE), D243=3, VLOOKUP(H243, Priv_Workers!$B$2:$AR$55, 40, FALSE), D243=4, VLOOKUP(H243, Priv_Workers!$B$2:$AR$55, 41, FALSE), D243=5, VLOOKUP(H243, Priv_Workers!$B$2:$AR$55, 42, FALSE), D243=6, VLOOKUP(H243, Priv_Workers!$B$2:$AR$55, 43)))</f>
        <v>0</v>
      </c>
      <c r="X243" s="15" t="e">
        <f t="shared" si="27"/>
        <v>#DIV/0!</v>
      </c>
      <c r="Y243" s="8">
        <f>_xlfn.IFS(C243=2014, _xlfn.IFS(E243=1, VLOOKUP(H243, Wage_Info!$B$2:$AD$55, 2, FALSE), E243=2, VLOOKUP(H243, Wage_Info!$B$2:$AD$55, 3, FALSE), E243=3, VLOOKUP(H243, Wage_Info!$B$2:$AD$55, 4, FALSE), E243=4, VLOOKUP(H243, Wage_Info!$B$2:$AD$55, 5, FALSE)), C243=2015, _xlfn.IFS(E243=1, VLOOKUP(H243, Wage_Info!$B$2:$AD$55, 6, FALSE), E243=2, VLOOKUP(H243, Wage_Info!$B$2:$AD$55, 7, FALSE), E243=3, VLOOKUP(H243, Wage_Info!$B$2:$AD$55, 8, FALSE), E243=4, VLOOKUP(H243, Wage_Info!$B$2:$AD$55, 9, FALSE)), C243=2016, _xlfn.IFS(E243=1, VLOOKUP(H243, Wage_Info!$B$2:$AD$55, 10, FALSE), E243=2, VLOOKUP(H243, Wage_Info!$B$2:$AD$55, 11, FALSE), E243=3, VLOOKUP(H243, Wage_Info!$B$2:$AD$55, 12, FALSE), E243=4, VLOOKUP(H243, Wage_Info!$B$2:$AD$55, 13, FALSE)), C243=2017, _xlfn.IFS(E243=1, VLOOKUP(H243, Wage_Info!$B$2:$AD$55, 14, FALSE), E243=2, VLOOKUP(H243, Wage_Info!$B$2:$AD$55, 15, FALSE)))</f>
        <v>0</v>
      </c>
      <c r="Z243" s="8">
        <f>_xlfn.IFS(C243=2014, _xlfn.IFS(E243=1, VLOOKUP(H243, Wage_Info!$B$2:$AD$55, 16, FALSE), E243=2, VLOOKUP(H243, Wage_Info!$B$2:$AD$55, 17, FALSE), E243=3, VLOOKUP(H243, Wage_Info!$B$2:$AD$55, 18, FALSE), E243=4, VLOOKUP(H243, Wage_Info!$B$2:$AD$55, 19, FALSE)), C243=2015, _xlfn.IFS(E243=1, VLOOKUP(H243, Wage_Info!$B$2:$AD$55, 20, FALSE), E243=2, VLOOKUP(H243, Wage_Info!$B$2:$AD$55, 21, FALSE), E243=3, VLOOKUP(H243, Wage_Info!$B$2:$AD$55, 22, FALSE), E243=4, VLOOKUP(H243, Wage_Info!$B$2:$AD$55, 23, FALSE)), C243=2016, _xlfn.IFS(E243=1, VLOOKUP(H243, Wage_Info!$B$2:$AD$55, 24, FALSE), E243=2, VLOOKUP(H243, Wage_Info!$B$2:$AD$55, 25, FALSE), E243=3, VLOOKUP(H243, Wage_Info!$B$2:$AD$55, 26, FALSE), E243=4, VLOOKUP(H243, Wage_Info!$B$2:$AD$55, 27, FALSE)), C243=2017, _xlfn.IFS(E243=1, VLOOKUP(H243, Wage_Info!$B$2:$AD$55, 28, FALSE), E243=2, VLOOKUP(H243, Wage_Info!$B$2:$AD$55, 29, FALSE)))</f>
        <v>0</v>
      </c>
      <c r="AA243" s="16" t="e">
        <f t="shared" si="28"/>
        <v>#DIV/0!</v>
      </c>
      <c r="AB243">
        <f>Key!C369</f>
        <v>1</v>
      </c>
      <c r="AC243">
        <f t="shared" si="29"/>
        <v>0</v>
      </c>
      <c r="AD243">
        <f t="shared" si="30"/>
        <v>0</v>
      </c>
      <c r="AE243">
        <f t="shared" si="31"/>
        <v>0</v>
      </c>
    </row>
    <row r="244" spans="1:31" x14ac:dyDescent="0.3">
      <c r="A244">
        <v>376</v>
      </c>
      <c r="B244">
        <v>56</v>
      </c>
      <c r="C244">
        <v>2014</v>
      </c>
      <c r="D244">
        <v>2</v>
      </c>
      <c r="E244">
        <f t="shared" si="24"/>
        <v>1</v>
      </c>
      <c r="F244">
        <v>2015</v>
      </c>
      <c r="G244" t="s">
        <v>297</v>
      </c>
      <c r="H244" s="13">
        <f>VALUE(IF(G244="foreign",53,SUBSTITUTE(G244,G244,VLOOKUP(G244,Key!$F$2:$G$55,2,))))</f>
        <v>39</v>
      </c>
      <c r="I244" t="s">
        <v>297</v>
      </c>
      <c r="J244">
        <f>VALUE(_xlfn.IFS(I244="foreign",53,I244="fictional",54,NOT(OR(I244="foreign",I244="fictional")),SUBSTITUTE(I244,I244,VLOOKUP(I244,Key!$F$2:$G$55,2,))))</f>
        <v>39</v>
      </c>
      <c r="K244">
        <f t="shared" si="25"/>
        <v>1</v>
      </c>
      <c r="L244">
        <f>VLOOKUP(H244, Key!$G$2:$J$54, 2)</f>
        <v>4</v>
      </c>
      <c r="M244">
        <f>VLOOKUP(J244, Key!$G$2:$J$54, 2)</f>
        <v>4</v>
      </c>
      <c r="N244">
        <f>VLOOKUP("*"&amp;G244&amp;"*",Key!$M$2:$N$6,2,FALSE)</f>
        <v>2</v>
      </c>
      <c r="O244">
        <f>VLOOKUP("*"&amp;G244&amp;"*",Key!$Q$2:$R$11,2,FALSE)</f>
        <v>3</v>
      </c>
      <c r="P244">
        <v>3148</v>
      </c>
      <c r="Q244" s="8">
        <v>5000000</v>
      </c>
      <c r="R244" t="s">
        <v>174</v>
      </c>
      <c r="S244">
        <f>VLOOKUP(R244, Key!$T$2:$U$27, 2, FALSE)</f>
        <v>1</v>
      </c>
      <c r="T244">
        <f t="shared" si="26"/>
        <v>0</v>
      </c>
      <c r="U244">
        <f>_xlfn.IFS(F244=2017, VLOOKUP(H244, 'State Pop'!$B$2:$F$55,5),F244=2016, VLOOKUP(H244, 'State Pop'!$B$2:$F$55,4), F244=2015, VLOOKUP(H244, 'State Pop'!$B$2:$F$55,3), F244=2014, VLOOKUP(H244, 'State Pop'!$B$2:$F$55,2))</f>
        <v>12791124</v>
      </c>
      <c r="V244">
        <f>_xlfn.IFS(C244=2014, _xlfn.IFS(D244=1, VLOOKUP(H244, Film_Workers!$B$2:$AR$55, 2, FALSE), D244=2, VLOOKUP(H244, Film_Workers!$B$2:$AR$55, 3, FALSE), D244=3, VLOOKUP(H244, Film_Workers!$B$2:$AR$55, 4, FALSE), D244=4, VLOOKUP(H244, Film_Workers!$B$2:$AR$55, 5, FALSE), D244=5, VLOOKUP(H244, Film_Workers!$B$2:$AR$55, 6, FALSE), D244=6, VLOOKUP(H244, Film_Workers!$B$2:$AR$55, 7, FALSE), D244=7, VLOOKUP(H244, Film_Workers!$B$2:$AR$55, 8, FALSE), D244=8, VLOOKUP(H244, Film_Workers!$B$2:$AR$55, 9, FALSE), D244=9, VLOOKUP(H244, Film_Workers!$B$2:$AR$55, 10, FALSE), D244=10, VLOOKUP(H244, Film_Workers!$B$2:$AR$55, 11, FALSE), D244=11, VLOOKUP(H244, Film_Workers!$B$2:$AR$55, 12, FALSE), D244=12, VLOOKUP(H244, Film_Workers!$B$2:$AR$55, 13, FALSE)), C244=2015, _xlfn.IFS(D244=1, VLOOKUP(H244, Film_Workers!$B$2:$AR$55, 14, FALSE), D244=2, VLOOKUP(H244, Film_Workers!$B$2:$AR$55, 15, FALSE), D244=3, VLOOKUP(H244, Film_Workers!$B$2:$AR$55, 16, FALSE), D244=4, VLOOKUP(H244, Film_Workers!$B$2:$AR$55, 17, FALSE), D244=5, VLOOKUP(H244, Film_Workers!$B$2:$AR$55, 18, FALSE), D244=6, VLOOKUP(H244, Film_Workers!$B$2:$AR$55, 19, FALSE), D244=7, VLOOKUP(H244, Film_Workers!$B$2:$AR$55, 20, FALSE), D244=8, VLOOKUP(H244, Film_Workers!$B$2:$AR$55, 21, FALSE), D244=9, VLOOKUP(H244, Film_Workers!$B$2:$AR$55, 22, FALSE), D244=10, VLOOKUP(H244, Film_Workers!$B$2:$AR$55, 23, FALSE), D244=11, VLOOKUP(H244, Film_Workers!$B$2:$AR$55, 24, FALSE), D244=12, VLOOKUP(H244, Film_Workers!$B$2:$AR$55, 25, FALSE)), C244=2016, _xlfn.IFS(D244=1, VLOOKUP(H244, Film_Workers!$B$2:$AR$55, 26, FALSE), D244=2, VLOOKUP(H244, Film_Workers!$B$2:$AR$55, 27, FALSE), D244=3, VLOOKUP(H244, Film_Workers!$B$2:$AR$55, 28, FALSE), D244=4, VLOOKUP(H244, Film_Workers!$B$2:$AR$55, 29, FALSE), D244=5, VLOOKUP(H244, Film_Workers!$B$2:$AR$55, 30, FALSE), D244=6, VLOOKUP(H244, Film_Workers!$B$2:$AR$55, 31, FALSE), D244=7, VLOOKUP(H244, Film_Workers!$B$2:$AR$55, 32, FALSE), D244=8, VLOOKUP(H244, Film_Workers!$B$2:$AR$55, 33, FALSE), D244=9, VLOOKUP(H244, Film_Workers!$B$2:$AR$55, 34, FALSE), D244=10, VLOOKUP(H244, Film_Workers!$B$2:$AR$55, 35, FALSE), D244=11, VLOOKUP(H244, Film_Workers!$B$2:$AR$55, 36, FALSE), D244=12, VLOOKUP(H244, Film_Workers!$B$2:$AR$55, 37, FALSE)), C244=2017, _xlfn.IFS(D244=1, VLOOKUP(H244, Film_Workers!$B$2:$AR$55, 38, FALSE), D244=2, VLOOKUP(H244, Film_Workers!$B$2:$AR$55, 39, FALSE), D244=3, VLOOKUP(H244, Film_Workers!$B$2:$AR$55, 40, FALSE), D244=4, VLOOKUP(H244, Film_Workers!$B$2:$AR$55, 41, FALSE), D244=5, VLOOKUP(H244, Film_Workers!$B$2:$AR$55, 42, FALSE), D244=6, VLOOKUP(H244, Film_Workers!$B$2:$AR$55, 43)))</f>
        <v>2726</v>
      </c>
      <c r="W244">
        <f>_xlfn.IFS(C244=2014, _xlfn.IFS(D244=1, VLOOKUP(H244, Priv_Workers!$B$2:$AR$55, 2, FALSE), D244=2, VLOOKUP(H244, Priv_Workers!$B$2:$AR$55, 3, FALSE), D244=3, VLOOKUP(H244, Priv_Workers!$B$2:$AR$55, 4, FALSE), D244=4, VLOOKUP(H244, Priv_Workers!$B$2:$AR$55, 5, FALSE), D244=5, VLOOKUP(H244, Priv_Workers!$B$2:$AR$55, 6, FALSE), D244=6, VLOOKUP(H244, Priv_Workers!$B$2:$AR$55, 7, FALSE), D244=7, VLOOKUP(H244, Priv_Workers!$B$2:$AR$55, 8, FALSE), D244=8, VLOOKUP(H244, Priv_Workers!$B$2:$AR$55, 9, FALSE), D244=9, VLOOKUP(H244, Priv_Workers!$B$2:$AR$55, 10, FALSE), D244=10, VLOOKUP(H244, Priv_Workers!$B$2:$AR$55, 11, FALSE), D244=11, VLOOKUP(H244, Priv_Workers!$B$2:$AR$55, 12, FALSE), D244=12, VLOOKUP(H244, Priv_Workers!$B$2:$AR$55, 13, FALSE)), C244=2015, _xlfn.IFS(D244=1, VLOOKUP(H244, Priv_Workers!$B$2:$AR$55, 14, FALSE), D244=2, VLOOKUP(H244, Priv_Workers!$B$2:$AR$55, 15, FALSE), D244=3, VLOOKUP(H244, Priv_Workers!$B$2:$AR$55, 16, FALSE), D244=4, VLOOKUP(H244, Priv_Workers!$B$2:$AR$55, 17, FALSE), D244=5, VLOOKUP(H244, Priv_Workers!$B$2:$AR$55, 18, FALSE), D244=6, VLOOKUP(H244, Priv_Workers!$B$2:$AR$55, 19, FALSE), D244=7, VLOOKUP(H244, Priv_Workers!$B$2:$AR$55, 20, FALSE), D244=8, VLOOKUP(H244, Priv_Workers!$B$2:$AR$55, 21, FALSE), D244=9, VLOOKUP(H244, Priv_Workers!$B$2:$AR$55, 22, FALSE), D244=10, VLOOKUP(H244, Priv_Workers!$B$2:$AR$55, 23, FALSE), D244=11, VLOOKUP(H244, Priv_Workers!$B$2:$AR$55, 24, FALSE), D244=12, VLOOKUP(H244, Priv_Workers!$B$2:$AR$55, 25, FALSE)), C244=2016, _xlfn.IFS(D244=1, VLOOKUP(H244, Priv_Workers!$B$2:$AR$55, 26, FALSE), D244=2, VLOOKUP(H244, Priv_Workers!$B$2:$AR$55, 27, FALSE), D244=3, VLOOKUP(H244, Priv_Workers!$B$2:$AR$55, 28, FALSE), D244=4, VLOOKUP(H244, Priv_Workers!$B$2:$AR$55, 29, FALSE), D244=5, VLOOKUP(H244, Priv_Workers!$B$2:$AR$55, 30, FALSE), D244=6, VLOOKUP(H244, Priv_Workers!$B$2:$AR$55, 31, FALSE), D244=7, VLOOKUP(H244, Priv_Workers!$B$2:$AR$55, 32, FALSE), D244=8, VLOOKUP(H244, Priv_Workers!$B$2:$AR$55, 33, FALSE), D244=9, VLOOKUP(H244, Priv_Workers!$B$2:$AR$55, 34, FALSE), D244=10, VLOOKUP(H244, Priv_Workers!$B$2:$AR$55, 35, FALSE), D244=11, VLOOKUP(H244, Priv_Workers!$B$2:$AR$55, 36, FALSE), D244=12, VLOOKUP(H244, Priv_Workers!$B$2:$AR$55, 37, FALSE)), C244=2017, _xlfn.IFS(D244=1, VLOOKUP(H244, Priv_Workers!$B$2:$AR$55, 38, FALSE), D244=2, VLOOKUP(H244, Priv_Workers!$B$2:$AR$55, 39, FALSE), D244=3, VLOOKUP(H244, Priv_Workers!$B$2:$AR$55, 40, FALSE), D244=4, VLOOKUP(H244, Priv_Workers!$B$2:$AR$55, 41, FALSE), D244=5, VLOOKUP(H244, Priv_Workers!$B$2:$AR$55, 42, FALSE), D244=6, VLOOKUP(H244, Priv_Workers!$B$2:$AR$55, 43)))</f>
        <v>4812012</v>
      </c>
      <c r="X244" s="15">
        <f t="shared" si="27"/>
        <v>5.6649900291187965E-4</v>
      </c>
      <c r="Y244" s="8">
        <f>_xlfn.IFS(C244=2014, _xlfn.IFS(E244=1, VLOOKUP(H244, Wage_Info!$B$2:$AD$55, 2, FALSE), E244=2, VLOOKUP(H244, Wage_Info!$B$2:$AD$55, 3, FALSE), E244=3, VLOOKUP(H244, Wage_Info!$B$2:$AD$55, 4, FALSE), E244=4, VLOOKUP(H244, Wage_Info!$B$2:$AD$55, 5, FALSE)), C244=2015, _xlfn.IFS(E244=1, VLOOKUP(H244, Wage_Info!$B$2:$AD$55, 6, FALSE), E244=2, VLOOKUP(H244, Wage_Info!$B$2:$AD$55, 7, FALSE), E244=3, VLOOKUP(H244, Wage_Info!$B$2:$AD$55, 8, FALSE), E244=4, VLOOKUP(H244, Wage_Info!$B$2:$AD$55, 9, FALSE)), C244=2016, _xlfn.IFS(E244=1, VLOOKUP(H244, Wage_Info!$B$2:$AD$55, 10, FALSE), E244=2, VLOOKUP(H244, Wage_Info!$B$2:$AD$55, 11, FALSE), E244=3, VLOOKUP(H244, Wage_Info!$B$2:$AD$55, 12, FALSE), E244=4, VLOOKUP(H244, Wage_Info!$B$2:$AD$55, 13, FALSE)), C244=2017, _xlfn.IFS(E244=1, VLOOKUP(H244, Wage_Info!$B$2:$AD$55, 14, FALSE), E244=2, VLOOKUP(H244, Wage_Info!$B$2:$AD$55, 15, FALSE)))</f>
        <v>39164962</v>
      </c>
      <c r="Z244" s="8">
        <f>_xlfn.IFS(C244=2014, _xlfn.IFS(E244=1, VLOOKUP(H244, Wage_Info!$B$2:$AD$55, 16, FALSE), E244=2, VLOOKUP(H244, Wage_Info!$B$2:$AD$55, 17, FALSE), E244=3, VLOOKUP(H244, Wage_Info!$B$2:$AD$55, 18, FALSE), E244=4, VLOOKUP(H244, Wage_Info!$B$2:$AD$55, 19, FALSE)), C244=2015, _xlfn.IFS(E244=1, VLOOKUP(H244, Wage_Info!$B$2:$AD$55, 20, FALSE), E244=2, VLOOKUP(H244, Wage_Info!$B$2:$AD$55, 21, FALSE), E244=3, VLOOKUP(H244, Wage_Info!$B$2:$AD$55, 22, FALSE), E244=4, VLOOKUP(H244, Wage_Info!$B$2:$AD$55, 23, FALSE)), C244=2016, _xlfn.IFS(E244=1, VLOOKUP(H244, Wage_Info!$B$2:$AD$55, 24, FALSE), E244=2, VLOOKUP(H244, Wage_Info!$B$2:$AD$55, 25, FALSE), E244=3, VLOOKUP(H244, Wage_Info!$B$2:$AD$55, 26, FALSE), E244=4, VLOOKUP(H244, Wage_Info!$B$2:$AD$55, 27, FALSE)), C244=2017, _xlfn.IFS(E244=1, VLOOKUP(H244, Wage_Info!$B$2:$AD$55, 28, FALSE), E244=2, VLOOKUP(H244, Wage_Info!$B$2:$AD$55, 29, FALSE)))</f>
        <v>63347177113</v>
      </c>
      <c r="AA244" s="16">
        <f t="shared" si="28"/>
        <v>6.1825899408487822E-4</v>
      </c>
      <c r="AB244">
        <f>Key!C377</f>
        <v>1</v>
      </c>
      <c r="AC244">
        <f t="shared" si="29"/>
        <v>0</v>
      </c>
      <c r="AD244">
        <f t="shared" si="30"/>
        <v>0</v>
      </c>
      <c r="AE244">
        <f t="shared" si="31"/>
        <v>0</v>
      </c>
    </row>
    <row r="245" spans="1:31" x14ac:dyDescent="0.3">
      <c r="A245">
        <v>378</v>
      </c>
      <c r="B245">
        <v>58</v>
      </c>
      <c r="C245">
        <v>2014</v>
      </c>
      <c r="D245">
        <v>2</v>
      </c>
      <c r="E245">
        <f t="shared" si="24"/>
        <v>1</v>
      </c>
      <c r="F245">
        <v>2015</v>
      </c>
      <c r="G245" t="s">
        <v>184</v>
      </c>
      <c r="H245" s="13">
        <f>VALUE(IF(G245="foreign",53,SUBSTITUTE(G245,G245,VLOOKUP(G245,Key!$F$2:$G$55,2,))))</f>
        <v>5</v>
      </c>
      <c r="I245" t="s">
        <v>184</v>
      </c>
      <c r="J245">
        <f>VALUE(_xlfn.IFS(I245="foreign",53,I245="fictional",54,NOT(OR(I245="foreign",I245="fictional")),SUBSTITUTE(I245,I245,VLOOKUP(I245,Key!$F$2:$G$55,2,))))</f>
        <v>5</v>
      </c>
      <c r="K245">
        <f t="shared" si="25"/>
        <v>1</v>
      </c>
      <c r="L245">
        <f>VLOOKUP(H245, Key!$G$2:$J$54, 2)</f>
        <v>3</v>
      </c>
      <c r="M245">
        <f>VLOOKUP(J245, Key!$G$2:$J$54, 2)</f>
        <v>3</v>
      </c>
      <c r="N245">
        <f>VLOOKUP("*"&amp;G245&amp;"*",Key!$M$2:$N$6,2,FALSE)</f>
        <v>4</v>
      </c>
      <c r="O245">
        <f>VLOOKUP("*"&amp;G245&amp;"*",Key!$Q$2:$R$11,2,FALSE)</f>
        <v>6</v>
      </c>
      <c r="P245">
        <v>3108</v>
      </c>
      <c r="Q245" s="8">
        <v>39000000</v>
      </c>
      <c r="R245" t="s">
        <v>176</v>
      </c>
      <c r="S245">
        <f>VLOOKUP(R245, Key!$T$2:$U$27, 2, FALSE)</f>
        <v>3</v>
      </c>
      <c r="T245">
        <f t="shared" si="26"/>
        <v>0</v>
      </c>
      <c r="U245">
        <f>_xlfn.IFS(F245=2017, VLOOKUP(H245, 'State Pop'!$B$2:$F$55,5),F245=2016, VLOOKUP(H245, 'State Pop'!$B$2:$F$55,4), F245=2015, VLOOKUP(H245, 'State Pop'!$B$2:$F$55,3), F245=2014, VLOOKUP(H245, 'State Pop'!$B$2:$F$55,2))</f>
        <v>39032444</v>
      </c>
      <c r="V245">
        <f>_xlfn.IFS(C245=2014, _xlfn.IFS(D245=1, VLOOKUP(H245, Film_Workers!$B$2:$AR$55, 2, FALSE), D245=2, VLOOKUP(H245, Film_Workers!$B$2:$AR$55, 3, FALSE), D245=3, VLOOKUP(H245, Film_Workers!$B$2:$AR$55, 4, FALSE), D245=4, VLOOKUP(H245, Film_Workers!$B$2:$AR$55, 5, FALSE), D245=5, VLOOKUP(H245, Film_Workers!$B$2:$AR$55, 6, FALSE), D245=6, VLOOKUP(H245, Film_Workers!$B$2:$AR$55, 7, FALSE), D245=7, VLOOKUP(H245, Film_Workers!$B$2:$AR$55, 8, FALSE), D245=8, VLOOKUP(H245, Film_Workers!$B$2:$AR$55, 9, FALSE), D245=9, VLOOKUP(H245, Film_Workers!$B$2:$AR$55, 10, FALSE), D245=10, VLOOKUP(H245, Film_Workers!$B$2:$AR$55, 11, FALSE), D245=11, VLOOKUP(H245, Film_Workers!$B$2:$AR$55, 12, FALSE), D245=12, VLOOKUP(H245, Film_Workers!$B$2:$AR$55, 13, FALSE)), C245=2015, _xlfn.IFS(D245=1, VLOOKUP(H245, Film_Workers!$B$2:$AR$55, 14, FALSE), D245=2, VLOOKUP(H245, Film_Workers!$B$2:$AR$55, 15, FALSE), D245=3, VLOOKUP(H245, Film_Workers!$B$2:$AR$55, 16, FALSE), D245=4, VLOOKUP(H245, Film_Workers!$B$2:$AR$55, 17, FALSE), D245=5, VLOOKUP(H245, Film_Workers!$B$2:$AR$55, 18, FALSE), D245=6, VLOOKUP(H245, Film_Workers!$B$2:$AR$55, 19, FALSE), D245=7, VLOOKUP(H245, Film_Workers!$B$2:$AR$55, 20, FALSE), D245=8, VLOOKUP(H245, Film_Workers!$B$2:$AR$55, 21, FALSE), D245=9, VLOOKUP(H245, Film_Workers!$B$2:$AR$55, 22, FALSE), D245=10, VLOOKUP(H245, Film_Workers!$B$2:$AR$55, 23, FALSE), D245=11, VLOOKUP(H245, Film_Workers!$B$2:$AR$55, 24, FALSE), D245=12, VLOOKUP(H245, Film_Workers!$B$2:$AR$55, 25, FALSE)), C245=2016, _xlfn.IFS(D245=1, VLOOKUP(H245, Film_Workers!$B$2:$AR$55, 26, FALSE), D245=2, VLOOKUP(H245, Film_Workers!$B$2:$AR$55, 27, FALSE), D245=3, VLOOKUP(H245, Film_Workers!$B$2:$AR$55, 28, FALSE), D245=4, VLOOKUP(H245, Film_Workers!$B$2:$AR$55, 29, FALSE), D245=5, VLOOKUP(H245, Film_Workers!$B$2:$AR$55, 30, FALSE), D245=6, VLOOKUP(H245, Film_Workers!$B$2:$AR$55, 31, FALSE), D245=7, VLOOKUP(H245, Film_Workers!$B$2:$AR$55, 32, FALSE), D245=8, VLOOKUP(H245, Film_Workers!$B$2:$AR$55, 33, FALSE), D245=9, VLOOKUP(H245, Film_Workers!$B$2:$AR$55, 34, FALSE), D245=10, VLOOKUP(H245, Film_Workers!$B$2:$AR$55, 35, FALSE), D245=11, VLOOKUP(H245, Film_Workers!$B$2:$AR$55, 36, FALSE), D245=12, VLOOKUP(H245, Film_Workers!$B$2:$AR$55, 37, FALSE)), C245=2017, _xlfn.IFS(D245=1, VLOOKUP(H245, Film_Workers!$B$2:$AR$55, 38, FALSE), D245=2, VLOOKUP(H245, Film_Workers!$B$2:$AR$55, 39, FALSE), D245=3, VLOOKUP(H245, Film_Workers!$B$2:$AR$55, 40, FALSE), D245=4, VLOOKUP(H245, Film_Workers!$B$2:$AR$55, 41, FALSE), D245=5, VLOOKUP(H245, Film_Workers!$B$2:$AR$55, 42, FALSE), D245=6, VLOOKUP(H245, Film_Workers!$B$2:$AR$55, 43)))</f>
        <v>112051</v>
      </c>
      <c r="W245">
        <f>_xlfn.IFS(C245=2014, _xlfn.IFS(D245=1, VLOOKUP(H245, Priv_Workers!$B$2:$AR$55, 2, FALSE), D245=2, VLOOKUP(H245, Priv_Workers!$B$2:$AR$55, 3, FALSE), D245=3, VLOOKUP(H245, Priv_Workers!$B$2:$AR$55, 4, FALSE), D245=4, VLOOKUP(H245, Priv_Workers!$B$2:$AR$55, 5, FALSE), D245=5, VLOOKUP(H245, Priv_Workers!$B$2:$AR$55, 6, FALSE), D245=6, VLOOKUP(H245, Priv_Workers!$B$2:$AR$55, 7, FALSE), D245=7, VLOOKUP(H245, Priv_Workers!$B$2:$AR$55, 8, FALSE), D245=8, VLOOKUP(H245, Priv_Workers!$B$2:$AR$55, 9, FALSE), D245=9, VLOOKUP(H245, Priv_Workers!$B$2:$AR$55, 10, FALSE), D245=10, VLOOKUP(H245, Priv_Workers!$B$2:$AR$55, 11, FALSE), D245=11, VLOOKUP(H245, Priv_Workers!$B$2:$AR$55, 12, FALSE), D245=12, VLOOKUP(H245, Priv_Workers!$B$2:$AR$55, 13, FALSE)), C245=2015, _xlfn.IFS(D245=1, VLOOKUP(H245, Priv_Workers!$B$2:$AR$55, 14, FALSE), D245=2, VLOOKUP(H245, Priv_Workers!$B$2:$AR$55, 15, FALSE), D245=3, VLOOKUP(H245, Priv_Workers!$B$2:$AR$55, 16, FALSE), D245=4, VLOOKUP(H245, Priv_Workers!$B$2:$AR$55, 17, FALSE), D245=5, VLOOKUP(H245, Priv_Workers!$B$2:$AR$55, 18, FALSE), D245=6, VLOOKUP(H245, Priv_Workers!$B$2:$AR$55, 19, FALSE), D245=7, VLOOKUP(H245, Priv_Workers!$B$2:$AR$55, 20, FALSE), D245=8, VLOOKUP(H245, Priv_Workers!$B$2:$AR$55, 21, FALSE), D245=9, VLOOKUP(H245, Priv_Workers!$B$2:$AR$55, 22, FALSE), D245=10, VLOOKUP(H245, Priv_Workers!$B$2:$AR$55, 23, FALSE), D245=11, VLOOKUP(H245, Priv_Workers!$B$2:$AR$55, 24, FALSE), D245=12, VLOOKUP(H245, Priv_Workers!$B$2:$AR$55, 25, FALSE)), C245=2016, _xlfn.IFS(D245=1, VLOOKUP(H245, Priv_Workers!$B$2:$AR$55, 26, FALSE), D245=2, VLOOKUP(H245, Priv_Workers!$B$2:$AR$55, 27, FALSE), D245=3, VLOOKUP(H245, Priv_Workers!$B$2:$AR$55, 28, FALSE), D245=4, VLOOKUP(H245, Priv_Workers!$B$2:$AR$55, 29, FALSE), D245=5, VLOOKUP(H245, Priv_Workers!$B$2:$AR$55, 30, FALSE), D245=6, VLOOKUP(H245, Priv_Workers!$B$2:$AR$55, 31, FALSE), D245=7, VLOOKUP(H245, Priv_Workers!$B$2:$AR$55, 32, FALSE), D245=8, VLOOKUP(H245, Priv_Workers!$B$2:$AR$55, 33, FALSE), D245=9, VLOOKUP(H245, Priv_Workers!$B$2:$AR$55, 34, FALSE), D245=10, VLOOKUP(H245, Priv_Workers!$B$2:$AR$55, 35, FALSE), D245=11, VLOOKUP(H245, Priv_Workers!$B$2:$AR$55, 36, FALSE), D245=12, VLOOKUP(H245, Priv_Workers!$B$2:$AR$55, 37, FALSE)), C245=2017, _xlfn.IFS(D245=1, VLOOKUP(H245, Priv_Workers!$B$2:$AR$55, 38, FALSE), D245=2, VLOOKUP(H245, Priv_Workers!$B$2:$AR$55, 39, FALSE), D245=3, VLOOKUP(H245, Priv_Workers!$B$2:$AR$55, 40, FALSE), D245=4, VLOOKUP(H245, Priv_Workers!$B$2:$AR$55, 41, FALSE), D245=5, VLOOKUP(H245, Priv_Workers!$B$2:$AR$55, 42, FALSE), D245=6, VLOOKUP(H245, Priv_Workers!$B$2:$AR$55, 43)))</f>
        <v>13163023</v>
      </c>
      <c r="X245" s="15">
        <f t="shared" si="27"/>
        <v>8.512558247448173E-3</v>
      </c>
      <c r="Y245" s="8">
        <f>_xlfn.IFS(C245=2014, _xlfn.IFS(E245=1, VLOOKUP(H245, Wage_Info!$B$2:$AD$55, 2, FALSE), E245=2, VLOOKUP(H245, Wage_Info!$B$2:$AD$55, 3, FALSE), E245=3, VLOOKUP(H245, Wage_Info!$B$2:$AD$55, 4, FALSE), E245=4, VLOOKUP(H245, Wage_Info!$B$2:$AD$55, 5, FALSE)), C245=2015, _xlfn.IFS(E245=1, VLOOKUP(H245, Wage_Info!$B$2:$AD$55, 6, FALSE), E245=2, VLOOKUP(H245, Wage_Info!$B$2:$AD$55, 7, FALSE), E245=3, VLOOKUP(H245, Wage_Info!$B$2:$AD$55, 8, FALSE), E245=4, VLOOKUP(H245, Wage_Info!$B$2:$AD$55, 9, FALSE)), C245=2016, _xlfn.IFS(E245=1, VLOOKUP(H245, Wage_Info!$B$2:$AD$55, 10, FALSE), E245=2, VLOOKUP(H245, Wage_Info!$B$2:$AD$55, 11, FALSE), E245=3, VLOOKUP(H245, Wage_Info!$B$2:$AD$55, 12, FALSE), E245=4, VLOOKUP(H245, Wage_Info!$B$2:$AD$55, 13, FALSE)), C245=2017, _xlfn.IFS(E245=1, VLOOKUP(H245, Wage_Info!$B$2:$AD$55, 14, FALSE), E245=2, VLOOKUP(H245, Wage_Info!$B$2:$AD$55, 15, FALSE)))</f>
        <v>2948674632</v>
      </c>
      <c r="Z245" s="8">
        <f>_xlfn.IFS(C245=2014, _xlfn.IFS(E245=1, VLOOKUP(H245, Wage_Info!$B$2:$AD$55, 16, FALSE), E245=2, VLOOKUP(H245, Wage_Info!$B$2:$AD$55, 17, FALSE), E245=3, VLOOKUP(H245, Wage_Info!$B$2:$AD$55, 18, FALSE), E245=4, VLOOKUP(H245, Wage_Info!$B$2:$AD$55, 19, FALSE)), C245=2015, _xlfn.IFS(E245=1, VLOOKUP(H245, Wage_Info!$B$2:$AD$55, 20, FALSE), E245=2, VLOOKUP(H245, Wage_Info!$B$2:$AD$55, 21, FALSE), E245=3, VLOOKUP(H245, Wage_Info!$B$2:$AD$55, 22, FALSE), E245=4, VLOOKUP(H245, Wage_Info!$B$2:$AD$55, 23, FALSE)), C245=2016, _xlfn.IFS(E245=1, VLOOKUP(H245, Wage_Info!$B$2:$AD$55, 24, FALSE), E245=2, VLOOKUP(H245, Wage_Info!$B$2:$AD$55, 25, FALSE), E245=3, VLOOKUP(H245, Wage_Info!$B$2:$AD$55, 26, FALSE), E245=4, VLOOKUP(H245, Wage_Info!$B$2:$AD$55, 27, FALSE)), C245=2017, _xlfn.IFS(E245=1, VLOOKUP(H245, Wage_Info!$B$2:$AD$55, 28, FALSE), E245=2, VLOOKUP(H245, Wage_Info!$B$2:$AD$55, 29, FALSE)))</f>
        <v>197794469743</v>
      </c>
      <c r="AA245" s="16">
        <f t="shared" si="28"/>
        <v>1.4907770858463823E-2</v>
      </c>
      <c r="AB245">
        <f>Key!C379</f>
        <v>1</v>
      </c>
      <c r="AC245">
        <f t="shared" si="29"/>
        <v>1</v>
      </c>
      <c r="AD245">
        <f t="shared" si="30"/>
        <v>0</v>
      </c>
      <c r="AE245">
        <f t="shared" si="31"/>
        <v>1</v>
      </c>
    </row>
    <row r="246" spans="1:31" x14ac:dyDescent="0.3">
      <c r="A246">
        <v>389</v>
      </c>
      <c r="B246">
        <v>69</v>
      </c>
      <c r="C246">
        <v>2014</v>
      </c>
      <c r="D246">
        <v>2</v>
      </c>
      <c r="E246">
        <f t="shared" si="24"/>
        <v>1</v>
      </c>
      <c r="F246">
        <v>2015</v>
      </c>
      <c r="G246" t="s">
        <v>282</v>
      </c>
      <c r="H246" s="13">
        <f>VALUE(IF(G246="foreign",53,SUBSTITUTE(G246,G246,VLOOKUP(G246,Key!$F$2:$G$55,2,))))</f>
        <v>53</v>
      </c>
      <c r="I246" t="s">
        <v>185</v>
      </c>
      <c r="J246">
        <f>VALUE(_xlfn.IFS(I246="foreign",53,I246="fictional",54,NOT(OR(I246="foreign",I246="fictional")),SUBSTITUTE(I246,I246,VLOOKUP(I246,Key!$F$2:$G$55,2,))))</f>
        <v>33</v>
      </c>
      <c r="K246">
        <f t="shared" si="25"/>
        <v>0</v>
      </c>
      <c r="L246">
        <f>VLOOKUP(H246, Key!$G$2:$J$54, 2)</f>
        <v>0</v>
      </c>
      <c r="M246">
        <f>VLOOKUP(J246, Key!$G$2:$J$54, 2)</f>
        <v>3</v>
      </c>
      <c r="N246">
        <f>VLOOKUP("*"&amp;G246&amp;"*",Key!$M$2:$N$6,2,FALSE)</f>
        <v>0</v>
      </c>
      <c r="O246">
        <f>VLOOKUP("*"&amp;G246&amp;"*",Key!$Q$2:$R$11,2,FALSE)</f>
        <v>0</v>
      </c>
      <c r="P246">
        <v>2991</v>
      </c>
      <c r="Q246" s="8">
        <v>55000000</v>
      </c>
      <c r="R246" t="s">
        <v>174</v>
      </c>
      <c r="S246">
        <f>VLOOKUP(R246, Key!$T$2:$U$27, 2, FALSE)</f>
        <v>1</v>
      </c>
      <c r="T246">
        <f t="shared" si="26"/>
        <v>0</v>
      </c>
      <c r="U246">
        <f>_xlfn.IFS(F246=2017, VLOOKUP(H246, 'State Pop'!$B$2:$F$55,5),F246=2016, VLOOKUP(H246, 'State Pop'!$B$2:$F$55,4), F246=2015, VLOOKUP(H246, 'State Pop'!$B$2:$F$55,3), F246=2014, VLOOKUP(H246, 'State Pop'!$B$2:$F$55,2))</f>
        <v>0</v>
      </c>
      <c r="V246">
        <f>_xlfn.IFS(C246=2014, _xlfn.IFS(D246=1, VLOOKUP(H246, Film_Workers!$B$2:$AR$55, 2, FALSE), D246=2, VLOOKUP(H246, Film_Workers!$B$2:$AR$55, 3, FALSE), D246=3, VLOOKUP(H246, Film_Workers!$B$2:$AR$55, 4, FALSE), D246=4, VLOOKUP(H246, Film_Workers!$B$2:$AR$55, 5, FALSE), D246=5, VLOOKUP(H246, Film_Workers!$B$2:$AR$55, 6, FALSE), D246=6, VLOOKUP(H246, Film_Workers!$B$2:$AR$55, 7, FALSE), D246=7, VLOOKUP(H246, Film_Workers!$B$2:$AR$55, 8, FALSE), D246=8, VLOOKUP(H246, Film_Workers!$B$2:$AR$55, 9, FALSE), D246=9, VLOOKUP(H246, Film_Workers!$B$2:$AR$55, 10, FALSE), D246=10, VLOOKUP(H246, Film_Workers!$B$2:$AR$55, 11, FALSE), D246=11, VLOOKUP(H246, Film_Workers!$B$2:$AR$55, 12, FALSE), D246=12, VLOOKUP(H246, Film_Workers!$B$2:$AR$55, 13, FALSE)), C246=2015, _xlfn.IFS(D246=1, VLOOKUP(H246, Film_Workers!$B$2:$AR$55, 14, FALSE), D246=2, VLOOKUP(H246, Film_Workers!$B$2:$AR$55, 15, FALSE), D246=3, VLOOKUP(H246, Film_Workers!$B$2:$AR$55, 16, FALSE), D246=4, VLOOKUP(H246, Film_Workers!$B$2:$AR$55, 17, FALSE), D246=5, VLOOKUP(H246, Film_Workers!$B$2:$AR$55, 18, FALSE), D246=6, VLOOKUP(H246, Film_Workers!$B$2:$AR$55, 19, FALSE), D246=7, VLOOKUP(H246, Film_Workers!$B$2:$AR$55, 20, FALSE), D246=8, VLOOKUP(H246, Film_Workers!$B$2:$AR$55, 21, FALSE), D246=9, VLOOKUP(H246, Film_Workers!$B$2:$AR$55, 22, FALSE), D246=10, VLOOKUP(H246, Film_Workers!$B$2:$AR$55, 23, FALSE), D246=11, VLOOKUP(H246, Film_Workers!$B$2:$AR$55, 24, FALSE), D246=12, VLOOKUP(H246, Film_Workers!$B$2:$AR$55, 25, FALSE)), C246=2016, _xlfn.IFS(D246=1, VLOOKUP(H246, Film_Workers!$B$2:$AR$55, 26, FALSE), D246=2, VLOOKUP(H246, Film_Workers!$B$2:$AR$55, 27, FALSE), D246=3, VLOOKUP(H246, Film_Workers!$B$2:$AR$55, 28, FALSE), D246=4, VLOOKUP(H246, Film_Workers!$B$2:$AR$55, 29, FALSE), D246=5, VLOOKUP(H246, Film_Workers!$B$2:$AR$55, 30, FALSE), D246=6, VLOOKUP(H246, Film_Workers!$B$2:$AR$55, 31, FALSE), D246=7, VLOOKUP(H246, Film_Workers!$B$2:$AR$55, 32, FALSE), D246=8, VLOOKUP(H246, Film_Workers!$B$2:$AR$55, 33, FALSE), D246=9, VLOOKUP(H246, Film_Workers!$B$2:$AR$55, 34, FALSE), D246=10, VLOOKUP(H246, Film_Workers!$B$2:$AR$55, 35, FALSE), D246=11, VLOOKUP(H246, Film_Workers!$B$2:$AR$55, 36, FALSE), D246=12, VLOOKUP(H246, Film_Workers!$B$2:$AR$55, 37, FALSE)), C246=2017, _xlfn.IFS(D246=1, VLOOKUP(H246, Film_Workers!$B$2:$AR$55, 38, FALSE), D246=2, VLOOKUP(H246, Film_Workers!$B$2:$AR$55, 39, FALSE), D246=3, VLOOKUP(H246, Film_Workers!$B$2:$AR$55, 40, FALSE), D246=4, VLOOKUP(H246, Film_Workers!$B$2:$AR$55, 41, FALSE), D246=5, VLOOKUP(H246, Film_Workers!$B$2:$AR$55, 42, FALSE), D246=6, VLOOKUP(H246, Film_Workers!$B$2:$AR$55, 43)))</f>
        <v>0</v>
      </c>
      <c r="W246">
        <f>_xlfn.IFS(C246=2014, _xlfn.IFS(D246=1, VLOOKUP(H246, Priv_Workers!$B$2:$AR$55, 2, FALSE), D246=2, VLOOKUP(H246, Priv_Workers!$B$2:$AR$55, 3, FALSE), D246=3, VLOOKUP(H246, Priv_Workers!$B$2:$AR$55, 4, FALSE), D246=4, VLOOKUP(H246, Priv_Workers!$B$2:$AR$55, 5, FALSE), D246=5, VLOOKUP(H246, Priv_Workers!$B$2:$AR$55, 6, FALSE), D246=6, VLOOKUP(H246, Priv_Workers!$B$2:$AR$55, 7, FALSE), D246=7, VLOOKUP(H246, Priv_Workers!$B$2:$AR$55, 8, FALSE), D246=8, VLOOKUP(H246, Priv_Workers!$B$2:$AR$55, 9, FALSE), D246=9, VLOOKUP(H246, Priv_Workers!$B$2:$AR$55, 10, FALSE), D246=10, VLOOKUP(H246, Priv_Workers!$B$2:$AR$55, 11, FALSE), D246=11, VLOOKUP(H246, Priv_Workers!$B$2:$AR$55, 12, FALSE), D246=12, VLOOKUP(H246, Priv_Workers!$B$2:$AR$55, 13, FALSE)), C246=2015, _xlfn.IFS(D246=1, VLOOKUP(H246, Priv_Workers!$B$2:$AR$55, 14, FALSE), D246=2, VLOOKUP(H246, Priv_Workers!$B$2:$AR$55, 15, FALSE), D246=3, VLOOKUP(H246, Priv_Workers!$B$2:$AR$55, 16, FALSE), D246=4, VLOOKUP(H246, Priv_Workers!$B$2:$AR$55, 17, FALSE), D246=5, VLOOKUP(H246, Priv_Workers!$B$2:$AR$55, 18, FALSE), D246=6, VLOOKUP(H246, Priv_Workers!$B$2:$AR$55, 19, FALSE), D246=7, VLOOKUP(H246, Priv_Workers!$B$2:$AR$55, 20, FALSE), D246=8, VLOOKUP(H246, Priv_Workers!$B$2:$AR$55, 21, FALSE), D246=9, VLOOKUP(H246, Priv_Workers!$B$2:$AR$55, 22, FALSE), D246=10, VLOOKUP(H246, Priv_Workers!$B$2:$AR$55, 23, FALSE), D246=11, VLOOKUP(H246, Priv_Workers!$B$2:$AR$55, 24, FALSE), D246=12, VLOOKUP(H246, Priv_Workers!$B$2:$AR$55, 25, FALSE)), C246=2016, _xlfn.IFS(D246=1, VLOOKUP(H246, Priv_Workers!$B$2:$AR$55, 26, FALSE), D246=2, VLOOKUP(H246, Priv_Workers!$B$2:$AR$55, 27, FALSE), D246=3, VLOOKUP(H246, Priv_Workers!$B$2:$AR$55, 28, FALSE), D246=4, VLOOKUP(H246, Priv_Workers!$B$2:$AR$55, 29, FALSE), D246=5, VLOOKUP(H246, Priv_Workers!$B$2:$AR$55, 30, FALSE), D246=6, VLOOKUP(H246, Priv_Workers!$B$2:$AR$55, 31, FALSE), D246=7, VLOOKUP(H246, Priv_Workers!$B$2:$AR$55, 32, FALSE), D246=8, VLOOKUP(H246, Priv_Workers!$B$2:$AR$55, 33, FALSE), D246=9, VLOOKUP(H246, Priv_Workers!$B$2:$AR$55, 34, FALSE), D246=10, VLOOKUP(H246, Priv_Workers!$B$2:$AR$55, 35, FALSE), D246=11, VLOOKUP(H246, Priv_Workers!$B$2:$AR$55, 36, FALSE), D246=12, VLOOKUP(H246, Priv_Workers!$B$2:$AR$55, 37, FALSE)), C246=2017, _xlfn.IFS(D246=1, VLOOKUP(H246, Priv_Workers!$B$2:$AR$55, 38, FALSE), D246=2, VLOOKUP(H246, Priv_Workers!$B$2:$AR$55, 39, FALSE), D246=3, VLOOKUP(H246, Priv_Workers!$B$2:$AR$55, 40, FALSE), D246=4, VLOOKUP(H246, Priv_Workers!$B$2:$AR$55, 41, FALSE), D246=5, VLOOKUP(H246, Priv_Workers!$B$2:$AR$55, 42, FALSE), D246=6, VLOOKUP(H246, Priv_Workers!$B$2:$AR$55, 43)))</f>
        <v>0</v>
      </c>
      <c r="X246" s="15" t="e">
        <f t="shared" si="27"/>
        <v>#DIV/0!</v>
      </c>
      <c r="Y246" s="8">
        <f>_xlfn.IFS(C246=2014, _xlfn.IFS(E246=1, VLOOKUP(H246, Wage_Info!$B$2:$AD$55, 2, FALSE), E246=2, VLOOKUP(H246, Wage_Info!$B$2:$AD$55, 3, FALSE), E246=3, VLOOKUP(H246, Wage_Info!$B$2:$AD$55, 4, FALSE), E246=4, VLOOKUP(H246, Wage_Info!$B$2:$AD$55, 5, FALSE)), C246=2015, _xlfn.IFS(E246=1, VLOOKUP(H246, Wage_Info!$B$2:$AD$55, 6, FALSE), E246=2, VLOOKUP(H246, Wage_Info!$B$2:$AD$55, 7, FALSE), E246=3, VLOOKUP(H246, Wage_Info!$B$2:$AD$55, 8, FALSE), E246=4, VLOOKUP(H246, Wage_Info!$B$2:$AD$55, 9, FALSE)), C246=2016, _xlfn.IFS(E246=1, VLOOKUP(H246, Wage_Info!$B$2:$AD$55, 10, FALSE), E246=2, VLOOKUP(H246, Wage_Info!$B$2:$AD$55, 11, FALSE), E246=3, VLOOKUP(H246, Wage_Info!$B$2:$AD$55, 12, FALSE), E246=4, VLOOKUP(H246, Wage_Info!$B$2:$AD$55, 13, FALSE)), C246=2017, _xlfn.IFS(E246=1, VLOOKUP(H246, Wage_Info!$B$2:$AD$55, 14, FALSE), E246=2, VLOOKUP(H246, Wage_Info!$B$2:$AD$55, 15, FALSE)))</f>
        <v>0</v>
      </c>
      <c r="Z246" s="8">
        <f>_xlfn.IFS(C246=2014, _xlfn.IFS(E246=1, VLOOKUP(H246, Wage_Info!$B$2:$AD$55, 16, FALSE), E246=2, VLOOKUP(H246, Wage_Info!$B$2:$AD$55, 17, FALSE), E246=3, VLOOKUP(H246, Wage_Info!$B$2:$AD$55, 18, FALSE), E246=4, VLOOKUP(H246, Wage_Info!$B$2:$AD$55, 19, FALSE)), C246=2015, _xlfn.IFS(E246=1, VLOOKUP(H246, Wage_Info!$B$2:$AD$55, 20, FALSE), E246=2, VLOOKUP(H246, Wage_Info!$B$2:$AD$55, 21, FALSE), E246=3, VLOOKUP(H246, Wage_Info!$B$2:$AD$55, 22, FALSE), E246=4, VLOOKUP(H246, Wage_Info!$B$2:$AD$55, 23, FALSE)), C246=2016, _xlfn.IFS(E246=1, VLOOKUP(H246, Wage_Info!$B$2:$AD$55, 24, FALSE), E246=2, VLOOKUP(H246, Wage_Info!$B$2:$AD$55, 25, FALSE), E246=3, VLOOKUP(H246, Wage_Info!$B$2:$AD$55, 26, FALSE), E246=4, VLOOKUP(H246, Wage_Info!$B$2:$AD$55, 27, FALSE)), C246=2017, _xlfn.IFS(E246=1, VLOOKUP(H246, Wage_Info!$B$2:$AD$55, 28, FALSE), E246=2, VLOOKUP(H246, Wage_Info!$B$2:$AD$55, 29, FALSE)))</f>
        <v>0</v>
      </c>
      <c r="AA246" s="16" t="e">
        <f t="shared" si="28"/>
        <v>#DIV/0!</v>
      </c>
      <c r="AB246">
        <f>Key!C390</f>
        <v>1</v>
      </c>
      <c r="AC246">
        <f t="shared" si="29"/>
        <v>0</v>
      </c>
      <c r="AD246">
        <f t="shared" si="30"/>
        <v>0</v>
      </c>
      <c r="AE246">
        <f t="shared" si="31"/>
        <v>0</v>
      </c>
    </row>
    <row r="247" spans="1:31" x14ac:dyDescent="0.3">
      <c r="A247">
        <v>418</v>
      </c>
      <c r="B247">
        <v>98</v>
      </c>
      <c r="C247">
        <v>2014</v>
      </c>
      <c r="D247">
        <v>2</v>
      </c>
      <c r="E247">
        <f t="shared" si="24"/>
        <v>1</v>
      </c>
      <c r="F247">
        <v>2015</v>
      </c>
      <c r="G247" t="s">
        <v>187</v>
      </c>
      <c r="H247" s="13">
        <f>VALUE(IF(G247="foreign",53,SUBSTITUTE(G247,G247,VLOOKUP(G247,Key!$F$2:$G$55,2,))))</f>
        <v>53</v>
      </c>
      <c r="I247" t="s">
        <v>187</v>
      </c>
      <c r="J247">
        <f>VALUE(_xlfn.IFS(I247="foreign",53,I247="fictional",54,NOT(OR(I247="foreign",I247="fictional")),SUBSTITUTE(I247,I247,VLOOKUP(I247,Key!$F$2:$G$55,2,))))</f>
        <v>53</v>
      </c>
      <c r="K247">
        <f t="shared" si="25"/>
        <v>1</v>
      </c>
      <c r="L247">
        <f>VLOOKUP(H247, Key!$G$2:$J$54, 2)</f>
        <v>0</v>
      </c>
      <c r="M247">
        <f>VLOOKUP(J247, Key!$G$2:$J$54, 2)</f>
        <v>0</v>
      </c>
      <c r="N247">
        <f>VLOOKUP("*"&amp;G247&amp;"*",Key!$M$2:$N$6,2,FALSE)</f>
        <v>0</v>
      </c>
      <c r="O247">
        <f>VLOOKUP("*"&amp;G247&amp;"*",Key!$Q$2:$R$11,2,FALSE)</f>
        <v>0</v>
      </c>
      <c r="P247">
        <v>2602</v>
      </c>
      <c r="Q247" s="8">
        <v>15000000</v>
      </c>
      <c r="R247" t="s">
        <v>281</v>
      </c>
      <c r="S247">
        <f>VLOOKUP(R247, Key!$T$2:$U$27, 2, FALSE)</f>
        <v>10</v>
      </c>
      <c r="T247">
        <f t="shared" si="26"/>
        <v>1</v>
      </c>
      <c r="U247">
        <f>_xlfn.IFS(F247=2017, VLOOKUP(H247, 'State Pop'!$B$2:$F$55,5),F247=2016, VLOOKUP(H247, 'State Pop'!$B$2:$F$55,4), F247=2015, VLOOKUP(H247, 'State Pop'!$B$2:$F$55,3), F247=2014, VLOOKUP(H247, 'State Pop'!$B$2:$F$55,2))</f>
        <v>0</v>
      </c>
      <c r="V247">
        <f>_xlfn.IFS(C247=2014, _xlfn.IFS(D247=1, VLOOKUP(H247, Film_Workers!$B$2:$AR$55, 2, FALSE), D247=2, VLOOKUP(H247, Film_Workers!$B$2:$AR$55, 3, FALSE), D247=3, VLOOKUP(H247, Film_Workers!$B$2:$AR$55, 4, FALSE), D247=4, VLOOKUP(H247, Film_Workers!$B$2:$AR$55, 5, FALSE), D247=5, VLOOKUP(H247, Film_Workers!$B$2:$AR$55, 6, FALSE), D247=6, VLOOKUP(H247, Film_Workers!$B$2:$AR$55, 7, FALSE), D247=7, VLOOKUP(H247, Film_Workers!$B$2:$AR$55, 8, FALSE), D247=8, VLOOKUP(H247, Film_Workers!$B$2:$AR$55, 9, FALSE), D247=9, VLOOKUP(H247, Film_Workers!$B$2:$AR$55, 10, FALSE), D247=10, VLOOKUP(H247, Film_Workers!$B$2:$AR$55, 11, FALSE), D247=11, VLOOKUP(H247, Film_Workers!$B$2:$AR$55, 12, FALSE), D247=12, VLOOKUP(H247, Film_Workers!$B$2:$AR$55, 13, FALSE)), C247=2015, _xlfn.IFS(D247=1, VLOOKUP(H247, Film_Workers!$B$2:$AR$55, 14, FALSE), D247=2, VLOOKUP(H247, Film_Workers!$B$2:$AR$55, 15, FALSE), D247=3, VLOOKUP(H247, Film_Workers!$B$2:$AR$55, 16, FALSE), D247=4, VLOOKUP(H247, Film_Workers!$B$2:$AR$55, 17, FALSE), D247=5, VLOOKUP(H247, Film_Workers!$B$2:$AR$55, 18, FALSE), D247=6, VLOOKUP(H247, Film_Workers!$B$2:$AR$55, 19, FALSE), D247=7, VLOOKUP(H247, Film_Workers!$B$2:$AR$55, 20, FALSE), D247=8, VLOOKUP(H247, Film_Workers!$B$2:$AR$55, 21, FALSE), D247=9, VLOOKUP(H247, Film_Workers!$B$2:$AR$55, 22, FALSE), D247=10, VLOOKUP(H247, Film_Workers!$B$2:$AR$55, 23, FALSE), D247=11, VLOOKUP(H247, Film_Workers!$B$2:$AR$55, 24, FALSE), D247=12, VLOOKUP(H247, Film_Workers!$B$2:$AR$55, 25, FALSE)), C247=2016, _xlfn.IFS(D247=1, VLOOKUP(H247, Film_Workers!$B$2:$AR$55, 26, FALSE), D247=2, VLOOKUP(H247, Film_Workers!$B$2:$AR$55, 27, FALSE), D247=3, VLOOKUP(H247, Film_Workers!$B$2:$AR$55, 28, FALSE), D247=4, VLOOKUP(H247, Film_Workers!$B$2:$AR$55, 29, FALSE), D247=5, VLOOKUP(H247, Film_Workers!$B$2:$AR$55, 30, FALSE), D247=6, VLOOKUP(H247, Film_Workers!$B$2:$AR$55, 31, FALSE), D247=7, VLOOKUP(H247, Film_Workers!$B$2:$AR$55, 32, FALSE), D247=8, VLOOKUP(H247, Film_Workers!$B$2:$AR$55, 33, FALSE), D247=9, VLOOKUP(H247, Film_Workers!$B$2:$AR$55, 34, FALSE), D247=10, VLOOKUP(H247, Film_Workers!$B$2:$AR$55, 35, FALSE), D247=11, VLOOKUP(H247, Film_Workers!$B$2:$AR$55, 36, FALSE), D247=12, VLOOKUP(H247, Film_Workers!$B$2:$AR$55, 37, FALSE)), C247=2017, _xlfn.IFS(D247=1, VLOOKUP(H247, Film_Workers!$B$2:$AR$55, 38, FALSE), D247=2, VLOOKUP(H247, Film_Workers!$B$2:$AR$55, 39, FALSE), D247=3, VLOOKUP(H247, Film_Workers!$B$2:$AR$55, 40, FALSE), D247=4, VLOOKUP(H247, Film_Workers!$B$2:$AR$55, 41, FALSE), D247=5, VLOOKUP(H247, Film_Workers!$B$2:$AR$55, 42, FALSE), D247=6, VLOOKUP(H247, Film_Workers!$B$2:$AR$55, 43)))</f>
        <v>0</v>
      </c>
      <c r="W247">
        <f>_xlfn.IFS(C247=2014, _xlfn.IFS(D247=1, VLOOKUP(H247, Priv_Workers!$B$2:$AR$55, 2, FALSE), D247=2, VLOOKUP(H247, Priv_Workers!$B$2:$AR$55, 3, FALSE), D247=3, VLOOKUP(H247, Priv_Workers!$B$2:$AR$55, 4, FALSE), D247=4, VLOOKUP(H247, Priv_Workers!$B$2:$AR$55, 5, FALSE), D247=5, VLOOKUP(H247, Priv_Workers!$B$2:$AR$55, 6, FALSE), D247=6, VLOOKUP(H247, Priv_Workers!$B$2:$AR$55, 7, FALSE), D247=7, VLOOKUP(H247, Priv_Workers!$B$2:$AR$55, 8, FALSE), D247=8, VLOOKUP(H247, Priv_Workers!$B$2:$AR$55, 9, FALSE), D247=9, VLOOKUP(H247, Priv_Workers!$B$2:$AR$55, 10, FALSE), D247=10, VLOOKUP(H247, Priv_Workers!$B$2:$AR$55, 11, FALSE), D247=11, VLOOKUP(H247, Priv_Workers!$B$2:$AR$55, 12, FALSE), D247=12, VLOOKUP(H247, Priv_Workers!$B$2:$AR$55, 13, FALSE)), C247=2015, _xlfn.IFS(D247=1, VLOOKUP(H247, Priv_Workers!$B$2:$AR$55, 14, FALSE), D247=2, VLOOKUP(H247, Priv_Workers!$B$2:$AR$55, 15, FALSE), D247=3, VLOOKUP(H247, Priv_Workers!$B$2:$AR$55, 16, FALSE), D247=4, VLOOKUP(H247, Priv_Workers!$B$2:$AR$55, 17, FALSE), D247=5, VLOOKUP(H247, Priv_Workers!$B$2:$AR$55, 18, FALSE), D247=6, VLOOKUP(H247, Priv_Workers!$B$2:$AR$55, 19, FALSE), D247=7, VLOOKUP(H247, Priv_Workers!$B$2:$AR$55, 20, FALSE), D247=8, VLOOKUP(H247, Priv_Workers!$B$2:$AR$55, 21, FALSE), D247=9, VLOOKUP(H247, Priv_Workers!$B$2:$AR$55, 22, FALSE), D247=10, VLOOKUP(H247, Priv_Workers!$B$2:$AR$55, 23, FALSE), D247=11, VLOOKUP(H247, Priv_Workers!$B$2:$AR$55, 24, FALSE), D247=12, VLOOKUP(H247, Priv_Workers!$B$2:$AR$55, 25, FALSE)), C247=2016, _xlfn.IFS(D247=1, VLOOKUP(H247, Priv_Workers!$B$2:$AR$55, 26, FALSE), D247=2, VLOOKUP(H247, Priv_Workers!$B$2:$AR$55, 27, FALSE), D247=3, VLOOKUP(H247, Priv_Workers!$B$2:$AR$55, 28, FALSE), D247=4, VLOOKUP(H247, Priv_Workers!$B$2:$AR$55, 29, FALSE), D247=5, VLOOKUP(H247, Priv_Workers!$B$2:$AR$55, 30, FALSE), D247=6, VLOOKUP(H247, Priv_Workers!$B$2:$AR$55, 31, FALSE), D247=7, VLOOKUP(H247, Priv_Workers!$B$2:$AR$55, 32, FALSE), D247=8, VLOOKUP(H247, Priv_Workers!$B$2:$AR$55, 33, FALSE), D247=9, VLOOKUP(H247, Priv_Workers!$B$2:$AR$55, 34, FALSE), D247=10, VLOOKUP(H247, Priv_Workers!$B$2:$AR$55, 35, FALSE), D247=11, VLOOKUP(H247, Priv_Workers!$B$2:$AR$55, 36, FALSE), D247=12, VLOOKUP(H247, Priv_Workers!$B$2:$AR$55, 37, FALSE)), C247=2017, _xlfn.IFS(D247=1, VLOOKUP(H247, Priv_Workers!$B$2:$AR$55, 38, FALSE), D247=2, VLOOKUP(H247, Priv_Workers!$B$2:$AR$55, 39, FALSE), D247=3, VLOOKUP(H247, Priv_Workers!$B$2:$AR$55, 40, FALSE), D247=4, VLOOKUP(H247, Priv_Workers!$B$2:$AR$55, 41, FALSE), D247=5, VLOOKUP(H247, Priv_Workers!$B$2:$AR$55, 42, FALSE), D247=6, VLOOKUP(H247, Priv_Workers!$B$2:$AR$55, 43)))</f>
        <v>0</v>
      </c>
      <c r="X247" s="15" t="e">
        <f t="shared" si="27"/>
        <v>#DIV/0!</v>
      </c>
      <c r="Y247" s="8">
        <f>_xlfn.IFS(C247=2014, _xlfn.IFS(E247=1, VLOOKUP(H247, Wage_Info!$B$2:$AD$55, 2, FALSE), E247=2, VLOOKUP(H247, Wage_Info!$B$2:$AD$55, 3, FALSE), E247=3, VLOOKUP(H247, Wage_Info!$B$2:$AD$55, 4, FALSE), E247=4, VLOOKUP(H247, Wage_Info!$B$2:$AD$55, 5, FALSE)), C247=2015, _xlfn.IFS(E247=1, VLOOKUP(H247, Wage_Info!$B$2:$AD$55, 6, FALSE), E247=2, VLOOKUP(H247, Wage_Info!$B$2:$AD$55, 7, FALSE), E247=3, VLOOKUP(H247, Wage_Info!$B$2:$AD$55, 8, FALSE), E247=4, VLOOKUP(H247, Wage_Info!$B$2:$AD$55, 9, FALSE)), C247=2016, _xlfn.IFS(E247=1, VLOOKUP(H247, Wage_Info!$B$2:$AD$55, 10, FALSE), E247=2, VLOOKUP(H247, Wage_Info!$B$2:$AD$55, 11, FALSE), E247=3, VLOOKUP(H247, Wage_Info!$B$2:$AD$55, 12, FALSE), E247=4, VLOOKUP(H247, Wage_Info!$B$2:$AD$55, 13, FALSE)), C247=2017, _xlfn.IFS(E247=1, VLOOKUP(H247, Wage_Info!$B$2:$AD$55, 14, FALSE), E247=2, VLOOKUP(H247, Wage_Info!$B$2:$AD$55, 15, FALSE)))</f>
        <v>0</v>
      </c>
      <c r="Z247" s="8">
        <f>_xlfn.IFS(C247=2014, _xlfn.IFS(E247=1, VLOOKUP(H247, Wage_Info!$B$2:$AD$55, 16, FALSE), E247=2, VLOOKUP(H247, Wage_Info!$B$2:$AD$55, 17, FALSE), E247=3, VLOOKUP(H247, Wage_Info!$B$2:$AD$55, 18, FALSE), E247=4, VLOOKUP(H247, Wage_Info!$B$2:$AD$55, 19, FALSE)), C247=2015, _xlfn.IFS(E247=1, VLOOKUP(H247, Wage_Info!$B$2:$AD$55, 20, FALSE), E247=2, VLOOKUP(H247, Wage_Info!$B$2:$AD$55, 21, FALSE), E247=3, VLOOKUP(H247, Wage_Info!$B$2:$AD$55, 22, FALSE), E247=4, VLOOKUP(H247, Wage_Info!$B$2:$AD$55, 23, FALSE)), C247=2016, _xlfn.IFS(E247=1, VLOOKUP(H247, Wage_Info!$B$2:$AD$55, 24, FALSE), E247=2, VLOOKUP(H247, Wage_Info!$B$2:$AD$55, 25, FALSE), E247=3, VLOOKUP(H247, Wage_Info!$B$2:$AD$55, 26, FALSE), E247=4, VLOOKUP(H247, Wage_Info!$B$2:$AD$55, 27, FALSE)), C247=2017, _xlfn.IFS(E247=1, VLOOKUP(H247, Wage_Info!$B$2:$AD$55, 28, FALSE), E247=2, VLOOKUP(H247, Wage_Info!$B$2:$AD$55, 29, FALSE)))</f>
        <v>0</v>
      </c>
      <c r="AA247" s="16" t="e">
        <f t="shared" si="28"/>
        <v>#DIV/0!</v>
      </c>
      <c r="AB247">
        <f>Key!C419</f>
        <v>1</v>
      </c>
      <c r="AC247">
        <f t="shared" si="29"/>
        <v>0</v>
      </c>
      <c r="AD247">
        <f t="shared" si="30"/>
        <v>0</v>
      </c>
      <c r="AE247">
        <f t="shared" si="31"/>
        <v>0</v>
      </c>
    </row>
    <row r="248" spans="1:31" x14ac:dyDescent="0.3">
      <c r="A248">
        <v>178</v>
      </c>
      <c r="B248">
        <v>178</v>
      </c>
      <c r="C248">
        <v>2014</v>
      </c>
      <c r="D248">
        <v>3</v>
      </c>
      <c r="E248">
        <f t="shared" si="24"/>
        <v>1</v>
      </c>
      <c r="F248">
        <v>2016</v>
      </c>
      <c r="G248" t="s">
        <v>187</v>
      </c>
      <c r="H248" s="13">
        <f>VALUE(IF(G248="foreign",53,SUBSTITUTE(G248,G248,VLOOKUP(G248,Key!$F$2:$G$55,2,))))</f>
        <v>53</v>
      </c>
      <c r="I248" t="s">
        <v>187</v>
      </c>
      <c r="J248">
        <f>VALUE(_xlfn.IFS(I248="foreign",53,I248="fictional",54,NOT(OR(I248="foreign",I248="fictional")),SUBSTITUTE(I248,I248,VLOOKUP(I248,Key!$F$2:$G$55,2,))))</f>
        <v>53</v>
      </c>
      <c r="K248">
        <f t="shared" si="25"/>
        <v>1</v>
      </c>
      <c r="L248">
        <f>VLOOKUP(H248, Key!$G$2:$J$54, 2)</f>
        <v>0</v>
      </c>
      <c r="M248">
        <f>VLOOKUP(J248, Key!$G$2:$J$54, 2)</f>
        <v>0</v>
      </c>
      <c r="N248">
        <f>VLOOKUP("*"&amp;G248&amp;"*",Key!$M$2:$N$6,2,FALSE)</f>
        <v>0</v>
      </c>
      <c r="O248">
        <f>VLOOKUP("*"&amp;G248&amp;"*",Key!$Q$2:$R$11,2,FALSE)</f>
        <v>0</v>
      </c>
      <c r="P248">
        <v>523</v>
      </c>
      <c r="Q248" s="8">
        <v>35000000</v>
      </c>
      <c r="R248" t="s">
        <v>396</v>
      </c>
      <c r="S248">
        <f>VLOOKUP(R248, Key!$T$2:$U$23, 2, FALSE)</f>
        <v>16</v>
      </c>
      <c r="T248">
        <f t="shared" si="26"/>
        <v>1</v>
      </c>
      <c r="U248">
        <f>_xlfn.IFS(F248=2017, VLOOKUP(H248, 'State Pop'!$B$2:$F$55,5),F248=2016, VLOOKUP(H248, 'State Pop'!$B$2:$F$55,4), F248=2015, VLOOKUP(H248, 'State Pop'!$B$2:$F$55,3), F248=2014, VLOOKUP(H248, 'State Pop'!$B$2:$F$55,2))</f>
        <v>0</v>
      </c>
      <c r="V248">
        <f>_xlfn.IFS(C248=2014, _xlfn.IFS(D248=1, VLOOKUP(H248, Film_Workers!$B$2:$AR$55, 2, FALSE), D248=2, VLOOKUP(H248, Film_Workers!$B$2:$AR$55, 3, FALSE), D248=3, VLOOKUP(H248, Film_Workers!$B$2:$AR$55, 4, FALSE), D248=4, VLOOKUP(H248, Film_Workers!$B$2:$AR$55, 5, FALSE), D248=5, VLOOKUP(H248, Film_Workers!$B$2:$AR$55, 6, FALSE), D248=6, VLOOKUP(H248, Film_Workers!$B$2:$AR$55, 7, FALSE), D248=7, VLOOKUP(H248, Film_Workers!$B$2:$AR$55, 8, FALSE), D248=8, VLOOKUP(H248, Film_Workers!$B$2:$AR$55, 9, FALSE), D248=9, VLOOKUP(H248, Film_Workers!$B$2:$AR$55, 10, FALSE), D248=10, VLOOKUP(H248, Film_Workers!$B$2:$AR$55, 11, FALSE), D248=11, VLOOKUP(H248, Film_Workers!$B$2:$AR$55, 12, FALSE), D248=12, VLOOKUP(H248, Film_Workers!$B$2:$AR$55, 13, FALSE)), C248=2015, _xlfn.IFS(D248=1, VLOOKUP(H248, Film_Workers!$B$2:$AR$55, 14, FALSE), D248=2, VLOOKUP(H248, Film_Workers!$B$2:$AR$55, 15, FALSE), D248=3, VLOOKUP(H248, Film_Workers!$B$2:$AR$55, 16, FALSE), D248=4, VLOOKUP(H248, Film_Workers!$B$2:$AR$55, 17, FALSE), D248=5, VLOOKUP(H248, Film_Workers!$B$2:$AR$55, 18, FALSE), D248=6, VLOOKUP(H248, Film_Workers!$B$2:$AR$55, 19, FALSE), D248=7, VLOOKUP(H248, Film_Workers!$B$2:$AR$55, 20, FALSE), D248=8, VLOOKUP(H248, Film_Workers!$B$2:$AR$55, 21, FALSE), D248=9, VLOOKUP(H248, Film_Workers!$B$2:$AR$55, 22, FALSE), D248=10, VLOOKUP(H248, Film_Workers!$B$2:$AR$55, 23, FALSE), D248=11, VLOOKUP(H248, Film_Workers!$B$2:$AR$55, 24, FALSE), D248=12, VLOOKUP(H248, Film_Workers!$B$2:$AR$55, 25, FALSE)), C248=2016, _xlfn.IFS(D248=1, VLOOKUP(H248, Film_Workers!$B$2:$AR$55, 26, FALSE), D248=2, VLOOKUP(H248, Film_Workers!$B$2:$AR$55, 27, FALSE), D248=3, VLOOKUP(H248, Film_Workers!$B$2:$AR$55, 28, FALSE), D248=4, VLOOKUP(H248, Film_Workers!$B$2:$AR$55, 29, FALSE), D248=5, VLOOKUP(H248, Film_Workers!$B$2:$AR$55, 30, FALSE), D248=6, VLOOKUP(H248, Film_Workers!$B$2:$AR$55, 31, FALSE), D248=7, VLOOKUP(H248, Film_Workers!$B$2:$AR$55, 32, FALSE), D248=8, VLOOKUP(H248, Film_Workers!$B$2:$AR$55, 33, FALSE), D248=9, VLOOKUP(H248, Film_Workers!$B$2:$AR$55, 34, FALSE), D248=10, VLOOKUP(H248, Film_Workers!$B$2:$AR$55, 35, FALSE), D248=11, VLOOKUP(H248, Film_Workers!$B$2:$AR$55, 36, FALSE), D248=12, VLOOKUP(H248, Film_Workers!$B$2:$AR$55, 37, FALSE)), C248=2017, _xlfn.IFS(D248=1, VLOOKUP(H248, Film_Workers!$B$2:$AR$55, 38, FALSE), D248=2, VLOOKUP(H248, Film_Workers!$B$2:$AR$55, 39, FALSE), D248=3, VLOOKUP(H248, Film_Workers!$B$2:$AR$55, 40, FALSE), D248=4, VLOOKUP(H248, Film_Workers!$B$2:$AR$55, 41, FALSE), D248=5, VLOOKUP(H248, Film_Workers!$B$2:$AR$55, 42, FALSE), D248=6, VLOOKUP(H248, Film_Workers!$B$2:$AR$55, 43)))</f>
        <v>0</v>
      </c>
      <c r="W248">
        <f>_xlfn.IFS(C248=2014, _xlfn.IFS(D248=1, VLOOKUP(H248, Priv_Workers!$B$2:$AR$55, 2, FALSE), D248=2, VLOOKUP(H248, Priv_Workers!$B$2:$AR$55, 3, FALSE), D248=3, VLOOKUP(H248, Priv_Workers!$B$2:$AR$55, 4, FALSE), D248=4, VLOOKUP(H248, Priv_Workers!$B$2:$AR$55, 5, FALSE), D248=5, VLOOKUP(H248, Priv_Workers!$B$2:$AR$55, 6, FALSE), D248=6, VLOOKUP(H248, Priv_Workers!$B$2:$AR$55, 7, FALSE), D248=7, VLOOKUP(H248, Priv_Workers!$B$2:$AR$55, 8, FALSE), D248=8, VLOOKUP(H248, Priv_Workers!$B$2:$AR$55, 9, FALSE), D248=9, VLOOKUP(H248, Priv_Workers!$B$2:$AR$55, 10, FALSE), D248=10, VLOOKUP(H248, Priv_Workers!$B$2:$AR$55, 11, FALSE), D248=11, VLOOKUP(H248, Priv_Workers!$B$2:$AR$55, 12, FALSE), D248=12, VLOOKUP(H248, Priv_Workers!$B$2:$AR$55, 13, FALSE)), C248=2015, _xlfn.IFS(D248=1, VLOOKUP(H248, Priv_Workers!$B$2:$AR$55, 14, FALSE), D248=2, VLOOKUP(H248, Priv_Workers!$B$2:$AR$55, 15, FALSE), D248=3, VLOOKUP(H248, Priv_Workers!$B$2:$AR$55, 16, FALSE), D248=4, VLOOKUP(H248, Priv_Workers!$B$2:$AR$55, 17, FALSE), D248=5, VLOOKUP(H248, Priv_Workers!$B$2:$AR$55, 18, FALSE), D248=6, VLOOKUP(H248, Priv_Workers!$B$2:$AR$55, 19, FALSE), D248=7, VLOOKUP(H248, Priv_Workers!$B$2:$AR$55, 20, FALSE), D248=8, VLOOKUP(H248, Priv_Workers!$B$2:$AR$55, 21, FALSE), D248=9, VLOOKUP(H248, Priv_Workers!$B$2:$AR$55, 22, FALSE), D248=10, VLOOKUP(H248, Priv_Workers!$B$2:$AR$55, 23, FALSE), D248=11, VLOOKUP(H248, Priv_Workers!$B$2:$AR$55, 24, FALSE), D248=12, VLOOKUP(H248, Priv_Workers!$B$2:$AR$55, 25, FALSE)), C248=2016, _xlfn.IFS(D248=1, VLOOKUP(H248, Priv_Workers!$B$2:$AR$55, 26, FALSE), D248=2, VLOOKUP(H248, Priv_Workers!$B$2:$AR$55, 27, FALSE), D248=3, VLOOKUP(H248, Priv_Workers!$B$2:$AR$55, 28, FALSE), D248=4, VLOOKUP(H248, Priv_Workers!$B$2:$AR$55, 29, FALSE), D248=5, VLOOKUP(H248, Priv_Workers!$B$2:$AR$55, 30, FALSE), D248=6, VLOOKUP(H248, Priv_Workers!$B$2:$AR$55, 31, FALSE), D248=7, VLOOKUP(H248, Priv_Workers!$B$2:$AR$55, 32, FALSE), D248=8, VLOOKUP(H248, Priv_Workers!$B$2:$AR$55, 33, FALSE), D248=9, VLOOKUP(H248, Priv_Workers!$B$2:$AR$55, 34, FALSE), D248=10, VLOOKUP(H248, Priv_Workers!$B$2:$AR$55, 35, FALSE), D248=11, VLOOKUP(H248, Priv_Workers!$B$2:$AR$55, 36, FALSE), D248=12, VLOOKUP(H248, Priv_Workers!$B$2:$AR$55, 37, FALSE)), C248=2017, _xlfn.IFS(D248=1, VLOOKUP(H248, Priv_Workers!$B$2:$AR$55, 38, FALSE), D248=2, VLOOKUP(H248, Priv_Workers!$B$2:$AR$55, 39, FALSE), D248=3, VLOOKUP(H248, Priv_Workers!$B$2:$AR$55, 40, FALSE), D248=4, VLOOKUP(H248, Priv_Workers!$B$2:$AR$55, 41, FALSE), D248=5, VLOOKUP(H248, Priv_Workers!$B$2:$AR$55, 42, FALSE), D248=6, VLOOKUP(H248, Priv_Workers!$B$2:$AR$55, 43)))</f>
        <v>0</v>
      </c>
      <c r="X248" s="15" t="e">
        <f t="shared" si="27"/>
        <v>#DIV/0!</v>
      </c>
      <c r="Y248" s="8">
        <f>_xlfn.IFS(C248=2014, _xlfn.IFS(E248=1, VLOOKUP(H248, Wage_Info!$B$2:$AD$55, 2, FALSE), E248=2, VLOOKUP(H248, Wage_Info!$B$2:$AD$55, 3, FALSE), E248=3, VLOOKUP(H248, Wage_Info!$B$2:$AD$55, 4, FALSE), E248=4, VLOOKUP(H248, Wage_Info!$B$2:$AD$55, 5, FALSE)), C248=2015, _xlfn.IFS(E248=1, VLOOKUP(H248, Wage_Info!$B$2:$AD$55, 6, FALSE), E248=2, VLOOKUP(H248, Wage_Info!$B$2:$AD$55, 7, FALSE), E248=3, VLOOKUP(H248, Wage_Info!$B$2:$AD$55, 8, FALSE), E248=4, VLOOKUP(H248, Wage_Info!$B$2:$AD$55, 9, FALSE)), C248=2016, _xlfn.IFS(E248=1, VLOOKUP(H248, Wage_Info!$B$2:$AD$55, 10, FALSE), E248=2, VLOOKUP(H248, Wage_Info!$B$2:$AD$55, 11, FALSE), E248=3, VLOOKUP(H248, Wage_Info!$B$2:$AD$55, 12, FALSE), E248=4, VLOOKUP(H248, Wage_Info!$B$2:$AD$55, 13, FALSE)), C248=2017, _xlfn.IFS(E248=1, VLOOKUP(H248, Wage_Info!$B$2:$AD$55, 14, FALSE), E248=2, VLOOKUP(H248, Wage_Info!$B$2:$AD$55, 15, FALSE)))</f>
        <v>0</v>
      </c>
      <c r="Z248" s="8">
        <f>_xlfn.IFS(C248=2014, _xlfn.IFS(E248=1, VLOOKUP(H248, Wage_Info!$B$2:$AD$55, 16, FALSE), E248=2, VLOOKUP(H248, Wage_Info!$B$2:$AD$55, 17, FALSE), E248=3, VLOOKUP(H248, Wage_Info!$B$2:$AD$55, 18, FALSE), E248=4, VLOOKUP(H248, Wage_Info!$B$2:$AD$55, 19, FALSE)), C248=2015, _xlfn.IFS(E248=1, VLOOKUP(H248, Wage_Info!$B$2:$AD$55, 20, FALSE), E248=2, VLOOKUP(H248, Wage_Info!$B$2:$AD$55, 21, FALSE), E248=3, VLOOKUP(H248, Wage_Info!$B$2:$AD$55, 22, FALSE), E248=4, VLOOKUP(H248, Wage_Info!$B$2:$AD$55, 23, FALSE)), C248=2016, _xlfn.IFS(E248=1, VLOOKUP(H248, Wage_Info!$B$2:$AD$55, 24, FALSE), E248=2, VLOOKUP(H248, Wage_Info!$B$2:$AD$55, 25, FALSE), E248=3, VLOOKUP(H248, Wage_Info!$B$2:$AD$55, 26, FALSE), E248=4, VLOOKUP(H248, Wage_Info!$B$2:$AD$55, 27, FALSE)), C248=2017, _xlfn.IFS(E248=1, VLOOKUP(H248, Wage_Info!$B$2:$AD$55, 28, FALSE), E248=2, VLOOKUP(H248, Wage_Info!$B$2:$AD$55, 29, FALSE)))</f>
        <v>0</v>
      </c>
      <c r="AA248" s="16" t="e">
        <f t="shared" si="28"/>
        <v>#DIV/0!</v>
      </c>
      <c r="AB248">
        <f>Key!C179</f>
        <v>1</v>
      </c>
      <c r="AC248">
        <f t="shared" si="29"/>
        <v>0</v>
      </c>
      <c r="AD248">
        <f t="shared" si="30"/>
        <v>0</v>
      </c>
      <c r="AE248">
        <f t="shared" si="31"/>
        <v>0</v>
      </c>
    </row>
    <row r="249" spans="1:31" x14ac:dyDescent="0.3">
      <c r="A249">
        <v>187</v>
      </c>
      <c r="B249">
        <v>6</v>
      </c>
      <c r="C249">
        <v>2014</v>
      </c>
      <c r="D249">
        <v>3</v>
      </c>
      <c r="E249">
        <f t="shared" si="24"/>
        <v>1</v>
      </c>
      <c r="F249">
        <v>2017</v>
      </c>
      <c r="G249" t="s">
        <v>184</v>
      </c>
      <c r="H249" s="13">
        <f>VALUE(IF(G249="foreign",53,SUBSTITUTE(G249,G249,VLOOKUP(G249,Key!$F$2:$G$55,2,))))</f>
        <v>5</v>
      </c>
      <c r="I249" t="s">
        <v>216</v>
      </c>
      <c r="J249">
        <f>VALUE(_xlfn.IFS(I249="foreign",53,I249="fictional",54,NOT(OR(I249="foreign",I249="fictional")),SUBSTITUTE(I249,I249,VLOOKUP(I249,Key!$F$2:$G$55,2,))))</f>
        <v>54</v>
      </c>
      <c r="K249">
        <f t="shared" si="25"/>
        <v>0</v>
      </c>
      <c r="L249">
        <f>VLOOKUP(H249, Key!$G$2:$J$54, 2)</f>
        <v>3</v>
      </c>
      <c r="M249">
        <f>VLOOKUP(J249, Key!$G$2:$J$54, 2)</f>
        <v>0</v>
      </c>
      <c r="N249">
        <f>VLOOKUP("*"&amp;G249&amp;"*",Key!$M$2:$N$6,2,FALSE)</f>
        <v>4</v>
      </c>
      <c r="O249">
        <f>VLOOKUP("*"&amp;G249&amp;"*",Key!$Q$2:$R$11,2,FALSE)</f>
        <v>6</v>
      </c>
      <c r="P249">
        <v>4256</v>
      </c>
      <c r="Q249" s="8">
        <v>175000000</v>
      </c>
      <c r="R249" t="s">
        <v>175</v>
      </c>
      <c r="S249">
        <f>VLOOKUP(R249, Key!$T$2:$U$23, 2, FALSE)</f>
        <v>2</v>
      </c>
      <c r="T249">
        <f t="shared" si="26"/>
        <v>0</v>
      </c>
      <c r="U249">
        <f>_xlfn.IFS(F249=2017, VLOOKUP(H249, 'State Pop'!$B$2:$F$55,5),F249=2016, VLOOKUP(H249, 'State Pop'!$B$2:$F$55,4), F249=2015, VLOOKUP(H249, 'State Pop'!$B$2:$F$55,3), F249=2014, VLOOKUP(H249, 'State Pop'!$B$2:$F$55,2))</f>
        <v>39536653</v>
      </c>
      <c r="V249">
        <f>_xlfn.IFS(C249=2014, _xlfn.IFS(D249=1, VLOOKUP(H249, Film_Workers!$B$2:$AR$55, 2, FALSE), D249=2, VLOOKUP(H249, Film_Workers!$B$2:$AR$55, 3, FALSE), D249=3, VLOOKUP(H249, Film_Workers!$B$2:$AR$55, 4, FALSE), D249=4, VLOOKUP(H249, Film_Workers!$B$2:$AR$55, 5, FALSE), D249=5, VLOOKUP(H249, Film_Workers!$B$2:$AR$55, 6, FALSE), D249=6, VLOOKUP(H249, Film_Workers!$B$2:$AR$55, 7, FALSE), D249=7, VLOOKUP(H249, Film_Workers!$B$2:$AR$55, 8, FALSE), D249=8, VLOOKUP(H249, Film_Workers!$B$2:$AR$55, 9, FALSE), D249=9, VLOOKUP(H249, Film_Workers!$B$2:$AR$55, 10, FALSE), D249=10, VLOOKUP(H249, Film_Workers!$B$2:$AR$55, 11, FALSE), D249=11, VLOOKUP(H249, Film_Workers!$B$2:$AR$55, 12, FALSE), D249=12, VLOOKUP(H249, Film_Workers!$B$2:$AR$55, 13, FALSE)), C249=2015, _xlfn.IFS(D249=1, VLOOKUP(H249, Film_Workers!$B$2:$AR$55, 14, FALSE), D249=2, VLOOKUP(H249, Film_Workers!$B$2:$AR$55, 15, FALSE), D249=3, VLOOKUP(H249, Film_Workers!$B$2:$AR$55, 16, FALSE), D249=4, VLOOKUP(H249, Film_Workers!$B$2:$AR$55, 17, FALSE), D249=5, VLOOKUP(H249, Film_Workers!$B$2:$AR$55, 18, FALSE), D249=6, VLOOKUP(H249, Film_Workers!$B$2:$AR$55, 19, FALSE), D249=7, VLOOKUP(H249, Film_Workers!$B$2:$AR$55, 20, FALSE), D249=8, VLOOKUP(H249, Film_Workers!$B$2:$AR$55, 21, FALSE), D249=9, VLOOKUP(H249, Film_Workers!$B$2:$AR$55, 22, FALSE), D249=10, VLOOKUP(H249, Film_Workers!$B$2:$AR$55, 23, FALSE), D249=11, VLOOKUP(H249, Film_Workers!$B$2:$AR$55, 24, FALSE), D249=12, VLOOKUP(H249, Film_Workers!$B$2:$AR$55, 25, FALSE)), C249=2016, _xlfn.IFS(D249=1, VLOOKUP(H249, Film_Workers!$B$2:$AR$55, 26, FALSE), D249=2, VLOOKUP(H249, Film_Workers!$B$2:$AR$55, 27, FALSE), D249=3, VLOOKUP(H249, Film_Workers!$B$2:$AR$55, 28, FALSE), D249=4, VLOOKUP(H249, Film_Workers!$B$2:$AR$55, 29, FALSE), D249=5, VLOOKUP(H249, Film_Workers!$B$2:$AR$55, 30, FALSE), D249=6, VLOOKUP(H249, Film_Workers!$B$2:$AR$55, 31, FALSE), D249=7, VLOOKUP(H249, Film_Workers!$B$2:$AR$55, 32, FALSE), D249=8, VLOOKUP(H249, Film_Workers!$B$2:$AR$55, 33, FALSE), D249=9, VLOOKUP(H249, Film_Workers!$B$2:$AR$55, 34, FALSE), D249=10, VLOOKUP(H249, Film_Workers!$B$2:$AR$55, 35, FALSE), D249=11, VLOOKUP(H249, Film_Workers!$B$2:$AR$55, 36, FALSE), D249=12, VLOOKUP(H249, Film_Workers!$B$2:$AR$55, 37, FALSE)), C249=2017, _xlfn.IFS(D249=1, VLOOKUP(H249, Film_Workers!$B$2:$AR$55, 38, FALSE), D249=2, VLOOKUP(H249, Film_Workers!$B$2:$AR$55, 39, FALSE), D249=3, VLOOKUP(H249, Film_Workers!$B$2:$AR$55, 40, FALSE), D249=4, VLOOKUP(H249, Film_Workers!$B$2:$AR$55, 41, FALSE), D249=5, VLOOKUP(H249, Film_Workers!$B$2:$AR$55, 42, FALSE), D249=6, VLOOKUP(H249, Film_Workers!$B$2:$AR$55, 43)))</f>
        <v>113677</v>
      </c>
      <c r="W249">
        <f>_xlfn.IFS(C249=2014, _xlfn.IFS(D249=1, VLOOKUP(H249, Priv_Workers!$B$2:$AR$55, 2, FALSE), D249=2, VLOOKUP(H249, Priv_Workers!$B$2:$AR$55, 3, FALSE), D249=3, VLOOKUP(H249, Priv_Workers!$B$2:$AR$55, 4, FALSE), D249=4, VLOOKUP(H249, Priv_Workers!$B$2:$AR$55, 5, FALSE), D249=5, VLOOKUP(H249, Priv_Workers!$B$2:$AR$55, 6, FALSE), D249=6, VLOOKUP(H249, Priv_Workers!$B$2:$AR$55, 7, FALSE), D249=7, VLOOKUP(H249, Priv_Workers!$B$2:$AR$55, 8, FALSE), D249=8, VLOOKUP(H249, Priv_Workers!$B$2:$AR$55, 9, FALSE), D249=9, VLOOKUP(H249, Priv_Workers!$B$2:$AR$55, 10, FALSE), D249=10, VLOOKUP(H249, Priv_Workers!$B$2:$AR$55, 11, FALSE), D249=11, VLOOKUP(H249, Priv_Workers!$B$2:$AR$55, 12, FALSE), D249=12, VLOOKUP(H249, Priv_Workers!$B$2:$AR$55, 13, FALSE)), C249=2015, _xlfn.IFS(D249=1, VLOOKUP(H249, Priv_Workers!$B$2:$AR$55, 14, FALSE), D249=2, VLOOKUP(H249, Priv_Workers!$B$2:$AR$55, 15, FALSE), D249=3, VLOOKUP(H249, Priv_Workers!$B$2:$AR$55, 16, FALSE), D249=4, VLOOKUP(H249, Priv_Workers!$B$2:$AR$55, 17, FALSE), D249=5, VLOOKUP(H249, Priv_Workers!$B$2:$AR$55, 18, FALSE), D249=6, VLOOKUP(H249, Priv_Workers!$B$2:$AR$55, 19, FALSE), D249=7, VLOOKUP(H249, Priv_Workers!$B$2:$AR$55, 20, FALSE), D249=8, VLOOKUP(H249, Priv_Workers!$B$2:$AR$55, 21, FALSE), D249=9, VLOOKUP(H249, Priv_Workers!$B$2:$AR$55, 22, FALSE), D249=10, VLOOKUP(H249, Priv_Workers!$B$2:$AR$55, 23, FALSE), D249=11, VLOOKUP(H249, Priv_Workers!$B$2:$AR$55, 24, FALSE), D249=12, VLOOKUP(H249, Priv_Workers!$B$2:$AR$55, 25, FALSE)), C249=2016, _xlfn.IFS(D249=1, VLOOKUP(H249, Priv_Workers!$B$2:$AR$55, 26, FALSE), D249=2, VLOOKUP(H249, Priv_Workers!$B$2:$AR$55, 27, FALSE), D249=3, VLOOKUP(H249, Priv_Workers!$B$2:$AR$55, 28, FALSE), D249=4, VLOOKUP(H249, Priv_Workers!$B$2:$AR$55, 29, FALSE), D249=5, VLOOKUP(H249, Priv_Workers!$B$2:$AR$55, 30, FALSE), D249=6, VLOOKUP(H249, Priv_Workers!$B$2:$AR$55, 31, FALSE), D249=7, VLOOKUP(H249, Priv_Workers!$B$2:$AR$55, 32, FALSE), D249=8, VLOOKUP(H249, Priv_Workers!$B$2:$AR$55, 33, FALSE), D249=9, VLOOKUP(H249, Priv_Workers!$B$2:$AR$55, 34, FALSE), D249=10, VLOOKUP(H249, Priv_Workers!$B$2:$AR$55, 35, FALSE), D249=11, VLOOKUP(H249, Priv_Workers!$B$2:$AR$55, 36, FALSE), D249=12, VLOOKUP(H249, Priv_Workers!$B$2:$AR$55, 37, FALSE)), C249=2017, _xlfn.IFS(D249=1, VLOOKUP(H249, Priv_Workers!$B$2:$AR$55, 38, FALSE), D249=2, VLOOKUP(H249, Priv_Workers!$B$2:$AR$55, 39, FALSE), D249=3, VLOOKUP(H249, Priv_Workers!$B$2:$AR$55, 40, FALSE), D249=4, VLOOKUP(H249, Priv_Workers!$B$2:$AR$55, 41, FALSE), D249=5, VLOOKUP(H249, Priv_Workers!$B$2:$AR$55, 42, FALSE), D249=6, VLOOKUP(H249, Priv_Workers!$B$2:$AR$55, 43)))</f>
        <v>13225832</v>
      </c>
      <c r="X249" s="15">
        <f t="shared" si="27"/>
        <v>8.595073640735796E-3</v>
      </c>
      <c r="Y249" s="8">
        <f>_xlfn.IFS(C249=2014, _xlfn.IFS(E249=1, VLOOKUP(H249, Wage_Info!$B$2:$AD$55, 2, FALSE), E249=2, VLOOKUP(H249, Wage_Info!$B$2:$AD$55, 3, FALSE), E249=3, VLOOKUP(H249, Wage_Info!$B$2:$AD$55, 4, FALSE), E249=4, VLOOKUP(H249, Wage_Info!$B$2:$AD$55, 5, FALSE)), C249=2015, _xlfn.IFS(E249=1, VLOOKUP(H249, Wage_Info!$B$2:$AD$55, 6, FALSE), E249=2, VLOOKUP(H249, Wage_Info!$B$2:$AD$55, 7, FALSE), E249=3, VLOOKUP(H249, Wage_Info!$B$2:$AD$55, 8, FALSE), E249=4, VLOOKUP(H249, Wage_Info!$B$2:$AD$55, 9, FALSE)), C249=2016, _xlfn.IFS(E249=1, VLOOKUP(H249, Wage_Info!$B$2:$AD$55, 10, FALSE), E249=2, VLOOKUP(H249, Wage_Info!$B$2:$AD$55, 11, FALSE), E249=3, VLOOKUP(H249, Wage_Info!$B$2:$AD$55, 12, FALSE), E249=4, VLOOKUP(H249, Wage_Info!$B$2:$AD$55, 13, FALSE)), C249=2017, _xlfn.IFS(E249=1, VLOOKUP(H249, Wage_Info!$B$2:$AD$55, 14, FALSE), E249=2, VLOOKUP(H249, Wage_Info!$B$2:$AD$55, 15, FALSE)))</f>
        <v>2948674632</v>
      </c>
      <c r="Z249" s="8">
        <f>_xlfn.IFS(C249=2014, _xlfn.IFS(E249=1, VLOOKUP(H249, Wage_Info!$B$2:$AD$55, 16, FALSE), E249=2, VLOOKUP(H249, Wage_Info!$B$2:$AD$55, 17, FALSE), E249=3, VLOOKUP(H249, Wage_Info!$B$2:$AD$55, 18, FALSE), E249=4, VLOOKUP(H249, Wage_Info!$B$2:$AD$55, 19, FALSE)), C249=2015, _xlfn.IFS(E249=1, VLOOKUP(H249, Wage_Info!$B$2:$AD$55, 20, FALSE), E249=2, VLOOKUP(H249, Wage_Info!$B$2:$AD$55, 21, FALSE), E249=3, VLOOKUP(H249, Wage_Info!$B$2:$AD$55, 22, FALSE), E249=4, VLOOKUP(H249, Wage_Info!$B$2:$AD$55, 23, FALSE)), C249=2016, _xlfn.IFS(E249=1, VLOOKUP(H249, Wage_Info!$B$2:$AD$55, 24, FALSE), E249=2, VLOOKUP(H249, Wage_Info!$B$2:$AD$55, 25, FALSE), E249=3, VLOOKUP(H249, Wage_Info!$B$2:$AD$55, 26, FALSE), E249=4, VLOOKUP(H249, Wage_Info!$B$2:$AD$55, 27, FALSE)), C249=2017, _xlfn.IFS(E249=1, VLOOKUP(H249, Wage_Info!$B$2:$AD$55, 28, FALSE), E249=2, VLOOKUP(H249, Wage_Info!$B$2:$AD$55, 29, FALSE)))</f>
        <v>197794469743</v>
      </c>
      <c r="AA249" s="16">
        <f t="shared" si="28"/>
        <v>1.4907770858463823E-2</v>
      </c>
      <c r="AB249">
        <f>Key!C188</f>
        <v>0</v>
      </c>
      <c r="AC249">
        <f t="shared" si="29"/>
        <v>1</v>
      </c>
      <c r="AD249">
        <f t="shared" si="30"/>
        <v>0</v>
      </c>
      <c r="AE249">
        <f t="shared" si="31"/>
        <v>1</v>
      </c>
    </row>
    <row r="250" spans="1:31" x14ac:dyDescent="0.3">
      <c r="A250">
        <v>271</v>
      </c>
      <c r="B250">
        <v>90</v>
      </c>
      <c r="C250">
        <v>2014</v>
      </c>
      <c r="D250">
        <v>3</v>
      </c>
      <c r="E250">
        <f t="shared" si="24"/>
        <v>1</v>
      </c>
      <c r="F250">
        <v>2017</v>
      </c>
      <c r="G250" t="s">
        <v>282</v>
      </c>
      <c r="H250" s="13">
        <f>VALUE(IF(G250="foreign",53,SUBSTITUTE(G250,G250,VLOOKUP(G250,Key!$F$2:$G$55,2,))))</f>
        <v>53</v>
      </c>
      <c r="I250" t="s">
        <v>216</v>
      </c>
      <c r="J250">
        <f>VALUE(_xlfn.IFS(I250="foreign",53,I250="fictional",54,NOT(OR(I250="foreign",I250="fictional")),SUBSTITUTE(I250,I250,VLOOKUP(I250,Key!$F$2:$G$55,2,))))</f>
        <v>54</v>
      </c>
      <c r="K250">
        <f t="shared" si="25"/>
        <v>0</v>
      </c>
      <c r="L250">
        <f>VLOOKUP(H250, Key!$G$2:$J$54, 2)</f>
        <v>0</v>
      </c>
      <c r="M250">
        <f>VLOOKUP(J250, Key!$G$2:$J$54, 2)</f>
        <v>0</v>
      </c>
      <c r="N250">
        <f>VLOOKUP("*"&amp;G250&amp;"*",Key!$M$2:$N$6,2,FALSE)</f>
        <v>0</v>
      </c>
      <c r="O250">
        <f>VLOOKUP("*"&amp;G250&amp;"*",Key!$Q$2:$R$11,2,FALSE)</f>
        <v>0</v>
      </c>
      <c r="P250">
        <v>2573</v>
      </c>
      <c r="Q250" s="8">
        <v>9900000</v>
      </c>
      <c r="R250" t="s">
        <v>516</v>
      </c>
      <c r="S250">
        <f>VLOOKUP(R250, Key!$T$2:$U$27, 2, FALSE)</f>
        <v>25</v>
      </c>
      <c r="T250">
        <f t="shared" si="26"/>
        <v>1</v>
      </c>
      <c r="U250">
        <f>_xlfn.IFS(F250=2017, VLOOKUP(H250, 'State Pop'!$B$2:$F$55,5),F250=2016, VLOOKUP(H250, 'State Pop'!$B$2:$F$55,4), F250=2015, VLOOKUP(H250, 'State Pop'!$B$2:$F$55,3), F250=2014, VLOOKUP(H250, 'State Pop'!$B$2:$F$55,2))</f>
        <v>0</v>
      </c>
      <c r="V250">
        <f>_xlfn.IFS(C250=2014, _xlfn.IFS(D250=1, VLOOKUP(H250, Film_Workers!$B$2:$AR$55, 2, FALSE), D250=2, VLOOKUP(H250, Film_Workers!$B$2:$AR$55, 3, FALSE), D250=3, VLOOKUP(H250, Film_Workers!$B$2:$AR$55, 4, FALSE), D250=4, VLOOKUP(H250, Film_Workers!$B$2:$AR$55, 5, FALSE), D250=5, VLOOKUP(H250, Film_Workers!$B$2:$AR$55, 6, FALSE), D250=6, VLOOKUP(H250, Film_Workers!$B$2:$AR$55, 7, FALSE), D250=7, VLOOKUP(H250, Film_Workers!$B$2:$AR$55, 8, FALSE), D250=8, VLOOKUP(H250, Film_Workers!$B$2:$AR$55, 9, FALSE), D250=9, VLOOKUP(H250, Film_Workers!$B$2:$AR$55, 10, FALSE), D250=10, VLOOKUP(H250, Film_Workers!$B$2:$AR$55, 11, FALSE), D250=11, VLOOKUP(H250, Film_Workers!$B$2:$AR$55, 12, FALSE), D250=12, VLOOKUP(H250, Film_Workers!$B$2:$AR$55, 13, FALSE)), C250=2015, _xlfn.IFS(D250=1, VLOOKUP(H250, Film_Workers!$B$2:$AR$55, 14, FALSE), D250=2, VLOOKUP(H250, Film_Workers!$B$2:$AR$55, 15, FALSE), D250=3, VLOOKUP(H250, Film_Workers!$B$2:$AR$55, 16, FALSE), D250=4, VLOOKUP(H250, Film_Workers!$B$2:$AR$55, 17, FALSE), D250=5, VLOOKUP(H250, Film_Workers!$B$2:$AR$55, 18, FALSE), D250=6, VLOOKUP(H250, Film_Workers!$B$2:$AR$55, 19, FALSE), D250=7, VLOOKUP(H250, Film_Workers!$B$2:$AR$55, 20, FALSE), D250=8, VLOOKUP(H250, Film_Workers!$B$2:$AR$55, 21, FALSE), D250=9, VLOOKUP(H250, Film_Workers!$B$2:$AR$55, 22, FALSE), D250=10, VLOOKUP(H250, Film_Workers!$B$2:$AR$55, 23, FALSE), D250=11, VLOOKUP(H250, Film_Workers!$B$2:$AR$55, 24, FALSE), D250=12, VLOOKUP(H250, Film_Workers!$B$2:$AR$55, 25, FALSE)), C250=2016, _xlfn.IFS(D250=1, VLOOKUP(H250, Film_Workers!$B$2:$AR$55, 26, FALSE), D250=2, VLOOKUP(H250, Film_Workers!$B$2:$AR$55, 27, FALSE), D250=3, VLOOKUP(H250, Film_Workers!$B$2:$AR$55, 28, FALSE), D250=4, VLOOKUP(H250, Film_Workers!$B$2:$AR$55, 29, FALSE), D250=5, VLOOKUP(H250, Film_Workers!$B$2:$AR$55, 30, FALSE), D250=6, VLOOKUP(H250, Film_Workers!$B$2:$AR$55, 31, FALSE), D250=7, VLOOKUP(H250, Film_Workers!$B$2:$AR$55, 32, FALSE), D250=8, VLOOKUP(H250, Film_Workers!$B$2:$AR$55, 33, FALSE), D250=9, VLOOKUP(H250, Film_Workers!$B$2:$AR$55, 34, FALSE), D250=10, VLOOKUP(H250, Film_Workers!$B$2:$AR$55, 35, FALSE), D250=11, VLOOKUP(H250, Film_Workers!$B$2:$AR$55, 36, FALSE), D250=12, VLOOKUP(H250, Film_Workers!$B$2:$AR$55, 37, FALSE)), C250=2017, _xlfn.IFS(D250=1, VLOOKUP(H250, Film_Workers!$B$2:$AR$55, 38, FALSE), D250=2, VLOOKUP(H250, Film_Workers!$B$2:$AR$55, 39, FALSE), D250=3, VLOOKUP(H250, Film_Workers!$B$2:$AR$55, 40, FALSE), D250=4, VLOOKUP(H250, Film_Workers!$B$2:$AR$55, 41, FALSE), D250=5, VLOOKUP(H250, Film_Workers!$B$2:$AR$55, 42, FALSE), D250=6, VLOOKUP(H250, Film_Workers!$B$2:$AR$55, 43)))</f>
        <v>0</v>
      </c>
      <c r="W250">
        <f>_xlfn.IFS(C250=2014, _xlfn.IFS(D250=1, VLOOKUP(H250, Priv_Workers!$B$2:$AR$55, 2, FALSE), D250=2, VLOOKUP(H250, Priv_Workers!$B$2:$AR$55, 3, FALSE), D250=3, VLOOKUP(H250, Priv_Workers!$B$2:$AR$55, 4, FALSE), D250=4, VLOOKUP(H250, Priv_Workers!$B$2:$AR$55, 5, FALSE), D250=5, VLOOKUP(H250, Priv_Workers!$B$2:$AR$55, 6, FALSE), D250=6, VLOOKUP(H250, Priv_Workers!$B$2:$AR$55, 7, FALSE), D250=7, VLOOKUP(H250, Priv_Workers!$B$2:$AR$55, 8, FALSE), D250=8, VLOOKUP(H250, Priv_Workers!$B$2:$AR$55, 9, FALSE), D250=9, VLOOKUP(H250, Priv_Workers!$B$2:$AR$55, 10, FALSE), D250=10, VLOOKUP(H250, Priv_Workers!$B$2:$AR$55, 11, FALSE), D250=11, VLOOKUP(H250, Priv_Workers!$B$2:$AR$55, 12, FALSE), D250=12, VLOOKUP(H250, Priv_Workers!$B$2:$AR$55, 13, FALSE)), C250=2015, _xlfn.IFS(D250=1, VLOOKUP(H250, Priv_Workers!$B$2:$AR$55, 14, FALSE), D250=2, VLOOKUP(H250, Priv_Workers!$B$2:$AR$55, 15, FALSE), D250=3, VLOOKUP(H250, Priv_Workers!$B$2:$AR$55, 16, FALSE), D250=4, VLOOKUP(H250, Priv_Workers!$B$2:$AR$55, 17, FALSE), D250=5, VLOOKUP(H250, Priv_Workers!$B$2:$AR$55, 18, FALSE), D250=6, VLOOKUP(H250, Priv_Workers!$B$2:$AR$55, 19, FALSE), D250=7, VLOOKUP(H250, Priv_Workers!$B$2:$AR$55, 20, FALSE), D250=8, VLOOKUP(H250, Priv_Workers!$B$2:$AR$55, 21, FALSE), D250=9, VLOOKUP(H250, Priv_Workers!$B$2:$AR$55, 22, FALSE), D250=10, VLOOKUP(H250, Priv_Workers!$B$2:$AR$55, 23, FALSE), D250=11, VLOOKUP(H250, Priv_Workers!$B$2:$AR$55, 24, FALSE), D250=12, VLOOKUP(H250, Priv_Workers!$B$2:$AR$55, 25, FALSE)), C250=2016, _xlfn.IFS(D250=1, VLOOKUP(H250, Priv_Workers!$B$2:$AR$55, 26, FALSE), D250=2, VLOOKUP(H250, Priv_Workers!$B$2:$AR$55, 27, FALSE), D250=3, VLOOKUP(H250, Priv_Workers!$B$2:$AR$55, 28, FALSE), D250=4, VLOOKUP(H250, Priv_Workers!$B$2:$AR$55, 29, FALSE), D250=5, VLOOKUP(H250, Priv_Workers!$B$2:$AR$55, 30, FALSE), D250=6, VLOOKUP(H250, Priv_Workers!$B$2:$AR$55, 31, FALSE), D250=7, VLOOKUP(H250, Priv_Workers!$B$2:$AR$55, 32, FALSE), D250=8, VLOOKUP(H250, Priv_Workers!$B$2:$AR$55, 33, FALSE), D250=9, VLOOKUP(H250, Priv_Workers!$B$2:$AR$55, 34, FALSE), D250=10, VLOOKUP(H250, Priv_Workers!$B$2:$AR$55, 35, FALSE), D250=11, VLOOKUP(H250, Priv_Workers!$B$2:$AR$55, 36, FALSE), D250=12, VLOOKUP(H250, Priv_Workers!$B$2:$AR$55, 37, FALSE)), C250=2017, _xlfn.IFS(D250=1, VLOOKUP(H250, Priv_Workers!$B$2:$AR$55, 38, FALSE), D250=2, VLOOKUP(H250, Priv_Workers!$B$2:$AR$55, 39, FALSE), D250=3, VLOOKUP(H250, Priv_Workers!$B$2:$AR$55, 40, FALSE), D250=4, VLOOKUP(H250, Priv_Workers!$B$2:$AR$55, 41, FALSE), D250=5, VLOOKUP(H250, Priv_Workers!$B$2:$AR$55, 42, FALSE), D250=6, VLOOKUP(H250, Priv_Workers!$B$2:$AR$55, 43)))</f>
        <v>0</v>
      </c>
      <c r="X250" s="15" t="e">
        <f t="shared" si="27"/>
        <v>#DIV/0!</v>
      </c>
      <c r="Y250" s="8">
        <f>_xlfn.IFS(C250=2014, _xlfn.IFS(E250=1, VLOOKUP(H250, Wage_Info!$B$2:$AD$55, 2, FALSE), E250=2, VLOOKUP(H250, Wage_Info!$B$2:$AD$55, 3, FALSE), E250=3, VLOOKUP(H250, Wage_Info!$B$2:$AD$55, 4, FALSE), E250=4, VLOOKUP(H250, Wage_Info!$B$2:$AD$55, 5, FALSE)), C250=2015, _xlfn.IFS(E250=1, VLOOKUP(H250, Wage_Info!$B$2:$AD$55, 6, FALSE), E250=2, VLOOKUP(H250, Wage_Info!$B$2:$AD$55, 7, FALSE), E250=3, VLOOKUP(H250, Wage_Info!$B$2:$AD$55, 8, FALSE), E250=4, VLOOKUP(H250, Wage_Info!$B$2:$AD$55, 9, FALSE)), C250=2016, _xlfn.IFS(E250=1, VLOOKUP(H250, Wage_Info!$B$2:$AD$55, 10, FALSE), E250=2, VLOOKUP(H250, Wage_Info!$B$2:$AD$55, 11, FALSE), E250=3, VLOOKUP(H250, Wage_Info!$B$2:$AD$55, 12, FALSE), E250=4, VLOOKUP(H250, Wage_Info!$B$2:$AD$55, 13, FALSE)), C250=2017, _xlfn.IFS(E250=1, VLOOKUP(H250, Wage_Info!$B$2:$AD$55, 14, FALSE), E250=2, VLOOKUP(H250, Wage_Info!$B$2:$AD$55, 15, FALSE)))</f>
        <v>0</v>
      </c>
      <c r="Z250" s="8">
        <f>_xlfn.IFS(C250=2014, _xlfn.IFS(E250=1, VLOOKUP(H250, Wage_Info!$B$2:$AD$55, 16, FALSE), E250=2, VLOOKUP(H250, Wage_Info!$B$2:$AD$55, 17, FALSE), E250=3, VLOOKUP(H250, Wage_Info!$B$2:$AD$55, 18, FALSE), E250=4, VLOOKUP(H250, Wage_Info!$B$2:$AD$55, 19, FALSE)), C250=2015, _xlfn.IFS(E250=1, VLOOKUP(H250, Wage_Info!$B$2:$AD$55, 20, FALSE), E250=2, VLOOKUP(H250, Wage_Info!$B$2:$AD$55, 21, FALSE), E250=3, VLOOKUP(H250, Wage_Info!$B$2:$AD$55, 22, FALSE), E250=4, VLOOKUP(H250, Wage_Info!$B$2:$AD$55, 23, FALSE)), C250=2016, _xlfn.IFS(E250=1, VLOOKUP(H250, Wage_Info!$B$2:$AD$55, 24, FALSE), E250=2, VLOOKUP(H250, Wage_Info!$B$2:$AD$55, 25, FALSE), E250=3, VLOOKUP(H250, Wage_Info!$B$2:$AD$55, 26, FALSE), E250=4, VLOOKUP(H250, Wage_Info!$B$2:$AD$55, 27, FALSE)), C250=2017, _xlfn.IFS(E250=1, VLOOKUP(H250, Wage_Info!$B$2:$AD$55, 28, FALSE), E250=2, VLOOKUP(H250, Wage_Info!$B$2:$AD$55, 29, FALSE)))</f>
        <v>0</v>
      </c>
      <c r="AA250" s="16" t="e">
        <f t="shared" si="28"/>
        <v>#DIV/0!</v>
      </c>
      <c r="AB250">
        <f>Key!C272</f>
        <v>1</v>
      </c>
      <c r="AC250">
        <f t="shared" si="29"/>
        <v>0</v>
      </c>
      <c r="AD250">
        <f t="shared" si="30"/>
        <v>0</v>
      </c>
      <c r="AE250">
        <f t="shared" si="31"/>
        <v>0</v>
      </c>
    </row>
    <row r="251" spans="1:31" x14ac:dyDescent="0.3">
      <c r="A251">
        <v>345</v>
      </c>
      <c r="B251">
        <v>25</v>
      </c>
      <c r="C251">
        <v>2014</v>
      </c>
      <c r="D251">
        <v>3</v>
      </c>
      <c r="E251">
        <f t="shared" si="24"/>
        <v>1</v>
      </c>
      <c r="F251">
        <v>2015</v>
      </c>
      <c r="G251" t="s">
        <v>282</v>
      </c>
      <c r="H251" s="13">
        <f>VALUE(IF(G251="foreign",53,SUBSTITUTE(G251,G251,VLOOKUP(G251,Key!$F$2:$G$55,2,))))</f>
        <v>53</v>
      </c>
      <c r="I251" t="s">
        <v>187</v>
      </c>
      <c r="J251">
        <f>VALUE(_xlfn.IFS(I251="foreign",53,I251="fictional",54,NOT(OR(I251="foreign",I251="fictional")),SUBSTITUTE(I251,I251,VLOOKUP(I251,Key!$F$2:$G$55,2,))))</f>
        <v>53</v>
      </c>
      <c r="K251">
        <f t="shared" si="25"/>
        <v>1</v>
      </c>
      <c r="L251">
        <f>VLOOKUP(H251, Key!$G$2:$J$54, 2)</f>
        <v>0</v>
      </c>
      <c r="M251">
        <f>VLOOKUP(J251, Key!$G$2:$J$54, 2)</f>
        <v>0</v>
      </c>
      <c r="N251">
        <f>VLOOKUP("*"&amp;G251&amp;"*",Key!$M$2:$N$6,2,FALSE)</f>
        <v>0</v>
      </c>
      <c r="O251">
        <f>VLOOKUP("*"&amp;G251&amp;"*",Key!$Q$2:$R$11,2,FALSE)</f>
        <v>0</v>
      </c>
      <c r="P251">
        <v>3715</v>
      </c>
      <c r="Q251" s="8">
        <v>65000000</v>
      </c>
      <c r="R251" t="s">
        <v>283</v>
      </c>
      <c r="S251">
        <f>VLOOKUP(R251, Key!$T$2:$U$27, 2, FALSE)</f>
        <v>4</v>
      </c>
      <c r="T251">
        <f t="shared" si="26"/>
        <v>0</v>
      </c>
      <c r="U251">
        <f>_xlfn.IFS(F251=2017, VLOOKUP(H251, 'State Pop'!$B$2:$F$55,5),F251=2016, VLOOKUP(H251, 'State Pop'!$B$2:$F$55,4), F251=2015, VLOOKUP(H251, 'State Pop'!$B$2:$F$55,3), F251=2014, VLOOKUP(H251, 'State Pop'!$B$2:$F$55,2))</f>
        <v>0</v>
      </c>
      <c r="V251">
        <f>_xlfn.IFS(C251=2014, _xlfn.IFS(D251=1, VLOOKUP(H251, Film_Workers!$B$2:$AR$55, 2, FALSE), D251=2, VLOOKUP(H251, Film_Workers!$B$2:$AR$55, 3, FALSE), D251=3, VLOOKUP(H251, Film_Workers!$B$2:$AR$55, 4, FALSE), D251=4, VLOOKUP(H251, Film_Workers!$B$2:$AR$55, 5, FALSE), D251=5, VLOOKUP(H251, Film_Workers!$B$2:$AR$55, 6, FALSE), D251=6, VLOOKUP(H251, Film_Workers!$B$2:$AR$55, 7, FALSE), D251=7, VLOOKUP(H251, Film_Workers!$B$2:$AR$55, 8, FALSE), D251=8, VLOOKUP(H251, Film_Workers!$B$2:$AR$55, 9, FALSE), D251=9, VLOOKUP(H251, Film_Workers!$B$2:$AR$55, 10, FALSE), D251=10, VLOOKUP(H251, Film_Workers!$B$2:$AR$55, 11, FALSE), D251=11, VLOOKUP(H251, Film_Workers!$B$2:$AR$55, 12, FALSE), D251=12, VLOOKUP(H251, Film_Workers!$B$2:$AR$55, 13, FALSE)), C251=2015, _xlfn.IFS(D251=1, VLOOKUP(H251, Film_Workers!$B$2:$AR$55, 14, FALSE), D251=2, VLOOKUP(H251, Film_Workers!$B$2:$AR$55, 15, FALSE), D251=3, VLOOKUP(H251, Film_Workers!$B$2:$AR$55, 16, FALSE), D251=4, VLOOKUP(H251, Film_Workers!$B$2:$AR$55, 17, FALSE), D251=5, VLOOKUP(H251, Film_Workers!$B$2:$AR$55, 18, FALSE), D251=6, VLOOKUP(H251, Film_Workers!$B$2:$AR$55, 19, FALSE), D251=7, VLOOKUP(H251, Film_Workers!$B$2:$AR$55, 20, FALSE), D251=8, VLOOKUP(H251, Film_Workers!$B$2:$AR$55, 21, FALSE), D251=9, VLOOKUP(H251, Film_Workers!$B$2:$AR$55, 22, FALSE), D251=10, VLOOKUP(H251, Film_Workers!$B$2:$AR$55, 23, FALSE), D251=11, VLOOKUP(H251, Film_Workers!$B$2:$AR$55, 24, FALSE), D251=12, VLOOKUP(H251, Film_Workers!$B$2:$AR$55, 25, FALSE)), C251=2016, _xlfn.IFS(D251=1, VLOOKUP(H251, Film_Workers!$B$2:$AR$55, 26, FALSE), D251=2, VLOOKUP(H251, Film_Workers!$B$2:$AR$55, 27, FALSE), D251=3, VLOOKUP(H251, Film_Workers!$B$2:$AR$55, 28, FALSE), D251=4, VLOOKUP(H251, Film_Workers!$B$2:$AR$55, 29, FALSE), D251=5, VLOOKUP(H251, Film_Workers!$B$2:$AR$55, 30, FALSE), D251=6, VLOOKUP(H251, Film_Workers!$B$2:$AR$55, 31, FALSE), D251=7, VLOOKUP(H251, Film_Workers!$B$2:$AR$55, 32, FALSE), D251=8, VLOOKUP(H251, Film_Workers!$B$2:$AR$55, 33, FALSE), D251=9, VLOOKUP(H251, Film_Workers!$B$2:$AR$55, 34, FALSE), D251=10, VLOOKUP(H251, Film_Workers!$B$2:$AR$55, 35, FALSE), D251=11, VLOOKUP(H251, Film_Workers!$B$2:$AR$55, 36, FALSE), D251=12, VLOOKUP(H251, Film_Workers!$B$2:$AR$55, 37, FALSE)), C251=2017, _xlfn.IFS(D251=1, VLOOKUP(H251, Film_Workers!$B$2:$AR$55, 38, FALSE), D251=2, VLOOKUP(H251, Film_Workers!$B$2:$AR$55, 39, FALSE), D251=3, VLOOKUP(H251, Film_Workers!$B$2:$AR$55, 40, FALSE), D251=4, VLOOKUP(H251, Film_Workers!$B$2:$AR$55, 41, FALSE), D251=5, VLOOKUP(H251, Film_Workers!$B$2:$AR$55, 42, FALSE), D251=6, VLOOKUP(H251, Film_Workers!$B$2:$AR$55, 43)))</f>
        <v>0</v>
      </c>
      <c r="W251">
        <f>_xlfn.IFS(C251=2014, _xlfn.IFS(D251=1, VLOOKUP(H251, Priv_Workers!$B$2:$AR$55, 2, FALSE), D251=2, VLOOKUP(H251, Priv_Workers!$B$2:$AR$55, 3, FALSE), D251=3, VLOOKUP(H251, Priv_Workers!$B$2:$AR$55, 4, FALSE), D251=4, VLOOKUP(H251, Priv_Workers!$B$2:$AR$55, 5, FALSE), D251=5, VLOOKUP(H251, Priv_Workers!$B$2:$AR$55, 6, FALSE), D251=6, VLOOKUP(H251, Priv_Workers!$B$2:$AR$55, 7, FALSE), D251=7, VLOOKUP(H251, Priv_Workers!$B$2:$AR$55, 8, FALSE), D251=8, VLOOKUP(H251, Priv_Workers!$B$2:$AR$55, 9, FALSE), D251=9, VLOOKUP(H251, Priv_Workers!$B$2:$AR$55, 10, FALSE), D251=10, VLOOKUP(H251, Priv_Workers!$B$2:$AR$55, 11, FALSE), D251=11, VLOOKUP(H251, Priv_Workers!$B$2:$AR$55, 12, FALSE), D251=12, VLOOKUP(H251, Priv_Workers!$B$2:$AR$55, 13, FALSE)), C251=2015, _xlfn.IFS(D251=1, VLOOKUP(H251, Priv_Workers!$B$2:$AR$55, 14, FALSE), D251=2, VLOOKUP(H251, Priv_Workers!$B$2:$AR$55, 15, FALSE), D251=3, VLOOKUP(H251, Priv_Workers!$B$2:$AR$55, 16, FALSE), D251=4, VLOOKUP(H251, Priv_Workers!$B$2:$AR$55, 17, FALSE), D251=5, VLOOKUP(H251, Priv_Workers!$B$2:$AR$55, 18, FALSE), D251=6, VLOOKUP(H251, Priv_Workers!$B$2:$AR$55, 19, FALSE), D251=7, VLOOKUP(H251, Priv_Workers!$B$2:$AR$55, 20, FALSE), D251=8, VLOOKUP(H251, Priv_Workers!$B$2:$AR$55, 21, FALSE), D251=9, VLOOKUP(H251, Priv_Workers!$B$2:$AR$55, 22, FALSE), D251=10, VLOOKUP(H251, Priv_Workers!$B$2:$AR$55, 23, FALSE), D251=11, VLOOKUP(H251, Priv_Workers!$B$2:$AR$55, 24, FALSE), D251=12, VLOOKUP(H251, Priv_Workers!$B$2:$AR$55, 25, FALSE)), C251=2016, _xlfn.IFS(D251=1, VLOOKUP(H251, Priv_Workers!$B$2:$AR$55, 26, FALSE), D251=2, VLOOKUP(H251, Priv_Workers!$B$2:$AR$55, 27, FALSE), D251=3, VLOOKUP(H251, Priv_Workers!$B$2:$AR$55, 28, FALSE), D251=4, VLOOKUP(H251, Priv_Workers!$B$2:$AR$55, 29, FALSE), D251=5, VLOOKUP(H251, Priv_Workers!$B$2:$AR$55, 30, FALSE), D251=6, VLOOKUP(H251, Priv_Workers!$B$2:$AR$55, 31, FALSE), D251=7, VLOOKUP(H251, Priv_Workers!$B$2:$AR$55, 32, FALSE), D251=8, VLOOKUP(H251, Priv_Workers!$B$2:$AR$55, 33, FALSE), D251=9, VLOOKUP(H251, Priv_Workers!$B$2:$AR$55, 34, FALSE), D251=10, VLOOKUP(H251, Priv_Workers!$B$2:$AR$55, 35, FALSE), D251=11, VLOOKUP(H251, Priv_Workers!$B$2:$AR$55, 36, FALSE), D251=12, VLOOKUP(H251, Priv_Workers!$B$2:$AR$55, 37, FALSE)), C251=2017, _xlfn.IFS(D251=1, VLOOKUP(H251, Priv_Workers!$B$2:$AR$55, 38, FALSE), D251=2, VLOOKUP(H251, Priv_Workers!$B$2:$AR$55, 39, FALSE), D251=3, VLOOKUP(H251, Priv_Workers!$B$2:$AR$55, 40, FALSE), D251=4, VLOOKUP(H251, Priv_Workers!$B$2:$AR$55, 41, FALSE), D251=5, VLOOKUP(H251, Priv_Workers!$B$2:$AR$55, 42, FALSE), D251=6, VLOOKUP(H251, Priv_Workers!$B$2:$AR$55, 43)))</f>
        <v>0</v>
      </c>
      <c r="X251" s="15" t="e">
        <f t="shared" si="27"/>
        <v>#DIV/0!</v>
      </c>
      <c r="Y251" s="8">
        <f>_xlfn.IFS(C251=2014, _xlfn.IFS(E251=1, VLOOKUP(H251, Wage_Info!$B$2:$AD$55, 2, FALSE), E251=2, VLOOKUP(H251, Wage_Info!$B$2:$AD$55, 3, FALSE), E251=3, VLOOKUP(H251, Wage_Info!$B$2:$AD$55, 4, FALSE), E251=4, VLOOKUP(H251, Wage_Info!$B$2:$AD$55, 5, FALSE)), C251=2015, _xlfn.IFS(E251=1, VLOOKUP(H251, Wage_Info!$B$2:$AD$55, 6, FALSE), E251=2, VLOOKUP(H251, Wage_Info!$B$2:$AD$55, 7, FALSE), E251=3, VLOOKUP(H251, Wage_Info!$B$2:$AD$55, 8, FALSE), E251=4, VLOOKUP(H251, Wage_Info!$B$2:$AD$55, 9, FALSE)), C251=2016, _xlfn.IFS(E251=1, VLOOKUP(H251, Wage_Info!$B$2:$AD$55, 10, FALSE), E251=2, VLOOKUP(H251, Wage_Info!$B$2:$AD$55, 11, FALSE), E251=3, VLOOKUP(H251, Wage_Info!$B$2:$AD$55, 12, FALSE), E251=4, VLOOKUP(H251, Wage_Info!$B$2:$AD$55, 13, FALSE)), C251=2017, _xlfn.IFS(E251=1, VLOOKUP(H251, Wage_Info!$B$2:$AD$55, 14, FALSE), E251=2, VLOOKUP(H251, Wage_Info!$B$2:$AD$55, 15, FALSE)))</f>
        <v>0</v>
      </c>
      <c r="Z251" s="8">
        <f>_xlfn.IFS(C251=2014, _xlfn.IFS(E251=1, VLOOKUP(H251, Wage_Info!$B$2:$AD$55, 16, FALSE), E251=2, VLOOKUP(H251, Wage_Info!$B$2:$AD$55, 17, FALSE), E251=3, VLOOKUP(H251, Wage_Info!$B$2:$AD$55, 18, FALSE), E251=4, VLOOKUP(H251, Wage_Info!$B$2:$AD$55, 19, FALSE)), C251=2015, _xlfn.IFS(E251=1, VLOOKUP(H251, Wage_Info!$B$2:$AD$55, 20, FALSE), E251=2, VLOOKUP(H251, Wage_Info!$B$2:$AD$55, 21, FALSE), E251=3, VLOOKUP(H251, Wage_Info!$B$2:$AD$55, 22, FALSE), E251=4, VLOOKUP(H251, Wage_Info!$B$2:$AD$55, 23, FALSE)), C251=2016, _xlfn.IFS(E251=1, VLOOKUP(H251, Wage_Info!$B$2:$AD$55, 24, FALSE), E251=2, VLOOKUP(H251, Wage_Info!$B$2:$AD$55, 25, FALSE), E251=3, VLOOKUP(H251, Wage_Info!$B$2:$AD$55, 26, FALSE), E251=4, VLOOKUP(H251, Wage_Info!$B$2:$AD$55, 27, FALSE)), C251=2017, _xlfn.IFS(E251=1, VLOOKUP(H251, Wage_Info!$B$2:$AD$55, 28, FALSE), E251=2, VLOOKUP(H251, Wage_Info!$B$2:$AD$55, 29, FALSE)))</f>
        <v>0</v>
      </c>
      <c r="AA251" s="16" t="e">
        <f t="shared" si="28"/>
        <v>#DIV/0!</v>
      </c>
      <c r="AB251">
        <f>Key!C346</f>
        <v>1</v>
      </c>
      <c r="AC251">
        <f t="shared" si="29"/>
        <v>0</v>
      </c>
      <c r="AD251">
        <f t="shared" si="30"/>
        <v>0</v>
      </c>
      <c r="AE251">
        <f t="shared" si="31"/>
        <v>0</v>
      </c>
    </row>
    <row r="252" spans="1:31" x14ac:dyDescent="0.3">
      <c r="A252">
        <v>354</v>
      </c>
      <c r="B252">
        <v>34</v>
      </c>
      <c r="C252">
        <v>2014</v>
      </c>
      <c r="D252">
        <v>3</v>
      </c>
      <c r="E252">
        <f t="shared" si="24"/>
        <v>1</v>
      </c>
      <c r="F252">
        <v>2015</v>
      </c>
      <c r="G252" t="s">
        <v>184</v>
      </c>
      <c r="H252" s="13">
        <f>VALUE(IF(G252="foreign",53,SUBSTITUTE(G252,G252,VLOOKUP(G252,Key!$F$2:$G$55,2,))))</f>
        <v>5</v>
      </c>
      <c r="I252" t="s">
        <v>184</v>
      </c>
      <c r="J252">
        <f>VALUE(_xlfn.IFS(I252="foreign",53,I252="fictional",54,NOT(OR(I252="foreign",I252="fictional")),SUBSTITUTE(I252,I252,VLOOKUP(I252,Key!$F$2:$G$55,2,))))</f>
        <v>5</v>
      </c>
      <c r="K252">
        <f t="shared" si="25"/>
        <v>1</v>
      </c>
      <c r="L252">
        <f>VLOOKUP(H252, Key!$G$2:$J$54, 2)</f>
        <v>3</v>
      </c>
      <c r="M252">
        <f>VLOOKUP(J252, Key!$G$2:$J$54, 2)</f>
        <v>3</v>
      </c>
      <c r="N252">
        <f>VLOOKUP("*"&amp;G252&amp;"*",Key!$M$2:$N$6,2,FALSE)</f>
        <v>4</v>
      </c>
      <c r="O252">
        <f>VLOOKUP("*"&amp;G252&amp;"*",Key!$Q$2:$R$11,2,FALSE)</f>
        <v>6</v>
      </c>
      <c r="P252">
        <v>3594</v>
      </c>
      <c r="Q252" s="8">
        <v>48000000</v>
      </c>
      <c r="R252" t="s">
        <v>283</v>
      </c>
      <c r="S252">
        <f>VLOOKUP(R252, Key!$T$2:$U$27, 2, FALSE)</f>
        <v>4</v>
      </c>
      <c r="T252">
        <f t="shared" si="26"/>
        <v>0</v>
      </c>
      <c r="U252">
        <f>_xlfn.IFS(F252=2017, VLOOKUP(H252, 'State Pop'!$B$2:$F$55,5),F252=2016, VLOOKUP(H252, 'State Pop'!$B$2:$F$55,4), F252=2015, VLOOKUP(H252, 'State Pop'!$B$2:$F$55,3), F252=2014, VLOOKUP(H252, 'State Pop'!$B$2:$F$55,2))</f>
        <v>39032444</v>
      </c>
      <c r="V252">
        <f>_xlfn.IFS(C252=2014, _xlfn.IFS(D252=1, VLOOKUP(H252, Film_Workers!$B$2:$AR$55, 2, FALSE), D252=2, VLOOKUP(H252, Film_Workers!$B$2:$AR$55, 3, FALSE), D252=3, VLOOKUP(H252, Film_Workers!$B$2:$AR$55, 4, FALSE), D252=4, VLOOKUP(H252, Film_Workers!$B$2:$AR$55, 5, FALSE), D252=5, VLOOKUP(H252, Film_Workers!$B$2:$AR$55, 6, FALSE), D252=6, VLOOKUP(H252, Film_Workers!$B$2:$AR$55, 7, FALSE), D252=7, VLOOKUP(H252, Film_Workers!$B$2:$AR$55, 8, FALSE), D252=8, VLOOKUP(H252, Film_Workers!$B$2:$AR$55, 9, FALSE), D252=9, VLOOKUP(H252, Film_Workers!$B$2:$AR$55, 10, FALSE), D252=10, VLOOKUP(H252, Film_Workers!$B$2:$AR$55, 11, FALSE), D252=11, VLOOKUP(H252, Film_Workers!$B$2:$AR$55, 12, FALSE), D252=12, VLOOKUP(H252, Film_Workers!$B$2:$AR$55, 13, FALSE)), C252=2015, _xlfn.IFS(D252=1, VLOOKUP(H252, Film_Workers!$B$2:$AR$55, 14, FALSE), D252=2, VLOOKUP(H252, Film_Workers!$B$2:$AR$55, 15, FALSE), D252=3, VLOOKUP(H252, Film_Workers!$B$2:$AR$55, 16, FALSE), D252=4, VLOOKUP(H252, Film_Workers!$B$2:$AR$55, 17, FALSE), D252=5, VLOOKUP(H252, Film_Workers!$B$2:$AR$55, 18, FALSE), D252=6, VLOOKUP(H252, Film_Workers!$B$2:$AR$55, 19, FALSE), D252=7, VLOOKUP(H252, Film_Workers!$B$2:$AR$55, 20, FALSE), D252=8, VLOOKUP(H252, Film_Workers!$B$2:$AR$55, 21, FALSE), D252=9, VLOOKUP(H252, Film_Workers!$B$2:$AR$55, 22, FALSE), D252=10, VLOOKUP(H252, Film_Workers!$B$2:$AR$55, 23, FALSE), D252=11, VLOOKUP(H252, Film_Workers!$B$2:$AR$55, 24, FALSE), D252=12, VLOOKUP(H252, Film_Workers!$B$2:$AR$55, 25, FALSE)), C252=2016, _xlfn.IFS(D252=1, VLOOKUP(H252, Film_Workers!$B$2:$AR$55, 26, FALSE), D252=2, VLOOKUP(H252, Film_Workers!$B$2:$AR$55, 27, FALSE), D252=3, VLOOKUP(H252, Film_Workers!$B$2:$AR$55, 28, FALSE), D252=4, VLOOKUP(H252, Film_Workers!$B$2:$AR$55, 29, FALSE), D252=5, VLOOKUP(H252, Film_Workers!$B$2:$AR$55, 30, FALSE), D252=6, VLOOKUP(H252, Film_Workers!$B$2:$AR$55, 31, FALSE), D252=7, VLOOKUP(H252, Film_Workers!$B$2:$AR$55, 32, FALSE), D252=8, VLOOKUP(H252, Film_Workers!$B$2:$AR$55, 33, FALSE), D252=9, VLOOKUP(H252, Film_Workers!$B$2:$AR$55, 34, FALSE), D252=10, VLOOKUP(H252, Film_Workers!$B$2:$AR$55, 35, FALSE), D252=11, VLOOKUP(H252, Film_Workers!$B$2:$AR$55, 36, FALSE), D252=12, VLOOKUP(H252, Film_Workers!$B$2:$AR$55, 37, FALSE)), C252=2017, _xlfn.IFS(D252=1, VLOOKUP(H252, Film_Workers!$B$2:$AR$55, 38, FALSE), D252=2, VLOOKUP(H252, Film_Workers!$B$2:$AR$55, 39, FALSE), D252=3, VLOOKUP(H252, Film_Workers!$B$2:$AR$55, 40, FALSE), D252=4, VLOOKUP(H252, Film_Workers!$B$2:$AR$55, 41, FALSE), D252=5, VLOOKUP(H252, Film_Workers!$B$2:$AR$55, 42, FALSE), D252=6, VLOOKUP(H252, Film_Workers!$B$2:$AR$55, 43)))</f>
        <v>113677</v>
      </c>
      <c r="W252">
        <f>_xlfn.IFS(C252=2014, _xlfn.IFS(D252=1, VLOOKUP(H252, Priv_Workers!$B$2:$AR$55, 2, FALSE), D252=2, VLOOKUP(H252, Priv_Workers!$B$2:$AR$55, 3, FALSE), D252=3, VLOOKUP(H252, Priv_Workers!$B$2:$AR$55, 4, FALSE), D252=4, VLOOKUP(H252, Priv_Workers!$B$2:$AR$55, 5, FALSE), D252=5, VLOOKUP(H252, Priv_Workers!$B$2:$AR$55, 6, FALSE), D252=6, VLOOKUP(H252, Priv_Workers!$B$2:$AR$55, 7, FALSE), D252=7, VLOOKUP(H252, Priv_Workers!$B$2:$AR$55, 8, FALSE), D252=8, VLOOKUP(H252, Priv_Workers!$B$2:$AR$55, 9, FALSE), D252=9, VLOOKUP(H252, Priv_Workers!$B$2:$AR$55, 10, FALSE), D252=10, VLOOKUP(H252, Priv_Workers!$B$2:$AR$55, 11, FALSE), D252=11, VLOOKUP(H252, Priv_Workers!$B$2:$AR$55, 12, FALSE), D252=12, VLOOKUP(H252, Priv_Workers!$B$2:$AR$55, 13, FALSE)), C252=2015, _xlfn.IFS(D252=1, VLOOKUP(H252, Priv_Workers!$B$2:$AR$55, 14, FALSE), D252=2, VLOOKUP(H252, Priv_Workers!$B$2:$AR$55, 15, FALSE), D252=3, VLOOKUP(H252, Priv_Workers!$B$2:$AR$55, 16, FALSE), D252=4, VLOOKUP(H252, Priv_Workers!$B$2:$AR$55, 17, FALSE), D252=5, VLOOKUP(H252, Priv_Workers!$B$2:$AR$55, 18, FALSE), D252=6, VLOOKUP(H252, Priv_Workers!$B$2:$AR$55, 19, FALSE), D252=7, VLOOKUP(H252, Priv_Workers!$B$2:$AR$55, 20, FALSE), D252=8, VLOOKUP(H252, Priv_Workers!$B$2:$AR$55, 21, FALSE), D252=9, VLOOKUP(H252, Priv_Workers!$B$2:$AR$55, 22, FALSE), D252=10, VLOOKUP(H252, Priv_Workers!$B$2:$AR$55, 23, FALSE), D252=11, VLOOKUP(H252, Priv_Workers!$B$2:$AR$55, 24, FALSE), D252=12, VLOOKUP(H252, Priv_Workers!$B$2:$AR$55, 25, FALSE)), C252=2016, _xlfn.IFS(D252=1, VLOOKUP(H252, Priv_Workers!$B$2:$AR$55, 26, FALSE), D252=2, VLOOKUP(H252, Priv_Workers!$B$2:$AR$55, 27, FALSE), D252=3, VLOOKUP(H252, Priv_Workers!$B$2:$AR$55, 28, FALSE), D252=4, VLOOKUP(H252, Priv_Workers!$B$2:$AR$55, 29, FALSE), D252=5, VLOOKUP(H252, Priv_Workers!$B$2:$AR$55, 30, FALSE), D252=6, VLOOKUP(H252, Priv_Workers!$B$2:$AR$55, 31, FALSE), D252=7, VLOOKUP(H252, Priv_Workers!$B$2:$AR$55, 32, FALSE), D252=8, VLOOKUP(H252, Priv_Workers!$B$2:$AR$55, 33, FALSE), D252=9, VLOOKUP(H252, Priv_Workers!$B$2:$AR$55, 34, FALSE), D252=10, VLOOKUP(H252, Priv_Workers!$B$2:$AR$55, 35, FALSE), D252=11, VLOOKUP(H252, Priv_Workers!$B$2:$AR$55, 36, FALSE), D252=12, VLOOKUP(H252, Priv_Workers!$B$2:$AR$55, 37, FALSE)), C252=2017, _xlfn.IFS(D252=1, VLOOKUP(H252, Priv_Workers!$B$2:$AR$55, 38, FALSE), D252=2, VLOOKUP(H252, Priv_Workers!$B$2:$AR$55, 39, FALSE), D252=3, VLOOKUP(H252, Priv_Workers!$B$2:$AR$55, 40, FALSE), D252=4, VLOOKUP(H252, Priv_Workers!$B$2:$AR$55, 41, FALSE), D252=5, VLOOKUP(H252, Priv_Workers!$B$2:$AR$55, 42, FALSE), D252=6, VLOOKUP(H252, Priv_Workers!$B$2:$AR$55, 43)))</f>
        <v>13225832</v>
      </c>
      <c r="X252" s="15">
        <f t="shared" si="27"/>
        <v>8.595073640735796E-3</v>
      </c>
      <c r="Y252" s="8">
        <f>_xlfn.IFS(C252=2014, _xlfn.IFS(E252=1, VLOOKUP(H252, Wage_Info!$B$2:$AD$55, 2, FALSE), E252=2, VLOOKUP(H252, Wage_Info!$B$2:$AD$55, 3, FALSE), E252=3, VLOOKUP(H252, Wage_Info!$B$2:$AD$55, 4, FALSE), E252=4, VLOOKUP(H252, Wage_Info!$B$2:$AD$55, 5, FALSE)), C252=2015, _xlfn.IFS(E252=1, VLOOKUP(H252, Wage_Info!$B$2:$AD$55, 6, FALSE), E252=2, VLOOKUP(H252, Wage_Info!$B$2:$AD$55, 7, FALSE), E252=3, VLOOKUP(H252, Wage_Info!$B$2:$AD$55, 8, FALSE), E252=4, VLOOKUP(H252, Wage_Info!$B$2:$AD$55, 9, FALSE)), C252=2016, _xlfn.IFS(E252=1, VLOOKUP(H252, Wage_Info!$B$2:$AD$55, 10, FALSE), E252=2, VLOOKUP(H252, Wage_Info!$B$2:$AD$55, 11, FALSE), E252=3, VLOOKUP(H252, Wage_Info!$B$2:$AD$55, 12, FALSE), E252=4, VLOOKUP(H252, Wage_Info!$B$2:$AD$55, 13, FALSE)), C252=2017, _xlfn.IFS(E252=1, VLOOKUP(H252, Wage_Info!$B$2:$AD$55, 14, FALSE), E252=2, VLOOKUP(H252, Wage_Info!$B$2:$AD$55, 15, FALSE)))</f>
        <v>2948674632</v>
      </c>
      <c r="Z252" s="8">
        <f>_xlfn.IFS(C252=2014, _xlfn.IFS(E252=1, VLOOKUP(H252, Wage_Info!$B$2:$AD$55, 16, FALSE), E252=2, VLOOKUP(H252, Wage_Info!$B$2:$AD$55, 17, FALSE), E252=3, VLOOKUP(H252, Wage_Info!$B$2:$AD$55, 18, FALSE), E252=4, VLOOKUP(H252, Wage_Info!$B$2:$AD$55, 19, FALSE)), C252=2015, _xlfn.IFS(E252=1, VLOOKUP(H252, Wage_Info!$B$2:$AD$55, 20, FALSE), E252=2, VLOOKUP(H252, Wage_Info!$B$2:$AD$55, 21, FALSE), E252=3, VLOOKUP(H252, Wage_Info!$B$2:$AD$55, 22, FALSE), E252=4, VLOOKUP(H252, Wage_Info!$B$2:$AD$55, 23, FALSE)), C252=2016, _xlfn.IFS(E252=1, VLOOKUP(H252, Wage_Info!$B$2:$AD$55, 24, FALSE), E252=2, VLOOKUP(H252, Wage_Info!$B$2:$AD$55, 25, FALSE), E252=3, VLOOKUP(H252, Wage_Info!$B$2:$AD$55, 26, FALSE), E252=4, VLOOKUP(H252, Wage_Info!$B$2:$AD$55, 27, FALSE)), C252=2017, _xlfn.IFS(E252=1, VLOOKUP(H252, Wage_Info!$B$2:$AD$55, 28, FALSE), E252=2, VLOOKUP(H252, Wage_Info!$B$2:$AD$55, 29, FALSE)))</f>
        <v>197794469743</v>
      </c>
      <c r="AA252" s="16">
        <f t="shared" si="28"/>
        <v>1.4907770858463823E-2</v>
      </c>
      <c r="AB252">
        <f>Key!C355</f>
        <v>1</v>
      </c>
      <c r="AC252">
        <f t="shared" si="29"/>
        <v>1</v>
      </c>
      <c r="AD252">
        <f t="shared" si="30"/>
        <v>0</v>
      </c>
      <c r="AE252">
        <f t="shared" si="31"/>
        <v>1</v>
      </c>
    </row>
    <row r="253" spans="1:31" x14ac:dyDescent="0.3">
      <c r="A253">
        <v>370</v>
      </c>
      <c r="B253">
        <v>50</v>
      </c>
      <c r="C253">
        <v>2014</v>
      </c>
      <c r="D253">
        <v>3</v>
      </c>
      <c r="E253">
        <f t="shared" si="24"/>
        <v>1</v>
      </c>
      <c r="F253">
        <v>2015</v>
      </c>
      <c r="G253" t="s">
        <v>293</v>
      </c>
      <c r="H253" s="13">
        <f>VALUE(IF(G253="foreign",53,SUBSTITUTE(G253,G253,VLOOKUP(G253,Key!$F$2:$G$55,2,))))</f>
        <v>19</v>
      </c>
      <c r="I253" t="s">
        <v>184</v>
      </c>
      <c r="J253">
        <f>VALUE(_xlfn.IFS(I253="foreign",53,I253="fictional",54,NOT(OR(I253="foreign",I253="fictional")),SUBSTITUTE(I253,I253,VLOOKUP(I253,Key!$F$2:$G$55,2,))))</f>
        <v>5</v>
      </c>
      <c r="K253">
        <f t="shared" si="25"/>
        <v>0</v>
      </c>
      <c r="L253">
        <f>VLOOKUP(H253, Key!$G$2:$J$54, 2)</f>
        <v>4</v>
      </c>
      <c r="M253">
        <f>VLOOKUP(J253, Key!$G$2:$J$54, 2)</f>
        <v>3</v>
      </c>
      <c r="N253">
        <f>VLOOKUP("*"&amp;G253&amp;"*",Key!$M$2:$N$6,2,FALSE)</f>
        <v>3</v>
      </c>
      <c r="O253">
        <f>VLOOKUP("*"&amp;G253&amp;"*",Key!$Q$2:$R$11,2,FALSE)</f>
        <v>9</v>
      </c>
      <c r="P253">
        <v>3212</v>
      </c>
      <c r="Q253" s="8">
        <v>44000000</v>
      </c>
      <c r="R253" t="s">
        <v>176</v>
      </c>
      <c r="S253">
        <f>VLOOKUP(R253, Key!$T$2:$U$27, 2, FALSE)</f>
        <v>3</v>
      </c>
      <c r="T253">
        <f t="shared" si="26"/>
        <v>0</v>
      </c>
      <c r="U253">
        <f>_xlfn.IFS(F253=2017, VLOOKUP(H253, 'State Pop'!$B$2:$F$55,5),F253=2016, VLOOKUP(H253, 'State Pop'!$B$2:$F$55,4), F253=2015, VLOOKUP(H253, 'State Pop'!$B$2:$F$55,3), F253=2014, VLOOKUP(H253, 'State Pop'!$B$2:$F$55,2))</f>
        <v>4671211</v>
      </c>
      <c r="V253">
        <f>_xlfn.IFS(C253=2014, _xlfn.IFS(D253=1, VLOOKUP(H253, Film_Workers!$B$2:$AR$55, 2, FALSE), D253=2, VLOOKUP(H253, Film_Workers!$B$2:$AR$55, 3, FALSE), D253=3, VLOOKUP(H253, Film_Workers!$B$2:$AR$55, 4, FALSE), D253=4, VLOOKUP(H253, Film_Workers!$B$2:$AR$55, 5, FALSE), D253=5, VLOOKUP(H253, Film_Workers!$B$2:$AR$55, 6, FALSE), D253=6, VLOOKUP(H253, Film_Workers!$B$2:$AR$55, 7, FALSE), D253=7, VLOOKUP(H253, Film_Workers!$B$2:$AR$55, 8, FALSE), D253=8, VLOOKUP(H253, Film_Workers!$B$2:$AR$55, 9, FALSE), D253=9, VLOOKUP(H253, Film_Workers!$B$2:$AR$55, 10, FALSE), D253=10, VLOOKUP(H253, Film_Workers!$B$2:$AR$55, 11, FALSE), D253=11, VLOOKUP(H253, Film_Workers!$B$2:$AR$55, 12, FALSE), D253=12, VLOOKUP(H253, Film_Workers!$B$2:$AR$55, 13, FALSE)), C253=2015, _xlfn.IFS(D253=1, VLOOKUP(H253, Film_Workers!$B$2:$AR$55, 14, FALSE), D253=2, VLOOKUP(H253, Film_Workers!$B$2:$AR$55, 15, FALSE), D253=3, VLOOKUP(H253, Film_Workers!$B$2:$AR$55, 16, FALSE), D253=4, VLOOKUP(H253, Film_Workers!$B$2:$AR$55, 17, FALSE), D253=5, VLOOKUP(H253, Film_Workers!$B$2:$AR$55, 18, FALSE), D253=6, VLOOKUP(H253, Film_Workers!$B$2:$AR$55, 19, FALSE), D253=7, VLOOKUP(H253, Film_Workers!$B$2:$AR$55, 20, FALSE), D253=8, VLOOKUP(H253, Film_Workers!$B$2:$AR$55, 21, FALSE), D253=9, VLOOKUP(H253, Film_Workers!$B$2:$AR$55, 22, FALSE), D253=10, VLOOKUP(H253, Film_Workers!$B$2:$AR$55, 23, FALSE), D253=11, VLOOKUP(H253, Film_Workers!$B$2:$AR$55, 24, FALSE), D253=12, VLOOKUP(H253, Film_Workers!$B$2:$AR$55, 25, FALSE)), C253=2016, _xlfn.IFS(D253=1, VLOOKUP(H253, Film_Workers!$B$2:$AR$55, 26, FALSE), D253=2, VLOOKUP(H253, Film_Workers!$B$2:$AR$55, 27, FALSE), D253=3, VLOOKUP(H253, Film_Workers!$B$2:$AR$55, 28, FALSE), D253=4, VLOOKUP(H253, Film_Workers!$B$2:$AR$55, 29, FALSE), D253=5, VLOOKUP(H253, Film_Workers!$B$2:$AR$55, 30, FALSE), D253=6, VLOOKUP(H253, Film_Workers!$B$2:$AR$55, 31, FALSE), D253=7, VLOOKUP(H253, Film_Workers!$B$2:$AR$55, 32, FALSE), D253=8, VLOOKUP(H253, Film_Workers!$B$2:$AR$55, 33, FALSE), D253=9, VLOOKUP(H253, Film_Workers!$B$2:$AR$55, 34, FALSE), D253=10, VLOOKUP(H253, Film_Workers!$B$2:$AR$55, 35, FALSE), D253=11, VLOOKUP(H253, Film_Workers!$B$2:$AR$55, 36, FALSE), D253=12, VLOOKUP(H253, Film_Workers!$B$2:$AR$55, 37, FALSE)), C253=2017, _xlfn.IFS(D253=1, VLOOKUP(H253, Film_Workers!$B$2:$AR$55, 38, FALSE), D253=2, VLOOKUP(H253, Film_Workers!$B$2:$AR$55, 39, FALSE), D253=3, VLOOKUP(H253, Film_Workers!$B$2:$AR$55, 40, FALSE), D253=4, VLOOKUP(H253, Film_Workers!$B$2:$AR$55, 41, FALSE), D253=5, VLOOKUP(H253, Film_Workers!$B$2:$AR$55, 42, FALSE), D253=6, VLOOKUP(H253, Film_Workers!$B$2:$AR$55, 43)))</f>
        <v>5210</v>
      </c>
      <c r="W253">
        <f>_xlfn.IFS(C253=2014, _xlfn.IFS(D253=1, VLOOKUP(H253, Priv_Workers!$B$2:$AR$55, 2, FALSE), D253=2, VLOOKUP(H253, Priv_Workers!$B$2:$AR$55, 3, FALSE), D253=3, VLOOKUP(H253, Priv_Workers!$B$2:$AR$55, 4, FALSE), D253=4, VLOOKUP(H253, Priv_Workers!$B$2:$AR$55, 5, FALSE), D253=5, VLOOKUP(H253, Priv_Workers!$B$2:$AR$55, 6, FALSE), D253=6, VLOOKUP(H253, Priv_Workers!$B$2:$AR$55, 7, FALSE), D253=7, VLOOKUP(H253, Priv_Workers!$B$2:$AR$55, 8, FALSE), D253=8, VLOOKUP(H253, Priv_Workers!$B$2:$AR$55, 9, FALSE), D253=9, VLOOKUP(H253, Priv_Workers!$B$2:$AR$55, 10, FALSE), D253=10, VLOOKUP(H253, Priv_Workers!$B$2:$AR$55, 11, FALSE), D253=11, VLOOKUP(H253, Priv_Workers!$B$2:$AR$55, 12, FALSE), D253=12, VLOOKUP(H253, Priv_Workers!$B$2:$AR$55, 13, FALSE)), C253=2015, _xlfn.IFS(D253=1, VLOOKUP(H253, Priv_Workers!$B$2:$AR$55, 14, FALSE), D253=2, VLOOKUP(H253, Priv_Workers!$B$2:$AR$55, 15, FALSE), D253=3, VLOOKUP(H253, Priv_Workers!$B$2:$AR$55, 16, FALSE), D253=4, VLOOKUP(H253, Priv_Workers!$B$2:$AR$55, 17, FALSE), D253=5, VLOOKUP(H253, Priv_Workers!$B$2:$AR$55, 18, FALSE), D253=6, VLOOKUP(H253, Priv_Workers!$B$2:$AR$55, 19, FALSE), D253=7, VLOOKUP(H253, Priv_Workers!$B$2:$AR$55, 20, FALSE), D253=8, VLOOKUP(H253, Priv_Workers!$B$2:$AR$55, 21, FALSE), D253=9, VLOOKUP(H253, Priv_Workers!$B$2:$AR$55, 22, FALSE), D253=10, VLOOKUP(H253, Priv_Workers!$B$2:$AR$55, 23, FALSE), D253=11, VLOOKUP(H253, Priv_Workers!$B$2:$AR$55, 24, FALSE), D253=12, VLOOKUP(H253, Priv_Workers!$B$2:$AR$55, 25, FALSE)), C253=2016, _xlfn.IFS(D253=1, VLOOKUP(H253, Priv_Workers!$B$2:$AR$55, 26, FALSE), D253=2, VLOOKUP(H253, Priv_Workers!$B$2:$AR$55, 27, FALSE), D253=3, VLOOKUP(H253, Priv_Workers!$B$2:$AR$55, 28, FALSE), D253=4, VLOOKUP(H253, Priv_Workers!$B$2:$AR$55, 29, FALSE), D253=5, VLOOKUP(H253, Priv_Workers!$B$2:$AR$55, 30, FALSE), D253=6, VLOOKUP(H253, Priv_Workers!$B$2:$AR$55, 31, FALSE), D253=7, VLOOKUP(H253, Priv_Workers!$B$2:$AR$55, 32, FALSE), D253=8, VLOOKUP(H253, Priv_Workers!$B$2:$AR$55, 33, FALSE), D253=9, VLOOKUP(H253, Priv_Workers!$B$2:$AR$55, 34, FALSE), D253=10, VLOOKUP(H253, Priv_Workers!$B$2:$AR$55, 35, FALSE), D253=11, VLOOKUP(H253, Priv_Workers!$B$2:$AR$55, 36, FALSE), D253=12, VLOOKUP(H253, Priv_Workers!$B$2:$AR$55, 37, FALSE)), C253=2017, _xlfn.IFS(D253=1, VLOOKUP(H253, Priv_Workers!$B$2:$AR$55, 38, FALSE), D253=2, VLOOKUP(H253, Priv_Workers!$B$2:$AR$55, 39, FALSE), D253=3, VLOOKUP(H253, Priv_Workers!$B$2:$AR$55, 40, FALSE), D253=4, VLOOKUP(H253, Priv_Workers!$B$2:$AR$55, 41, FALSE), D253=5, VLOOKUP(H253, Priv_Workers!$B$2:$AR$55, 42, FALSE), D253=6, VLOOKUP(H253, Priv_Workers!$B$2:$AR$55, 43)))</f>
        <v>1591867</v>
      </c>
      <c r="X253" s="15">
        <f t="shared" si="27"/>
        <v>3.2728864911453028E-3</v>
      </c>
      <c r="Y253" s="8">
        <f>_xlfn.IFS(C253=2014, _xlfn.IFS(E253=1, VLOOKUP(H253, Wage_Info!$B$2:$AD$55, 2, FALSE), E253=2, VLOOKUP(H253, Wage_Info!$B$2:$AD$55, 3, FALSE), E253=3, VLOOKUP(H253, Wage_Info!$B$2:$AD$55, 4, FALSE), E253=4, VLOOKUP(H253, Wage_Info!$B$2:$AD$55, 5, FALSE)), C253=2015, _xlfn.IFS(E253=1, VLOOKUP(H253, Wage_Info!$B$2:$AD$55, 6, FALSE), E253=2, VLOOKUP(H253, Wage_Info!$B$2:$AD$55, 7, FALSE), E253=3, VLOOKUP(H253, Wage_Info!$B$2:$AD$55, 8, FALSE), E253=4, VLOOKUP(H253, Wage_Info!$B$2:$AD$55, 9, FALSE)), C253=2016, _xlfn.IFS(E253=1, VLOOKUP(H253, Wage_Info!$B$2:$AD$55, 10, FALSE), E253=2, VLOOKUP(H253, Wage_Info!$B$2:$AD$55, 11, FALSE), E253=3, VLOOKUP(H253, Wage_Info!$B$2:$AD$55, 12, FALSE), E253=4, VLOOKUP(H253, Wage_Info!$B$2:$AD$55, 13, FALSE)), C253=2017, _xlfn.IFS(E253=1, VLOOKUP(H253, Wage_Info!$B$2:$AD$55, 14, FALSE), E253=2, VLOOKUP(H253, Wage_Info!$B$2:$AD$55, 15, FALSE)))</f>
        <v>38563371</v>
      </c>
      <c r="Z253" s="8">
        <f>_xlfn.IFS(C253=2014, _xlfn.IFS(E253=1, VLOOKUP(H253, Wage_Info!$B$2:$AD$55, 16, FALSE), E253=2, VLOOKUP(H253, Wage_Info!$B$2:$AD$55, 17, FALSE), E253=3, VLOOKUP(H253, Wage_Info!$B$2:$AD$55, 18, FALSE), E253=4, VLOOKUP(H253, Wage_Info!$B$2:$AD$55, 19, FALSE)), C253=2015, _xlfn.IFS(E253=1, VLOOKUP(H253, Wage_Info!$B$2:$AD$55, 20, FALSE), E253=2, VLOOKUP(H253, Wage_Info!$B$2:$AD$55, 21, FALSE), E253=3, VLOOKUP(H253, Wage_Info!$B$2:$AD$55, 22, FALSE), E253=4, VLOOKUP(H253, Wage_Info!$B$2:$AD$55, 23, FALSE)), C253=2016, _xlfn.IFS(E253=1, VLOOKUP(H253, Wage_Info!$B$2:$AD$55, 24, FALSE), E253=2, VLOOKUP(H253, Wage_Info!$B$2:$AD$55, 25, FALSE), E253=3, VLOOKUP(H253, Wage_Info!$B$2:$AD$55, 26, FALSE), E253=4, VLOOKUP(H253, Wage_Info!$B$2:$AD$55, 27, FALSE)), C253=2017, _xlfn.IFS(E253=1, VLOOKUP(H253, Wage_Info!$B$2:$AD$55, 28, FALSE), E253=2, VLOOKUP(H253, Wage_Info!$B$2:$AD$55, 29, FALSE)))</f>
        <v>18041494298</v>
      </c>
      <c r="AA253" s="16">
        <f t="shared" si="28"/>
        <v>2.1374820933915081E-3</v>
      </c>
      <c r="AB253">
        <f>Key!C371</f>
        <v>1</v>
      </c>
      <c r="AC253">
        <f t="shared" si="29"/>
        <v>0</v>
      </c>
      <c r="AD253">
        <f t="shared" si="30"/>
        <v>0</v>
      </c>
      <c r="AE253">
        <f t="shared" si="31"/>
        <v>0</v>
      </c>
    </row>
    <row r="254" spans="1:31" x14ac:dyDescent="0.3">
      <c r="A254">
        <v>381</v>
      </c>
      <c r="B254">
        <v>61</v>
      </c>
      <c r="C254">
        <v>2014</v>
      </c>
      <c r="D254">
        <v>3</v>
      </c>
      <c r="E254">
        <f t="shared" si="24"/>
        <v>1</v>
      </c>
      <c r="F254">
        <v>2015</v>
      </c>
      <c r="G254" t="s">
        <v>187</v>
      </c>
      <c r="H254" s="13">
        <f>VALUE(IF(G254="foreign",53,SUBSTITUTE(G254,G254,VLOOKUP(G254,Key!$F$2:$G$55,2,))))</f>
        <v>53</v>
      </c>
      <c r="I254" t="s">
        <v>184</v>
      </c>
      <c r="J254">
        <f>VALUE(_xlfn.IFS(I254="foreign",53,I254="fictional",54,NOT(OR(I254="foreign",I254="fictional")),SUBSTITUTE(I254,I254,VLOOKUP(I254,Key!$F$2:$G$55,2,))))</f>
        <v>5</v>
      </c>
      <c r="K254">
        <f t="shared" si="25"/>
        <v>0</v>
      </c>
      <c r="L254">
        <f>VLOOKUP(H254, Key!$G$2:$J$54, 2)</f>
        <v>0</v>
      </c>
      <c r="M254">
        <f>VLOOKUP(J254, Key!$G$2:$J$54, 2)</f>
        <v>3</v>
      </c>
      <c r="N254">
        <f>VLOOKUP("*"&amp;G254&amp;"*",Key!$M$2:$N$6,2,FALSE)</f>
        <v>0</v>
      </c>
      <c r="O254">
        <f>VLOOKUP("*"&amp;G254&amp;"*",Key!$Q$2:$R$11,2,FALSE)</f>
        <v>0</v>
      </c>
      <c r="P254">
        <v>3070</v>
      </c>
      <c r="Q254" s="8">
        <v>25000000</v>
      </c>
      <c r="R254" t="s">
        <v>215</v>
      </c>
      <c r="S254">
        <f>VLOOKUP(R254, Key!$T$2:$U$27, 2, FALSE)</f>
        <v>7</v>
      </c>
      <c r="T254">
        <f t="shared" si="26"/>
        <v>1</v>
      </c>
      <c r="U254">
        <f>_xlfn.IFS(F254=2017, VLOOKUP(H254, 'State Pop'!$B$2:$F$55,5),F254=2016, VLOOKUP(H254, 'State Pop'!$B$2:$F$55,4), F254=2015, VLOOKUP(H254, 'State Pop'!$B$2:$F$55,3), F254=2014, VLOOKUP(H254, 'State Pop'!$B$2:$F$55,2))</f>
        <v>0</v>
      </c>
      <c r="V254">
        <f>_xlfn.IFS(C254=2014, _xlfn.IFS(D254=1, VLOOKUP(H254, Film_Workers!$B$2:$AR$55, 2, FALSE), D254=2, VLOOKUP(H254, Film_Workers!$B$2:$AR$55, 3, FALSE), D254=3, VLOOKUP(H254, Film_Workers!$B$2:$AR$55, 4, FALSE), D254=4, VLOOKUP(H254, Film_Workers!$B$2:$AR$55, 5, FALSE), D254=5, VLOOKUP(H254, Film_Workers!$B$2:$AR$55, 6, FALSE), D254=6, VLOOKUP(H254, Film_Workers!$B$2:$AR$55, 7, FALSE), D254=7, VLOOKUP(H254, Film_Workers!$B$2:$AR$55, 8, FALSE), D254=8, VLOOKUP(H254, Film_Workers!$B$2:$AR$55, 9, FALSE), D254=9, VLOOKUP(H254, Film_Workers!$B$2:$AR$55, 10, FALSE), D254=10, VLOOKUP(H254, Film_Workers!$B$2:$AR$55, 11, FALSE), D254=11, VLOOKUP(H254, Film_Workers!$B$2:$AR$55, 12, FALSE), D254=12, VLOOKUP(H254, Film_Workers!$B$2:$AR$55, 13, FALSE)), C254=2015, _xlfn.IFS(D254=1, VLOOKUP(H254, Film_Workers!$B$2:$AR$55, 14, FALSE), D254=2, VLOOKUP(H254, Film_Workers!$B$2:$AR$55, 15, FALSE), D254=3, VLOOKUP(H254, Film_Workers!$B$2:$AR$55, 16, FALSE), D254=4, VLOOKUP(H254, Film_Workers!$B$2:$AR$55, 17, FALSE), D254=5, VLOOKUP(H254, Film_Workers!$B$2:$AR$55, 18, FALSE), D254=6, VLOOKUP(H254, Film_Workers!$B$2:$AR$55, 19, FALSE), D254=7, VLOOKUP(H254, Film_Workers!$B$2:$AR$55, 20, FALSE), D254=8, VLOOKUP(H254, Film_Workers!$B$2:$AR$55, 21, FALSE), D254=9, VLOOKUP(H254, Film_Workers!$B$2:$AR$55, 22, FALSE), D254=10, VLOOKUP(H254, Film_Workers!$B$2:$AR$55, 23, FALSE), D254=11, VLOOKUP(H254, Film_Workers!$B$2:$AR$55, 24, FALSE), D254=12, VLOOKUP(H254, Film_Workers!$B$2:$AR$55, 25, FALSE)), C254=2016, _xlfn.IFS(D254=1, VLOOKUP(H254, Film_Workers!$B$2:$AR$55, 26, FALSE), D254=2, VLOOKUP(H254, Film_Workers!$B$2:$AR$55, 27, FALSE), D254=3, VLOOKUP(H254, Film_Workers!$B$2:$AR$55, 28, FALSE), D254=4, VLOOKUP(H254, Film_Workers!$B$2:$AR$55, 29, FALSE), D254=5, VLOOKUP(H254, Film_Workers!$B$2:$AR$55, 30, FALSE), D254=6, VLOOKUP(H254, Film_Workers!$B$2:$AR$55, 31, FALSE), D254=7, VLOOKUP(H254, Film_Workers!$B$2:$AR$55, 32, FALSE), D254=8, VLOOKUP(H254, Film_Workers!$B$2:$AR$55, 33, FALSE), D254=9, VLOOKUP(H254, Film_Workers!$B$2:$AR$55, 34, FALSE), D254=10, VLOOKUP(H254, Film_Workers!$B$2:$AR$55, 35, FALSE), D254=11, VLOOKUP(H254, Film_Workers!$B$2:$AR$55, 36, FALSE), D254=12, VLOOKUP(H254, Film_Workers!$B$2:$AR$55, 37, FALSE)), C254=2017, _xlfn.IFS(D254=1, VLOOKUP(H254, Film_Workers!$B$2:$AR$55, 38, FALSE), D254=2, VLOOKUP(H254, Film_Workers!$B$2:$AR$55, 39, FALSE), D254=3, VLOOKUP(H254, Film_Workers!$B$2:$AR$55, 40, FALSE), D254=4, VLOOKUP(H254, Film_Workers!$B$2:$AR$55, 41, FALSE), D254=5, VLOOKUP(H254, Film_Workers!$B$2:$AR$55, 42, FALSE), D254=6, VLOOKUP(H254, Film_Workers!$B$2:$AR$55, 43)))</f>
        <v>0</v>
      </c>
      <c r="W254">
        <f>_xlfn.IFS(C254=2014, _xlfn.IFS(D254=1, VLOOKUP(H254, Priv_Workers!$B$2:$AR$55, 2, FALSE), D254=2, VLOOKUP(H254, Priv_Workers!$B$2:$AR$55, 3, FALSE), D254=3, VLOOKUP(H254, Priv_Workers!$B$2:$AR$55, 4, FALSE), D254=4, VLOOKUP(H254, Priv_Workers!$B$2:$AR$55, 5, FALSE), D254=5, VLOOKUP(H254, Priv_Workers!$B$2:$AR$55, 6, FALSE), D254=6, VLOOKUP(H254, Priv_Workers!$B$2:$AR$55, 7, FALSE), D254=7, VLOOKUP(H254, Priv_Workers!$B$2:$AR$55, 8, FALSE), D254=8, VLOOKUP(H254, Priv_Workers!$B$2:$AR$55, 9, FALSE), D254=9, VLOOKUP(H254, Priv_Workers!$B$2:$AR$55, 10, FALSE), D254=10, VLOOKUP(H254, Priv_Workers!$B$2:$AR$55, 11, FALSE), D254=11, VLOOKUP(H254, Priv_Workers!$B$2:$AR$55, 12, FALSE), D254=12, VLOOKUP(H254, Priv_Workers!$B$2:$AR$55, 13, FALSE)), C254=2015, _xlfn.IFS(D254=1, VLOOKUP(H254, Priv_Workers!$B$2:$AR$55, 14, FALSE), D254=2, VLOOKUP(H254, Priv_Workers!$B$2:$AR$55, 15, FALSE), D254=3, VLOOKUP(H254, Priv_Workers!$B$2:$AR$55, 16, FALSE), D254=4, VLOOKUP(H254, Priv_Workers!$B$2:$AR$55, 17, FALSE), D254=5, VLOOKUP(H254, Priv_Workers!$B$2:$AR$55, 18, FALSE), D254=6, VLOOKUP(H254, Priv_Workers!$B$2:$AR$55, 19, FALSE), D254=7, VLOOKUP(H254, Priv_Workers!$B$2:$AR$55, 20, FALSE), D254=8, VLOOKUP(H254, Priv_Workers!$B$2:$AR$55, 21, FALSE), D254=9, VLOOKUP(H254, Priv_Workers!$B$2:$AR$55, 22, FALSE), D254=10, VLOOKUP(H254, Priv_Workers!$B$2:$AR$55, 23, FALSE), D254=11, VLOOKUP(H254, Priv_Workers!$B$2:$AR$55, 24, FALSE), D254=12, VLOOKUP(H254, Priv_Workers!$B$2:$AR$55, 25, FALSE)), C254=2016, _xlfn.IFS(D254=1, VLOOKUP(H254, Priv_Workers!$B$2:$AR$55, 26, FALSE), D254=2, VLOOKUP(H254, Priv_Workers!$B$2:$AR$55, 27, FALSE), D254=3, VLOOKUP(H254, Priv_Workers!$B$2:$AR$55, 28, FALSE), D254=4, VLOOKUP(H254, Priv_Workers!$B$2:$AR$55, 29, FALSE), D254=5, VLOOKUP(H254, Priv_Workers!$B$2:$AR$55, 30, FALSE), D254=6, VLOOKUP(H254, Priv_Workers!$B$2:$AR$55, 31, FALSE), D254=7, VLOOKUP(H254, Priv_Workers!$B$2:$AR$55, 32, FALSE), D254=8, VLOOKUP(H254, Priv_Workers!$B$2:$AR$55, 33, FALSE), D254=9, VLOOKUP(H254, Priv_Workers!$B$2:$AR$55, 34, FALSE), D254=10, VLOOKUP(H254, Priv_Workers!$B$2:$AR$55, 35, FALSE), D254=11, VLOOKUP(H254, Priv_Workers!$B$2:$AR$55, 36, FALSE), D254=12, VLOOKUP(H254, Priv_Workers!$B$2:$AR$55, 37, FALSE)), C254=2017, _xlfn.IFS(D254=1, VLOOKUP(H254, Priv_Workers!$B$2:$AR$55, 38, FALSE), D254=2, VLOOKUP(H254, Priv_Workers!$B$2:$AR$55, 39, FALSE), D254=3, VLOOKUP(H254, Priv_Workers!$B$2:$AR$55, 40, FALSE), D254=4, VLOOKUP(H254, Priv_Workers!$B$2:$AR$55, 41, FALSE), D254=5, VLOOKUP(H254, Priv_Workers!$B$2:$AR$55, 42, FALSE), D254=6, VLOOKUP(H254, Priv_Workers!$B$2:$AR$55, 43)))</f>
        <v>0</v>
      </c>
      <c r="X254" s="15" t="e">
        <f t="shared" si="27"/>
        <v>#DIV/0!</v>
      </c>
      <c r="Y254" s="8">
        <f>_xlfn.IFS(C254=2014, _xlfn.IFS(E254=1, VLOOKUP(H254, Wage_Info!$B$2:$AD$55, 2, FALSE), E254=2, VLOOKUP(H254, Wage_Info!$B$2:$AD$55, 3, FALSE), E254=3, VLOOKUP(H254, Wage_Info!$B$2:$AD$55, 4, FALSE), E254=4, VLOOKUP(H254, Wage_Info!$B$2:$AD$55, 5, FALSE)), C254=2015, _xlfn.IFS(E254=1, VLOOKUP(H254, Wage_Info!$B$2:$AD$55, 6, FALSE), E254=2, VLOOKUP(H254, Wage_Info!$B$2:$AD$55, 7, FALSE), E254=3, VLOOKUP(H254, Wage_Info!$B$2:$AD$55, 8, FALSE), E254=4, VLOOKUP(H254, Wage_Info!$B$2:$AD$55, 9, FALSE)), C254=2016, _xlfn.IFS(E254=1, VLOOKUP(H254, Wage_Info!$B$2:$AD$55, 10, FALSE), E254=2, VLOOKUP(H254, Wage_Info!$B$2:$AD$55, 11, FALSE), E254=3, VLOOKUP(H254, Wage_Info!$B$2:$AD$55, 12, FALSE), E254=4, VLOOKUP(H254, Wage_Info!$B$2:$AD$55, 13, FALSE)), C254=2017, _xlfn.IFS(E254=1, VLOOKUP(H254, Wage_Info!$B$2:$AD$55, 14, FALSE), E254=2, VLOOKUP(H254, Wage_Info!$B$2:$AD$55, 15, FALSE)))</f>
        <v>0</v>
      </c>
      <c r="Z254" s="8">
        <f>_xlfn.IFS(C254=2014, _xlfn.IFS(E254=1, VLOOKUP(H254, Wage_Info!$B$2:$AD$55, 16, FALSE), E254=2, VLOOKUP(H254, Wage_Info!$B$2:$AD$55, 17, FALSE), E254=3, VLOOKUP(H254, Wage_Info!$B$2:$AD$55, 18, FALSE), E254=4, VLOOKUP(H254, Wage_Info!$B$2:$AD$55, 19, FALSE)), C254=2015, _xlfn.IFS(E254=1, VLOOKUP(H254, Wage_Info!$B$2:$AD$55, 20, FALSE), E254=2, VLOOKUP(H254, Wage_Info!$B$2:$AD$55, 21, FALSE), E254=3, VLOOKUP(H254, Wage_Info!$B$2:$AD$55, 22, FALSE), E254=4, VLOOKUP(H254, Wage_Info!$B$2:$AD$55, 23, FALSE)), C254=2016, _xlfn.IFS(E254=1, VLOOKUP(H254, Wage_Info!$B$2:$AD$55, 24, FALSE), E254=2, VLOOKUP(H254, Wage_Info!$B$2:$AD$55, 25, FALSE), E254=3, VLOOKUP(H254, Wage_Info!$B$2:$AD$55, 26, FALSE), E254=4, VLOOKUP(H254, Wage_Info!$B$2:$AD$55, 27, FALSE)), C254=2017, _xlfn.IFS(E254=1, VLOOKUP(H254, Wage_Info!$B$2:$AD$55, 28, FALSE), E254=2, VLOOKUP(H254, Wage_Info!$B$2:$AD$55, 29, FALSE)))</f>
        <v>0</v>
      </c>
      <c r="AA254" s="16" t="e">
        <f t="shared" si="28"/>
        <v>#DIV/0!</v>
      </c>
      <c r="AB254">
        <f>Key!C382</f>
        <v>1</v>
      </c>
      <c r="AC254">
        <f t="shared" si="29"/>
        <v>0</v>
      </c>
      <c r="AD254">
        <f t="shared" si="30"/>
        <v>0</v>
      </c>
      <c r="AE254">
        <f t="shared" si="31"/>
        <v>0</v>
      </c>
    </row>
    <row r="255" spans="1:31" x14ac:dyDescent="0.3">
      <c r="A255">
        <v>451</v>
      </c>
      <c r="B255">
        <v>131</v>
      </c>
      <c r="C255">
        <v>2014</v>
      </c>
      <c r="D255">
        <v>3</v>
      </c>
      <c r="E255">
        <f t="shared" si="24"/>
        <v>1</v>
      </c>
      <c r="F255">
        <v>2015</v>
      </c>
      <c r="G255" t="s">
        <v>185</v>
      </c>
      <c r="H255" s="13">
        <f>VALUE(IF(G255="foreign",53,SUBSTITUTE(G255,G255,VLOOKUP(G255,Key!$F$2:$G$55,2,))))</f>
        <v>33</v>
      </c>
      <c r="I255" t="s">
        <v>185</v>
      </c>
      <c r="J255">
        <f>VALUE(_xlfn.IFS(I255="foreign",53,I255="fictional",54,NOT(OR(I255="foreign",I255="fictional")),SUBSTITUTE(I255,I255,VLOOKUP(I255,Key!$F$2:$G$55,2,))))</f>
        <v>33</v>
      </c>
      <c r="K255">
        <f t="shared" si="25"/>
        <v>1</v>
      </c>
      <c r="L255">
        <f>VLOOKUP(H255, Key!$G$2:$J$54, 2)</f>
        <v>3</v>
      </c>
      <c r="M255">
        <f>VLOOKUP(J255, Key!$G$2:$J$54, 2)</f>
        <v>3</v>
      </c>
      <c r="N255">
        <f>VLOOKUP("*"&amp;G255&amp;"*",Key!$M$2:$N$6,2,FALSE)</f>
        <v>2</v>
      </c>
      <c r="O255">
        <f>VLOOKUP("*"&amp;G255&amp;"*",Key!$Q$2:$R$11,2,FALSE)</f>
        <v>3</v>
      </c>
      <c r="P255">
        <v>1318</v>
      </c>
      <c r="Q255" s="8">
        <v>4000000</v>
      </c>
      <c r="R255" t="s">
        <v>246</v>
      </c>
      <c r="S255">
        <f>VLOOKUP(R255, Key!$T$2:$U$27, 2, FALSE)</f>
        <v>6</v>
      </c>
      <c r="T255">
        <f t="shared" si="26"/>
        <v>0</v>
      </c>
      <c r="U255">
        <f>_xlfn.IFS(F255=2017, VLOOKUP(H255, 'State Pop'!$B$2:$F$55,5),F255=2016, VLOOKUP(H255, 'State Pop'!$B$2:$F$55,4), F255=2015, VLOOKUP(H255, 'State Pop'!$B$2:$F$55,3), F255=2014, VLOOKUP(H255, 'State Pop'!$B$2:$F$55,2))</f>
        <v>19819347</v>
      </c>
      <c r="V255">
        <f>_xlfn.IFS(C255=2014, _xlfn.IFS(D255=1, VLOOKUP(H255, Film_Workers!$B$2:$AR$55, 2, FALSE), D255=2, VLOOKUP(H255, Film_Workers!$B$2:$AR$55, 3, FALSE), D255=3, VLOOKUP(H255, Film_Workers!$B$2:$AR$55, 4, FALSE), D255=4, VLOOKUP(H255, Film_Workers!$B$2:$AR$55, 5, FALSE), D255=5, VLOOKUP(H255, Film_Workers!$B$2:$AR$55, 6, FALSE), D255=6, VLOOKUP(H255, Film_Workers!$B$2:$AR$55, 7, FALSE), D255=7, VLOOKUP(H255, Film_Workers!$B$2:$AR$55, 8, FALSE), D255=8, VLOOKUP(H255, Film_Workers!$B$2:$AR$55, 9, FALSE), D255=9, VLOOKUP(H255, Film_Workers!$B$2:$AR$55, 10, FALSE), D255=10, VLOOKUP(H255, Film_Workers!$B$2:$AR$55, 11, FALSE), D255=11, VLOOKUP(H255, Film_Workers!$B$2:$AR$55, 12, FALSE), D255=12, VLOOKUP(H255, Film_Workers!$B$2:$AR$55, 13, FALSE)), C255=2015, _xlfn.IFS(D255=1, VLOOKUP(H255, Film_Workers!$B$2:$AR$55, 14, FALSE), D255=2, VLOOKUP(H255, Film_Workers!$B$2:$AR$55, 15, FALSE), D255=3, VLOOKUP(H255, Film_Workers!$B$2:$AR$55, 16, FALSE), D255=4, VLOOKUP(H255, Film_Workers!$B$2:$AR$55, 17, FALSE), D255=5, VLOOKUP(H255, Film_Workers!$B$2:$AR$55, 18, FALSE), D255=6, VLOOKUP(H255, Film_Workers!$B$2:$AR$55, 19, FALSE), D255=7, VLOOKUP(H255, Film_Workers!$B$2:$AR$55, 20, FALSE), D255=8, VLOOKUP(H255, Film_Workers!$B$2:$AR$55, 21, FALSE), D255=9, VLOOKUP(H255, Film_Workers!$B$2:$AR$55, 22, FALSE), D255=10, VLOOKUP(H255, Film_Workers!$B$2:$AR$55, 23, FALSE), D255=11, VLOOKUP(H255, Film_Workers!$B$2:$AR$55, 24, FALSE), D255=12, VLOOKUP(H255, Film_Workers!$B$2:$AR$55, 25, FALSE)), C255=2016, _xlfn.IFS(D255=1, VLOOKUP(H255, Film_Workers!$B$2:$AR$55, 26, FALSE), D255=2, VLOOKUP(H255, Film_Workers!$B$2:$AR$55, 27, FALSE), D255=3, VLOOKUP(H255, Film_Workers!$B$2:$AR$55, 28, FALSE), D255=4, VLOOKUP(H255, Film_Workers!$B$2:$AR$55, 29, FALSE), D255=5, VLOOKUP(H255, Film_Workers!$B$2:$AR$55, 30, FALSE), D255=6, VLOOKUP(H255, Film_Workers!$B$2:$AR$55, 31, FALSE), D255=7, VLOOKUP(H255, Film_Workers!$B$2:$AR$55, 32, FALSE), D255=8, VLOOKUP(H255, Film_Workers!$B$2:$AR$55, 33, FALSE), D255=9, VLOOKUP(H255, Film_Workers!$B$2:$AR$55, 34, FALSE), D255=10, VLOOKUP(H255, Film_Workers!$B$2:$AR$55, 35, FALSE), D255=11, VLOOKUP(H255, Film_Workers!$B$2:$AR$55, 36, FALSE), D255=12, VLOOKUP(H255, Film_Workers!$B$2:$AR$55, 37, FALSE)), C255=2017, _xlfn.IFS(D255=1, VLOOKUP(H255, Film_Workers!$B$2:$AR$55, 38, FALSE), D255=2, VLOOKUP(H255, Film_Workers!$B$2:$AR$55, 39, FALSE), D255=3, VLOOKUP(H255, Film_Workers!$B$2:$AR$55, 40, FALSE), D255=4, VLOOKUP(H255, Film_Workers!$B$2:$AR$55, 41, FALSE), D255=5, VLOOKUP(H255, Film_Workers!$B$2:$AR$55, 42, FALSE), D255=6, VLOOKUP(H255, Film_Workers!$B$2:$AR$55, 43)))</f>
        <v>46431</v>
      </c>
      <c r="W255">
        <f>_xlfn.IFS(C255=2014, _xlfn.IFS(D255=1, VLOOKUP(H255, Priv_Workers!$B$2:$AR$55, 2, FALSE), D255=2, VLOOKUP(H255, Priv_Workers!$B$2:$AR$55, 3, FALSE), D255=3, VLOOKUP(H255, Priv_Workers!$B$2:$AR$55, 4, FALSE), D255=4, VLOOKUP(H255, Priv_Workers!$B$2:$AR$55, 5, FALSE), D255=5, VLOOKUP(H255, Priv_Workers!$B$2:$AR$55, 6, FALSE), D255=6, VLOOKUP(H255, Priv_Workers!$B$2:$AR$55, 7, FALSE), D255=7, VLOOKUP(H255, Priv_Workers!$B$2:$AR$55, 8, FALSE), D255=8, VLOOKUP(H255, Priv_Workers!$B$2:$AR$55, 9, FALSE), D255=9, VLOOKUP(H255, Priv_Workers!$B$2:$AR$55, 10, FALSE), D255=10, VLOOKUP(H255, Priv_Workers!$B$2:$AR$55, 11, FALSE), D255=11, VLOOKUP(H255, Priv_Workers!$B$2:$AR$55, 12, FALSE), D255=12, VLOOKUP(H255, Priv_Workers!$B$2:$AR$55, 13, FALSE)), C255=2015, _xlfn.IFS(D255=1, VLOOKUP(H255, Priv_Workers!$B$2:$AR$55, 14, FALSE), D255=2, VLOOKUP(H255, Priv_Workers!$B$2:$AR$55, 15, FALSE), D255=3, VLOOKUP(H255, Priv_Workers!$B$2:$AR$55, 16, FALSE), D255=4, VLOOKUP(H255, Priv_Workers!$B$2:$AR$55, 17, FALSE), D255=5, VLOOKUP(H255, Priv_Workers!$B$2:$AR$55, 18, FALSE), D255=6, VLOOKUP(H255, Priv_Workers!$B$2:$AR$55, 19, FALSE), D255=7, VLOOKUP(H255, Priv_Workers!$B$2:$AR$55, 20, FALSE), D255=8, VLOOKUP(H255, Priv_Workers!$B$2:$AR$55, 21, FALSE), D255=9, VLOOKUP(H255, Priv_Workers!$B$2:$AR$55, 22, FALSE), D255=10, VLOOKUP(H255, Priv_Workers!$B$2:$AR$55, 23, FALSE), D255=11, VLOOKUP(H255, Priv_Workers!$B$2:$AR$55, 24, FALSE), D255=12, VLOOKUP(H255, Priv_Workers!$B$2:$AR$55, 25, FALSE)), C255=2016, _xlfn.IFS(D255=1, VLOOKUP(H255, Priv_Workers!$B$2:$AR$55, 26, FALSE), D255=2, VLOOKUP(H255, Priv_Workers!$B$2:$AR$55, 27, FALSE), D255=3, VLOOKUP(H255, Priv_Workers!$B$2:$AR$55, 28, FALSE), D255=4, VLOOKUP(H255, Priv_Workers!$B$2:$AR$55, 29, FALSE), D255=5, VLOOKUP(H255, Priv_Workers!$B$2:$AR$55, 30, FALSE), D255=6, VLOOKUP(H255, Priv_Workers!$B$2:$AR$55, 31, FALSE), D255=7, VLOOKUP(H255, Priv_Workers!$B$2:$AR$55, 32, FALSE), D255=8, VLOOKUP(H255, Priv_Workers!$B$2:$AR$55, 33, FALSE), D255=9, VLOOKUP(H255, Priv_Workers!$B$2:$AR$55, 34, FALSE), D255=10, VLOOKUP(H255, Priv_Workers!$B$2:$AR$55, 35, FALSE), D255=11, VLOOKUP(H255, Priv_Workers!$B$2:$AR$55, 36, FALSE), D255=12, VLOOKUP(H255, Priv_Workers!$B$2:$AR$55, 37, FALSE)), C255=2017, _xlfn.IFS(D255=1, VLOOKUP(H255, Priv_Workers!$B$2:$AR$55, 38, FALSE), D255=2, VLOOKUP(H255, Priv_Workers!$B$2:$AR$55, 39, FALSE), D255=3, VLOOKUP(H255, Priv_Workers!$B$2:$AR$55, 40, FALSE), D255=4, VLOOKUP(H255, Priv_Workers!$B$2:$AR$55, 41, FALSE), D255=5, VLOOKUP(H255, Priv_Workers!$B$2:$AR$55, 42, FALSE), D255=6, VLOOKUP(H255, Priv_Workers!$B$2:$AR$55, 43)))</f>
        <v>7303000</v>
      </c>
      <c r="X255" s="15">
        <f t="shared" si="27"/>
        <v>6.357798165137615E-3</v>
      </c>
      <c r="Y255" s="8">
        <f>_xlfn.IFS(C255=2014, _xlfn.IFS(E255=1, VLOOKUP(H255, Wage_Info!$B$2:$AD$55, 2, FALSE), E255=2, VLOOKUP(H255, Wage_Info!$B$2:$AD$55, 3, FALSE), E255=3, VLOOKUP(H255, Wage_Info!$B$2:$AD$55, 4, FALSE), E255=4, VLOOKUP(H255, Wage_Info!$B$2:$AD$55, 5, FALSE)), C255=2015, _xlfn.IFS(E255=1, VLOOKUP(H255, Wage_Info!$B$2:$AD$55, 6, FALSE), E255=2, VLOOKUP(H255, Wage_Info!$B$2:$AD$55, 7, FALSE), E255=3, VLOOKUP(H255, Wage_Info!$B$2:$AD$55, 8, FALSE), E255=4, VLOOKUP(H255, Wage_Info!$B$2:$AD$55, 9, FALSE)), C255=2016, _xlfn.IFS(E255=1, VLOOKUP(H255, Wage_Info!$B$2:$AD$55, 10, FALSE), E255=2, VLOOKUP(H255, Wage_Info!$B$2:$AD$55, 11, FALSE), E255=3, VLOOKUP(H255, Wage_Info!$B$2:$AD$55, 12, FALSE), E255=4, VLOOKUP(H255, Wage_Info!$B$2:$AD$55, 13, FALSE)), C255=2017, _xlfn.IFS(E255=1, VLOOKUP(H255, Wage_Info!$B$2:$AD$55, 14, FALSE), E255=2, VLOOKUP(H255, Wage_Info!$B$2:$AD$55, 15, FALSE)))</f>
        <v>1109960204</v>
      </c>
      <c r="Z255" s="8">
        <f>_xlfn.IFS(C255=2014, _xlfn.IFS(E255=1, VLOOKUP(H255, Wage_Info!$B$2:$AD$55, 16, FALSE), E255=2, VLOOKUP(H255, Wage_Info!$B$2:$AD$55, 17, FALSE), E255=3, VLOOKUP(H255, Wage_Info!$B$2:$AD$55, 18, FALSE), E255=4, VLOOKUP(H255, Wage_Info!$B$2:$AD$55, 19, FALSE)), C255=2015, _xlfn.IFS(E255=1, VLOOKUP(H255, Wage_Info!$B$2:$AD$55, 20, FALSE), E255=2, VLOOKUP(H255, Wage_Info!$B$2:$AD$55, 21, FALSE), E255=3, VLOOKUP(H255, Wage_Info!$B$2:$AD$55, 22, FALSE), E255=4, VLOOKUP(H255, Wage_Info!$B$2:$AD$55, 23, FALSE)), C255=2016, _xlfn.IFS(E255=1, VLOOKUP(H255, Wage_Info!$B$2:$AD$55, 24, FALSE), E255=2, VLOOKUP(H255, Wage_Info!$B$2:$AD$55, 25, FALSE), E255=3, VLOOKUP(H255, Wage_Info!$B$2:$AD$55, 26, FALSE), E255=4, VLOOKUP(H255, Wage_Info!$B$2:$AD$55, 27, FALSE)), C255=2017, _xlfn.IFS(E255=1, VLOOKUP(H255, Wage_Info!$B$2:$AD$55, 28, FALSE), E255=2, VLOOKUP(H255, Wage_Info!$B$2:$AD$55, 29, FALSE)))</f>
        <v>144150532520</v>
      </c>
      <c r="AA255" s="16">
        <f t="shared" si="28"/>
        <v>7.700007655857947E-3</v>
      </c>
      <c r="AB255">
        <f>Key!C452</f>
        <v>1</v>
      </c>
      <c r="AC255">
        <f t="shared" si="29"/>
        <v>0</v>
      </c>
      <c r="AD255">
        <f t="shared" si="30"/>
        <v>1</v>
      </c>
      <c r="AE255">
        <f t="shared" si="31"/>
        <v>1</v>
      </c>
    </row>
    <row r="256" spans="1:31" x14ac:dyDescent="0.3">
      <c r="A256">
        <v>456</v>
      </c>
      <c r="B256">
        <v>136</v>
      </c>
      <c r="C256">
        <v>2014</v>
      </c>
      <c r="D256">
        <v>3</v>
      </c>
      <c r="E256">
        <f t="shared" si="24"/>
        <v>1</v>
      </c>
      <c r="F256">
        <v>2015</v>
      </c>
      <c r="G256" t="s">
        <v>293</v>
      </c>
      <c r="H256" s="13">
        <f>VALUE(IF(G256="foreign",53,SUBSTITUTE(G256,G256,VLOOKUP(G256,Key!$F$2:$G$55,2,))))</f>
        <v>19</v>
      </c>
      <c r="I256" t="s">
        <v>297</v>
      </c>
      <c r="J256">
        <f>VALUE(_xlfn.IFS(I256="foreign",53,I256="fictional",54,NOT(OR(I256="foreign",I256="fictional")),SUBSTITUTE(I256,I256,VLOOKUP(I256,Key!$F$2:$G$55,2,))))</f>
        <v>39</v>
      </c>
      <c r="K256">
        <f t="shared" si="25"/>
        <v>0</v>
      </c>
      <c r="L256">
        <f>VLOOKUP(H256, Key!$G$2:$J$54, 2)</f>
        <v>4</v>
      </c>
      <c r="M256">
        <f>VLOOKUP(J256, Key!$G$2:$J$54, 2)</f>
        <v>4</v>
      </c>
      <c r="N256">
        <f>VLOOKUP("*"&amp;G256&amp;"*",Key!$M$2:$N$6,2,FALSE)</f>
        <v>3</v>
      </c>
      <c r="O256">
        <f>VLOOKUP("*"&amp;G256&amp;"*",Key!$Q$2:$R$11,2,FALSE)</f>
        <v>9</v>
      </c>
      <c r="P256">
        <v>1009</v>
      </c>
      <c r="Q256" s="8">
        <v>3000000</v>
      </c>
      <c r="R256" t="s">
        <v>708</v>
      </c>
      <c r="S256">
        <f>VLOOKUP(R256, Key!$T$2:$U$30, 2, FALSE)</f>
        <v>29</v>
      </c>
      <c r="T256">
        <f t="shared" si="26"/>
        <v>1</v>
      </c>
      <c r="U256">
        <f>_xlfn.IFS(F256=2017, VLOOKUP(H256, 'State Pop'!$B$2:$F$55,5),F256=2016, VLOOKUP(H256, 'State Pop'!$B$2:$F$55,4), F256=2015, VLOOKUP(H256, 'State Pop'!$B$2:$F$55,3), F256=2014, VLOOKUP(H256, 'State Pop'!$B$2:$F$55,2))</f>
        <v>4671211</v>
      </c>
      <c r="V256">
        <f>_xlfn.IFS(C256=2014, _xlfn.IFS(D256=1, VLOOKUP(H256, Film_Workers!$B$2:$AR$55, 2, FALSE), D256=2, VLOOKUP(H256, Film_Workers!$B$2:$AR$55, 3, FALSE), D256=3, VLOOKUP(H256, Film_Workers!$B$2:$AR$55, 4, FALSE), D256=4, VLOOKUP(H256, Film_Workers!$B$2:$AR$55, 5, FALSE), D256=5, VLOOKUP(H256, Film_Workers!$B$2:$AR$55, 6, FALSE), D256=6, VLOOKUP(H256, Film_Workers!$B$2:$AR$55, 7, FALSE), D256=7, VLOOKUP(H256, Film_Workers!$B$2:$AR$55, 8, FALSE), D256=8, VLOOKUP(H256, Film_Workers!$B$2:$AR$55, 9, FALSE), D256=9, VLOOKUP(H256, Film_Workers!$B$2:$AR$55, 10, FALSE), D256=10, VLOOKUP(H256, Film_Workers!$B$2:$AR$55, 11, FALSE), D256=11, VLOOKUP(H256, Film_Workers!$B$2:$AR$55, 12, FALSE), D256=12, VLOOKUP(H256, Film_Workers!$B$2:$AR$55, 13, FALSE)), C256=2015, _xlfn.IFS(D256=1, VLOOKUP(H256, Film_Workers!$B$2:$AR$55, 14, FALSE), D256=2, VLOOKUP(H256, Film_Workers!$B$2:$AR$55, 15, FALSE), D256=3, VLOOKUP(H256, Film_Workers!$B$2:$AR$55, 16, FALSE), D256=4, VLOOKUP(H256, Film_Workers!$B$2:$AR$55, 17, FALSE), D256=5, VLOOKUP(H256, Film_Workers!$B$2:$AR$55, 18, FALSE), D256=6, VLOOKUP(H256, Film_Workers!$B$2:$AR$55, 19, FALSE), D256=7, VLOOKUP(H256, Film_Workers!$B$2:$AR$55, 20, FALSE), D256=8, VLOOKUP(H256, Film_Workers!$B$2:$AR$55, 21, FALSE), D256=9, VLOOKUP(H256, Film_Workers!$B$2:$AR$55, 22, FALSE), D256=10, VLOOKUP(H256, Film_Workers!$B$2:$AR$55, 23, FALSE), D256=11, VLOOKUP(H256, Film_Workers!$B$2:$AR$55, 24, FALSE), D256=12, VLOOKUP(H256, Film_Workers!$B$2:$AR$55, 25, FALSE)), C256=2016, _xlfn.IFS(D256=1, VLOOKUP(H256, Film_Workers!$B$2:$AR$55, 26, FALSE), D256=2, VLOOKUP(H256, Film_Workers!$B$2:$AR$55, 27, FALSE), D256=3, VLOOKUP(H256, Film_Workers!$B$2:$AR$55, 28, FALSE), D256=4, VLOOKUP(H256, Film_Workers!$B$2:$AR$55, 29, FALSE), D256=5, VLOOKUP(H256, Film_Workers!$B$2:$AR$55, 30, FALSE), D256=6, VLOOKUP(H256, Film_Workers!$B$2:$AR$55, 31, FALSE), D256=7, VLOOKUP(H256, Film_Workers!$B$2:$AR$55, 32, FALSE), D256=8, VLOOKUP(H256, Film_Workers!$B$2:$AR$55, 33, FALSE), D256=9, VLOOKUP(H256, Film_Workers!$B$2:$AR$55, 34, FALSE), D256=10, VLOOKUP(H256, Film_Workers!$B$2:$AR$55, 35, FALSE), D256=11, VLOOKUP(H256, Film_Workers!$B$2:$AR$55, 36, FALSE), D256=12, VLOOKUP(H256, Film_Workers!$B$2:$AR$55, 37, FALSE)), C256=2017, _xlfn.IFS(D256=1, VLOOKUP(H256, Film_Workers!$B$2:$AR$55, 38, FALSE), D256=2, VLOOKUP(H256, Film_Workers!$B$2:$AR$55, 39, FALSE), D256=3, VLOOKUP(H256, Film_Workers!$B$2:$AR$55, 40, FALSE), D256=4, VLOOKUP(H256, Film_Workers!$B$2:$AR$55, 41, FALSE), D256=5, VLOOKUP(H256, Film_Workers!$B$2:$AR$55, 42, FALSE), D256=6, VLOOKUP(H256, Film_Workers!$B$2:$AR$55, 43)))</f>
        <v>5210</v>
      </c>
      <c r="W256">
        <f>_xlfn.IFS(C256=2014, _xlfn.IFS(D256=1, VLOOKUP(H256, Priv_Workers!$B$2:$AR$55, 2, FALSE), D256=2, VLOOKUP(H256, Priv_Workers!$B$2:$AR$55, 3, FALSE), D256=3, VLOOKUP(H256, Priv_Workers!$B$2:$AR$55, 4, FALSE), D256=4, VLOOKUP(H256, Priv_Workers!$B$2:$AR$55, 5, FALSE), D256=5, VLOOKUP(H256, Priv_Workers!$B$2:$AR$55, 6, FALSE), D256=6, VLOOKUP(H256, Priv_Workers!$B$2:$AR$55, 7, FALSE), D256=7, VLOOKUP(H256, Priv_Workers!$B$2:$AR$55, 8, FALSE), D256=8, VLOOKUP(H256, Priv_Workers!$B$2:$AR$55, 9, FALSE), D256=9, VLOOKUP(H256, Priv_Workers!$B$2:$AR$55, 10, FALSE), D256=10, VLOOKUP(H256, Priv_Workers!$B$2:$AR$55, 11, FALSE), D256=11, VLOOKUP(H256, Priv_Workers!$B$2:$AR$55, 12, FALSE), D256=12, VLOOKUP(H256, Priv_Workers!$B$2:$AR$55, 13, FALSE)), C256=2015, _xlfn.IFS(D256=1, VLOOKUP(H256, Priv_Workers!$B$2:$AR$55, 14, FALSE), D256=2, VLOOKUP(H256, Priv_Workers!$B$2:$AR$55, 15, FALSE), D256=3, VLOOKUP(H256, Priv_Workers!$B$2:$AR$55, 16, FALSE), D256=4, VLOOKUP(H256, Priv_Workers!$B$2:$AR$55, 17, FALSE), D256=5, VLOOKUP(H256, Priv_Workers!$B$2:$AR$55, 18, FALSE), D256=6, VLOOKUP(H256, Priv_Workers!$B$2:$AR$55, 19, FALSE), D256=7, VLOOKUP(H256, Priv_Workers!$B$2:$AR$55, 20, FALSE), D256=8, VLOOKUP(H256, Priv_Workers!$B$2:$AR$55, 21, FALSE), D256=9, VLOOKUP(H256, Priv_Workers!$B$2:$AR$55, 22, FALSE), D256=10, VLOOKUP(H256, Priv_Workers!$B$2:$AR$55, 23, FALSE), D256=11, VLOOKUP(H256, Priv_Workers!$B$2:$AR$55, 24, FALSE), D256=12, VLOOKUP(H256, Priv_Workers!$B$2:$AR$55, 25, FALSE)), C256=2016, _xlfn.IFS(D256=1, VLOOKUP(H256, Priv_Workers!$B$2:$AR$55, 26, FALSE), D256=2, VLOOKUP(H256, Priv_Workers!$B$2:$AR$55, 27, FALSE), D256=3, VLOOKUP(H256, Priv_Workers!$B$2:$AR$55, 28, FALSE), D256=4, VLOOKUP(H256, Priv_Workers!$B$2:$AR$55, 29, FALSE), D256=5, VLOOKUP(H256, Priv_Workers!$B$2:$AR$55, 30, FALSE), D256=6, VLOOKUP(H256, Priv_Workers!$B$2:$AR$55, 31, FALSE), D256=7, VLOOKUP(H256, Priv_Workers!$B$2:$AR$55, 32, FALSE), D256=8, VLOOKUP(H256, Priv_Workers!$B$2:$AR$55, 33, FALSE), D256=9, VLOOKUP(H256, Priv_Workers!$B$2:$AR$55, 34, FALSE), D256=10, VLOOKUP(H256, Priv_Workers!$B$2:$AR$55, 35, FALSE), D256=11, VLOOKUP(H256, Priv_Workers!$B$2:$AR$55, 36, FALSE), D256=12, VLOOKUP(H256, Priv_Workers!$B$2:$AR$55, 37, FALSE)), C256=2017, _xlfn.IFS(D256=1, VLOOKUP(H256, Priv_Workers!$B$2:$AR$55, 38, FALSE), D256=2, VLOOKUP(H256, Priv_Workers!$B$2:$AR$55, 39, FALSE), D256=3, VLOOKUP(H256, Priv_Workers!$B$2:$AR$55, 40, FALSE), D256=4, VLOOKUP(H256, Priv_Workers!$B$2:$AR$55, 41, FALSE), D256=5, VLOOKUP(H256, Priv_Workers!$B$2:$AR$55, 42, FALSE), D256=6, VLOOKUP(H256, Priv_Workers!$B$2:$AR$55, 43)))</f>
        <v>1591867</v>
      </c>
      <c r="X256" s="15">
        <f t="shared" si="27"/>
        <v>3.2728864911453028E-3</v>
      </c>
      <c r="Y256" s="8">
        <f>_xlfn.IFS(C256=2014, _xlfn.IFS(E256=1, VLOOKUP(H256, Wage_Info!$B$2:$AD$55, 2, FALSE), E256=2, VLOOKUP(H256, Wage_Info!$B$2:$AD$55, 3, FALSE), E256=3, VLOOKUP(H256, Wage_Info!$B$2:$AD$55, 4, FALSE), E256=4, VLOOKUP(H256, Wage_Info!$B$2:$AD$55, 5, FALSE)), C256=2015, _xlfn.IFS(E256=1, VLOOKUP(H256, Wage_Info!$B$2:$AD$55, 6, FALSE), E256=2, VLOOKUP(H256, Wage_Info!$B$2:$AD$55, 7, FALSE), E256=3, VLOOKUP(H256, Wage_Info!$B$2:$AD$55, 8, FALSE), E256=4, VLOOKUP(H256, Wage_Info!$B$2:$AD$55, 9, FALSE)), C256=2016, _xlfn.IFS(E256=1, VLOOKUP(H256, Wage_Info!$B$2:$AD$55, 10, FALSE), E256=2, VLOOKUP(H256, Wage_Info!$B$2:$AD$55, 11, FALSE), E256=3, VLOOKUP(H256, Wage_Info!$B$2:$AD$55, 12, FALSE), E256=4, VLOOKUP(H256, Wage_Info!$B$2:$AD$55, 13, FALSE)), C256=2017, _xlfn.IFS(E256=1, VLOOKUP(H256, Wage_Info!$B$2:$AD$55, 14, FALSE), E256=2, VLOOKUP(H256, Wage_Info!$B$2:$AD$55, 15, FALSE)))</f>
        <v>38563371</v>
      </c>
      <c r="Z256" s="8">
        <f>_xlfn.IFS(C256=2014, _xlfn.IFS(E256=1, VLOOKUP(H256, Wage_Info!$B$2:$AD$55, 16, FALSE), E256=2, VLOOKUP(H256, Wage_Info!$B$2:$AD$55, 17, FALSE), E256=3, VLOOKUP(H256, Wage_Info!$B$2:$AD$55, 18, FALSE), E256=4, VLOOKUP(H256, Wage_Info!$B$2:$AD$55, 19, FALSE)), C256=2015, _xlfn.IFS(E256=1, VLOOKUP(H256, Wage_Info!$B$2:$AD$55, 20, FALSE), E256=2, VLOOKUP(H256, Wage_Info!$B$2:$AD$55, 21, FALSE), E256=3, VLOOKUP(H256, Wage_Info!$B$2:$AD$55, 22, FALSE), E256=4, VLOOKUP(H256, Wage_Info!$B$2:$AD$55, 23, FALSE)), C256=2016, _xlfn.IFS(E256=1, VLOOKUP(H256, Wage_Info!$B$2:$AD$55, 24, FALSE), E256=2, VLOOKUP(H256, Wage_Info!$B$2:$AD$55, 25, FALSE), E256=3, VLOOKUP(H256, Wage_Info!$B$2:$AD$55, 26, FALSE), E256=4, VLOOKUP(H256, Wage_Info!$B$2:$AD$55, 27, FALSE)), C256=2017, _xlfn.IFS(E256=1, VLOOKUP(H256, Wage_Info!$B$2:$AD$55, 28, FALSE), E256=2, VLOOKUP(H256, Wage_Info!$B$2:$AD$55, 29, FALSE)))</f>
        <v>18041494298</v>
      </c>
      <c r="AA256" s="16">
        <f t="shared" si="28"/>
        <v>2.1374820933915081E-3</v>
      </c>
      <c r="AB256">
        <f>Key!C457</f>
        <v>1</v>
      </c>
      <c r="AC256">
        <f t="shared" si="29"/>
        <v>0</v>
      </c>
      <c r="AD256">
        <f t="shared" si="30"/>
        <v>0</v>
      </c>
      <c r="AE256">
        <f t="shared" si="31"/>
        <v>0</v>
      </c>
    </row>
    <row r="257" spans="1:31" x14ac:dyDescent="0.3">
      <c r="A257">
        <v>67</v>
      </c>
      <c r="B257">
        <v>67</v>
      </c>
      <c r="C257">
        <v>2014</v>
      </c>
      <c r="D257">
        <v>3</v>
      </c>
      <c r="E257">
        <f t="shared" si="24"/>
        <v>1</v>
      </c>
      <c r="F257">
        <v>2016</v>
      </c>
      <c r="G257" t="s">
        <v>187</v>
      </c>
      <c r="H257" s="13">
        <f>VALUE(IF(G257="foreign",53,SUBSTITUTE(G257,G257,VLOOKUP(G257,Key!$F$2:$G$55,2,))))</f>
        <v>53</v>
      </c>
      <c r="I257" t="s">
        <v>186</v>
      </c>
      <c r="J257">
        <f>VALUE(_xlfn.IFS(I257="foreign",53,I257="fictional",54,NOT(OR(I257="foreign",I257="fictional")),SUBSTITUTE(I257,I257,VLOOKUP(I257,Key!$F$2:$G$55,2,))))</f>
        <v>54</v>
      </c>
      <c r="K257">
        <f t="shared" si="25"/>
        <v>0</v>
      </c>
      <c r="L257">
        <f>VLOOKUP(H257, Key!$G$2:$J$54, 2)</f>
        <v>0</v>
      </c>
      <c r="M257">
        <f>VLOOKUP(J257, Key!$G$2:$J$54, 2)</f>
        <v>0</v>
      </c>
      <c r="N257">
        <f>VLOOKUP("*"&amp;G257&amp;"*",Key!$M$2:$N$6,2,FALSE)</f>
        <v>0</v>
      </c>
      <c r="O257">
        <f>VLOOKUP("*"&amp;G257&amp;"*",Key!$Q$2:$R$11,2,FALSE)</f>
        <v>0</v>
      </c>
      <c r="P257">
        <v>3117</v>
      </c>
      <c r="Q257" s="8">
        <v>140000000</v>
      </c>
      <c r="R257" t="s">
        <v>215</v>
      </c>
      <c r="S257">
        <f>VLOOKUP(R257, Key!$T$2:$U$10, 2, FALSE)</f>
        <v>7</v>
      </c>
      <c r="T257">
        <f t="shared" si="26"/>
        <v>1</v>
      </c>
      <c r="U257">
        <f>_xlfn.IFS(F257=2017, VLOOKUP(H257, 'State Pop'!$B$2:$F$55,5),F257=2016, VLOOKUP(H257, 'State Pop'!$B$2:$F$55,4), F257=2015, VLOOKUP(H257, 'State Pop'!$B$2:$F$55,3), F257=2014, VLOOKUP(H257, 'State Pop'!$B$2:$F$55,2))</f>
        <v>0</v>
      </c>
      <c r="V257">
        <f>_xlfn.IFS(C266=2014, _xlfn.IFS(D266=1, VLOOKUP(H257, Film_Workers!$B$2:$AR$55, 2, FALSE), D266=2, VLOOKUP(H257, Film_Workers!$B$2:$AR$55, 3, FALSE), D266=3, VLOOKUP(H257, Film_Workers!$B$2:$AR$55, 4, FALSE), D266=4, VLOOKUP(H257, Film_Workers!$B$2:$AR$55, 5, FALSE), D266=5, VLOOKUP(H257, Film_Workers!$B$2:$AR$55, 6, FALSE), D266=6, VLOOKUP(H257, Film_Workers!$B$2:$AR$55, 7, FALSE), D266=7, VLOOKUP(H257, Film_Workers!$B$2:$AR$55, 8, FALSE), D266=8, VLOOKUP(H257, Film_Workers!$B$2:$AR$55, 9, FALSE), D266=9, VLOOKUP(H257, Film_Workers!$B$2:$AR$55, 10, FALSE), D266=10, VLOOKUP(H257, Film_Workers!$B$2:$AR$55, 11, FALSE), D266=11, VLOOKUP(H257, Film_Workers!$B$2:$AR$55, 12, FALSE), D266=12, VLOOKUP(H257, Film_Workers!$B$2:$AR$55, 13, FALSE)), C266=2015, _xlfn.IFS(D266=1, VLOOKUP(H257, Film_Workers!$B$2:$AR$55, 14, FALSE), D266=2, VLOOKUP(H257, Film_Workers!$B$2:$AR$55, 15, FALSE), D266=3, VLOOKUP(H257, Film_Workers!$B$2:$AR$55, 16, FALSE), D266=4, VLOOKUP(H257, Film_Workers!$B$2:$AR$55, 17, FALSE), D266=5, VLOOKUP(H257, Film_Workers!$B$2:$AR$55, 18, FALSE), D266=6, VLOOKUP(H257, Film_Workers!$B$2:$AR$55, 19, FALSE), D266=7, VLOOKUP(H257, Film_Workers!$B$2:$AR$55, 20, FALSE), D266=8, VLOOKUP(H257, Film_Workers!$B$2:$AR$55, 21, FALSE), D266=9, VLOOKUP(H257, Film_Workers!$B$2:$AR$55, 22, FALSE), D266=10, VLOOKUP(H257, Film_Workers!$B$2:$AR$55, 23, FALSE), D266=11, VLOOKUP(H257, Film_Workers!$B$2:$AR$55, 24, FALSE), D266=12, VLOOKUP(H257, Film_Workers!$B$2:$AR$55, 25, FALSE)), C266=2016, _xlfn.IFS(D266=1, VLOOKUP(H257, Film_Workers!$B$2:$AR$55, 26, FALSE), D266=2, VLOOKUP(H257, Film_Workers!$B$2:$AR$55, 27, FALSE), D266=3, VLOOKUP(H257, Film_Workers!$B$2:$AR$55, 28, FALSE), D266=4, VLOOKUP(H257, Film_Workers!$B$2:$AR$55, 29, FALSE), D266=5, VLOOKUP(H257, Film_Workers!$B$2:$AR$55, 30, FALSE), D266=6, VLOOKUP(H257, Film_Workers!$B$2:$AR$55, 31, FALSE), D266=7, VLOOKUP(H257, Film_Workers!$B$2:$AR$55, 32, FALSE), D266=8, VLOOKUP(H257, Film_Workers!$B$2:$AR$55, 33, FALSE), D266=9, VLOOKUP(H257, Film_Workers!$B$2:$AR$55, 34, FALSE), D266=10, VLOOKUP(H257, Film_Workers!$B$2:$AR$55, 35, FALSE), D266=11, VLOOKUP(H257, Film_Workers!$B$2:$AR$55, 36, FALSE), D266=12, VLOOKUP(H257, Film_Workers!$B$2:$AR$55, 37, FALSE)), C266=2017, _xlfn.IFS(D266=1, VLOOKUP(H257, Film_Workers!$B$2:$AR$55, 38, FALSE), D266=2, VLOOKUP(H257, Film_Workers!$B$2:$AR$55, 39, FALSE), D266=3, VLOOKUP(H257, Film_Workers!$B$2:$AR$55, 40, FALSE), D266=4, VLOOKUP(H257, Film_Workers!$B$2:$AR$55, 41, FALSE), D266=5, VLOOKUP(H257, Film_Workers!$B$2:$AR$55, 42, FALSE), D266=6, VLOOKUP(H257, Film_Workers!$B$2:$AR$55, 43)))</f>
        <v>0</v>
      </c>
      <c r="W257">
        <f>_xlfn.IFS(C257=2014, _xlfn.IFS(D257=1, VLOOKUP(H257, Priv_Workers!$B$2:$AR$55, 2, FALSE), D257=2, VLOOKUP(H257, Priv_Workers!$B$2:$AR$55, 3, FALSE), D257=3, VLOOKUP(H257, Priv_Workers!$B$2:$AR$55, 4, FALSE), D257=4, VLOOKUP(H257, Priv_Workers!$B$2:$AR$55, 5, FALSE), D257=5, VLOOKUP(H257, Priv_Workers!$B$2:$AR$55, 6, FALSE), D257=6, VLOOKUP(H257, Priv_Workers!$B$2:$AR$55, 7, FALSE), D257=7, VLOOKUP(H257, Priv_Workers!$B$2:$AR$55, 8, FALSE), D257=8, VLOOKUP(H257, Priv_Workers!$B$2:$AR$55, 9, FALSE), D257=9, VLOOKUP(H257, Priv_Workers!$B$2:$AR$55, 10, FALSE), D257=10, VLOOKUP(H257, Priv_Workers!$B$2:$AR$55, 11, FALSE), D257=11, VLOOKUP(H257, Priv_Workers!$B$2:$AR$55, 12, FALSE), D257=12, VLOOKUP(H257, Priv_Workers!$B$2:$AR$55, 13, FALSE)), C257=2015, _xlfn.IFS(D257=1, VLOOKUP(H257, Priv_Workers!$B$2:$AR$55, 14, FALSE), D257=2, VLOOKUP(H257, Priv_Workers!$B$2:$AR$55, 15, FALSE), D257=3, VLOOKUP(H257, Priv_Workers!$B$2:$AR$55, 16, FALSE), D257=4, VLOOKUP(H257, Priv_Workers!$B$2:$AR$55, 17, FALSE), D257=5, VLOOKUP(H257, Priv_Workers!$B$2:$AR$55, 18, FALSE), D257=6, VLOOKUP(H257, Priv_Workers!$B$2:$AR$55, 19, FALSE), D257=7, VLOOKUP(H257, Priv_Workers!$B$2:$AR$55, 20, FALSE), D257=8, VLOOKUP(H257, Priv_Workers!$B$2:$AR$55, 21, FALSE), D257=9, VLOOKUP(H257, Priv_Workers!$B$2:$AR$55, 22, FALSE), D257=10, VLOOKUP(H257, Priv_Workers!$B$2:$AR$55, 23, FALSE), D257=11, VLOOKUP(H257, Priv_Workers!$B$2:$AR$55, 24, FALSE), D257=12, VLOOKUP(H257, Priv_Workers!$B$2:$AR$55, 25, FALSE)), C257=2016, _xlfn.IFS(D257=1, VLOOKUP(H257, Priv_Workers!$B$2:$AR$55, 26, FALSE), D257=2, VLOOKUP(H257, Priv_Workers!$B$2:$AR$55, 27, FALSE), D257=3, VLOOKUP(H257, Priv_Workers!$B$2:$AR$55, 28, FALSE), D257=4, VLOOKUP(H257, Priv_Workers!$B$2:$AR$55, 29, FALSE), D257=5, VLOOKUP(H257, Priv_Workers!$B$2:$AR$55, 30, FALSE), D257=6, VLOOKUP(H257, Priv_Workers!$B$2:$AR$55, 31, FALSE), D257=7, VLOOKUP(H257, Priv_Workers!$B$2:$AR$55, 32, FALSE), D257=8, VLOOKUP(H257, Priv_Workers!$B$2:$AR$55, 33, FALSE), D257=9, VLOOKUP(H257, Priv_Workers!$B$2:$AR$55, 34, FALSE), D257=10, VLOOKUP(H257, Priv_Workers!$B$2:$AR$55, 35, FALSE), D257=11, VLOOKUP(H257, Priv_Workers!$B$2:$AR$55, 36, FALSE), D257=12, VLOOKUP(H257, Priv_Workers!$B$2:$AR$55, 37, FALSE)), C257=2017, _xlfn.IFS(D257=1, VLOOKUP(H257, Priv_Workers!$B$2:$AR$55, 38, FALSE), D257=2, VLOOKUP(H257, Priv_Workers!$B$2:$AR$55, 39, FALSE), D257=3, VLOOKUP(H257, Priv_Workers!$B$2:$AR$55, 40, FALSE), D257=4, VLOOKUP(H257, Priv_Workers!$B$2:$AR$55, 41, FALSE), D257=5, VLOOKUP(H257, Priv_Workers!$B$2:$AR$55, 42, FALSE), D257=6, VLOOKUP(H257, Priv_Workers!$B$2:$AR$55, 43)))</f>
        <v>0</v>
      </c>
      <c r="X257" s="15" t="e">
        <f t="shared" si="27"/>
        <v>#DIV/0!</v>
      </c>
      <c r="Y257" s="8">
        <f>_xlfn.IFS(C257=2014, _xlfn.IFS(E257=1, VLOOKUP(H257, Wage_Info!$B$2:$AD$55, 2, FALSE), E257=2, VLOOKUP(H257, Wage_Info!$B$2:$AD$55, 3, FALSE), E257=3, VLOOKUP(H257, Wage_Info!$B$2:$AD$55, 4, FALSE), E257=4, VLOOKUP(H257, Wage_Info!$B$2:$AD$55, 5, FALSE)), C257=2015, _xlfn.IFS(E257=1, VLOOKUP(H257, Wage_Info!$B$2:$AD$55, 6, FALSE), E257=2, VLOOKUP(H257, Wage_Info!$B$2:$AD$55, 7, FALSE), E257=3, VLOOKUP(H257, Wage_Info!$B$2:$AD$55, 8, FALSE), E257=4, VLOOKUP(H257, Wage_Info!$B$2:$AD$55, 9, FALSE)), C257=2016, _xlfn.IFS(E257=1, VLOOKUP(H257, Wage_Info!$B$2:$AD$55, 10, FALSE), E257=2, VLOOKUP(H257, Wage_Info!$B$2:$AD$55, 11, FALSE), E257=3, VLOOKUP(H257, Wage_Info!$B$2:$AD$55, 12, FALSE), E257=4, VLOOKUP(H257, Wage_Info!$B$2:$AD$55, 13, FALSE)), C257=2017, _xlfn.IFS(E257=1, VLOOKUP(H257, Wage_Info!$B$2:$AD$55, 14, FALSE), E257=2, VLOOKUP(H257, Wage_Info!$B$2:$AD$55, 15, FALSE)))</f>
        <v>0</v>
      </c>
      <c r="Z257" s="8">
        <f>_xlfn.IFS(C257=2014, _xlfn.IFS(E257=1, VLOOKUP(H257, Wage_Info!$B$2:$AD$55, 16, FALSE), E257=2, VLOOKUP(H257, Wage_Info!$B$2:$AD$55, 17, FALSE), E257=3, VLOOKUP(H257, Wage_Info!$B$2:$AD$55, 18, FALSE), E257=4, VLOOKUP(H257, Wage_Info!$B$2:$AD$55, 19, FALSE)), C257=2015, _xlfn.IFS(E257=1, VLOOKUP(H257, Wage_Info!$B$2:$AD$55, 20, FALSE), E257=2, VLOOKUP(H257, Wage_Info!$B$2:$AD$55, 21, FALSE), E257=3, VLOOKUP(H257, Wage_Info!$B$2:$AD$55, 22, FALSE), E257=4, VLOOKUP(H257, Wage_Info!$B$2:$AD$55, 23, FALSE)), C257=2016, _xlfn.IFS(E257=1, VLOOKUP(H257, Wage_Info!$B$2:$AD$55, 24, FALSE), E257=2, VLOOKUP(H257, Wage_Info!$B$2:$AD$55, 25, FALSE), E257=3, VLOOKUP(H257, Wage_Info!$B$2:$AD$55, 26, FALSE), E257=4, VLOOKUP(H257, Wage_Info!$B$2:$AD$55, 27, FALSE)), C257=2017, _xlfn.IFS(E257=1, VLOOKUP(H257, Wage_Info!$B$2:$AD$55, 28, FALSE), E257=2, VLOOKUP(H257, Wage_Info!$B$2:$AD$55, 29, FALSE)))</f>
        <v>0</v>
      </c>
      <c r="AA257" s="16" t="e">
        <f t="shared" si="28"/>
        <v>#DIV/0!</v>
      </c>
      <c r="AB257">
        <f>Key!C68</f>
        <v>1</v>
      </c>
      <c r="AC257">
        <f t="shared" si="29"/>
        <v>0</v>
      </c>
      <c r="AD257">
        <f t="shared" si="30"/>
        <v>0</v>
      </c>
      <c r="AE257">
        <f t="shared" si="31"/>
        <v>0</v>
      </c>
    </row>
    <row r="258" spans="1:31" x14ac:dyDescent="0.3">
      <c r="A258">
        <v>130</v>
      </c>
      <c r="B258">
        <v>130</v>
      </c>
      <c r="C258">
        <v>2014</v>
      </c>
      <c r="D258">
        <v>4</v>
      </c>
      <c r="E258">
        <f t="shared" ref="E258:E321" si="32">_xlfn.IFS(OR(D258=1,D258= 2,D258= 3), 1, OR(D258=4,D258=5,D258=6), 2, OR(D258=7,D258=8,D258=9), 3, OR(D258=10,D258= 11,D258= 12), 4)</f>
        <v>2</v>
      </c>
      <c r="F258">
        <v>2016</v>
      </c>
      <c r="G258" t="s">
        <v>184</v>
      </c>
      <c r="H258" s="13">
        <f>VALUE(IF(G258="foreign",53,SUBSTITUTE(G258,G258,VLOOKUP(G258,Key!$F$2:$G$55,2,))))</f>
        <v>5</v>
      </c>
      <c r="J258" t="e">
        <f>VALUE(_xlfn.IFS(I258="foreign",53,I258="fictional",54,NOT(OR(I258="foreign",I258="fictional")),SUBSTITUTE(I258,I258,VLOOKUP(I258,Key!$F$2:$G$55,2,))))</f>
        <v>#N/A</v>
      </c>
      <c r="K258" t="e">
        <f t="shared" ref="K258:K321" si="33">IF(H258=J258,1,0)</f>
        <v>#N/A</v>
      </c>
      <c r="L258">
        <f>VLOOKUP(H258, Key!$G$2:$J$54, 2)</f>
        <v>3</v>
      </c>
      <c r="M258" t="e">
        <f>VLOOKUP(J258, Key!$G$2:$J$54, 2)</f>
        <v>#N/A</v>
      </c>
      <c r="N258">
        <f>VLOOKUP("*"&amp;G258&amp;"*",Key!$M$2:$N$6,2,FALSE)</f>
        <v>4</v>
      </c>
      <c r="O258">
        <f>VLOOKUP("*"&amp;G258&amp;"*",Key!$Q$2:$R$11,2,FALSE)</f>
        <v>6</v>
      </c>
      <c r="P258">
        <v>1769</v>
      </c>
      <c r="Q258" s="8">
        <v>4000000</v>
      </c>
      <c r="R258" t="s">
        <v>174</v>
      </c>
      <c r="S258">
        <f>VLOOKUP(R258, Key!$T$2:$U$16, 2, FALSE)</f>
        <v>1</v>
      </c>
      <c r="T258">
        <f t="shared" ref="T258:T321" si="34">IF(S258 &lt; 7, 0, 1)</f>
        <v>0</v>
      </c>
      <c r="U258">
        <f>_xlfn.IFS(F258=2017, VLOOKUP(H258, 'State Pop'!$B$2:$F$55,5),F258=2016, VLOOKUP(H258, 'State Pop'!$B$2:$F$55,4), F258=2015, VLOOKUP(H258, 'State Pop'!$B$2:$F$55,3), F258=2014, VLOOKUP(H258, 'State Pop'!$B$2:$F$55,2))</f>
        <v>39296476</v>
      </c>
      <c r="V258">
        <f>_xlfn.IFS(C258=2014, _xlfn.IFS(D258=1, VLOOKUP(H258, Film_Workers!$B$2:$AR$55, 2, FALSE), D258=2, VLOOKUP(H258, Film_Workers!$B$2:$AR$55, 3, FALSE), D258=3, VLOOKUP(H258, Film_Workers!$B$2:$AR$55, 4, FALSE), D258=4, VLOOKUP(H258, Film_Workers!$B$2:$AR$55, 5, FALSE), D258=5, VLOOKUP(H258, Film_Workers!$B$2:$AR$55, 6, FALSE), D258=6, VLOOKUP(H258, Film_Workers!$B$2:$AR$55, 7, FALSE), D258=7, VLOOKUP(H258, Film_Workers!$B$2:$AR$55, 8, FALSE), D258=8, VLOOKUP(H258, Film_Workers!$B$2:$AR$55, 9, FALSE), D258=9, VLOOKUP(H258, Film_Workers!$B$2:$AR$55, 10, FALSE), D258=10, VLOOKUP(H258, Film_Workers!$B$2:$AR$55, 11, FALSE), D258=11, VLOOKUP(H258, Film_Workers!$B$2:$AR$55, 12, FALSE), D258=12, VLOOKUP(H258, Film_Workers!$B$2:$AR$55, 13, FALSE)), C258=2015, _xlfn.IFS(D258=1, VLOOKUP(H258, Film_Workers!$B$2:$AR$55, 14, FALSE), D258=2, VLOOKUP(H258, Film_Workers!$B$2:$AR$55, 15, FALSE), D258=3, VLOOKUP(H258, Film_Workers!$B$2:$AR$55, 16, FALSE), D258=4, VLOOKUP(H258, Film_Workers!$B$2:$AR$55, 17, FALSE), D258=5, VLOOKUP(H258, Film_Workers!$B$2:$AR$55, 18, FALSE), D258=6, VLOOKUP(H258, Film_Workers!$B$2:$AR$55, 19, FALSE), D258=7, VLOOKUP(H258, Film_Workers!$B$2:$AR$55, 20, FALSE), D258=8, VLOOKUP(H258, Film_Workers!$B$2:$AR$55, 21, FALSE), D258=9, VLOOKUP(H258, Film_Workers!$B$2:$AR$55, 22, FALSE), D258=10, VLOOKUP(H258, Film_Workers!$B$2:$AR$55, 23, FALSE), D258=11, VLOOKUP(H258, Film_Workers!$B$2:$AR$55, 24, FALSE), D258=12, VLOOKUP(H258, Film_Workers!$B$2:$AR$55, 25, FALSE)), C258=2016, _xlfn.IFS(D258=1, VLOOKUP(H258, Film_Workers!$B$2:$AR$55, 26, FALSE), D258=2, VLOOKUP(H258, Film_Workers!$B$2:$AR$55, 27, FALSE), D258=3, VLOOKUP(H258, Film_Workers!$B$2:$AR$55, 28, FALSE), D258=4, VLOOKUP(H258, Film_Workers!$B$2:$AR$55, 29, FALSE), D258=5, VLOOKUP(H258, Film_Workers!$B$2:$AR$55, 30, FALSE), D258=6, VLOOKUP(H258, Film_Workers!$B$2:$AR$55, 31, FALSE), D258=7, VLOOKUP(H258, Film_Workers!$B$2:$AR$55, 32, FALSE), D258=8, VLOOKUP(H258, Film_Workers!$B$2:$AR$55, 33, FALSE), D258=9, VLOOKUP(H258, Film_Workers!$B$2:$AR$55, 34, FALSE), D258=10, VLOOKUP(H258, Film_Workers!$B$2:$AR$55, 35, FALSE), D258=11, VLOOKUP(H258, Film_Workers!$B$2:$AR$55, 36, FALSE), D258=12, VLOOKUP(H258, Film_Workers!$B$2:$AR$55, 37, FALSE)), C258=2017, _xlfn.IFS(D258=1, VLOOKUP(H258, Film_Workers!$B$2:$AR$55, 38, FALSE), D258=2, VLOOKUP(H258, Film_Workers!$B$2:$AR$55, 39, FALSE), D258=3, VLOOKUP(H258, Film_Workers!$B$2:$AR$55, 40, FALSE), D258=4, VLOOKUP(H258, Film_Workers!$B$2:$AR$55, 41, FALSE), D258=5, VLOOKUP(H258, Film_Workers!$B$2:$AR$55, 42, FALSE), D258=6, VLOOKUP(H258, Film_Workers!$B$2:$AR$55, 43)))</f>
        <v>114062</v>
      </c>
      <c r="W258">
        <f>_xlfn.IFS(C258=2014, _xlfn.IFS(D258=1, VLOOKUP(H258, Priv_Workers!$B$2:$AR$55, 2, FALSE), D258=2, VLOOKUP(H258, Priv_Workers!$B$2:$AR$55, 3, FALSE), D258=3, VLOOKUP(H258, Priv_Workers!$B$2:$AR$55, 4, FALSE), D258=4, VLOOKUP(H258, Priv_Workers!$B$2:$AR$55, 5, FALSE), D258=5, VLOOKUP(H258, Priv_Workers!$B$2:$AR$55, 6, FALSE), D258=6, VLOOKUP(H258, Priv_Workers!$B$2:$AR$55, 7, FALSE), D258=7, VLOOKUP(H258, Priv_Workers!$B$2:$AR$55, 8, FALSE), D258=8, VLOOKUP(H258, Priv_Workers!$B$2:$AR$55, 9, FALSE), D258=9, VLOOKUP(H258, Priv_Workers!$B$2:$AR$55, 10, FALSE), D258=10, VLOOKUP(H258, Priv_Workers!$B$2:$AR$55, 11, FALSE), D258=11, VLOOKUP(H258, Priv_Workers!$B$2:$AR$55, 12, FALSE), D258=12, VLOOKUP(H258, Priv_Workers!$B$2:$AR$55, 13, FALSE)), C258=2015, _xlfn.IFS(D258=1, VLOOKUP(H258, Priv_Workers!$B$2:$AR$55, 14, FALSE), D258=2, VLOOKUP(H258, Priv_Workers!$B$2:$AR$55, 15, FALSE), D258=3, VLOOKUP(H258, Priv_Workers!$B$2:$AR$55, 16, FALSE), D258=4, VLOOKUP(H258, Priv_Workers!$B$2:$AR$55, 17, FALSE), D258=5, VLOOKUP(H258, Priv_Workers!$B$2:$AR$55, 18, FALSE), D258=6, VLOOKUP(H258, Priv_Workers!$B$2:$AR$55, 19, FALSE), D258=7, VLOOKUP(H258, Priv_Workers!$B$2:$AR$55, 20, FALSE), D258=8, VLOOKUP(H258, Priv_Workers!$B$2:$AR$55, 21, FALSE), D258=9, VLOOKUP(H258, Priv_Workers!$B$2:$AR$55, 22, FALSE), D258=10, VLOOKUP(H258, Priv_Workers!$B$2:$AR$55, 23, FALSE), D258=11, VLOOKUP(H258, Priv_Workers!$B$2:$AR$55, 24, FALSE), D258=12, VLOOKUP(H258, Priv_Workers!$B$2:$AR$55, 25, FALSE)), C258=2016, _xlfn.IFS(D258=1, VLOOKUP(H258, Priv_Workers!$B$2:$AR$55, 26, FALSE), D258=2, VLOOKUP(H258, Priv_Workers!$B$2:$AR$55, 27, FALSE), D258=3, VLOOKUP(H258, Priv_Workers!$B$2:$AR$55, 28, FALSE), D258=4, VLOOKUP(H258, Priv_Workers!$B$2:$AR$55, 29, FALSE), D258=5, VLOOKUP(H258, Priv_Workers!$B$2:$AR$55, 30, FALSE), D258=6, VLOOKUP(H258, Priv_Workers!$B$2:$AR$55, 31, FALSE), D258=7, VLOOKUP(H258, Priv_Workers!$B$2:$AR$55, 32, FALSE), D258=8, VLOOKUP(H258, Priv_Workers!$B$2:$AR$55, 33, FALSE), D258=9, VLOOKUP(H258, Priv_Workers!$B$2:$AR$55, 34, FALSE), D258=10, VLOOKUP(H258, Priv_Workers!$B$2:$AR$55, 35, FALSE), D258=11, VLOOKUP(H258, Priv_Workers!$B$2:$AR$55, 36, FALSE), D258=12, VLOOKUP(H258, Priv_Workers!$B$2:$AR$55, 37, FALSE)), C258=2017, _xlfn.IFS(D258=1, VLOOKUP(H258, Priv_Workers!$B$2:$AR$55, 38, FALSE), D258=2, VLOOKUP(H258, Priv_Workers!$B$2:$AR$55, 39, FALSE), D258=3, VLOOKUP(H258, Priv_Workers!$B$2:$AR$55, 40, FALSE), D258=4, VLOOKUP(H258, Priv_Workers!$B$2:$AR$55, 41, FALSE), D258=5, VLOOKUP(H258, Priv_Workers!$B$2:$AR$55, 42, FALSE), D258=6, VLOOKUP(H258, Priv_Workers!$B$2:$AR$55, 43)))</f>
        <v>13363334</v>
      </c>
      <c r="X258" s="15">
        <f t="shared" ref="X258:X321" si="35">V258/W258</f>
        <v>8.5354448223774089E-3</v>
      </c>
      <c r="Y258" s="8">
        <f>_xlfn.IFS(C258=2014, _xlfn.IFS(E258=1, VLOOKUP(H258, Wage_Info!$B$2:$AD$55, 2, FALSE), E258=2, VLOOKUP(H258, Wage_Info!$B$2:$AD$55, 3, FALSE), E258=3, VLOOKUP(H258, Wage_Info!$B$2:$AD$55, 4, FALSE), E258=4, VLOOKUP(H258, Wage_Info!$B$2:$AD$55, 5, FALSE)), C258=2015, _xlfn.IFS(E258=1, VLOOKUP(H258, Wage_Info!$B$2:$AD$55, 6, FALSE), E258=2, VLOOKUP(H258, Wage_Info!$B$2:$AD$55, 7, FALSE), E258=3, VLOOKUP(H258, Wage_Info!$B$2:$AD$55, 8, FALSE), E258=4, VLOOKUP(H258, Wage_Info!$B$2:$AD$55, 9, FALSE)), C258=2016, _xlfn.IFS(E258=1, VLOOKUP(H258, Wage_Info!$B$2:$AD$55, 10, FALSE), E258=2, VLOOKUP(H258, Wage_Info!$B$2:$AD$55, 11, FALSE), E258=3, VLOOKUP(H258, Wage_Info!$B$2:$AD$55, 12, FALSE), E258=4, VLOOKUP(H258, Wage_Info!$B$2:$AD$55, 13, FALSE)), C258=2017, _xlfn.IFS(E258=1, VLOOKUP(H258, Wage_Info!$B$2:$AD$55, 14, FALSE), E258=2, VLOOKUP(H258, Wage_Info!$B$2:$AD$55, 15, FALSE)))</f>
        <v>2677662977</v>
      </c>
      <c r="Z258" s="8">
        <f>_xlfn.IFS(C258=2014, _xlfn.IFS(E258=1, VLOOKUP(H258, Wage_Info!$B$2:$AD$55, 16, FALSE), E258=2, VLOOKUP(H258, Wage_Info!$B$2:$AD$55, 17, FALSE), E258=3, VLOOKUP(H258, Wage_Info!$B$2:$AD$55, 18, FALSE), E258=4, VLOOKUP(H258, Wage_Info!$B$2:$AD$55, 19, FALSE)), C258=2015, _xlfn.IFS(E258=1, VLOOKUP(H258, Wage_Info!$B$2:$AD$55, 20, FALSE), E258=2, VLOOKUP(H258, Wage_Info!$B$2:$AD$55, 21, FALSE), E258=3, VLOOKUP(H258, Wage_Info!$B$2:$AD$55, 22, FALSE), E258=4, VLOOKUP(H258, Wage_Info!$B$2:$AD$55, 23, FALSE)), C258=2016, _xlfn.IFS(E258=1, VLOOKUP(H258, Wage_Info!$B$2:$AD$55, 24, FALSE), E258=2, VLOOKUP(H258, Wage_Info!$B$2:$AD$55, 25, FALSE), E258=3, VLOOKUP(H258, Wage_Info!$B$2:$AD$55, 26, FALSE), E258=4, VLOOKUP(H258, Wage_Info!$B$2:$AD$55, 27, FALSE)), C258=2017, _xlfn.IFS(E258=1, VLOOKUP(H258, Wage_Info!$B$2:$AD$55, 28, FALSE), E258=2, VLOOKUP(H258, Wage_Info!$B$2:$AD$55, 29, FALSE)))</f>
        <v>184839785779</v>
      </c>
      <c r="AA258" s="16">
        <f t="shared" ref="AA258:AA321" si="36">Y258/Z258</f>
        <v>1.4486399482206144E-2</v>
      </c>
      <c r="AB258">
        <f>Key!C131</f>
        <v>1</v>
      </c>
      <c r="AC258">
        <f t="shared" ref="AC258:AC321" si="37">IF(G258="CA", 1, 0)</f>
        <v>1</v>
      </c>
      <c r="AD258">
        <f t="shared" ref="AD258:AD321" si="38">IF(G258="NY", 1, 0)</f>
        <v>0</v>
      </c>
      <c r="AE258">
        <f t="shared" ref="AE258:AE321" si="39">AC258+AD258</f>
        <v>1</v>
      </c>
    </row>
    <row r="259" spans="1:31" x14ac:dyDescent="0.3">
      <c r="A259">
        <v>246</v>
      </c>
      <c r="B259">
        <v>65</v>
      </c>
      <c r="C259">
        <v>2014</v>
      </c>
      <c r="D259">
        <v>4</v>
      </c>
      <c r="E259">
        <f t="shared" si="32"/>
        <v>2</v>
      </c>
      <c r="F259">
        <v>2017</v>
      </c>
      <c r="G259" t="s">
        <v>282</v>
      </c>
      <c r="H259" s="13">
        <f>VALUE(IF(G259="foreign",53,SUBSTITUTE(G259,G259,VLOOKUP(G259,Key!$F$2:$G$55,2,))))</f>
        <v>53</v>
      </c>
      <c r="I259" t="s">
        <v>507</v>
      </c>
      <c r="J259">
        <f>VALUE(_xlfn.IFS(I259="foreign",53,I259="fictional",54,NOT(OR(I259="foreign",I259="fictional")),SUBSTITUTE(I259,I259,VLOOKUP(I259,Key!$F$2:$G$55,2,))))</f>
        <v>35</v>
      </c>
      <c r="K259">
        <f t="shared" si="33"/>
        <v>0</v>
      </c>
      <c r="L259">
        <f>VLOOKUP(H259, Key!$G$2:$J$54, 2)</f>
        <v>0</v>
      </c>
      <c r="M259">
        <f>VLOOKUP(J259, Key!$G$2:$J$54, 2)</f>
        <v>0</v>
      </c>
      <c r="N259">
        <f>VLOOKUP("*"&amp;G259&amp;"*",Key!$M$2:$N$6,2,FALSE)</f>
        <v>0</v>
      </c>
      <c r="O259">
        <f>VLOOKUP("*"&amp;G259&amp;"*",Key!$Q$2:$R$11,2,FALSE)</f>
        <v>0</v>
      </c>
      <c r="P259">
        <v>3119</v>
      </c>
      <c r="Q259" s="8">
        <v>125000000</v>
      </c>
      <c r="R259" t="s">
        <v>178</v>
      </c>
      <c r="S259">
        <f>VLOOKUP(R259, Key!$T$2:$U$23, 2, FALSE)</f>
        <v>5</v>
      </c>
      <c r="T259">
        <f t="shared" si="34"/>
        <v>0</v>
      </c>
      <c r="U259">
        <f>_xlfn.IFS(F259=2017, VLOOKUP(H259, 'State Pop'!$B$2:$F$55,5),F259=2016, VLOOKUP(H259, 'State Pop'!$B$2:$F$55,4), F259=2015, VLOOKUP(H259, 'State Pop'!$B$2:$F$55,3), F259=2014, VLOOKUP(H259, 'State Pop'!$B$2:$F$55,2))</f>
        <v>0</v>
      </c>
      <c r="V259">
        <f>_xlfn.IFS(C259=2014, _xlfn.IFS(D259=1, VLOOKUP(H259, Film_Workers!$B$2:$AR$55, 2, FALSE), D259=2, VLOOKUP(H259, Film_Workers!$B$2:$AR$55, 3, FALSE), D259=3, VLOOKUP(H259, Film_Workers!$B$2:$AR$55, 4, FALSE), D259=4, VLOOKUP(H259, Film_Workers!$B$2:$AR$55, 5, FALSE), D259=5, VLOOKUP(H259, Film_Workers!$B$2:$AR$55, 6, FALSE), D259=6, VLOOKUP(H259, Film_Workers!$B$2:$AR$55, 7, FALSE), D259=7, VLOOKUP(H259, Film_Workers!$B$2:$AR$55, 8, FALSE), D259=8, VLOOKUP(H259, Film_Workers!$B$2:$AR$55, 9, FALSE), D259=9, VLOOKUP(H259, Film_Workers!$B$2:$AR$55, 10, FALSE), D259=10, VLOOKUP(H259, Film_Workers!$B$2:$AR$55, 11, FALSE), D259=11, VLOOKUP(H259, Film_Workers!$B$2:$AR$55, 12, FALSE), D259=12, VLOOKUP(H259, Film_Workers!$B$2:$AR$55, 13, FALSE)), C259=2015, _xlfn.IFS(D259=1, VLOOKUP(H259, Film_Workers!$B$2:$AR$55, 14, FALSE), D259=2, VLOOKUP(H259, Film_Workers!$B$2:$AR$55, 15, FALSE), D259=3, VLOOKUP(H259, Film_Workers!$B$2:$AR$55, 16, FALSE), D259=4, VLOOKUP(H259, Film_Workers!$B$2:$AR$55, 17, FALSE), D259=5, VLOOKUP(H259, Film_Workers!$B$2:$AR$55, 18, FALSE), D259=6, VLOOKUP(H259, Film_Workers!$B$2:$AR$55, 19, FALSE), D259=7, VLOOKUP(H259, Film_Workers!$B$2:$AR$55, 20, FALSE), D259=8, VLOOKUP(H259, Film_Workers!$B$2:$AR$55, 21, FALSE), D259=9, VLOOKUP(H259, Film_Workers!$B$2:$AR$55, 22, FALSE), D259=10, VLOOKUP(H259, Film_Workers!$B$2:$AR$55, 23, FALSE), D259=11, VLOOKUP(H259, Film_Workers!$B$2:$AR$55, 24, FALSE), D259=12, VLOOKUP(H259, Film_Workers!$B$2:$AR$55, 25, FALSE)), C259=2016, _xlfn.IFS(D259=1, VLOOKUP(H259, Film_Workers!$B$2:$AR$55, 26, FALSE), D259=2, VLOOKUP(H259, Film_Workers!$B$2:$AR$55, 27, FALSE), D259=3, VLOOKUP(H259, Film_Workers!$B$2:$AR$55, 28, FALSE), D259=4, VLOOKUP(H259, Film_Workers!$B$2:$AR$55, 29, FALSE), D259=5, VLOOKUP(H259, Film_Workers!$B$2:$AR$55, 30, FALSE), D259=6, VLOOKUP(H259, Film_Workers!$B$2:$AR$55, 31, FALSE), D259=7, VLOOKUP(H259, Film_Workers!$B$2:$AR$55, 32, FALSE), D259=8, VLOOKUP(H259, Film_Workers!$B$2:$AR$55, 33, FALSE), D259=9, VLOOKUP(H259, Film_Workers!$B$2:$AR$55, 34, FALSE), D259=10, VLOOKUP(H259, Film_Workers!$B$2:$AR$55, 35, FALSE), D259=11, VLOOKUP(H259, Film_Workers!$B$2:$AR$55, 36, FALSE), D259=12, VLOOKUP(H259, Film_Workers!$B$2:$AR$55, 37, FALSE)), C259=2017, _xlfn.IFS(D259=1, VLOOKUP(H259, Film_Workers!$B$2:$AR$55, 38, FALSE), D259=2, VLOOKUP(H259, Film_Workers!$B$2:$AR$55, 39, FALSE), D259=3, VLOOKUP(H259, Film_Workers!$B$2:$AR$55, 40, FALSE), D259=4, VLOOKUP(H259, Film_Workers!$B$2:$AR$55, 41, FALSE), D259=5, VLOOKUP(H259, Film_Workers!$B$2:$AR$55, 42, FALSE), D259=6, VLOOKUP(H259, Film_Workers!$B$2:$AR$55, 43)))</f>
        <v>0</v>
      </c>
      <c r="W259">
        <f>_xlfn.IFS(C259=2014, _xlfn.IFS(D259=1, VLOOKUP(H259, Priv_Workers!$B$2:$AR$55, 2, FALSE), D259=2, VLOOKUP(H259, Priv_Workers!$B$2:$AR$55, 3, FALSE), D259=3, VLOOKUP(H259, Priv_Workers!$B$2:$AR$55, 4, FALSE), D259=4, VLOOKUP(H259, Priv_Workers!$B$2:$AR$55, 5, FALSE), D259=5, VLOOKUP(H259, Priv_Workers!$B$2:$AR$55, 6, FALSE), D259=6, VLOOKUP(H259, Priv_Workers!$B$2:$AR$55, 7, FALSE), D259=7, VLOOKUP(H259, Priv_Workers!$B$2:$AR$55, 8, FALSE), D259=8, VLOOKUP(H259, Priv_Workers!$B$2:$AR$55, 9, FALSE), D259=9, VLOOKUP(H259, Priv_Workers!$B$2:$AR$55, 10, FALSE), D259=10, VLOOKUP(H259, Priv_Workers!$B$2:$AR$55, 11, FALSE), D259=11, VLOOKUP(H259, Priv_Workers!$B$2:$AR$55, 12, FALSE), D259=12, VLOOKUP(H259, Priv_Workers!$B$2:$AR$55, 13, FALSE)), C259=2015, _xlfn.IFS(D259=1, VLOOKUP(H259, Priv_Workers!$B$2:$AR$55, 14, FALSE), D259=2, VLOOKUP(H259, Priv_Workers!$B$2:$AR$55, 15, FALSE), D259=3, VLOOKUP(H259, Priv_Workers!$B$2:$AR$55, 16, FALSE), D259=4, VLOOKUP(H259, Priv_Workers!$B$2:$AR$55, 17, FALSE), D259=5, VLOOKUP(H259, Priv_Workers!$B$2:$AR$55, 18, FALSE), D259=6, VLOOKUP(H259, Priv_Workers!$B$2:$AR$55, 19, FALSE), D259=7, VLOOKUP(H259, Priv_Workers!$B$2:$AR$55, 20, FALSE), D259=8, VLOOKUP(H259, Priv_Workers!$B$2:$AR$55, 21, FALSE), D259=9, VLOOKUP(H259, Priv_Workers!$B$2:$AR$55, 22, FALSE), D259=10, VLOOKUP(H259, Priv_Workers!$B$2:$AR$55, 23, FALSE), D259=11, VLOOKUP(H259, Priv_Workers!$B$2:$AR$55, 24, FALSE), D259=12, VLOOKUP(H259, Priv_Workers!$B$2:$AR$55, 25, FALSE)), C259=2016, _xlfn.IFS(D259=1, VLOOKUP(H259, Priv_Workers!$B$2:$AR$55, 26, FALSE), D259=2, VLOOKUP(H259, Priv_Workers!$B$2:$AR$55, 27, FALSE), D259=3, VLOOKUP(H259, Priv_Workers!$B$2:$AR$55, 28, FALSE), D259=4, VLOOKUP(H259, Priv_Workers!$B$2:$AR$55, 29, FALSE), D259=5, VLOOKUP(H259, Priv_Workers!$B$2:$AR$55, 30, FALSE), D259=6, VLOOKUP(H259, Priv_Workers!$B$2:$AR$55, 31, FALSE), D259=7, VLOOKUP(H259, Priv_Workers!$B$2:$AR$55, 32, FALSE), D259=8, VLOOKUP(H259, Priv_Workers!$B$2:$AR$55, 33, FALSE), D259=9, VLOOKUP(H259, Priv_Workers!$B$2:$AR$55, 34, FALSE), D259=10, VLOOKUP(H259, Priv_Workers!$B$2:$AR$55, 35, FALSE), D259=11, VLOOKUP(H259, Priv_Workers!$B$2:$AR$55, 36, FALSE), D259=12, VLOOKUP(H259, Priv_Workers!$B$2:$AR$55, 37, FALSE)), C259=2017, _xlfn.IFS(D259=1, VLOOKUP(H259, Priv_Workers!$B$2:$AR$55, 38, FALSE), D259=2, VLOOKUP(H259, Priv_Workers!$B$2:$AR$55, 39, FALSE), D259=3, VLOOKUP(H259, Priv_Workers!$B$2:$AR$55, 40, FALSE), D259=4, VLOOKUP(H259, Priv_Workers!$B$2:$AR$55, 41, FALSE), D259=5, VLOOKUP(H259, Priv_Workers!$B$2:$AR$55, 42, FALSE), D259=6, VLOOKUP(H259, Priv_Workers!$B$2:$AR$55, 43)))</f>
        <v>0</v>
      </c>
      <c r="X259" s="15" t="e">
        <f t="shared" si="35"/>
        <v>#DIV/0!</v>
      </c>
      <c r="Y259" s="8">
        <f>_xlfn.IFS(C259=2014, _xlfn.IFS(E259=1, VLOOKUP(H259, Wage_Info!$B$2:$AD$55, 2, FALSE), E259=2, VLOOKUP(H259, Wage_Info!$B$2:$AD$55, 3, FALSE), E259=3, VLOOKUP(H259, Wage_Info!$B$2:$AD$55, 4, FALSE), E259=4, VLOOKUP(H259, Wage_Info!$B$2:$AD$55, 5, FALSE)), C259=2015, _xlfn.IFS(E259=1, VLOOKUP(H259, Wage_Info!$B$2:$AD$55, 6, FALSE), E259=2, VLOOKUP(H259, Wage_Info!$B$2:$AD$55, 7, FALSE), E259=3, VLOOKUP(H259, Wage_Info!$B$2:$AD$55, 8, FALSE), E259=4, VLOOKUP(H259, Wage_Info!$B$2:$AD$55, 9, FALSE)), C259=2016, _xlfn.IFS(E259=1, VLOOKUP(H259, Wage_Info!$B$2:$AD$55, 10, FALSE), E259=2, VLOOKUP(H259, Wage_Info!$B$2:$AD$55, 11, FALSE), E259=3, VLOOKUP(H259, Wage_Info!$B$2:$AD$55, 12, FALSE), E259=4, VLOOKUP(H259, Wage_Info!$B$2:$AD$55, 13, FALSE)), C259=2017, _xlfn.IFS(E259=1, VLOOKUP(H259, Wage_Info!$B$2:$AD$55, 14, FALSE), E259=2, VLOOKUP(H259, Wage_Info!$B$2:$AD$55, 15, FALSE)))</f>
        <v>0</v>
      </c>
      <c r="Z259" s="8">
        <f>_xlfn.IFS(C259=2014, _xlfn.IFS(E259=1, VLOOKUP(H259, Wage_Info!$B$2:$AD$55, 16, FALSE), E259=2, VLOOKUP(H259, Wage_Info!$B$2:$AD$55, 17, FALSE), E259=3, VLOOKUP(H259, Wage_Info!$B$2:$AD$55, 18, FALSE), E259=4, VLOOKUP(H259, Wage_Info!$B$2:$AD$55, 19, FALSE)), C259=2015, _xlfn.IFS(E259=1, VLOOKUP(H259, Wage_Info!$B$2:$AD$55, 20, FALSE), E259=2, VLOOKUP(H259, Wage_Info!$B$2:$AD$55, 21, FALSE), E259=3, VLOOKUP(H259, Wage_Info!$B$2:$AD$55, 22, FALSE), E259=4, VLOOKUP(H259, Wage_Info!$B$2:$AD$55, 23, FALSE)), C259=2016, _xlfn.IFS(E259=1, VLOOKUP(H259, Wage_Info!$B$2:$AD$55, 24, FALSE), E259=2, VLOOKUP(H259, Wage_Info!$B$2:$AD$55, 25, FALSE), E259=3, VLOOKUP(H259, Wage_Info!$B$2:$AD$55, 26, FALSE), E259=4, VLOOKUP(H259, Wage_Info!$B$2:$AD$55, 27, FALSE)), C259=2017, _xlfn.IFS(E259=1, VLOOKUP(H259, Wage_Info!$B$2:$AD$55, 28, FALSE), E259=2, VLOOKUP(H259, Wage_Info!$B$2:$AD$55, 29, FALSE)))</f>
        <v>0</v>
      </c>
      <c r="AA259" s="16" t="e">
        <f t="shared" si="36"/>
        <v>#DIV/0!</v>
      </c>
      <c r="AB259">
        <f>Key!C247</f>
        <v>1</v>
      </c>
      <c r="AC259">
        <f t="shared" si="37"/>
        <v>0</v>
      </c>
      <c r="AD259">
        <f t="shared" si="38"/>
        <v>0</v>
      </c>
      <c r="AE259">
        <f t="shared" si="39"/>
        <v>0</v>
      </c>
    </row>
    <row r="260" spans="1:31" x14ac:dyDescent="0.3">
      <c r="A260">
        <v>322</v>
      </c>
      <c r="B260">
        <v>2</v>
      </c>
      <c r="C260">
        <v>2014</v>
      </c>
      <c r="D260">
        <v>4</v>
      </c>
      <c r="E260">
        <f t="shared" si="32"/>
        <v>2</v>
      </c>
      <c r="F260">
        <v>2015</v>
      </c>
      <c r="G260" t="s">
        <v>286</v>
      </c>
      <c r="H260" s="13">
        <f>VALUE(IF(G260="foreign",53,SUBSTITUTE(G260,G260,VLOOKUP(G260,Key!$F$2:$G$55,2,))))</f>
        <v>12</v>
      </c>
      <c r="I260" t="s">
        <v>216</v>
      </c>
      <c r="J260">
        <f>VALUE(_xlfn.IFS(I260="foreign",53,I260="fictional",54,NOT(OR(I260="foreign",I260="fictional")),SUBSTITUTE(I260,I260,VLOOKUP(I260,Key!$F$2:$G$55,2,))))</f>
        <v>54</v>
      </c>
      <c r="K260">
        <f t="shared" si="33"/>
        <v>0</v>
      </c>
      <c r="L260">
        <f>VLOOKUP(H260, Key!$G$2:$J$54, 2)</f>
        <v>3</v>
      </c>
      <c r="M260">
        <f>VLOOKUP(J260, Key!$G$2:$J$54, 2)</f>
        <v>0</v>
      </c>
      <c r="N260">
        <f>VLOOKUP("*"&amp;G260&amp;"*",Key!$M$2:$N$6,2,FALSE)</f>
        <v>4</v>
      </c>
      <c r="O260">
        <f>VLOOKUP("*"&amp;G260&amp;"*",Key!$Q$2:$R$11,2,FALSE)</f>
        <v>6</v>
      </c>
      <c r="P260">
        <v>4291</v>
      </c>
      <c r="Q260" s="8">
        <v>150000000</v>
      </c>
      <c r="R260" t="s">
        <v>174</v>
      </c>
      <c r="S260">
        <f>VLOOKUP(R260, Key!$T$2:$U$27, 2, FALSE)</f>
        <v>1</v>
      </c>
      <c r="T260">
        <f t="shared" si="34"/>
        <v>0</v>
      </c>
      <c r="U260">
        <f>_xlfn.IFS(F260=2017, VLOOKUP(H260, 'State Pop'!$B$2:$F$55,5),F260=2016, VLOOKUP(H260, 'State Pop'!$B$2:$F$55,4), F260=2015, VLOOKUP(H260, 'State Pop'!$B$2:$F$55,3), F260=2014, VLOOKUP(H260, 'State Pop'!$B$2:$F$55,2))</f>
        <v>1426320</v>
      </c>
      <c r="V260">
        <f>_xlfn.IFS(C260=2014, _xlfn.IFS(D260=1, VLOOKUP(H260, Film_Workers!$B$2:$AR$55, 2, FALSE), D260=2, VLOOKUP(H260, Film_Workers!$B$2:$AR$55, 3, FALSE), D260=3, VLOOKUP(H260, Film_Workers!$B$2:$AR$55, 4, FALSE), D260=4, VLOOKUP(H260, Film_Workers!$B$2:$AR$55, 5, FALSE), D260=5, VLOOKUP(H260, Film_Workers!$B$2:$AR$55, 6, FALSE), D260=6, VLOOKUP(H260, Film_Workers!$B$2:$AR$55, 7, FALSE), D260=7, VLOOKUP(H260, Film_Workers!$B$2:$AR$55, 8, FALSE), D260=8, VLOOKUP(H260, Film_Workers!$B$2:$AR$55, 9, FALSE), D260=9, VLOOKUP(H260, Film_Workers!$B$2:$AR$55, 10, FALSE), D260=10, VLOOKUP(H260, Film_Workers!$B$2:$AR$55, 11, FALSE), D260=11, VLOOKUP(H260, Film_Workers!$B$2:$AR$55, 12, FALSE), D260=12, VLOOKUP(H260, Film_Workers!$B$2:$AR$55, 13, FALSE)), C260=2015, _xlfn.IFS(D260=1, VLOOKUP(H260, Film_Workers!$B$2:$AR$55, 14, FALSE), D260=2, VLOOKUP(H260, Film_Workers!$B$2:$AR$55, 15, FALSE), D260=3, VLOOKUP(H260, Film_Workers!$B$2:$AR$55, 16, FALSE), D260=4, VLOOKUP(H260, Film_Workers!$B$2:$AR$55, 17, FALSE), D260=5, VLOOKUP(H260, Film_Workers!$B$2:$AR$55, 18, FALSE), D260=6, VLOOKUP(H260, Film_Workers!$B$2:$AR$55, 19, FALSE), D260=7, VLOOKUP(H260, Film_Workers!$B$2:$AR$55, 20, FALSE), D260=8, VLOOKUP(H260, Film_Workers!$B$2:$AR$55, 21, FALSE), D260=9, VLOOKUP(H260, Film_Workers!$B$2:$AR$55, 22, FALSE), D260=10, VLOOKUP(H260, Film_Workers!$B$2:$AR$55, 23, FALSE), D260=11, VLOOKUP(H260, Film_Workers!$B$2:$AR$55, 24, FALSE), D260=12, VLOOKUP(H260, Film_Workers!$B$2:$AR$55, 25, FALSE)), C260=2016, _xlfn.IFS(D260=1, VLOOKUP(H260, Film_Workers!$B$2:$AR$55, 26, FALSE), D260=2, VLOOKUP(H260, Film_Workers!$B$2:$AR$55, 27, FALSE), D260=3, VLOOKUP(H260, Film_Workers!$B$2:$AR$55, 28, FALSE), D260=4, VLOOKUP(H260, Film_Workers!$B$2:$AR$55, 29, FALSE), D260=5, VLOOKUP(H260, Film_Workers!$B$2:$AR$55, 30, FALSE), D260=6, VLOOKUP(H260, Film_Workers!$B$2:$AR$55, 31, FALSE), D260=7, VLOOKUP(H260, Film_Workers!$B$2:$AR$55, 32, FALSE), D260=8, VLOOKUP(H260, Film_Workers!$B$2:$AR$55, 33, FALSE), D260=9, VLOOKUP(H260, Film_Workers!$B$2:$AR$55, 34, FALSE), D260=10, VLOOKUP(H260, Film_Workers!$B$2:$AR$55, 35, FALSE), D260=11, VLOOKUP(H260, Film_Workers!$B$2:$AR$55, 36, FALSE), D260=12, VLOOKUP(H260, Film_Workers!$B$2:$AR$55, 37, FALSE)), C260=2017, _xlfn.IFS(D260=1, VLOOKUP(H260, Film_Workers!$B$2:$AR$55, 38, FALSE), D260=2, VLOOKUP(H260, Film_Workers!$B$2:$AR$55, 39, FALSE), D260=3, VLOOKUP(H260, Film_Workers!$B$2:$AR$55, 40, FALSE), D260=4, VLOOKUP(H260, Film_Workers!$B$2:$AR$55, 41, FALSE), D260=5, VLOOKUP(H260, Film_Workers!$B$2:$AR$55, 42, FALSE), D260=6, VLOOKUP(H260, Film_Workers!$B$2:$AR$55, 43)))</f>
        <v>628</v>
      </c>
      <c r="W260">
        <f>_xlfn.IFS(C260=2014, _xlfn.IFS(D260=1, VLOOKUP(H260, Priv_Workers!$B$2:$AR$55, 2, FALSE), D260=2, VLOOKUP(H260, Priv_Workers!$B$2:$AR$55, 3, FALSE), D260=3, VLOOKUP(H260, Priv_Workers!$B$2:$AR$55, 4, FALSE), D260=4, VLOOKUP(H260, Priv_Workers!$B$2:$AR$55, 5, FALSE), D260=5, VLOOKUP(H260, Priv_Workers!$B$2:$AR$55, 6, FALSE), D260=6, VLOOKUP(H260, Priv_Workers!$B$2:$AR$55, 7, FALSE), D260=7, VLOOKUP(H260, Priv_Workers!$B$2:$AR$55, 8, FALSE), D260=8, VLOOKUP(H260, Priv_Workers!$B$2:$AR$55, 9, FALSE), D260=9, VLOOKUP(H260, Priv_Workers!$B$2:$AR$55, 10, FALSE), D260=10, VLOOKUP(H260, Priv_Workers!$B$2:$AR$55, 11, FALSE), D260=11, VLOOKUP(H260, Priv_Workers!$B$2:$AR$55, 12, FALSE), D260=12, VLOOKUP(H260, Priv_Workers!$B$2:$AR$55, 13, FALSE)), C260=2015, _xlfn.IFS(D260=1, VLOOKUP(H260, Priv_Workers!$B$2:$AR$55, 14, FALSE), D260=2, VLOOKUP(H260, Priv_Workers!$B$2:$AR$55, 15, FALSE), D260=3, VLOOKUP(H260, Priv_Workers!$B$2:$AR$55, 16, FALSE), D260=4, VLOOKUP(H260, Priv_Workers!$B$2:$AR$55, 17, FALSE), D260=5, VLOOKUP(H260, Priv_Workers!$B$2:$AR$55, 18, FALSE), D260=6, VLOOKUP(H260, Priv_Workers!$B$2:$AR$55, 19, FALSE), D260=7, VLOOKUP(H260, Priv_Workers!$B$2:$AR$55, 20, FALSE), D260=8, VLOOKUP(H260, Priv_Workers!$B$2:$AR$55, 21, FALSE), D260=9, VLOOKUP(H260, Priv_Workers!$B$2:$AR$55, 22, FALSE), D260=10, VLOOKUP(H260, Priv_Workers!$B$2:$AR$55, 23, FALSE), D260=11, VLOOKUP(H260, Priv_Workers!$B$2:$AR$55, 24, FALSE), D260=12, VLOOKUP(H260, Priv_Workers!$B$2:$AR$55, 25, FALSE)), C260=2016, _xlfn.IFS(D260=1, VLOOKUP(H260, Priv_Workers!$B$2:$AR$55, 26, FALSE), D260=2, VLOOKUP(H260, Priv_Workers!$B$2:$AR$55, 27, FALSE), D260=3, VLOOKUP(H260, Priv_Workers!$B$2:$AR$55, 28, FALSE), D260=4, VLOOKUP(H260, Priv_Workers!$B$2:$AR$55, 29, FALSE), D260=5, VLOOKUP(H260, Priv_Workers!$B$2:$AR$55, 30, FALSE), D260=6, VLOOKUP(H260, Priv_Workers!$B$2:$AR$55, 31, FALSE), D260=7, VLOOKUP(H260, Priv_Workers!$B$2:$AR$55, 32, FALSE), D260=8, VLOOKUP(H260, Priv_Workers!$B$2:$AR$55, 33, FALSE), D260=9, VLOOKUP(H260, Priv_Workers!$B$2:$AR$55, 34, FALSE), D260=10, VLOOKUP(H260, Priv_Workers!$B$2:$AR$55, 35, FALSE), D260=11, VLOOKUP(H260, Priv_Workers!$B$2:$AR$55, 36, FALSE), D260=12, VLOOKUP(H260, Priv_Workers!$B$2:$AR$55, 37, FALSE)), C260=2017, _xlfn.IFS(D260=1, VLOOKUP(H260, Priv_Workers!$B$2:$AR$55, 38, FALSE), D260=2, VLOOKUP(H260, Priv_Workers!$B$2:$AR$55, 39, FALSE), D260=3, VLOOKUP(H260, Priv_Workers!$B$2:$AR$55, 40, FALSE), D260=4, VLOOKUP(H260, Priv_Workers!$B$2:$AR$55, 41, FALSE), D260=5, VLOOKUP(H260, Priv_Workers!$B$2:$AR$55, 42, FALSE), D260=6, VLOOKUP(H260, Priv_Workers!$B$2:$AR$55, 43)))</f>
        <v>501278</v>
      </c>
      <c r="X260" s="15">
        <f t="shared" si="35"/>
        <v>1.252797848698726E-3</v>
      </c>
      <c r="Y260" s="8">
        <f>_xlfn.IFS(C260=2014, _xlfn.IFS(E260=1, VLOOKUP(H260, Wage_Info!$B$2:$AD$55, 2, FALSE), E260=2, VLOOKUP(H260, Wage_Info!$B$2:$AD$55, 3, FALSE), E260=3, VLOOKUP(H260, Wage_Info!$B$2:$AD$55, 4, FALSE), E260=4, VLOOKUP(H260, Wage_Info!$B$2:$AD$55, 5, FALSE)), C260=2015, _xlfn.IFS(E260=1, VLOOKUP(H260, Wage_Info!$B$2:$AD$55, 6, FALSE), E260=2, VLOOKUP(H260, Wage_Info!$B$2:$AD$55, 7, FALSE), E260=3, VLOOKUP(H260, Wage_Info!$B$2:$AD$55, 8, FALSE), E260=4, VLOOKUP(H260, Wage_Info!$B$2:$AD$55, 9, FALSE)), C260=2016, _xlfn.IFS(E260=1, VLOOKUP(H260, Wage_Info!$B$2:$AD$55, 10, FALSE), E260=2, VLOOKUP(H260, Wage_Info!$B$2:$AD$55, 11, FALSE), E260=3, VLOOKUP(H260, Wage_Info!$B$2:$AD$55, 12, FALSE), E260=4, VLOOKUP(H260, Wage_Info!$B$2:$AD$55, 13, FALSE)), C260=2017, _xlfn.IFS(E260=1, VLOOKUP(H260, Wage_Info!$B$2:$AD$55, 14, FALSE), E260=2, VLOOKUP(H260, Wage_Info!$B$2:$AD$55, 15, FALSE)))</f>
        <v>8436632</v>
      </c>
      <c r="Z260" s="8">
        <f>_xlfn.IFS(C260=2014, _xlfn.IFS(E260=1, VLOOKUP(H260, Wage_Info!$B$2:$AD$55, 16, FALSE), E260=2, VLOOKUP(H260, Wage_Info!$B$2:$AD$55, 17, FALSE), E260=3, VLOOKUP(H260, Wage_Info!$B$2:$AD$55, 18, FALSE), E260=4, VLOOKUP(H260, Wage_Info!$B$2:$AD$55, 19, FALSE)), C260=2015, _xlfn.IFS(E260=1, VLOOKUP(H260, Wage_Info!$B$2:$AD$55, 20, FALSE), E260=2, VLOOKUP(H260, Wage_Info!$B$2:$AD$55, 21, FALSE), E260=3, VLOOKUP(H260, Wage_Info!$B$2:$AD$55, 22, FALSE), E260=4, VLOOKUP(H260, Wage_Info!$B$2:$AD$55, 23, FALSE)), C260=2016, _xlfn.IFS(E260=1, VLOOKUP(H260, Wage_Info!$B$2:$AD$55, 24, FALSE), E260=2, VLOOKUP(H260, Wage_Info!$B$2:$AD$55, 25, FALSE), E260=3, VLOOKUP(H260, Wage_Info!$B$2:$AD$55, 26, FALSE), E260=4, VLOOKUP(H260, Wage_Info!$B$2:$AD$55, 27, FALSE)), C260=2017, _xlfn.IFS(E260=1, VLOOKUP(H260, Wage_Info!$B$2:$AD$55, 28, FALSE), E260=2, VLOOKUP(H260, Wage_Info!$B$2:$AD$55, 29, FALSE)))</f>
        <v>5212944166</v>
      </c>
      <c r="AA260" s="16">
        <f t="shared" si="36"/>
        <v>1.6184006065182168E-3</v>
      </c>
      <c r="AB260">
        <f>Key!C323</f>
        <v>1</v>
      </c>
      <c r="AC260">
        <f t="shared" si="37"/>
        <v>0</v>
      </c>
      <c r="AD260">
        <f t="shared" si="38"/>
        <v>0</v>
      </c>
      <c r="AE260">
        <f t="shared" si="39"/>
        <v>0</v>
      </c>
    </row>
    <row r="261" spans="1:31" x14ac:dyDescent="0.3">
      <c r="A261">
        <v>337</v>
      </c>
      <c r="B261">
        <v>17</v>
      </c>
      <c r="C261">
        <v>2014</v>
      </c>
      <c r="D261">
        <v>4</v>
      </c>
      <c r="E261">
        <f t="shared" si="32"/>
        <v>2</v>
      </c>
      <c r="F261">
        <v>2015</v>
      </c>
      <c r="G261" t="s">
        <v>282</v>
      </c>
      <c r="H261" s="13">
        <f>VALUE(IF(G261="foreign",53,SUBSTITUTE(G261,G261,VLOOKUP(G261,Key!$F$2:$G$55,2,))))</f>
        <v>53</v>
      </c>
      <c r="I261" t="s">
        <v>184</v>
      </c>
      <c r="J261">
        <f>VALUE(_xlfn.IFS(I261="foreign",53,I261="fictional",54,NOT(OR(I261="foreign",I261="fictional")),SUBSTITUTE(I261,I261,VLOOKUP(I261,Key!$F$2:$G$55,2,))))</f>
        <v>5</v>
      </c>
      <c r="K261">
        <f t="shared" si="33"/>
        <v>0</v>
      </c>
      <c r="L261">
        <f>VLOOKUP(H261, Key!$G$2:$J$54, 2)</f>
        <v>0</v>
      </c>
      <c r="M261">
        <f>VLOOKUP(J261, Key!$G$2:$J$54, 2)</f>
        <v>3</v>
      </c>
      <c r="N261">
        <f>VLOOKUP("*"&amp;G261&amp;"*",Key!$M$2:$N$6,2,FALSE)</f>
        <v>0</v>
      </c>
      <c r="O261">
        <f>VLOOKUP("*"&amp;G261&amp;"*",Key!$Q$2:$R$11,2,FALSE)</f>
        <v>0</v>
      </c>
      <c r="P261">
        <v>3812</v>
      </c>
      <c r="Q261" s="8">
        <v>110000000</v>
      </c>
      <c r="R261" t="s">
        <v>176</v>
      </c>
      <c r="S261">
        <f>VLOOKUP(R261, Key!$T$2:$U$27, 2, FALSE)</f>
        <v>3</v>
      </c>
      <c r="T261">
        <f t="shared" si="34"/>
        <v>0</v>
      </c>
      <c r="U261">
        <f>_xlfn.IFS(F261=2017, VLOOKUP(H261, 'State Pop'!$B$2:$F$55,5),F261=2016, VLOOKUP(H261, 'State Pop'!$B$2:$F$55,4), F261=2015, VLOOKUP(H261, 'State Pop'!$B$2:$F$55,3), F261=2014, VLOOKUP(H261, 'State Pop'!$B$2:$F$55,2))</f>
        <v>0</v>
      </c>
      <c r="V261">
        <f>_xlfn.IFS(C261=2014, _xlfn.IFS(D261=1, VLOOKUP(H261, Film_Workers!$B$2:$AR$55, 2, FALSE), D261=2, VLOOKUP(H261, Film_Workers!$B$2:$AR$55, 3, FALSE), D261=3, VLOOKUP(H261, Film_Workers!$B$2:$AR$55, 4, FALSE), D261=4, VLOOKUP(H261, Film_Workers!$B$2:$AR$55, 5, FALSE), D261=5, VLOOKUP(H261, Film_Workers!$B$2:$AR$55, 6, FALSE), D261=6, VLOOKUP(H261, Film_Workers!$B$2:$AR$55, 7, FALSE), D261=7, VLOOKUP(H261, Film_Workers!$B$2:$AR$55, 8, FALSE), D261=8, VLOOKUP(H261, Film_Workers!$B$2:$AR$55, 9, FALSE), D261=9, VLOOKUP(H261, Film_Workers!$B$2:$AR$55, 10, FALSE), D261=10, VLOOKUP(H261, Film_Workers!$B$2:$AR$55, 11, FALSE), D261=11, VLOOKUP(H261, Film_Workers!$B$2:$AR$55, 12, FALSE), D261=12, VLOOKUP(H261, Film_Workers!$B$2:$AR$55, 13, FALSE)), C261=2015, _xlfn.IFS(D261=1, VLOOKUP(H261, Film_Workers!$B$2:$AR$55, 14, FALSE), D261=2, VLOOKUP(H261, Film_Workers!$B$2:$AR$55, 15, FALSE), D261=3, VLOOKUP(H261, Film_Workers!$B$2:$AR$55, 16, FALSE), D261=4, VLOOKUP(H261, Film_Workers!$B$2:$AR$55, 17, FALSE), D261=5, VLOOKUP(H261, Film_Workers!$B$2:$AR$55, 18, FALSE), D261=6, VLOOKUP(H261, Film_Workers!$B$2:$AR$55, 19, FALSE), D261=7, VLOOKUP(H261, Film_Workers!$B$2:$AR$55, 20, FALSE), D261=8, VLOOKUP(H261, Film_Workers!$B$2:$AR$55, 21, FALSE), D261=9, VLOOKUP(H261, Film_Workers!$B$2:$AR$55, 22, FALSE), D261=10, VLOOKUP(H261, Film_Workers!$B$2:$AR$55, 23, FALSE), D261=11, VLOOKUP(H261, Film_Workers!$B$2:$AR$55, 24, FALSE), D261=12, VLOOKUP(H261, Film_Workers!$B$2:$AR$55, 25, FALSE)), C261=2016, _xlfn.IFS(D261=1, VLOOKUP(H261, Film_Workers!$B$2:$AR$55, 26, FALSE), D261=2, VLOOKUP(H261, Film_Workers!$B$2:$AR$55, 27, FALSE), D261=3, VLOOKUP(H261, Film_Workers!$B$2:$AR$55, 28, FALSE), D261=4, VLOOKUP(H261, Film_Workers!$B$2:$AR$55, 29, FALSE), D261=5, VLOOKUP(H261, Film_Workers!$B$2:$AR$55, 30, FALSE), D261=6, VLOOKUP(H261, Film_Workers!$B$2:$AR$55, 31, FALSE), D261=7, VLOOKUP(H261, Film_Workers!$B$2:$AR$55, 32, FALSE), D261=8, VLOOKUP(H261, Film_Workers!$B$2:$AR$55, 33, FALSE), D261=9, VLOOKUP(H261, Film_Workers!$B$2:$AR$55, 34, FALSE), D261=10, VLOOKUP(H261, Film_Workers!$B$2:$AR$55, 35, FALSE), D261=11, VLOOKUP(H261, Film_Workers!$B$2:$AR$55, 36, FALSE), D261=12, VLOOKUP(H261, Film_Workers!$B$2:$AR$55, 37, FALSE)), C261=2017, _xlfn.IFS(D261=1, VLOOKUP(H261, Film_Workers!$B$2:$AR$55, 38, FALSE), D261=2, VLOOKUP(H261, Film_Workers!$B$2:$AR$55, 39, FALSE), D261=3, VLOOKUP(H261, Film_Workers!$B$2:$AR$55, 40, FALSE), D261=4, VLOOKUP(H261, Film_Workers!$B$2:$AR$55, 41, FALSE), D261=5, VLOOKUP(H261, Film_Workers!$B$2:$AR$55, 42, FALSE), D261=6, VLOOKUP(H261, Film_Workers!$B$2:$AR$55, 43)))</f>
        <v>0</v>
      </c>
      <c r="W261">
        <f>_xlfn.IFS(C261=2014, _xlfn.IFS(D261=1, VLOOKUP(H261, Priv_Workers!$B$2:$AR$55, 2, FALSE), D261=2, VLOOKUP(H261, Priv_Workers!$B$2:$AR$55, 3, FALSE), D261=3, VLOOKUP(H261, Priv_Workers!$B$2:$AR$55, 4, FALSE), D261=4, VLOOKUP(H261, Priv_Workers!$B$2:$AR$55, 5, FALSE), D261=5, VLOOKUP(H261, Priv_Workers!$B$2:$AR$55, 6, FALSE), D261=6, VLOOKUP(H261, Priv_Workers!$B$2:$AR$55, 7, FALSE), D261=7, VLOOKUP(H261, Priv_Workers!$B$2:$AR$55, 8, FALSE), D261=8, VLOOKUP(H261, Priv_Workers!$B$2:$AR$55, 9, FALSE), D261=9, VLOOKUP(H261, Priv_Workers!$B$2:$AR$55, 10, FALSE), D261=10, VLOOKUP(H261, Priv_Workers!$B$2:$AR$55, 11, FALSE), D261=11, VLOOKUP(H261, Priv_Workers!$B$2:$AR$55, 12, FALSE), D261=12, VLOOKUP(H261, Priv_Workers!$B$2:$AR$55, 13, FALSE)), C261=2015, _xlfn.IFS(D261=1, VLOOKUP(H261, Priv_Workers!$B$2:$AR$55, 14, FALSE), D261=2, VLOOKUP(H261, Priv_Workers!$B$2:$AR$55, 15, FALSE), D261=3, VLOOKUP(H261, Priv_Workers!$B$2:$AR$55, 16, FALSE), D261=4, VLOOKUP(H261, Priv_Workers!$B$2:$AR$55, 17, FALSE), D261=5, VLOOKUP(H261, Priv_Workers!$B$2:$AR$55, 18, FALSE), D261=6, VLOOKUP(H261, Priv_Workers!$B$2:$AR$55, 19, FALSE), D261=7, VLOOKUP(H261, Priv_Workers!$B$2:$AR$55, 20, FALSE), D261=8, VLOOKUP(H261, Priv_Workers!$B$2:$AR$55, 21, FALSE), D261=9, VLOOKUP(H261, Priv_Workers!$B$2:$AR$55, 22, FALSE), D261=10, VLOOKUP(H261, Priv_Workers!$B$2:$AR$55, 23, FALSE), D261=11, VLOOKUP(H261, Priv_Workers!$B$2:$AR$55, 24, FALSE), D261=12, VLOOKUP(H261, Priv_Workers!$B$2:$AR$55, 25, FALSE)), C261=2016, _xlfn.IFS(D261=1, VLOOKUP(H261, Priv_Workers!$B$2:$AR$55, 26, FALSE), D261=2, VLOOKUP(H261, Priv_Workers!$B$2:$AR$55, 27, FALSE), D261=3, VLOOKUP(H261, Priv_Workers!$B$2:$AR$55, 28, FALSE), D261=4, VLOOKUP(H261, Priv_Workers!$B$2:$AR$55, 29, FALSE), D261=5, VLOOKUP(H261, Priv_Workers!$B$2:$AR$55, 30, FALSE), D261=6, VLOOKUP(H261, Priv_Workers!$B$2:$AR$55, 31, FALSE), D261=7, VLOOKUP(H261, Priv_Workers!$B$2:$AR$55, 32, FALSE), D261=8, VLOOKUP(H261, Priv_Workers!$B$2:$AR$55, 33, FALSE), D261=9, VLOOKUP(H261, Priv_Workers!$B$2:$AR$55, 34, FALSE), D261=10, VLOOKUP(H261, Priv_Workers!$B$2:$AR$55, 35, FALSE), D261=11, VLOOKUP(H261, Priv_Workers!$B$2:$AR$55, 36, FALSE), D261=12, VLOOKUP(H261, Priv_Workers!$B$2:$AR$55, 37, FALSE)), C261=2017, _xlfn.IFS(D261=1, VLOOKUP(H261, Priv_Workers!$B$2:$AR$55, 38, FALSE), D261=2, VLOOKUP(H261, Priv_Workers!$B$2:$AR$55, 39, FALSE), D261=3, VLOOKUP(H261, Priv_Workers!$B$2:$AR$55, 40, FALSE), D261=4, VLOOKUP(H261, Priv_Workers!$B$2:$AR$55, 41, FALSE), D261=5, VLOOKUP(H261, Priv_Workers!$B$2:$AR$55, 42, FALSE), D261=6, VLOOKUP(H261, Priv_Workers!$B$2:$AR$55, 43)))</f>
        <v>0</v>
      </c>
      <c r="X261" s="15" t="e">
        <f t="shared" si="35"/>
        <v>#DIV/0!</v>
      </c>
      <c r="Y261" s="8">
        <f>_xlfn.IFS(C261=2014, _xlfn.IFS(E261=1, VLOOKUP(H261, Wage_Info!$B$2:$AD$55, 2, FALSE), E261=2, VLOOKUP(H261, Wage_Info!$B$2:$AD$55, 3, FALSE), E261=3, VLOOKUP(H261, Wage_Info!$B$2:$AD$55, 4, FALSE), E261=4, VLOOKUP(H261, Wage_Info!$B$2:$AD$55, 5, FALSE)), C261=2015, _xlfn.IFS(E261=1, VLOOKUP(H261, Wage_Info!$B$2:$AD$55, 6, FALSE), E261=2, VLOOKUP(H261, Wage_Info!$B$2:$AD$55, 7, FALSE), E261=3, VLOOKUP(H261, Wage_Info!$B$2:$AD$55, 8, FALSE), E261=4, VLOOKUP(H261, Wage_Info!$B$2:$AD$55, 9, FALSE)), C261=2016, _xlfn.IFS(E261=1, VLOOKUP(H261, Wage_Info!$B$2:$AD$55, 10, FALSE), E261=2, VLOOKUP(H261, Wage_Info!$B$2:$AD$55, 11, FALSE), E261=3, VLOOKUP(H261, Wage_Info!$B$2:$AD$55, 12, FALSE), E261=4, VLOOKUP(H261, Wage_Info!$B$2:$AD$55, 13, FALSE)), C261=2017, _xlfn.IFS(E261=1, VLOOKUP(H261, Wage_Info!$B$2:$AD$55, 14, FALSE), E261=2, VLOOKUP(H261, Wage_Info!$B$2:$AD$55, 15, FALSE)))</f>
        <v>0</v>
      </c>
      <c r="Z261" s="8">
        <f>_xlfn.IFS(C261=2014, _xlfn.IFS(E261=1, VLOOKUP(H261, Wage_Info!$B$2:$AD$55, 16, FALSE), E261=2, VLOOKUP(H261, Wage_Info!$B$2:$AD$55, 17, FALSE), E261=3, VLOOKUP(H261, Wage_Info!$B$2:$AD$55, 18, FALSE), E261=4, VLOOKUP(H261, Wage_Info!$B$2:$AD$55, 19, FALSE)), C261=2015, _xlfn.IFS(E261=1, VLOOKUP(H261, Wage_Info!$B$2:$AD$55, 20, FALSE), E261=2, VLOOKUP(H261, Wage_Info!$B$2:$AD$55, 21, FALSE), E261=3, VLOOKUP(H261, Wage_Info!$B$2:$AD$55, 22, FALSE), E261=4, VLOOKUP(H261, Wage_Info!$B$2:$AD$55, 23, FALSE)), C261=2016, _xlfn.IFS(E261=1, VLOOKUP(H261, Wage_Info!$B$2:$AD$55, 24, FALSE), E261=2, VLOOKUP(H261, Wage_Info!$B$2:$AD$55, 25, FALSE), E261=3, VLOOKUP(H261, Wage_Info!$B$2:$AD$55, 26, FALSE), E261=4, VLOOKUP(H261, Wage_Info!$B$2:$AD$55, 27, FALSE)), C261=2017, _xlfn.IFS(E261=1, VLOOKUP(H261, Wage_Info!$B$2:$AD$55, 28, FALSE), E261=2, VLOOKUP(H261, Wage_Info!$B$2:$AD$55, 29, FALSE)))</f>
        <v>0</v>
      </c>
      <c r="AA261" s="16" t="e">
        <f t="shared" si="36"/>
        <v>#DIV/0!</v>
      </c>
      <c r="AB261">
        <f>Key!C338</f>
        <v>1</v>
      </c>
      <c r="AC261">
        <f t="shared" si="37"/>
        <v>0</v>
      </c>
      <c r="AD261">
        <f t="shared" si="38"/>
        <v>0</v>
      </c>
      <c r="AE261">
        <f t="shared" si="39"/>
        <v>0</v>
      </c>
    </row>
    <row r="262" spans="1:31" x14ac:dyDescent="0.3">
      <c r="A262">
        <v>340</v>
      </c>
      <c r="B262">
        <v>20</v>
      </c>
      <c r="C262">
        <v>2014</v>
      </c>
      <c r="D262">
        <v>4</v>
      </c>
      <c r="E262">
        <f t="shared" si="32"/>
        <v>2</v>
      </c>
      <c r="F262">
        <v>2015</v>
      </c>
      <c r="G262" t="s">
        <v>293</v>
      </c>
      <c r="H262" s="13">
        <f>VALUE(IF(G262="foreign",53,SUBSTITUTE(G262,G262,VLOOKUP(G262,Key!$F$2:$G$55,2,))))</f>
        <v>19</v>
      </c>
      <c r="I262" t="s">
        <v>184</v>
      </c>
      <c r="J262">
        <f>VALUE(_xlfn.IFS(I262="foreign",53,I262="fictional",54,NOT(OR(I262="foreign",I262="fictional")),SUBSTITUTE(I262,I262,VLOOKUP(I262,Key!$F$2:$G$55,2,))))</f>
        <v>5</v>
      </c>
      <c r="K262">
        <f t="shared" si="33"/>
        <v>0</v>
      </c>
      <c r="L262">
        <f>VLOOKUP(H262, Key!$G$2:$J$54, 2)</f>
        <v>4</v>
      </c>
      <c r="M262">
        <f>VLOOKUP(J262, Key!$G$2:$J$54, 2)</f>
        <v>3</v>
      </c>
      <c r="N262">
        <f>VLOOKUP("*"&amp;G262&amp;"*",Key!$M$2:$N$6,2,FALSE)</f>
        <v>3</v>
      </c>
      <c r="O262">
        <f>VLOOKUP("*"&amp;G262&amp;"*",Key!$Q$2:$R$11,2,FALSE)</f>
        <v>9</v>
      </c>
      <c r="P262">
        <v>3783</v>
      </c>
      <c r="Q262" s="8">
        <v>158000000</v>
      </c>
      <c r="R262" t="s">
        <v>178</v>
      </c>
      <c r="S262">
        <f>VLOOKUP(R262, Key!$T$2:$U$27, 2, FALSE)</f>
        <v>5</v>
      </c>
      <c r="T262">
        <f t="shared" si="34"/>
        <v>0</v>
      </c>
      <c r="U262">
        <f>_xlfn.IFS(F262=2017, VLOOKUP(H262, 'State Pop'!$B$2:$F$55,5),F262=2016, VLOOKUP(H262, 'State Pop'!$B$2:$F$55,4), F262=2015, VLOOKUP(H262, 'State Pop'!$B$2:$F$55,3), F262=2014, VLOOKUP(H262, 'State Pop'!$B$2:$F$55,2))</f>
        <v>4671211</v>
      </c>
      <c r="V262">
        <f>_xlfn.IFS(C262=2014, _xlfn.IFS(D262=1, VLOOKUP(H262, Film_Workers!$B$2:$AR$55, 2, FALSE), D262=2, VLOOKUP(H262, Film_Workers!$B$2:$AR$55, 3, FALSE), D262=3, VLOOKUP(H262, Film_Workers!$B$2:$AR$55, 4, FALSE), D262=4, VLOOKUP(H262, Film_Workers!$B$2:$AR$55, 5, FALSE), D262=5, VLOOKUP(H262, Film_Workers!$B$2:$AR$55, 6, FALSE), D262=6, VLOOKUP(H262, Film_Workers!$B$2:$AR$55, 7, FALSE), D262=7, VLOOKUP(H262, Film_Workers!$B$2:$AR$55, 8, FALSE), D262=8, VLOOKUP(H262, Film_Workers!$B$2:$AR$55, 9, FALSE), D262=9, VLOOKUP(H262, Film_Workers!$B$2:$AR$55, 10, FALSE), D262=10, VLOOKUP(H262, Film_Workers!$B$2:$AR$55, 11, FALSE), D262=11, VLOOKUP(H262, Film_Workers!$B$2:$AR$55, 12, FALSE), D262=12, VLOOKUP(H262, Film_Workers!$B$2:$AR$55, 13, FALSE)), C262=2015, _xlfn.IFS(D262=1, VLOOKUP(H262, Film_Workers!$B$2:$AR$55, 14, FALSE), D262=2, VLOOKUP(H262, Film_Workers!$B$2:$AR$55, 15, FALSE), D262=3, VLOOKUP(H262, Film_Workers!$B$2:$AR$55, 16, FALSE), D262=4, VLOOKUP(H262, Film_Workers!$B$2:$AR$55, 17, FALSE), D262=5, VLOOKUP(H262, Film_Workers!$B$2:$AR$55, 18, FALSE), D262=6, VLOOKUP(H262, Film_Workers!$B$2:$AR$55, 19, FALSE), D262=7, VLOOKUP(H262, Film_Workers!$B$2:$AR$55, 20, FALSE), D262=8, VLOOKUP(H262, Film_Workers!$B$2:$AR$55, 21, FALSE), D262=9, VLOOKUP(H262, Film_Workers!$B$2:$AR$55, 22, FALSE), D262=10, VLOOKUP(H262, Film_Workers!$B$2:$AR$55, 23, FALSE), D262=11, VLOOKUP(H262, Film_Workers!$B$2:$AR$55, 24, FALSE), D262=12, VLOOKUP(H262, Film_Workers!$B$2:$AR$55, 25, FALSE)), C262=2016, _xlfn.IFS(D262=1, VLOOKUP(H262, Film_Workers!$B$2:$AR$55, 26, FALSE), D262=2, VLOOKUP(H262, Film_Workers!$B$2:$AR$55, 27, FALSE), D262=3, VLOOKUP(H262, Film_Workers!$B$2:$AR$55, 28, FALSE), D262=4, VLOOKUP(H262, Film_Workers!$B$2:$AR$55, 29, FALSE), D262=5, VLOOKUP(H262, Film_Workers!$B$2:$AR$55, 30, FALSE), D262=6, VLOOKUP(H262, Film_Workers!$B$2:$AR$55, 31, FALSE), D262=7, VLOOKUP(H262, Film_Workers!$B$2:$AR$55, 32, FALSE), D262=8, VLOOKUP(H262, Film_Workers!$B$2:$AR$55, 33, FALSE), D262=9, VLOOKUP(H262, Film_Workers!$B$2:$AR$55, 34, FALSE), D262=10, VLOOKUP(H262, Film_Workers!$B$2:$AR$55, 35, FALSE), D262=11, VLOOKUP(H262, Film_Workers!$B$2:$AR$55, 36, FALSE), D262=12, VLOOKUP(H262, Film_Workers!$B$2:$AR$55, 37, FALSE)), C262=2017, _xlfn.IFS(D262=1, VLOOKUP(H262, Film_Workers!$B$2:$AR$55, 38, FALSE), D262=2, VLOOKUP(H262, Film_Workers!$B$2:$AR$55, 39, FALSE), D262=3, VLOOKUP(H262, Film_Workers!$B$2:$AR$55, 40, FALSE), D262=4, VLOOKUP(H262, Film_Workers!$B$2:$AR$55, 41, FALSE), D262=5, VLOOKUP(H262, Film_Workers!$B$2:$AR$55, 42, FALSE), D262=6, VLOOKUP(H262, Film_Workers!$B$2:$AR$55, 43)))</f>
        <v>5574</v>
      </c>
      <c r="W262">
        <f>_xlfn.IFS(C262=2014, _xlfn.IFS(D262=1, VLOOKUP(H262, Priv_Workers!$B$2:$AR$55, 2, FALSE), D262=2, VLOOKUP(H262, Priv_Workers!$B$2:$AR$55, 3, FALSE), D262=3, VLOOKUP(H262, Priv_Workers!$B$2:$AR$55, 4, FALSE), D262=4, VLOOKUP(H262, Priv_Workers!$B$2:$AR$55, 5, FALSE), D262=5, VLOOKUP(H262, Priv_Workers!$B$2:$AR$55, 6, FALSE), D262=6, VLOOKUP(H262, Priv_Workers!$B$2:$AR$55, 7, FALSE), D262=7, VLOOKUP(H262, Priv_Workers!$B$2:$AR$55, 8, FALSE), D262=8, VLOOKUP(H262, Priv_Workers!$B$2:$AR$55, 9, FALSE), D262=9, VLOOKUP(H262, Priv_Workers!$B$2:$AR$55, 10, FALSE), D262=10, VLOOKUP(H262, Priv_Workers!$B$2:$AR$55, 11, FALSE), D262=11, VLOOKUP(H262, Priv_Workers!$B$2:$AR$55, 12, FALSE), D262=12, VLOOKUP(H262, Priv_Workers!$B$2:$AR$55, 13, FALSE)), C262=2015, _xlfn.IFS(D262=1, VLOOKUP(H262, Priv_Workers!$B$2:$AR$55, 14, FALSE), D262=2, VLOOKUP(H262, Priv_Workers!$B$2:$AR$55, 15, FALSE), D262=3, VLOOKUP(H262, Priv_Workers!$B$2:$AR$55, 16, FALSE), D262=4, VLOOKUP(H262, Priv_Workers!$B$2:$AR$55, 17, FALSE), D262=5, VLOOKUP(H262, Priv_Workers!$B$2:$AR$55, 18, FALSE), D262=6, VLOOKUP(H262, Priv_Workers!$B$2:$AR$55, 19, FALSE), D262=7, VLOOKUP(H262, Priv_Workers!$B$2:$AR$55, 20, FALSE), D262=8, VLOOKUP(H262, Priv_Workers!$B$2:$AR$55, 21, FALSE), D262=9, VLOOKUP(H262, Priv_Workers!$B$2:$AR$55, 22, FALSE), D262=10, VLOOKUP(H262, Priv_Workers!$B$2:$AR$55, 23, FALSE), D262=11, VLOOKUP(H262, Priv_Workers!$B$2:$AR$55, 24, FALSE), D262=12, VLOOKUP(H262, Priv_Workers!$B$2:$AR$55, 25, FALSE)), C262=2016, _xlfn.IFS(D262=1, VLOOKUP(H262, Priv_Workers!$B$2:$AR$55, 26, FALSE), D262=2, VLOOKUP(H262, Priv_Workers!$B$2:$AR$55, 27, FALSE), D262=3, VLOOKUP(H262, Priv_Workers!$B$2:$AR$55, 28, FALSE), D262=4, VLOOKUP(H262, Priv_Workers!$B$2:$AR$55, 29, FALSE), D262=5, VLOOKUP(H262, Priv_Workers!$B$2:$AR$55, 30, FALSE), D262=6, VLOOKUP(H262, Priv_Workers!$B$2:$AR$55, 31, FALSE), D262=7, VLOOKUP(H262, Priv_Workers!$B$2:$AR$55, 32, FALSE), D262=8, VLOOKUP(H262, Priv_Workers!$B$2:$AR$55, 33, FALSE), D262=9, VLOOKUP(H262, Priv_Workers!$B$2:$AR$55, 34, FALSE), D262=10, VLOOKUP(H262, Priv_Workers!$B$2:$AR$55, 35, FALSE), D262=11, VLOOKUP(H262, Priv_Workers!$B$2:$AR$55, 36, FALSE), D262=12, VLOOKUP(H262, Priv_Workers!$B$2:$AR$55, 37, FALSE)), C262=2017, _xlfn.IFS(D262=1, VLOOKUP(H262, Priv_Workers!$B$2:$AR$55, 38, FALSE), D262=2, VLOOKUP(H262, Priv_Workers!$B$2:$AR$55, 39, FALSE), D262=3, VLOOKUP(H262, Priv_Workers!$B$2:$AR$55, 40, FALSE), D262=4, VLOOKUP(H262, Priv_Workers!$B$2:$AR$55, 41, FALSE), D262=5, VLOOKUP(H262, Priv_Workers!$B$2:$AR$55, 42, FALSE), D262=6, VLOOKUP(H262, Priv_Workers!$B$2:$AR$55, 43)))</f>
        <v>1601535</v>
      </c>
      <c r="X262" s="15">
        <f t="shared" si="35"/>
        <v>3.4804109807153763E-3</v>
      </c>
      <c r="Y262" s="8">
        <f>_xlfn.IFS(C262=2014, _xlfn.IFS(E262=1, VLOOKUP(H262, Wage_Info!$B$2:$AD$55, 2, FALSE), E262=2, VLOOKUP(H262, Wage_Info!$B$2:$AD$55, 3, FALSE), E262=3, VLOOKUP(H262, Wage_Info!$B$2:$AD$55, 4, FALSE), E262=4, VLOOKUP(H262, Wage_Info!$B$2:$AD$55, 5, FALSE)), C262=2015, _xlfn.IFS(E262=1, VLOOKUP(H262, Wage_Info!$B$2:$AD$55, 6, FALSE), E262=2, VLOOKUP(H262, Wage_Info!$B$2:$AD$55, 7, FALSE), E262=3, VLOOKUP(H262, Wage_Info!$B$2:$AD$55, 8, FALSE), E262=4, VLOOKUP(H262, Wage_Info!$B$2:$AD$55, 9, FALSE)), C262=2016, _xlfn.IFS(E262=1, VLOOKUP(H262, Wage_Info!$B$2:$AD$55, 10, FALSE), E262=2, VLOOKUP(H262, Wage_Info!$B$2:$AD$55, 11, FALSE), E262=3, VLOOKUP(H262, Wage_Info!$B$2:$AD$55, 12, FALSE), E262=4, VLOOKUP(H262, Wage_Info!$B$2:$AD$55, 13, FALSE)), C262=2017, _xlfn.IFS(E262=1, VLOOKUP(H262, Wage_Info!$B$2:$AD$55, 14, FALSE), E262=2, VLOOKUP(H262, Wage_Info!$B$2:$AD$55, 15, FALSE)))</f>
        <v>80265988</v>
      </c>
      <c r="Z262" s="8">
        <f>_xlfn.IFS(C262=2014, _xlfn.IFS(E262=1, VLOOKUP(H262, Wage_Info!$B$2:$AD$55, 16, FALSE), E262=2, VLOOKUP(H262, Wage_Info!$B$2:$AD$55, 17, FALSE), E262=3, VLOOKUP(H262, Wage_Info!$B$2:$AD$55, 18, FALSE), E262=4, VLOOKUP(H262, Wage_Info!$B$2:$AD$55, 19, FALSE)), C262=2015, _xlfn.IFS(E262=1, VLOOKUP(H262, Wage_Info!$B$2:$AD$55, 20, FALSE), E262=2, VLOOKUP(H262, Wage_Info!$B$2:$AD$55, 21, FALSE), E262=3, VLOOKUP(H262, Wage_Info!$B$2:$AD$55, 22, FALSE), E262=4, VLOOKUP(H262, Wage_Info!$B$2:$AD$55, 23, FALSE)), C262=2016, _xlfn.IFS(E262=1, VLOOKUP(H262, Wage_Info!$B$2:$AD$55, 24, FALSE), E262=2, VLOOKUP(H262, Wage_Info!$B$2:$AD$55, 25, FALSE), E262=3, VLOOKUP(H262, Wage_Info!$B$2:$AD$55, 26, FALSE), E262=4, VLOOKUP(H262, Wage_Info!$B$2:$AD$55, 27, FALSE)), C262=2017, _xlfn.IFS(E262=1, VLOOKUP(H262, Wage_Info!$B$2:$AD$55, 28, FALSE), E262=2, VLOOKUP(H262, Wage_Info!$B$2:$AD$55, 29, FALSE)))</f>
        <v>17677015171</v>
      </c>
      <c r="AA262" s="16">
        <f t="shared" si="36"/>
        <v>4.5406980320795475E-3</v>
      </c>
      <c r="AB262">
        <f>Key!C341</f>
        <v>1</v>
      </c>
      <c r="AC262">
        <f t="shared" si="37"/>
        <v>0</v>
      </c>
      <c r="AD262">
        <f t="shared" si="38"/>
        <v>0</v>
      </c>
      <c r="AE262">
        <f t="shared" si="39"/>
        <v>0</v>
      </c>
    </row>
    <row r="263" spans="1:31" x14ac:dyDescent="0.3">
      <c r="A263">
        <v>352</v>
      </c>
      <c r="B263">
        <v>32</v>
      </c>
      <c r="C263">
        <v>2014</v>
      </c>
      <c r="D263">
        <v>4</v>
      </c>
      <c r="E263">
        <f t="shared" si="32"/>
        <v>2</v>
      </c>
      <c r="F263">
        <v>2015</v>
      </c>
      <c r="G263" t="s">
        <v>508</v>
      </c>
      <c r="H263" s="13">
        <f>VALUE(IF(G263="foreign",53,SUBSTITUTE(G263,G263,VLOOKUP(G263,Key!$F$2:$G$55,2,))))</f>
        <v>29</v>
      </c>
      <c r="I263" t="s">
        <v>508</v>
      </c>
      <c r="J263">
        <f>VALUE(_xlfn.IFS(I263="foreign",53,I263="fictional",54,NOT(OR(I263="foreign",I263="fictional")),SUBSTITUTE(I263,I263,VLOOKUP(I263,Key!$F$2:$G$55,2,))))</f>
        <v>29</v>
      </c>
      <c r="K263">
        <f t="shared" si="33"/>
        <v>1</v>
      </c>
      <c r="L263">
        <f>VLOOKUP(H263, Key!$G$2:$J$54, 2)</f>
        <v>2</v>
      </c>
      <c r="M263">
        <f>VLOOKUP(J263, Key!$G$2:$J$54, 2)</f>
        <v>2</v>
      </c>
      <c r="N263">
        <f>VLOOKUP("*"&amp;G263&amp;"*",Key!$M$2:$N$6,2,FALSE)</f>
        <v>4</v>
      </c>
      <c r="O263">
        <f>VLOOKUP("*"&amp;G263&amp;"*",Key!$Q$2:$R$11,2,FALSE)</f>
        <v>4</v>
      </c>
      <c r="P263">
        <v>3633</v>
      </c>
      <c r="Q263" s="8">
        <v>40000000</v>
      </c>
      <c r="R263" t="s">
        <v>246</v>
      </c>
      <c r="S263">
        <f>VLOOKUP(R263, Key!$T$2:$U$27, 2, FALSE)</f>
        <v>6</v>
      </c>
      <c r="T263">
        <f t="shared" si="34"/>
        <v>0</v>
      </c>
      <c r="U263">
        <f>_xlfn.IFS(F263=2017, VLOOKUP(H263, 'State Pop'!$B$2:$F$55,5),F263=2016, VLOOKUP(H263, 'State Pop'!$B$2:$F$55,4), F263=2015, VLOOKUP(H263, 'State Pop'!$B$2:$F$55,3), F263=2014, VLOOKUP(H263, 'State Pop'!$B$2:$F$55,2))</f>
        <v>2883057</v>
      </c>
      <c r="V263">
        <f>_xlfn.IFS(C263=2014, _xlfn.IFS(D263=1, VLOOKUP(H263, Film_Workers!$B$2:$AR$55, 2, FALSE), D263=2, VLOOKUP(H263, Film_Workers!$B$2:$AR$55, 3, FALSE), D263=3, VLOOKUP(H263, Film_Workers!$B$2:$AR$55, 4, FALSE), D263=4, VLOOKUP(H263, Film_Workers!$B$2:$AR$55, 5, FALSE), D263=5, VLOOKUP(H263, Film_Workers!$B$2:$AR$55, 6, FALSE), D263=6, VLOOKUP(H263, Film_Workers!$B$2:$AR$55, 7, FALSE), D263=7, VLOOKUP(H263, Film_Workers!$B$2:$AR$55, 8, FALSE), D263=8, VLOOKUP(H263, Film_Workers!$B$2:$AR$55, 9, FALSE), D263=9, VLOOKUP(H263, Film_Workers!$B$2:$AR$55, 10, FALSE), D263=10, VLOOKUP(H263, Film_Workers!$B$2:$AR$55, 11, FALSE), D263=11, VLOOKUP(H263, Film_Workers!$B$2:$AR$55, 12, FALSE), D263=12, VLOOKUP(H263, Film_Workers!$B$2:$AR$55, 13, FALSE)), C263=2015, _xlfn.IFS(D263=1, VLOOKUP(H263, Film_Workers!$B$2:$AR$55, 14, FALSE), D263=2, VLOOKUP(H263, Film_Workers!$B$2:$AR$55, 15, FALSE), D263=3, VLOOKUP(H263, Film_Workers!$B$2:$AR$55, 16, FALSE), D263=4, VLOOKUP(H263, Film_Workers!$B$2:$AR$55, 17, FALSE), D263=5, VLOOKUP(H263, Film_Workers!$B$2:$AR$55, 18, FALSE), D263=6, VLOOKUP(H263, Film_Workers!$B$2:$AR$55, 19, FALSE), D263=7, VLOOKUP(H263, Film_Workers!$B$2:$AR$55, 20, FALSE), D263=8, VLOOKUP(H263, Film_Workers!$B$2:$AR$55, 21, FALSE), D263=9, VLOOKUP(H263, Film_Workers!$B$2:$AR$55, 22, FALSE), D263=10, VLOOKUP(H263, Film_Workers!$B$2:$AR$55, 23, FALSE), D263=11, VLOOKUP(H263, Film_Workers!$B$2:$AR$55, 24, FALSE), D263=12, VLOOKUP(H263, Film_Workers!$B$2:$AR$55, 25, FALSE)), C263=2016, _xlfn.IFS(D263=1, VLOOKUP(H263, Film_Workers!$B$2:$AR$55, 26, FALSE), D263=2, VLOOKUP(H263, Film_Workers!$B$2:$AR$55, 27, FALSE), D263=3, VLOOKUP(H263, Film_Workers!$B$2:$AR$55, 28, FALSE), D263=4, VLOOKUP(H263, Film_Workers!$B$2:$AR$55, 29, FALSE), D263=5, VLOOKUP(H263, Film_Workers!$B$2:$AR$55, 30, FALSE), D263=6, VLOOKUP(H263, Film_Workers!$B$2:$AR$55, 31, FALSE), D263=7, VLOOKUP(H263, Film_Workers!$B$2:$AR$55, 32, FALSE), D263=8, VLOOKUP(H263, Film_Workers!$B$2:$AR$55, 33, FALSE), D263=9, VLOOKUP(H263, Film_Workers!$B$2:$AR$55, 34, FALSE), D263=10, VLOOKUP(H263, Film_Workers!$B$2:$AR$55, 35, FALSE), D263=11, VLOOKUP(H263, Film_Workers!$B$2:$AR$55, 36, FALSE), D263=12, VLOOKUP(H263, Film_Workers!$B$2:$AR$55, 37, FALSE)), C263=2017, _xlfn.IFS(D263=1, VLOOKUP(H263, Film_Workers!$B$2:$AR$55, 38, FALSE), D263=2, VLOOKUP(H263, Film_Workers!$B$2:$AR$55, 39, FALSE), D263=3, VLOOKUP(H263, Film_Workers!$B$2:$AR$55, 40, FALSE), D263=4, VLOOKUP(H263, Film_Workers!$B$2:$AR$55, 41, FALSE), D263=5, VLOOKUP(H263, Film_Workers!$B$2:$AR$55, 42, FALSE), D263=6, VLOOKUP(H263, Film_Workers!$B$2:$AR$55, 43)))</f>
        <v>1736</v>
      </c>
      <c r="W263">
        <f>_xlfn.IFS(C263=2014, _xlfn.IFS(D263=1, VLOOKUP(H263, Priv_Workers!$B$2:$AR$55, 2, FALSE), D263=2, VLOOKUP(H263, Priv_Workers!$B$2:$AR$55, 3, FALSE), D263=3, VLOOKUP(H263, Priv_Workers!$B$2:$AR$55, 4, FALSE), D263=4, VLOOKUP(H263, Priv_Workers!$B$2:$AR$55, 5, FALSE), D263=5, VLOOKUP(H263, Priv_Workers!$B$2:$AR$55, 6, FALSE), D263=6, VLOOKUP(H263, Priv_Workers!$B$2:$AR$55, 7, FALSE), D263=7, VLOOKUP(H263, Priv_Workers!$B$2:$AR$55, 8, FALSE), D263=8, VLOOKUP(H263, Priv_Workers!$B$2:$AR$55, 9, FALSE), D263=9, VLOOKUP(H263, Priv_Workers!$B$2:$AR$55, 10, FALSE), D263=10, VLOOKUP(H263, Priv_Workers!$B$2:$AR$55, 11, FALSE), D263=11, VLOOKUP(H263, Priv_Workers!$B$2:$AR$55, 12, FALSE), D263=12, VLOOKUP(H263, Priv_Workers!$B$2:$AR$55, 13, FALSE)), C263=2015, _xlfn.IFS(D263=1, VLOOKUP(H263, Priv_Workers!$B$2:$AR$55, 14, FALSE), D263=2, VLOOKUP(H263, Priv_Workers!$B$2:$AR$55, 15, FALSE), D263=3, VLOOKUP(H263, Priv_Workers!$B$2:$AR$55, 16, FALSE), D263=4, VLOOKUP(H263, Priv_Workers!$B$2:$AR$55, 17, FALSE), D263=5, VLOOKUP(H263, Priv_Workers!$B$2:$AR$55, 18, FALSE), D263=6, VLOOKUP(H263, Priv_Workers!$B$2:$AR$55, 19, FALSE), D263=7, VLOOKUP(H263, Priv_Workers!$B$2:$AR$55, 20, FALSE), D263=8, VLOOKUP(H263, Priv_Workers!$B$2:$AR$55, 21, FALSE), D263=9, VLOOKUP(H263, Priv_Workers!$B$2:$AR$55, 22, FALSE), D263=10, VLOOKUP(H263, Priv_Workers!$B$2:$AR$55, 23, FALSE), D263=11, VLOOKUP(H263, Priv_Workers!$B$2:$AR$55, 24, FALSE), D263=12, VLOOKUP(H263, Priv_Workers!$B$2:$AR$55, 25, FALSE)), C263=2016, _xlfn.IFS(D263=1, VLOOKUP(H263, Priv_Workers!$B$2:$AR$55, 26, FALSE), D263=2, VLOOKUP(H263, Priv_Workers!$B$2:$AR$55, 27, FALSE), D263=3, VLOOKUP(H263, Priv_Workers!$B$2:$AR$55, 28, FALSE), D263=4, VLOOKUP(H263, Priv_Workers!$B$2:$AR$55, 29, FALSE), D263=5, VLOOKUP(H263, Priv_Workers!$B$2:$AR$55, 30, FALSE), D263=6, VLOOKUP(H263, Priv_Workers!$B$2:$AR$55, 31, FALSE), D263=7, VLOOKUP(H263, Priv_Workers!$B$2:$AR$55, 32, FALSE), D263=8, VLOOKUP(H263, Priv_Workers!$B$2:$AR$55, 33, FALSE), D263=9, VLOOKUP(H263, Priv_Workers!$B$2:$AR$55, 34, FALSE), D263=10, VLOOKUP(H263, Priv_Workers!$B$2:$AR$55, 35, FALSE), D263=11, VLOOKUP(H263, Priv_Workers!$B$2:$AR$55, 36, FALSE), D263=12, VLOOKUP(H263, Priv_Workers!$B$2:$AR$55, 37, FALSE)), C263=2017, _xlfn.IFS(D263=1, VLOOKUP(H263, Priv_Workers!$B$2:$AR$55, 38, FALSE), D263=2, VLOOKUP(H263, Priv_Workers!$B$2:$AR$55, 39, FALSE), D263=3, VLOOKUP(H263, Priv_Workers!$B$2:$AR$55, 40, FALSE), D263=4, VLOOKUP(H263, Priv_Workers!$B$2:$AR$55, 41, FALSE), D263=5, VLOOKUP(H263, Priv_Workers!$B$2:$AR$55, 42, FALSE), D263=6, VLOOKUP(H263, Priv_Workers!$B$2:$AR$55, 43)))</f>
        <v>1045004</v>
      </c>
      <c r="X263" s="15">
        <f t="shared" si="35"/>
        <v>1.6612376603343144E-3</v>
      </c>
      <c r="Y263" s="8">
        <f>_xlfn.IFS(C263=2014, _xlfn.IFS(E263=1, VLOOKUP(H263, Wage_Info!$B$2:$AD$55, 2, FALSE), E263=2, VLOOKUP(H263, Wage_Info!$B$2:$AD$55, 3, FALSE), E263=3, VLOOKUP(H263, Wage_Info!$B$2:$AD$55, 4, FALSE), E263=4, VLOOKUP(H263, Wage_Info!$B$2:$AD$55, 5, FALSE)), C263=2015, _xlfn.IFS(E263=1, VLOOKUP(H263, Wage_Info!$B$2:$AD$55, 6, FALSE), E263=2, VLOOKUP(H263, Wage_Info!$B$2:$AD$55, 7, FALSE), E263=3, VLOOKUP(H263, Wage_Info!$B$2:$AD$55, 8, FALSE), E263=4, VLOOKUP(H263, Wage_Info!$B$2:$AD$55, 9, FALSE)), C263=2016, _xlfn.IFS(E263=1, VLOOKUP(H263, Wage_Info!$B$2:$AD$55, 10, FALSE), E263=2, VLOOKUP(H263, Wage_Info!$B$2:$AD$55, 11, FALSE), E263=3, VLOOKUP(H263, Wage_Info!$B$2:$AD$55, 12, FALSE), E263=4, VLOOKUP(H263, Wage_Info!$B$2:$AD$55, 13, FALSE)), C263=2017, _xlfn.IFS(E263=1, VLOOKUP(H263, Wage_Info!$B$2:$AD$55, 14, FALSE), E263=2, VLOOKUP(H263, Wage_Info!$B$2:$AD$55, 15, FALSE)))</f>
        <v>18741544</v>
      </c>
      <c r="Z263" s="8">
        <f>_xlfn.IFS(C263=2014, _xlfn.IFS(E263=1, VLOOKUP(H263, Wage_Info!$B$2:$AD$55, 16, FALSE), E263=2, VLOOKUP(H263, Wage_Info!$B$2:$AD$55, 17, FALSE), E263=3, VLOOKUP(H263, Wage_Info!$B$2:$AD$55, 18, FALSE), E263=4, VLOOKUP(H263, Wage_Info!$B$2:$AD$55, 19, FALSE)), C263=2015, _xlfn.IFS(E263=1, VLOOKUP(H263, Wage_Info!$B$2:$AD$55, 20, FALSE), E263=2, VLOOKUP(H263, Wage_Info!$B$2:$AD$55, 21, FALSE), E263=3, VLOOKUP(H263, Wage_Info!$B$2:$AD$55, 22, FALSE), E263=4, VLOOKUP(H263, Wage_Info!$B$2:$AD$55, 23, FALSE)), C263=2016, _xlfn.IFS(E263=1, VLOOKUP(H263, Wage_Info!$B$2:$AD$55, 24, FALSE), E263=2, VLOOKUP(H263, Wage_Info!$B$2:$AD$55, 25, FALSE), E263=3, VLOOKUP(H263, Wage_Info!$B$2:$AD$55, 26, FALSE), E263=4, VLOOKUP(H263, Wage_Info!$B$2:$AD$55, 27, FALSE)), C263=2017, _xlfn.IFS(E263=1, VLOOKUP(H263, Wage_Info!$B$2:$AD$55, 28, FALSE), E263=2, VLOOKUP(H263, Wage_Info!$B$2:$AD$55, 29, FALSE)))</f>
        <v>11042886031</v>
      </c>
      <c r="AA263" s="16">
        <f t="shared" si="36"/>
        <v>1.6971599586727637E-3</v>
      </c>
      <c r="AB263">
        <f>Key!C353</f>
        <v>1</v>
      </c>
      <c r="AC263">
        <f t="shared" si="37"/>
        <v>0</v>
      </c>
      <c r="AD263">
        <f t="shared" si="38"/>
        <v>0</v>
      </c>
      <c r="AE263">
        <f t="shared" si="39"/>
        <v>0</v>
      </c>
    </row>
    <row r="264" spans="1:31" x14ac:dyDescent="0.3">
      <c r="A264">
        <v>353</v>
      </c>
      <c r="B264">
        <v>33</v>
      </c>
      <c r="C264">
        <v>2014</v>
      </c>
      <c r="D264">
        <v>4</v>
      </c>
      <c r="E264">
        <f t="shared" si="32"/>
        <v>2</v>
      </c>
      <c r="F264">
        <v>2015</v>
      </c>
      <c r="G264" t="s">
        <v>284</v>
      </c>
      <c r="H264" s="13">
        <f>VALUE(IF(G264="foreign",53,SUBSTITUTE(G264,G264,VLOOKUP(G264,Key!$F$2:$G$55,2,))))</f>
        <v>11</v>
      </c>
      <c r="I264" t="s">
        <v>701</v>
      </c>
      <c r="J264">
        <f>VALUE(_xlfn.IFS(I264="foreign",53,I264="fictional",54,NOT(OR(I264="foreign",I264="fictional")),SUBSTITUTE(I264,I264,VLOOKUP(I264,Key!$F$2:$G$55,2,))))</f>
        <v>8</v>
      </c>
      <c r="K264">
        <f t="shared" si="33"/>
        <v>0</v>
      </c>
      <c r="L264">
        <f>VLOOKUP(H264, Key!$G$2:$J$54, 2)</f>
        <v>5</v>
      </c>
      <c r="M264">
        <f>VLOOKUP(J264, Key!$G$2:$J$54, 2)</f>
        <v>0</v>
      </c>
      <c r="N264">
        <f>VLOOKUP("*"&amp;G264&amp;"*",Key!$M$2:$N$6,2,FALSE)</f>
        <v>3</v>
      </c>
      <c r="O264">
        <f>VLOOKUP("*"&amp;G264&amp;"*",Key!$Q$2:$R$11,2,FALSE)</f>
        <v>7</v>
      </c>
      <c r="P264">
        <v>3618</v>
      </c>
      <c r="Q264" s="8">
        <v>84000000</v>
      </c>
      <c r="R264" t="s">
        <v>246</v>
      </c>
      <c r="S264">
        <f>VLOOKUP(R264, Key!$T$2:$U$27, 2, FALSE)</f>
        <v>6</v>
      </c>
      <c r="T264">
        <f t="shared" si="34"/>
        <v>0</v>
      </c>
      <c r="U264">
        <f>_xlfn.IFS(F264=2017, VLOOKUP(H264, 'State Pop'!$B$2:$F$55,5),F264=2016, VLOOKUP(H264, 'State Pop'!$B$2:$F$55,4), F264=2015, VLOOKUP(H264, 'State Pop'!$B$2:$F$55,3), F264=2014, VLOOKUP(H264, 'State Pop'!$B$2:$F$55,2))</f>
        <v>10199533</v>
      </c>
      <c r="V264">
        <f>_xlfn.IFS(C264=2014, _xlfn.IFS(D264=1, VLOOKUP(H264, Film_Workers!$B$2:$AR$55, 2, FALSE), D264=2, VLOOKUP(H264, Film_Workers!$B$2:$AR$55, 3, FALSE), D264=3, VLOOKUP(H264, Film_Workers!$B$2:$AR$55, 4, FALSE), D264=4, VLOOKUP(H264, Film_Workers!$B$2:$AR$55, 5, FALSE), D264=5, VLOOKUP(H264, Film_Workers!$B$2:$AR$55, 6, FALSE), D264=6, VLOOKUP(H264, Film_Workers!$B$2:$AR$55, 7, FALSE), D264=7, VLOOKUP(H264, Film_Workers!$B$2:$AR$55, 8, FALSE), D264=8, VLOOKUP(H264, Film_Workers!$B$2:$AR$55, 9, FALSE), D264=9, VLOOKUP(H264, Film_Workers!$B$2:$AR$55, 10, FALSE), D264=10, VLOOKUP(H264, Film_Workers!$B$2:$AR$55, 11, FALSE), D264=11, VLOOKUP(H264, Film_Workers!$B$2:$AR$55, 12, FALSE), D264=12, VLOOKUP(H264, Film_Workers!$B$2:$AR$55, 13, FALSE)), C264=2015, _xlfn.IFS(D264=1, VLOOKUP(H264, Film_Workers!$B$2:$AR$55, 14, FALSE), D264=2, VLOOKUP(H264, Film_Workers!$B$2:$AR$55, 15, FALSE), D264=3, VLOOKUP(H264, Film_Workers!$B$2:$AR$55, 16, FALSE), D264=4, VLOOKUP(H264, Film_Workers!$B$2:$AR$55, 17, FALSE), D264=5, VLOOKUP(H264, Film_Workers!$B$2:$AR$55, 18, FALSE), D264=6, VLOOKUP(H264, Film_Workers!$B$2:$AR$55, 19, FALSE), D264=7, VLOOKUP(H264, Film_Workers!$B$2:$AR$55, 20, FALSE), D264=8, VLOOKUP(H264, Film_Workers!$B$2:$AR$55, 21, FALSE), D264=9, VLOOKUP(H264, Film_Workers!$B$2:$AR$55, 22, FALSE), D264=10, VLOOKUP(H264, Film_Workers!$B$2:$AR$55, 23, FALSE), D264=11, VLOOKUP(H264, Film_Workers!$B$2:$AR$55, 24, FALSE), D264=12, VLOOKUP(H264, Film_Workers!$B$2:$AR$55, 25, FALSE)), C264=2016, _xlfn.IFS(D264=1, VLOOKUP(H264, Film_Workers!$B$2:$AR$55, 26, FALSE), D264=2, VLOOKUP(H264, Film_Workers!$B$2:$AR$55, 27, FALSE), D264=3, VLOOKUP(H264, Film_Workers!$B$2:$AR$55, 28, FALSE), D264=4, VLOOKUP(H264, Film_Workers!$B$2:$AR$55, 29, FALSE), D264=5, VLOOKUP(H264, Film_Workers!$B$2:$AR$55, 30, FALSE), D264=6, VLOOKUP(H264, Film_Workers!$B$2:$AR$55, 31, FALSE), D264=7, VLOOKUP(H264, Film_Workers!$B$2:$AR$55, 32, FALSE), D264=8, VLOOKUP(H264, Film_Workers!$B$2:$AR$55, 33, FALSE), D264=9, VLOOKUP(H264, Film_Workers!$B$2:$AR$55, 34, FALSE), D264=10, VLOOKUP(H264, Film_Workers!$B$2:$AR$55, 35, FALSE), D264=11, VLOOKUP(H264, Film_Workers!$B$2:$AR$55, 36, FALSE), D264=12, VLOOKUP(H264, Film_Workers!$B$2:$AR$55, 37, FALSE)), C264=2017, _xlfn.IFS(D264=1, VLOOKUP(H264, Film_Workers!$B$2:$AR$55, 38, FALSE), D264=2, VLOOKUP(H264, Film_Workers!$B$2:$AR$55, 39, FALSE), D264=3, VLOOKUP(H264, Film_Workers!$B$2:$AR$55, 40, FALSE), D264=4, VLOOKUP(H264, Film_Workers!$B$2:$AR$55, 41, FALSE), D264=5, VLOOKUP(H264, Film_Workers!$B$2:$AR$55, 42, FALSE), D264=6, VLOOKUP(H264, Film_Workers!$B$2:$AR$55, 43)))</f>
        <v>4355</v>
      </c>
      <c r="W264">
        <f>_xlfn.IFS(C264=2014, _xlfn.IFS(D264=1, VLOOKUP(H264, Priv_Workers!$B$2:$AR$55, 2, FALSE), D264=2, VLOOKUP(H264, Priv_Workers!$B$2:$AR$55, 3, FALSE), D264=3, VLOOKUP(H264, Priv_Workers!$B$2:$AR$55, 4, FALSE), D264=4, VLOOKUP(H264, Priv_Workers!$B$2:$AR$55, 5, FALSE), D264=5, VLOOKUP(H264, Priv_Workers!$B$2:$AR$55, 6, FALSE), D264=6, VLOOKUP(H264, Priv_Workers!$B$2:$AR$55, 7, FALSE), D264=7, VLOOKUP(H264, Priv_Workers!$B$2:$AR$55, 8, FALSE), D264=8, VLOOKUP(H264, Priv_Workers!$B$2:$AR$55, 9, FALSE), D264=9, VLOOKUP(H264, Priv_Workers!$B$2:$AR$55, 10, FALSE), D264=10, VLOOKUP(H264, Priv_Workers!$B$2:$AR$55, 11, FALSE), D264=11, VLOOKUP(H264, Priv_Workers!$B$2:$AR$55, 12, FALSE), D264=12, VLOOKUP(H264, Priv_Workers!$B$2:$AR$55, 13, FALSE)), C264=2015, _xlfn.IFS(D264=1, VLOOKUP(H264, Priv_Workers!$B$2:$AR$55, 14, FALSE), D264=2, VLOOKUP(H264, Priv_Workers!$B$2:$AR$55, 15, FALSE), D264=3, VLOOKUP(H264, Priv_Workers!$B$2:$AR$55, 16, FALSE), D264=4, VLOOKUP(H264, Priv_Workers!$B$2:$AR$55, 17, FALSE), D264=5, VLOOKUP(H264, Priv_Workers!$B$2:$AR$55, 18, FALSE), D264=6, VLOOKUP(H264, Priv_Workers!$B$2:$AR$55, 19, FALSE), D264=7, VLOOKUP(H264, Priv_Workers!$B$2:$AR$55, 20, FALSE), D264=8, VLOOKUP(H264, Priv_Workers!$B$2:$AR$55, 21, FALSE), D264=9, VLOOKUP(H264, Priv_Workers!$B$2:$AR$55, 22, FALSE), D264=10, VLOOKUP(H264, Priv_Workers!$B$2:$AR$55, 23, FALSE), D264=11, VLOOKUP(H264, Priv_Workers!$B$2:$AR$55, 24, FALSE), D264=12, VLOOKUP(H264, Priv_Workers!$B$2:$AR$55, 25, FALSE)), C264=2016, _xlfn.IFS(D264=1, VLOOKUP(H264, Priv_Workers!$B$2:$AR$55, 26, FALSE), D264=2, VLOOKUP(H264, Priv_Workers!$B$2:$AR$55, 27, FALSE), D264=3, VLOOKUP(H264, Priv_Workers!$B$2:$AR$55, 28, FALSE), D264=4, VLOOKUP(H264, Priv_Workers!$B$2:$AR$55, 29, FALSE), D264=5, VLOOKUP(H264, Priv_Workers!$B$2:$AR$55, 30, FALSE), D264=6, VLOOKUP(H264, Priv_Workers!$B$2:$AR$55, 31, FALSE), D264=7, VLOOKUP(H264, Priv_Workers!$B$2:$AR$55, 32, FALSE), D264=8, VLOOKUP(H264, Priv_Workers!$B$2:$AR$55, 33, FALSE), D264=9, VLOOKUP(H264, Priv_Workers!$B$2:$AR$55, 34, FALSE), D264=10, VLOOKUP(H264, Priv_Workers!$B$2:$AR$55, 35, FALSE), D264=11, VLOOKUP(H264, Priv_Workers!$B$2:$AR$55, 36, FALSE), D264=12, VLOOKUP(H264, Priv_Workers!$B$2:$AR$55, 37, FALSE)), C264=2017, _xlfn.IFS(D264=1, VLOOKUP(H264, Priv_Workers!$B$2:$AR$55, 38, FALSE), D264=2, VLOOKUP(H264, Priv_Workers!$B$2:$AR$55, 39, FALSE), D264=3, VLOOKUP(H264, Priv_Workers!$B$2:$AR$55, 40, FALSE), D264=4, VLOOKUP(H264, Priv_Workers!$B$2:$AR$55, 41, FALSE), D264=5, VLOOKUP(H264, Priv_Workers!$B$2:$AR$55, 42, FALSE), D264=6, VLOOKUP(H264, Priv_Workers!$B$2:$AR$55, 43)))</f>
        <v>3373327</v>
      </c>
      <c r="X264" s="15">
        <f t="shared" si="35"/>
        <v>1.2910103289719614E-3</v>
      </c>
      <c r="Y264" s="8">
        <f>_xlfn.IFS(C264=2014, _xlfn.IFS(E264=1, VLOOKUP(H264, Wage_Info!$B$2:$AD$55, 2, FALSE), E264=2, VLOOKUP(H264, Wage_Info!$B$2:$AD$55, 3, FALSE), E264=3, VLOOKUP(H264, Wage_Info!$B$2:$AD$55, 4, FALSE), E264=4, VLOOKUP(H264, Wage_Info!$B$2:$AD$55, 5, FALSE)), C264=2015, _xlfn.IFS(E264=1, VLOOKUP(H264, Wage_Info!$B$2:$AD$55, 6, FALSE), E264=2, VLOOKUP(H264, Wage_Info!$B$2:$AD$55, 7, FALSE), E264=3, VLOOKUP(H264, Wage_Info!$B$2:$AD$55, 8, FALSE), E264=4, VLOOKUP(H264, Wage_Info!$B$2:$AD$55, 9, FALSE)), C264=2016, _xlfn.IFS(E264=1, VLOOKUP(H264, Wage_Info!$B$2:$AD$55, 10, FALSE), E264=2, VLOOKUP(H264, Wage_Info!$B$2:$AD$55, 11, FALSE), E264=3, VLOOKUP(H264, Wage_Info!$B$2:$AD$55, 12, FALSE), E264=4, VLOOKUP(H264, Wage_Info!$B$2:$AD$55, 13, FALSE)), C264=2017, _xlfn.IFS(E264=1, VLOOKUP(H264, Wage_Info!$B$2:$AD$55, 14, FALSE), E264=2, VLOOKUP(H264, Wage_Info!$B$2:$AD$55, 15, FALSE)))</f>
        <v>46899538</v>
      </c>
      <c r="Z264" s="8">
        <f>_xlfn.IFS(C264=2014, _xlfn.IFS(E264=1, VLOOKUP(H264, Wage_Info!$B$2:$AD$55, 16, FALSE), E264=2, VLOOKUP(H264, Wage_Info!$B$2:$AD$55, 17, FALSE), E264=3, VLOOKUP(H264, Wage_Info!$B$2:$AD$55, 18, FALSE), E264=4, VLOOKUP(H264, Wage_Info!$B$2:$AD$55, 19, FALSE)), C264=2015, _xlfn.IFS(E264=1, VLOOKUP(H264, Wage_Info!$B$2:$AD$55, 20, FALSE), E264=2, VLOOKUP(H264, Wage_Info!$B$2:$AD$55, 21, FALSE), E264=3, VLOOKUP(H264, Wage_Info!$B$2:$AD$55, 22, FALSE), E264=4, VLOOKUP(H264, Wage_Info!$B$2:$AD$55, 23, FALSE)), C264=2016, _xlfn.IFS(E264=1, VLOOKUP(H264, Wage_Info!$B$2:$AD$55, 24, FALSE), E264=2, VLOOKUP(H264, Wage_Info!$B$2:$AD$55, 25, FALSE), E264=3, VLOOKUP(H264, Wage_Info!$B$2:$AD$55, 26, FALSE), E264=4, VLOOKUP(H264, Wage_Info!$B$2:$AD$55, 27, FALSE)), C264=2017, _xlfn.IFS(E264=1, VLOOKUP(H264, Wage_Info!$B$2:$AD$55, 28, FALSE), E264=2, VLOOKUP(H264, Wage_Info!$B$2:$AD$55, 29, FALSE)))</f>
        <v>39270356607</v>
      </c>
      <c r="AA264" s="16">
        <f t="shared" si="36"/>
        <v>1.1942732903943145E-3</v>
      </c>
      <c r="AB264">
        <f>Key!C354</f>
        <v>1</v>
      </c>
      <c r="AC264">
        <f t="shared" si="37"/>
        <v>0</v>
      </c>
      <c r="AD264">
        <f t="shared" si="38"/>
        <v>0</v>
      </c>
      <c r="AE264">
        <f t="shared" si="39"/>
        <v>0</v>
      </c>
    </row>
    <row r="265" spans="1:31" x14ac:dyDescent="0.3">
      <c r="A265">
        <v>355</v>
      </c>
      <c r="B265">
        <v>35</v>
      </c>
      <c r="C265">
        <v>2014</v>
      </c>
      <c r="D265">
        <v>4</v>
      </c>
      <c r="E265">
        <f t="shared" si="32"/>
        <v>2</v>
      </c>
      <c r="F265">
        <v>2015</v>
      </c>
      <c r="G265" t="s">
        <v>187</v>
      </c>
      <c r="H265" s="13">
        <f>VALUE(IF(G265="foreign",53,SUBSTITUTE(G265,G265,VLOOKUP(G265,Key!$F$2:$G$55,2,))))</f>
        <v>53</v>
      </c>
      <c r="I265" t="s">
        <v>216</v>
      </c>
      <c r="J265">
        <f>VALUE(_xlfn.IFS(I265="foreign",53,I265="fictional",54,NOT(OR(I265="foreign",I265="fictional")),SUBSTITUTE(I265,I265,VLOOKUP(I265,Key!$F$2:$G$55,2,))))</f>
        <v>54</v>
      </c>
      <c r="K265">
        <f t="shared" si="33"/>
        <v>0</v>
      </c>
      <c r="L265">
        <f>VLOOKUP(H265, Key!$G$2:$J$54, 2)</f>
        <v>0</v>
      </c>
      <c r="M265">
        <f>VLOOKUP(J265, Key!$G$2:$J$54, 2)</f>
        <v>0</v>
      </c>
      <c r="N265">
        <f>VLOOKUP("*"&amp;G265&amp;"*",Key!$M$2:$N$6,2,FALSE)</f>
        <v>0</v>
      </c>
      <c r="O265">
        <f>VLOOKUP("*"&amp;G265&amp;"*",Key!$Q$2:$R$11,2,FALSE)</f>
        <v>0</v>
      </c>
      <c r="P265">
        <v>3515</v>
      </c>
      <c r="Q265" s="8">
        <v>150000000</v>
      </c>
      <c r="R265" t="s">
        <v>176</v>
      </c>
      <c r="S265">
        <f>VLOOKUP(R265, Key!$T$2:$U$27, 2, FALSE)</f>
        <v>3</v>
      </c>
      <c r="T265">
        <f t="shared" si="34"/>
        <v>0</v>
      </c>
      <c r="U265">
        <f>_xlfn.IFS(F265=2017, VLOOKUP(H265, 'State Pop'!$B$2:$F$55,5),F265=2016, VLOOKUP(H265, 'State Pop'!$B$2:$F$55,4), F265=2015, VLOOKUP(H265, 'State Pop'!$B$2:$F$55,3), F265=2014, VLOOKUP(H265, 'State Pop'!$B$2:$F$55,2))</f>
        <v>0</v>
      </c>
      <c r="V265">
        <f>_xlfn.IFS(C265=2014, _xlfn.IFS(D265=1, VLOOKUP(H265, Film_Workers!$B$2:$AR$55, 2, FALSE), D265=2, VLOOKUP(H265, Film_Workers!$B$2:$AR$55, 3, FALSE), D265=3, VLOOKUP(H265, Film_Workers!$B$2:$AR$55, 4, FALSE), D265=4, VLOOKUP(H265, Film_Workers!$B$2:$AR$55, 5, FALSE), D265=5, VLOOKUP(H265, Film_Workers!$B$2:$AR$55, 6, FALSE), D265=6, VLOOKUP(H265, Film_Workers!$B$2:$AR$55, 7, FALSE), D265=7, VLOOKUP(H265, Film_Workers!$B$2:$AR$55, 8, FALSE), D265=8, VLOOKUP(H265, Film_Workers!$B$2:$AR$55, 9, FALSE), D265=9, VLOOKUP(H265, Film_Workers!$B$2:$AR$55, 10, FALSE), D265=10, VLOOKUP(H265, Film_Workers!$B$2:$AR$55, 11, FALSE), D265=11, VLOOKUP(H265, Film_Workers!$B$2:$AR$55, 12, FALSE), D265=12, VLOOKUP(H265, Film_Workers!$B$2:$AR$55, 13, FALSE)), C265=2015, _xlfn.IFS(D265=1, VLOOKUP(H265, Film_Workers!$B$2:$AR$55, 14, FALSE), D265=2, VLOOKUP(H265, Film_Workers!$B$2:$AR$55, 15, FALSE), D265=3, VLOOKUP(H265, Film_Workers!$B$2:$AR$55, 16, FALSE), D265=4, VLOOKUP(H265, Film_Workers!$B$2:$AR$55, 17, FALSE), D265=5, VLOOKUP(H265, Film_Workers!$B$2:$AR$55, 18, FALSE), D265=6, VLOOKUP(H265, Film_Workers!$B$2:$AR$55, 19, FALSE), D265=7, VLOOKUP(H265, Film_Workers!$B$2:$AR$55, 20, FALSE), D265=8, VLOOKUP(H265, Film_Workers!$B$2:$AR$55, 21, FALSE), D265=9, VLOOKUP(H265, Film_Workers!$B$2:$AR$55, 22, FALSE), D265=10, VLOOKUP(H265, Film_Workers!$B$2:$AR$55, 23, FALSE), D265=11, VLOOKUP(H265, Film_Workers!$B$2:$AR$55, 24, FALSE), D265=12, VLOOKUP(H265, Film_Workers!$B$2:$AR$55, 25, FALSE)), C265=2016, _xlfn.IFS(D265=1, VLOOKUP(H265, Film_Workers!$B$2:$AR$55, 26, FALSE), D265=2, VLOOKUP(H265, Film_Workers!$B$2:$AR$55, 27, FALSE), D265=3, VLOOKUP(H265, Film_Workers!$B$2:$AR$55, 28, FALSE), D265=4, VLOOKUP(H265, Film_Workers!$B$2:$AR$55, 29, FALSE), D265=5, VLOOKUP(H265, Film_Workers!$B$2:$AR$55, 30, FALSE), D265=6, VLOOKUP(H265, Film_Workers!$B$2:$AR$55, 31, FALSE), D265=7, VLOOKUP(H265, Film_Workers!$B$2:$AR$55, 32, FALSE), D265=8, VLOOKUP(H265, Film_Workers!$B$2:$AR$55, 33, FALSE), D265=9, VLOOKUP(H265, Film_Workers!$B$2:$AR$55, 34, FALSE), D265=10, VLOOKUP(H265, Film_Workers!$B$2:$AR$55, 35, FALSE), D265=11, VLOOKUP(H265, Film_Workers!$B$2:$AR$55, 36, FALSE), D265=12, VLOOKUP(H265, Film_Workers!$B$2:$AR$55, 37, FALSE)), C265=2017, _xlfn.IFS(D265=1, VLOOKUP(H265, Film_Workers!$B$2:$AR$55, 38, FALSE), D265=2, VLOOKUP(H265, Film_Workers!$B$2:$AR$55, 39, FALSE), D265=3, VLOOKUP(H265, Film_Workers!$B$2:$AR$55, 40, FALSE), D265=4, VLOOKUP(H265, Film_Workers!$B$2:$AR$55, 41, FALSE), D265=5, VLOOKUP(H265, Film_Workers!$B$2:$AR$55, 42, FALSE), D265=6, VLOOKUP(H265, Film_Workers!$B$2:$AR$55, 43)))</f>
        <v>0</v>
      </c>
      <c r="W265">
        <f>_xlfn.IFS(C265=2014, _xlfn.IFS(D265=1, VLOOKUP(H265, Priv_Workers!$B$2:$AR$55, 2, FALSE), D265=2, VLOOKUP(H265, Priv_Workers!$B$2:$AR$55, 3, FALSE), D265=3, VLOOKUP(H265, Priv_Workers!$B$2:$AR$55, 4, FALSE), D265=4, VLOOKUP(H265, Priv_Workers!$B$2:$AR$55, 5, FALSE), D265=5, VLOOKUP(H265, Priv_Workers!$B$2:$AR$55, 6, FALSE), D265=6, VLOOKUP(H265, Priv_Workers!$B$2:$AR$55, 7, FALSE), D265=7, VLOOKUP(H265, Priv_Workers!$B$2:$AR$55, 8, FALSE), D265=8, VLOOKUP(H265, Priv_Workers!$B$2:$AR$55, 9, FALSE), D265=9, VLOOKUP(H265, Priv_Workers!$B$2:$AR$55, 10, FALSE), D265=10, VLOOKUP(H265, Priv_Workers!$B$2:$AR$55, 11, FALSE), D265=11, VLOOKUP(H265, Priv_Workers!$B$2:$AR$55, 12, FALSE), D265=12, VLOOKUP(H265, Priv_Workers!$B$2:$AR$55, 13, FALSE)), C265=2015, _xlfn.IFS(D265=1, VLOOKUP(H265, Priv_Workers!$B$2:$AR$55, 14, FALSE), D265=2, VLOOKUP(H265, Priv_Workers!$B$2:$AR$55, 15, FALSE), D265=3, VLOOKUP(H265, Priv_Workers!$B$2:$AR$55, 16, FALSE), D265=4, VLOOKUP(H265, Priv_Workers!$B$2:$AR$55, 17, FALSE), D265=5, VLOOKUP(H265, Priv_Workers!$B$2:$AR$55, 18, FALSE), D265=6, VLOOKUP(H265, Priv_Workers!$B$2:$AR$55, 19, FALSE), D265=7, VLOOKUP(H265, Priv_Workers!$B$2:$AR$55, 20, FALSE), D265=8, VLOOKUP(H265, Priv_Workers!$B$2:$AR$55, 21, FALSE), D265=9, VLOOKUP(H265, Priv_Workers!$B$2:$AR$55, 22, FALSE), D265=10, VLOOKUP(H265, Priv_Workers!$B$2:$AR$55, 23, FALSE), D265=11, VLOOKUP(H265, Priv_Workers!$B$2:$AR$55, 24, FALSE), D265=12, VLOOKUP(H265, Priv_Workers!$B$2:$AR$55, 25, FALSE)), C265=2016, _xlfn.IFS(D265=1, VLOOKUP(H265, Priv_Workers!$B$2:$AR$55, 26, FALSE), D265=2, VLOOKUP(H265, Priv_Workers!$B$2:$AR$55, 27, FALSE), D265=3, VLOOKUP(H265, Priv_Workers!$B$2:$AR$55, 28, FALSE), D265=4, VLOOKUP(H265, Priv_Workers!$B$2:$AR$55, 29, FALSE), D265=5, VLOOKUP(H265, Priv_Workers!$B$2:$AR$55, 30, FALSE), D265=6, VLOOKUP(H265, Priv_Workers!$B$2:$AR$55, 31, FALSE), D265=7, VLOOKUP(H265, Priv_Workers!$B$2:$AR$55, 32, FALSE), D265=8, VLOOKUP(H265, Priv_Workers!$B$2:$AR$55, 33, FALSE), D265=9, VLOOKUP(H265, Priv_Workers!$B$2:$AR$55, 34, FALSE), D265=10, VLOOKUP(H265, Priv_Workers!$B$2:$AR$55, 35, FALSE), D265=11, VLOOKUP(H265, Priv_Workers!$B$2:$AR$55, 36, FALSE), D265=12, VLOOKUP(H265, Priv_Workers!$B$2:$AR$55, 37, FALSE)), C265=2017, _xlfn.IFS(D265=1, VLOOKUP(H265, Priv_Workers!$B$2:$AR$55, 38, FALSE), D265=2, VLOOKUP(H265, Priv_Workers!$B$2:$AR$55, 39, FALSE), D265=3, VLOOKUP(H265, Priv_Workers!$B$2:$AR$55, 40, FALSE), D265=4, VLOOKUP(H265, Priv_Workers!$B$2:$AR$55, 41, FALSE), D265=5, VLOOKUP(H265, Priv_Workers!$B$2:$AR$55, 42, FALSE), D265=6, VLOOKUP(H265, Priv_Workers!$B$2:$AR$55, 43)))</f>
        <v>0</v>
      </c>
      <c r="X265" s="15" t="e">
        <f t="shared" si="35"/>
        <v>#DIV/0!</v>
      </c>
      <c r="Y265" s="8">
        <f>_xlfn.IFS(C265=2014, _xlfn.IFS(E265=1, VLOOKUP(H265, Wage_Info!$B$2:$AD$55, 2, FALSE), E265=2, VLOOKUP(H265, Wage_Info!$B$2:$AD$55, 3, FALSE), E265=3, VLOOKUP(H265, Wage_Info!$B$2:$AD$55, 4, FALSE), E265=4, VLOOKUP(H265, Wage_Info!$B$2:$AD$55, 5, FALSE)), C265=2015, _xlfn.IFS(E265=1, VLOOKUP(H265, Wage_Info!$B$2:$AD$55, 6, FALSE), E265=2, VLOOKUP(H265, Wage_Info!$B$2:$AD$55, 7, FALSE), E265=3, VLOOKUP(H265, Wage_Info!$B$2:$AD$55, 8, FALSE), E265=4, VLOOKUP(H265, Wage_Info!$B$2:$AD$55, 9, FALSE)), C265=2016, _xlfn.IFS(E265=1, VLOOKUP(H265, Wage_Info!$B$2:$AD$55, 10, FALSE), E265=2, VLOOKUP(H265, Wage_Info!$B$2:$AD$55, 11, FALSE), E265=3, VLOOKUP(H265, Wage_Info!$B$2:$AD$55, 12, FALSE), E265=4, VLOOKUP(H265, Wage_Info!$B$2:$AD$55, 13, FALSE)), C265=2017, _xlfn.IFS(E265=1, VLOOKUP(H265, Wage_Info!$B$2:$AD$55, 14, FALSE), E265=2, VLOOKUP(H265, Wage_Info!$B$2:$AD$55, 15, FALSE)))</f>
        <v>0</v>
      </c>
      <c r="Z265" s="8">
        <f>_xlfn.IFS(C265=2014, _xlfn.IFS(E265=1, VLOOKUP(H265, Wage_Info!$B$2:$AD$55, 16, FALSE), E265=2, VLOOKUP(H265, Wage_Info!$B$2:$AD$55, 17, FALSE), E265=3, VLOOKUP(H265, Wage_Info!$B$2:$AD$55, 18, FALSE), E265=4, VLOOKUP(H265, Wage_Info!$B$2:$AD$55, 19, FALSE)), C265=2015, _xlfn.IFS(E265=1, VLOOKUP(H265, Wage_Info!$B$2:$AD$55, 20, FALSE), E265=2, VLOOKUP(H265, Wage_Info!$B$2:$AD$55, 21, FALSE), E265=3, VLOOKUP(H265, Wage_Info!$B$2:$AD$55, 22, FALSE), E265=4, VLOOKUP(H265, Wage_Info!$B$2:$AD$55, 23, FALSE)), C265=2016, _xlfn.IFS(E265=1, VLOOKUP(H265, Wage_Info!$B$2:$AD$55, 24, FALSE), E265=2, VLOOKUP(H265, Wage_Info!$B$2:$AD$55, 25, FALSE), E265=3, VLOOKUP(H265, Wage_Info!$B$2:$AD$55, 26, FALSE), E265=4, VLOOKUP(H265, Wage_Info!$B$2:$AD$55, 27, FALSE)), C265=2017, _xlfn.IFS(E265=1, VLOOKUP(H265, Wage_Info!$B$2:$AD$55, 28, FALSE), E265=2, VLOOKUP(H265, Wage_Info!$B$2:$AD$55, 29, FALSE)))</f>
        <v>0</v>
      </c>
      <c r="AA265" s="16" t="e">
        <f t="shared" si="36"/>
        <v>#DIV/0!</v>
      </c>
      <c r="AB265">
        <f>Key!C356</f>
        <v>1</v>
      </c>
      <c r="AC265">
        <f t="shared" si="37"/>
        <v>0</v>
      </c>
      <c r="AD265">
        <f t="shared" si="38"/>
        <v>0</v>
      </c>
      <c r="AE265">
        <f t="shared" si="39"/>
        <v>0</v>
      </c>
    </row>
    <row r="266" spans="1:31" x14ac:dyDescent="0.3">
      <c r="A266">
        <v>407</v>
      </c>
      <c r="B266">
        <v>87</v>
      </c>
      <c r="C266">
        <v>2014</v>
      </c>
      <c r="D266">
        <v>4</v>
      </c>
      <c r="E266">
        <f t="shared" si="32"/>
        <v>2</v>
      </c>
      <c r="F266">
        <v>2015</v>
      </c>
      <c r="G266" t="s">
        <v>293</v>
      </c>
      <c r="H266" s="13">
        <f>VALUE(IF(G266="foreign",53,SUBSTITUTE(G266,G266,VLOOKUP(G266,Key!$F$2:$G$55,2,))))</f>
        <v>19</v>
      </c>
      <c r="I266" t="s">
        <v>562</v>
      </c>
      <c r="J266">
        <f>VALUE(_xlfn.IFS(I266="foreign",53,I266="fictional",54,NOT(OR(I266="foreign",I266="fictional")),SUBSTITUTE(I266,I266,VLOOKUP(I266,Key!$F$2:$G$55,2,))))</f>
        <v>49</v>
      </c>
      <c r="K266">
        <f t="shared" si="33"/>
        <v>0</v>
      </c>
      <c r="L266">
        <f>VLOOKUP(H266, Key!$G$2:$J$54, 2)</f>
        <v>4</v>
      </c>
      <c r="M266">
        <f>VLOOKUP(J266, Key!$G$2:$J$54, 2)</f>
        <v>3</v>
      </c>
      <c r="N266">
        <f>VLOOKUP("*"&amp;G266&amp;"*",Key!$M$2:$N$6,2,FALSE)</f>
        <v>3</v>
      </c>
      <c r="O266">
        <f>VLOOKUP("*"&amp;G266&amp;"*",Key!$Q$2:$R$11,2,FALSE)</f>
        <v>9</v>
      </c>
      <c r="P266">
        <v>2778</v>
      </c>
      <c r="Q266" s="8">
        <v>28000000</v>
      </c>
      <c r="R266" t="s">
        <v>215</v>
      </c>
      <c r="S266">
        <f>VLOOKUP(R266, Key!$T$2:$U$27, 2, FALSE)</f>
        <v>7</v>
      </c>
      <c r="T266">
        <f t="shared" si="34"/>
        <v>1</v>
      </c>
      <c r="U266">
        <f>_xlfn.IFS(F266=2017, VLOOKUP(H266, 'State Pop'!$B$2:$F$55,5),F266=2016, VLOOKUP(H266, 'State Pop'!$B$2:$F$55,4), F266=2015, VLOOKUP(H266, 'State Pop'!$B$2:$F$55,3), F266=2014, VLOOKUP(H266, 'State Pop'!$B$2:$F$55,2))</f>
        <v>4671211</v>
      </c>
      <c r="V266">
        <f>_xlfn.IFS(C266=2014, _xlfn.IFS(D266=1, VLOOKUP(H266, Film_Workers!$B$2:$AR$55, 2, FALSE), D266=2, VLOOKUP(H266, Film_Workers!$B$2:$AR$55, 3, FALSE), D266=3, VLOOKUP(H266, Film_Workers!$B$2:$AR$55, 4, FALSE), D266=4, VLOOKUP(H266, Film_Workers!$B$2:$AR$55, 5, FALSE), D266=5, VLOOKUP(H266, Film_Workers!$B$2:$AR$55, 6, FALSE), D266=6, VLOOKUP(H266, Film_Workers!$B$2:$AR$55, 7, FALSE), D266=7, VLOOKUP(H266, Film_Workers!$B$2:$AR$55, 8, FALSE), D266=8, VLOOKUP(H266, Film_Workers!$B$2:$AR$55, 9, FALSE), D266=9, VLOOKUP(H266, Film_Workers!$B$2:$AR$55, 10, FALSE), D266=10, VLOOKUP(H266, Film_Workers!$B$2:$AR$55, 11, FALSE), D266=11, VLOOKUP(H266, Film_Workers!$B$2:$AR$55, 12, FALSE), D266=12, VLOOKUP(H266, Film_Workers!$B$2:$AR$55, 13, FALSE)), C266=2015, _xlfn.IFS(D266=1, VLOOKUP(H266, Film_Workers!$B$2:$AR$55, 14, FALSE), D266=2, VLOOKUP(H266, Film_Workers!$B$2:$AR$55, 15, FALSE), D266=3, VLOOKUP(H266, Film_Workers!$B$2:$AR$55, 16, FALSE), D266=4, VLOOKUP(H266, Film_Workers!$B$2:$AR$55, 17, FALSE), D266=5, VLOOKUP(H266, Film_Workers!$B$2:$AR$55, 18, FALSE), D266=6, VLOOKUP(H266, Film_Workers!$B$2:$AR$55, 19, FALSE), D266=7, VLOOKUP(H266, Film_Workers!$B$2:$AR$55, 20, FALSE), D266=8, VLOOKUP(H266, Film_Workers!$B$2:$AR$55, 21, FALSE), D266=9, VLOOKUP(H266, Film_Workers!$B$2:$AR$55, 22, FALSE), D266=10, VLOOKUP(H266, Film_Workers!$B$2:$AR$55, 23, FALSE), D266=11, VLOOKUP(H266, Film_Workers!$B$2:$AR$55, 24, FALSE), D266=12, VLOOKUP(H266, Film_Workers!$B$2:$AR$55, 25, FALSE)), C266=2016, _xlfn.IFS(D266=1, VLOOKUP(H266, Film_Workers!$B$2:$AR$55, 26, FALSE), D266=2, VLOOKUP(H266, Film_Workers!$B$2:$AR$55, 27, FALSE), D266=3, VLOOKUP(H266, Film_Workers!$B$2:$AR$55, 28, FALSE), D266=4, VLOOKUP(H266, Film_Workers!$B$2:$AR$55, 29, FALSE), D266=5, VLOOKUP(H266, Film_Workers!$B$2:$AR$55, 30, FALSE), D266=6, VLOOKUP(H266, Film_Workers!$B$2:$AR$55, 31, FALSE), D266=7, VLOOKUP(H266, Film_Workers!$B$2:$AR$55, 32, FALSE), D266=8, VLOOKUP(H266, Film_Workers!$B$2:$AR$55, 33, FALSE), D266=9, VLOOKUP(H266, Film_Workers!$B$2:$AR$55, 34, FALSE), D266=10, VLOOKUP(H266, Film_Workers!$B$2:$AR$55, 35, FALSE), D266=11, VLOOKUP(H266, Film_Workers!$B$2:$AR$55, 36, FALSE), D266=12, VLOOKUP(H266, Film_Workers!$B$2:$AR$55, 37, FALSE)), C266=2017, _xlfn.IFS(D266=1, VLOOKUP(H266, Film_Workers!$B$2:$AR$55, 38, FALSE), D266=2, VLOOKUP(H266, Film_Workers!$B$2:$AR$55, 39, FALSE), D266=3, VLOOKUP(H266, Film_Workers!$B$2:$AR$55, 40, FALSE), D266=4, VLOOKUP(H266, Film_Workers!$B$2:$AR$55, 41, FALSE), D266=5, VLOOKUP(H266, Film_Workers!$B$2:$AR$55, 42, FALSE), D266=6, VLOOKUP(H266, Film_Workers!$B$2:$AR$55, 43)))</f>
        <v>5574</v>
      </c>
      <c r="W266">
        <f>_xlfn.IFS(C266=2014, _xlfn.IFS(D266=1, VLOOKUP(H266, Priv_Workers!$B$2:$AR$55, 2, FALSE), D266=2, VLOOKUP(H266, Priv_Workers!$B$2:$AR$55, 3, FALSE), D266=3, VLOOKUP(H266, Priv_Workers!$B$2:$AR$55, 4, FALSE), D266=4, VLOOKUP(H266, Priv_Workers!$B$2:$AR$55, 5, FALSE), D266=5, VLOOKUP(H266, Priv_Workers!$B$2:$AR$55, 6, FALSE), D266=6, VLOOKUP(H266, Priv_Workers!$B$2:$AR$55, 7, FALSE), D266=7, VLOOKUP(H266, Priv_Workers!$B$2:$AR$55, 8, FALSE), D266=8, VLOOKUP(H266, Priv_Workers!$B$2:$AR$55, 9, FALSE), D266=9, VLOOKUP(H266, Priv_Workers!$B$2:$AR$55, 10, FALSE), D266=10, VLOOKUP(H266, Priv_Workers!$B$2:$AR$55, 11, FALSE), D266=11, VLOOKUP(H266, Priv_Workers!$B$2:$AR$55, 12, FALSE), D266=12, VLOOKUP(H266, Priv_Workers!$B$2:$AR$55, 13, FALSE)), C266=2015, _xlfn.IFS(D266=1, VLOOKUP(H266, Priv_Workers!$B$2:$AR$55, 14, FALSE), D266=2, VLOOKUP(H266, Priv_Workers!$B$2:$AR$55, 15, FALSE), D266=3, VLOOKUP(H266, Priv_Workers!$B$2:$AR$55, 16, FALSE), D266=4, VLOOKUP(H266, Priv_Workers!$B$2:$AR$55, 17, FALSE), D266=5, VLOOKUP(H266, Priv_Workers!$B$2:$AR$55, 18, FALSE), D266=6, VLOOKUP(H266, Priv_Workers!$B$2:$AR$55, 19, FALSE), D266=7, VLOOKUP(H266, Priv_Workers!$B$2:$AR$55, 20, FALSE), D266=8, VLOOKUP(H266, Priv_Workers!$B$2:$AR$55, 21, FALSE), D266=9, VLOOKUP(H266, Priv_Workers!$B$2:$AR$55, 22, FALSE), D266=10, VLOOKUP(H266, Priv_Workers!$B$2:$AR$55, 23, FALSE), D266=11, VLOOKUP(H266, Priv_Workers!$B$2:$AR$55, 24, FALSE), D266=12, VLOOKUP(H266, Priv_Workers!$B$2:$AR$55, 25, FALSE)), C266=2016, _xlfn.IFS(D266=1, VLOOKUP(H266, Priv_Workers!$B$2:$AR$55, 26, FALSE), D266=2, VLOOKUP(H266, Priv_Workers!$B$2:$AR$55, 27, FALSE), D266=3, VLOOKUP(H266, Priv_Workers!$B$2:$AR$55, 28, FALSE), D266=4, VLOOKUP(H266, Priv_Workers!$B$2:$AR$55, 29, FALSE), D266=5, VLOOKUP(H266, Priv_Workers!$B$2:$AR$55, 30, FALSE), D266=6, VLOOKUP(H266, Priv_Workers!$B$2:$AR$55, 31, FALSE), D266=7, VLOOKUP(H266, Priv_Workers!$B$2:$AR$55, 32, FALSE), D266=8, VLOOKUP(H266, Priv_Workers!$B$2:$AR$55, 33, FALSE), D266=9, VLOOKUP(H266, Priv_Workers!$B$2:$AR$55, 34, FALSE), D266=10, VLOOKUP(H266, Priv_Workers!$B$2:$AR$55, 35, FALSE), D266=11, VLOOKUP(H266, Priv_Workers!$B$2:$AR$55, 36, FALSE), D266=12, VLOOKUP(H266, Priv_Workers!$B$2:$AR$55, 37, FALSE)), C266=2017, _xlfn.IFS(D266=1, VLOOKUP(H266, Priv_Workers!$B$2:$AR$55, 38, FALSE), D266=2, VLOOKUP(H266, Priv_Workers!$B$2:$AR$55, 39, FALSE), D266=3, VLOOKUP(H266, Priv_Workers!$B$2:$AR$55, 40, FALSE), D266=4, VLOOKUP(H266, Priv_Workers!$B$2:$AR$55, 41, FALSE), D266=5, VLOOKUP(H266, Priv_Workers!$B$2:$AR$55, 42, FALSE), D266=6, VLOOKUP(H266, Priv_Workers!$B$2:$AR$55, 43)))</f>
        <v>1601535</v>
      </c>
      <c r="X266" s="15">
        <f t="shared" si="35"/>
        <v>3.4804109807153763E-3</v>
      </c>
      <c r="Y266" s="8">
        <f>_xlfn.IFS(C266=2014, _xlfn.IFS(E266=1, VLOOKUP(H266, Wage_Info!$B$2:$AD$55, 2, FALSE), E266=2, VLOOKUP(H266, Wage_Info!$B$2:$AD$55, 3, FALSE), E266=3, VLOOKUP(H266, Wage_Info!$B$2:$AD$55, 4, FALSE), E266=4, VLOOKUP(H266, Wage_Info!$B$2:$AD$55, 5, FALSE)), C266=2015, _xlfn.IFS(E266=1, VLOOKUP(H266, Wage_Info!$B$2:$AD$55, 6, FALSE), E266=2, VLOOKUP(H266, Wage_Info!$B$2:$AD$55, 7, FALSE), E266=3, VLOOKUP(H266, Wage_Info!$B$2:$AD$55, 8, FALSE), E266=4, VLOOKUP(H266, Wage_Info!$B$2:$AD$55, 9, FALSE)), C266=2016, _xlfn.IFS(E266=1, VLOOKUP(H266, Wage_Info!$B$2:$AD$55, 10, FALSE), E266=2, VLOOKUP(H266, Wage_Info!$B$2:$AD$55, 11, FALSE), E266=3, VLOOKUP(H266, Wage_Info!$B$2:$AD$55, 12, FALSE), E266=4, VLOOKUP(H266, Wage_Info!$B$2:$AD$55, 13, FALSE)), C266=2017, _xlfn.IFS(E266=1, VLOOKUP(H266, Wage_Info!$B$2:$AD$55, 14, FALSE), E266=2, VLOOKUP(H266, Wage_Info!$B$2:$AD$55, 15, FALSE)))</f>
        <v>80265988</v>
      </c>
      <c r="Z266" s="8">
        <f>_xlfn.IFS(C266=2014, _xlfn.IFS(E266=1, VLOOKUP(H266, Wage_Info!$B$2:$AD$55, 16, FALSE), E266=2, VLOOKUP(H266, Wage_Info!$B$2:$AD$55, 17, FALSE), E266=3, VLOOKUP(H266, Wage_Info!$B$2:$AD$55, 18, FALSE), E266=4, VLOOKUP(H266, Wage_Info!$B$2:$AD$55, 19, FALSE)), C266=2015, _xlfn.IFS(E266=1, VLOOKUP(H266, Wage_Info!$B$2:$AD$55, 20, FALSE), E266=2, VLOOKUP(H266, Wage_Info!$B$2:$AD$55, 21, FALSE), E266=3, VLOOKUP(H266, Wage_Info!$B$2:$AD$55, 22, FALSE), E266=4, VLOOKUP(H266, Wage_Info!$B$2:$AD$55, 23, FALSE)), C266=2016, _xlfn.IFS(E266=1, VLOOKUP(H266, Wage_Info!$B$2:$AD$55, 24, FALSE), E266=2, VLOOKUP(H266, Wage_Info!$B$2:$AD$55, 25, FALSE), E266=3, VLOOKUP(H266, Wage_Info!$B$2:$AD$55, 26, FALSE), E266=4, VLOOKUP(H266, Wage_Info!$B$2:$AD$55, 27, FALSE)), C266=2017, _xlfn.IFS(E266=1, VLOOKUP(H266, Wage_Info!$B$2:$AD$55, 28, FALSE), E266=2, VLOOKUP(H266, Wage_Info!$B$2:$AD$55, 29, FALSE)))</f>
        <v>17677015171</v>
      </c>
      <c r="AA266" s="16">
        <f t="shared" si="36"/>
        <v>4.5406980320795475E-3</v>
      </c>
      <c r="AB266">
        <f>Key!C408</f>
        <v>1</v>
      </c>
      <c r="AC266">
        <f t="shared" si="37"/>
        <v>0</v>
      </c>
      <c r="AD266">
        <f t="shared" si="38"/>
        <v>0</v>
      </c>
      <c r="AE266">
        <f t="shared" si="39"/>
        <v>0</v>
      </c>
    </row>
    <row r="267" spans="1:31" x14ac:dyDescent="0.3">
      <c r="A267">
        <v>425</v>
      </c>
      <c r="B267">
        <v>105</v>
      </c>
      <c r="C267">
        <v>2014</v>
      </c>
      <c r="D267">
        <v>4</v>
      </c>
      <c r="E267">
        <f t="shared" si="32"/>
        <v>2</v>
      </c>
      <c r="F267">
        <v>2015</v>
      </c>
      <c r="G267" t="s">
        <v>184</v>
      </c>
      <c r="H267" s="13">
        <f>VALUE(IF(G267="foreign",53,SUBSTITUTE(G267,G267,VLOOKUP(G267,Key!$F$2:$G$55,2,))))</f>
        <v>5</v>
      </c>
      <c r="I267" t="s">
        <v>184</v>
      </c>
      <c r="J267">
        <f>VALUE(_xlfn.IFS(I267="foreign",53,I267="fictional",54,NOT(OR(I267="foreign",I267="fictional")),SUBSTITUTE(I267,I267,VLOOKUP(I267,Key!$F$2:$G$55,2,))))</f>
        <v>5</v>
      </c>
      <c r="K267">
        <f t="shared" si="33"/>
        <v>1</v>
      </c>
      <c r="L267">
        <f>VLOOKUP(H267, Key!$G$2:$J$54, 2)</f>
        <v>3</v>
      </c>
      <c r="M267">
        <f>VLOOKUP(J267, Key!$G$2:$J$54, 2)</f>
        <v>3</v>
      </c>
      <c r="N267">
        <f>VLOOKUP("*"&amp;G267&amp;"*",Key!$M$2:$N$6,2,FALSE)</f>
        <v>4</v>
      </c>
      <c r="O267">
        <f>VLOOKUP("*"&amp;G267&amp;"*",Key!$Q$2:$R$11,2,FALSE)</f>
        <v>6</v>
      </c>
      <c r="P267">
        <v>2417</v>
      </c>
      <c r="Q267" s="8">
        <v>5000000</v>
      </c>
      <c r="R267" t="s">
        <v>174</v>
      </c>
      <c r="S267">
        <f>VLOOKUP(R267, Key!$T$2:$U$27, 2, FALSE)</f>
        <v>1</v>
      </c>
      <c r="T267">
        <f t="shared" si="34"/>
        <v>0</v>
      </c>
      <c r="U267">
        <f>_xlfn.IFS(F267=2017, VLOOKUP(H267, 'State Pop'!$B$2:$F$55,5),F267=2016, VLOOKUP(H267, 'State Pop'!$B$2:$F$55,4), F267=2015, VLOOKUP(H267, 'State Pop'!$B$2:$F$55,3), F267=2014, VLOOKUP(H267, 'State Pop'!$B$2:$F$55,2))</f>
        <v>39032444</v>
      </c>
      <c r="V267">
        <f>_xlfn.IFS(C267=2014, _xlfn.IFS(D267=1, VLOOKUP(H267, Film_Workers!$B$2:$AR$55, 2, FALSE), D267=2, VLOOKUP(H267, Film_Workers!$B$2:$AR$55, 3, FALSE), D267=3, VLOOKUP(H267, Film_Workers!$B$2:$AR$55, 4, FALSE), D267=4, VLOOKUP(H267, Film_Workers!$B$2:$AR$55, 5, FALSE), D267=5, VLOOKUP(H267, Film_Workers!$B$2:$AR$55, 6, FALSE), D267=6, VLOOKUP(H267, Film_Workers!$B$2:$AR$55, 7, FALSE), D267=7, VLOOKUP(H267, Film_Workers!$B$2:$AR$55, 8, FALSE), D267=8, VLOOKUP(H267, Film_Workers!$B$2:$AR$55, 9, FALSE), D267=9, VLOOKUP(H267, Film_Workers!$B$2:$AR$55, 10, FALSE), D267=10, VLOOKUP(H267, Film_Workers!$B$2:$AR$55, 11, FALSE), D267=11, VLOOKUP(H267, Film_Workers!$B$2:$AR$55, 12, FALSE), D267=12, VLOOKUP(H267, Film_Workers!$B$2:$AR$55, 13, FALSE)), C267=2015, _xlfn.IFS(D267=1, VLOOKUP(H267, Film_Workers!$B$2:$AR$55, 14, FALSE), D267=2, VLOOKUP(H267, Film_Workers!$B$2:$AR$55, 15, FALSE), D267=3, VLOOKUP(H267, Film_Workers!$B$2:$AR$55, 16, FALSE), D267=4, VLOOKUP(H267, Film_Workers!$B$2:$AR$55, 17, FALSE), D267=5, VLOOKUP(H267, Film_Workers!$B$2:$AR$55, 18, FALSE), D267=6, VLOOKUP(H267, Film_Workers!$B$2:$AR$55, 19, FALSE), D267=7, VLOOKUP(H267, Film_Workers!$B$2:$AR$55, 20, FALSE), D267=8, VLOOKUP(H267, Film_Workers!$B$2:$AR$55, 21, FALSE), D267=9, VLOOKUP(H267, Film_Workers!$B$2:$AR$55, 22, FALSE), D267=10, VLOOKUP(H267, Film_Workers!$B$2:$AR$55, 23, FALSE), D267=11, VLOOKUP(H267, Film_Workers!$B$2:$AR$55, 24, FALSE), D267=12, VLOOKUP(H267, Film_Workers!$B$2:$AR$55, 25, FALSE)), C267=2016, _xlfn.IFS(D267=1, VLOOKUP(H267, Film_Workers!$B$2:$AR$55, 26, FALSE), D267=2, VLOOKUP(H267, Film_Workers!$B$2:$AR$55, 27, FALSE), D267=3, VLOOKUP(H267, Film_Workers!$B$2:$AR$55, 28, FALSE), D267=4, VLOOKUP(H267, Film_Workers!$B$2:$AR$55, 29, FALSE), D267=5, VLOOKUP(H267, Film_Workers!$B$2:$AR$55, 30, FALSE), D267=6, VLOOKUP(H267, Film_Workers!$B$2:$AR$55, 31, FALSE), D267=7, VLOOKUP(H267, Film_Workers!$B$2:$AR$55, 32, FALSE), D267=8, VLOOKUP(H267, Film_Workers!$B$2:$AR$55, 33, FALSE), D267=9, VLOOKUP(H267, Film_Workers!$B$2:$AR$55, 34, FALSE), D267=10, VLOOKUP(H267, Film_Workers!$B$2:$AR$55, 35, FALSE), D267=11, VLOOKUP(H267, Film_Workers!$B$2:$AR$55, 36, FALSE), D267=12, VLOOKUP(H267, Film_Workers!$B$2:$AR$55, 37, FALSE)), C267=2017, _xlfn.IFS(D267=1, VLOOKUP(H267, Film_Workers!$B$2:$AR$55, 38, FALSE), D267=2, VLOOKUP(H267, Film_Workers!$B$2:$AR$55, 39, FALSE), D267=3, VLOOKUP(H267, Film_Workers!$B$2:$AR$55, 40, FALSE), D267=4, VLOOKUP(H267, Film_Workers!$B$2:$AR$55, 41, FALSE), D267=5, VLOOKUP(H267, Film_Workers!$B$2:$AR$55, 42, FALSE), D267=6, VLOOKUP(H267, Film_Workers!$B$2:$AR$55, 43)))</f>
        <v>114062</v>
      </c>
      <c r="W267">
        <f>_xlfn.IFS(C267=2014, _xlfn.IFS(D267=1, VLOOKUP(H267, Priv_Workers!$B$2:$AR$55, 2, FALSE), D267=2, VLOOKUP(H267, Priv_Workers!$B$2:$AR$55, 3, FALSE), D267=3, VLOOKUP(H267, Priv_Workers!$B$2:$AR$55, 4, FALSE), D267=4, VLOOKUP(H267, Priv_Workers!$B$2:$AR$55, 5, FALSE), D267=5, VLOOKUP(H267, Priv_Workers!$B$2:$AR$55, 6, FALSE), D267=6, VLOOKUP(H267, Priv_Workers!$B$2:$AR$55, 7, FALSE), D267=7, VLOOKUP(H267, Priv_Workers!$B$2:$AR$55, 8, FALSE), D267=8, VLOOKUP(H267, Priv_Workers!$B$2:$AR$55, 9, FALSE), D267=9, VLOOKUP(H267, Priv_Workers!$B$2:$AR$55, 10, FALSE), D267=10, VLOOKUP(H267, Priv_Workers!$B$2:$AR$55, 11, FALSE), D267=11, VLOOKUP(H267, Priv_Workers!$B$2:$AR$55, 12, FALSE), D267=12, VLOOKUP(H267, Priv_Workers!$B$2:$AR$55, 13, FALSE)), C267=2015, _xlfn.IFS(D267=1, VLOOKUP(H267, Priv_Workers!$B$2:$AR$55, 14, FALSE), D267=2, VLOOKUP(H267, Priv_Workers!$B$2:$AR$55, 15, FALSE), D267=3, VLOOKUP(H267, Priv_Workers!$B$2:$AR$55, 16, FALSE), D267=4, VLOOKUP(H267, Priv_Workers!$B$2:$AR$55, 17, FALSE), D267=5, VLOOKUP(H267, Priv_Workers!$B$2:$AR$55, 18, FALSE), D267=6, VLOOKUP(H267, Priv_Workers!$B$2:$AR$55, 19, FALSE), D267=7, VLOOKUP(H267, Priv_Workers!$B$2:$AR$55, 20, FALSE), D267=8, VLOOKUP(H267, Priv_Workers!$B$2:$AR$55, 21, FALSE), D267=9, VLOOKUP(H267, Priv_Workers!$B$2:$AR$55, 22, FALSE), D267=10, VLOOKUP(H267, Priv_Workers!$B$2:$AR$55, 23, FALSE), D267=11, VLOOKUP(H267, Priv_Workers!$B$2:$AR$55, 24, FALSE), D267=12, VLOOKUP(H267, Priv_Workers!$B$2:$AR$55, 25, FALSE)), C267=2016, _xlfn.IFS(D267=1, VLOOKUP(H267, Priv_Workers!$B$2:$AR$55, 26, FALSE), D267=2, VLOOKUP(H267, Priv_Workers!$B$2:$AR$55, 27, FALSE), D267=3, VLOOKUP(H267, Priv_Workers!$B$2:$AR$55, 28, FALSE), D267=4, VLOOKUP(H267, Priv_Workers!$B$2:$AR$55, 29, FALSE), D267=5, VLOOKUP(H267, Priv_Workers!$B$2:$AR$55, 30, FALSE), D267=6, VLOOKUP(H267, Priv_Workers!$B$2:$AR$55, 31, FALSE), D267=7, VLOOKUP(H267, Priv_Workers!$B$2:$AR$55, 32, FALSE), D267=8, VLOOKUP(H267, Priv_Workers!$B$2:$AR$55, 33, FALSE), D267=9, VLOOKUP(H267, Priv_Workers!$B$2:$AR$55, 34, FALSE), D267=10, VLOOKUP(H267, Priv_Workers!$B$2:$AR$55, 35, FALSE), D267=11, VLOOKUP(H267, Priv_Workers!$B$2:$AR$55, 36, FALSE), D267=12, VLOOKUP(H267, Priv_Workers!$B$2:$AR$55, 37, FALSE)), C267=2017, _xlfn.IFS(D267=1, VLOOKUP(H267, Priv_Workers!$B$2:$AR$55, 38, FALSE), D267=2, VLOOKUP(H267, Priv_Workers!$B$2:$AR$55, 39, FALSE), D267=3, VLOOKUP(H267, Priv_Workers!$B$2:$AR$55, 40, FALSE), D267=4, VLOOKUP(H267, Priv_Workers!$B$2:$AR$55, 41, FALSE), D267=5, VLOOKUP(H267, Priv_Workers!$B$2:$AR$55, 42, FALSE), D267=6, VLOOKUP(H267, Priv_Workers!$B$2:$AR$55, 43)))</f>
        <v>13363334</v>
      </c>
      <c r="X267" s="15">
        <f t="shared" si="35"/>
        <v>8.5354448223774089E-3</v>
      </c>
      <c r="Y267" s="8">
        <f>_xlfn.IFS(C267=2014, _xlfn.IFS(E267=1, VLOOKUP(H267, Wage_Info!$B$2:$AD$55, 2, FALSE), E267=2, VLOOKUP(H267, Wage_Info!$B$2:$AD$55, 3, FALSE), E267=3, VLOOKUP(H267, Wage_Info!$B$2:$AD$55, 4, FALSE), E267=4, VLOOKUP(H267, Wage_Info!$B$2:$AD$55, 5, FALSE)), C267=2015, _xlfn.IFS(E267=1, VLOOKUP(H267, Wage_Info!$B$2:$AD$55, 6, FALSE), E267=2, VLOOKUP(H267, Wage_Info!$B$2:$AD$55, 7, FALSE), E267=3, VLOOKUP(H267, Wage_Info!$B$2:$AD$55, 8, FALSE), E267=4, VLOOKUP(H267, Wage_Info!$B$2:$AD$55, 9, FALSE)), C267=2016, _xlfn.IFS(E267=1, VLOOKUP(H267, Wage_Info!$B$2:$AD$55, 10, FALSE), E267=2, VLOOKUP(H267, Wage_Info!$B$2:$AD$55, 11, FALSE), E267=3, VLOOKUP(H267, Wage_Info!$B$2:$AD$55, 12, FALSE), E267=4, VLOOKUP(H267, Wage_Info!$B$2:$AD$55, 13, FALSE)), C267=2017, _xlfn.IFS(E267=1, VLOOKUP(H267, Wage_Info!$B$2:$AD$55, 14, FALSE), E267=2, VLOOKUP(H267, Wage_Info!$B$2:$AD$55, 15, FALSE)))</f>
        <v>2677662977</v>
      </c>
      <c r="Z267" s="8">
        <f>_xlfn.IFS(C267=2014, _xlfn.IFS(E267=1, VLOOKUP(H267, Wage_Info!$B$2:$AD$55, 16, FALSE), E267=2, VLOOKUP(H267, Wage_Info!$B$2:$AD$55, 17, FALSE), E267=3, VLOOKUP(H267, Wage_Info!$B$2:$AD$55, 18, FALSE), E267=4, VLOOKUP(H267, Wage_Info!$B$2:$AD$55, 19, FALSE)), C267=2015, _xlfn.IFS(E267=1, VLOOKUP(H267, Wage_Info!$B$2:$AD$55, 20, FALSE), E267=2, VLOOKUP(H267, Wage_Info!$B$2:$AD$55, 21, FALSE), E267=3, VLOOKUP(H267, Wage_Info!$B$2:$AD$55, 22, FALSE), E267=4, VLOOKUP(H267, Wage_Info!$B$2:$AD$55, 23, FALSE)), C267=2016, _xlfn.IFS(E267=1, VLOOKUP(H267, Wage_Info!$B$2:$AD$55, 24, FALSE), E267=2, VLOOKUP(H267, Wage_Info!$B$2:$AD$55, 25, FALSE), E267=3, VLOOKUP(H267, Wage_Info!$B$2:$AD$55, 26, FALSE), E267=4, VLOOKUP(H267, Wage_Info!$B$2:$AD$55, 27, FALSE)), C267=2017, _xlfn.IFS(E267=1, VLOOKUP(H267, Wage_Info!$B$2:$AD$55, 28, FALSE), E267=2, VLOOKUP(H267, Wage_Info!$B$2:$AD$55, 29, FALSE)))</f>
        <v>184839785779</v>
      </c>
      <c r="AA267" s="16">
        <f t="shared" si="36"/>
        <v>1.4486399482206144E-2</v>
      </c>
      <c r="AB267">
        <f>Key!C426</f>
        <v>1</v>
      </c>
      <c r="AC267">
        <f t="shared" si="37"/>
        <v>1</v>
      </c>
      <c r="AD267">
        <f t="shared" si="38"/>
        <v>0</v>
      </c>
      <c r="AE267">
        <f t="shared" si="39"/>
        <v>1</v>
      </c>
    </row>
    <row r="268" spans="1:31" x14ac:dyDescent="0.3">
      <c r="A268">
        <v>454</v>
      </c>
      <c r="B268">
        <v>134</v>
      </c>
      <c r="C268">
        <v>2014</v>
      </c>
      <c r="D268">
        <v>4</v>
      </c>
      <c r="E268">
        <f t="shared" si="32"/>
        <v>2</v>
      </c>
      <c r="F268">
        <v>2015</v>
      </c>
      <c r="G268" t="s">
        <v>184</v>
      </c>
      <c r="H268" s="13">
        <f>VALUE(IF(G268="foreign",53,SUBSTITUTE(G268,G268,VLOOKUP(G268,Key!$F$2:$G$55,2,))))</f>
        <v>5</v>
      </c>
      <c r="I268" t="s">
        <v>184</v>
      </c>
      <c r="J268">
        <f>VALUE(_xlfn.IFS(I268="foreign",53,I268="fictional",54,NOT(OR(I268="foreign",I268="fictional")),SUBSTITUTE(I268,I268,VLOOKUP(I268,Key!$F$2:$G$55,2,))))</f>
        <v>5</v>
      </c>
      <c r="K268">
        <f t="shared" si="33"/>
        <v>1</v>
      </c>
      <c r="L268">
        <f>VLOOKUP(H268, Key!$G$2:$J$54, 2)</f>
        <v>3</v>
      </c>
      <c r="M268">
        <f>VLOOKUP(J268, Key!$G$2:$J$54, 2)</f>
        <v>3</v>
      </c>
      <c r="N268">
        <f>VLOOKUP("*"&amp;G268&amp;"*",Key!$M$2:$N$6,2,FALSE)</f>
        <v>4</v>
      </c>
      <c r="O268">
        <f>VLOOKUP("*"&amp;G268&amp;"*",Key!$Q$2:$R$11,2,FALSE)</f>
        <v>6</v>
      </c>
      <c r="P268">
        <v>1061</v>
      </c>
      <c r="Q268" s="8">
        <v>600000</v>
      </c>
      <c r="R268" t="s">
        <v>246</v>
      </c>
      <c r="S268">
        <f>VLOOKUP(R268, Key!$T$2:$U$27, 2, FALSE)</f>
        <v>6</v>
      </c>
      <c r="T268">
        <f t="shared" si="34"/>
        <v>0</v>
      </c>
      <c r="U268">
        <f>_xlfn.IFS(F268=2017, VLOOKUP(H268, 'State Pop'!$B$2:$F$55,5),F268=2016, VLOOKUP(H268, 'State Pop'!$B$2:$F$55,4), F268=2015, VLOOKUP(H268, 'State Pop'!$B$2:$F$55,3), F268=2014, VLOOKUP(H268, 'State Pop'!$B$2:$F$55,2))</f>
        <v>39032444</v>
      </c>
      <c r="V268">
        <f>_xlfn.IFS(C268=2014, _xlfn.IFS(D268=1, VLOOKUP(H268, Film_Workers!$B$2:$AR$55, 2, FALSE), D268=2, VLOOKUP(H268, Film_Workers!$B$2:$AR$55, 3, FALSE), D268=3, VLOOKUP(H268, Film_Workers!$B$2:$AR$55, 4, FALSE), D268=4, VLOOKUP(H268, Film_Workers!$B$2:$AR$55, 5, FALSE), D268=5, VLOOKUP(H268, Film_Workers!$B$2:$AR$55, 6, FALSE), D268=6, VLOOKUP(H268, Film_Workers!$B$2:$AR$55, 7, FALSE), D268=7, VLOOKUP(H268, Film_Workers!$B$2:$AR$55, 8, FALSE), D268=8, VLOOKUP(H268, Film_Workers!$B$2:$AR$55, 9, FALSE), D268=9, VLOOKUP(H268, Film_Workers!$B$2:$AR$55, 10, FALSE), D268=10, VLOOKUP(H268, Film_Workers!$B$2:$AR$55, 11, FALSE), D268=11, VLOOKUP(H268, Film_Workers!$B$2:$AR$55, 12, FALSE), D268=12, VLOOKUP(H268, Film_Workers!$B$2:$AR$55, 13, FALSE)), C268=2015, _xlfn.IFS(D268=1, VLOOKUP(H268, Film_Workers!$B$2:$AR$55, 14, FALSE), D268=2, VLOOKUP(H268, Film_Workers!$B$2:$AR$55, 15, FALSE), D268=3, VLOOKUP(H268, Film_Workers!$B$2:$AR$55, 16, FALSE), D268=4, VLOOKUP(H268, Film_Workers!$B$2:$AR$55, 17, FALSE), D268=5, VLOOKUP(H268, Film_Workers!$B$2:$AR$55, 18, FALSE), D268=6, VLOOKUP(H268, Film_Workers!$B$2:$AR$55, 19, FALSE), D268=7, VLOOKUP(H268, Film_Workers!$B$2:$AR$55, 20, FALSE), D268=8, VLOOKUP(H268, Film_Workers!$B$2:$AR$55, 21, FALSE), D268=9, VLOOKUP(H268, Film_Workers!$B$2:$AR$55, 22, FALSE), D268=10, VLOOKUP(H268, Film_Workers!$B$2:$AR$55, 23, FALSE), D268=11, VLOOKUP(H268, Film_Workers!$B$2:$AR$55, 24, FALSE), D268=12, VLOOKUP(H268, Film_Workers!$B$2:$AR$55, 25, FALSE)), C268=2016, _xlfn.IFS(D268=1, VLOOKUP(H268, Film_Workers!$B$2:$AR$55, 26, FALSE), D268=2, VLOOKUP(H268, Film_Workers!$B$2:$AR$55, 27, FALSE), D268=3, VLOOKUP(H268, Film_Workers!$B$2:$AR$55, 28, FALSE), D268=4, VLOOKUP(H268, Film_Workers!$B$2:$AR$55, 29, FALSE), D268=5, VLOOKUP(H268, Film_Workers!$B$2:$AR$55, 30, FALSE), D268=6, VLOOKUP(H268, Film_Workers!$B$2:$AR$55, 31, FALSE), D268=7, VLOOKUP(H268, Film_Workers!$B$2:$AR$55, 32, FALSE), D268=8, VLOOKUP(H268, Film_Workers!$B$2:$AR$55, 33, FALSE), D268=9, VLOOKUP(H268, Film_Workers!$B$2:$AR$55, 34, FALSE), D268=10, VLOOKUP(H268, Film_Workers!$B$2:$AR$55, 35, FALSE), D268=11, VLOOKUP(H268, Film_Workers!$B$2:$AR$55, 36, FALSE), D268=12, VLOOKUP(H268, Film_Workers!$B$2:$AR$55, 37, FALSE)), C268=2017, _xlfn.IFS(D268=1, VLOOKUP(H268, Film_Workers!$B$2:$AR$55, 38, FALSE), D268=2, VLOOKUP(H268, Film_Workers!$B$2:$AR$55, 39, FALSE), D268=3, VLOOKUP(H268, Film_Workers!$B$2:$AR$55, 40, FALSE), D268=4, VLOOKUP(H268, Film_Workers!$B$2:$AR$55, 41, FALSE), D268=5, VLOOKUP(H268, Film_Workers!$B$2:$AR$55, 42, FALSE), D268=6, VLOOKUP(H268, Film_Workers!$B$2:$AR$55, 43)))</f>
        <v>114062</v>
      </c>
      <c r="W268">
        <f>_xlfn.IFS(C268=2014, _xlfn.IFS(D268=1, VLOOKUP(H268, Priv_Workers!$B$2:$AR$55, 2, FALSE), D268=2, VLOOKUP(H268, Priv_Workers!$B$2:$AR$55, 3, FALSE), D268=3, VLOOKUP(H268, Priv_Workers!$B$2:$AR$55, 4, FALSE), D268=4, VLOOKUP(H268, Priv_Workers!$B$2:$AR$55, 5, FALSE), D268=5, VLOOKUP(H268, Priv_Workers!$B$2:$AR$55, 6, FALSE), D268=6, VLOOKUP(H268, Priv_Workers!$B$2:$AR$55, 7, FALSE), D268=7, VLOOKUP(H268, Priv_Workers!$B$2:$AR$55, 8, FALSE), D268=8, VLOOKUP(H268, Priv_Workers!$B$2:$AR$55, 9, FALSE), D268=9, VLOOKUP(H268, Priv_Workers!$B$2:$AR$55, 10, FALSE), D268=10, VLOOKUP(H268, Priv_Workers!$B$2:$AR$55, 11, FALSE), D268=11, VLOOKUP(H268, Priv_Workers!$B$2:$AR$55, 12, FALSE), D268=12, VLOOKUP(H268, Priv_Workers!$B$2:$AR$55, 13, FALSE)), C268=2015, _xlfn.IFS(D268=1, VLOOKUP(H268, Priv_Workers!$B$2:$AR$55, 14, FALSE), D268=2, VLOOKUP(H268, Priv_Workers!$B$2:$AR$55, 15, FALSE), D268=3, VLOOKUP(H268, Priv_Workers!$B$2:$AR$55, 16, FALSE), D268=4, VLOOKUP(H268, Priv_Workers!$B$2:$AR$55, 17, FALSE), D268=5, VLOOKUP(H268, Priv_Workers!$B$2:$AR$55, 18, FALSE), D268=6, VLOOKUP(H268, Priv_Workers!$B$2:$AR$55, 19, FALSE), D268=7, VLOOKUP(H268, Priv_Workers!$B$2:$AR$55, 20, FALSE), D268=8, VLOOKUP(H268, Priv_Workers!$B$2:$AR$55, 21, FALSE), D268=9, VLOOKUP(H268, Priv_Workers!$B$2:$AR$55, 22, FALSE), D268=10, VLOOKUP(H268, Priv_Workers!$B$2:$AR$55, 23, FALSE), D268=11, VLOOKUP(H268, Priv_Workers!$B$2:$AR$55, 24, FALSE), D268=12, VLOOKUP(H268, Priv_Workers!$B$2:$AR$55, 25, FALSE)), C268=2016, _xlfn.IFS(D268=1, VLOOKUP(H268, Priv_Workers!$B$2:$AR$55, 26, FALSE), D268=2, VLOOKUP(H268, Priv_Workers!$B$2:$AR$55, 27, FALSE), D268=3, VLOOKUP(H268, Priv_Workers!$B$2:$AR$55, 28, FALSE), D268=4, VLOOKUP(H268, Priv_Workers!$B$2:$AR$55, 29, FALSE), D268=5, VLOOKUP(H268, Priv_Workers!$B$2:$AR$55, 30, FALSE), D268=6, VLOOKUP(H268, Priv_Workers!$B$2:$AR$55, 31, FALSE), D268=7, VLOOKUP(H268, Priv_Workers!$B$2:$AR$55, 32, FALSE), D268=8, VLOOKUP(H268, Priv_Workers!$B$2:$AR$55, 33, FALSE), D268=9, VLOOKUP(H268, Priv_Workers!$B$2:$AR$55, 34, FALSE), D268=10, VLOOKUP(H268, Priv_Workers!$B$2:$AR$55, 35, FALSE), D268=11, VLOOKUP(H268, Priv_Workers!$B$2:$AR$55, 36, FALSE), D268=12, VLOOKUP(H268, Priv_Workers!$B$2:$AR$55, 37, FALSE)), C268=2017, _xlfn.IFS(D268=1, VLOOKUP(H268, Priv_Workers!$B$2:$AR$55, 38, FALSE), D268=2, VLOOKUP(H268, Priv_Workers!$B$2:$AR$55, 39, FALSE), D268=3, VLOOKUP(H268, Priv_Workers!$B$2:$AR$55, 40, FALSE), D268=4, VLOOKUP(H268, Priv_Workers!$B$2:$AR$55, 41, FALSE), D268=5, VLOOKUP(H268, Priv_Workers!$B$2:$AR$55, 42, FALSE), D268=6, VLOOKUP(H268, Priv_Workers!$B$2:$AR$55, 43)))</f>
        <v>13363334</v>
      </c>
      <c r="X268" s="15">
        <f t="shared" si="35"/>
        <v>8.5354448223774089E-3</v>
      </c>
      <c r="Y268" s="8">
        <f>_xlfn.IFS(C268=2014, _xlfn.IFS(E268=1, VLOOKUP(H268, Wage_Info!$B$2:$AD$55, 2, FALSE), E268=2, VLOOKUP(H268, Wage_Info!$B$2:$AD$55, 3, FALSE), E268=3, VLOOKUP(H268, Wage_Info!$B$2:$AD$55, 4, FALSE), E268=4, VLOOKUP(H268, Wage_Info!$B$2:$AD$55, 5, FALSE)), C268=2015, _xlfn.IFS(E268=1, VLOOKUP(H268, Wage_Info!$B$2:$AD$55, 6, FALSE), E268=2, VLOOKUP(H268, Wage_Info!$B$2:$AD$55, 7, FALSE), E268=3, VLOOKUP(H268, Wage_Info!$B$2:$AD$55, 8, FALSE), E268=4, VLOOKUP(H268, Wage_Info!$B$2:$AD$55, 9, FALSE)), C268=2016, _xlfn.IFS(E268=1, VLOOKUP(H268, Wage_Info!$B$2:$AD$55, 10, FALSE), E268=2, VLOOKUP(H268, Wage_Info!$B$2:$AD$55, 11, FALSE), E268=3, VLOOKUP(H268, Wage_Info!$B$2:$AD$55, 12, FALSE), E268=4, VLOOKUP(H268, Wage_Info!$B$2:$AD$55, 13, FALSE)), C268=2017, _xlfn.IFS(E268=1, VLOOKUP(H268, Wage_Info!$B$2:$AD$55, 14, FALSE), E268=2, VLOOKUP(H268, Wage_Info!$B$2:$AD$55, 15, FALSE)))</f>
        <v>2677662977</v>
      </c>
      <c r="Z268" s="8">
        <f>_xlfn.IFS(C268=2014, _xlfn.IFS(E268=1, VLOOKUP(H268, Wage_Info!$B$2:$AD$55, 16, FALSE), E268=2, VLOOKUP(H268, Wage_Info!$B$2:$AD$55, 17, FALSE), E268=3, VLOOKUP(H268, Wage_Info!$B$2:$AD$55, 18, FALSE), E268=4, VLOOKUP(H268, Wage_Info!$B$2:$AD$55, 19, FALSE)), C268=2015, _xlfn.IFS(E268=1, VLOOKUP(H268, Wage_Info!$B$2:$AD$55, 20, FALSE), E268=2, VLOOKUP(H268, Wage_Info!$B$2:$AD$55, 21, FALSE), E268=3, VLOOKUP(H268, Wage_Info!$B$2:$AD$55, 22, FALSE), E268=4, VLOOKUP(H268, Wage_Info!$B$2:$AD$55, 23, FALSE)), C268=2016, _xlfn.IFS(E268=1, VLOOKUP(H268, Wage_Info!$B$2:$AD$55, 24, FALSE), E268=2, VLOOKUP(H268, Wage_Info!$B$2:$AD$55, 25, FALSE), E268=3, VLOOKUP(H268, Wage_Info!$B$2:$AD$55, 26, FALSE), E268=4, VLOOKUP(H268, Wage_Info!$B$2:$AD$55, 27, FALSE)), C268=2017, _xlfn.IFS(E268=1, VLOOKUP(H268, Wage_Info!$B$2:$AD$55, 28, FALSE), E268=2, VLOOKUP(H268, Wage_Info!$B$2:$AD$55, 29, FALSE)))</f>
        <v>184839785779</v>
      </c>
      <c r="AA268" s="16">
        <f t="shared" si="36"/>
        <v>1.4486399482206144E-2</v>
      </c>
      <c r="AB268">
        <f>Key!C455</f>
        <v>1</v>
      </c>
      <c r="AC268">
        <f t="shared" si="37"/>
        <v>1</v>
      </c>
      <c r="AD268">
        <f t="shared" si="38"/>
        <v>0</v>
      </c>
      <c r="AE268">
        <f t="shared" si="39"/>
        <v>1</v>
      </c>
    </row>
    <row r="269" spans="1:31" x14ac:dyDescent="0.3">
      <c r="A269">
        <v>119</v>
      </c>
      <c r="B269">
        <v>119</v>
      </c>
      <c r="C269">
        <v>2014</v>
      </c>
      <c r="D269">
        <v>5</v>
      </c>
      <c r="E269">
        <f t="shared" si="32"/>
        <v>2</v>
      </c>
      <c r="F269">
        <v>2016</v>
      </c>
      <c r="G269" t="s">
        <v>284</v>
      </c>
      <c r="H269" s="13">
        <f>VALUE(IF(G269="foreign",53,SUBSTITUTE(G269,G269,VLOOKUP(G269,Key!$F$2:$G$55,2,))))</f>
        <v>11</v>
      </c>
      <c r="I269" t="s">
        <v>284</v>
      </c>
      <c r="J269">
        <f>VALUE(_xlfn.IFS(I269="foreign",53,I269="fictional",54,NOT(OR(I269="foreign",I269="fictional")),SUBSTITUTE(I269,I269,VLOOKUP(I269,Key!$F$2:$G$55,2,))))</f>
        <v>11</v>
      </c>
      <c r="K269">
        <f t="shared" si="33"/>
        <v>1</v>
      </c>
      <c r="L269">
        <f>VLOOKUP(H269, Key!$G$2:$J$54, 2)</f>
        <v>5</v>
      </c>
      <c r="M269">
        <f>VLOOKUP(J269, Key!$G$2:$J$54, 2)</f>
        <v>5</v>
      </c>
      <c r="N269">
        <f>VLOOKUP("*"&amp;G269&amp;"*",Key!$M$2:$N$6,2,FALSE)</f>
        <v>3</v>
      </c>
      <c r="O269">
        <f>VLOOKUP("*"&amp;G269&amp;"*",Key!$Q$2:$R$11,2,FALSE)</f>
        <v>7</v>
      </c>
      <c r="P269">
        <v>2205</v>
      </c>
      <c r="Q269" s="8">
        <v>20000000</v>
      </c>
      <c r="R269" t="s">
        <v>244</v>
      </c>
      <c r="S269">
        <f>VLOOKUP(R269, Key!$T$2:$U$14, 2, FALSE)</f>
        <v>8</v>
      </c>
      <c r="T269">
        <f t="shared" si="34"/>
        <v>1</v>
      </c>
      <c r="U269">
        <f>_xlfn.IFS(F269=2017, VLOOKUP(H269, 'State Pop'!$B$2:$F$55,5),F269=2016, VLOOKUP(H269, 'State Pop'!$B$2:$F$55,4), F269=2015, VLOOKUP(H269, 'State Pop'!$B$2:$F$55,3), F269=2014, VLOOKUP(H269, 'State Pop'!$B$2:$F$55,2))</f>
        <v>10313620</v>
      </c>
      <c r="V269">
        <f>_xlfn.IFS(C269=2014, _xlfn.IFS(D269=1, VLOOKUP(H269, Film_Workers!$B$2:$AR$55, 2, FALSE), D269=2, VLOOKUP(H269, Film_Workers!$B$2:$AR$55, 3, FALSE), D269=3, VLOOKUP(H269, Film_Workers!$B$2:$AR$55, 4, FALSE), D269=4, VLOOKUP(H269, Film_Workers!$B$2:$AR$55, 5, FALSE), D269=5, VLOOKUP(H269, Film_Workers!$B$2:$AR$55, 6, FALSE), D269=6, VLOOKUP(H269, Film_Workers!$B$2:$AR$55, 7, FALSE), D269=7, VLOOKUP(H269, Film_Workers!$B$2:$AR$55, 8, FALSE), D269=8, VLOOKUP(H269, Film_Workers!$B$2:$AR$55, 9, FALSE), D269=9, VLOOKUP(H269, Film_Workers!$B$2:$AR$55, 10, FALSE), D269=10, VLOOKUP(H269, Film_Workers!$B$2:$AR$55, 11, FALSE), D269=11, VLOOKUP(H269, Film_Workers!$B$2:$AR$55, 12, FALSE), D269=12, VLOOKUP(H269, Film_Workers!$B$2:$AR$55, 13, FALSE)), C269=2015, _xlfn.IFS(D269=1, VLOOKUP(H269, Film_Workers!$B$2:$AR$55, 14, FALSE), D269=2, VLOOKUP(H269, Film_Workers!$B$2:$AR$55, 15, FALSE), D269=3, VLOOKUP(H269, Film_Workers!$B$2:$AR$55, 16, FALSE), D269=4, VLOOKUP(H269, Film_Workers!$B$2:$AR$55, 17, FALSE), D269=5, VLOOKUP(H269, Film_Workers!$B$2:$AR$55, 18, FALSE), D269=6, VLOOKUP(H269, Film_Workers!$B$2:$AR$55, 19, FALSE), D269=7, VLOOKUP(H269, Film_Workers!$B$2:$AR$55, 20, FALSE), D269=8, VLOOKUP(H269, Film_Workers!$B$2:$AR$55, 21, FALSE), D269=9, VLOOKUP(H269, Film_Workers!$B$2:$AR$55, 22, FALSE), D269=10, VLOOKUP(H269, Film_Workers!$B$2:$AR$55, 23, FALSE), D269=11, VLOOKUP(H269, Film_Workers!$B$2:$AR$55, 24, FALSE), D269=12, VLOOKUP(H269, Film_Workers!$B$2:$AR$55, 25, FALSE)), C269=2016, _xlfn.IFS(D269=1, VLOOKUP(H269, Film_Workers!$B$2:$AR$55, 26, FALSE), D269=2, VLOOKUP(H269, Film_Workers!$B$2:$AR$55, 27, FALSE), D269=3, VLOOKUP(H269, Film_Workers!$B$2:$AR$55, 28, FALSE), D269=4, VLOOKUP(H269, Film_Workers!$B$2:$AR$55, 29, FALSE), D269=5, VLOOKUP(H269, Film_Workers!$B$2:$AR$55, 30, FALSE), D269=6, VLOOKUP(H269, Film_Workers!$B$2:$AR$55, 31, FALSE), D269=7, VLOOKUP(H269, Film_Workers!$B$2:$AR$55, 32, FALSE), D269=8, VLOOKUP(H269, Film_Workers!$B$2:$AR$55, 33, FALSE), D269=9, VLOOKUP(H269, Film_Workers!$B$2:$AR$55, 34, FALSE), D269=10, VLOOKUP(H269, Film_Workers!$B$2:$AR$55, 35, FALSE), D269=11, VLOOKUP(H269, Film_Workers!$B$2:$AR$55, 36, FALSE), D269=12, VLOOKUP(H269, Film_Workers!$B$2:$AR$55, 37, FALSE)), C269=2017, _xlfn.IFS(D269=1, VLOOKUP(H269, Film_Workers!$B$2:$AR$55, 38, FALSE), D269=2, VLOOKUP(H269, Film_Workers!$B$2:$AR$55, 39, FALSE), D269=3, VLOOKUP(H269, Film_Workers!$B$2:$AR$55, 40, FALSE), D269=4, VLOOKUP(H269, Film_Workers!$B$2:$AR$55, 41, FALSE), D269=5, VLOOKUP(H269, Film_Workers!$B$2:$AR$55, 42, FALSE), D269=6, VLOOKUP(H269, Film_Workers!$B$2:$AR$55, 43)))</f>
        <v>4442</v>
      </c>
      <c r="W269">
        <f>_xlfn.IFS(C269=2014, _xlfn.IFS(D269=1, VLOOKUP(H269, Priv_Workers!$B$2:$AR$55, 2, FALSE), D269=2, VLOOKUP(H269, Priv_Workers!$B$2:$AR$55, 3, FALSE), D269=3, VLOOKUP(H269, Priv_Workers!$B$2:$AR$55, 4, FALSE), D269=4, VLOOKUP(H269, Priv_Workers!$B$2:$AR$55, 5, FALSE), D269=5, VLOOKUP(H269, Priv_Workers!$B$2:$AR$55, 6, FALSE), D269=6, VLOOKUP(H269, Priv_Workers!$B$2:$AR$55, 7, FALSE), D269=7, VLOOKUP(H269, Priv_Workers!$B$2:$AR$55, 8, FALSE), D269=8, VLOOKUP(H269, Priv_Workers!$B$2:$AR$55, 9, FALSE), D269=9, VLOOKUP(H269, Priv_Workers!$B$2:$AR$55, 10, FALSE), D269=10, VLOOKUP(H269, Priv_Workers!$B$2:$AR$55, 11, FALSE), D269=11, VLOOKUP(H269, Priv_Workers!$B$2:$AR$55, 12, FALSE), D269=12, VLOOKUP(H269, Priv_Workers!$B$2:$AR$55, 13, FALSE)), C269=2015, _xlfn.IFS(D269=1, VLOOKUP(H269, Priv_Workers!$B$2:$AR$55, 14, FALSE), D269=2, VLOOKUP(H269, Priv_Workers!$B$2:$AR$55, 15, FALSE), D269=3, VLOOKUP(H269, Priv_Workers!$B$2:$AR$55, 16, FALSE), D269=4, VLOOKUP(H269, Priv_Workers!$B$2:$AR$55, 17, FALSE), D269=5, VLOOKUP(H269, Priv_Workers!$B$2:$AR$55, 18, FALSE), D269=6, VLOOKUP(H269, Priv_Workers!$B$2:$AR$55, 19, FALSE), D269=7, VLOOKUP(H269, Priv_Workers!$B$2:$AR$55, 20, FALSE), D269=8, VLOOKUP(H269, Priv_Workers!$B$2:$AR$55, 21, FALSE), D269=9, VLOOKUP(H269, Priv_Workers!$B$2:$AR$55, 22, FALSE), D269=10, VLOOKUP(H269, Priv_Workers!$B$2:$AR$55, 23, FALSE), D269=11, VLOOKUP(H269, Priv_Workers!$B$2:$AR$55, 24, FALSE), D269=12, VLOOKUP(H269, Priv_Workers!$B$2:$AR$55, 25, FALSE)), C269=2016, _xlfn.IFS(D269=1, VLOOKUP(H269, Priv_Workers!$B$2:$AR$55, 26, FALSE), D269=2, VLOOKUP(H269, Priv_Workers!$B$2:$AR$55, 27, FALSE), D269=3, VLOOKUP(H269, Priv_Workers!$B$2:$AR$55, 28, FALSE), D269=4, VLOOKUP(H269, Priv_Workers!$B$2:$AR$55, 29, FALSE), D269=5, VLOOKUP(H269, Priv_Workers!$B$2:$AR$55, 30, FALSE), D269=6, VLOOKUP(H269, Priv_Workers!$B$2:$AR$55, 31, FALSE), D269=7, VLOOKUP(H269, Priv_Workers!$B$2:$AR$55, 32, FALSE), D269=8, VLOOKUP(H269, Priv_Workers!$B$2:$AR$55, 33, FALSE), D269=9, VLOOKUP(H269, Priv_Workers!$B$2:$AR$55, 34, FALSE), D269=10, VLOOKUP(H269, Priv_Workers!$B$2:$AR$55, 35, FALSE), D269=11, VLOOKUP(H269, Priv_Workers!$B$2:$AR$55, 36, FALSE), D269=12, VLOOKUP(H269, Priv_Workers!$B$2:$AR$55, 37, FALSE)), C269=2017, _xlfn.IFS(D269=1, VLOOKUP(H269, Priv_Workers!$B$2:$AR$55, 38, FALSE), D269=2, VLOOKUP(H269, Priv_Workers!$B$2:$AR$55, 39, FALSE), D269=3, VLOOKUP(H269, Priv_Workers!$B$2:$AR$55, 40, FALSE), D269=4, VLOOKUP(H269, Priv_Workers!$B$2:$AR$55, 41, FALSE), D269=5, VLOOKUP(H269, Priv_Workers!$B$2:$AR$55, 42, FALSE), D269=6, VLOOKUP(H269, Priv_Workers!$B$2:$AR$55, 43)))</f>
        <v>3400043</v>
      </c>
      <c r="X269" s="15">
        <f t="shared" si="35"/>
        <v>1.3064540654338782E-3</v>
      </c>
      <c r="Y269" s="8">
        <f>_xlfn.IFS(C269=2014, _xlfn.IFS(E269=1, VLOOKUP(H269, Wage_Info!$B$2:$AD$55, 2, FALSE), E269=2, VLOOKUP(H269, Wage_Info!$B$2:$AD$55, 3, FALSE), E269=3, VLOOKUP(H269, Wage_Info!$B$2:$AD$55, 4, FALSE), E269=4, VLOOKUP(H269, Wage_Info!$B$2:$AD$55, 5, FALSE)), C269=2015, _xlfn.IFS(E269=1, VLOOKUP(H269, Wage_Info!$B$2:$AD$55, 6, FALSE), E269=2, VLOOKUP(H269, Wage_Info!$B$2:$AD$55, 7, FALSE), E269=3, VLOOKUP(H269, Wage_Info!$B$2:$AD$55, 8, FALSE), E269=4, VLOOKUP(H269, Wage_Info!$B$2:$AD$55, 9, FALSE)), C269=2016, _xlfn.IFS(E269=1, VLOOKUP(H269, Wage_Info!$B$2:$AD$55, 10, FALSE), E269=2, VLOOKUP(H269, Wage_Info!$B$2:$AD$55, 11, FALSE), E269=3, VLOOKUP(H269, Wage_Info!$B$2:$AD$55, 12, FALSE), E269=4, VLOOKUP(H269, Wage_Info!$B$2:$AD$55, 13, FALSE)), C269=2017, _xlfn.IFS(E269=1, VLOOKUP(H269, Wage_Info!$B$2:$AD$55, 14, FALSE), E269=2, VLOOKUP(H269, Wage_Info!$B$2:$AD$55, 15, FALSE)))</f>
        <v>46899538</v>
      </c>
      <c r="Z269" s="8">
        <f>_xlfn.IFS(C269=2014, _xlfn.IFS(E269=1, VLOOKUP(H269, Wage_Info!$B$2:$AD$55, 16, FALSE), E269=2, VLOOKUP(H269, Wage_Info!$B$2:$AD$55, 17, FALSE), E269=3, VLOOKUP(H269, Wage_Info!$B$2:$AD$55, 18, FALSE), E269=4, VLOOKUP(H269, Wage_Info!$B$2:$AD$55, 19, FALSE)), C269=2015, _xlfn.IFS(E269=1, VLOOKUP(H269, Wage_Info!$B$2:$AD$55, 20, FALSE), E269=2, VLOOKUP(H269, Wage_Info!$B$2:$AD$55, 21, FALSE), E269=3, VLOOKUP(H269, Wage_Info!$B$2:$AD$55, 22, FALSE), E269=4, VLOOKUP(H269, Wage_Info!$B$2:$AD$55, 23, FALSE)), C269=2016, _xlfn.IFS(E269=1, VLOOKUP(H269, Wage_Info!$B$2:$AD$55, 24, FALSE), E269=2, VLOOKUP(H269, Wage_Info!$B$2:$AD$55, 25, FALSE), E269=3, VLOOKUP(H269, Wage_Info!$B$2:$AD$55, 26, FALSE), E269=4, VLOOKUP(H269, Wage_Info!$B$2:$AD$55, 27, FALSE)), C269=2017, _xlfn.IFS(E269=1, VLOOKUP(H269, Wage_Info!$B$2:$AD$55, 28, FALSE), E269=2, VLOOKUP(H269, Wage_Info!$B$2:$AD$55, 29, FALSE)))</f>
        <v>39270356607</v>
      </c>
      <c r="AA269" s="16">
        <f t="shared" si="36"/>
        <v>1.1942732903943145E-3</v>
      </c>
      <c r="AB269">
        <f>Key!C120</f>
        <v>1</v>
      </c>
      <c r="AC269">
        <f t="shared" si="37"/>
        <v>0</v>
      </c>
      <c r="AD269">
        <f t="shared" si="38"/>
        <v>0</v>
      </c>
      <c r="AE269">
        <f t="shared" si="39"/>
        <v>0</v>
      </c>
    </row>
    <row r="270" spans="1:31" x14ac:dyDescent="0.3">
      <c r="A270">
        <v>172</v>
      </c>
      <c r="B270">
        <v>172</v>
      </c>
      <c r="C270">
        <v>2014</v>
      </c>
      <c r="D270">
        <v>5</v>
      </c>
      <c r="E270">
        <f t="shared" si="32"/>
        <v>2</v>
      </c>
      <c r="F270">
        <v>2016</v>
      </c>
      <c r="G270" t="s">
        <v>282</v>
      </c>
      <c r="H270" s="13">
        <f>VALUE(IF(G270="foreign",53,SUBSTITUTE(G270,G270,VLOOKUP(G270,Key!$F$2:$G$55,2,))))</f>
        <v>53</v>
      </c>
      <c r="I270" t="s">
        <v>216</v>
      </c>
      <c r="J270">
        <f>VALUE(_xlfn.IFS(I270="foreign",53,I270="fictional",54,NOT(OR(I270="foreign",I270="fictional")),SUBSTITUTE(I270,I270,VLOOKUP(I270,Key!$F$2:$G$55,2,))))</f>
        <v>54</v>
      </c>
      <c r="K270">
        <f t="shared" si="33"/>
        <v>0</v>
      </c>
      <c r="L270">
        <f>VLOOKUP(H270, Key!$G$2:$J$54, 2)</f>
        <v>0</v>
      </c>
      <c r="M270">
        <f>VLOOKUP(J270, Key!$G$2:$J$54, 2)</f>
        <v>0</v>
      </c>
      <c r="N270">
        <f>VLOOKUP("*"&amp;G270&amp;"*",Key!$M$2:$N$6,2,FALSE)</f>
        <v>0</v>
      </c>
      <c r="O270">
        <f>VLOOKUP("*"&amp;G270&amp;"*",Key!$Q$2:$R$11,2,FALSE)</f>
        <v>0</v>
      </c>
      <c r="P270">
        <v>560</v>
      </c>
      <c r="Q270" s="8">
        <v>45000000</v>
      </c>
      <c r="R270" t="s">
        <v>333</v>
      </c>
      <c r="S270">
        <f>VLOOKUP(R270, Key!$T$2:$U$21, 2, FALSE)</f>
        <v>14</v>
      </c>
      <c r="T270">
        <f t="shared" si="34"/>
        <v>1</v>
      </c>
      <c r="U270">
        <f>_xlfn.IFS(F270=2017, VLOOKUP(H270, 'State Pop'!$B$2:$F$55,5),F270=2016, VLOOKUP(H270, 'State Pop'!$B$2:$F$55,4), F270=2015, VLOOKUP(H270, 'State Pop'!$B$2:$F$55,3), F270=2014, VLOOKUP(H270, 'State Pop'!$B$2:$F$55,2))</f>
        <v>0</v>
      </c>
      <c r="V270">
        <f>_xlfn.IFS(C270=2014, _xlfn.IFS(D270=1, VLOOKUP(H270, Film_Workers!$B$2:$AR$55, 2, FALSE), D270=2, VLOOKUP(H270, Film_Workers!$B$2:$AR$55, 3, FALSE), D270=3, VLOOKUP(H270, Film_Workers!$B$2:$AR$55, 4, FALSE), D270=4, VLOOKUP(H270, Film_Workers!$B$2:$AR$55, 5, FALSE), D270=5, VLOOKUP(H270, Film_Workers!$B$2:$AR$55, 6, FALSE), D270=6, VLOOKUP(H270, Film_Workers!$B$2:$AR$55, 7, FALSE), D270=7, VLOOKUP(H270, Film_Workers!$B$2:$AR$55, 8, FALSE), D270=8, VLOOKUP(H270, Film_Workers!$B$2:$AR$55, 9, FALSE), D270=9, VLOOKUP(H270, Film_Workers!$B$2:$AR$55, 10, FALSE), D270=10, VLOOKUP(H270, Film_Workers!$B$2:$AR$55, 11, FALSE), D270=11, VLOOKUP(H270, Film_Workers!$B$2:$AR$55, 12, FALSE), D270=12, VLOOKUP(H270, Film_Workers!$B$2:$AR$55, 13, FALSE)), C270=2015, _xlfn.IFS(D270=1, VLOOKUP(H270, Film_Workers!$B$2:$AR$55, 14, FALSE), D270=2, VLOOKUP(H270, Film_Workers!$B$2:$AR$55, 15, FALSE), D270=3, VLOOKUP(H270, Film_Workers!$B$2:$AR$55, 16, FALSE), D270=4, VLOOKUP(H270, Film_Workers!$B$2:$AR$55, 17, FALSE), D270=5, VLOOKUP(H270, Film_Workers!$B$2:$AR$55, 18, FALSE), D270=6, VLOOKUP(H270, Film_Workers!$B$2:$AR$55, 19, FALSE), D270=7, VLOOKUP(H270, Film_Workers!$B$2:$AR$55, 20, FALSE), D270=8, VLOOKUP(H270, Film_Workers!$B$2:$AR$55, 21, FALSE), D270=9, VLOOKUP(H270, Film_Workers!$B$2:$AR$55, 22, FALSE), D270=10, VLOOKUP(H270, Film_Workers!$B$2:$AR$55, 23, FALSE), D270=11, VLOOKUP(H270, Film_Workers!$B$2:$AR$55, 24, FALSE), D270=12, VLOOKUP(H270, Film_Workers!$B$2:$AR$55, 25, FALSE)), C270=2016, _xlfn.IFS(D270=1, VLOOKUP(H270, Film_Workers!$B$2:$AR$55, 26, FALSE), D270=2, VLOOKUP(H270, Film_Workers!$B$2:$AR$55, 27, FALSE), D270=3, VLOOKUP(H270, Film_Workers!$B$2:$AR$55, 28, FALSE), D270=4, VLOOKUP(H270, Film_Workers!$B$2:$AR$55, 29, FALSE), D270=5, VLOOKUP(H270, Film_Workers!$B$2:$AR$55, 30, FALSE), D270=6, VLOOKUP(H270, Film_Workers!$B$2:$AR$55, 31, FALSE), D270=7, VLOOKUP(H270, Film_Workers!$B$2:$AR$55, 32, FALSE), D270=8, VLOOKUP(H270, Film_Workers!$B$2:$AR$55, 33, FALSE), D270=9, VLOOKUP(H270, Film_Workers!$B$2:$AR$55, 34, FALSE), D270=10, VLOOKUP(H270, Film_Workers!$B$2:$AR$55, 35, FALSE), D270=11, VLOOKUP(H270, Film_Workers!$B$2:$AR$55, 36, FALSE), D270=12, VLOOKUP(H270, Film_Workers!$B$2:$AR$55, 37, FALSE)), C270=2017, _xlfn.IFS(D270=1, VLOOKUP(H270, Film_Workers!$B$2:$AR$55, 38, FALSE), D270=2, VLOOKUP(H270, Film_Workers!$B$2:$AR$55, 39, FALSE), D270=3, VLOOKUP(H270, Film_Workers!$B$2:$AR$55, 40, FALSE), D270=4, VLOOKUP(H270, Film_Workers!$B$2:$AR$55, 41, FALSE), D270=5, VLOOKUP(H270, Film_Workers!$B$2:$AR$55, 42, FALSE), D270=6, VLOOKUP(H270, Film_Workers!$B$2:$AR$55, 43)))</f>
        <v>0</v>
      </c>
      <c r="W270">
        <f>_xlfn.IFS(C270=2014, _xlfn.IFS(D270=1, VLOOKUP(H270, Priv_Workers!$B$2:$AR$55, 2, FALSE), D270=2, VLOOKUP(H270, Priv_Workers!$B$2:$AR$55, 3, FALSE), D270=3, VLOOKUP(H270, Priv_Workers!$B$2:$AR$55, 4, FALSE), D270=4, VLOOKUP(H270, Priv_Workers!$B$2:$AR$55, 5, FALSE), D270=5, VLOOKUP(H270, Priv_Workers!$B$2:$AR$55, 6, FALSE), D270=6, VLOOKUP(H270, Priv_Workers!$B$2:$AR$55, 7, FALSE), D270=7, VLOOKUP(H270, Priv_Workers!$B$2:$AR$55, 8, FALSE), D270=8, VLOOKUP(H270, Priv_Workers!$B$2:$AR$55, 9, FALSE), D270=9, VLOOKUP(H270, Priv_Workers!$B$2:$AR$55, 10, FALSE), D270=10, VLOOKUP(H270, Priv_Workers!$B$2:$AR$55, 11, FALSE), D270=11, VLOOKUP(H270, Priv_Workers!$B$2:$AR$55, 12, FALSE), D270=12, VLOOKUP(H270, Priv_Workers!$B$2:$AR$55, 13, FALSE)), C270=2015, _xlfn.IFS(D270=1, VLOOKUP(H270, Priv_Workers!$B$2:$AR$55, 14, FALSE), D270=2, VLOOKUP(H270, Priv_Workers!$B$2:$AR$55, 15, FALSE), D270=3, VLOOKUP(H270, Priv_Workers!$B$2:$AR$55, 16, FALSE), D270=4, VLOOKUP(H270, Priv_Workers!$B$2:$AR$55, 17, FALSE), D270=5, VLOOKUP(H270, Priv_Workers!$B$2:$AR$55, 18, FALSE), D270=6, VLOOKUP(H270, Priv_Workers!$B$2:$AR$55, 19, FALSE), D270=7, VLOOKUP(H270, Priv_Workers!$B$2:$AR$55, 20, FALSE), D270=8, VLOOKUP(H270, Priv_Workers!$B$2:$AR$55, 21, FALSE), D270=9, VLOOKUP(H270, Priv_Workers!$B$2:$AR$55, 22, FALSE), D270=10, VLOOKUP(H270, Priv_Workers!$B$2:$AR$55, 23, FALSE), D270=11, VLOOKUP(H270, Priv_Workers!$B$2:$AR$55, 24, FALSE), D270=12, VLOOKUP(H270, Priv_Workers!$B$2:$AR$55, 25, FALSE)), C270=2016, _xlfn.IFS(D270=1, VLOOKUP(H270, Priv_Workers!$B$2:$AR$55, 26, FALSE), D270=2, VLOOKUP(H270, Priv_Workers!$B$2:$AR$55, 27, FALSE), D270=3, VLOOKUP(H270, Priv_Workers!$B$2:$AR$55, 28, FALSE), D270=4, VLOOKUP(H270, Priv_Workers!$B$2:$AR$55, 29, FALSE), D270=5, VLOOKUP(H270, Priv_Workers!$B$2:$AR$55, 30, FALSE), D270=6, VLOOKUP(H270, Priv_Workers!$B$2:$AR$55, 31, FALSE), D270=7, VLOOKUP(H270, Priv_Workers!$B$2:$AR$55, 32, FALSE), D270=8, VLOOKUP(H270, Priv_Workers!$B$2:$AR$55, 33, FALSE), D270=9, VLOOKUP(H270, Priv_Workers!$B$2:$AR$55, 34, FALSE), D270=10, VLOOKUP(H270, Priv_Workers!$B$2:$AR$55, 35, FALSE), D270=11, VLOOKUP(H270, Priv_Workers!$B$2:$AR$55, 36, FALSE), D270=12, VLOOKUP(H270, Priv_Workers!$B$2:$AR$55, 37, FALSE)), C270=2017, _xlfn.IFS(D270=1, VLOOKUP(H270, Priv_Workers!$B$2:$AR$55, 38, FALSE), D270=2, VLOOKUP(H270, Priv_Workers!$B$2:$AR$55, 39, FALSE), D270=3, VLOOKUP(H270, Priv_Workers!$B$2:$AR$55, 40, FALSE), D270=4, VLOOKUP(H270, Priv_Workers!$B$2:$AR$55, 41, FALSE), D270=5, VLOOKUP(H270, Priv_Workers!$B$2:$AR$55, 42, FALSE), D270=6, VLOOKUP(H270, Priv_Workers!$B$2:$AR$55, 43)))</f>
        <v>0</v>
      </c>
      <c r="X270" s="15" t="e">
        <f t="shared" si="35"/>
        <v>#DIV/0!</v>
      </c>
      <c r="Y270" s="8">
        <f>_xlfn.IFS(C270=2014, _xlfn.IFS(E270=1, VLOOKUP(H270, Wage_Info!$B$2:$AD$55, 2, FALSE), E270=2, VLOOKUP(H270, Wage_Info!$B$2:$AD$55, 3, FALSE), E270=3, VLOOKUP(H270, Wage_Info!$B$2:$AD$55, 4, FALSE), E270=4, VLOOKUP(H270, Wage_Info!$B$2:$AD$55, 5, FALSE)), C270=2015, _xlfn.IFS(E270=1, VLOOKUP(H270, Wage_Info!$B$2:$AD$55, 6, FALSE), E270=2, VLOOKUP(H270, Wage_Info!$B$2:$AD$55, 7, FALSE), E270=3, VLOOKUP(H270, Wage_Info!$B$2:$AD$55, 8, FALSE), E270=4, VLOOKUP(H270, Wage_Info!$B$2:$AD$55, 9, FALSE)), C270=2016, _xlfn.IFS(E270=1, VLOOKUP(H270, Wage_Info!$B$2:$AD$55, 10, FALSE), E270=2, VLOOKUP(H270, Wage_Info!$B$2:$AD$55, 11, FALSE), E270=3, VLOOKUP(H270, Wage_Info!$B$2:$AD$55, 12, FALSE), E270=4, VLOOKUP(H270, Wage_Info!$B$2:$AD$55, 13, FALSE)), C270=2017, _xlfn.IFS(E270=1, VLOOKUP(H270, Wage_Info!$B$2:$AD$55, 14, FALSE), E270=2, VLOOKUP(H270, Wage_Info!$B$2:$AD$55, 15, FALSE)))</f>
        <v>0</v>
      </c>
      <c r="Z270" s="8">
        <f>_xlfn.IFS(C270=2014, _xlfn.IFS(E270=1, VLOOKUP(H270, Wage_Info!$B$2:$AD$55, 16, FALSE), E270=2, VLOOKUP(H270, Wage_Info!$B$2:$AD$55, 17, FALSE), E270=3, VLOOKUP(H270, Wage_Info!$B$2:$AD$55, 18, FALSE), E270=4, VLOOKUP(H270, Wage_Info!$B$2:$AD$55, 19, FALSE)), C270=2015, _xlfn.IFS(E270=1, VLOOKUP(H270, Wage_Info!$B$2:$AD$55, 20, FALSE), E270=2, VLOOKUP(H270, Wage_Info!$B$2:$AD$55, 21, FALSE), E270=3, VLOOKUP(H270, Wage_Info!$B$2:$AD$55, 22, FALSE), E270=4, VLOOKUP(H270, Wage_Info!$B$2:$AD$55, 23, FALSE)), C270=2016, _xlfn.IFS(E270=1, VLOOKUP(H270, Wage_Info!$B$2:$AD$55, 24, FALSE), E270=2, VLOOKUP(H270, Wage_Info!$B$2:$AD$55, 25, FALSE), E270=3, VLOOKUP(H270, Wage_Info!$B$2:$AD$55, 26, FALSE), E270=4, VLOOKUP(H270, Wage_Info!$B$2:$AD$55, 27, FALSE)), C270=2017, _xlfn.IFS(E270=1, VLOOKUP(H270, Wage_Info!$B$2:$AD$55, 28, FALSE), E270=2, VLOOKUP(H270, Wage_Info!$B$2:$AD$55, 29, FALSE)))</f>
        <v>0</v>
      </c>
      <c r="AA270" s="16" t="e">
        <f t="shared" si="36"/>
        <v>#DIV/0!</v>
      </c>
      <c r="AB270">
        <f>Key!C173</f>
        <v>1</v>
      </c>
      <c r="AC270">
        <f t="shared" si="37"/>
        <v>0</v>
      </c>
      <c r="AD270">
        <f t="shared" si="38"/>
        <v>0</v>
      </c>
      <c r="AE270">
        <f t="shared" si="39"/>
        <v>0</v>
      </c>
    </row>
    <row r="271" spans="1:31" x14ac:dyDescent="0.3">
      <c r="A271">
        <v>295</v>
      </c>
      <c r="B271">
        <v>114</v>
      </c>
      <c r="C271">
        <v>2014</v>
      </c>
      <c r="D271">
        <v>5</v>
      </c>
      <c r="E271">
        <f t="shared" si="32"/>
        <v>2</v>
      </c>
      <c r="F271">
        <v>2017</v>
      </c>
      <c r="G271" t="s">
        <v>282</v>
      </c>
      <c r="H271" s="13">
        <f>VALUE(IF(G271="foreign",53,SUBSTITUTE(G271,G271,VLOOKUP(G271,Key!$F$2:$G$55,2,))))</f>
        <v>53</v>
      </c>
      <c r="I271" t="s">
        <v>187</v>
      </c>
      <c r="J271">
        <f>VALUE(_xlfn.IFS(I271="foreign",53,I271="fictional",54,NOT(OR(I271="foreign",I271="fictional")),SUBSTITUTE(I271,I271,VLOOKUP(I271,Key!$F$2:$G$55,2,))))</f>
        <v>53</v>
      </c>
      <c r="K271">
        <f t="shared" si="33"/>
        <v>1</v>
      </c>
      <c r="L271">
        <f>VLOOKUP(H271, Key!$G$2:$J$54, 2)</f>
        <v>0</v>
      </c>
      <c r="M271">
        <f>VLOOKUP(J271, Key!$G$2:$J$54, 2)</f>
        <v>0</v>
      </c>
      <c r="N271">
        <f>VLOOKUP("*"&amp;G271&amp;"*",Key!$M$2:$N$6,2,FALSE)</f>
        <v>0</v>
      </c>
      <c r="O271">
        <f>VLOOKUP("*"&amp;G271&amp;"*",Key!$Q$2:$R$11,2,FALSE)</f>
        <v>0</v>
      </c>
      <c r="P271">
        <v>2045</v>
      </c>
      <c r="Q271" s="8">
        <v>21500000</v>
      </c>
      <c r="R271" t="s">
        <v>244</v>
      </c>
      <c r="S271">
        <f>VLOOKUP(R271, Key!$T$2:$U$25, 2, FALSE)</f>
        <v>8</v>
      </c>
      <c r="T271">
        <f t="shared" si="34"/>
        <v>1</v>
      </c>
      <c r="U271">
        <f>_xlfn.IFS(F271=2017, VLOOKUP(H271, 'State Pop'!$B$2:$F$55,5),F271=2016, VLOOKUP(H271, 'State Pop'!$B$2:$F$55,4), F271=2015, VLOOKUP(H271, 'State Pop'!$B$2:$F$55,3), F271=2014, VLOOKUP(H271, 'State Pop'!$B$2:$F$55,2))</f>
        <v>0</v>
      </c>
      <c r="V271">
        <f>_xlfn.IFS(C271=2014, _xlfn.IFS(D271=1, VLOOKUP(H271, Film_Workers!$B$2:$AR$55, 2, FALSE), D271=2, VLOOKUP(H271, Film_Workers!$B$2:$AR$55, 3, FALSE), D271=3, VLOOKUP(H271, Film_Workers!$B$2:$AR$55, 4, FALSE), D271=4, VLOOKUP(H271, Film_Workers!$B$2:$AR$55, 5, FALSE), D271=5, VLOOKUP(H271, Film_Workers!$B$2:$AR$55, 6, FALSE), D271=6, VLOOKUP(H271, Film_Workers!$B$2:$AR$55, 7, FALSE), D271=7, VLOOKUP(H271, Film_Workers!$B$2:$AR$55, 8, FALSE), D271=8, VLOOKUP(H271, Film_Workers!$B$2:$AR$55, 9, FALSE), D271=9, VLOOKUP(H271, Film_Workers!$B$2:$AR$55, 10, FALSE), D271=10, VLOOKUP(H271, Film_Workers!$B$2:$AR$55, 11, FALSE), D271=11, VLOOKUP(H271, Film_Workers!$B$2:$AR$55, 12, FALSE), D271=12, VLOOKUP(H271, Film_Workers!$B$2:$AR$55, 13, FALSE)), C271=2015, _xlfn.IFS(D271=1, VLOOKUP(H271, Film_Workers!$B$2:$AR$55, 14, FALSE), D271=2, VLOOKUP(H271, Film_Workers!$B$2:$AR$55, 15, FALSE), D271=3, VLOOKUP(H271, Film_Workers!$B$2:$AR$55, 16, FALSE), D271=4, VLOOKUP(H271, Film_Workers!$B$2:$AR$55, 17, FALSE), D271=5, VLOOKUP(H271, Film_Workers!$B$2:$AR$55, 18, FALSE), D271=6, VLOOKUP(H271, Film_Workers!$B$2:$AR$55, 19, FALSE), D271=7, VLOOKUP(H271, Film_Workers!$B$2:$AR$55, 20, FALSE), D271=8, VLOOKUP(H271, Film_Workers!$B$2:$AR$55, 21, FALSE), D271=9, VLOOKUP(H271, Film_Workers!$B$2:$AR$55, 22, FALSE), D271=10, VLOOKUP(H271, Film_Workers!$B$2:$AR$55, 23, FALSE), D271=11, VLOOKUP(H271, Film_Workers!$B$2:$AR$55, 24, FALSE), D271=12, VLOOKUP(H271, Film_Workers!$B$2:$AR$55, 25, FALSE)), C271=2016, _xlfn.IFS(D271=1, VLOOKUP(H271, Film_Workers!$B$2:$AR$55, 26, FALSE), D271=2, VLOOKUP(H271, Film_Workers!$B$2:$AR$55, 27, FALSE), D271=3, VLOOKUP(H271, Film_Workers!$B$2:$AR$55, 28, FALSE), D271=4, VLOOKUP(H271, Film_Workers!$B$2:$AR$55, 29, FALSE), D271=5, VLOOKUP(H271, Film_Workers!$B$2:$AR$55, 30, FALSE), D271=6, VLOOKUP(H271, Film_Workers!$B$2:$AR$55, 31, FALSE), D271=7, VLOOKUP(H271, Film_Workers!$B$2:$AR$55, 32, FALSE), D271=8, VLOOKUP(H271, Film_Workers!$B$2:$AR$55, 33, FALSE), D271=9, VLOOKUP(H271, Film_Workers!$B$2:$AR$55, 34, FALSE), D271=10, VLOOKUP(H271, Film_Workers!$B$2:$AR$55, 35, FALSE), D271=11, VLOOKUP(H271, Film_Workers!$B$2:$AR$55, 36, FALSE), D271=12, VLOOKUP(H271, Film_Workers!$B$2:$AR$55, 37, FALSE)), C271=2017, _xlfn.IFS(D271=1, VLOOKUP(H271, Film_Workers!$B$2:$AR$55, 38, FALSE), D271=2, VLOOKUP(H271, Film_Workers!$B$2:$AR$55, 39, FALSE), D271=3, VLOOKUP(H271, Film_Workers!$B$2:$AR$55, 40, FALSE), D271=4, VLOOKUP(H271, Film_Workers!$B$2:$AR$55, 41, FALSE), D271=5, VLOOKUP(H271, Film_Workers!$B$2:$AR$55, 42, FALSE), D271=6, VLOOKUP(H271, Film_Workers!$B$2:$AR$55, 43)))</f>
        <v>0</v>
      </c>
      <c r="W271">
        <f>_xlfn.IFS(C271=2014, _xlfn.IFS(D271=1, VLOOKUP(H271, Priv_Workers!$B$2:$AR$55, 2, FALSE), D271=2, VLOOKUP(H271, Priv_Workers!$B$2:$AR$55, 3, FALSE), D271=3, VLOOKUP(H271, Priv_Workers!$B$2:$AR$55, 4, FALSE), D271=4, VLOOKUP(H271, Priv_Workers!$B$2:$AR$55, 5, FALSE), D271=5, VLOOKUP(H271, Priv_Workers!$B$2:$AR$55, 6, FALSE), D271=6, VLOOKUP(H271, Priv_Workers!$B$2:$AR$55, 7, FALSE), D271=7, VLOOKUP(H271, Priv_Workers!$B$2:$AR$55, 8, FALSE), D271=8, VLOOKUP(H271, Priv_Workers!$B$2:$AR$55, 9, FALSE), D271=9, VLOOKUP(H271, Priv_Workers!$B$2:$AR$55, 10, FALSE), D271=10, VLOOKUP(H271, Priv_Workers!$B$2:$AR$55, 11, FALSE), D271=11, VLOOKUP(H271, Priv_Workers!$B$2:$AR$55, 12, FALSE), D271=12, VLOOKUP(H271, Priv_Workers!$B$2:$AR$55, 13, FALSE)), C271=2015, _xlfn.IFS(D271=1, VLOOKUP(H271, Priv_Workers!$B$2:$AR$55, 14, FALSE), D271=2, VLOOKUP(H271, Priv_Workers!$B$2:$AR$55, 15, FALSE), D271=3, VLOOKUP(H271, Priv_Workers!$B$2:$AR$55, 16, FALSE), D271=4, VLOOKUP(H271, Priv_Workers!$B$2:$AR$55, 17, FALSE), D271=5, VLOOKUP(H271, Priv_Workers!$B$2:$AR$55, 18, FALSE), D271=6, VLOOKUP(H271, Priv_Workers!$B$2:$AR$55, 19, FALSE), D271=7, VLOOKUP(H271, Priv_Workers!$B$2:$AR$55, 20, FALSE), D271=8, VLOOKUP(H271, Priv_Workers!$B$2:$AR$55, 21, FALSE), D271=9, VLOOKUP(H271, Priv_Workers!$B$2:$AR$55, 22, FALSE), D271=10, VLOOKUP(H271, Priv_Workers!$B$2:$AR$55, 23, FALSE), D271=11, VLOOKUP(H271, Priv_Workers!$B$2:$AR$55, 24, FALSE), D271=12, VLOOKUP(H271, Priv_Workers!$B$2:$AR$55, 25, FALSE)), C271=2016, _xlfn.IFS(D271=1, VLOOKUP(H271, Priv_Workers!$B$2:$AR$55, 26, FALSE), D271=2, VLOOKUP(H271, Priv_Workers!$B$2:$AR$55, 27, FALSE), D271=3, VLOOKUP(H271, Priv_Workers!$B$2:$AR$55, 28, FALSE), D271=4, VLOOKUP(H271, Priv_Workers!$B$2:$AR$55, 29, FALSE), D271=5, VLOOKUP(H271, Priv_Workers!$B$2:$AR$55, 30, FALSE), D271=6, VLOOKUP(H271, Priv_Workers!$B$2:$AR$55, 31, FALSE), D271=7, VLOOKUP(H271, Priv_Workers!$B$2:$AR$55, 32, FALSE), D271=8, VLOOKUP(H271, Priv_Workers!$B$2:$AR$55, 33, FALSE), D271=9, VLOOKUP(H271, Priv_Workers!$B$2:$AR$55, 34, FALSE), D271=10, VLOOKUP(H271, Priv_Workers!$B$2:$AR$55, 35, FALSE), D271=11, VLOOKUP(H271, Priv_Workers!$B$2:$AR$55, 36, FALSE), D271=12, VLOOKUP(H271, Priv_Workers!$B$2:$AR$55, 37, FALSE)), C271=2017, _xlfn.IFS(D271=1, VLOOKUP(H271, Priv_Workers!$B$2:$AR$55, 38, FALSE), D271=2, VLOOKUP(H271, Priv_Workers!$B$2:$AR$55, 39, FALSE), D271=3, VLOOKUP(H271, Priv_Workers!$B$2:$AR$55, 40, FALSE), D271=4, VLOOKUP(H271, Priv_Workers!$B$2:$AR$55, 41, FALSE), D271=5, VLOOKUP(H271, Priv_Workers!$B$2:$AR$55, 42, FALSE), D271=6, VLOOKUP(H271, Priv_Workers!$B$2:$AR$55, 43)))</f>
        <v>0</v>
      </c>
      <c r="X271" s="15" t="e">
        <f t="shared" si="35"/>
        <v>#DIV/0!</v>
      </c>
      <c r="Y271" s="8">
        <f>_xlfn.IFS(C271=2014, _xlfn.IFS(E271=1, VLOOKUP(H271, Wage_Info!$B$2:$AD$55, 2, FALSE), E271=2, VLOOKUP(H271, Wage_Info!$B$2:$AD$55, 3, FALSE), E271=3, VLOOKUP(H271, Wage_Info!$B$2:$AD$55, 4, FALSE), E271=4, VLOOKUP(H271, Wage_Info!$B$2:$AD$55, 5, FALSE)), C271=2015, _xlfn.IFS(E271=1, VLOOKUP(H271, Wage_Info!$B$2:$AD$55, 6, FALSE), E271=2, VLOOKUP(H271, Wage_Info!$B$2:$AD$55, 7, FALSE), E271=3, VLOOKUP(H271, Wage_Info!$B$2:$AD$55, 8, FALSE), E271=4, VLOOKUP(H271, Wage_Info!$B$2:$AD$55, 9, FALSE)), C271=2016, _xlfn.IFS(E271=1, VLOOKUP(H271, Wage_Info!$B$2:$AD$55, 10, FALSE), E271=2, VLOOKUP(H271, Wage_Info!$B$2:$AD$55, 11, FALSE), E271=3, VLOOKUP(H271, Wage_Info!$B$2:$AD$55, 12, FALSE), E271=4, VLOOKUP(H271, Wage_Info!$B$2:$AD$55, 13, FALSE)), C271=2017, _xlfn.IFS(E271=1, VLOOKUP(H271, Wage_Info!$B$2:$AD$55, 14, FALSE), E271=2, VLOOKUP(H271, Wage_Info!$B$2:$AD$55, 15, FALSE)))</f>
        <v>0</v>
      </c>
      <c r="Z271" s="8">
        <f>_xlfn.IFS(C271=2014, _xlfn.IFS(E271=1, VLOOKUP(H271, Wage_Info!$B$2:$AD$55, 16, FALSE), E271=2, VLOOKUP(H271, Wage_Info!$B$2:$AD$55, 17, FALSE), E271=3, VLOOKUP(H271, Wage_Info!$B$2:$AD$55, 18, FALSE), E271=4, VLOOKUP(H271, Wage_Info!$B$2:$AD$55, 19, FALSE)), C271=2015, _xlfn.IFS(E271=1, VLOOKUP(H271, Wage_Info!$B$2:$AD$55, 20, FALSE), E271=2, VLOOKUP(H271, Wage_Info!$B$2:$AD$55, 21, FALSE), E271=3, VLOOKUP(H271, Wage_Info!$B$2:$AD$55, 22, FALSE), E271=4, VLOOKUP(H271, Wage_Info!$B$2:$AD$55, 23, FALSE)), C271=2016, _xlfn.IFS(E271=1, VLOOKUP(H271, Wage_Info!$B$2:$AD$55, 24, FALSE), E271=2, VLOOKUP(H271, Wage_Info!$B$2:$AD$55, 25, FALSE), E271=3, VLOOKUP(H271, Wage_Info!$B$2:$AD$55, 26, FALSE), E271=4, VLOOKUP(H271, Wage_Info!$B$2:$AD$55, 27, FALSE)), C271=2017, _xlfn.IFS(E271=1, VLOOKUP(H271, Wage_Info!$B$2:$AD$55, 28, FALSE), E271=2, VLOOKUP(H271, Wage_Info!$B$2:$AD$55, 29, FALSE)))</f>
        <v>0</v>
      </c>
      <c r="AA271" s="16" t="e">
        <f t="shared" si="36"/>
        <v>#DIV/0!</v>
      </c>
      <c r="AB271">
        <f>Key!C296</f>
        <v>1</v>
      </c>
      <c r="AC271">
        <f t="shared" si="37"/>
        <v>0</v>
      </c>
      <c r="AD271">
        <f t="shared" si="38"/>
        <v>0</v>
      </c>
      <c r="AE271">
        <f t="shared" si="39"/>
        <v>0</v>
      </c>
    </row>
    <row r="272" spans="1:31" x14ac:dyDescent="0.3">
      <c r="A272">
        <v>326</v>
      </c>
      <c r="B272">
        <v>6</v>
      </c>
      <c r="C272">
        <v>2014</v>
      </c>
      <c r="D272">
        <v>5</v>
      </c>
      <c r="E272">
        <f t="shared" si="32"/>
        <v>2</v>
      </c>
      <c r="F272">
        <v>2015</v>
      </c>
      <c r="G272" t="s">
        <v>187</v>
      </c>
      <c r="H272" s="13">
        <f>VALUE(IF(G272="foreign",53,SUBSTITUTE(G272,G272,VLOOKUP(G272,Key!$F$2:$G$55,2,))))</f>
        <v>53</v>
      </c>
      <c r="I272" t="s">
        <v>216</v>
      </c>
      <c r="J272">
        <f>VALUE(_xlfn.IFS(I272="foreign",53,I272="fictional",54,NOT(OR(I272="foreign",I272="fictional")),SUBSTITUTE(I272,I272,VLOOKUP(I272,Key!$F$2:$G$55,2,))))</f>
        <v>54</v>
      </c>
      <c r="K272">
        <f t="shared" si="33"/>
        <v>0</v>
      </c>
      <c r="L272">
        <f>VLOOKUP(H272, Key!$G$2:$J$54, 2)</f>
        <v>0</v>
      </c>
      <c r="M272">
        <f>VLOOKUP(J272, Key!$G$2:$J$54, 2)</f>
        <v>0</v>
      </c>
      <c r="N272">
        <f>VLOOKUP("*"&amp;G272&amp;"*",Key!$M$2:$N$6,2,FALSE)</f>
        <v>0</v>
      </c>
      <c r="O272">
        <f>VLOOKUP("*"&amp;G272&amp;"*",Key!$Q$2:$R$11,2,FALSE)</f>
        <v>0</v>
      </c>
      <c r="P272">
        <v>4134</v>
      </c>
      <c r="Q272" s="8">
        <v>306000000</v>
      </c>
      <c r="R272" t="s">
        <v>175</v>
      </c>
      <c r="S272">
        <f>VLOOKUP(R272, Key!$T$2:$U$27, 2, FALSE)</f>
        <v>2</v>
      </c>
      <c r="T272">
        <f t="shared" si="34"/>
        <v>0</v>
      </c>
      <c r="U272">
        <f>_xlfn.IFS(F272=2017, VLOOKUP(H272, 'State Pop'!$B$2:$F$55,5),F272=2016, VLOOKUP(H272, 'State Pop'!$B$2:$F$55,4), F272=2015, VLOOKUP(H272, 'State Pop'!$B$2:$F$55,3), F272=2014, VLOOKUP(H272, 'State Pop'!$B$2:$F$55,2))</f>
        <v>0</v>
      </c>
      <c r="V272">
        <f>_xlfn.IFS(C272=2014, _xlfn.IFS(D272=1, VLOOKUP(H272, Film_Workers!$B$2:$AR$55, 2, FALSE), D272=2, VLOOKUP(H272, Film_Workers!$B$2:$AR$55, 3, FALSE), D272=3, VLOOKUP(H272, Film_Workers!$B$2:$AR$55, 4, FALSE), D272=4, VLOOKUP(H272, Film_Workers!$B$2:$AR$55, 5, FALSE), D272=5, VLOOKUP(H272, Film_Workers!$B$2:$AR$55, 6, FALSE), D272=6, VLOOKUP(H272, Film_Workers!$B$2:$AR$55, 7, FALSE), D272=7, VLOOKUP(H272, Film_Workers!$B$2:$AR$55, 8, FALSE), D272=8, VLOOKUP(H272, Film_Workers!$B$2:$AR$55, 9, FALSE), D272=9, VLOOKUP(H272, Film_Workers!$B$2:$AR$55, 10, FALSE), D272=10, VLOOKUP(H272, Film_Workers!$B$2:$AR$55, 11, FALSE), D272=11, VLOOKUP(H272, Film_Workers!$B$2:$AR$55, 12, FALSE), D272=12, VLOOKUP(H272, Film_Workers!$B$2:$AR$55, 13, FALSE)), C272=2015, _xlfn.IFS(D272=1, VLOOKUP(H272, Film_Workers!$B$2:$AR$55, 14, FALSE), D272=2, VLOOKUP(H272, Film_Workers!$B$2:$AR$55, 15, FALSE), D272=3, VLOOKUP(H272, Film_Workers!$B$2:$AR$55, 16, FALSE), D272=4, VLOOKUP(H272, Film_Workers!$B$2:$AR$55, 17, FALSE), D272=5, VLOOKUP(H272, Film_Workers!$B$2:$AR$55, 18, FALSE), D272=6, VLOOKUP(H272, Film_Workers!$B$2:$AR$55, 19, FALSE), D272=7, VLOOKUP(H272, Film_Workers!$B$2:$AR$55, 20, FALSE), D272=8, VLOOKUP(H272, Film_Workers!$B$2:$AR$55, 21, FALSE), D272=9, VLOOKUP(H272, Film_Workers!$B$2:$AR$55, 22, FALSE), D272=10, VLOOKUP(H272, Film_Workers!$B$2:$AR$55, 23, FALSE), D272=11, VLOOKUP(H272, Film_Workers!$B$2:$AR$55, 24, FALSE), D272=12, VLOOKUP(H272, Film_Workers!$B$2:$AR$55, 25, FALSE)), C272=2016, _xlfn.IFS(D272=1, VLOOKUP(H272, Film_Workers!$B$2:$AR$55, 26, FALSE), D272=2, VLOOKUP(H272, Film_Workers!$B$2:$AR$55, 27, FALSE), D272=3, VLOOKUP(H272, Film_Workers!$B$2:$AR$55, 28, FALSE), D272=4, VLOOKUP(H272, Film_Workers!$B$2:$AR$55, 29, FALSE), D272=5, VLOOKUP(H272, Film_Workers!$B$2:$AR$55, 30, FALSE), D272=6, VLOOKUP(H272, Film_Workers!$B$2:$AR$55, 31, FALSE), D272=7, VLOOKUP(H272, Film_Workers!$B$2:$AR$55, 32, FALSE), D272=8, VLOOKUP(H272, Film_Workers!$B$2:$AR$55, 33, FALSE), D272=9, VLOOKUP(H272, Film_Workers!$B$2:$AR$55, 34, FALSE), D272=10, VLOOKUP(H272, Film_Workers!$B$2:$AR$55, 35, FALSE), D272=11, VLOOKUP(H272, Film_Workers!$B$2:$AR$55, 36, FALSE), D272=12, VLOOKUP(H272, Film_Workers!$B$2:$AR$55, 37, FALSE)), C272=2017, _xlfn.IFS(D272=1, VLOOKUP(H272, Film_Workers!$B$2:$AR$55, 38, FALSE), D272=2, VLOOKUP(H272, Film_Workers!$B$2:$AR$55, 39, FALSE), D272=3, VLOOKUP(H272, Film_Workers!$B$2:$AR$55, 40, FALSE), D272=4, VLOOKUP(H272, Film_Workers!$B$2:$AR$55, 41, FALSE), D272=5, VLOOKUP(H272, Film_Workers!$B$2:$AR$55, 42, FALSE), D272=6, VLOOKUP(H272, Film_Workers!$B$2:$AR$55, 43)))</f>
        <v>0</v>
      </c>
      <c r="W272">
        <f>_xlfn.IFS(C272=2014, _xlfn.IFS(D272=1, VLOOKUP(H272, Priv_Workers!$B$2:$AR$55, 2, FALSE), D272=2, VLOOKUP(H272, Priv_Workers!$B$2:$AR$55, 3, FALSE), D272=3, VLOOKUP(H272, Priv_Workers!$B$2:$AR$55, 4, FALSE), D272=4, VLOOKUP(H272, Priv_Workers!$B$2:$AR$55, 5, FALSE), D272=5, VLOOKUP(H272, Priv_Workers!$B$2:$AR$55, 6, FALSE), D272=6, VLOOKUP(H272, Priv_Workers!$B$2:$AR$55, 7, FALSE), D272=7, VLOOKUP(H272, Priv_Workers!$B$2:$AR$55, 8, FALSE), D272=8, VLOOKUP(H272, Priv_Workers!$B$2:$AR$55, 9, FALSE), D272=9, VLOOKUP(H272, Priv_Workers!$B$2:$AR$55, 10, FALSE), D272=10, VLOOKUP(H272, Priv_Workers!$B$2:$AR$55, 11, FALSE), D272=11, VLOOKUP(H272, Priv_Workers!$B$2:$AR$55, 12, FALSE), D272=12, VLOOKUP(H272, Priv_Workers!$B$2:$AR$55, 13, FALSE)), C272=2015, _xlfn.IFS(D272=1, VLOOKUP(H272, Priv_Workers!$B$2:$AR$55, 14, FALSE), D272=2, VLOOKUP(H272, Priv_Workers!$B$2:$AR$55, 15, FALSE), D272=3, VLOOKUP(H272, Priv_Workers!$B$2:$AR$55, 16, FALSE), D272=4, VLOOKUP(H272, Priv_Workers!$B$2:$AR$55, 17, FALSE), D272=5, VLOOKUP(H272, Priv_Workers!$B$2:$AR$55, 18, FALSE), D272=6, VLOOKUP(H272, Priv_Workers!$B$2:$AR$55, 19, FALSE), D272=7, VLOOKUP(H272, Priv_Workers!$B$2:$AR$55, 20, FALSE), D272=8, VLOOKUP(H272, Priv_Workers!$B$2:$AR$55, 21, FALSE), D272=9, VLOOKUP(H272, Priv_Workers!$B$2:$AR$55, 22, FALSE), D272=10, VLOOKUP(H272, Priv_Workers!$B$2:$AR$55, 23, FALSE), D272=11, VLOOKUP(H272, Priv_Workers!$B$2:$AR$55, 24, FALSE), D272=12, VLOOKUP(H272, Priv_Workers!$B$2:$AR$55, 25, FALSE)), C272=2016, _xlfn.IFS(D272=1, VLOOKUP(H272, Priv_Workers!$B$2:$AR$55, 26, FALSE), D272=2, VLOOKUP(H272, Priv_Workers!$B$2:$AR$55, 27, FALSE), D272=3, VLOOKUP(H272, Priv_Workers!$B$2:$AR$55, 28, FALSE), D272=4, VLOOKUP(H272, Priv_Workers!$B$2:$AR$55, 29, FALSE), D272=5, VLOOKUP(H272, Priv_Workers!$B$2:$AR$55, 30, FALSE), D272=6, VLOOKUP(H272, Priv_Workers!$B$2:$AR$55, 31, FALSE), D272=7, VLOOKUP(H272, Priv_Workers!$B$2:$AR$55, 32, FALSE), D272=8, VLOOKUP(H272, Priv_Workers!$B$2:$AR$55, 33, FALSE), D272=9, VLOOKUP(H272, Priv_Workers!$B$2:$AR$55, 34, FALSE), D272=10, VLOOKUP(H272, Priv_Workers!$B$2:$AR$55, 35, FALSE), D272=11, VLOOKUP(H272, Priv_Workers!$B$2:$AR$55, 36, FALSE), D272=12, VLOOKUP(H272, Priv_Workers!$B$2:$AR$55, 37, FALSE)), C272=2017, _xlfn.IFS(D272=1, VLOOKUP(H272, Priv_Workers!$B$2:$AR$55, 38, FALSE), D272=2, VLOOKUP(H272, Priv_Workers!$B$2:$AR$55, 39, FALSE), D272=3, VLOOKUP(H272, Priv_Workers!$B$2:$AR$55, 40, FALSE), D272=4, VLOOKUP(H272, Priv_Workers!$B$2:$AR$55, 41, FALSE), D272=5, VLOOKUP(H272, Priv_Workers!$B$2:$AR$55, 42, FALSE), D272=6, VLOOKUP(H272, Priv_Workers!$B$2:$AR$55, 43)))</f>
        <v>0</v>
      </c>
      <c r="X272" s="15" t="e">
        <f t="shared" si="35"/>
        <v>#DIV/0!</v>
      </c>
      <c r="Y272" s="8">
        <f>_xlfn.IFS(C272=2014, _xlfn.IFS(E272=1, VLOOKUP(H272, Wage_Info!$B$2:$AD$55, 2, FALSE), E272=2, VLOOKUP(H272, Wage_Info!$B$2:$AD$55, 3, FALSE), E272=3, VLOOKUP(H272, Wage_Info!$B$2:$AD$55, 4, FALSE), E272=4, VLOOKUP(H272, Wage_Info!$B$2:$AD$55, 5, FALSE)), C272=2015, _xlfn.IFS(E272=1, VLOOKUP(H272, Wage_Info!$B$2:$AD$55, 6, FALSE), E272=2, VLOOKUP(H272, Wage_Info!$B$2:$AD$55, 7, FALSE), E272=3, VLOOKUP(H272, Wage_Info!$B$2:$AD$55, 8, FALSE), E272=4, VLOOKUP(H272, Wage_Info!$B$2:$AD$55, 9, FALSE)), C272=2016, _xlfn.IFS(E272=1, VLOOKUP(H272, Wage_Info!$B$2:$AD$55, 10, FALSE), E272=2, VLOOKUP(H272, Wage_Info!$B$2:$AD$55, 11, FALSE), E272=3, VLOOKUP(H272, Wage_Info!$B$2:$AD$55, 12, FALSE), E272=4, VLOOKUP(H272, Wage_Info!$B$2:$AD$55, 13, FALSE)), C272=2017, _xlfn.IFS(E272=1, VLOOKUP(H272, Wage_Info!$B$2:$AD$55, 14, FALSE), E272=2, VLOOKUP(H272, Wage_Info!$B$2:$AD$55, 15, FALSE)))</f>
        <v>0</v>
      </c>
      <c r="Z272" s="8">
        <f>_xlfn.IFS(C272=2014, _xlfn.IFS(E272=1, VLOOKUP(H272, Wage_Info!$B$2:$AD$55, 16, FALSE), E272=2, VLOOKUP(H272, Wage_Info!$B$2:$AD$55, 17, FALSE), E272=3, VLOOKUP(H272, Wage_Info!$B$2:$AD$55, 18, FALSE), E272=4, VLOOKUP(H272, Wage_Info!$B$2:$AD$55, 19, FALSE)), C272=2015, _xlfn.IFS(E272=1, VLOOKUP(H272, Wage_Info!$B$2:$AD$55, 20, FALSE), E272=2, VLOOKUP(H272, Wage_Info!$B$2:$AD$55, 21, FALSE), E272=3, VLOOKUP(H272, Wage_Info!$B$2:$AD$55, 22, FALSE), E272=4, VLOOKUP(H272, Wage_Info!$B$2:$AD$55, 23, FALSE)), C272=2016, _xlfn.IFS(E272=1, VLOOKUP(H272, Wage_Info!$B$2:$AD$55, 24, FALSE), E272=2, VLOOKUP(H272, Wage_Info!$B$2:$AD$55, 25, FALSE), E272=3, VLOOKUP(H272, Wage_Info!$B$2:$AD$55, 26, FALSE), E272=4, VLOOKUP(H272, Wage_Info!$B$2:$AD$55, 27, FALSE)), C272=2017, _xlfn.IFS(E272=1, VLOOKUP(H272, Wage_Info!$B$2:$AD$55, 28, FALSE), E272=2, VLOOKUP(H272, Wage_Info!$B$2:$AD$55, 29, FALSE)))</f>
        <v>0</v>
      </c>
      <c r="AA272" s="16" t="e">
        <f t="shared" si="36"/>
        <v>#DIV/0!</v>
      </c>
      <c r="AB272">
        <f>Key!C327</f>
        <v>1</v>
      </c>
      <c r="AC272">
        <f t="shared" si="37"/>
        <v>0</v>
      </c>
      <c r="AD272">
        <f t="shared" si="38"/>
        <v>0</v>
      </c>
      <c r="AE272">
        <f t="shared" si="39"/>
        <v>0</v>
      </c>
    </row>
    <row r="273" spans="1:31" x14ac:dyDescent="0.3">
      <c r="A273">
        <v>328</v>
      </c>
      <c r="B273">
        <v>8</v>
      </c>
      <c r="C273">
        <v>2014</v>
      </c>
      <c r="D273">
        <v>5</v>
      </c>
      <c r="E273">
        <f t="shared" si="32"/>
        <v>2</v>
      </c>
      <c r="F273">
        <v>2015</v>
      </c>
      <c r="G273" t="s">
        <v>293</v>
      </c>
      <c r="H273" s="13">
        <f>VALUE(IF(G273="foreign",53,SUBSTITUTE(G273,G273,VLOOKUP(G273,Key!$F$2:$G$55,2,))))</f>
        <v>19</v>
      </c>
      <c r="I273" t="s">
        <v>216</v>
      </c>
      <c r="J273">
        <f>VALUE(_xlfn.IFS(I273="foreign",53,I273="fictional",54,NOT(OR(I273="foreign",I273="fictional")),SUBSTITUTE(I273,I273,VLOOKUP(I273,Key!$F$2:$G$55,2,))))</f>
        <v>54</v>
      </c>
      <c r="K273">
        <f t="shared" si="33"/>
        <v>0</v>
      </c>
      <c r="L273">
        <f>VLOOKUP(H273, Key!$G$2:$J$54, 2)</f>
        <v>4</v>
      </c>
      <c r="M273">
        <f>VLOOKUP(J273, Key!$G$2:$J$54, 2)</f>
        <v>0</v>
      </c>
      <c r="N273">
        <f>VLOOKUP("*"&amp;G273&amp;"*",Key!$M$2:$N$6,2,FALSE)</f>
        <v>3</v>
      </c>
      <c r="O273">
        <f>VLOOKUP("*"&amp;G273&amp;"*",Key!$Q$2:$R$11,2,FALSE)</f>
        <v>9</v>
      </c>
      <c r="P273">
        <v>4004</v>
      </c>
      <c r="Q273" s="8">
        <v>155000000</v>
      </c>
      <c r="R273" t="s">
        <v>283</v>
      </c>
      <c r="S273">
        <f>VLOOKUP(R273, Key!$T$2:$U$27, 2, FALSE)</f>
        <v>4</v>
      </c>
      <c r="T273">
        <f t="shared" si="34"/>
        <v>0</v>
      </c>
      <c r="U273">
        <f>_xlfn.IFS(F273=2017, VLOOKUP(H273, 'State Pop'!$B$2:$F$55,5),F273=2016, VLOOKUP(H273, 'State Pop'!$B$2:$F$55,4), F273=2015, VLOOKUP(H273, 'State Pop'!$B$2:$F$55,3), F273=2014, VLOOKUP(H273, 'State Pop'!$B$2:$F$55,2))</f>
        <v>4671211</v>
      </c>
      <c r="V273">
        <f>_xlfn.IFS(C273=2014, _xlfn.IFS(D273=1, VLOOKUP(H273, Film_Workers!$B$2:$AR$55, 2, FALSE), D273=2, VLOOKUP(H273, Film_Workers!$B$2:$AR$55, 3, FALSE), D273=3, VLOOKUP(H273, Film_Workers!$B$2:$AR$55, 4, FALSE), D273=4, VLOOKUP(H273, Film_Workers!$B$2:$AR$55, 5, FALSE), D273=5, VLOOKUP(H273, Film_Workers!$B$2:$AR$55, 6, FALSE), D273=6, VLOOKUP(H273, Film_Workers!$B$2:$AR$55, 7, FALSE), D273=7, VLOOKUP(H273, Film_Workers!$B$2:$AR$55, 8, FALSE), D273=8, VLOOKUP(H273, Film_Workers!$B$2:$AR$55, 9, FALSE), D273=9, VLOOKUP(H273, Film_Workers!$B$2:$AR$55, 10, FALSE), D273=10, VLOOKUP(H273, Film_Workers!$B$2:$AR$55, 11, FALSE), D273=11, VLOOKUP(H273, Film_Workers!$B$2:$AR$55, 12, FALSE), D273=12, VLOOKUP(H273, Film_Workers!$B$2:$AR$55, 13, FALSE)), C273=2015, _xlfn.IFS(D273=1, VLOOKUP(H273, Film_Workers!$B$2:$AR$55, 14, FALSE), D273=2, VLOOKUP(H273, Film_Workers!$B$2:$AR$55, 15, FALSE), D273=3, VLOOKUP(H273, Film_Workers!$B$2:$AR$55, 16, FALSE), D273=4, VLOOKUP(H273, Film_Workers!$B$2:$AR$55, 17, FALSE), D273=5, VLOOKUP(H273, Film_Workers!$B$2:$AR$55, 18, FALSE), D273=6, VLOOKUP(H273, Film_Workers!$B$2:$AR$55, 19, FALSE), D273=7, VLOOKUP(H273, Film_Workers!$B$2:$AR$55, 20, FALSE), D273=8, VLOOKUP(H273, Film_Workers!$B$2:$AR$55, 21, FALSE), D273=9, VLOOKUP(H273, Film_Workers!$B$2:$AR$55, 22, FALSE), D273=10, VLOOKUP(H273, Film_Workers!$B$2:$AR$55, 23, FALSE), D273=11, VLOOKUP(H273, Film_Workers!$B$2:$AR$55, 24, FALSE), D273=12, VLOOKUP(H273, Film_Workers!$B$2:$AR$55, 25, FALSE)), C273=2016, _xlfn.IFS(D273=1, VLOOKUP(H273, Film_Workers!$B$2:$AR$55, 26, FALSE), D273=2, VLOOKUP(H273, Film_Workers!$B$2:$AR$55, 27, FALSE), D273=3, VLOOKUP(H273, Film_Workers!$B$2:$AR$55, 28, FALSE), D273=4, VLOOKUP(H273, Film_Workers!$B$2:$AR$55, 29, FALSE), D273=5, VLOOKUP(H273, Film_Workers!$B$2:$AR$55, 30, FALSE), D273=6, VLOOKUP(H273, Film_Workers!$B$2:$AR$55, 31, FALSE), D273=7, VLOOKUP(H273, Film_Workers!$B$2:$AR$55, 32, FALSE), D273=8, VLOOKUP(H273, Film_Workers!$B$2:$AR$55, 33, FALSE), D273=9, VLOOKUP(H273, Film_Workers!$B$2:$AR$55, 34, FALSE), D273=10, VLOOKUP(H273, Film_Workers!$B$2:$AR$55, 35, FALSE), D273=11, VLOOKUP(H273, Film_Workers!$B$2:$AR$55, 36, FALSE), D273=12, VLOOKUP(H273, Film_Workers!$B$2:$AR$55, 37, FALSE)), C273=2017, _xlfn.IFS(D273=1, VLOOKUP(H273, Film_Workers!$B$2:$AR$55, 38, FALSE), D273=2, VLOOKUP(H273, Film_Workers!$B$2:$AR$55, 39, FALSE), D273=3, VLOOKUP(H273, Film_Workers!$B$2:$AR$55, 40, FALSE), D273=4, VLOOKUP(H273, Film_Workers!$B$2:$AR$55, 41, FALSE), D273=5, VLOOKUP(H273, Film_Workers!$B$2:$AR$55, 42, FALSE), D273=6, VLOOKUP(H273, Film_Workers!$B$2:$AR$55, 43)))</f>
        <v>7096</v>
      </c>
      <c r="W273">
        <f>_xlfn.IFS(C273=2014, _xlfn.IFS(D273=1, VLOOKUP(H273, Priv_Workers!$B$2:$AR$55, 2, FALSE), D273=2, VLOOKUP(H273, Priv_Workers!$B$2:$AR$55, 3, FALSE), D273=3, VLOOKUP(H273, Priv_Workers!$B$2:$AR$55, 4, FALSE), D273=4, VLOOKUP(H273, Priv_Workers!$B$2:$AR$55, 5, FALSE), D273=5, VLOOKUP(H273, Priv_Workers!$B$2:$AR$55, 6, FALSE), D273=6, VLOOKUP(H273, Priv_Workers!$B$2:$AR$55, 7, FALSE), D273=7, VLOOKUP(H273, Priv_Workers!$B$2:$AR$55, 8, FALSE), D273=8, VLOOKUP(H273, Priv_Workers!$B$2:$AR$55, 9, FALSE), D273=9, VLOOKUP(H273, Priv_Workers!$B$2:$AR$55, 10, FALSE), D273=10, VLOOKUP(H273, Priv_Workers!$B$2:$AR$55, 11, FALSE), D273=11, VLOOKUP(H273, Priv_Workers!$B$2:$AR$55, 12, FALSE), D273=12, VLOOKUP(H273, Priv_Workers!$B$2:$AR$55, 13, FALSE)), C273=2015, _xlfn.IFS(D273=1, VLOOKUP(H273, Priv_Workers!$B$2:$AR$55, 14, FALSE), D273=2, VLOOKUP(H273, Priv_Workers!$B$2:$AR$55, 15, FALSE), D273=3, VLOOKUP(H273, Priv_Workers!$B$2:$AR$55, 16, FALSE), D273=4, VLOOKUP(H273, Priv_Workers!$B$2:$AR$55, 17, FALSE), D273=5, VLOOKUP(H273, Priv_Workers!$B$2:$AR$55, 18, FALSE), D273=6, VLOOKUP(H273, Priv_Workers!$B$2:$AR$55, 19, FALSE), D273=7, VLOOKUP(H273, Priv_Workers!$B$2:$AR$55, 20, FALSE), D273=8, VLOOKUP(H273, Priv_Workers!$B$2:$AR$55, 21, FALSE), D273=9, VLOOKUP(H273, Priv_Workers!$B$2:$AR$55, 22, FALSE), D273=10, VLOOKUP(H273, Priv_Workers!$B$2:$AR$55, 23, FALSE), D273=11, VLOOKUP(H273, Priv_Workers!$B$2:$AR$55, 24, FALSE), D273=12, VLOOKUP(H273, Priv_Workers!$B$2:$AR$55, 25, FALSE)), C273=2016, _xlfn.IFS(D273=1, VLOOKUP(H273, Priv_Workers!$B$2:$AR$55, 26, FALSE), D273=2, VLOOKUP(H273, Priv_Workers!$B$2:$AR$55, 27, FALSE), D273=3, VLOOKUP(H273, Priv_Workers!$B$2:$AR$55, 28, FALSE), D273=4, VLOOKUP(H273, Priv_Workers!$B$2:$AR$55, 29, FALSE), D273=5, VLOOKUP(H273, Priv_Workers!$B$2:$AR$55, 30, FALSE), D273=6, VLOOKUP(H273, Priv_Workers!$B$2:$AR$55, 31, FALSE), D273=7, VLOOKUP(H273, Priv_Workers!$B$2:$AR$55, 32, FALSE), D273=8, VLOOKUP(H273, Priv_Workers!$B$2:$AR$55, 33, FALSE), D273=9, VLOOKUP(H273, Priv_Workers!$B$2:$AR$55, 34, FALSE), D273=10, VLOOKUP(H273, Priv_Workers!$B$2:$AR$55, 35, FALSE), D273=11, VLOOKUP(H273, Priv_Workers!$B$2:$AR$55, 36, FALSE), D273=12, VLOOKUP(H273, Priv_Workers!$B$2:$AR$55, 37, FALSE)), C273=2017, _xlfn.IFS(D273=1, VLOOKUP(H273, Priv_Workers!$B$2:$AR$55, 38, FALSE), D273=2, VLOOKUP(H273, Priv_Workers!$B$2:$AR$55, 39, FALSE), D273=3, VLOOKUP(H273, Priv_Workers!$B$2:$AR$55, 40, FALSE), D273=4, VLOOKUP(H273, Priv_Workers!$B$2:$AR$55, 41, FALSE), D273=5, VLOOKUP(H273, Priv_Workers!$B$2:$AR$55, 42, FALSE), D273=6, VLOOKUP(H273, Priv_Workers!$B$2:$AR$55, 43)))</f>
        <v>1611454</v>
      </c>
      <c r="X273" s="15">
        <f t="shared" si="35"/>
        <v>4.4034766118052392E-3</v>
      </c>
      <c r="Y273" s="8">
        <f>_xlfn.IFS(C273=2014, _xlfn.IFS(E273=1, VLOOKUP(H273, Wage_Info!$B$2:$AD$55, 2, FALSE), E273=2, VLOOKUP(H273, Wage_Info!$B$2:$AD$55, 3, FALSE), E273=3, VLOOKUP(H273, Wage_Info!$B$2:$AD$55, 4, FALSE), E273=4, VLOOKUP(H273, Wage_Info!$B$2:$AD$55, 5, FALSE)), C273=2015, _xlfn.IFS(E273=1, VLOOKUP(H273, Wage_Info!$B$2:$AD$55, 6, FALSE), E273=2, VLOOKUP(H273, Wage_Info!$B$2:$AD$55, 7, FALSE), E273=3, VLOOKUP(H273, Wage_Info!$B$2:$AD$55, 8, FALSE), E273=4, VLOOKUP(H273, Wage_Info!$B$2:$AD$55, 9, FALSE)), C273=2016, _xlfn.IFS(E273=1, VLOOKUP(H273, Wage_Info!$B$2:$AD$55, 10, FALSE), E273=2, VLOOKUP(H273, Wage_Info!$B$2:$AD$55, 11, FALSE), E273=3, VLOOKUP(H273, Wage_Info!$B$2:$AD$55, 12, FALSE), E273=4, VLOOKUP(H273, Wage_Info!$B$2:$AD$55, 13, FALSE)), C273=2017, _xlfn.IFS(E273=1, VLOOKUP(H273, Wage_Info!$B$2:$AD$55, 14, FALSE), E273=2, VLOOKUP(H273, Wage_Info!$B$2:$AD$55, 15, FALSE)))</f>
        <v>80265988</v>
      </c>
      <c r="Z273" s="8">
        <f>_xlfn.IFS(C273=2014, _xlfn.IFS(E273=1, VLOOKUP(H273, Wage_Info!$B$2:$AD$55, 16, FALSE), E273=2, VLOOKUP(H273, Wage_Info!$B$2:$AD$55, 17, FALSE), E273=3, VLOOKUP(H273, Wage_Info!$B$2:$AD$55, 18, FALSE), E273=4, VLOOKUP(H273, Wage_Info!$B$2:$AD$55, 19, FALSE)), C273=2015, _xlfn.IFS(E273=1, VLOOKUP(H273, Wage_Info!$B$2:$AD$55, 20, FALSE), E273=2, VLOOKUP(H273, Wage_Info!$B$2:$AD$55, 21, FALSE), E273=3, VLOOKUP(H273, Wage_Info!$B$2:$AD$55, 22, FALSE), E273=4, VLOOKUP(H273, Wage_Info!$B$2:$AD$55, 23, FALSE)), C273=2016, _xlfn.IFS(E273=1, VLOOKUP(H273, Wage_Info!$B$2:$AD$55, 24, FALSE), E273=2, VLOOKUP(H273, Wage_Info!$B$2:$AD$55, 25, FALSE), E273=3, VLOOKUP(H273, Wage_Info!$B$2:$AD$55, 26, FALSE), E273=4, VLOOKUP(H273, Wage_Info!$B$2:$AD$55, 27, FALSE)), C273=2017, _xlfn.IFS(E273=1, VLOOKUP(H273, Wage_Info!$B$2:$AD$55, 28, FALSE), E273=2, VLOOKUP(H273, Wage_Info!$B$2:$AD$55, 29, FALSE)))</f>
        <v>17677015171</v>
      </c>
      <c r="AA273" s="16">
        <f t="shared" si="36"/>
        <v>4.5406980320795475E-3</v>
      </c>
      <c r="AB273">
        <f>Key!C329</f>
        <v>1</v>
      </c>
      <c r="AC273">
        <f t="shared" si="37"/>
        <v>0</v>
      </c>
      <c r="AD273">
        <f t="shared" si="38"/>
        <v>0</v>
      </c>
      <c r="AE273">
        <f t="shared" si="39"/>
        <v>0</v>
      </c>
    </row>
    <row r="274" spans="1:31" x14ac:dyDescent="0.3">
      <c r="A274">
        <v>333</v>
      </c>
      <c r="B274">
        <v>13</v>
      </c>
      <c r="C274">
        <v>2014</v>
      </c>
      <c r="D274">
        <v>5</v>
      </c>
      <c r="E274">
        <f t="shared" si="32"/>
        <v>2</v>
      </c>
      <c r="F274">
        <v>2015</v>
      </c>
      <c r="G274" t="s">
        <v>284</v>
      </c>
      <c r="H274" s="13">
        <f>VALUE(IF(G274="foreign",53,SUBSTITUTE(G274,G274,VLOOKUP(G274,Key!$F$2:$G$55,2,))))</f>
        <v>11</v>
      </c>
      <c r="I274" t="s">
        <v>216</v>
      </c>
      <c r="J274">
        <f>VALUE(_xlfn.IFS(I274="foreign",53,I274="fictional",54,NOT(OR(I274="foreign",I274="fictional")),SUBSTITUTE(I274,I274,VLOOKUP(I274,Key!$F$2:$G$55,2,))))</f>
        <v>54</v>
      </c>
      <c r="K274">
        <f t="shared" si="33"/>
        <v>0</v>
      </c>
      <c r="L274">
        <f>VLOOKUP(H274, Key!$G$2:$J$54, 2)</f>
        <v>5</v>
      </c>
      <c r="M274">
        <f>VLOOKUP(J274, Key!$G$2:$J$54, 2)</f>
        <v>0</v>
      </c>
      <c r="N274">
        <f>VLOOKUP("*"&amp;G274&amp;"*",Key!$M$2:$N$6,2,FALSE)</f>
        <v>3</v>
      </c>
      <c r="O274">
        <f>VLOOKUP("*"&amp;G274&amp;"*",Key!$Q$2:$R$11,2,FALSE)</f>
        <v>7</v>
      </c>
      <c r="P274">
        <v>3875</v>
      </c>
      <c r="Q274" s="8">
        <v>110000000</v>
      </c>
      <c r="R274" t="s">
        <v>215</v>
      </c>
      <c r="S274">
        <f>VLOOKUP(R274, Key!$T$2:$U$27, 2, FALSE)</f>
        <v>7</v>
      </c>
      <c r="T274">
        <f t="shared" si="34"/>
        <v>1</v>
      </c>
      <c r="U274">
        <f>_xlfn.IFS(F274=2017, VLOOKUP(H274, 'State Pop'!$B$2:$F$55,5),F274=2016, VLOOKUP(H274, 'State Pop'!$B$2:$F$55,4), F274=2015, VLOOKUP(H274, 'State Pop'!$B$2:$F$55,3), F274=2014, VLOOKUP(H274, 'State Pop'!$B$2:$F$55,2))</f>
        <v>10199533</v>
      </c>
      <c r="V274">
        <f>_xlfn.IFS(C274=2014, _xlfn.IFS(D274=1, VLOOKUP(H274, Film_Workers!$B$2:$AR$55, 2, FALSE), D274=2, VLOOKUP(H274, Film_Workers!$B$2:$AR$55, 3, FALSE), D274=3, VLOOKUP(H274, Film_Workers!$B$2:$AR$55, 4, FALSE), D274=4, VLOOKUP(H274, Film_Workers!$B$2:$AR$55, 5, FALSE), D274=5, VLOOKUP(H274, Film_Workers!$B$2:$AR$55, 6, FALSE), D274=6, VLOOKUP(H274, Film_Workers!$B$2:$AR$55, 7, FALSE), D274=7, VLOOKUP(H274, Film_Workers!$B$2:$AR$55, 8, FALSE), D274=8, VLOOKUP(H274, Film_Workers!$B$2:$AR$55, 9, FALSE), D274=9, VLOOKUP(H274, Film_Workers!$B$2:$AR$55, 10, FALSE), D274=10, VLOOKUP(H274, Film_Workers!$B$2:$AR$55, 11, FALSE), D274=11, VLOOKUP(H274, Film_Workers!$B$2:$AR$55, 12, FALSE), D274=12, VLOOKUP(H274, Film_Workers!$B$2:$AR$55, 13, FALSE)), C274=2015, _xlfn.IFS(D274=1, VLOOKUP(H274, Film_Workers!$B$2:$AR$55, 14, FALSE), D274=2, VLOOKUP(H274, Film_Workers!$B$2:$AR$55, 15, FALSE), D274=3, VLOOKUP(H274, Film_Workers!$B$2:$AR$55, 16, FALSE), D274=4, VLOOKUP(H274, Film_Workers!$B$2:$AR$55, 17, FALSE), D274=5, VLOOKUP(H274, Film_Workers!$B$2:$AR$55, 18, FALSE), D274=6, VLOOKUP(H274, Film_Workers!$B$2:$AR$55, 19, FALSE), D274=7, VLOOKUP(H274, Film_Workers!$B$2:$AR$55, 20, FALSE), D274=8, VLOOKUP(H274, Film_Workers!$B$2:$AR$55, 21, FALSE), D274=9, VLOOKUP(H274, Film_Workers!$B$2:$AR$55, 22, FALSE), D274=10, VLOOKUP(H274, Film_Workers!$B$2:$AR$55, 23, FALSE), D274=11, VLOOKUP(H274, Film_Workers!$B$2:$AR$55, 24, FALSE), D274=12, VLOOKUP(H274, Film_Workers!$B$2:$AR$55, 25, FALSE)), C274=2016, _xlfn.IFS(D274=1, VLOOKUP(H274, Film_Workers!$B$2:$AR$55, 26, FALSE), D274=2, VLOOKUP(H274, Film_Workers!$B$2:$AR$55, 27, FALSE), D274=3, VLOOKUP(H274, Film_Workers!$B$2:$AR$55, 28, FALSE), D274=4, VLOOKUP(H274, Film_Workers!$B$2:$AR$55, 29, FALSE), D274=5, VLOOKUP(H274, Film_Workers!$B$2:$AR$55, 30, FALSE), D274=6, VLOOKUP(H274, Film_Workers!$B$2:$AR$55, 31, FALSE), D274=7, VLOOKUP(H274, Film_Workers!$B$2:$AR$55, 32, FALSE), D274=8, VLOOKUP(H274, Film_Workers!$B$2:$AR$55, 33, FALSE), D274=9, VLOOKUP(H274, Film_Workers!$B$2:$AR$55, 34, FALSE), D274=10, VLOOKUP(H274, Film_Workers!$B$2:$AR$55, 35, FALSE), D274=11, VLOOKUP(H274, Film_Workers!$B$2:$AR$55, 36, FALSE), D274=12, VLOOKUP(H274, Film_Workers!$B$2:$AR$55, 37, FALSE)), C274=2017, _xlfn.IFS(D274=1, VLOOKUP(H274, Film_Workers!$B$2:$AR$55, 38, FALSE), D274=2, VLOOKUP(H274, Film_Workers!$B$2:$AR$55, 39, FALSE), D274=3, VLOOKUP(H274, Film_Workers!$B$2:$AR$55, 40, FALSE), D274=4, VLOOKUP(H274, Film_Workers!$B$2:$AR$55, 41, FALSE), D274=5, VLOOKUP(H274, Film_Workers!$B$2:$AR$55, 42, FALSE), D274=6, VLOOKUP(H274, Film_Workers!$B$2:$AR$55, 43)))</f>
        <v>4442</v>
      </c>
      <c r="W274">
        <f>_xlfn.IFS(C274=2014, _xlfn.IFS(D274=1, VLOOKUP(H274, Priv_Workers!$B$2:$AR$55, 2, FALSE), D274=2, VLOOKUP(H274, Priv_Workers!$B$2:$AR$55, 3, FALSE), D274=3, VLOOKUP(H274, Priv_Workers!$B$2:$AR$55, 4, FALSE), D274=4, VLOOKUP(H274, Priv_Workers!$B$2:$AR$55, 5, FALSE), D274=5, VLOOKUP(H274, Priv_Workers!$B$2:$AR$55, 6, FALSE), D274=6, VLOOKUP(H274, Priv_Workers!$B$2:$AR$55, 7, FALSE), D274=7, VLOOKUP(H274, Priv_Workers!$B$2:$AR$55, 8, FALSE), D274=8, VLOOKUP(H274, Priv_Workers!$B$2:$AR$55, 9, FALSE), D274=9, VLOOKUP(H274, Priv_Workers!$B$2:$AR$55, 10, FALSE), D274=10, VLOOKUP(H274, Priv_Workers!$B$2:$AR$55, 11, FALSE), D274=11, VLOOKUP(H274, Priv_Workers!$B$2:$AR$55, 12, FALSE), D274=12, VLOOKUP(H274, Priv_Workers!$B$2:$AR$55, 13, FALSE)), C274=2015, _xlfn.IFS(D274=1, VLOOKUP(H274, Priv_Workers!$B$2:$AR$55, 14, FALSE), D274=2, VLOOKUP(H274, Priv_Workers!$B$2:$AR$55, 15, FALSE), D274=3, VLOOKUP(H274, Priv_Workers!$B$2:$AR$55, 16, FALSE), D274=4, VLOOKUP(H274, Priv_Workers!$B$2:$AR$55, 17, FALSE), D274=5, VLOOKUP(H274, Priv_Workers!$B$2:$AR$55, 18, FALSE), D274=6, VLOOKUP(H274, Priv_Workers!$B$2:$AR$55, 19, FALSE), D274=7, VLOOKUP(H274, Priv_Workers!$B$2:$AR$55, 20, FALSE), D274=8, VLOOKUP(H274, Priv_Workers!$B$2:$AR$55, 21, FALSE), D274=9, VLOOKUP(H274, Priv_Workers!$B$2:$AR$55, 22, FALSE), D274=10, VLOOKUP(H274, Priv_Workers!$B$2:$AR$55, 23, FALSE), D274=11, VLOOKUP(H274, Priv_Workers!$B$2:$AR$55, 24, FALSE), D274=12, VLOOKUP(H274, Priv_Workers!$B$2:$AR$55, 25, FALSE)), C274=2016, _xlfn.IFS(D274=1, VLOOKUP(H274, Priv_Workers!$B$2:$AR$55, 26, FALSE), D274=2, VLOOKUP(H274, Priv_Workers!$B$2:$AR$55, 27, FALSE), D274=3, VLOOKUP(H274, Priv_Workers!$B$2:$AR$55, 28, FALSE), D274=4, VLOOKUP(H274, Priv_Workers!$B$2:$AR$55, 29, FALSE), D274=5, VLOOKUP(H274, Priv_Workers!$B$2:$AR$55, 30, FALSE), D274=6, VLOOKUP(H274, Priv_Workers!$B$2:$AR$55, 31, FALSE), D274=7, VLOOKUP(H274, Priv_Workers!$B$2:$AR$55, 32, FALSE), D274=8, VLOOKUP(H274, Priv_Workers!$B$2:$AR$55, 33, FALSE), D274=9, VLOOKUP(H274, Priv_Workers!$B$2:$AR$55, 34, FALSE), D274=10, VLOOKUP(H274, Priv_Workers!$B$2:$AR$55, 35, FALSE), D274=11, VLOOKUP(H274, Priv_Workers!$B$2:$AR$55, 36, FALSE), D274=12, VLOOKUP(H274, Priv_Workers!$B$2:$AR$55, 37, FALSE)), C274=2017, _xlfn.IFS(D274=1, VLOOKUP(H274, Priv_Workers!$B$2:$AR$55, 38, FALSE), D274=2, VLOOKUP(H274, Priv_Workers!$B$2:$AR$55, 39, FALSE), D274=3, VLOOKUP(H274, Priv_Workers!$B$2:$AR$55, 40, FALSE), D274=4, VLOOKUP(H274, Priv_Workers!$B$2:$AR$55, 41, FALSE), D274=5, VLOOKUP(H274, Priv_Workers!$B$2:$AR$55, 42, FALSE), D274=6, VLOOKUP(H274, Priv_Workers!$B$2:$AR$55, 43)))</f>
        <v>3400043</v>
      </c>
      <c r="X274" s="15">
        <f t="shared" si="35"/>
        <v>1.3064540654338782E-3</v>
      </c>
      <c r="Y274" s="8">
        <f>_xlfn.IFS(C274=2014, _xlfn.IFS(E274=1, VLOOKUP(H274, Wage_Info!$B$2:$AD$55, 2, FALSE), E274=2, VLOOKUP(H274, Wage_Info!$B$2:$AD$55, 3, FALSE), E274=3, VLOOKUP(H274, Wage_Info!$B$2:$AD$55, 4, FALSE), E274=4, VLOOKUP(H274, Wage_Info!$B$2:$AD$55, 5, FALSE)), C274=2015, _xlfn.IFS(E274=1, VLOOKUP(H274, Wage_Info!$B$2:$AD$55, 6, FALSE), E274=2, VLOOKUP(H274, Wage_Info!$B$2:$AD$55, 7, FALSE), E274=3, VLOOKUP(H274, Wage_Info!$B$2:$AD$55, 8, FALSE), E274=4, VLOOKUP(H274, Wage_Info!$B$2:$AD$55, 9, FALSE)), C274=2016, _xlfn.IFS(E274=1, VLOOKUP(H274, Wage_Info!$B$2:$AD$55, 10, FALSE), E274=2, VLOOKUP(H274, Wage_Info!$B$2:$AD$55, 11, FALSE), E274=3, VLOOKUP(H274, Wage_Info!$B$2:$AD$55, 12, FALSE), E274=4, VLOOKUP(H274, Wage_Info!$B$2:$AD$55, 13, FALSE)), C274=2017, _xlfn.IFS(E274=1, VLOOKUP(H274, Wage_Info!$B$2:$AD$55, 14, FALSE), E274=2, VLOOKUP(H274, Wage_Info!$B$2:$AD$55, 15, FALSE)))</f>
        <v>46899538</v>
      </c>
      <c r="Z274" s="8">
        <f>_xlfn.IFS(C274=2014, _xlfn.IFS(E274=1, VLOOKUP(H274, Wage_Info!$B$2:$AD$55, 16, FALSE), E274=2, VLOOKUP(H274, Wage_Info!$B$2:$AD$55, 17, FALSE), E274=3, VLOOKUP(H274, Wage_Info!$B$2:$AD$55, 18, FALSE), E274=4, VLOOKUP(H274, Wage_Info!$B$2:$AD$55, 19, FALSE)), C274=2015, _xlfn.IFS(E274=1, VLOOKUP(H274, Wage_Info!$B$2:$AD$55, 20, FALSE), E274=2, VLOOKUP(H274, Wage_Info!$B$2:$AD$55, 21, FALSE), E274=3, VLOOKUP(H274, Wage_Info!$B$2:$AD$55, 22, FALSE), E274=4, VLOOKUP(H274, Wage_Info!$B$2:$AD$55, 23, FALSE)), C274=2016, _xlfn.IFS(E274=1, VLOOKUP(H274, Wage_Info!$B$2:$AD$55, 24, FALSE), E274=2, VLOOKUP(H274, Wage_Info!$B$2:$AD$55, 25, FALSE), E274=3, VLOOKUP(H274, Wage_Info!$B$2:$AD$55, 26, FALSE), E274=4, VLOOKUP(H274, Wage_Info!$B$2:$AD$55, 27, FALSE)), C274=2017, _xlfn.IFS(E274=1, VLOOKUP(H274, Wage_Info!$B$2:$AD$55, 28, FALSE), E274=2, VLOOKUP(H274, Wage_Info!$B$2:$AD$55, 29, FALSE)))</f>
        <v>39270356607</v>
      </c>
      <c r="AA274" s="16">
        <f t="shared" si="36"/>
        <v>1.1942732903943145E-3</v>
      </c>
      <c r="AB274">
        <f>Key!C334</f>
        <v>1</v>
      </c>
      <c r="AC274">
        <f t="shared" si="37"/>
        <v>0</v>
      </c>
      <c r="AD274">
        <f t="shared" si="38"/>
        <v>0</v>
      </c>
      <c r="AE274">
        <f t="shared" si="39"/>
        <v>0</v>
      </c>
    </row>
    <row r="275" spans="1:31" x14ac:dyDescent="0.3">
      <c r="A275">
        <v>343</v>
      </c>
      <c r="B275">
        <v>23</v>
      </c>
      <c r="C275">
        <v>2014</v>
      </c>
      <c r="D275">
        <v>5</v>
      </c>
      <c r="E275">
        <f t="shared" si="32"/>
        <v>2</v>
      </c>
      <c r="F275">
        <v>2015</v>
      </c>
      <c r="G275" t="s">
        <v>282</v>
      </c>
      <c r="H275" s="13">
        <f>VALUE(IF(G275="foreign",53,SUBSTITUTE(G275,G275,VLOOKUP(G275,Key!$F$2:$G$55,2,))))</f>
        <v>53</v>
      </c>
      <c r="I275" t="s">
        <v>189</v>
      </c>
      <c r="J275">
        <f>VALUE(_xlfn.IFS(I275="foreign",53,I275="fictional",54,NOT(OR(I275="foreign",I275="fictional")),SUBSTITUTE(I275,I275,VLOOKUP(I275,Key!$F$2:$G$55,2,))))</f>
        <v>9</v>
      </c>
      <c r="K275">
        <f t="shared" si="33"/>
        <v>0</v>
      </c>
      <c r="L275">
        <f>VLOOKUP(H275, Key!$G$2:$J$54, 2)</f>
        <v>0</v>
      </c>
      <c r="M275">
        <f>VLOOKUP(J275, Key!$G$2:$J$54, 2)</f>
        <v>2</v>
      </c>
      <c r="N275">
        <f>VLOOKUP("*"&amp;G275&amp;"*",Key!$M$2:$N$6,2,FALSE)</f>
        <v>0</v>
      </c>
      <c r="O275">
        <f>VLOOKUP("*"&amp;G275&amp;"*",Key!$Q$2:$R$11,2,FALSE)</f>
        <v>0</v>
      </c>
      <c r="P275">
        <v>3723</v>
      </c>
      <c r="Q275" s="8">
        <v>129000000</v>
      </c>
      <c r="R275" t="s">
        <v>246</v>
      </c>
      <c r="S275">
        <f>VLOOKUP(R275, Key!$T$2:$U$27, 2, FALSE)</f>
        <v>6</v>
      </c>
      <c r="T275">
        <f t="shared" si="34"/>
        <v>0</v>
      </c>
      <c r="U275">
        <f>_xlfn.IFS(F275=2017, VLOOKUP(H275, 'State Pop'!$B$2:$F$55,5),F275=2016, VLOOKUP(H275, 'State Pop'!$B$2:$F$55,4), F275=2015, VLOOKUP(H275, 'State Pop'!$B$2:$F$55,3), F275=2014, VLOOKUP(H275, 'State Pop'!$B$2:$F$55,2))</f>
        <v>0</v>
      </c>
      <c r="V275">
        <f>_xlfn.IFS(C275=2014, _xlfn.IFS(D275=1, VLOOKUP(H275, Film_Workers!$B$2:$AR$55, 2, FALSE), D275=2, VLOOKUP(H275, Film_Workers!$B$2:$AR$55, 3, FALSE), D275=3, VLOOKUP(H275, Film_Workers!$B$2:$AR$55, 4, FALSE), D275=4, VLOOKUP(H275, Film_Workers!$B$2:$AR$55, 5, FALSE), D275=5, VLOOKUP(H275, Film_Workers!$B$2:$AR$55, 6, FALSE), D275=6, VLOOKUP(H275, Film_Workers!$B$2:$AR$55, 7, FALSE), D275=7, VLOOKUP(H275, Film_Workers!$B$2:$AR$55, 8, FALSE), D275=8, VLOOKUP(H275, Film_Workers!$B$2:$AR$55, 9, FALSE), D275=9, VLOOKUP(H275, Film_Workers!$B$2:$AR$55, 10, FALSE), D275=10, VLOOKUP(H275, Film_Workers!$B$2:$AR$55, 11, FALSE), D275=11, VLOOKUP(H275, Film_Workers!$B$2:$AR$55, 12, FALSE), D275=12, VLOOKUP(H275, Film_Workers!$B$2:$AR$55, 13, FALSE)), C275=2015, _xlfn.IFS(D275=1, VLOOKUP(H275, Film_Workers!$B$2:$AR$55, 14, FALSE), D275=2, VLOOKUP(H275, Film_Workers!$B$2:$AR$55, 15, FALSE), D275=3, VLOOKUP(H275, Film_Workers!$B$2:$AR$55, 16, FALSE), D275=4, VLOOKUP(H275, Film_Workers!$B$2:$AR$55, 17, FALSE), D275=5, VLOOKUP(H275, Film_Workers!$B$2:$AR$55, 18, FALSE), D275=6, VLOOKUP(H275, Film_Workers!$B$2:$AR$55, 19, FALSE), D275=7, VLOOKUP(H275, Film_Workers!$B$2:$AR$55, 20, FALSE), D275=8, VLOOKUP(H275, Film_Workers!$B$2:$AR$55, 21, FALSE), D275=9, VLOOKUP(H275, Film_Workers!$B$2:$AR$55, 22, FALSE), D275=10, VLOOKUP(H275, Film_Workers!$B$2:$AR$55, 23, FALSE), D275=11, VLOOKUP(H275, Film_Workers!$B$2:$AR$55, 24, FALSE), D275=12, VLOOKUP(H275, Film_Workers!$B$2:$AR$55, 25, FALSE)), C275=2016, _xlfn.IFS(D275=1, VLOOKUP(H275, Film_Workers!$B$2:$AR$55, 26, FALSE), D275=2, VLOOKUP(H275, Film_Workers!$B$2:$AR$55, 27, FALSE), D275=3, VLOOKUP(H275, Film_Workers!$B$2:$AR$55, 28, FALSE), D275=4, VLOOKUP(H275, Film_Workers!$B$2:$AR$55, 29, FALSE), D275=5, VLOOKUP(H275, Film_Workers!$B$2:$AR$55, 30, FALSE), D275=6, VLOOKUP(H275, Film_Workers!$B$2:$AR$55, 31, FALSE), D275=7, VLOOKUP(H275, Film_Workers!$B$2:$AR$55, 32, FALSE), D275=8, VLOOKUP(H275, Film_Workers!$B$2:$AR$55, 33, FALSE), D275=9, VLOOKUP(H275, Film_Workers!$B$2:$AR$55, 34, FALSE), D275=10, VLOOKUP(H275, Film_Workers!$B$2:$AR$55, 35, FALSE), D275=11, VLOOKUP(H275, Film_Workers!$B$2:$AR$55, 36, FALSE), D275=12, VLOOKUP(H275, Film_Workers!$B$2:$AR$55, 37, FALSE)), C275=2017, _xlfn.IFS(D275=1, VLOOKUP(H275, Film_Workers!$B$2:$AR$55, 38, FALSE), D275=2, VLOOKUP(H275, Film_Workers!$B$2:$AR$55, 39, FALSE), D275=3, VLOOKUP(H275, Film_Workers!$B$2:$AR$55, 40, FALSE), D275=4, VLOOKUP(H275, Film_Workers!$B$2:$AR$55, 41, FALSE), D275=5, VLOOKUP(H275, Film_Workers!$B$2:$AR$55, 42, FALSE), D275=6, VLOOKUP(H275, Film_Workers!$B$2:$AR$55, 43)))</f>
        <v>0</v>
      </c>
      <c r="W275">
        <f>_xlfn.IFS(C275=2014, _xlfn.IFS(D275=1, VLOOKUP(H275, Priv_Workers!$B$2:$AR$55, 2, FALSE), D275=2, VLOOKUP(H275, Priv_Workers!$B$2:$AR$55, 3, FALSE), D275=3, VLOOKUP(H275, Priv_Workers!$B$2:$AR$55, 4, FALSE), D275=4, VLOOKUP(H275, Priv_Workers!$B$2:$AR$55, 5, FALSE), D275=5, VLOOKUP(H275, Priv_Workers!$B$2:$AR$55, 6, FALSE), D275=6, VLOOKUP(H275, Priv_Workers!$B$2:$AR$55, 7, FALSE), D275=7, VLOOKUP(H275, Priv_Workers!$B$2:$AR$55, 8, FALSE), D275=8, VLOOKUP(H275, Priv_Workers!$B$2:$AR$55, 9, FALSE), D275=9, VLOOKUP(H275, Priv_Workers!$B$2:$AR$55, 10, FALSE), D275=10, VLOOKUP(H275, Priv_Workers!$B$2:$AR$55, 11, FALSE), D275=11, VLOOKUP(H275, Priv_Workers!$B$2:$AR$55, 12, FALSE), D275=12, VLOOKUP(H275, Priv_Workers!$B$2:$AR$55, 13, FALSE)), C275=2015, _xlfn.IFS(D275=1, VLOOKUP(H275, Priv_Workers!$B$2:$AR$55, 14, FALSE), D275=2, VLOOKUP(H275, Priv_Workers!$B$2:$AR$55, 15, FALSE), D275=3, VLOOKUP(H275, Priv_Workers!$B$2:$AR$55, 16, FALSE), D275=4, VLOOKUP(H275, Priv_Workers!$B$2:$AR$55, 17, FALSE), D275=5, VLOOKUP(H275, Priv_Workers!$B$2:$AR$55, 18, FALSE), D275=6, VLOOKUP(H275, Priv_Workers!$B$2:$AR$55, 19, FALSE), D275=7, VLOOKUP(H275, Priv_Workers!$B$2:$AR$55, 20, FALSE), D275=8, VLOOKUP(H275, Priv_Workers!$B$2:$AR$55, 21, FALSE), D275=9, VLOOKUP(H275, Priv_Workers!$B$2:$AR$55, 22, FALSE), D275=10, VLOOKUP(H275, Priv_Workers!$B$2:$AR$55, 23, FALSE), D275=11, VLOOKUP(H275, Priv_Workers!$B$2:$AR$55, 24, FALSE), D275=12, VLOOKUP(H275, Priv_Workers!$B$2:$AR$55, 25, FALSE)), C275=2016, _xlfn.IFS(D275=1, VLOOKUP(H275, Priv_Workers!$B$2:$AR$55, 26, FALSE), D275=2, VLOOKUP(H275, Priv_Workers!$B$2:$AR$55, 27, FALSE), D275=3, VLOOKUP(H275, Priv_Workers!$B$2:$AR$55, 28, FALSE), D275=4, VLOOKUP(H275, Priv_Workers!$B$2:$AR$55, 29, FALSE), D275=5, VLOOKUP(H275, Priv_Workers!$B$2:$AR$55, 30, FALSE), D275=6, VLOOKUP(H275, Priv_Workers!$B$2:$AR$55, 31, FALSE), D275=7, VLOOKUP(H275, Priv_Workers!$B$2:$AR$55, 32, FALSE), D275=8, VLOOKUP(H275, Priv_Workers!$B$2:$AR$55, 33, FALSE), D275=9, VLOOKUP(H275, Priv_Workers!$B$2:$AR$55, 34, FALSE), D275=10, VLOOKUP(H275, Priv_Workers!$B$2:$AR$55, 35, FALSE), D275=11, VLOOKUP(H275, Priv_Workers!$B$2:$AR$55, 36, FALSE), D275=12, VLOOKUP(H275, Priv_Workers!$B$2:$AR$55, 37, FALSE)), C275=2017, _xlfn.IFS(D275=1, VLOOKUP(H275, Priv_Workers!$B$2:$AR$55, 38, FALSE), D275=2, VLOOKUP(H275, Priv_Workers!$B$2:$AR$55, 39, FALSE), D275=3, VLOOKUP(H275, Priv_Workers!$B$2:$AR$55, 40, FALSE), D275=4, VLOOKUP(H275, Priv_Workers!$B$2:$AR$55, 41, FALSE), D275=5, VLOOKUP(H275, Priv_Workers!$B$2:$AR$55, 42, FALSE), D275=6, VLOOKUP(H275, Priv_Workers!$B$2:$AR$55, 43)))</f>
        <v>0</v>
      </c>
      <c r="X275" s="15" t="e">
        <f t="shared" si="35"/>
        <v>#DIV/0!</v>
      </c>
      <c r="Y275" s="8">
        <f>_xlfn.IFS(C275=2014, _xlfn.IFS(E275=1, VLOOKUP(H275, Wage_Info!$B$2:$AD$55, 2, FALSE), E275=2, VLOOKUP(H275, Wage_Info!$B$2:$AD$55, 3, FALSE), E275=3, VLOOKUP(H275, Wage_Info!$B$2:$AD$55, 4, FALSE), E275=4, VLOOKUP(H275, Wage_Info!$B$2:$AD$55, 5, FALSE)), C275=2015, _xlfn.IFS(E275=1, VLOOKUP(H275, Wage_Info!$B$2:$AD$55, 6, FALSE), E275=2, VLOOKUP(H275, Wage_Info!$B$2:$AD$55, 7, FALSE), E275=3, VLOOKUP(H275, Wage_Info!$B$2:$AD$55, 8, FALSE), E275=4, VLOOKUP(H275, Wage_Info!$B$2:$AD$55, 9, FALSE)), C275=2016, _xlfn.IFS(E275=1, VLOOKUP(H275, Wage_Info!$B$2:$AD$55, 10, FALSE), E275=2, VLOOKUP(H275, Wage_Info!$B$2:$AD$55, 11, FALSE), E275=3, VLOOKUP(H275, Wage_Info!$B$2:$AD$55, 12, FALSE), E275=4, VLOOKUP(H275, Wage_Info!$B$2:$AD$55, 13, FALSE)), C275=2017, _xlfn.IFS(E275=1, VLOOKUP(H275, Wage_Info!$B$2:$AD$55, 14, FALSE), E275=2, VLOOKUP(H275, Wage_Info!$B$2:$AD$55, 15, FALSE)))</f>
        <v>0</v>
      </c>
      <c r="Z275" s="8">
        <f>_xlfn.IFS(C275=2014, _xlfn.IFS(E275=1, VLOOKUP(H275, Wage_Info!$B$2:$AD$55, 16, FALSE), E275=2, VLOOKUP(H275, Wage_Info!$B$2:$AD$55, 17, FALSE), E275=3, VLOOKUP(H275, Wage_Info!$B$2:$AD$55, 18, FALSE), E275=4, VLOOKUP(H275, Wage_Info!$B$2:$AD$55, 19, FALSE)), C275=2015, _xlfn.IFS(E275=1, VLOOKUP(H275, Wage_Info!$B$2:$AD$55, 20, FALSE), E275=2, VLOOKUP(H275, Wage_Info!$B$2:$AD$55, 21, FALSE), E275=3, VLOOKUP(H275, Wage_Info!$B$2:$AD$55, 22, FALSE), E275=4, VLOOKUP(H275, Wage_Info!$B$2:$AD$55, 23, FALSE)), C275=2016, _xlfn.IFS(E275=1, VLOOKUP(H275, Wage_Info!$B$2:$AD$55, 24, FALSE), E275=2, VLOOKUP(H275, Wage_Info!$B$2:$AD$55, 25, FALSE), E275=3, VLOOKUP(H275, Wage_Info!$B$2:$AD$55, 26, FALSE), E275=4, VLOOKUP(H275, Wage_Info!$B$2:$AD$55, 27, FALSE)), C275=2017, _xlfn.IFS(E275=1, VLOOKUP(H275, Wage_Info!$B$2:$AD$55, 28, FALSE), E275=2, VLOOKUP(H275, Wage_Info!$B$2:$AD$55, 29, FALSE)))</f>
        <v>0</v>
      </c>
      <c r="AA275" s="16" t="e">
        <f t="shared" si="36"/>
        <v>#DIV/0!</v>
      </c>
      <c r="AB275">
        <f>Key!C344</f>
        <v>1</v>
      </c>
      <c r="AC275">
        <f t="shared" si="37"/>
        <v>0</v>
      </c>
      <c r="AD275">
        <f t="shared" si="38"/>
        <v>0</v>
      </c>
      <c r="AE275">
        <f t="shared" si="39"/>
        <v>0</v>
      </c>
    </row>
    <row r="276" spans="1:31" x14ac:dyDescent="0.3">
      <c r="A276">
        <v>350</v>
      </c>
      <c r="B276">
        <v>30</v>
      </c>
      <c r="C276">
        <v>2014</v>
      </c>
      <c r="D276">
        <v>5</v>
      </c>
      <c r="E276">
        <f t="shared" si="32"/>
        <v>2</v>
      </c>
      <c r="F276">
        <v>2015</v>
      </c>
      <c r="G276" t="s">
        <v>293</v>
      </c>
      <c r="H276" s="13">
        <f>VALUE(IF(G276="foreign",53,SUBSTITUTE(G276,G276,VLOOKUP(G276,Key!$F$2:$G$55,2,))))</f>
        <v>19</v>
      </c>
      <c r="I276" t="s">
        <v>187</v>
      </c>
      <c r="J276">
        <f>VALUE(_xlfn.IFS(I276="foreign",53,I276="fictional",54,NOT(OR(I276="foreign",I276="fictional")),SUBSTITUTE(I276,I276,VLOOKUP(I276,Key!$F$2:$G$55,2,))))</f>
        <v>53</v>
      </c>
      <c r="K276">
        <f t="shared" si="33"/>
        <v>0</v>
      </c>
      <c r="L276">
        <f>VLOOKUP(H276, Key!$G$2:$J$54, 2)</f>
        <v>4</v>
      </c>
      <c r="M276">
        <f>VLOOKUP(J276, Key!$G$2:$J$54, 2)</f>
        <v>0</v>
      </c>
      <c r="N276">
        <f>VLOOKUP("*"&amp;G276&amp;"*",Key!$M$2:$N$6,2,FALSE)</f>
        <v>3</v>
      </c>
      <c r="O276">
        <f>VLOOKUP("*"&amp;G276&amp;"*",Key!$Q$2:$R$11,2,FALSE)</f>
        <v>9</v>
      </c>
      <c r="P276">
        <v>3660</v>
      </c>
      <c r="Q276" s="8">
        <v>31000000</v>
      </c>
      <c r="R276" t="s">
        <v>174</v>
      </c>
      <c r="S276">
        <f>VLOOKUP(R276, Key!$T$2:$U$27, 2, FALSE)</f>
        <v>1</v>
      </c>
      <c r="T276">
        <f t="shared" si="34"/>
        <v>0</v>
      </c>
      <c r="U276">
        <f>_xlfn.IFS(F276=2017, VLOOKUP(H276, 'State Pop'!$B$2:$F$55,5),F276=2016, VLOOKUP(H276, 'State Pop'!$B$2:$F$55,4), F276=2015, VLOOKUP(H276, 'State Pop'!$B$2:$F$55,3), F276=2014, VLOOKUP(H276, 'State Pop'!$B$2:$F$55,2))</f>
        <v>4671211</v>
      </c>
      <c r="V276">
        <f>_xlfn.IFS(C276=2014, _xlfn.IFS(D276=1, VLOOKUP(H276, Film_Workers!$B$2:$AR$55, 2, FALSE), D276=2, VLOOKUP(H276, Film_Workers!$B$2:$AR$55, 3, FALSE), D276=3, VLOOKUP(H276, Film_Workers!$B$2:$AR$55, 4, FALSE), D276=4, VLOOKUP(H276, Film_Workers!$B$2:$AR$55, 5, FALSE), D276=5, VLOOKUP(H276, Film_Workers!$B$2:$AR$55, 6, FALSE), D276=6, VLOOKUP(H276, Film_Workers!$B$2:$AR$55, 7, FALSE), D276=7, VLOOKUP(H276, Film_Workers!$B$2:$AR$55, 8, FALSE), D276=8, VLOOKUP(H276, Film_Workers!$B$2:$AR$55, 9, FALSE), D276=9, VLOOKUP(H276, Film_Workers!$B$2:$AR$55, 10, FALSE), D276=10, VLOOKUP(H276, Film_Workers!$B$2:$AR$55, 11, FALSE), D276=11, VLOOKUP(H276, Film_Workers!$B$2:$AR$55, 12, FALSE), D276=12, VLOOKUP(H276, Film_Workers!$B$2:$AR$55, 13, FALSE)), C276=2015, _xlfn.IFS(D276=1, VLOOKUP(H276, Film_Workers!$B$2:$AR$55, 14, FALSE), D276=2, VLOOKUP(H276, Film_Workers!$B$2:$AR$55, 15, FALSE), D276=3, VLOOKUP(H276, Film_Workers!$B$2:$AR$55, 16, FALSE), D276=4, VLOOKUP(H276, Film_Workers!$B$2:$AR$55, 17, FALSE), D276=5, VLOOKUP(H276, Film_Workers!$B$2:$AR$55, 18, FALSE), D276=6, VLOOKUP(H276, Film_Workers!$B$2:$AR$55, 19, FALSE), D276=7, VLOOKUP(H276, Film_Workers!$B$2:$AR$55, 20, FALSE), D276=8, VLOOKUP(H276, Film_Workers!$B$2:$AR$55, 21, FALSE), D276=9, VLOOKUP(H276, Film_Workers!$B$2:$AR$55, 22, FALSE), D276=10, VLOOKUP(H276, Film_Workers!$B$2:$AR$55, 23, FALSE), D276=11, VLOOKUP(H276, Film_Workers!$B$2:$AR$55, 24, FALSE), D276=12, VLOOKUP(H276, Film_Workers!$B$2:$AR$55, 25, FALSE)), C276=2016, _xlfn.IFS(D276=1, VLOOKUP(H276, Film_Workers!$B$2:$AR$55, 26, FALSE), D276=2, VLOOKUP(H276, Film_Workers!$B$2:$AR$55, 27, FALSE), D276=3, VLOOKUP(H276, Film_Workers!$B$2:$AR$55, 28, FALSE), D276=4, VLOOKUP(H276, Film_Workers!$B$2:$AR$55, 29, FALSE), D276=5, VLOOKUP(H276, Film_Workers!$B$2:$AR$55, 30, FALSE), D276=6, VLOOKUP(H276, Film_Workers!$B$2:$AR$55, 31, FALSE), D276=7, VLOOKUP(H276, Film_Workers!$B$2:$AR$55, 32, FALSE), D276=8, VLOOKUP(H276, Film_Workers!$B$2:$AR$55, 33, FALSE), D276=9, VLOOKUP(H276, Film_Workers!$B$2:$AR$55, 34, FALSE), D276=10, VLOOKUP(H276, Film_Workers!$B$2:$AR$55, 35, FALSE), D276=11, VLOOKUP(H276, Film_Workers!$B$2:$AR$55, 36, FALSE), D276=12, VLOOKUP(H276, Film_Workers!$B$2:$AR$55, 37, FALSE)), C276=2017, _xlfn.IFS(D276=1, VLOOKUP(H276, Film_Workers!$B$2:$AR$55, 38, FALSE), D276=2, VLOOKUP(H276, Film_Workers!$B$2:$AR$55, 39, FALSE), D276=3, VLOOKUP(H276, Film_Workers!$B$2:$AR$55, 40, FALSE), D276=4, VLOOKUP(H276, Film_Workers!$B$2:$AR$55, 41, FALSE), D276=5, VLOOKUP(H276, Film_Workers!$B$2:$AR$55, 42, FALSE), D276=6, VLOOKUP(H276, Film_Workers!$B$2:$AR$55, 43)))</f>
        <v>7096</v>
      </c>
      <c r="W276">
        <f>_xlfn.IFS(C276=2014, _xlfn.IFS(D276=1, VLOOKUP(H276, Priv_Workers!$B$2:$AR$55, 2, FALSE), D276=2, VLOOKUP(H276, Priv_Workers!$B$2:$AR$55, 3, FALSE), D276=3, VLOOKUP(H276, Priv_Workers!$B$2:$AR$55, 4, FALSE), D276=4, VLOOKUP(H276, Priv_Workers!$B$2:$AR$55, 5, FALSE), D276=5, VLOOKUP(H276, Priv_Workers!$B$2:$AR$55, 6, FALSE), D276=6, VLOOKUP(H276, Priv_Workers!$B$2:$AR$55, 7, FALSE), D276=7, VLOOKUP(H276, Priv_Workers!$B$2:$AR$55, 8, FALSE), D276=8, VLOOKUP(H276, Priv_Workers!$B$2:$AR$55, 9, FALSE), D276=9, VLOOKUP(H276, Priv_Workers!$B$2:$AR$55, 10, FALSE), D276=10, VLOOKUP(H276, Priv_Workers!$B$2:$AR$55, 11, FALSE), D276=11, VLOOKUP(H276, Priv_Workers!$B$2:$AR$55, 12, FALSE), D276=12, VLOOKUP(H276, Priv_Workers!$B$2:$AR$55, 13, FALSE)), C276=2015, _xlfn.IFS(D276=1, VLOOKUP(H276, Priv_Workers!$B$2:$AR$55, 14, FALSE), D276=2, VLOOKUP(H276, Priv_Workers!$B$2:$AR$55, 15, FALSE), D276=3, VLOOKUP(H276, Priv_Workers!$B$2:$AR$55, 16, FALSE), D276=4, VLOOKUP(H276, Priv_Workers!$B$2:$AR$55, 17, FALSE), D276=5, VLOOKUP(H276, Priv_Workers!$B$2:$AR$55, 18, FALSE), D276=6, VLOOKUP(H276, Priv_Workers!$B$2:$AR$55, 19, FALSE), D276=7, VLOOKUP(H276, Priv_Workers!$B$2:$AR$55, 20, FALSE), D276=8, VLOOKUP(H276, Priv_Workers!$B$2:$AR$55, 21, FALSE), D276=9, VLOOKUP(H276, Priv_Workers!$B$2:$AR$55, 22, FALSE), D276=10, VLOOKUP(H276, Priv_Workers!$B$2:$AR$55, 23, FALSE), D276=11, VLOOKUP(H276, Priv_Workers!$B$2:$AR$55, 24, FALSE), D276=12, VLOOKUP(H276, Priv_Workers!$B$2:$AR$55, 25, FALSE)), C276=2016, _xlfn.IFS(D276=1, VLOOKUP(H276, Priv_Workers!$B$2:$AR$55, 26, FALSE), D276=2, VLOOKUP(H276, Priv_Workers!$B$2:$AR$55, 27, FALSE), D276=3, VLOOKUP(H276, Priv_Workers!$B$2:$AR$55, 28, FALSE), D276=4, VLOOKUP(H276, Priv_Workers!$B$2:$AR$55, 29, FALSE), D276=5, VLOOKUP(H276, Priv_Workers!$B$2:$AR$55, 30, FALSE), D276=6, VLOOKUP(H276, Priv_Workers!$B$2:$AR$55, 31, FALSE), D276=7, VLOOKUP(H276, Priv_Workers!$B$2:$AR$55, 32, FALSE), D276=8, VLOOKUP(H276, Priv_Workers!$B$2:$AR$55, 33, FALSE), D276=9, VLOOKUP(H276, Priv_Workers!$B$2:$AR$55, 34, FALSE), D276=10, VLOOKUP(H276, Priv_Workers!$B$2:$AR$55, 35, FALSE), D276=11, VLOOKUP(H276, Priv_Workers!$B$2:$AR$55, 36, FALSE), D276=12, VLOOKUP(H276, Priv_Workers!$B$2:$AR$55, 37, FALSE)), C276=2017, _xlfn.IFS(D276=1, VLOOKUP(H276, Priv_Workers!$B$2:$AR$55, 38, FALSE), D276=2, VLOOKUP(H276, Priv_Workers!$B$2:$AR$55, 39, FALSE), D276=3, VLOOKUP(H276, Priv_Workers!$B$2:$AR$55, 40, FALSE), D276=4, VLOOKUP(H276, Priv_Workers!$B$2:$AR$55, 41, FALSE), D276=5, VLOOKUP(H276, Priv_Workers!$B$2:$AR$55, 42, FALSE), D276=6, VLOOKUP(H276, Priv_Workers!$B$2:$AR$55, 43)))</f>
        <v>1611454</v>
      </c>
      <c r="X276" s="15">
        <f t="shared" si="35"/>
        <v>4.4034766118052392E-3</v>
      </c>
      <c r="Y276" s="8">
        <f>_xlfn.IFS(C276=2014, _xlfn.IFS(E276=1, VLOOKUP(H276, Wage_Info!$B$2:$AD$55, 2, FALSE), E276=2, VLOOKUP(H276, Wage_Info!$B$2:$AD$55, 3, FALSE), E276=3, VLOOKUP(H276, Wage_Info!$B$2:$AD$55, 4, FALSE), E276=4, VLOOKUP(H276, Wage_Info!$B$2:$AD$55, 5, FALSE)), C276=2015, _xlfn.IFS(E276=1, VLOOKUP(H276, Wage_Info!$B$2:$AD$55, 6, FALSE), E276=2, VLOOKUP(H276, Wage_Info!$B$2:$AD$55, 7, FALSE), E276=3, VLOOKUP(H276, Wage_Info!$B$2:$AD$55, 8, FALSE), E276=4, VLOOKUP(H276, Wage_Info!$B$2:$AD$55, 9, FALSE)), C276=2016, _xlfn.IFS(E276=1, VLOOKUP(H276, Wage_Info!$B$2:$AD$55, 10, FALSE), E276=2, VLOOKUP(H276, Wage_Info!$B$2:$AD$55, 11, FALSE), E276=3, VLOOKUP(H276, Wage_Info!$B$2:$AD$55, 12, FALSE), E276=4, VLOOKUP(H276, Wage_Info!$B$2:$AD$55, 13, FALSE)), C276=2017, _xlfn.IFS(E276=1, VLOOKUP(H276, Wage_Info!$B$2:$AD$55, 14, FALSE), E276=2, VLOOKUP(H276, Wage_Info!$B$2:$AD$55, 15, FALSE)))</f>
        <v>80265988</v>
      </c>
      <c r="Z276" s="8">
        <f>_xlfn.IFS(C276=2014, _xlfn.IFS(E276=1, VLOOKUP(H276, Wage_Info!$B$2:$AD$55, 16, FALSE), E276=2, VLOOKUP(H276, Wage_Info!$B$2:$AD$55, 17, FALSE), E276=3, VLOOKUP(H276, Wage_Info!$B$2:$AD$55, 18, FALSE), E276=4, VLOOKUP(H276, Wage_Info!$B$2:$AD$55, 19, FALSE)), C276=2015, _xlfn.IFS(E276=1, VLOOKUP(H276, Wage_Info!$B$2:$AD$55, 20, FALSE), E276=2, VLOOKUP(H276, Wage_Info!$B$2:$AD$55, 21, FALSE), E276=3, VLOOKUP(H276, Wage_Info!$B$2:$AD$55, 22, FALSE), E276=4, VLOOKUP(H276, Wage_Info!$B$2:$AD$55, 23, FALSE)), C276=2016, _xlfn.IFS(E276=1, VLOOKUP(H276, Wage_Info!$B$2:$AD$55, 24, FALSE), E276=2, VLOOKUP(H276, Wage_Info!$B$2:$AD$55, 25, FALSE), E276=3, VLOOKUP(H276, Wage_Info!$B$2:$AD$55, 26, FALSE), E276=4, VLOOKUP(H276, Wage_Info!$B$2:$AD$55, 27, FALSE)), C276=2017, _xlfn.IFS(E276=1, VLOOKUP(H276, Wage_Info!$B$2:$AD$55, 28, FALSE), E276=2, VLOOKUP(H276, Wage_Info!$B$2:$AD$55, 29, FALSE)))</f>
        <v>17677015171</v>
      </c>
      <c r="AA276" s="16">
        <f t="shared" si="36"/>
        <v>4.5406980320795475E-3</v>
      </c>
      <c r="AB276">
        <f>Key!C351</f>
        <v>1</v>
      </c>
      <c r="AC276">
        <f t="shared" si="37"/>
        <v>0</v>
      </c>
      <c r="AD276">
        <f t="shared" si="38"/>
        <v>0</v>
      </c>
      <c r="AE276">
        <f t="shared" si="39"/>
        <v>0</v>
      </c>
    </row>
    <row r="277" spans="1:31" x14ac:dyDescent="0.3">
      <c r="A277">
        <v>372</v>
      </c>
      <c r="B277">
        <v>52</v>
      </c>
      <c r="C277">
        <v>2014</v>
      </c>
      <c r="D277">
        <v>5</v>
      </c>
      <c r="E277">
        <f t="shared" si="32"/>
        <v>2</v>
      </c>
      <c r="F277">
        <v>2015</v>
      </c>
      <c r="G277" t="s">
        <v>291</v>
      </c>
      <c r="H277" s="13">
        <f>VALUE(IF(G277="foreign",53,SUBSTITUTE(G277,G277,VLOOKUP(G277,Key!$F$2:$G$55,2,))))</f>
        <v>22</v>
      </c>
      <c r="I277" t="s">
        <v>291</v>
      </c>
      <c r="J277">
        <f>VALUE(_xlfn.IFS(I277="foreign",53,I277="fictional",54,NOT(OR(I277="foreign",I277="fictional")),SUBSTITUTE(I277,I277,VLOOKUP(I277,Key!$F$2:$G$55,2,))))</f>
        <v>22</v>
      </c>
      <c r="K277">
        <f t="shared" si="33"/>
        <v>1</v>
      </c>
      <c r="L277">
        <f>VLOOKUP(H277, Key!$G$2:$J$54, 2)</f>
        <v>4</v>
      </c>
      <c r="M277">
        <f>VLOOKUP(J277, Key!$G$2:$J$54, 2)</f>
        <v>4</v>
      </c>
      <c r="N277">
        <f>VLOOKUP("*"&amp;G277&amp;"*",Key!$M$2:$N$6,2,FALSE)</f>
        <v>2</v>
      </c>
      <c r="O277">
        <f>VLOOKUP("*"&amp;G277&amp;"*",Key!$Q$2:$R$11,2,FALSE)</f>
        <v>5</v>
      </c>
      <c r="P277">
        <v>3188</v>
      </c>
      <c r="Q277" s="8">
        <v>53000000</v>
      </c>
      <c r="R277" t="s">
        <v>176</v>
      </c>
      <c r="S277">
        <f>VLOOKUP(R277, Key!$T$2:$U$27, 2, FALSE)</f>
        <v>3</v>
      </c>
      <c r="T277">
        <f t="shared" si="34"/>
        <v>0</v>
      </c>
      <c r="U277">
        <f>_xlfn.IFS(F277=2017, VLOOKUP(H277, 'State Pop'!$B$2:$F$55,5),F277=2016, VLOOKUP(H277, 'State Pop'!$B$2:$F$55,4), F277=2015, VLOOKUP(H277, 'State Pop'!$B$2:$F$55,3), F277=2014, VLOOKUP(H277, 'State Pop'!$B$2:$F$55,2))</f>
        <v>6794002</v>
      </c>
      <c r="V277">
        <f>_xlfn.IFS(C277=2014, _xlfn.IFS(D277=1, VLOOKUP(H277, Film_Workers!$B$2:$AR$55, 2, FALSE), D277=2, VLOOKUP(H277, Film_Workers!$B$2:$AR$55, 3, FALSE), D277=3, VLOOKUP(H277, Film_Workers!$B$2:$AR$55, 4, FALSE), D277=4, VLOOKUP(H277, Film_Workers!$B$2:$AR$55, 5, FALSE), D277=5, VLOOKUP(H277, Film_Workers!$B$2:$AR$55, 6, FALSE), D277=6, VLOOKUP(H277, Film_Workers!$B$2:$AR$55, 7, FALSE), D277=7, VLOOKUP(H277, Film_Workers!$B$2:$AR$55, 8, FALSE), D277=8, VLOOKUP(H277, Film_Workers!$B$2:$AR$55, 9, FALSE), D277=9, VLOOKUP(H277, Film_Workers!$B$2:$AR$55, 10, FALSE), D277=10, VLOOKUP(H277, Film_Workers!$B$2:$AR$55, 11, FALSE), D277=11, VLOOKUP(H277, Film_Workers!$B$2:$AR$55, 12, FALSE), D277=12, VLOOKUP(H277, Film_Workers!$B$2:$AR$55, 13, FALSE)), C277=2015, _xlfn.IFS(D277=1, VLOOKUP(H277, Film_Workers!$B$2:$AR$55, 14, FALSE), D277=2, VLOOKUP(H277, Film_Workers!$B$2:$AR$55, 15, FALSE), D277=3, VLOOKUP(H277, Film_Workers!$B$2:$AR$55, 16, FALSE), D277=4, VLOOKUP(H277, Film_Workers!$B$2:$AR$55, 17, FALSE), D277=5, VLOOKUP(H277, Film_Workers!$B$2:$AR$55, 18, FALSE), D277=6, VLOOKUP(H277, Film_Workers!$B$2:$AR$55, 19, FALSE), D277=7, VLOOKUP(H277, Film_Workers!$B$2:$AR$55, 20, FALSE), D277=8, VLOOKUP(H277, Film_Workers!$B$2:$AR$55, 21, FALSE), D277=9, VLOOKUP(H277, Film_Workers!$B$2:$AR$55, 22, FALSE), D277=10, VLOOKUP(H277, Film_Workers!$B$2:$AR$55, 23, FALSE), D277=11, VLOOKUP(H277, Film_Workers!$B$2:$AR$55, 24, FALSE), D277=12, VLOOKUP(H277, Film_Workers!$B$2:$AR$55, 25, FALSE)), C277=2016, _xlfn.IFS(D277=1, VLOOKUP(H277, Film_Workers!$B$2:$AR$55, 26, FALSE), D277=2, VLOOKUP(H277, Film_Workers!$B$2:$AR$55, 27, FALSE), D277=3, VLOOKUP(H277, Film_Workers!$B$2:$AR$55, 28, FALSE), D277=4, VLOOKUP(H277, Film_Workers!$B$2:$AR$55, 29, FALSE), D277=5, VLOOKUP(H277, Film_Workers!$B$2:$AR$55, 30, FALSE), D277=6, VLOOKUP(H277, Film_Workers!$B$2:$AR$55, 31, FALSE), D277=7, VLOOKUP(H277, Film_Workers!$B$2:$AR$55, 32, FALSE), D277=8, VLOOKUP(H277, Film_Workers!$B$2:$AR$55, 33, FALSE), D277=9, VLOOKUP(H277, Film_Workers!$B$2:$AR$55, 34, FALSE), D277=10, VLOOKUP(H277, Film_Workers!$B$2:$AR$55, 35, FALSE), D277=11, VLOOKUP(H277, Film_Workers!$B$2:$AR$55, 36, FALSE), D277=12, VLOOKUP(H277, Film_Workers!$B$2:$AR$55, 37, FALSE)), C277=2017, _xlfn.IFS(D277=1, VLOOKUP(H277, Film_Workers!$B$2:$AR$55, 38, FALSE), D277=2, VLOOKUP(H277, Film_Workers!$B$2:$AR$55, 39, FALSE), D277=3, VLOOKUP(H277, Film_Workers!$B$2:$AR$55, 40, FALSE), D277=4, VLOOKUP(H277, Film_Workers!$B$2:$AR$55, 41, FALSE), D277=5, VLOOKUP(H277, Film_Workers!$B$2:$AR$55, 42, FALSE), D277=6, VLOOKUP(H277, Film_Workers!$B$2:$AR$55, 43)))</f>
        <v>2786</v>
      </c>
      <c r="W277">
        <f>_xlfn.IFS(C277=2014, _xlfn.IFS(D277=1, VLOOKUP(H277, Priv_Workers!$B$2:$AR$55, 2, FALSE), D277=2, VLOOKUP(H277, Priv_Workers!$B$2:$AR$55, 3, FALSE), D277=3, VLOOKUP(H277, Priv_Workers!$B$2:$AR$55, 4, FALSE), D277=4, VLOOKUP(H277, Priv_Workers!$B$2:$AR$55, 5, FALSE), D277=5, VLOOKUP(H277, Priv_Workers!$B$2:$AR$55, 6, FALSE), D277=6, VLOOKUP(H277, Priv_Workers!$B$2:$AR$55, 7, FALSE), D277=7, VLOOKUP(H277, Priv_Workers!$B$2:$AR$55, 8, FALSE), D277=8, VLOOKUP(H277, Priv_Workers!$B$2:$AR$55, 9, FALSE), D277=9, VLOOKUP(H277, Priv_Workers!$B$2:$AR$55, 10, FALSE), D277=10, VLOOKUP(H277, Priv_Workers!$B$2:$AR$55, 11, FALSE), D277=11, VLOOKUP(H277, Priv_Workers!$B$2:$AR$55, 12, FALSE), D277=12, VLOOKUP(H277, Priv_Workers!$B$2:$AR$55, 13, FALSE)), C277=2015, _xlfn.IFS(D277=1, VLOOKUP(H277, Priv_Workers!$B$2:$AR$55, 14, FALSE), D277=2, VLOOKUP(H277, Priv_Workers!$B$2:$AR$55, 15, FALSE), D277=3, VLOOKUP(H277, Priv_Workers!$B$2:$AR$55, 16, FALSE), D277=4, VLOOKUP(H277, Priv_Workers!$B$2:$AR$55, 17, FALSE), D277=5, VLOOKUP(H277, Priv_Workers!$B$2:$AR$55, 18, FALSE), D277=6, VLOOKUP(H277, Priv_Workers!$B$2:$AR$55, 19, FALSE), D277=7, VLOOKUP(H277, Priv_Workers!$B$2:$AR$55, 20, FALSE), D277=8, VLOOKUP(H277, Priv_Workers!$B$2:$AR$55, 21, FALSE), D277=9, VLOOKUP(H277, Priv_Workers!$B$2:$AR$55, 22, FALSE), D277=10, VLOOKUP(H277, Priv_Workers!$B$2:$AR$55, 23, FALSE), D277=11, VLOOKUP(H277, Priv_Workers!$B$2:$AR$55, 24, FALSE), D277=12, VLOOKUP(H277, Priv_Workers!$B$2:$AR$55, 25, FALSE)), C277=2016, _xlfn.IFS(D277=1, VLOOKUP(H277, Priv_Workers!$B$2:$AR$55, 26, FALSE), D277=2, VLOOKUP(H277, Priv_Workers!$B$2:$AR$55, 27, FALSE), D277=3, VLOOKUP(H277, Priv_Workers!$B$2:$AR$55, 28, FALSE), D277=4, VLOOKUP(H277, Priv_Workers!$B$2:$AR$55, 29, FALSE), D277=5, VLOOKUP(H277, Priv_Workers!$B$2:$AR$55, 30, FALSE), D277=6, VLOOKUP(H277, Priv_Workers!$B$2:$AR$55, 31, FALSE), D277=7, VLOOKUP(H277, Priv_Workers!$B$2:$AR$55, 32, FALSE), D277=8, VLOOKUP(H277, Priv_Workers!$B$2:$AR$55, 33, FALSE), D277=9, VLOOKUP(H277, Priv_Workers!$B$2:$AR$55, 34, FALSE), D277=10, VLOOKUP(H277, Priv_Workers!$B$2:$AR$55, 35, FALSE), D277=11, VLOOKUP(H277, Priv_Workers!$B$2:$AR$55, 36, FALSE), D277=12, VLOOKUP(H277, Priv_Workers!$B$2:$AR$55, 37, FALSE)), C277=2017, _xlfn.IFS(D277=1, VLOOKUP(H277, Priv_Workers!$B$2:$AR$55, 38, FALSE), D277=2, VLOOKUP(H277, Priv_Workers!$B$2:$AR$55, 39, FALSE), D277=3, VLOOKUP(H277, Priv_Workers!$B$2:$AR$55, 40, FALSE), D277=4, VLOOKUP(H277, Priv_Workers!$B$2:$AR$55, 41, FALSE), D277=5, VLOOKUP(H277, Priv_Workers!$B$2:$AR$55, 42, FALSE), D277=6, VLOOKUP(H277, Priv_Workers!$B$2:$AR$55, 43)))</f>
        <v>2936029</v>
      </c>
      <c r="X277" s="15">
        <f t="shared" si="35"/>
        <v>9.4890070908700149E-4</v>
      </c>
      <c r="Y277" s="8">
        <f>_xlfn.IFS(C277=2014, _xlfn.IFS(E277=1, VLOOKUP(H277, Wage_Info!$B$2:$AD$55, 2, FALSE), E277=2, VLOOKUP(H277, Wage_Info!$B$2:$AD$55, 3, FALSE), E277=3, VLOOKUP(H277, Wage_Info!$B$2:$AD$55, 4, FALSE), E277=4, VLOOKUP(H277, Wage_Info!$B$2:$AD$55, 5, FALSE)), C277=2015, _xlfn.IFS(E277=1, VLOOKUP(H277, Wage_Info!$B$2:$AD$55, 6, FALSE), E277=2, VLOOKUP(H277, Wage_Info!$B$2:$AD$55, 7, FALSE), E277=3, VLOOKUP(H277, Wage_Info!$B$2:$AD$55, 8, FALSE), E277=4, VLOOKUP(H277, Wage_Info!$B$2:$AD$55, 9, FALSE)), C277=2016, _xlfn.IFS(E277=1, VLOOKUP(H277, Wage_Info!$B$2:$AD$55, 10, FALSE), E277=2, VLOOKUP(H277, Wage_Info!$B$2:$AD$55, 11, FALSE), E277=3, VLOOKUP(H277, Wage_Info!$B$2:$AD$55, 12, FALSE), E277=4, VLOOKUP(H277, Wage_Info!$B$2:$AD$55, 13, FALSE)), C277=2017, _xlfn.IFS(E277=1, VLOOKUP(H277, Wage_Info!$B$2:$AD$55, 14, FALSE), E277=2, VLOOKUP(H277, Wage_Info!$B$2:$AD$55, 15, FALSE)))</f>
        <v>27386837</v>
      </c>
      <c r="Z277" s="8">
        <f>_xlfn.IFS(C277=2014, _xlfn.IFS(E277=1, VLOOKUP(H277, Wage_Info!$B$2:$AD$55, 16, FALSE), E277=2, VLOOKUP(H277, Wage_Info!$B$2:$AD$55, 17, FALSE), E277=3, VLOOKUP(H277, Wage_Info!$B$2:$AD$55, 18, FALSE), E277=4, VLOOKUP(H277, Wage_Info!$B$2:$AD$55, 19, FALSE)), C277=2015, _xlfn.IFS(E277=1, VLOOKUP(H277, Wage_Info!$B$2:$AD$55, 20, FALSE), E277=2, VLOOKUP(H277, Wage_Info!$B$2:$AD$55, 21, FALSE), E277=3, VLOOKUP(H277, Wage_Info!$B$2:$AD$55, 22, FALSE), E277=4, VLOOKUP(H277, Wage_Info!$B$2:$AD$55, 23, FALSE)), C277=2016, _xlfn.IFS(E277=1, VLOOKUP(H277, Wage_Info!$B$2:$AD$55, 24, FALSE), E277=2, VLOOKUP(H277, Wage_Info!$B$2:$AD$55, 25, FALSE), E277=3, VLOOKUP(H277, Wage_Info!$B$2:$AD$55, 26, FALSE), E277=4, VLOOKUP(H277, Wage_Info!$B$2:$AD$55, 27, FALSE)), C277=2017, _xlfn.IFS(E277=1, VLOOKUP(H277, Wage_Info!$B$2:$AD$55, 28, FALSE), E277=2, VLOOKUP(H277, Wage_Info!$B$2:$AD$55, 29, FALSE)))</f>
        <v>44226332064</v>
      </c>
      <c r="AA277" s="16">
        <f t="shared" si="36"/>
        <v>6.1924278414878409E-4</v>
      </c>
      <c r="AB277">
        <f>Key!C373</f>
        <v>1</v>
      </c>
      <c r="AC277">
        <f t="shared" si="37"/>
        <v>0</v>
      </c>
      <c r="AD277">
        <f t="shared" si="38"/>
        <v>0</v>
      </c>
      <c r="AE277">
        <f t="shared" si="39"/>
        <v>0</v>
      </c>
    </row>
    <row r="278" spans="1:31" x14ac:dyDescent="0.3">
      <c r="A278">
        <v>374</v>
      </c>
      <c r="B278">
        <v>54</v>
      </c>
      <c r="C278">
        <v>2014</v>
      </c>
      <c r="D278">
        <v>5</v>
      </c>
      <c r="E278">
        <f t="shared" si="32"/>
        <v>2</v>
      </c>
      <c r="F278">
        <v>2015</v>
      </c>
      <c r="G278" t="s">
        <v>185</v>
      </c>
      <c r="H278" s="13">
        <f>VALUE(IF(G278="foreign",53,SUBSTITUTE(G278,G278,VLOOKUP(G278,Key!$F$2:$G$55,2,))))</f>
        <v>33</v>
      </c>
      <c r="I278" t="s">
        <v>185</v>
      </c>
      <c r="J278">
        <f>VALUE(_xlfn.IFS(I278="foreign",53,I278="fictional",54,NOT(OR(I278="foreign",I278="fictional")),SUBSTITUTE(I278,I278,VLOOKUP(I278,Key!$F$2:$G$55,2,))))</f>
        <v>33</v>
      </c>
      <c r="K278">
        <f t="shared" si="33"/>
        <v>1</v>
      </c>
      <c r="L278">
        <f>VLOOKUP(H278, Key!$G$2:$J$54, 2)</f>
        <v>3</v>
      </c>
      <c r="M278">
        <f>VLOOKUP(J278, Key!$G$2:$J$54, 2)</f>
        <v>3</v>
      </c>
      <c r="N278">
        <f>VLOOKUP("*"&amp;G278&amp;"*",Key!$M$2:$N$6,2,FALSE)</f>
        <v>2</v>
      </c>
      <c r="O278">
        <f>VLOOKUP("*"&amp;G278&amp;"*",Key!$Q$2:$R$11,2,FALSE)</f>
        <v>3</v>
      </c>
      <c r="P278">
        <v>3171</v>
      </c>
      <c r="Q278" s="8">
        <v>35000000</v>
      </c>
      <c r="R278" t="s">
        <v>174</v>
      </c>
      <c r="S278">
        <f>VLOOKUP(R278, Key!$T$2:$U$27, 2, FALSE)</f>
        <v>1</v>
      </c>
      <c r="T278">
        <f t="shared" si="34"/>
        <v>0</v>
      </c>
      <c r="U278">
        <f>_xlfn.IFS(F278=2017, VLOOKUP(H278, 'State Pop'!$B$2:$F$55,5),F278=2016, VLOOKUP(H278, 'State Pop'!$B$2:$F$55,4), F278=2015, VLOOKUP(H278, 'State Pop'!$B$2:$F$55,3), F278=2014, VLOOKUP(H278, 'State Pop'!$B$2:$F$55,2))</f>
        <v>19819347</v>
      </c>
      <c r="V278">
        <f>_xlfn.IFS(C278=2014, _xlfn.IFS(D278=1, VLOOKUP(H278, Film_Workers!$B$2:$AR$55, 2, FALSE), D278=2, VLOOKUP(H278, Film_Workers!$B$2:$AR$55, 3, FALSE), D278=3, VLOOKUP(H278, Film_Workers!$B$2:$AR$55, 4, FALSE), D278=4, VLOOKUP(H278, Film_Workers!$B$2:$AR$55, 5, FALSE), D278=5, VLOOKUP(H278, Film_Workers!$B$2:$AR$55, 6, FALSE), D278=6, VLOOKUP(H278, Film_Workers!$B$2:$AR$55, 7, FALSE), D278=7, VLOOKUP(H278, Film_Workers!$B$2:$AR$55, 8, FALSE), D278=8, VLOOKUP(H278, Film_Workers!$B$2:$AR$55, 9, FALSE), D278=9, VLOOKUP(H278, Film_Workers!$B$2:$AR$55, 10, FALSE), D278=10, VLOOKUP(H278, Film_Workers!$B$2:$AR$55, 11, FALSE), D278=11, VLOOKUP(H278, Film_Workers!$B$2:$AR$55, 12, FALSE), D278=12, VLOOKUP(H278, Film_Workers!$B$2:$AR$55, 13, FALSE)), C278=2015, _xlfn.IFS(D278=1, VLOOKUP(H278, Film_Workers!$B$2:$AR$55, 14, FALSE), D278=2, VLOOKUP(H278, Film_Workers!$B$2:$AR$55, 15, FALSE), D278=3, VLOOKUP(H278, Film_Workers!$B$2:$AR$55, 16, FALSE), D278=4, VLOOKUP(H278, Film_Workers!$B$2:$AR$55, 17, FALSE), D278=5, VLOOKUP(H278, Film_Workers!$B$2:$AR$55, 18, FALSE), D278=6, VLOOKUP(H278, Film_Workers!$B$2:$AR$55, 19, FALSE), D278=7, VLOOKUP(H278, Film_Workers!$B$2:$AR$55, 20, FALSE), D278=8, VLOOKUP(H278, Film_Workers!$B$2:$AR$55, 21, FALSE), D278=9, VLOOKUP(H278, Film_Workers!$B$2:$AR$55, 22, FALSE), D278=10, VLOOKUP(H278, Film_Workers!$B$2:$AR$55, 23, FALSE), D278=11, VLOOKUP(H278, Film_Workers!$B$2:$AR$55, 24, FALSE), D278=12, VLOOKUP(H278, Film_Workers!$B$2:$AR$55, 25, FALSE)), C278=2016, _xlfn.IFS(D278=1, VLOOKUP(H278, Film_Workers!$B$2:$AR$55, 26, FALSE), D278=2, VLOOKUP(H278, Film_Workers!$B$2:$AR$55, 27, FALSE), D278=3, VLOOKUP(H278, Film_Workers!$B$2:$AR$55, 28, FALSE), D278=4, VLOOKUP(H278, Film_Workers!$B$2:$AR$55, 29, FALSE), D278=5, VLOOKUP(H278, Film_Workers!$B$2:$AR$55, 30, FALSE), D278=6, VLOOKUP(H278, Film_Workers!$B$2:$AR$55, 31, FALSE), D278=7, VLOOKUP(H278, Film_Workers!$B$2:$AR$55, 32, FALSE), D278=8, VLOOKUP(H278, Film_Workers!$B$2:$AR$55, 33, FALSE), D278=9, VLOOKUP(H278, Film_Workers!$B$2:$AR$55, 34, FALSE), D278=10, VLOOKUP(H278, Film_Workers!$B$2:$AR$55, 35, FALSE), D278=11, VLOOKUP(H278, Film_Workers!$B$2:$AR$55, 36, FALSE), D278=12, VLOOKUP(H278, Film_Workers!$B$2:$AR$55, 37, FALSE)), C278=2017, _xlfn.IFS(D278=1, VLOOKUP(H278, Film_Workers!$B$2:$AR$55, 38, FALSE), D278=2, VLOOKUP(H278, Film_Workers!$B$2:$AR$55, 39, FALSE), D278=3, VLOOKUP(H278, Film_Workers!$B$2:$AR$55, 40, FALSE), D278=4, VLOOKUP(H278, Film_Workers!$B$2:$AR$55, 41, FALSE), D278=5, VLOOKUP(H278, Film_Workers!$B$2:$AR$55, 42, FALSE), D278=6, VLOOKUP(H278, Film_Workers!$B$2:$AR$55, 43)))</f>
        <v>43809</v>
      </c>
      <c r="W278">
        <f>_xlfn.IFS(C278=2014, _xlfn.IFS(D278=1, VLOOKUP(H278, Priv_Workers!$B$2:$AR$55, 2, FALSE), D278=2, VLOOKUP(H278, Priv_Workers!$B$2:$AR$55, 3, FALSE), D278=3, VLOOKUP(H278, Priv_Workers!$B$2:$AR$55, 4, FALSE), D278=4, VLOOKUP(H278, Priv_Workers!$B$2:$AR$55, 5, FALSE), D278=5, VLOOKUP(H278, Priv_Workers!$B$2:$AR$55, 6, FALSE), D278=6, VLOOKUP(H278, Priv_Workers!$B$2:$AR$55, 7, FALSE), D278=7, VLOOKUP(H278, Priv_Workers!$B$2:$AR$55, 8, FALSE), D278=8, VLOOKUP(H278, Priv_Workers!$B$2:$AR$55, 9, FALSE), D278=9, VLOOKUP(H278, Priv_Workers!$B$2:$AR$55, 10, FALSE), D278=10, VLOOKUP(H278, Priv_Workers!$B$2:$AR$55, 11, FALSE), D278=11, VLOOKUP(H278, Priv_Workers!$B$2:$AR$55, 12, FALSE), D278=12, VLOOKUP(H278, Priv_Workers!$B$2:$AR$55, 13, FALSE)), C278=2015, _xlfn.IFS(D278=1, VLOOKUP(H278, Priv_Workers!$B$2:$AR$55, 14, FALSE), D278=2, VLOOKUP(H278, Priv_Workers!$B$2:$AR$55, 15, FALSE), D278=3, VLOOKUP(H278, Priv_Workers!$B$2:$AR$55, 16, FALSE), D278=4, VLOOKUP(H278, Priv_Workers!$B$2:$AR$55, 17, FALSE), D278=5, VLOOKUP(H278, Priv_Workers!$B$2:$AR$55, 18, FALSE), D278=6, VLOOKUP(H278, Priv_Workers!$B$2:$AR$55, 19, FALSE), D278=7, VLOOKUP(H278, Priv_Workers!$B$2:$AR$55, 20, FALSE), D278=8, VLOOKUP(H278, Priv_Workers!$B$2:$AR$55, 21, FALSE), D278=9, VLOOKUP(H278, Priv_Workers!$B$2:$AR$55, 22, FALSE), D278=10, VLOOKUP(H278, Priv_Workers!$B$2:$AR$55, 23, FALSE), D278=11, VLOOKUP(H278, Priv_Workers!$B$2:$AR$55, 24, FALSE), D278=12, VLOOKUP(H278, Priv_Workers!$B$2:$AR$55, 25, FALSE)), C278=2016, _xlfn.IFS(D278=1, VLOOKUP(H278, Priv_Workers!$B$2:$AR$55, 26, FALSE), D278=2, VLOOKUP(H278, Priv_Workers!$B$2:$AR$55, 27, FALSE), D278=3, VLOOKUP(H278, Priv_Workers!$B$2:$AR$55, 28, FALSE), D278=4, VLOOKUP(H278, Priv_Workers!$B$2:$AR$55, 29, FALSE), D278=5, VLOOKUP(H278, Priv_Workers!$B$2:$AR$55, 30, FALSE), D278=6, VLOOKUP(H278, Priv_Workers!$B$2:$AR$55, 31, FALSE), D278=7, VLOOKUP(H278, Priv_Workers!$B$2:$AR$55, 32, FALSE), D278=8, VLOOKUP(H278, Priv_Workers!$B$2:$AR$55, 33, FALSE), D278=9, VLOOKUP(H278, Priv_Workers!$B$2:$AR$55, 34, FALSE), D278=10, VLOOKUP(H278, Priv_Workers!$B$2:$AR$55, 35, FALSE), D278=11, VLOOKUP(H278, Priv_Workers!$B$2:$AR$55, 36, FALSE), D278=12, VLOOKUP(H278, Priv_Workers!$B$2:$AR$55, 37, FALSE)), C278=2017, _xlfn.IFS(D278=1, VLOOKUP(H278, Priv_Workers!$B$2:$AR$55, 38, FALSE), D278=2, VLOOKUP(H278, Priv_Workers!$B$2:$AR$55, 39, FALSE), D278=3, VLOOKUP(H278, Priv_Workers!$B$2:$AR$55, 40, FALSE), D278=4, VLOOKUP(H278, Priv_Workers!$B$2:$AR$55, 41, FALSE), D278=5, VLOOKUP(H278, Priv_Workers!$B$2:$AR$55, 42, FALSE), D278=6, VLOOKUP(H278, Priv_Workers!$B$2:$AR$55, 43)))</f>
        <v>7494959</v>
      </c>
      <c r="X278" s="15">
        <f t="shared" si="35"/>
        <v>5.8451287058408187E-3</v>
      </c>
      <c r="Y278" s="8">
        <f>_xlfn.IFS(C278=2014, _xlfn.IFS(E278=1, VLOOKUP(H278, Wage_Info!$B$2:$AD$55, 2, FALSE), E278=2, VLOOKUP(H278, Wage_Info!$B$2:$AD$55, 3, FALSE), E278=3, VLOOKUP(H278, Wage_Info!$B$2:$AD$55, 4, FALSE), E278=4, VLOOKUP(H278, Wage_Info!$B$2:$AD$55, 5, FALSE)), C278=2015, _xlfn.IFS(E278=1, VLOOKUP(H278, Wage_Info!$B$2:$AD$55, 6, FALSE), E278=2, VLOOKUP(H278, Wage_Info!$B$2:$AD$55, 7, FALSE), E278=3, VLOOKUP(H278, Wage_Info!$B$2:$AD$55, 8, FALSE), E278=4, VLOOKUP(H278, Wage_Info!$B$2:$AD$55, 9, FALSE)), C278=2016, _xlfn.IFS(E278=1, VLOOKUP(H278, Wage_Info!$B$2:$AD$55, 10, FALSE), E278=2, VLOOKUP(H278, Wage_Info!$B$2:$AD$55, 11, FALSE), E278=3, VLOOKUP(H278, Wage_Info!$B$2:$AD$55, 12, FALSE), E278=4, VLOOKUP(H278, Wage_Info!$B$2:$AD$55, 13, FALSE)), C278=2017, _xlfn.IFS(E278=1, VLOOKUP(H278, Wage_Info!$B$2:$AD$55, 14, FALSE), E278=2, VLOOKUP(H278, Wage_Info!$B$2:$AD$55, 15, FALSE)))</f>
        <v>1118232851</v>
      </c>
      <c r="Z278" s="8">
        <f>_xlfn.IFS(C278=2014, _xlfn.IFS(E278=1, VLOOKUP(H278, Wage_Info!$B$2:$AD$55, 16, FALSE), E278=2, VLOOKUP(H278, Wage_Info!$B$2:$AD$55, 17, FALSE), E278=3, VLOOKUP(H278, Wage_Info!$B$2:$AD$55, 18, FALSE), E278=4, VLOOKUP(H278, Wage_Info!$B$2:$AD$55, 19, FALSE)), C278=2015, _xlfn.IFS(E278=1, VLOOKUP(H278, Wage_Info!$B$2:$AD$55, 20, FALSE), E278=2, VLOOKUP(H278, Wage_Info!$B$2:$AD$55, 21, FALSE), E278=3, VLOOKUP(H278, Wage_Info!$B$2:$AD$55, 22, FALSE), E278=4, VLOOKUP(H278, Wage_Info!$B$2:$AD$55, 23, FALSE)), C278=2016, _xlfn.IFS(E278=1, VLOOKUP(H278, Wage_Info!$B$2:$AD$55, 24, FALSE), E278=2, VLOOKUP(H278, Wage_Info!$B$2:$AD$55, 25, FALSE), E278=3, VLOOKUP(H278, Wage_Info!$B$2:$AD$55, 26, FALSE), E278=4, VLOOKUP(H278, Wage_Info!$B$2:$AD$55, 27, FALSE)), C278=2017, _xlfn.IFS(E278=1, VLOOKUP(H278, Wage_Info!$B$2:$AD$55, 28, FALSE), E278=2, VLOOKUP(H278, Wage_Info!$B$2:$AD$55, 29, FALSE)))</f>
        <v>111002236831</v>
      </c>
      <c r="AA278" s="16">
        <f t="shared" si="36"/>
        <v>1.0073966821970447E-2</v>
      </c>
      <c r="AB278">
        <f>Key!C375</f>
        <v>1</v>
      </c>
      <c r="AC278">
        <f t="shared" si="37"/>
        <v>0</v>
      </c>
      <c r="AD278">
        <f t="shared" si="38"/>
        <v>1</v>
      </c>
      <c r="AE278">
        <f t="shared" si="39"/>
        <v>1</v>
      </c>
    </row>
    <row r="279" spans="1:31" x14ac:dyDescent="0.3">
      <c r="A279">
        <v>382</v>
      </c>
      <c r="B279">
        <v>62</v>
      </c>
      <c r="C279">
        <v>2014</v>
      </c>
      <c r="D279">
        <v>5</v>
      </c>
      <c r="E279">
        <f t="shared" si="32"/>
        <v>2</v>
      </c>
      <c r="F279">
        <v>2015</v>
      </c>
      <c r="G279" t="s">
        <v>293</v>
      </c>
      <c r="H279" s="13">
        <f>VALUE(IF(G279="foreign",53,SUBSTITUTE(G279,G279,VLOOKUP(G279,Key!$F$2:$G$55,2,))))</f>
        <v>19</v>
      </c>
      <c r="I279" t="s">
        <v>394</v>
      </c>
      <c r="J279">
        <f>VALUE(_xlfn.IFS(I279="foreign",53,I279="fictional",54,NOT(OR(I279="foreign",I279="fictional")),SUBSTITUTE(I279,I279,VLOOKUP(I279,Key!$F$2:$G$55,2,))))</f>
        <v>44</v>
      </c>
      <c r="K279">
        <f t="shared" si="33"/>
        <v>0</v>
      </c>
      <c r="L279">
        <f>VLOOKUP(H279, Key!$G$2:$J$54, 2)</f>
        <v>4</v>
      </c>
      <c r="M279">
        <f>VLOOKUP(J279, Key!$G$2:$J$54, 2)</f>
        <v>3</v>
      </c>
      <c r="N279">
        <f>VLOOKUP("*"&amp;G279&amp;"*",Key!$M$2:$N$6,2,FALSE)</f>
        <v>3</v>
      </c>
      <c r="O279">
        <f>VLOOKUP("*"&amp;G279&amp;"*",Key!$Q$2:$R$11,2,FALSE)</f>
        <v>9</v>
      </c>
      <c r="P279">
        <v>3037</v>
      </c>
      <c r="Q279" s="8">
        <v>35000000</v>
      </c>
      <c r="R279" t="s">
        <v>176</v>
      </c>
      <c r="S279">
        <f>VLOOKUP(R279, Key!$T$2:$U$27, 2, FALSE)</f>
        <v>3</v>
      </c>
      <c r="T279">
        <f t="shared" si="34"/>
        <v>0</v>
      </c>
      <c r="U279">
        <f>_xlfn.IFS(F279=2017, VLOOKUP(H279, 'State Pop'!$B$2:$F$55,5),F279=2016, VLOOKUP(H279, 'State Pop'!$B$2:$F$55,4), F279=2015, VLOOKUP(H279, 'State Pop'!$B$2:$F$55,3), F279=2014, VLOOKUP(H279, 'State Pop'!$B$2:$F$55,2))</f>
        <v>4671211</v>
      </c>
      <c r="V279">
        <f>_xlfn.IFS(C279=2014, _xlfn.IFS(D279=1, VLOOKUP(H279, Film_Workers!$B$2:$AR$55, 2, FALSE), D279=2, VLOOKUP(H279, Film_Workers!$B$2:$AR$55, 3, FALSE), D279=3, VLOOKUP(H279, Film_Workers!$B$2:$AR$55, 4, FALSE), D279=4, VLOOKUP(H279, Film_Workers!$B$2:$AR$55, 5, FALSE), D279=5, VLOOKUP(H279, Film_Workers!$B$2:$AR$55, 6, FALSE), D279=6, VLOOKUP(H279, Film_Workers!$B$2:$AR$55, 7, FALSE), D279=7, VLOOKUP(H279, Film_Workers!$B$2:$AR$55, 8, FALSE), D279=8, VLOOKUP(H279, Film_Workers!$B$2:$AR$55, 9, FALSE), D279=9, VLOOKUP(H279, Film_Workers!$B$2:$AR$55, 10, FALSE), D279=10, VLOOKUP(H279, Film_Workers!$B$2:$AR$55, 11, FALSE), D279=11, VLOOKUP(H279, Film_Workers!$B$2:$AR$55, 12, FALSE), D279=12, VLOOKUP(H279, Film_Workers!$B$2:$AR$55, 13, FALSE)), C279=2015, _xlfn.IFS(D279=1, VLOOKUP(H279, Film_Workers!$B$2:$AR$55, 14, FALSE), D279=2, VLOOKUP(H279, Film_Workers!$B$2:$AR$55, 15, FALSE), D279=3, VLOOKUP(H279, Film_Workers!$B$2:$AR$55, 16, FALSE), D279=4, VLOOKUP(H279, Film_Workers!$B$2:$AR$55, 17, FALSE), D279=5, VLOOKUP(H279, Film_Workers!$B$2:$AR$55, 18, FALSE), D279=6, VLOOKUP(H279, Film_Workers!$B$2:$AR$55, 19, FALSE), D279=7, VLOOKUP(H279, Film_Workers!$B$2:$AR$55, 20, FALSE), D279=8, VLOOKUP(H279, Film_Workers!$B$2:$AR$55, 21, FALSE), D279=9, VLOOKUP(H279, Film_Workers!$B$2:$AR$55, 22, FALSE), D279=10, VLOOKUP(H279, Film_Workers!$B$2:$AR$55, 23, FALSE), D279=11, VLOOKUP(H279, Film_Workers!$B$2:$AR$55, 24, FALSE), D279=12, VLOOKUP(H279, Film_Workers!$B$2:$AR$55, 25, FALSE)), C279=2016, _xlfn.IFS(D279=1, VLOOKUP(H279, Film_Workers!$B$2:$AR$55, 26, FALSE), D279=2, VLOOKUP(H279, Film_Workers!$B$2:$AR$55, 27, FALSE), D279=3, VLOOKUP(H279, Film_Workers!$B$2:$AR$55, 28, FALSE), D279=4, VLOOKUP(H279, Film_Workers!$B$2:$AR$55, 29, FALSE), D279=5, VLOOKUP(H279, Film_Workers!$B$2:$AR$55, 30, FALSE), D279=6, VLOOKUP(H279, Film_Workers!$B$2:$AR$55, 31, FALSE), D279=7, VLOOKUP(H279, Film_Workers!$B$2:$AR$55, 32, FALSE), D279=8, VLOOKUP(H279, Film_Workers!$B$2:$AR$55, 33, FALSE), D279=9, VLOOKUP(H279, Film_Workers!$B$2:$AR$55, 34, FALSE), D279=10, VLOOKUP(H279, Film_Workers!$B$2:$AR$55, 35, FALSE), D279=11, VLOOKUP(H279, Film_Workers!$B$2:$AR$55, 36, FALSE), D279=12, VLOOKUP(H279, Film_Workers!$B$2:$AR$55, 37, FALSE)), C279=2017, _xlfn.IFS(D279=1, VLOOKUP(H279, Film_Workers!$B$2:$AR$55, 38, FALSE), D279=2, VLOOKUP(H279, Film_Workers!$B$2:$AR$55, 39, FALSE), D279=3, VLOOKUP(H279, Film_Workers!$B$2:$AR$55, 40, FALSE), D279=4, VLOOKUP(H279, Film_Workers!$B$2:$AR$55, 41, FALSE), D279=5, VLOOKUP(H279, Film_Workers!$B$2:$AR$55, 42, FALSE), D279=6, VLOOKUP(H279, Film_Workers!$B$2:$AR$55, 43)))</f>
        <v>7096</v>
      </c>
      <c r="W279">
        <f>_xlfn.IFS(C279=2014, _xlfn.IFS(D279=1, VLOOKUP(H279, Priv_Workers!$B$2:$AR$55, 2, FALSE), D279=2, VLOOKUP(H279, Priv_Workers!$B$2:$AR$55, 3, FALSE), D279=3, VLOOKUP(H279, Priv_Workers!$B$2:$AR$55, 4, FALSE), D279=4, VLOOKUP(H279, Priv_Workers!$B$2:$AR$55, 5, FALSE), D279=5, VLOOKUP(H279, Priv_Workers!$B$2:$AR$55, 6, FALSE), D279=6, VLOOKUP(H279, Priv_Workers!$B$2:$AR$55, 7, FALSE), D279=7, VLOOKUP(H279, Priv_Workers!$B$2:$AR$55, 8, FALSE), D279=8, VLOOKUP(H279, Priv_Workers!$B$2:$AR$55, 9, FALSE), D279=9, VLOOKUP(H279, Priv_Workers!$B$2:$AR$55, 10, FALSE), D279=10, VLOOKUP(H279, Priv_Workers!$B$2:$AR$55, 11, FALSE), D279=11, VLOOKUP(H279, Priv_Workers!$B$2:$AR$55, 12, FALSE), D279=12, VLOOKUP(H279, Priv_Workers!$B$2:$AR$55, 13, FALSE)), C279=2015, _xlfn.IFS(D279=1, VLOOKUP(H279, Priv_Workers!$B$2:$AR$55, 14, FALSE), D279=2, VLOOKUP(H279, Priv_Workers!$B$2:$AR$55, 15, FALSE), D279=3, VLOOKUP(H279, Priv_Workers!$B$2:$AR$55, 16, FALSE), D279=4, VLOOKUP(H279, Priv_Workers!$B$2:$AR$55, 17, FALSE), D279=5, VLOOKUP(H279, Priv_Workers!$B$2:$AR$55, 18, FALSE), D279=6, VLOOKUP(H279, Priv_Workers!$B$2:$AR$55, 19, FALSE), D279=7, VLOOKUP(H279, Priv_Workers!$B$2:$AR$55, 20, FALSE), D279=8, VLOOKUP(H279, Priv_Workers!$B$2:$AR$55, 21, FALSE), D279=9, VLOOKUP(H279, Priv_Workers!$B$2:$AR$55, 22, FALSE), D279=10, VLOOKUP(H279, Priv_Workers!$B$2:$AR$55, 23, FALSE), D279=11, VLOOKUP(H279, Priv_Workers!$B$2:$AR$55, 24, FALSE), D279=12, VLOOKUP(H279, Priv_Workers!$B$2:$AR$55, 25, FALSE)), C279=2016, _xlfn.IFS(D279=1, VLOOKUP(H279, Priv_Workers!$B$2:$AR$55, 26, FALSE), D279=2, VLOOKUP(H279, Priv_Workers!$B$2:$AR$55, 27, FALSE), D279=3, VLOOKUP(H279, Priv_Workers!$B$2:$AR$55, 28, FALSE), D279=4, VLOOKUP(H279, Priv_Workers!$B$2:$AR$55, 29, FALSE), D279=5, VLOOKUP(H279, Priv_Workers!$B$2:$AR$55, 30, FALSE), D279=6, VLOOKUP(H279, Priv_Workers!$B$2:$AR$55, 31, FALSE), D279=7, VLOOKUP(H279, Priv_Workers!$B$2:$AR$55, 32, FALSE), D279=8, VLOOKUP(H279, Priv_Workers!$B$2:$AR$55, 33, FALSE), D279=9, VLOOKUP(H279, Priv_Workers!$B$2:$AR$55, 34, FALSE), D279=10, VLOOKUP(H279, Priv_Workers!$B$2:$AR$55, 35, FALSE), D279=11, VLOOKUP(H279, Priv_Workers!$B$2:$AR$55, 36, FALSE), D279=12, VLOOKUP(H279, Priv_Workers!$B$2:$AR$55, 37, FALSE)), C279=2017, _xlfn.IFS(D279=1, VLOOKUP(H279, Priv_Workers!$B$2:$AR$55, 38, FALSE), D279=2, VLOOKUP(H279, Priv_Workers!$B$2:$AR$55, 39, FALSE), D279=3, VLOOKUP(H279, Priv_Workers!$B$2:$AR$55, 40, FALSE), D279=4, VLOOKUP(H279, Priv_Workers!$B$2:$AR$55, 41, FALSE), D279=5, VLOOKUP(H279, Priv_Workers!$B$2:$AR$55, 42, FALSE), D279=6, VLOOKUP(H279, Priv_Workers!$B$2:$AR$55, 43)))</f>
        <v>1611454</v>
      </c>
      <c r="X279" s="15">
        <f t="shared" si="35"/>
        <v>4.4034766118052392E-3</v>
      </c>
      <c r="Y279" s="8">
        <f>_xlfn.IFS(C279=2014, _xlfn.IFS(E279=1, VLOOKUP(H279, Wage_Info!$B$2:$AD$55, 2, FALSE), E279=2, VLOOKUP(H279, Wage_Info!$B$2:$AD$55, 3, FALSE), E279=3, VLOOKUP(H279, Wage_Info!$B$2:$AD$55, 4, FALSE), E279=4, VLOOKUP(H279, Wage_Info!$B$2:$AD$55, 5, FALSE)), C279=2015, _xlfn.IFS(E279=1, VLOOKUP(H279, Wage_Info!$B$2:$AD$55, 6, FALSE), E279=2, VLOOKUP(H279, Wage_Info!$B$2:$AD$55, 7, FALSE), E279=3, VLOOKUP(H279, Wage_Info!$B$2:$AD$55, 8, FALSE), E279=4, VLOOKUP(H279, Wage_Info!$B$2:$AD$55, 9, FALSE)), C279=2016, _xlfn.IFS(E279=1, VLOOKUP(H279, Wage_Info!$B$2:$AD$55, 10, FALSE), E279=2, VLOOKUP(H279, Wage_Info!$B$2:$AD$55, 11, FALSE), E279=3, VLOOKUP(H279, Wage_Info!$B$2:$AD$55, 12, FALSE), E279=4, VLOOKUP(H279, Wage_Info!$B$2:$AD$55, 13, FALSE)), C279=2017, _xlfn.IFS(E279=1, VLOOKUP(H279, Wage_Info!$B$2:$AD$55, 14, FALSE), E279=2, VLOOKUP(H279, Wage_Info!$B$2:$AD$55, 15, FALSE)))</f>
        <v>80265988</v>
      </c>
      <c r="Z279" s="8">
        <f>_xlfn.IFS(C279=2014, _xlfn.IFS(E279=1, VLOOKUP(H279, Wage_Info!$B$2:$AD$55, 16, FALSE), E279=2, VLOOKUP(H279, Wage_Info!$B$2:$AD$55, 17, FALSE), E279=3, VLOOKUP(H279, Wage_Info!$B$2:$AD$55, 18, FALSE), E279=4, VLOOKUP(H279, Wage_Info!$B$2:$AD$55, 19, FALSE)), C279=2015, _xlfn.IFS(E279=1, VLOOKUP(H279, Wage_Info!$B$2:$AD$55, 20, FALSE), E279=2, VLOOKUP(H279, Wage_Info!$B$2:$AD$55, 21, FALSE), E279=3, VLOOKUP(H279, Wage_Info!$B$2:$AD$55, 22, FALSE), E279=4, VLOOKUP(H279, Wage_Info!$B$2:$AD$55, 23, FALSE)), C279=2016, _xlfn.IFS(E279=1, VLOOKUP(H279, Wage_Info!$B$2:$AD$55, 24, FALSE), E279=2, VLOOKUP(H279, Wage_Info!$B$2:$AD$55, 25, FALSE), E279=3, VLOOKUP(H279, Wage_Info!$B$2:$AD$55, 26, FALSE), E279=4, VLOOKUP(H279, Wage_Info!$B$2:$AD$55, 27, FALSE)), C279=2017, _xlfn.IFS(E279=1, VLOOKUP(H279, Wage_Info!$B$2:$AD$55, 28, FALSE), E279=2, VLOOKUP(H279, Wage_Info!$B$2:$AD$55, 29, FALSE)))</f>
        <v>17677015171</v>
      </c>
      <c r="AA279" s="16">
        <f t="shared" si="36"/>
        <v>4.5406980320795475E-3</v>
      </c>
      <c r="AB279">
        <f>Key!C383</f>
        <v>1</v>
      </c>
      <c r="AC279">
        <f t="shared" si="37"/>
        <v>0</v>
      </c>
      <c r="AD279">
        <f t="shared" si="38"/>
        <v>0</v>
      </c>
      <c r="AE279">
        <f t="shared" si="39"/>
        <v>0</v>
      </c>
    </row>
    <row r="280" spans="1:31" x14ac:dyDescent="0.3">
      <c r="A280">
        <v>400</v>
      </c>
      <c r="B280">
        <v>80</v>
      </c>
      <c r="C280">
        <v>2014</v>
      </c>
      <c r="D280">
        <v>5</v>
      </c>
      <c r="E280">
        <f t="shared" si="32"/>
        <v>2</v>
      </c>
      <c r="F280">
        <v>2015</v>
      </c>
      <c r="G280" t="s">
        <v>296</v>
      </c>
      <c r="H280" s="13">
        <f>VALUE(IF(G280="foreign",53,SUBSTITUTE(G280,G280,VLOOKUP(G280,Key!$F$2:$G$55,2,))))</f>
        <v>34</v>
      </c>
      <c r="I280" t="s">
        <v>216</v>
      </c>
      <c r="J280">
        <f>VALUE(_xlfn.IFS(I280="foreign",53,I280="fictional",54,NOT(OR(I280="foreign",I280="fictional")),SUBSTITUTE(I280,I280,VLOOKUP(I280,Key!$F$2:$G$55,2,))))</f>
        <v>54</v>
      </c>
      <c r="K280">
        <f t="shared" si="33"/>
        <v>0</v>
      </c>
      <c r="L280">
        <f>VLOOKUP(H280, Key!$G$2:$J$54, 2)</f>
        <v>2</v>
      </c>
      <c r="M280">
        <f>VLOOKUP(J280, Key!$G$2:$J$54, 2)</f>
        <v>0</v>
      </c>
      <c r="N280">
        <f>VLOOKUP("*"&amp;G280&amp;"*",Key!$M$2:$N$6,2,FALSE)</f>
        <v>3</v>
      </c>
      <c r="O280">
        <f>VLOOKUP("*"&amp;G280&amp;"*",Key!$Q$2:$R$11,2,FALSE)</f>
        <v>7</v>
      </c>
      <c r="P280">
        <v>2870</v>
      </c>
      <c r="Q280" s="8">
        <v>20000000</v>
      </c>
      <c r="R280" t="s">
        <v>176</v>
      </c>
      <c r="S280">
        <f>VLOOKUP(R280, Key!$T$2:$U$27, 2, FALSE)</f>
        <v>3</v>
      </c>
      <c r="T280">
        <f t="shared" si="34"/>
        <v>0</v>
      </c>
      <c r="U280">
        <f>_xlfn.IFS(F280=2017, VLOOKUP(H280, 'State Pop'!$B$2:$F$55,5),F280=2016, VLOOKUP(H280, 'State Pop'!$B$2:$F$55,4), F280=2015, VLOOKUP(H280, 'State Pop'!$B$2:$F$55,3), F280=2014, VLOOKUP(H280, 'State Pop'!$B$2:$F$55,2))</f>
        <v>10041769</v>
      </c>
      <c r="V280">
        <f>_xlfn.IFS(C280=2014, _xlfn.IFS(D280=1, VLOOKUP(H280, Film_Workers!$B$2:$AR$55, 2, FALSE), D280=2, VLOOKUP(H280, Film_Workers!$B$2:$AR$55, 3, FALSE), D280=3, VLOOKUP(H280, Film_Workers!$B$2:$AR$55, 4, FALSE), D280=4, VLOOKUP(H280, Film_Workers!$B$2:$AR$55, 5, FALSE), D280=5, VLOOKUP(H280, Film_Workers!$B$2:$AR$55, 6, FALSE), D280=6, VLOOKUP(H280, Film_Workers!$B$2:$AR$55, 7, FALSE), D280=7, VLOOKUP(H280, Film_Workers!$B$2:$AR$55, 8, FALSE), D280=8, VLOOKUP(H280, Film_Workers!$B$2:$AR$55, 9, FALSE), D280=9, VLOOKUP(H280, Film_Workers!$B$2:$AR$55, 10, FALSE), D280=10, VLOOKUP(H280, Film_Workers!$B$2:$AR$55, 11, FALSE), D280=11, VLOOKUP(H280, Film_Workers!$B$2:$AR$55, 12, FALSE), D280=12, VLOOKUP(H280, Film_Workers!$B$2:$AR$55, 13, FALSE)), C280=2015, _xlfn.IFS(D280=1, VLOOKUP(H280, Film_Workers!$B$2:$AR$55, 14, FALSE), D280=2, VLOOKUP(H280, Film_Workers!$B$2:$AR$55, 15, FALSE), D280=3, VLOOKUP(H280, Film_Workers!$B$2:$AR$55, 16, FALSE), D280=4, VLOOKUP(H280, Film_Workers!$B$2:$AR$55, 17, FALSE), D280=5, VLOOKUP(H280, Film_Workers!$B$2:$AR$55, 18, FALSE), D280=6, VLOOKUP(H280, Film_Workers!$B$2:$AR$55, 19, FALSE), D280=7, VLOOKUP(H280, Film_Workers!$B$2:$AR$55, 20, FALSE), D280=8, VLOOKUP(H280, Film_Workers!$B$2:$AR$55, 21, FALSE), D280=9, VLOOKUP(H280, Film_Workers!$B$2:$AR$55, 22, FALSE), D280=10, VLOOKUP(H280, Film_Workers!$B$2:$AR$55, 23, FALSE), D280=11, VLOOKUP(H280, Film_Workers!$B$2:$AR$55, 24, FALSE), D280=12, VLOOKUP(H280, Film_Workers!$B$2:$AR$55, 25, FALSE)), C280=2016, _xlfn.IFS(D280=1, VLOOKUP(H280, Film_Workers!$B$2:$AR$55, 26, FALSE), D280=2, VLOOKUP(H280, Film_Workers!$B$2:$AR$55, 27, FALSE), D280=3, VLOOKUP(H280, Film_Workers!$B$2:$AR$55, 28, FALSE), D280=4, VLOOKUP(H280, Film_Workers!$B$2:$AR$55, 29, FALSE), D280=5, VLOOKUP(H280, Film_Workers!$B$2:$AR$55, 30, FALSE), D280=6, VLOOKUP(H280, Film_Workers!$B$2:$AR$55, 31, FALSE), D280=7, VLOOKUP(H280, Film_Workers!$B$2:$AR$55, 32, FALSE), D280=8, VLOOKUP(H280, Film_Workers!$B$2:$AR$55, 33, FALSE), D280=9, VLOOKUP(H280, Film_Workers!$B$2:$AR$55, 34, FALSE), D280=10, VLOOKUP(H280, Film_Workers!$B$2:$AR$55, 35, FALSE), D280=11, VLOOKUP(H280, Film_Workers!$B$2:$AR$55, 36, FALSE), D280=12, VLOOKUP(H280, Film_Workers!$B$2:$AR$55, 37, FALSE)), C280=2017, _xlfn.IFS(D280=1, VLOOKUP(H280, Film_Workers!$B$2:$AR$55, 38, FALSE), D280=2, VLOOKUP(H280, Film_Workers!$B$2:$AR$55, 39, FALSE), D280=3, VLOOKUP(H280, Film_Workers!$B$2:$AR$55, 40, FALSE), D280=4, VLOOKUP(H280, Film_Workers!$B$2:$AR$55, 41, FALSE), D280=5, VLOOKUP(H280, Film_Workers!$B$2:$AR$55, 42, FALSE), D280=6, VLOOKUP(H280, Film_Workers!$B$2:$AR$55, 43)))</f>
        <v>809</v>
      </c>
      <c r="W280">
        <f>_xlfn.IFS(C280=2014, _xlfn.IFS(D280=1, VLOOKUP(H280, Priv_Workers!$B$2:$AR$55, 2, FALSE), D280=2, VLOOKUP(H280, Priv_Workers!$B$2:$AR$55, 3, FALSE), D280=3, VLOOKUP(H280, Priv_Workers!$B$2:$AR$55, 4, FALSE), D280=4, VLOOKUP(H280, Priv_Workers!$B$2:$AR$55, 5, FALSE), D280=5, VLOOKUP(H280, Priv_Workers!$B$2:$AR$55, 6, FALSE), D280=6, VLOOKUP(H280, Priv_Workers!$B$2:$AR$55, 7, FALSE), D280=7, VLOOKUP(H280, Priv_Workers!$B$2:$AR$55, 8, FALSE), D280=8, VLOOKUP(H280, Priv_Workers!$B$2:$AR$55, 9, FALSE), D280=9, VLOOKUP(H280, Priv_Workers!$B$2:$AR$55, 10, FALSE), D280=10, VLOOKUP(H280, Priv_Workers!$B$2:$AR$55, 11, FALSE), D280=11, VLOOKUP(H280, Priv_Workers!$B$2:$AR$55, 12, FALSE), D280=12, VLOOKUP(H280, Priv_Workers!$B$2:$AR$55, 13, FALSE)), C280=2015, _xlfn.IFS(D280=1, VLOOKUP(H280, Priv_Workers!$B$2:$AR$55, 14, FALSE), D280=2, VLOOKUP(H280, Priv_Workers!$B$2:$AR$55, 15, FALSE), D280=3, VLOOKUP(H280, Priv_Workers!$B$2:$AR$55, 16, FALSE), D280=4, VLOOKUP(H280, Priv_Workers!$B$2:$AR$55, 17, FALSE), D280=5, VLOOKUP(H280, Priv_Workers!$B$2:$AR$55, 18, FALSE), D280=6, VLOOKUP(H280, Priv_Workers!$B$2:$AR$55, 19, FALSE), D280=7, VLOOKUP(H280, Priv_Workers!$B$2:$AR$55, 20, FALSE), D280=8, VLOOKUP(H280, Priv_Workers!$B$2:$AR$55, 21, FALSE), D280=9, VLOOKUP(H280, Priv_Workers!$B$2:$AR$55, 22, FALSE), D280=10, VLOOKUP(H280, Priv_Workers!$B$2:$AR$55, 23, FALSE), D280=11, VLOOKUP(H280, Priv_Workers!$B$2:$AR$55, 24, FALSE), D280=12, VLOOKUP(H280, Priv_Workers!$B$2:$AR$55, 25, FALSE)), C280=2016, _xlfn.IFS(D280=1, VLOOKUP(H280, Priv_Workers!$B$2:$AR$55, 26, FALSE), D280=2, VLOOKUP(H280, Priv_Workers!$B$2:$AR$55, 27, FALSE), D280=3, VLOOKUP(H280, Priv_Workers!$B$2:$AR$55, 28, FALSE), D280=4, VLOOKUP(H280, Priv_Workers!$B$2:$AR$55, 29, FALSE), D280=5, VLOOKUP(H280, Priv_Workers!$B$2:$AR$55, 30, FALSE), D280=6, VLOOKUP(H280, Priv_Workers!$B$2:$AR$55, 31, FALSE), D280=7, VLOOKUP(H280, Priv_Workers!$B$2:$AR$55, 32, FALSE), D280=8, VLOOKUP(H280, Priv_Workers!$B$2:$AR$55, 33, FALSE), D280=9, VLOOKUP(H280, Priv_Workers!$B$2:$AR$55, 34, FALSE), D280=10, VLOOKUP(H280, Priv_Workers!$B$2:$AR$55, 35, FALSE), D280=11, VLOOKUP(H280, Priv_Workers!$B$2:$AR$55, 36, FALSE), D280=12, VLOOKUP(H280, Priv_Workers!$B$2:$AR$55, 37, FALSE)), C280=2017, _xlfn.IFS(D280=1, VLOOKUP(H280, Priv_Workers!$B$2:$AR$55, 38, FALSE), D280=2, VLOOKUP(H280, Priv_Workers!$B$2:$AR$55, 39, FALSE), D280=3, VLOOKUP(H280, Priv_Workers!$B$2:$AR$55, 40, FALSE), D280=4, VLOOKUP(H280, Priv_Workers!$B$2:$AR$55, 41, FALSE), D280=5, VLOOKUP(H280, Priv_Workers!$B$2:$AR$55, 42, FALSE), D280=6, VLOOKUP(H280, Priv_Workers!$B$2:$AR$55, 43)))</f>
        <v>3379989</v>
      </c>
      <c r="X280" s="15">
        <f t="shared" si="35"/>
        <v>2.3934989137538613E-4</v>
      </c>
      <c r="Y280" s="8">
        <f>_xlfn.IFS(C280=2014, _xlfn.IFS(E280=1, VLOOKUP(H280, Wage_Info!$B$2:$AD$55, 2, FALSE), E280=2, VLOOKUP(H280, Wage_Info!$B$2:$AD$55, 3, FALSE), E280=3, VLOOKUP(H280, Wage_Info!$B$2:$AD$55, 4, FALSE), E280=4, VLOOKUP(H280, Wage_Info!$B$2:$AD$55, 5, FALSE)), C280=2015, _xlfn.IFS(E280=1, VLOOKUP(H280, Wage_Info!$B$2:$AD$55, 6, FALSE), E280=2, VLOOKUP(H280, Wage_Info!$B$2:$AD$55, 7, FALSE), E280=3, VLOOKUP(H280, Wage_Info!$B$2:$AD$55, 8, FALSE), E280=4, VLOOKUP(H280, Wage_Info!$B$2:$AD$55, 9, FALSE)), C280=2016, _xlfn.IFS(E280=1, VLOOKUP(H280, Wage_Info!$B$2:$AD$55, 10, FALSE), E280=2, VLOOKUP(H280, Wage_Info!$B$2:$AD$55, 11, FALSE), E280=3, VLOOKUP(H280, Wage_Info!$B$2:$AD$55, 12, FALSE), E280=4, VLOOKUP(H280, Wage_Info!$B$2:$AD$55, 13, FALSE)), C280=2017, _xlfn.IFS(E280=1, VLOOKUP(H280, Wage_Info!$B$2:$AD$55, 14, FALSE), E280=2, VLOOKUP(H280, Wage_Info!$B$2:$AD$55, 15, FALSE)))</f>
        <v>12374734</v>
      </c>
      <c r="Z280" s="8">
        <f>_xlfn.IFS(C280=2014, _xlfn.IFS(E280=1, VLOOKUP(H280, Wage_Info!$B$2:$AD$55, 16, FALSE), E280=2, VLOOKUP(H280, Wage_Info!$B$2:$AD$55, 17, FALSE), E280=3, VLOOKUP(H280, Wage_Info!$B$2:$AD$55, 18, FALSE), E280=4, VLOOKUP(H280, Wage_Info!$B$2:$AD$55, 19, FALSE)), C280=2015, _xlfn.IFS(E280=1, VLOOKUP(H280, Wage_Info!$B$2:$AD$55, 20, FALSE), E280=2, VLOOKUP(H280, Wage_Info!$B$2:$AD$55, 21, FALSE), E280=3, VLOOKUP(H280, Wage_Info!$B$2:$AD$55, 22, FALSE), E280=4, VLOOKUP(H280, Wage_Info!$B$2:$AD$55, 23, FALSE)), C280=2016, _xlfn.IFS(E280=1, VLOOKUP(H280, Wage_Info!$B$2:$AD$55, 24, FALSE), E280=2, VLOOKUP(H280, Wage_Info!$B$2:$AD$55, 25, FALSE), E280=3, VLOOKUP(H280, Wage_Info!$B$2:$AD$55, 26, FALSE), E280=4, VLOOKUP(H280, Wage_Info!$B$2:$AD$55, 27, FALSE)), C280=2017, _xlfn.IFS(E280=1, VLOOKUP(H280, Wage_Info!$B$2:$AD$55, 28, FALSE), E280=2, VLOOKUP(H280, Wage_Info!$B$2:$AD$55, 29, FALSE)))</f>
        <v>35867023248</v>
      </c>
      <c r="AA280" s="16">
        <f t="shared" si="36"/>
        <v>3.4501703457339561E-4</v>
      </c>
      <c r="AB280">
        <f>Key!C401</f>
        <v>1</v>
      </c>
      <c r="AC280">
        <f t="shared" si="37"/>
        <v>0</v>
      </c>
      <c r="AD280">
        <f t="shared" si="38"/>
        <v>0</v>
      </c>
      <c r="AE280">
        <f t="shared" si="39"/>
        <v>0</v>
      </c>
    </row>
    <row r="281" spans="1:31" x14ac:dyDescent="0.3">
      <c r="A281">
        <v>421</v>
      </c>
      <c r="B281">
        <v>101</v>
      </c>
      <c r="C281">
        <v>2014</v>
      </c>
      <c r="D281">
        <v>5</v>
      </c>
      <c r="E281">
        <f t="shared" si="32"/>
        <v>2</v>
      </c>
      <c r="F281">
        <v>2015</v>
      </c>
      <c r="G281" t="s">
        <v>187</v>
      </c>
      <c r="H281" s="13">
        <f>VALUE(IF(G281="foreign",53,SUBSTITUTE(G281,G281,VLOOKUP(G281,Key!$F$2:$G$55,2,))))</f>
        <v>53</v>
      </c>
      <c r="I281" t="s">
        <v>185</v>
      </c>
      <c r="J281">
        <f>VALUE(_xlfn.IFS(I281="foreign",53,I281="fictional",54,NOT(OR(I281="foreign",I281="fictional")),SUBSTITUTE(I281,I281,VLOOKUP(I281,Key!$F$2:$G$55,2,))))</f>
        <v>33</v>
      </c>
      <c r="K281">
        <f t="shared" si="33"/>
        <v>0</v>
      </c>
      <c r="L281">
        <f>VLOOKUP(H281, Key!$G$2:$J$54, 2)</f>
        <v>0</v>
      </c>
      <c r="M281">
        <f>VLOOKUP(J281, Key!$G$2:$J$54, 2)</f>
        <v>3</v>
      </c>
      <c r="N281">
        <f>VLOOKUP("*"&amp;G281&amp;"*",Key!$M$2:$N$6,2,FALSE)</f>
        <v>0</v>
      </c>
      <c r="O281">
        <f>VLOOKUP("*"&amp;G281&amp;"*",Key!$Q$2:$R$11,2,FALSE)</f>
        <v>0</v>
      </c>
      <c r="P281">
        <v>2509</v>
      </c>
      <c r="Q281" s="8">
        <v>45000000</v>
      </c>
      <c r="R281" t="s">
        <v>246</v>
      </c>
      <c r="S281">
        <f>VLOOKUP(R281, Key!$T$2:$U$27, 2, FALSE)</f>
        <v>6</v>
      </c>
      <c r="T281">
        <f t="shared" si="34"/>
        <v>0</v>
      </c>
      <c r="U281">
        <f>_xlfn.IFS(F281=2017, VLOOKUP(H281, 'State Pop'!$B$2:$F$55,5),F281=2016, VLOOKUP(H281, 'State Pop'!$B$2:$F$55,4), F281=2015, VLOOKUP(H281, 'State Pop'!$B$2:$F$55,3), F281=2014, VLOOKUP(H281, 'State Pop'!$B$2:$F$55,2))</f>
        <v>0</v>
      </c>
      <c r="V281">
        <f>_xlfn.IFS(C281=2014, _xlfn.IFS(D281=1, VLOOKUP(H281, Film_Workers!$B$2:$AR$55, 2, FALSE), D281=2, VLOOKUP(H281, Film_Workers!$B$2:$AR$55, 3, FALSE), D281=3, VLOOKUP(H281, Film_Workers!$B$2:$AR$55, 4, FALSE), D281=4, VLOOKUP(H281, Film_Workers!$B$2:$AR$55, 5, FALSE), D281=5, VLOOKUP(H281, Film_Workers!$B$2:$AR$55, 6, FALSE), D281=6, VLOOKUP(H281, Film_Workers!$B$2:$AR$55, 7, FALSE), D281=7, VLOOKUP(H281, Film_Workers!$B$2:$AR$55, 8, FALSE), D281=8, VLOOKUP(H281, Film_Workers!$B$2:$AR$55, 9, FALSE), D281=9, VLOOKUP(H281, Film_Workers!$B$2:$AR$55, 10, FALSE), D281=10, VLOOKUP(H281, Film_Workers!$B$2:$AR$55, 11, FALSE), D281=11, VLOOKUP(H281, Film_Workers!$B$2:$AR$55, 12, FALSE), D281=12, VLOOKUP(H281, Film_Workers!$B$2:$AR$55, 13, FALSE)), C281=2015, _xlfn.IFS(D281=1, VLOOKUP(H281, Film_Workers!$B$2:$AR$55, 14, FALSE), D281=2, VLOOKUP(H281, Film_Workers!$B$2:$AR$55, 15, FALSE), D281=3, VLOOKUP(H281, Film_Workers!$B$2:$AR$55, 16, FALSE), D281=4, VLOOKUP(H281, Film_Workers!$B$2:$AR$55, 17, FALSE), D281=5, VLOOKUP(H281, Film_Workers!$B$2:$AR$55, 18, FALSE), D281=6, VLOOKUP(H281, Film_Workers!$B$2:$AR$55, 19, FALSE), D281=7, VLOOKUP(H281, Film_Workers!$B$2:$AR$55, 20, FALSE), D281=8, VLOOKUP(H281, Film_Workers!$B$2:$AR$55, 21, FALSE), D281=9, VLOOKUP(H281, Film_Workers!$B$2:$AR$55, 22, FALSE), D281=10, VLOOKUP(H281, Film_Workers!$B$2:$AR$55, 23, FALSE), D281=11, VLOOKUP(H281, Film_Workers!$B$2:$AR$55, 24, FALSE), D281=12, VLOOKUP(H281, Film_Workers!$B$2:$AR$55, 25, FALSE)), C281=2016, _xlfn.IFS(D281=1, VLOOKUP(H281, Film_Workers!$B$2:$AR$55, 26, FALSE), D281=2, VLOOKUP(H281, Film_Workers!$B$2:$AR$55, 27, FALSE), D281=3, VLOOKUP(H281, Film_Workers!$B$2:$AR$55, 28, FALSE), D281=4, VLOOKUP(H281, Film_Workers!$B$2:$AR$55, 29, FALSE), D281=5, VLOOKUP(H281, Film_Workers!$B$2:$AR$55, 30, FALSE), D281=6, VLOOKUP(H281, Film_Workers!$B$2:$AR$55, 31, FALSE), D281=7, VLOOKUP(H281, Film_Workers!$B$2:$AR$55, 32, FALSE), D281=8, VLOOKUP(H281, Film_Workers!$B$2:$AR$55, 33, FALSE), D281=9, VLOOKUP(H281, Film_Workers!$B$2:$AR$55, 34, FALSE), D281=10, VLOOKUP(H281, Film_Workers!$B$2:$AR$55, 35, FALSE), D281=11, VLOOKUP(H281, Film_Workers!$B$2:$AR$55, 36, FALSE), D281=12, VLOOKUP(H281, Film_Workers!$B$2:$AR$55, 37, FALSE)), C281=2017, _xlfn.IFS(D281=1, VLOOKUP(H281, Film_Workers!$B$2:$AR$55, 38, FALSE), D281=2, VLOOKUP(H281, Film_Workers!$B$2:$AR$55, 39, FALSE), D281=3, VLOOKUP(H281, Film_Workers!$B$2:$AR$55, 40, FALSE), D281=4, VLOOKUP(H281, Film_Workers!$B$2:$AR$55, 41, FALSE), D281=5, VLOOKUP(H281, Film_Workers!$B$2:$AR$55, 42, FALSE), D281=6, VLOOKUP(H281, Film_Workers!$B$2:$AR$55, 43)))</f>
        <v>0</v>
      </c>
      <c r="W281">
        <f>_xlfn.IFS(C281=2014, _xlfn.IFS(D281=1, VLOOKUP(H281, Priv_Workers!$B$2:$AR$55, 2, FALSE), D281=2, VLOOKUP(H281, Priv_Workers!$B$2:$AR$55, 3, FALSE), D281=3, VLOOKUP(H281, Priv_Workers!$B$2:$AR$55, 4, FALSE), D281=4, VLOOKUP(H281, Priv_Workers!$B$2:$AR$55, 5, FALSE), D281=5, VLOOKUP(H281, Priv_Workers!$B$2:$AR$55, 6, FALSE), D281=6, VLOOKUP(H281, Priv_Workers!$B$2:$AR$55, 7, FALSE), D281=7, VLOOKUP(H281, Priv_Workers!$B$2:$AR$55, 8, FALSE), D281=8, VLOOKUP(H281, Priv_Workers!$B$2:$AR$55, 9, FALSE), D281=9, VLOOKUP(H281, Priv_Workers!$B$2:$AR$55, 10, FALSE), D281=10, VLOOKUP(H281, Priv_Workers!$B$2:$AR$55, 11, FALSE), D281=11, VLOOKUP(H281, Priv_Workers!$B$2:$AR$55, 12, FALSE), D281=12, VLOOKUP(H281, Priv_Workers!$B$2:$AR$55, 13, FALSE)), C281=2015, _xlfn.IFS(D281=1, VLOOKUP(H281, Priv_Workers!$B$2:$AR$55, 14, FALSE), D281=2, VLOOKUP(H281, Priv_Workers!$B$2:$AR$55, 15, FALSE), D281=3, VLOOKUP(H281, Priv_Workers!$B$2:$AR$55, 16, FALSE), D281=4, VLOOKUP(H281, Priv_Workers!$B$2:$AR$55, 17, FALSE), D281=5, VLOOKUP(H281, Priv_Workers!$B$2:$AR$55, 18, FALSE), D281=6, VLOOKUP(H281, Priv_Workers!$B$2:$AR$55, 19, FALSE), D281=7, VLOOKUP(H281, Priv_Workers!$B$2:$AR$55, 20, FALSE), D281=8, VLOOKUP(H281, Priv_Workers!$B$2:$AR$55, 21, FALSE), D281=9, VLOOKUP(H281, Priv_Workers!$B$2:$AR$55, 22, FALSE), D281=10, VLOOKUP(H281, Priv_Workers!$B$2:$AR$55, 23, FALSE), D281=11, VLOOKUP(H281, Priv_Workers!$B$2:$AR$55, 24, FALSE), D281=12, VLOOKUP(H281, Priv_Workers!$B$2:$AR$55, 25, FALSE)), C281=2016, _xlfn.IFS(D281=1, VLOOKUP(H281, Priv_Workers!$B$2:$AR$55, 26, FALSE), D281=2, VLOOKUP(H281, Priv_Workers!$B$2:$AR$55, 27, FALSE), D281=3, VLOOKUP(H281, Priv_Workers!$B$2:$AR$55, 28, FALSE), D281=4, VLOOKUP(H281, Priv_Workers!$B$2:$AR$55, 29, FALSE), D281=5, VLOOKUP(H281, Priv_Workers!$B$2:$AR$55, 30, FALSE), D281=6, VLOOKUP(H281, Priv_Workers!$B$2:$AR$55, 31, FALSE), D281=7, VLOOKUP(H281, Priv_Workers!$B$2:$AR$55, 32, FALSE), D281=8, VLOOKUP(H281, Priv_Workers!$B$2:$AR$55, 33, FALSE), D281=9, VLOOKUP(H281, Priv_Workers!$B$2:$AR$55, 34, FALSE), D281=10, VLOOKUP(H281, Priv_Workers!$B$2:$AR$55, 35, FALSE), D281=11, VLOOKUP(H281, Priv_Workers!$B$2:$AR$55, 36, FALSE), D281=12, VLOOKUP(H281, Priv_Workers!$B$2:$AR$55, 37, FALSE)), C281=2017, _xlfn.IFS(D281=1, VLOOKUP(H281, Priv_Workers!$B$2:$AR$55, 38, FALSE), D281=2, VLOOKUP(H281, Priv_Workers!$B$2:$AR$55, 39, FALSE), D281=3, VLOOKUP(H281, Priv_Workers!$B$2:$AR$55, 40, FALSE), D281=4, VLOOKUP(H281, Priv_Workers!$B$2:$AR$55, 41, FALSE), D281=5, VLOOKUP(H281, Priv_Workers!$B$2:$AR$55, 42, FALSE), D281=6, VLOOKUP(H281, Priv_Workers!$B$2:$AR$55, 43)))</f>
        <v>0</v>
      </c>
      <c r="X281" s="15" t="e">
        <f t="shared" si="35"/>
        <v>#DIV/0!</v>
      </c>
      <c r="Y281" s="8">
        <f>_xlfn.IFS(C281=2014, _xlfn.IFS(E281=1, VLOOKUP(H281, Wage_Info!$B$2:$AD$55, 2, FALSE), E281=2, VLOOKUP(H281, Wage_Info!$B$2:$AD$55, 3, FALSE), E281=3, VLOOKUP(H281, Wage_Info!$B$2:$AD$55, 4, FALSE), E281=4, VLOOKUP(H281, Wage_Info!$B$2:$AD$55, 5, FALSE)), C281=2015, _xlfn.IFS(E281=1, VLOOKUP(H281, Wage_Info!$B$2:$AD$55, 6, FALSE), E281=2, VLOOKUP(H281, Wage_Info!$B$2:$AD$55, 7, FALSE), E281=3, VLOOKUP(H281, Wage_Info!$B$2:$AD$55, 8, FALSE), E281=4, VLOOKUP(H281, Wage_Info!$B$2:$AD$55, 9, FALSE)), C281=2016, _xlfn.IFS(E281=1, VLOOKUP(H281, Wage_Info!$B$2:$AD$55, 10, FALSE), E281=2, VLOOKUP(H281, Wage_Info!$B$2:$AD$55, 11, FALSE), E281=3, VLOOKUP(H281, Wage_Info!$B$2:$AD$55, 12, FALSE), E281=4, VLOOKUP(H281, Wage_Info!$B$2:$AD$55, 13, FALSE)), C281=2017, _xlfn.IFS(E281=1, VLOOKUP(H281, Wage_Info!$B$2:$AD$55, 14, FALSE), E281=2, VLOOKUP(H281, Wage_Info!$B$2:$AD$55, 15, FALSE)))</f>
        <v>0</v>
      </c>
      <c r="Z281" s="8">
        <f>_xlfn.IFS(C281=2014, _xlfn.IFS(E281=1, VLOOKUP(H281, Wage_Info!$B$2:$AD$55, 16, FALSE), E281=2, VLOOKUP(H281, Wage_Info!$B$2:$AD$55, 17, FALSE), E281=3, VLOOKUP(H281, Wage_Info!$B$2:$AD$55, 18, FALSE), E281=4, VLOOKUP(H281, Wage_Info!$B$2:$AD$55, 19, FALSE)), C281=2015, _xlfn.IFS(E281=1, VLOOKUP(H281, Wage_Info!$B$2:$AD$55, 20, FALSE), E281=2, VLOOKUP(H281, Wage_Info!$B$2:$AD$55, 21, FALSE), E281=3, VLOOKUP(H281, Wage_Info!$B$2:$AD$55, 22, FALSE), E281=4, VLOOKUP(H281, Wage_Info!$B$2:$AD$55, 23, FALSE)), C281=2016, _xlfn.IFS(E281=1, VLOOKUP(H281, Wage_Info!$B$2:$AD$55, 24, FALSE), E281=2, VLOOKUP(H281, Wage_Info!$B$2:$AD$55, 25, FALSE), E281=3, VLOOKUP(H281, Wage_Info!$B$2:$AD$55, 26, FALSE), E281=4, VLOOKUP(H281, Wage_Info!$B$2:$AD$55, 27, FALSE)), C281=2017, _xlfn.IFS(E281=1, VLOOKUP(H281, Wage_Info!$B$2:$AD$55, 28, FALSE), E281=2, VLOOKUP(H281, Wage_Info!$B$2:$AD$55, 29, FALSE)))</f>
        <v>0</v>
      </c>
      <c r="AA281" s="16" t="e">
        <f t="shared" si="36"/>
        <v>#DIV/0!</v>
      </c>
      <c r="AB281">
        <f>Key!C422</f>
        <v>1</v>
      </c>
      <c r="AC281">
        <f t="shared" si="37"/>
        <v>0</v>
      </c>
      <c r="AD281">
        <f t="shared" si="38"/>
        <v>0</v>
      </c>
      <c r="AE281">
        <f t="shared" si="39"/>
        <v>0</v>
      </c>
    </row>
    <row r="282" spans="1:31" x14ac:dyDescent="0.3">
      <c r="A282">
        <v>432</v>
      </c>
      <c r="B282">
        <v>112</v>
      </c>
      <c r="C282">
        <v>2014</v>
      </c>
      <c r="D282">
        <v>5</v>
      </c>
      <c r="E282">
        <f t="shared" si="32"/>
        <v>2</v>
      </c>
      <c r="F282">
        <v>2015</v>
      </c>
      <c r="G282" t="s">
        <v>184</v>
      </c>
      <c r="H282" s="13">
        <f>VALUE(IF(G282="foreign",53,SUBSTITUTE(G282,G282,VLOOKUP(G282,Key!$F$2:$G$55,2,))))</f>
        <v>5</v>
      </c>
      <c r="I282" t="s">
        <v>706</v>
      </c>
      <c r="J282">
        <f>VALUE(_xlfn.IFS(I282="foreign",53,I282="fictional",54,NOT(OR(I282="foreign",I282="fictional")),SUBSTITUTE(I282,I282,VLOOKUP(I282,Key!$F$2:$G$55,2,))))</f>
        <v>30</v>
      </c>
      <c r="K282">
        <f t="shared" si="33"/>
        <v>0</v>
      </c>
      <c r="L282">
        <f>VLOOKUP(H282, Key!$G$2:$J$54, 2)</f>
        <v>3</v>
      </c>
      <c r="M282">
        <f>VLOOKUP(J282, Key!$G$2:$J$54, 2)</f>
        <v>0</v>
      </c>
      <c r="N282">
        <f>VLOOKUP("*"&amp;G282&amp;"*",Key!$M$2:$N$6,2,FALSE)</f>
        <v>4</v>
      </c>
      <c r="O282">
        <f>VLOOKUP("*"&amp;G282&amp;"*",Key!$Q$2:$R$11,2,FALSE)</f>
        <v>6</v>
      </c>
      <c r="P282">
        <v>2158</v>
      </c>
      <c r="Q282" s="8">
        <v>8000000</v>
      </c>
      <c r="R282" t="s">
        <v>288</v>
      </c>
      <c r="S282">
        <f>VLOOKUP(R282, Key!$T$2:$U$27, 2, FALSE)</f>
        <v>11</v>
      </c>
      <c r="T282">
        <f t="shared" si="34"/>
        <v>1</v>
      </c>
      <c r="U282">
        <f>_xlfn.IFS(F282=2017, VLOOKUP(H282, 'State Pop'!$B$2:$F$55,5),F282=2016, VLOOKUP(H282, 'State Pop'!$B$2:$F$55,4), F282=2015, VLOOKUP(H282, 'State Pop'!$B$2:$F$55,3), F282=2014, VLOOKUP(H282, 'State Pop'!$B$2:$F$55,2))</f>
        <v>39032444</v>
      </c>
      <c r="V282">
        <f>_xlfn.IFS(C282=2014, _xlfn.IFS(D282=1, VLOOKUP(H282, Film_Workers!$B$2:$AR$55, 2, FALSE), D282=2, VLOOKUP(H282, Film_Workers!$B$2:$AR$55, 3, FALSE), D282=3, VLOOKUP(H282, Film_Workers!$B$2:$AR$55, 4, FALSE), D282=4, VLOOKUP(H282, Film_Workers!$B$2:$AR$55, 5, FALSE), D282=5, VLOOKUP(H282, Film_Workers!$B$2:$AR$55, 6, FALSE), D282=6, VLOOKUP(H282, Film_Workers!$B$2:$AR$55, 7, FALSE), D282=7, VLOOKUP(H282, Film_Workers!$B$2:$AR$55, 8, FALSE), D282=8, VLOOKUP(H282, Film_Workers!$B$2:$AR$55, 9, FALSE), D282=9, VLOOKUP(H282, Film_Workers!$B$2:$AR$55, 10, FALSE), D282=10, VLOOKUP(H282, Film_Workers!$B$2:$AR$55, 11, FALSE), D282=11, VLOOKUP(H282, Film_Workers!$B$2:$AR$55, 12, FALSE), D282=12, VLOOKUP(H282, Film_Workers!$B$2:$AR$55, 13, FALSE)), C282=2015, _xlfn.IFS(D282=1, VLOOKUP(H282, Film_Workers!$B$2:$AR$55, 14, FALSE), D282=2, VLOOKUP(H282, Film_Workers!$B$2:$AR$55, 15, FALSE), D282=3, VLOOKUP(H282, Film_Workers!$B$2:$AR$55, 16, FALSE), D282=4, VLOOKUP(H282, Film_Workers!$B$2:$AR$55, 17, FALSE), D282=5, VLOOKUP(H282, Film_Workers!$B$2:$AR$55, 18, FALSE), D282=6, VLOOKUP(H282, Film_Workers!$B$2:$AR$55, 19, FALSE), D282=7, VLOOKUP(H282, Film_Workers!$B$2:$AR$55, 20, FALSE), D282=8, VLOOKUP(H282, Film_Workers!$B$2:$AR$55, 21, FALSE), D282=9, VLOOKUP(H282, Film_Workers!$B$2:$AR$55, 22, FALSE), D282=10, VLOOKUP(H282, Film_Workers!$B$2:$AR$55, 23, FALSE), D282=11, VLOOKUP(H282, Film_Workers!$B$2:$AR$55, 24, FALSE), D282=12, VLOOKUP(H282, Film_Workers!$B$2:$AR$55, 25, FALSE)), C282=2016, _xlfn.IFS(D282=1, VLOOKUP(H282, Film_Workers!$B$2:$AR$55, 26, FALSE), D282=2, VLOOKUP(H282, Film_Workers!$B$2:$AR$55, 27, FALSE), D282=3, VLOOKUP(H282, Film_Workers!$B$2:$AR$55, 28, FALSE), D282=4, VLOOKUP(H282, Film_Workers!$B$2:$AR$55, 29, FALSE), D282=5, VLOOKUP(H282, Film_Workers!$B$2:$AR$55, 30, FALSE), D282=6, VLOOKUP(H282, Film_Workers!$B$2:$AR$55, 31, FALSE), D282=7, VLOOKUP(H282, Film_Workers!$B$2:$AR$55, 32, FALSE), D282=8, VLOOKUP(H282, Film_Workers!$B$2:$AR$55, 33, FALSE), D282=9, VLOOKUP(H282, Film_Workers!$B$2:$AR$55, 34, FALSE), D282=10, VLOOKUP(H282, Film_Workers!$B$2:$AR$55, 35, FALSE), D282=11, VLOOKUP(H282, Film_Workers!$B$2:$AR$55, 36, FALSE), D282=12, VLOOKUP(H282, Film_Workers!$B$2:$AR$55, 37, FALSE)), C282=2017, _xlfn.IFS(D282=1, VLOOKUP(H282, Film_Workers!$B$2:$AR$55, 38, FALSE), D282=2, VLOOKUP(H282, Film_Workers!$B$2:$AR$55, 39, FALSE), D282=3, VLOOKUP(H282, Film_Workers!$B$2:$AR$55, 40, FALSE), D282=4, VLOOKUP(H282, Film_Workers!$B$2:$AR$55, 41, FALSE), D282=5, VLOOKUP(H282, Film_Workers!$B$2:$AR$55, 42, FALSE), D282=6, VLOOKUP(H282, Film_Workers!$B$2:$AR$55, 43)))</f>
        <v>109226</v>
      </c>
      <c r="W282">
        <f>_xlfn.IFS(C282=2014, _xlfn.IFS(D282=1, VLOOKUP(H282, Priv_Workers!$B$2:$AR$55, 2, FALSE), D282=2, VLOOKUP(H282, Priv_Workers!$B$2:$AR$55, 3, FALSE), D282=3, VLOOKUP(H282, Priv_Workers!$B$2:$AR$55, 4, FALSE), D282=4, VLOOKUP(H282, Priv_Workers!$B$2:$AR$55, 5, FALSE), D282=5, VLOOKUP(H282, Priv_Workers!$B$2:$AR$55, 6, FALSE), D282=6, VLOOKUP(H282, Priv_Workers!$B$2:$AR$55, 7, FALSE), D282=7, VLOOKUP(H282, Priv_Workers!$B$2:$AR$55, 8, FALSE), D282=8, VLOOKUP(H282, Priv_Workers!$B$2:$AR$55, 9, FALSE), D282=9, VLOOKUP(H282, Priv_Workers!$B$2:$AR$55, 10, FALSE), D282=10, VLOOKUP(H282, Priv_Workers!$B$2:$AR$55, 11, FALSE), D282=11, VLOOKUP(H282, Priv_Workers!$B$2:$AR$55, 12, FALSE), D282=12, VLOOKUP(H282, Priv_Workers!$B$2:$AR$55, 13, FALSE)), C282=2015, _xlfn.IFS(D282=1, VLOOKUP(H282, Priv_Workers!$B$2:$AR$55, 14, FALSE), D282=2, VLOOKUP(H282, Priv_Workers!$B$2:$AR$55, 15, FALSE), D282=3, VLOOKUP(H282, Priv_Workers!$B$2:$AR$55, 16, FALSE), D282=4, VLOOKUP(H282, Priv_Workers!$B$2:$AR$55, 17, FALSE), D282=5, VLOOKUP(H282, Priv_Workers!$B$2:$AR$55, 18, FALSE), D282=6, VLOOKUP(H282, Priv_Workers!$B$2:$AR$55, 19, FALSE), D282=7, VLOOKUP(H282, Priv_Workers!$B$2:$AR$55, 20, FALSE), D282=8, VLOOKUP(H282, Priv_Workers!$B$2:$AR$55, 21, FALSE), D282=9, VLOOKUP(H282, Priv_Workers!$B$2:$AR$55, 22, FALSE), D282=10, VLOOKUP(H282, Priv_Workers!$B$2:$AR$55, 23, FALSE), D282=11, VLOOKUP(H282, Priv_Workers!$B$2:$AR$55, 24, FALSE), D282=12, VLOOKUP(H282, Priv_Workers!$B$2:$AR$55, 25, FALSE)), C282=2016, _xlfn.IFS(D282=1, VLOOKUP(H282, Priv_Workers!$B$2:$AR$55, 26, FALSE), D282=2, VLOOKUP(H282, Priv_Workers!$B$2:$AR$55, 27, FALSE), D282=3, VLOOKUP(H282, Priv_Workers!$B$2:$AR$55, 28, FALSE), D282=4, VLOOKUP(H282, Priv_Workers!$B$2:$AR$55, 29, FALSE), D282=5, VLOOKUP(H282, Priv_Workers!$B$2:$AR$55, 30, FALSE), D282=6, VLOOKUP(H282, Priv_Workers!$B$2:$AR$55, 31, FALSE), D282=7, VLOOKUP(H282, Priv_Workers!$B$2:$AR$55, 32, FALSE), D282=8, VLOOKUP(H282, Priv_Workers!$B$2:$AR$55, 33, FALSE), D282=9, VLOOKUP(H282, Priv_Workers!$B$2:$AR$55, 34, FALSE), D282=10, VLOOKUP(H282, Priv_Workers!$B$2:$AR$55, 35, FALSE), D282=11, VLOOKUP(H282, Priv_Workers!$B$2:$AR$55, 36, FALSE), D282=12, VLOOKUP(H282, Priv_Workers!$B$2:$AR$55, 37, FALSE)), C282=2017, _xlfn.IFS(D282=1, VLOOKUP(H282, Priv_Workers!$B$2:$AR$55, 38, FALSE), D282=2, VLOOKUP(H282, Priv_Workers!$B$2:$AR$55, 39, FALSE), D282=3, VLOOKUP(H282, Priv_Workers!$B$2:$AR$55, 40, FALSE), D282=4, VLOOKUP(H282, Priv_Workers!$B$2:$AR$55, 41, FALSE), D282=5, VLOOKUP(H282, Priv_Workers!$B$2:$AR$55, 42, FALSE), D282=6, VLOOKUP(H282, Priv_Workers!$B$2:$AR$55, 43)))</f>
        <v>13496554</v>
      </c>
      <c r="X282" s="15">
        <f t="shared" si="35"/>
        <v>8.092880597521411E-3</v>
      </c>
      <c r="Y282" s="8">
        <f>_xlfn.IFS(C282=2014, _xlfn.IFS(E282=1, VLOOKUP(H282, Wage_Info!$B$2:$AD$55, 2, FALSE), E282=2, VLOOKUP(H282, Wage_Info!$B$2:$AD$55, 3, FALSE), E282=3, VLOOKUP(H282, Wage_Info!$B$2:$AD$55, 4, FALSE), E282=4, VLOOKUP(H282, Wage_Info!$B$2:$AD$55, 5, FALSE)), C282=2015, _xlfn.IFS(E282=1, VLOOKUP(H282, Wage_Info!$B$2:$AD$55, 6, FALSE), E282=2, VLOOKUP(H282, Wage_Info!$B$2:$AD$55, 7, FALSE), E282=3, VLOOKUP(H282, Wage_Info!$B$2:$AD$55, 8, FALSE), E282=4, VLOOKUP(H282, Wage_Info!$B$2:$AD$55, 9, FALSE)), C282=2016, _xlfn.IFS(E282=1, VLOOKUP(H282, Wage_Info!$B$2:$AD$55, 10, FALSE), E282=2, VLOOKUP(H282, Wage_Info!$B$2:$AD$55, 11, FALSE), E282=3, VLOOKUP(H282, Wage_Info!$B$2:$AD$55, 12, FALSE), E282=4, VLOOKUP(H282, Wage_Info!$B$2:$AD$55, 13, FALSE)), C282=2017, _xlfn.IFS(E282=1, VLOOKUP(H282, Wage_Info!$B$2:$AD$55, 14, FALSE), E282=2, VLOOKUP(H282, Wage_Info!$B$2:$AD$55, 15, FALSE)))</f>
        <v>2677662977</v>
      </c>
      <c r="Z282" s="8">
        <f>_xlfn.IFS(C282=2014, _xlfn.IFS(E282=1, VLOOKUP(H282, Wage_Info!$B$2:$AD$55, 16, FALSE), E282=2, VLOOKUP(H282, Wage_Info!$B$2:$AD$55, 17, FALSE), E282=3, VLOOKUP(H282, Wage_Info!$B$2:$AD$55, 18, FALSE), E282=4, VLOOKUP(H282, Wage_Info!$B$2:$AD$55, 19, FALSE)), C282=2015, _xlfn.IFS(E282=1, VLOOKUP(H282, Wage_Info!$B$2:$AD$55, 20, FALSE), E282=2, VLOOKUP(H282, Wage_Info!$B$2:$AD$55, 21, FALSE), E282=3, VLOOKUP(H282, Wage_Info!$B$2:$AD$55, 22, FALSE), E282=4, VLOOKUP(H282, Wage_Info!$B$2:$AD$55, 23, FALSE)), C282=2016, _xlfn.IFS(E282=1, VLOOKUP(H282, Wage_Info!$B$2:$AD$55, 24, FALSE), E282=2, VLOOKUP(H282, Wage_Info!$B$2:$AD$55, 25, FALSE), E282=3, VLOOKUP(H282, Wage_Info!$B$2:$AD$55, 26, FALSE), E282=4, VLOOKUP(H282, Wage_Info!$B$2:$AD$55, 27, FALSE)), C282=2017, _xlfn.IFS(E282=1, VLOOKUP(H282, Wage_Info!$B$2:$AD$55, 28, FALSE), E282=2, VLOOKUP(H282, Wage_Info!$B$2:$AD$55, 29, FALSE)))</f>
        <v>184839785779</v>
      </c>
      <c r="AA282" s="16">
        <f t="shared" si="36"/>
        <v>1.4486399482206144E-2</v>
      </c>
      <c r="AB282">
        <f>Key!C433</f>
        <v>1</v>
      </c>
      <c r="AC282">
        <f t="shared" si="37"/>
        <v>1</v>
      </c>
      <c r="AD282">
        <f t="shared" si="38"/>
        <v>0</v>
      </c>
      <c r="AE282">
        <f t="shared" si="39"/>
        <v>1</v>
      </c>
    </row>
    <row r="283" spans="1:31" x14ac:dyDescent="0.3">
      <c r="A283">
        <v>437</v>
      </c>
      <c r="B283">
        <v>117</v>
      </c>
      <c r="C283">
        <v>2014</v>
      </c>
      <c r="D283">
        <v>5</v>
      </c>
      <c r="E283">
        <f t="shared" si="32"/>
        <v>2</v>
      </c>
      <c r="F283">
        <v>2015</v>
      </c>
      <c r="G283" t="s">
        <v>187</v>
      </c>
      <c r="H283" s="13">
        <f>VALUE(IF(G283="foreign",53,SUBSTITUTE(G283,G283,VLOOKUP(G283,Key!$F$2:$G$55,2,))))</f>
        <v>53</v>
      </c>
      <c r="I283" t="s">
        <v>187</v>
      </c>
      <c r="J283">
        <f>VALUE(_xlfn.IFS(I283="foreign",53,I283="fictional",54,NOT(OR(I283="foreign",I283="fictional")),SUBSTITUTE(I283,I283,VLOOKUP(I283,Key!$F$2:$G$55,2,))))</f>
        <v>53</v>
      </c>
      <c r="K283">
        <f t="shared" si="33"/>
        <v>1</v>
      </c>
      <c r="L283">
        <f>VLOOKUP(H283, Key!$G$2:$J$54, 2)</f>
        <v>0</v>
      </c>
      <c r="M283">
        <f>VLOOKUP(J283, Key!$G$2:$J$54, 2)</f>
        <v>0</v>
      </c>
      <c r="N283">
        <f>VLOOKUP("*"&amp;G283&amp;"*",Key!$M$2:$N$6,2,FALSE)</f>
        <v>0</v>
      </c>
      <c r="O283">
        <f>VLOOKUP("*"&amp;G283&amp;"*",Key!$Q$2:$R$11,2,FALSE)</f>
        <v>0</v>
      </c>
      <c r="P283">
        <v>2011</v>
      </c>
      <c r="Q283" s="8">
        <v>11000000</v>
      </c>
      <c r="R283" t="s">
        <v>517</v>
      </c>
      <c r="S283">
        <f>VLOOKUP(R283, Key!$T$2:$U$27, 2, FALSE)</f>
        <v>15</v>
      </c>
      <c r="T283">
        <f t="shared" si="34"/>
        <v>1</v>
      </c>
      <c r="U283">
        <f>_xlfn.IFS(F283=2017, VLOOKUP(H283, 'State Pop'!$B$2:$F$55,5),F283=2016, VLOOKUP(H283, 'State Pop'!$B$2:$F$55,4), F283=2015, VLOOKUP(H283, 'State Pop'!$B$2:$F$55,3), F283=2014, VLOOKUP(H283, 'State Pop'!$B$2:$F$55,2))</f>
        <v>0</v>
      </c>
      <c r="V283">
        <f>_xlfn.IFS(C283=2014, _xlfn.IFS(D283=1, VLOOKUP(H283, Film_Workers!$B$2:$AR$55, 2, FALSE), D283=2, VLOOKUP(H283, Film_Workers!$B$2:$AR$55, 3, FALSE), D283=3, VLOOKUP(H283, Film_Workers!$B$2:$AR$55, 4, FALSE), D283=4, VLOOKUP(H283, Film_Workers!$B$2:$AR$55, 5, FALSE), D283=5, VLOOKUP(H283, Film_Workers!$B$2:$AR$55, 6, FALSE), D283=6, VLOOKUP(H283, Film_Workers!$B$2:$AR$55, 7, FALSE), D283=7, VLOOKUP(H283, Film_Workers!$B$2:$AR$55, 8, FALSE), D283=8, VLOOKUP(H283, Film_Workers!$B$2:$AR$55, 9, FALSE), D283=9, VLOOKUP(H283, Film_Workers!$B$2:$AR$55, 10, FALSE), D283=10, VLOOKUP(H283, Film_Workers!$B$2:$AR$55, 11, FALSE), D283=11, VLOOKUP(H283, Film_Workers!$B$2:$AR$55, 12, FALSE), D283=12, VLOOKUP(H283, Film_Workers!$B$2:$AR$55, 13, FALSE)), C283=2015, _xlfn.IFS(D283=1, VLOOKUP(H283, Film_Workers!$B$2:$AR$55, 14, FALSE), D283=2, VLOOKUP(H283, Film_Workers!$B$2:$AR$55, 15, FALSE), D283=3, VLOOKUP(H283, Film_Workers!$B$2:$AR$55, 16, FALSE), D283=4, VLOOKUP(H283, Film_Workers!$B$2:$AR$55, 17, FALSE), D283=5, VLOOKUP(H283, Film_Workers!$B$2:$AR$55, 18, FALSE), D283=6, VLOOKUP(H283, Film_Workers!$B$2:$AR$55, 19, FALSE), D283=7, VLOOKUP(H283, Film_Workers!$B$2:$AR$55, 20, FALSE), D283=8, VLOOKUP(H283, Film_Workers!$B$2:$AR$55, 21, FALSE), D283=9, VLOOKUP(H283, Film_Workers!$B$2:$AR$55, 22, FALSE), D283=10, VLOOKUP(H283, Film_Workers!$B$2:$AR$55, 23, FALSE), D283=11, VLOOKUP(H283, Film_Workers!$B$2:$AR$55, 24, FALSE), D283=12, VLOOKUP(H283, Film_Workers!$B$2:$AR$55, 25, FALSE)), C283=2016, _xlfn.IFS(D283=1, VLOOKUP(H283, Film_Workers!$B$2:$AR$55, 26, FALSE), D283=2, VLOOKUP(H283, Film_Workers!$B$2:$AR$55, 27, FALSE), D283=3, VLOOKUP(H283, Film_Workers!$B$2:$AR$55, 28, FALSE), D283=4, VLOOKUP(H283, Film_Workers!$B$2:$AR$55, 29, FALSE), D283=5, VLOOKUP(H283, Film_Workers!$B$2:$AR$55, 30, FALSE), D283=6, VLOOKUP(H283, Film_Workers!$B$2:$AR$55, 31, FALSE), D283=7, VLOOKUP(H283, Film_Workers!$B$2:$AR$55, 32, FALSE), D283=8, VLOOKUP(H283, Film_Workers!$B$2:$AR$55, 33, FALSE), D283=9, VLOOKUP(H283, Film_Workers!$B$2:$AR$55, 34, FALSE), D283=10, VLOOKUP(H283, Film_Workers!$B$2:$AR$55, 35, FALSE), D283=11, VLOOKUP(H283, Film_Workers!$B$2:$AR$55, 36, FALSE), D283=12, VLOOKUP(H283, Film_Workers!$B$2:$AR$55, 37, FALSE)), C283=2017, _xlfn.IFS(D283=1, VLOOKUP(H283, Film_Workers!$B$2:$AR$55, 38, FALSE), D283=2, VLOOKUP(H283, Film_Workers!$B$2:$AR$55, 39, FALSE), D283=3, VLOOKUP(H283, Film_Workers!$B$2:$AR$55, 40, FALSE), D283=4, VLOOKUP(H283, Film_Workers!$B$2:$AR$55, 41, FALSE), D283=5, VLOOKUP(H283, Film_Workers!$B$2:$AR$55, 42, FALSE), D283=6, VLOOKUP(H283, Film_Workers!$B$2:$AR$55, 43)))</f>
        <v>0</v>
      </c>
      <c r="W283">
        <f>_xlfn.IFS(C283=2014, _xlfn.IFS(D283=1, VLOOKUP(H283, Priv_Workers!$B$2:$AR$55, 2, FALSE), D283=2, VLOOKUP(H283, Priv_Workers!$B$2:$AR$55, 3, FALSE), D283=3, VLOOKUP(H283, Priv_Workers!$B$2:$AR$55, 4, FALSE), D283=4, VLOOKUP(H283, Priv_Workers!$B$2:$AR$55, 5, FALSE), D283=5, VLOOKUP(H283, Priv_Workers!$B$2:$AR$55, 6, FALSE), D283=6, VLOOKUP(H283, Priv_Workers!$B$2:$AR$55, 7, FALSE), D283=7, VLOOKUP(H283, Priv_Workers!$B$2:$AR$55, 8, FALSE), D283=8, VLOOKUP(H283, Priv_Workers!$B$2:$AR$55, 9, FALSE), D283=9, VLOOKUP(H283, Priv_Workers!$B$2:$AR$55, 10, FALSE), D283=10, VLOOKUP(H283, Priv_Workers!$B$2:$AR$55, 11, FALSE), D283=11, VLOOKUP(H283, Priv_Workers!$B$2:$AR$55, 12, FALSE), D283=12, VLOOKUP(H283, Priv_Workers!$B$2:$AR$55, 13, FALSE)), C283=2015, _xlfn.IFS(D283=1, VLOOKUP(H283, Priv_Workers!$B$2:$AR$55, 14, FALSE), D283=2, VLOOKUP(H283, Priv_Workers!$B$2:$AR$55, 15, FALSE), D283=3, VLOOKUP(H283, Priv_Workers!$B$2:$AR$55, 16, FALSE), D283=4, VLOOKUP(H283, Priv_Workers!$B$2:$AR$55, 17, FALSE), D283=5, VLOOKUP(H283, Priv_Workers!$B$2:$AR$55, 18, FALSE), D283=6, VLOOKUP(H283, Priv_Workers!$B$2:$AR$55, 19, FALSE), D283=7, VLOOKUP(H283, Priv_Workers!$B$2:$AR$55, 20, FALSE), D283=8, VLOOKUP(H283, Priv_Workers!$B$2:$AR$55, 21, FALSE), D283=9, VLOOKUP(H283, Priv_Workers!$B$2:$AR$55, 22, FALSE), D283=10, VLOOKUP(H283, Priv_Workers!$B$2:$AR$55, 23, FALSE), D283=11, VLOOKUP(H283, Priv_Workers!$B$2:$AR$55, 24, FALSE), D283=12, VLOOKUP(H283, Priv_Workers!$B$2:$AR$55, 25, FALSE)), C283=2016, _xlfn.IFS(D283=1, VLOOKUP(H283, Priv_Workers!$B$2:$AR$55, 26, FALSE), D283=2, VLOOKUP(H283, Priv_Workers!$B$2:$AR$55, 27, FALSE), D283=3, VLOOKUP(H283, Priv_Workers!$B$2:$AR$55, 28, FALSE), D283=4, VLOOKUP(H283, Priv_Workers!$B$2:$AR$55, 29, FALSE), D283=5, VLOOKUP(H283, Priv_Workers!$B$2:$AR$55, 30, FALSE), D283=6, VLOOKUP(H283, Priv_Workers!$B$2:$AR$55, 31, FALSE), D283=7, VLOOKUP(H283, Priv_Workers!$B$2:$AR$55, 32, FALSE), D283=8, VLOOKUP(H283, Priv_Workers!$B$2:$AR$55, 33, FALSE), D283=9, VLOOKUP(H283, Priv_Workers!$B$2:$AR$55, 34, FALSE), D283=10, VLOOKUP(H283, Priv_Workers!$B$2:$AR$55, 35, FALSE), D283=11, VLOOKUP(H283, Priv_Workers!$B$2:$AR$55, 36, FALSE), D283=12, VLOOKUP(H283, Priv_Workers!$B$2:$AR$55, 37, FALSE)), C283=2017, _xlfn.IFS(D283=1, VLOOKUP(H283, Priv_Workers!$B$2:$AR$55, 38, FALSE), D283=2, VLOOKUP(H283, Priv_Workers!$B$2:$AR$55, 39, FALSE), D283=3, VLOOKUP(H283, Priv_Workers!$B$2:$AR$55, 40, FALSE), D283=4, VLOOKUP(H283, Priv_Workers!$B$2:$AR$55, 41, FALSE), D283=5, VLOOKUP(H283, Priv_Workers!$B$2:$AR$55, 42, FALSE), D283=6, VLOOKUP(H283, Priv_Workers!$B$2:$AR$55, 43)))</f>
        <v>0</v>
      </c>
      <c r="X283" s="15" t="e">
        <f t="shared" si="35"/>
        <v>#DIV/0!</v>
      </c>
      <c r="Y283" s="8">
        <f>_xlfn.IFS(C283=2014, _xlfn.IFS(E283=1, VLOOKUP(H283, Wage_Info!$B$2:$AD$55, 2, FALSE), E283=2, VLOOKUP(H283, Wage_Info!$B$2:$AD$55, 3, FALSE), E283=3, VLOOKUP(H283, Wage_Info!$B$2:$AD$55, 4, FALSE), E283=4, VLOOKUP(H283, Wage_Info!$B$2:$AD$55, 5, FALSE)), C283=2015, _xlfn.IFS(E283=1, VLOOKUP(H283, Wage_Info!$B$2:$AD$55, 6, FALSE), E283=2, VLOOKUP(H283, Wage_Info!$B$2:$AD$55, 7, FALSE), E283=3, VLOOKUP(H283, Wage_Info!$B$2:$AD$55, 8, FALSE), E283=4, VLOOKUP(H283, Wage_Info!$B$2:$AD$55, 9, FALSE)), C283=2016, _xlfn.IFS(E283=1, VLOOKUP(H283, Wage_Info!$B$2:$AD$55, 10, FALSE), E283=2, VLOOKUP(H283, Wage_Info!$B$2:$AD$55, 11, FALSE), E283=3, VLOOKUP(H283, Wage_Info!$B$2:$AD$55, 12, FALSE), E283=4, VLOOKUP(H283, Wage_Info!$B$2:$AD$55, 13, FALSE)), C283=2017, _xlfn.IFS(E283=1, VLOOKUP(H283, Wage_Info!$B$2:$AD$55, 14, FALSE), E283=2, VLOOKUP(H283, Wage_Info!$B$2:$AD$55, 15, FALSE)))</f>
        <v>0</v>
      </c>
      <c r="Z283" s="8">
        <f>_xlfn.IFS(C283=2014, _xlfn.IFS(E283=1, VLOOKUP(H283, Wage_Info!$B$2:$AD$55, 16, FALSE), E283=2, VLOOKUP(H283, Wage_Info!$B$2:$AD$55, 17, FALSE), E283=3, VLOOKUP(H283, Wage_Info!$B$2:$AD$55, 18, FALSE), E283=4, VLOOKUP(H283, Wage_Info!$B$2:$AD$55, 19, FALSE)), C283=2015, _xlfn.IFS(E283=1, VLOOKUP(H283, Wage_Info!$B$2:$AD$55, 20, FALSE), E283=2, VLOOKUP(H283, Wage_Info!$B$2:$AD$55, 21, FALSE), E283=3, VLOOKUP(H283, Wage_Info!$B$2:$AD$55, 22, FALSE), E283=4, VLOOKUP(H283, Wage_Info!$B$2:$AD$55, 23, FALSE)), C283=2016, _xlfn.IFS(E283=1, VLOOKUP(H283, Wage_Info!$B$2:$AD$55, 24, FALSE), E283=2, VLOOKUP(H283, Wage_Info!$B$2:$AD$55, 25, FALSE), E283=3, VLOOKUP(H283, Wage_Info!$B$2:$AD$55, 26, FALSE), E283=4, VLOOKUP(H283, Wage_Info!$B$2:$AD$55, 27, FALSE)), C283=2017, _xlfn.IFS(E283=1, VLOOKUP(H283, Wage_Info!$B$2:$AD$55, 28, FALSE), E283=2, VLOOKUP(H283, Wage_Info!$B$2:$AD$55, 29, FALSE)))</f>
        <v>0</v>
      </c>
      <c r="AA283" s="16" t="e">
        <f t="shared" si="36"/>
        <v>#DIV/0!</v>
      </c>
      <c r="AB283">
        <f>Key!C438</f>
        <v>1</v>
      </c>
      <c r="AC283">
        <f t="shared" si="37"/>
        <v>0</v>
      </c>
      <c r="AD283">
        <f t="shared" si="38"/>
        <v>0</v>
      </c>
      <c r="AE283">
        <f t="shared" si="39"/>
        <v>0</v>
      </c>
    </row>
    <row r="284" spans="1:31" x14ac:dyDescent="0.3">
      <c r="A284">
        <v>449</v>
      </c>
      <c r="B284">
        <v>129</v>
      </c>
      <c r="C284">
        <v>2014</v>
      </c>
      <c r="D284">
        <v>5</v>
      </c>
      <c r="E284">
        <f t="shared" si="32"/>
        <v>2</v>
      </c>
      <c r="F284">
        <v>2015</v>
      </c>
      <c r="G284" t="s">
        <v>184</v>
      </c>
      <c r="H284" s="13">
        <f>VALUE(IF(G284="foreign",53,SUBSTITUTE(G284,G284,VLOOKUP(G284,Key!$F$2:$G$55,2,))))</f>
        <v>5</v>
      </c>
      <c r="I284" t="s">
        <v>216</v>
      </c>
      <c r="J284">
        <f>VALUE(_xlfn.IFS(I284="foreign",53,I284="fictional",54,NOT(OR(I284="foreign",I284="fictional")),SUBSTITUTE(I284,I284,VLOOKUP(I284,Key!$F$2:$G$55,2,))))</f>
        <v>54</v>
      </c>
      <c r="K284">
        <f t="shared" si="33"/>
        <v>0</v>
      </c>
      <c r="L284">
        <f>VLOOKUP(H284, Key!$G$2:$J$54, 2)</f>
        <v>3</v>
      </c>
      <c r="M284">
        <f>VLOOKUP(J284, Key!$G$2:$J$54, 2)</f>
        <v>0</v>
      </c>
      <c r="N284">
        <f>VLOOKUP("*"&amp;G284&amp;"*",Key!$M$2:$N$6,2,FALSE)</f>
        <v>4</v>
      </c>
      <c r="O284">
        <f>VLOOKUP("*"&amp;G284&amp;"*",Key!$Q$2:$R$11,2,FALSE)</f>
        <v>6</v>
      </c>
      <c r="P284">
        <v>1509</v>
      </c>
      <c r="Q284" s="8">
        <v>24000000</v>
      </c>
      <c r="R284" t="s">
        <v>178</v>
      </c>
      <c r="S284">
        <f>VLOOKUP(R284, Key!$T$2:$U$27, 2, FALSE)</f>
        <v>5</v>
      </c>
      <c r="T284">
        <f t="shared" si="34"/>
        <v>0</v>
      </c>
      <c r="U284">
        <f>_xlfn.IFS(F284=2017, VLOOKUP(H284, 'State Pop'!$B$2:$F$55,5),F284=2016, VLOOKUP(H284, 'State Pop'!$B$2:$F$55,4), F284=2015, VLOOKUP(H284, 'State Pop'!$B$2:$F$55,3), F284=2014, VLOOKUP(H284, 'State Pop'!$B$2:$F$55,2))</f>
        <v>39032444</v>
      </c>
      <c r="V284">
        <f>_xlfn.IFS(C284=2014, _xlfn.IFS(D284=1, VLOOKUP(H284, Film_Workers!$B$2:$AR$55, 2, FALSE), D284=2, VLOOKUP(H284, Film_Workers!$B$2:$AR$55, 3, FALSE), D284=3, VLOOKUP(H284, Film_Workers!$B$2:$AR$55, 4, FALSE), D284=4, VLOOKUP(H284, Film_Workers!$B$2:$AR$55, 5, FALSE), D284=5, VLOOKUP(H284, Film_Workers!$B$2:$AR$55, 6, FALSE), D284=6, VLOOKUP(H284, Film_Workers!$B$2:$AR$55, 7, FALSE), D284=7, VLOOKUP(H284, Film_Workers!$B$2:$AR$55, 8, FALSE), D284=8, VLOOKUP(H284, Film_Workers!$B$2:$AR$55, 9, FALSE), D284=9, VLOOKUP(H284, Film_Workers!$B$2:$AR$55, 10, FALSE), D284=10, VLOOKUP(H284, Film_Workers!$B$2:$AR$55, 11, FALSE), D284=11, VLOOKUP(H284, Film_Workers!$B$2:$AR$55, 12, FALSE), D284=12, VLOOKUP(H284, Film_Workers!$B$2:$AR$55, 13, FALSE)), C284=2015, _xlfn.IFS(D284=1, VLOOKUP(H284, Film_Workers!$B$2:$AR$55, 14, FALSE), D284=2, VLOOKUP(H284, Film_Workers!$B$2:$AR$55, 15, FALSE), D284=3, VLOOKUP(H284, Film_Workers!$B$2:$AR$55, 16, FALSE), D284=4, VLOOKUP(H284, Film_Workers!$B$2:$AR$55, 17, FALSE), D284=5, VLOOKUP(H284, Film_Workers!$B$2:$AR$55, 18, FALSE), D284=6, VLOOKUP(H284, Film_Workers!$B$2:$AR$55, 19, FALSE), D284=7, VLOOKUP(H284, Film_Workers!$B$2:$AR$55, 20, FALSE), D284=8, VLOOKUP(H284, Film_Workers!$B$2:$AR$55, 21, FALSE), D284=9, VLOOKUP(H284, Film_Workers!$B$2:$AR$55, 22, FALSE), D284=10, VLOOKUP(H284, Film_Workers!$B$2:$AR$55, 23, FALSE), D284=11, VLOOKUP(H284, Film_Workers!$B$2:$AR$55, 24, FALSE), D284=12, VLOOKUP(H284, Film_Workers!$B$2:$AR$55, 25, FALSE)), C284=2016, _xlfn.IFS(D284=1, VLOOKUP(H284, Film_Workers!$B$2:$AR$55, 26, FALSE), D284=2, VLOOKUP(H284, Film_Workers!$B$2:$AR$55, 27, FALSE), D284=3, VLOOKUP(H284, Film_Workers!$B$2:$AR$55, 28, FALSE), D284=4, VLOOKUP(H284, Film_Workers!$B$2:$AR$55, 29, FALSE), D284=5, VLOOKUP(H284, Film_Workers!$B$2:$AR$55, 30, FALSE), D284=6, VLOOKUP(H284, Film_Workers!$B$2:$AR$55, 31, FALSE), D284=7, VLOOKUP(H284, Film_Workers!$B$2:$AR$55, 32, FALSE), D284=8, VLOOKUP(H284, Film_Workers!$B$2:$AR$55, 33, FALSE), D284=9, VLOOKUP(H284, Film_Workers!$B$2:$AR$55, 34, FALSE), D284=10, VLOOKUP(H284, Film_Workers!$B$2:$AR$55, 35, FALSE), D284=11, VLOOKUP(H284, Film_Workers!$B$2:$AR$55, 36, FALSE), D284=12, VLOOKUP(H284, Film_Workers!$B$2:$AR$55, 37, FALSE)), C284=2017, _xlfn.IFS(D284=1, VLOOKUP(H284, Film_Workers!$B$2:$AR$55, 38, FALSE), D284=2, VLOOKUP(H284, Film_Workers!$B$2:$AR$55, 39, FALSE), D284=3, VLOOKUP(H284, Film_Workers!$B$2:$AR$55, 40, FALSE), D284=4, VLOOKUP(H284, Film_Workers!$B$2:$AR$55, 41, FALSE), D284=5, VLOOKUP(H284, Film_Workers!$B$2:$AR$55, 42, FALSE), D284=6, VLOOKUP(H284, Film_Workers!$B$2:$AR$55, 43)))</f>
        <v>109226</v>
      </c>
      <c r="W284">
        <f>_xlfn.IFS(C284=2014, _xlfn.IFS(D284=1, VLOOKUP(H284, Priv_Workers!$B$2:$AR$55, 2, FALSE), D284=2, VLOOKUP(H284, Priv_Workers!$B$2:$AR$55, 3, FALSE), D284=3, VLOOKUP(H284, Priv_Workers!$B$2:$AR$55, 4, FALSE), D284=4, VLOOKUP(H284, Priv_Workers!$B$2:$AR$55, 5, FALSE), D284=5, VLOOKUP(H284, Priv_Workers!$B$2:$AR$55, 6, FALSE), D284=6, VLOOKUP(H284, Priv_Workers!$B$2:$AR$55, 7, FALSE), D284=7, VLOOKUP(H284, Priv_Workers!$B$2:$AR$55, 8, FALSE), D284=8, VLOOKUP(H284, Priv_Workers!$B$2:$AR$55, 9, FALSE), D284=9, VLOOKUP(H284, Priv_Workers!$B$2:$AR$55, 10, FALSE), D284=10, VLOOKUP(H284, Priv_Workers!$B$2:$AR$55, 11, FALSE), D284=11, VLOOKUP(H284, Priv_Workers!$B$2:$AR$55, 12, FALSE), D284=12, VLOOKUP(H284, Priv_Workers!$B$2:$AR$55, 13, FALSE)), C284=2015, _xlfn.IFS(D284=1, VLOOKUP(H284, Priv_Workers!$B$2:$AR$55, 14, FALSE), D284=2, VLOOKUP(H284, Priv_Workers!$B$2:$AR$55, 15, FALSE), D284=3, VLOOKUP(H284, Priv_Workers!$B$2:$AR$55, 16, FALSE), D284=4, VLOOKUP(H284, Priv_Workers!$B$2:$AR$55, 17, FALSE), D284=5, VLOOKUP(H284, Priv_Workers!$B$2:$AR$55, 18, FALSE), D284=6, VLOOKUP(H284, Priv_Workers!$B$2:$AR$55, 19, FALSE), D284=7, VLOOKUP(H284, Priv_Workers!$B$2:$AR$55, 20, FALSE), D284=8, VLOOKUP(H284, Priv_Workers!$B$2:$AR$55, 21, FALSE), D284=9, VLOOKUP(H284, Priv_Workers!$B$2:$AR$55, 22, FALSE), D284=10, VLOOKUP(H284, Priv_Workers!$B$2:$AR$55, 23, FALSE), D284=11, VLOOKUP(H284, Priv_Workers!$B$2:$AR$55, 24, FALSE), D284=12, VLOOKUP(H284, Priv_Workers!$B$2:$AR$55, 25, FALSE)), C284=2016, _xlfn.IFS(D284=1, VLOOKUP(H284, Priv_Workers!$B$2:$AR$55, 26, FALSE), D284=2, VLOOKUP(H284, Priv_Workers!$B$2:$AR$55, 27, FALSE), D284=3, VLOOKUP(H284, Priv_Workers!$B$2:$AR$55, 28, FALSE), D284=4, VLOOKUP(H284, Priv_Workers!$B$2:$AR$55, 29, FALSE), D284=5, VLOOKUP(H284, Priv_Workers!$B$2:$AR$55, 30, FALSE), D284=6, VLOOKUP(H284, Priv_Workers!$B$2:$AR$55, 31, FALSE), D284=7, VLOOKUP(H284, Priv_Workers!$B$2:$AR$55, 32, FALSE), D284=8, VLOOKUP(H284, Priv_Workers!$B$2:$AR$55, 33, FALSE), D284=9, VLOOKUP(H284, Priv_Workers!$B$2:$AR$55, 34, FALSE), D284=10, VLOOKUP(H284, Priv_Workers!$B$2:$AR$55, 35, FALSE), D284=11, VLOOKUP(H284, Priv_Workers!$B$2:$AR$55, 36, FALSE), D284=12, VLOOKUP(H284, Priv_Workers!$B$2:$AR$55, 37, FALSE)), C284=2017, _xlfn.IFS(D284=1, VLOOKUP(H284, Priv_Workers!$B$2:$AR$55, 38, FALSE), D284=2, VLOOKUP(H284, Priv_Workers!$B$2:$AR$55, 39, FALSE), D284=3, VLOOKUP(H284, Priv_Workers!$B$2:$AR$55, 40, FALSE), D284=4, VLOOKUP(H284, Priv_Workers!$B$2:$AR$55, 41, FALSE), D284=5, VLOOKUP(H284, Priv_Workers!$B$2:$AR$55, 42, FALSE), D284=6, VLOOKUP(H284, Priv_Workers!$B$2:$AR$55, 43)))</f>
        <v>13496554</v>
      </c>
      <c r="X284" s="15">
        <f t="shared" si="35"/>
        <v>8.092880597521411E-3</v>
      </c>
      <c r="Y284" s="8">
        <f>_xlfn.IFS(C284=2014, _xlfn.IFS(E284=1, VLOOKUP(H284, Wage_Info!$B$2:$AD$55, 2, FALSE), E284=2, VLOOKUP(H284, Wage_Info!$B$2:$AD$55, 3, FALSE), E284=3, VLOOKUP(H284, Wage_Info!$B$2:$AD$55, 4, FALSE), E284=4, VLOOKUP(H284, Wage_Info!$B$2:$AD$55, 5, FALSE)), C284=2015, _xlfn.IFS(E284=1, VLOOKUP(H284, Wage_Info!$B$2:$AD$55, 6, FALSE), E284=2, VLOOKUP(H284, Wage_Info!$B$2:$AD$55, 7, FALSE), E284=3, VLOOKUP(H284, Wage_Info!$B$2:$AD$55, 8, FALSE), E284=4, VLOOKUP(H284, Wage_Info!$B$2:$AD$55, 9, FALSE)), C284=2016, _xlfn.IFS(E284=1, VLOOKUP(H284, Wage_Info!$B$2:$AD$55, 10, FALSE), E284=2, VLOOKUP(H284, Wage_Info!$B$2:$AD$55, 11, FALSE), E284=3, VLOOKUP(H284, Wage_Info!$B$2:$AD$55, 12, FALSE), E284=4, VLOOKUP(H284, Wage_Info!$B$2:$AD$55, 13, FALSE)), C284=2017, _xlfn.IFS(E284=1, VLOOKUP(H284, Wage_Info!$B$2:$AD$55, 14, FALSE), E284=2, VLOOKUP(H284, Wage_Info!$B$2:$AD$55, 15, FALSE)))</f>
        <v>2677662977</v>
      </c>
      <c r="Z284" s="8">
        <f>_xlfn.IFS(C284=2014, _xlfn.IFS(E284=1, VLOOKUP(H284, Wage_Info!$B$2:$AD$55, 16, FALSE), E284=2, VLOOKUP(H284, Wage_Info!$B$2:$AD$55, 17, FALSE), E284=3, VLOOKUP(H284, Wage_Info!$B$2:$AD$55, 18, FALSE), E284=4, VLOOKUP(H284, Wage_Info!$B$2:$AD$55, 19, FALSE)), C284=2015, _xlfn.IFS(E284=1, VLOOKUP(H284, Wage_Info!$B$2:$AD$55, 20, FALSE), E284=2, VLOOKUP(H284, Wage_Info!$B$2:$AD$55, 21, FALSE), E284=3, VLOOKUP(H284, Wage_Info!$B$2:$AD$55, 22, FALSE), E284=4, VLOOKUP(H284, Wage_Info!$B$2:$AD$55, 23, FALSE)), C284=2016, _xlfn.IFS(E284=1, VLOOKUP(H284, Wage_Info!$B$2:$AD$55, 24, FALSE), E284=2, VLOOKUP(H284, Wage_Info!$B$2:$AD$55, 25, FALSE), E284=3, VLOOKUP(H284, Wage_Info!$B$2:$AD$55, 26, FALSE), E284=4, VLOOKUP(H284, Wage_Info!$B$2:$AD$55, 27, FALSE)), C284=2017, _xlfn.IFS(E284=1, VLOOKUP(H284, Wage_Info!$B$2:$AD$55, 28, FALSE), E284=2, VLOOKUP(H284, Wage_Info!$B$2:$AD$55, 29, FALSE)))</f>
        <v>184839785779</v>
      </c>
      <c r="AA284" s="16">
        <f t="shared" si="36"/>
        <v>1.4486399482206144E-2</v>
      </c>
      <c r="AB284">
        <f>Key!C450</f>
        <v>1</v>
      </c>
      <c r="AC284">
        <f t="shared" si="37"/>
        <v>1</v>
      </c>
      <c r="AD284">
        <f t="shared" si="38"/>
        <v>0</v>
      </c>
      <c r="AE284">
        <f t="shared" si="39"/>
        <v>1</v>
      </c>
    </row>
    <row r="285" spans="1:31" x14ac:dyDescent="0.3">
      <c r="A285">
        <v>3</v>
      </c>
      <c r="B285">
        <v>3</v>
      </c>
      <c r="C285">
        <v>2014</v>
      </c>
      <c r="D285">
        <v>5</v>
      </c>
      <c r="E285">
        <f t="shared" si="32"/>
        <v>2</v>
      </c>
      <c r="F285">
        <v>2016</v>
      </c>
      <c r="G285" t="s">
        <v>32</v>
      </c>
      <c r="H285" s="13">
        <f>VALUE(IF(G285="foreign",53,SUBSTITUTE(G285,G285,VLOOKUP(G285,Key!$F$2:$G$55,2,))))</f>
        <v>23</v>
      </c>
      <c r="I285" t="s">
        <v>186</v>
      </c>
      <c r="J285">
        <f>VALUE(_xlfn.IFS(I285="foreign",53,I285="fictional",54,NOT(OR(I285="foreign",I285="fictional")),SUBSTITUTE(I285,I285,VLOOKUP(I285,Key!$F$2:$G$55,2,))))</f>
        <v>54</v>
      </c>
      <c r="K285">
        <f t="shared" si="33"/>
        <v>0</v>
      </c>
      <c r="L285">
        <f>VLOOKUP(H285, Key!$G$2:$J$54, 2)</f>
        <v>0</v>
      </c>
      <c r="M285">
        <f>VLOOKUP(J285, Key!$G$2:$J$54, 2)</f>
        <v>0</v>
      </c>
      <c r="N285">
        <f>VLOOKUP("*"&amp;G285&amp;"*",Key!$M$2:$N$5,2,FALSE)</f>
        <v>1</v>
      </c>
      <c r="O285">
        <f>VLOOKUP("*"&amp;G285&amp;"*",Key!$Q$2:$R$10,2,FALSE)</f>
        <v>1</v>
      </c>
      <c r="P285">
        <v>4256</v>
      </c>
      <c r="Q285" s="8">
        <v>250000000</v>
      </c>
      <c r="R285" t="s">
        <v>176</v>
      </c>
      <c r="S285">
        <f>VLOOKUP(R285, Key!$T$2:$U$8, 2, FALSE)</f>
        <v>3</v>
      </c>
      <c r="T285">
        <f t="shared" si="34"/>
        <v>0</v>
      </c>
      <c r="U285">
        <f>_xlfn.IFS(F285=2017, VLOOKUP(H285, 'State Pop'!$B$2:$F$55,5),F285=2016, VLOOKUP(H285, 'State Pop'!$B$2:$F$55,4), F285=2015, VLOOKUP(H285, 'State Pop'!$B$2:$F$55,3), F285=2014, VLOOKUP(H285, 'State Pop'!$B$2:$F$55,2))</f>
        <v>9933445</v>
      </c>
      <c r="V285">
        <f>_xlfn.IFS(C288=2014, _xlfn.IFS(D288=1, VLOOKUP(H285, Film_Workers!$B$2:$AR$55, 2, FALSE), D288=2, VLOOKUP(H285, Film_Workers!$B$2:$AR$55, 3, FALSE), D288=3, VLOOKUP(H285, Film_Workers!$B$2:$AR$55, 4, FALSE), D288=4, VLOOKUP(H285, Film_Workers!$B$2:$AR$55, 5, FALSE), D288=5, VLOOKUP(H285, Film_Workers!$B$2:$AR$55, 6, FALSE), D288=6, VLOOKUP(H285, Film_Workers!$B$2:$AR$55, 7, FALSE), D288=7, VLOOKUP(H285, Film_Workers!$B$2:$AR$55, 8, FALSE), D288=8, VLOOKUP(H285, Film_Workers!$B$2:$AR$55, 9, FALSE), D288=9, VLOOKUP(H285, Film_Workers!$B$2:$AR$55, 10, FALSE), D288=10, VLOOKUP(H285, Film_Workers!$B$2:$AR$55, 11, FALSE), D288=11, VLOOKUP(H285, Film_Workers!$B$2:$AR$55, 12, FALSE), D288=12, VLOOKUP(H285, Film_Workers!$B$2:$AR$55, 13, FALSE)), C288=2015, _xlfn.IFS(D288=1, VLOOKUP(H285, Film_Workers!$B$2:$AR$55, 14, FALSE), D288=2, VLOOKUP(H285, Film_Workers!$B$2:$AR$55, 15, FALSE), D288=3, VLOOKUP(H285, Film_Workers!$B$2:$AR$55, 16, FALSE), D288=4, VLOOKUP(H285, Film_Workers!$B$2:$AR$55, 17, FALSE), D288=5, VLOOKUP(H285, Film_Workers!$B$2:$AR$55, 18, FALSE), D288=6, VLOOKUP(H285, Film_Workers!$B$2:$AR$55, 19, FALSE), D288=7, VLOOKUP(H285, Film_Workers!$B$2:$AR$55, 20, FALSE), D288=8, VLOOKUP(H285, Film_Workers!$B$2:$AR$55, 21, FALSE), D288=9, VLOOKUP(H285, Film_Workers!$B$2:$AR$55, 22, FALSE), D288=10, VLOOKUP(H285, Film_Workers!$B$2:$AR$55, 23, FALSE), D288=11, VLOOKUP(H285, Film_Workers!$B$2:$AR$55, 24, FALSE), D288=12, VLOOKUP(H285, Film_Workers!$B$2:$AR$55, 25, FALSE)), C288=2016, _xlfn.IFS(D288=1, VLOOKUP(H285, Film_Workers!$B$2:$AR$55, 26, FALSE), D288=2, VLOOKUP(H285, Film_Workers!$B$2:$AR$55, 27, FALSE), D288=3, VLOOKUP(H285, Film_Workers!$B$2:$AR$55, 28, FALSE), D288=4, VLOOKUP(H285, Film_Workers!$B$2:$AR$55, 29, FALSE), D288=5, VLOOKUP(H285, Film_Workers!$B$2:$AR$55, 30, FALSE), D288=6, VLOOKUP(H285, Film_Workers!$B$2:$AR$55, 31, FALSE), D288=7, VLOOKUP(H285, Film_Workers!$B$2:$AR$55, 32, FALSE), D288=8, VLOOKUP(H285, Film_Workers!$B$2:$AR$55, 33, FALSE), D288=9, VLOOKUP(H285, Film_Workers!$B$2:$AR$55, 34, FALSE), D288=10, VLOOKUP(H285, Film_Workers!$B$2:$AR$55, 35, FALSE), D288=11, VLOOKUP(H285, Film_Workers!$B$2:$AR$55, 36, FALSE), D288=12, VLOOKUP(H285, Film_Workers!$B$2:$AR$55, 37, FALSE)), C288=2017, _xlfn.IFS(D288=1, VLOOKUP(H285, Film_Workers!$B$2:$AR$55, 38, FALSE), D288=2, VLOOKUP(H285, Film_Workers!$B$2:$AR$55, 39, FALSE), D288=3, VLOOKUP(H285, Film_Workers!$B$2:$AR$55, 40, FALSE), D288=4, VLOOKUP(H285, Film_Workers!$B$2:$AR$55, 41, FALSE), D288=5, VLOOKUP(H285, Film_Workers!$B$2:$AR$55, 42, FALSE), D288=6, VLOOKUP(H285, Film_Workers!$B$2:$AR$55, 43)))</f>
        <v>2103</v>
      </c>
      <c r="W285">
        <f>_xlfn.IFS(C285=2014, _xlfn.IFS(D285=1, VLOOKUP(H285, Priv_Workers!$B$2:$AR$55, 2, FALSE), D285=2, VLOOKUP(H285, Priv_Workers!$B$2:$AR$55, 3, FALSE), D285=3, VLOOKUP(H285, Priv_Workers!$B$2:$AR$55, 4, FALSE), D285=4, VLOOKUP(H285, Priv_Workers!$B$2:$AR$55, 5, FALSE), D285=5, VLOOKUP(H285, Priv_Workers!$B$2:$AR$55, 6, FALSE), D285=6, VLOOKUP(H285, Priv_Workers!$B$2:$AR$55, 7, FALSE), D285=7, VLOOKUP(H285, Priv_Workers!$B$2:$AR$55, 8, FALSE), D285=8, VLOOKUP(H285, Priv_Workers!$B$2:$AR$55, 9, FALSE), D285=9, VLOOKUP(H285, Priv_Workers!$B$2:$AR$55, 10, FALSE), D285=10, VLOOKUP(H285, Priv_Workers!$B$2:$AR$55, 11, FALSE), D285=11, VLOOKUP(H285, Priv_Workers!$B$2:$AR$55, 12, FALSE), D285=12, VLOOKUP(H285, Priv_Workers!$B$2:$AR$55, 13, FALSE)), C285=2015, _xlfn.IFS(D285=1, VLOOKUP(H285, Priv_Workers!$B$2:$AR$55, 14, FALSE), D285=2, VLOOKUP(H285, Priv_Workers!$B$2:$AR$55, 15, FALSE), D285=3, VLOOKUP(H285, Priv_Workers!$B$2:$AR$55, 16, FALSE), D285=4, VLOOKUP(H285, Priv_Workers!$B$2:$AR$55, 17, FALSE), D285=5, VLOOKUP(H285, Priv_Workers!$B$2:$AR$55, 18, FALSE), D285=6, VLOOKUP(H285, Priv_Workers!$B$2:$AR$55, 19, FALSE), D285=7, VLOOKUP(H285, Priv_Workers!$B$2:$AR$55, 20, FALSE), D285=8, VLOOKUP(H285, Priv_Workers!$B$2:$AR$55, 21, FALSE), D285=9, VLOOKUP(H285, Priv_Workers!$B$2:$AR$55, 22, FALSE), D285=10, VLOOKUP(H285, Priv_Workers!$B$2:$AR$55, 23, FALSE), D285=11, VLOOKUP(H285, Priv_Workers!$B$2:$AR$55, 24, FALSE), D285=12, VLOOKUP(H285, Priv_Workers!$B$2:$AR$55, 25, FALSE)), C285=2016, _xlfn.IFS(D285=1, VLOOKUP(H285, Priv_Workers!$B$2:$AR$55, 26, FALSE), D285=2, VLOOKUP(H285, Priv_Workers!$B$2:$AR$55, 27, FALSE), D285=3, VLOOKUP(H285, Priv_Workers!$B$2:$AR$55, 28, FALSE), D285=4, VLOOKUP(H285, Priv_Workers!$B$2:$AR$55, 29, FALSE), D285=5, VLOOKUP(H285, Priv_Workers!$B$2:$AR$55, 30, FALSE), D285=6, VLOOKUP(H285, Priv_Workers!$B$2:$AR$55, 31, FALSE), D285=7, VLOOKUP(H285, Priv_Workers!$B$2:$AR$55, 32, FALSE), D285=8, VLOOKUP(H285, Priv_Workers!$B$2:$AR$55, 33, FALSE), D285=9, VLOOKUP(H285, Priv_Workers!$B$2:$AR$55, 34, FALSE), D285=10, VLOOKUP(H285, Priv_Workers!$B$2:$AR$55, 35, FALSE), D285=11, VLOOKUP(H285, Priv_Workers!$B$2:$AR$55, 36, FALSE), D285=12, VLOOKUP(H285, Priv_Workers!$B$2:$AR$55, 37, FALSE)), C285=2017, _xlfn.IFS(D285=1, VLOOKUP(H285, Priv_Workers!$B$2:$AR$55, 38, FALSE), D285=2, VLOOKUP(H285, Priv_Workers!$B$2:$AR$55, 39, FALSE), D285=3, VLOOKUP(H285, Priv_Workers!$B$2:$AR$55, 40, FALSE), D285=4, VLOOKUP(H285, Priv_Workers!$B$2:$AR$55, 41, FALSE), D285=5, VLOOKUP(H285, Priv_Workers!$B$2:$AR$55, 42, FALSE), D285=6, VLOOKUP(H285, Priv_Workers!$B$2:$AR$55, 43)))</f>
        <v>3561316</v>
      </c>
      <c r="X285" s="15">
        <f t="shared" si="35"/>
        <v>5.9051204667038811E-4</v>
      </c>
      <c r="Y285" s="8">
        <f>_xlfn.IFS(C285=2014, _xlfn.IFS(E285=1, VLOOKUP(H285, Wage_Info!$B$2:$AD$55, 2, FALSE), E285=2, VLOOKUP(H285, Wage_Info!$B$2:$AD$55, 3, FALSE), E285=3, VLOOKUP(H285, Wage_Info!$B$2:$AD$55, 4, FALSE), E285=4, VLOOKUP(H285, Wage_Info!$B$2:$AD$55, 5, FALSE)), C285=2015, _xlfn.IFS(E285=1, VLOOKUP(H285, Wage_Info!$B$2:$AD$55, 6, FALSE), E285=2, VLOOKUP(H285, Wage_Info!$B$2:$AD$55, 7, FALSE), E285=3, VLOOKUP(H285, Wage_Info!$B$2:$AD$55, 8, FALSE), E285=4, VLOOKUP(H285, Wage_Info!$B$2:$AD$55, 9, FALSE)), C285=2016, _xlfn.IFS(E285=1, VLOOKUP(H285, Wage_Info!$B$2:$AD$55, 10, FALSE), E285=2, VLOOKUP(H285, Wage_Info!$B$2:$AD$55, 11, FALSE), E285=3, VLOOKUP(H285, Wage_Info!$B$2:$AD$55, 12, FALSE), E285=4, VLOOKUP(H285, Wage_Info!$B$2:$AD$55, 13, FALSE)), C285=2017, _xlfn.IFS(E285=1, VLOOKUP(H285, Wage_Info!$B$2:$AD$55, 14, FALSE), E285=2, VLOOKUP(H285, Wage_Info!$B$2:$AD$55, 15, FALSE)))</f>
        <v>23999382</v>
      </c>
      <c r="Z285" s="8">
        <f>_xlfn.IFS(C285=2014, _xlfn.IFS(E285=1, VLOOKUP(H285, Wage_Info!$B$2:$AD$55, 16, FALSE), E285=2, VLOOKUP(H285, Wage_Info!$B$2:$AD$55, 17, FALSE), E285=3, VLOOKUP(H285, Wage_Info!$B$2:$AD$55, 18, FALSE), E285=4, VLOOKUP(H285, Wage_Info!$B$2:$AD$55, 19, FALSE)), C285=2015, _xlfn.IFS(E285=1, VLOOKUP(H285, Wage_Info!$B$2:$AD$55, 20, FALSE), E285=2, VLOOKUP(H285, Wage_Info!$B$2:$AD$55, 21, FALSE), E285=3, VLOOKUP(H285, Wage_Info!$B$2:$AD$55, 22, FALSE), E285=4, VLOOKUP(H285, Wage_Info!$B$2:$AD$55, 23, FALSE)), C285=2016, _xlfn.IFS(E285=1, VLOOKUP(H285, Wage_Info!$B$2:$AD$55, 24, FALSE), E285=2, VLOOKUP(H285, Wage_Info!$B$2:$AD$55, 25, FALSE), E285=3, VLOOKUP(H285, Wage_Info!$B$2:$AD$55, 26, FALSE), E285=4, VLOOKUP(H285, Wage_Info!$B$2:$AD$55, 27, FALSE)), C285=2017, _xlfn.IFS(E285=1, VLOOKUP(H285, Wage_Info!$B$2:$AD$55, 28, FALSE), E285=2, VLOOKUP(H285, Wage_Info!$B$2:$AD$55, 29, FALSE)))</f>
        <v>40836435304</v>
      </c>
      <c r="AA285" s="16">
        <f t="shared" si="36"/>
        <v>5.8769532211469056E-4</v>
      </c>
      <c r="AB285">
        <f>Key!C4</f>
        <v>1</v>
      </c>
      <c r="AC285">
        <f t="shared" si="37"/>
        <v>0</v>
      </c>
      <c r="AD285">
        <f t="shared" si="38"/>
        <v>0</v>
      </c>
      <c r="AE285">
        <f t="shared" si="39"/>
        <v>0</v>
      </c>
    </row>
    <row r="286" spans="1:31" x14ac:dyDescent="0.3">
      <c r="A286">
        <v>118</v>
      </c>
      <c r="B286">
        <v>118</v>
      </c>
      <c r="C286">
        <v>2014</v>
      </c>
      <c r="D286">
        <v>6</v>
      </c>
      <c r="E286">
        <f t="shared" si="32"/>
        <v>2</v>
      </c>
      <c r="F286">
        <v>2016</v>
      </c>
      <c r="G286" t="s">
        <v>187</v>
      </c>
      <c r="H286" s="13">
        <f>VALUE(IF(G286="foreign",53,SUBSTITUTE(G286,G286,VLOOKUP(G286,Key!$F$2:$G$55,2,))))</f>
        <v>53</v>
      </c>
      <c r="I286" t="s">
        <v>187</v>
      </c>
      <c r="J286">
        <f>VALUE(_xlfn.IFS(I286="foreign",53,I286="fictional",54,NOT(OR(I286="foreign",I286="fictional")),SUBSTITUTE(I286,I286,VLOOKUP(I286,Key!$F$2:$G$55,2,))))</f>
        <v>53</v>
      </c>
      <c r="K286">
        <f t="shared" si="33"/>
        <v>1</v>
      </c>
      <c r="L286">
        <f>VLOOKUP(H286, Key!$G$2:$J$54, 2)</f>
        <v>0</v>
      </c>
      <c r="M286">
        <f>VLOOKUP(J286, Key!$G$2:$J$54, 2)</f>
        <v>0</v>
      </c>
      <c r="N286">
        <f>VLOOKUP("*"&amp;G286&amp;"*",Key!$M$2:$N$6,2,FALSE)</f>
        <v>0</v>
      </c>
      <c r="O286">
        <f>VLOOKUP("*"&amp;G286&amp;"*",Key!$Q$2:$R$11,2,FALSE)</f>
        <v>0</v>
      </c>
      <c r="P286">
        <v>2235</v>
      </c>
      <c r="Q286" s="8">
        <v>35000000</v>
      </c>
      <c r="R286" t="s">
        <v>246</v>
      </c>
      <c r="S286">
        <f>VLOOKUP(R286, Key!$T$2:$U$14, 2, FALSE)</f>
        <v>6</v>
      </c>
      <c r="T286">
        <f t="shared" si="34"/>
        <v>0</v>
      </c>
      <c r="U286">
        <f>_xlfn.IFS(F286=2017, VLOOKUP(H286, 'State Pop'!$B$2:$F$55,5),F286=2016, VLOOKUP(H286, 'State Pop'!$B$2:$F$55,4), F286=2015, VLOOKUP(H286, 'State Pop'!$B$2:$F$55,3), F286=2014, VLOOKUP(H286, 'State Pop'!$B$2:$F$55,2))</f>
        <v>0</v>
      </c>
      <c r="V286">
        <f>_xlfn.IFS(C286=2014, _xlfn.IFS(D286=1, VLOOKUP(H286, Film_Workers!$B$2:$AR$55, 2, FALSE), D286=2, VLOOKUP(H286, Film_Workers!$B$2:$AR$55, 3, FALSE), D286=3, VLOOKUP(H286, Film_Workers!$B$2:$AR$55, 4, FALSE), D286=4, VLOOKUP(H286, Film_Workers!$B$2:$AR$55, 5, FALSE), D286=5, VLOOKUP(H286, Film_Workers!$B$2:$AR$55, 6, FALSE), D286=6, VLOOKUP(H286, Film_Workers!$B$2:$AR$55, 7, FALSE), D286=7, VLOOKUP(H286, Film_Workers!$B$2:$AR$55, 8, FALSE), D286=8, VLOOKUP(H286, Film_Workers!$B$2:$AR$55, 9, FALSE), D286=9, VLOOKUP(H286, Film_Workers!$B$2:$AR$55, 10, FALSE), D286=10, VLOOKUP(H286, Film_Workers!$B$2:$AR$55, 11, FALSE), D286=11, VLOOKUP(H286, Film_Workers!$B$2:$AR$55, 12, FALSE), D286=12, VLOOKUP(H286, Film_Workers!$B$2:$AR$55, 13, FALSE)), C286=2015, _xlfn.IFS(D286=1, VLOOKUP(H286, Film_Workers!$B$2:$AR$55, 14, FALSE), D286=2, VLOOKUP(H286, Film_Workers!$B$2:$AR$55, 15, FALSE), D286=3, VLOOKUP(H286, Film_Workers!$B$2:$AR$55, 16, FALSE), D286=4, VLOOKUP(H286, Film_Workers!$B$2:$AR$55, 17, FALSE), D286=5, VLOOKUP(H286, Film_Workers!$B$2:$AR$55, 18, FALSE), D286=6, VLOOKUP(H286, Film_Workers!$B$2:$AR$55, 19, FALSE), D286=7, VLOOKUP(H286, Film_Workers!$B$2:$AR$55, 20, FALSE), D286=8, VLOOKUP(H286, Film_Workers!$B$2:$AR$55, 21, FALSE), D286=9, VLOOKUP(H286, Film_Workers!$B$2:$AR$55, 22, FALSE), D286=10, VLOOKUP(H286, Film_Workers!$B$2:$AR$55, 23, FALSE), D286=11, VLOOKUP(H286, Film_Workers!$B$2:$AR$55, 24, FALSE), D286=12, VLOOKUP(H286, Film_Workers!$B$2:$AR$55, 25, FALSE)), C286=2016, _xlfn.IFS(D286=1, VLOOKUP(H286, Film_Workers!$B$2:$AR$55, 26, FALSE), D286=2, VLOOKUP(H286, Film_Workers!$B$2:$AR$55, 27, FALSE), D286=3, VLOOKUP(H286, Film_Workers!$B$2:$AR$55, 28, FALSE), D286=4, VLOOKUP(H286, Film_Workers!$B$2:$AR$55, 29, FALSE), D286=5, VLOOKUP(H286, Film_Workers!$B$2:$AR$55, 30, FALSE), D286=6, VLOOKUP(H286, Film_Workers!$B$2:$AR$55, 31, FALSE), D286=7, VLOOKUP(H286, Film_Workers!$B$2:$AR$55, 32, FALSE), D286=8, VLOOKUP(H286, Film_Workers!$B$2:$AR$55, 33, FALSE), D286=9, VLOOKUP(H286, Film_Workers!$B$2:$AR$55, 34, FALSE), D286=10, VLOOKUP(H286, Film_Workers!$B$2:$AR$55, 35, FALSE), D286=11, VLOOKUP(H286, Film_Workers!$B$2:$AR$55, 36, FALSE), D286=12, VLOOKUP(H286, Film_Workers!$B$2:$AR$55, 37, FALSE)), C286=2017, _xlfn.IFS(D286=1, VLOOKUP(H286, Film_Workers!$B$2:$AR$55, 38, FALSE), D286=2, VLOOKUP(H286, Film_Workers!$B$2:$AR$55, 39, FALSE), D286=3, VLOOKUP(H286, Film_Workers!$B$2:$AR$55, 40, FALSE), D286=4, VLOOKUP(H286, Film_Workers!$B$2:$AR$55, 41, FALSE), D286=5, VLOOKUP(H286, Film_Workers!$B$2:$AR$55, 42, FALSE), D286=6, VLOOKUP(H286, Film_Workers!$B$2:$AR$55, 43)))</f>
        <v>0</v>
      </c>
      <c r="W286">
        <f>_xlfn.IFS(C286=2014, _xlfn.IFS(D286=1, VLOOKUP(H286, Priv_Workers!$B$2:$AR$55, 2, FALSE), D286=2, VLOOKUP(H286, Priv_Workers!$B$2:$AR$55, 3, FALSE), D286=3, VLOOKUP(H286, Priv_Workers!$B$2:$AR$55, 4, FALSE), D286=4, VLOOKUP(H286, Priv_Workers!$B$2:$AR$55, 5, FALSE), D286=5, VLOOKUP(H286, Priv_Workers!$B$2:$AR$55, 6, FALSE), D286=6, VLOOKUP(H286, Priv_Workers!$B$2:$AR$55, 7, FALSE), D286=7, VLOOKUP(H286, Priv_Workers!$B$2:$AR$55, 8, FALSE), D286=8, VLOOKUP(H286, Priv_Workers!$B$2:$AR$55, 9, FALSE), D286=9, VLOOKUP(H286, Priv_Workers!$B$2:$AR$55, 10, FALSE), D286=10, VLOOKUP(H286, Priv_Workers!$B$2:$AR$55, 11, FALSE), D286=11, VLOOKUP(H286, Priv_Workers!$B$2:$AR$55, 12, FALSE), D286=12, VLOOKUP(H286, Priv_Workers!$B$2:$AR$55, 13, FALSE)), C286=2015, _xlfn.IFS(D286=1, VLOOKUP(H286, Priv_Workers!$B$2:$AR$55, 14, FALSE), D286=2, VLOOKUP(H286, Priv_Workers!$B$2:$AR$55, 15, FALSE), D286=3, VLOOKUP(H286, Priv_Workers!$B$2:$AR$55, 16, FALSE), D286=4, VLOOKUP(H286, Priv_Workers!$B$2:$AR$55, 17, FALSE), D286=5, VLOOKUP(H286, Priv_Workers!$B$2:$AR$55, 18, FALSE), D286=6, VLOOKUP(H286, Priv_Workers!$B$2:$AR$55, 19, FALSE), D286=7, VLOOKUP(H286, Priv_Workers!$B$2:$AR$55, 20, FALSE), D286=8, VLOOKUP(H286, Priv_Workers!$B$2:$AR$55, 21, FALSE), D286=9, VLOOKUP(H286, Priv_Workers!$B$2:$AR$55, 22, FALSE), D286=10, VLOOKUP(H286, Priv_Workers!$B$2:$AR$55, 23, FALSE), D286=11, VLOOKUP(H286, Priv_Workers!$B$2:$AR$55, 24, FALSE), D286=12, VLOOKUP(H286, Priv_Workers!$B$2:$AR$55, 25, FALSE)), C286=2016, _xlfn.IFS(D286=1, VLOOKUP(H286, Priv_Workers!$B$2:$AR$55, 26, FALSE), D286=2, VLOOKUP(H286, Priv_Workers!$B$2:$AR$55, 27, FALSE), D286=3, VLOOKUP(H286, Priv_Workers!$B$2:$AR$55, 28, FALSE), D286=4, VLOOKUP(H286, Priv_Workers!$B$2:$AR$55, 29, FALSE), D286=5, VLOOKUP(H286, Priv_Workers!$B$2:$AR$55, 30, FALSE), D286=6, VLOOKUP(H286, Priv_Workers!$B$2:$AR$55, 31, FALSE), D286=7, VLOOKUP(H286, Priv_Workers!$B$2:$AR$55, 32, FALSE), D286=8, VLOOKUP(H286, Priv_Workers!$B$2:$AR$55, 33, FALSE), D286=9, VLOOKUP(H286, Priv_Workers!$B$2:$AR$55, 34, FALSE), D286=10, VLOOKUP(H286, Priv_Workers!$B$2:$AR$55, 35, FALSE), D286=11, VLOOKUP(H286, Priv_Workers!$B$2:$AR$55, 36, FALSE), D286=12, VLOOKUP(H286, Priv_Workers!$B$2:$AR$55, 37, FALSE)), C286=2017, _xlfn.IFS(D286=1, VLOOKUP(H286, Priv_Workers!$B$2:$AR$55, 38, FALSE), D286=2, VLOOKUP(H286, Priv_Workers!$B$2:$AR$55, 39, FALSE), D286=3, VLOOKUP(H286, Priv_Workers!$B$2:$AR$55, 40, FALSE), D286=4, VLOOKUP(H286, Priv_Workers!$B$2:$AR$55, 41, FALSE), D286=5, VLOOKUP(H286, Priv_Workers!$B$2:$AR$55, 42, FALSE), D286=6, VLOOKUP(H286, Priv_Workers!$B$2:$AR$55, 43)))</f>
        <v>0</v>
      </c>
      <c r="X286" s="15" t="e">
        <f t="shared" si="35"/>
        <v>#DIV/0!</v>
      </c>
      <c r="Y286" s="8">
        <f>_xlfn.IFS(C286=2014, _xlfn.IFS(E286=1, VLOOKUP(H286, Wage_Info!$B$2:$AD$55, 2, FALSE), E286=2, VLOOKUP(H286, Wage_Info!$B$2:$AD$55, 3, FALSE), E286=3, VLOOKUP(H286, Wage_Info!$B$2:$AD$55, 4, FALSE), E286=4, VLOOKUP(H286, Wage_Info!$B$2:$AD$55, 5, FALSE)), C286=2015, _xlfn.IFS(E286=1, VLOOKUP(H286, Wage_Info!$B$2:$AD$55, 6, FALSE), E286=2, VLOOKUP(H286, Wage_Info!$B$2:$AD$55, 7, FALSE), E286=3, VLOOKUP(H286, Wage_Info!$B$2:$AD$55, 8, FALSE), E286=4, VLOOKUP(H286, Wage_Info!$B$2:$AD$55, 9, FALSE)), C286=2016, _xlfn.IFS(E286=1, VLOOKUP(H286, Wage_Info!$B$2:$AD$55, 10, FALSE), E286=2, VLOOKUP(H286, Wage_Info!$B$2:$AD$55, 11, FALSE), E286=3, VLOOKUP(H286, Wage_Info!$B$2:$AD$55, 12, FALSE), E286=4, VLOOKUP(H286, Wage_Info!$B$2:$AD$55, 13, FALSE)), C286=2017, _xlfn.IFS(E286=1, VLOOKUP(H286, Wage_Info!$B$2:$AD$55, 14, FALSE), E286=2, VLOOKUP(H286, Wage_Info!$B$2:$AD$55, 15, FALSE)))</f>
        <v>0</v>
      </c>
      <c r="Z286" s="8">
        <f>_xlfn.IFS(C286=2014, _xlfn.IFS(E286=1, VLOOKUP(H286, Wage_Info!$B$2:$AD$55, 16, FALSE), E286=2, VLOOKUP(H286, Wage_Info!$B$2:$AD$55, 17, FALSE), E286=3, VLOOKUP(H286, Wage_Info!$B$2:$AD$55, 18, FALSE), E286=4, VLOOKUP(H286, Wage_Info!$B$2:$AD$55, 19, FALSE)), C286=2015, _xlfn.IFS(E286=1, VLOOKUP(H286, Wage_Info!$B$2:$AD$55, 20, FALSE), E286=2, VLOOKUP(H286, Wage_Info!$B$2:$AD$55, 21, FALSE), E286=3, VLOOKUP(H286, Wage_Info!$B$2:$AD$55, 22, FALSE), E286=4, VLOOKUP(H286, Wage_Info!$B$2:$AD$55, 23, FALSE)), C286=2016, _xlfn.IFS(E286=1, VLOOKUP(H286, Wage_Info!$B$2:$AD$55, 24, FALSE), E286=2, VLOOKUP(H286, Wage_Info!$B$2:$AD$55, 25, FALSE), E286=3, VLOOKUP(H286, Wage_Info!$B$2:$AD$55, 26, FALSE), E286=4, VLOOKUP(H286, Wage_Info!$B$2:$AD$55, 27, FALSE)), C286=2017, _xlfn.IFS(E286=1, VLOOKUP(H286, Wage_Info!$B$2:$AD$55, 28, FALSE), E286=2, VLOOKUP(H286, Wage_Info!$B$2:$AD$55, 29, FALSE)))</f>
        <v>0</v>
      </c>
      <c r="AA286" s="16" t="e">
        <f t="shared" si="36"/>
        <v>#DIV/0!</v>
      </c>
      <c r="AB286">
        <f>Key!C119</f>
        <v>1</v>
      </c>
      <c r="AC286">
        <f t="shared" si="37"/>
        <v>0</v>
      </c>
      <c r="AD286">
        <f t="shared" si="38"/>
        <v>0</v>
      </c>
      <c r="AE286">
        <f t="shared" si="39"/>
        <v>0</v>
      </c>
    </row>
    <row r="287" spans="1:31" x14ac:dyDescent="0.3">
      <c r="A287">
        <v>363</v>
      </c>
      <c r="B287">
        <v>43</v>
      </c>
      <c r="C287">
        <v>2014</v>
      </c>
      <c r="D287">
        <v>6</v>
      </c>
      <c r="E287">
        <f t="shared" si="32"/>
        <v>2</v>
      </c>
      <c r="F287">
        <v>2015</v>
      </c>
      <c r="G287" t="s">
        <v>296</v>
      </c>
      <c r="H287" s="13">
        <f>VALUE(IF(G287="foreign",53,SUBSTITUTE(G287,G287,VLOOKUP(G287,Key!$F$2:$G$55,2,))))</f>
        <v>34</v>
      </c>
      <c r="I287" t="s">
        <v>296</v>
      </c>
      <c r="J287">
        <f>VALUE(_xlfn.IFS(I287="foreign",53,I287="fictional",54,NOT(OR(I287="foreign",I287="fictional")),SUBSTITUTE(I287,I287,VLOOKUP(I287,Key!$F$2:$G$55,2,))))</f>
        <v>34</v>
      </c>
      <c r="K287">
        <f t="shared" si="33"/>
        <v>1</v>
      </c>
      <c r="L287">
        <f>VLOOKUP(H287, Key!$G$2:$J$54, 2)</f>
        <v>2</v>
      </c>
      <c r="M287">
        <f>VLOOKUP(J287, Key!$G$2:$J$54, 2)</f>
        <v>2</v>
      </c>
      <c r="N287">
        <f>VLOOKUP("*"&amp;G287&amp;"*",Key!$M$2:$N$6,2,FALSE)</f>
        <v>3</v>
      </c>
      <c r="O287">
        <f>VLOOKUP("*"&amp;G287&amp;"*",Key!$Q$2:$R$11,2,FALSE)</f>
        <v>7</v>
      </c>
      <c r="P287">
        <v>3371</v>
      </c>
      <c r="Q287" s="8">
        <v>34000000</v>
      </c>
      <c r="R287" t="s">
        <v>283</v>
      </c>
      <c r="S287">
        <f>VLOOKUP(R287, Key!$T$2:$U$27, 2, FALSE)</f>
        <v>4</v>
      </c>
      <c r="T287">
        <f t="shared" si="34"/>
        <v>0</v>
      </c>
      <c r="U287">
        <f>_xlfn.IFS(F287=2017, VLOOKUP(H287, 'State Pop'!$B$2:$F$55,5),F287=2016, VLOOKUP(H287, 'State Pop'!$B$2:$F$55,4), F287=2015, VLOOKUP(H287, 'State Pop'!$B$2:$F$55,3), F287=2014, VLOOKUP(H287, 'State Pop'!$B$2:$F$55,2))</f>
        <v>10041769</v>
      </c>
      <c r="V287">
        <f>_xlfn.IFS(C287=2014, _xlfn.IFS(D287=1, VLOOKUP(H287, Film_Workers!$B$2:$AR$55, 2, FALSE), D287=2, VLOOKUP(H287, Film_Workers!$B$2:$AR$55, 3, FALSE), D287=3, VLOOKUP(H287, Film_Workers!$B$2:$AR$55, 4, FALSE), D287=4, VLOOKUP(H287, Film_Workers!$B$2:$AR$55, 5, FALSE), D287=5, VLOOKUP(H287, Film_Workers!$B$2:$AR$55, 6, FALSE), D287=6, VLOOKUP(H287, Film_Workers!$B$2:$AR$55, 7, FALSE), D287=7, VLOOKUP(H287, Film_Workers!$B$2:$AR$55, 8, FALSE), D287=8, VLOOKUP(H287, Film_Workers!$B$2:$AR$55, 9, FALSE), D287=9, VLOOKUP(H287, Film_Workers!$B$2:$AR$55, 10, FALSE), D287=10, VLOOKUP(H287, Film_Workers!$B$2:$AR$55, 11, FALSE), D287=11, VLOOKUP(H287, Film_Workers!$B$2:$AR$55, 12, FALSE), D287=12, VLOOKUP(H287, Film_Workers!$B$2:$AR$55, 13, FALSE)), C287=2015, _xlfn.IFS(D287=1, VLOOKUP(H287, Film_Workers!$B$2:$AR$55, 14, FALSE), D287=2, VLOOKUP(H287, Film_Workers!$B$2:$AR$55, 15, FALSE), D287=3, VLOOKUP(H287, Film_Workers!$B$2:$AR$55, 16, FALSE), D287=4, VLOOKUP(H287, Film_Workers!$B$2:$AR$55, 17, FALSE), D287=5, VLOOKUP(H287, Film_Workers!$B$2:$AR$55, 18, FALSE), D287=6, VLOOKUP(H287, Film_Workers!$B$2:$AR$55, 19, FALSE), D287=7, VLOOKUP(H287, Film_Workers!$B$2:$AR$55, 20, FALSE), D287=8, VLOOKUP(H287, Film_Workers!$B$2:$AR$55, 21, FALSE), D287=9, VLOOKUP(H287, Film_Workers!$B$2:$AR$55, 22, FALSE), D287=10, VLOOKUP(H287, Film_Workers!$B$2:$AR$55, 23, FALSE), D287=11, VLOOKUP(H287, Film_Workers!$B$2:$AR$55, 24, FALSE), D287=12, VLOOKUP(H287, Film_Workers!$B$2:$AR$55, 25, FALSE)), C287=2016, _xlfn.IFS(D287=1, VLOOKUP(H287, Film_Workers!$B$2:$AR$55, 26, FALSE), D287=2, VLOOKUP(H287, Film_Workers!$B$2:$AR$55, 27, FALSE), D287=3, VLOOKUP(H287, Film_Workers!$B$2:$AR$55, 28, FALSE), D287=4, VLOOKUP(H287, Film_Workers!$B$2:$AR$55, 29, FALSE), D287=5, VLOOKUP(H287, Film_Workers!$B$2:$AR$55, 30, FALSE), D287=6, VLOOKUP(H287, Film_Workers!$B$2:$AR$55, 31, FALSE), D287=7, VLOOKUP(H287, Film_Workers!$B$2:$AR$55, 32, FALSE), D287=8, VLOOKUP(H287, Film_Workers!$B$2:$AR$55, 33, FALSE), D287=9, VLOOKUP(H287, Film_Workers!$B$2:$AR$55, 34, FALSE), D287=10, VLOOKUP(H287, Film_Workers!$B$2:$AR$55, 35, FALSE), D287=11, VLOOKUP(H287, Film_Workers!$B$2:$AR$55, 36, FALSE), D287=12, VLOOKUP(H287, Film_Workers!$B$2:$AR$55, 37, FALSE)), C287=2017, _xlfn.IFS(D287=1, VLOOKUP(H287, Film_Workers!$B$2:$AR$55, 38, FALSE), D287=2, VLOOKUP(H287, Film_Workers!$B$2:$AR$55, 39, FALSE), D287=3, VLOOKUP(H287, Film_Workers!$B$2:$AR$55, 40, FALSE), D287=4, VLOOKUP(H287, Film_Workers!$B$2:$AR$55, 41, FALSE), D287=5, VLOOKUP(H287, Film_Workers!$B$2:$AR$55, 42, FALSE), D287=6, VLOOKUP(H287, Film_Workers!$B$2:$AR$55, 43)))</f>
        <v>859</v>
      </c>
      <c r="W287">
        <f>_xlfn.IFS(C287=2014, _xlfn.IFS(D287=1, VLOOKUP(H287, Priv_Workers!$B$2:$AR$55, 2, FALSE), D287=2, VLOOKUP(H287, Priv_Workers!$B$2:$AR$55, 3, FALSE), D287=3, VLOOKUP(H287, Priv_Workers!$B$2:$AR$55, 4, FALSE), D287=4, VLOOKUP(H287, Priv_Workers!$B$2:$AR$55, 5, FALSE), D287=5, VLOOKUP(H287, Priv_Workers!$B$2:$AR$55, 6, FALSE), D287=6, VLOOKUP(H287, Priv_Workers!$B$2:$AR$55, 7, FALSE), D287=7, VLOOKUP(H287, Priv_Workers!$B$2:$AR$55, 8, FALSE), D287=8, VLOOKUP(H287, Priv_Workers!$B$2:$AR$55, 9, FALSE), D287=9, VLOOKUP(H287, Priv_Workers!$B$2:$AR$55, 10, FALSE), D287=10, VLOOKUP(H287, Priv_Workers!$B$2:$AR$55, 11, FALSE), D287=11, VLOOKUP(H287, Priv_Workers!$B$2:$AR$55, 12, FALSE), D287=12, VLOOKUP(H287, Priv_Workers!$B$2:$AR$55, 13, FALSE)), C287=2015, _xlfn.IFS(D287=1, VLOOKUP(H287, Priv_Workers!$B$2:$AR$55, 14, FALSE), D287=2, VLOOKUP(H287, Priv_Workers!$B$2:$AR$55, 15, FALSE), D287=3, VLOOKUP(H287, Priv_Workers!$B$2:$AR$55, 16, FALSE), D287=4, VLOOKUP(H287, Priv_Workers!$B$2:$AR$55, 17, FALSE), D287=5, VLOOKUP(H287, Priv_Workers!$B$2:$AR$55, 18, FALSE), D287=6, VLOOKUP(H287, Priv_Workers!$B$2:$AR$55, 19, FALSE), D287=7, VLOOKUP(H287, Priv_Workers!$B$2:$AR$55, 20, FALSE), D287=8, VLOOKUP(H287, Priv_Workers!$B$2:$AR$55, 21, FALSE), D287=9, VLOOKUP(H287, Priv_Workers!$B$2:$AR$55, 22, FALSE), D287=10, VLOOKUP(H287, Priv_Workers!$B$2:$AR$55, 23, FALSE), D287=11, VLOOKUP(H287, Priv_Workers!$B$2:$AR$55, 24, FALSE), D287=12, VLOOKUP(H287, Priv_Workers!$B$2:$AR$55, 25, FALSE)), C287=2016, _xlfn.IFS(D287=1, VLOOKUP(H287, Priv_Workers!$B$2:$AR$55, 26, FALSE), D287=2, VLOOKUP(H287, Priv_Workers!$B$2:$AR$55, 27, FALSE), D287=3, VLOOKUP(H287, Priv_Workers!$B$2:$AR$55, 28, FALSE), D287=4, VLOOKUP(H287, Priv_Workers!$B$2:$AR$55, 29, FALSE), D287=5, VLOOKUP(H287, Priv_Workers!$B$2:$AR$55, 30, FALSE), D287=6, VLOOKUP(H287, Priv_Workers!$B$2:$AR$55, 31, FALSE), D287=7, VLOOKUP(H287, Priv_Workers!$B$2:$AR$55, 32, FALSE), D287=8, VLOOKUP(H287, Priv_Workers!$B$2:$AR$55, 33, FALSE), D287=9, VLOOKUP(H287, Priv_Workers!$B$2:$AR$55, 34, FALSE), D287=10, VLOOKUP(H287, Priv_Workers!$B$2:$AR$55, 35, FALSE), D287=11, VLOOKUP(H287, Priv_Workers!$B$2:$AR$55, 36, FALSE), D287=12, VLOOKUP(H287, Priv_Workers!$B$2:$AR$55, 37, FALSE)), C287=2017, _xlfn.IFS(D287=1, VLOOKUP(H287, Priv_Workers!$B$2:$AR$55, 38, FALSE), D287=2, VLOOKUP(H287, Priv_Workers!$B$2:$AR$55, 39, FALSE), D287=3, VLOOKUP(H287, Priv_Workers!$B$2:$AR$55, 40, FALSE), D287=4, VLOOKUP(H287, Priv_Workers!$B$2:$AR$55, 41, FALSE), D287=5, VLOOKUP(H287, Priv_Workers!$B$2:$AR$55, 42, FALSE), D287=6, VLOOKUP(H287, Priv_Workers!$B$2:$AR$55, 43)))</f>
        <v>3405680</v>
      </c>
      <c r="X287" s="15">
        <f t="shared" si="35"/>
        <v>2.5222569354725046E-4</v>
      </c>
      <c r="Y287" s="8">
        <f>_xlfn.IFS(C287=2014, _xlfn.IFS(E287=1, VLOOKUP(H287, Wage_Info!$B$2:$AD$55, 2, FALSE), E287=2, VLOOKUP(H287, Wage_Info!$B$2:$AD$55, 3, FALSE), E287=3, VLOOKUP(H287, Wage_Info!$B$2:$AD$55, 4, FALSE), E287=4, VLOOKUP(H287, Wage_Info!$B$2:$AD$55, 5, FALSE)), C287=2015, _xlfn.IFS(E287=1, VLOOKUP(H287, Wage_Info!$B$2:$AD$55, 6, FALSE), E287=2, VLOOKUP(H287, Wage_Info!$B$2:$AD$55, 7, FALSE), E287=3, VLOOKUP(H287, Wage_Info!$B$2:$AD$55, 8, FALSE), E287=4, VLOOKUP(H287, Wage_Info!$B$2:$AD$55, 9, FALSE)), C287=2016, _xlfn.IFS(E287=1, VLOOKUP(H287, Wage_Info!$B$2:$AD$55, 10, FALSE), E287=2, VLOOKUP(H287, Wage_Info!$B$2:$AD$55, 11, FALSE), E287=3, VLOOKUP(H287, Wage_Info!$B$2:$AD$55, 12, FALSE), E287=4, VLOOKUP(H287, Wage_Info!$B$2:$AD$55, 13, FALSE)), C287=2017, _xlfn.IFS(E287=1, VLOOKUP(H287, Wage_Info!$B$2:$AD$55, 14, FALSE), E287=2, VLOOKUP(H287, Wage_Info!$B$2:$AD$55, 15, FALSE)))</f>
        <v>12374734</v>
      </c>
      <c r="Z287" s="8">
        <f>_xlfn.IFS(C287=2014, _xlfn.IFS(E287=1, VLOOKUP(H287, Wage_Info!$B$2:$AD$55, 16, FALSE), E287=2, VLOOKUP(H287, Wage_Info!$B$2:$AD$55, 17, FALSE), E287=3, VLOOKUP(H287, Wage_Info!$B$2:$AD$55, 18, FALSE), E287=4, VLOOKUP(H287, Wage_Info!$B$2:$AD$55, 19, FALSE)), C287=2015, _xlfn.IFS(E287=1, VLOOKUP(H287, Wage_Info!$B$2:$AD$55, 20, FALSE), E287=2, VLOOKUP(H287, Wage_Info!$B$2:$AD$55, 21, FALSE), E287=3, VLOOKUP(H287, Wage_Info!$B$2:$AD$55, 22, FALSE), E287=4, VLOOKUP(H287, Wage_Info!$B$2:$AD$55, 23, FALSE)), C287=2016, _xlfn.IFS(E287=1, VLOOKUP(H287, Wage_Info!$B$2:$AD$55, 24, FALSE), E287=2, VLOOKUP(H287, Wage_Info!$B$2:$AD$55, 25, FALSE), E287=3, VLOOKUP(H287, Wage_Info!$B$2:$AD$55, 26, FALSE), E287=4, VLOOKUP(H287, Wage_Info!$B$2:$AD$55, 27, FALSE)), C287=2017, _xlfn.IFS(E287=1, VLOOKUP(H287, Wage_Info!$B$2:$AD$55, 28, FALSE), E287=2, VLOOKUP(H287, Wage_Info!$B$2:$AD$55, 29, FALSE)))</f>
        <v>35867023248</v>
      </c>
      <c r="AA287" s="16">
        <f t="shared" si="36"/>
        <v>3.4501703457339561E-4</v>
      </c>
      <c r="AB287">
        <f>Key!C364</f>
        <v>1</v>
      </c>
      <c r="AC287">
        <f t="shared" si="37"/>
        <v>0</v>
      </c>
      <c r="AD287">
        <f t="shared" si="38"/>
        <v>0</v>
      </c>
      <c r="AE287">
        <f t="shared" si="39"/>
        <v>0</v>
      </c>
    </row>
    <row r="288" spans="1:31" x14ac:dyDescent="0.3">
      <c r="A288">
        <v>366</v>
      </c>
      <c r="B288">
        <v>46</v>
      </c>
      <c r="C288">
        <v>2014</v>
      </c>
      <c r="D288">
        <v>6</v>
      </c>
      <c r="E288">
        <f t="shared" si="32"/>
        <v>2</v>
      </c>
      <c r="F288">
        <v>2015</v>
      </c>
      <c r="G288" t="s">
        <v>185</v>
      </c>
      <c r="H288" s="13">
        <f>VALUE(IF(G288="foreign",53,SUBSTITUTE(G288,G288,VLOOKUP(G288,Key!$F$2:$G$55,2,))))</f>
        <v>33</v>
      </c>
      <c r="I288" t="s">
        <v>185</v>
      </c>
      <c r="J288">
        <f>VALUE(_xlfn.IFS(I288="foreign",53,I288="fictional",54,NOT(OR(I288="foreign",I288="fictional")),SUBSTITUTE(I288,I288,VLOOKUP(I288,Key!$F$2:$G$55,2,))))</f>
        <v>33</v>
      </c>
      <c r="K288">
        <f t="shared" si="33"/>
        <v>1</v>
      </c>
      <c r="L288">
        <f>VLOOKUP(H288, Key!$G$2:$J$54, 2)</f>
        <v>3</v>
      </c>
      <c r="M288">
        <f>VLOOKUP(J288, Key!$G$2:$J$54, 2)</f>
        <v>3</v>
      </c>
      <c r="N288">
        <f>VLOOKUP("*"&amp;G288&amp;"*",Key!$M$2:$N$6,2,FALSE)</f>
        <v>2</v>
      </c>
      <c r="O288">
        <f>VLOOKUP("*"&amp;G288&amp;"*",Key!$Q$2:$R$11,2,FALSE)</f>
        <v>3</v>
      </c>
      <c r="P288">
        <v>3320</v>
      </c>
      <c r="Q288" s="8">
        <v>44000000</v>
      </c>
      <c r="R288" t="s">
        <v>176</v>
      </c>
      <c r="S288">
        <f>VLOOKUP(R288, Key!$T$2:$U$27, 2, FALSE)</f>
        <v>3</v>
      </c>
      <c r="T288">
        <f t="shared" si="34"/>
        <v>0</v>
      </c>
      <c r="U288">
        <f>_xlfn.IFS(F288=2017, VLOOKUP(H288, 'State Pop'!$B$2:$F$55,5),F288=2016, VLOOKUP(H288, 'State Pop'!$B$2:$F$55,4), F288=2015, VLOOKUP(H288, 'State Pop'!$B$2:$F$55,3), F288=2014, VLOOKUP(H288, 'State Pop'!$B$2:$F$55,2))</f>
        <v>19819347</v>
      </c>
      <c r="V288">
        <f>_xlfn.IFS(C288=2014, _xlfn.IFS(D288=1, VLOOKUP(H288, Film_Workers!$B$2:$AR$55, 2, FALSE), D288=2, VLOOKUP(H288, Film_Workers!$B$2:$AR$55, 3, FALSE), D288=3, VLOOKUP(H288, Film_Workers!$B$2:$AR$55, 4, FALSE), D288=4, VLOOKUP(H288, Film_Workers!$B$2:$AR$55, 5, FALSE), D288=5, VLOOKUP(H288, Film_Workers!$B$2:$AR$55, 6, FALSE), D288=6, VLOOKUP(H288, Film_Workers!$B$2:$AR$55, 7, FALSE), D288=7, VLOOKUP(H288, Film_Workers!$B$2:$AR$55, 8, FALSE), D288=8, VLOOKUP(H288, Film_Workers!$B$2:$AR$55, 9, FALSE), D288=9, VLOOKUP(H288, Film_Workers!$B$2:$AR$55, 10, FALSE), D288=10, VLOOKUP(H288, Film_Workers!$B$2:$AR$55, 11, FALSE), D288=11, VLOOKUP(H288, Film_Workers!$B$2:$AR$55, 12, FALSE), D288=12, VLOOKUP(H288, Film_Workers!$B$2:$AR$55, 13, FALSE)), C288=2015, _xlfn.IFS(D288=1, VLOOKUP(H288, Film_Workers!$B$2:$AR$55, 14, FALSE), D288=2, VLOOKUP(H288, Film_Workers!$B$2:$AR$55, 15, FALSE), D288=3, VLOOKUP(H288, Film_Workers!$B$2:$AR$55, 16, FALSE), D288=4, VLOOKUP(H288, Film_Workers!$B$2:$AR$55, 17, FALSE), D288=5, VLOOKUP(H288, Film_Workers!$B$2:$AR$55, 18, FALSE), D288=6, VLOOKUP(H288, Film_Workers!$B$2:$AR$55, 19, FALSE), D288=7, VLOOKUP(H288, Film_Workers!$B$2:$AR$55, 20, FALSE), D288=8, VLOOKUP(H288, Film_Workers!$B$2:$AR$55, 21, FALSE), D288=9, VLOOKUP(H288, Film_Workers!$B$2:$AR$55, 22, FALSE), D288=10, VLOOKUP(H288, Film_Workers!$B$2:$AR$55, 23, FALSE), D288=11, VLOOKUP(H288, Film_Workers!$B$2:$AR$55, 24, FALSE), D288=12, VLOOKUP(H288, Film_Workers!$B$2:$AR$55, 25, FALSE)), C288=2016, _xlfn.IFS(D288=1, VLOOKUP(H288, Film_Workers!$B$2:$AR$55, 26, FALSE), D288=2, VLOOKUP(H288, Film_Workers!$B$2:$AR$55, 27, FALSE), D288=3, VLOOKUP(H288, Film_Workers!$B$2:$AR$55, 28, FALSE), D288=4, VLOOKUP(H288, Film_Workers!$B$2:$AR$55, 29, FALSE), D288=5, VLOOKUP(H288, Film_Workers!$B$2:$AR$55, 30, FALSE), D288=6, VLOOKUP(H288, Film_Workers!$B$2:$AR$55, 31, FALSE), D288=7, VLOOKUP(H288, Film_Workers!$B$2:$AR$55, 32, FALSE), D288=8, VLOOKUP(H288, Film_Workers!$B$2:$AR$55, 33, FALSE), D288=9, VLOOKUP(H288, Film_Workers!$B$2:$AR$55, 34, FALSE), D288=10, VLOOKUP(H288, Film_Workers!$B$2:$AR$55, 35, FALSE), D288=11, VLOOKUP(H288, Film_Workers!$B$2:$AR$55, 36, FALSE), D288=12, VLOOKUP(H288, Film_Workers!$B$2:$AR$55, 37, FALSE)), C288=2017, _xlfn.IFS(D288=1, VLOOKUP(H288, Film_Workers!$B$2:$AR$55, 38, FALSE), D288=2, VLOOKUP(H288, Film_Workers!$B$2:$AR$55, 39, FALSE), D288=3, VLOOKUP(H288, Film_Workers!$B$2:$AR$55, 40, FALSE), D288=4, VLOOKUP(H288, Film_Workers!$B$2:$AR$55, 41, FALSE), D288=5, VLOOKUP(H288, Film_Workers!$B$2:$AR$55, 42, FALSE), D288=6, VLOOKUP(H288, Film_Workers!$B$2:$AR$55, 43)))</f>
        <v>45234</v>
      </c>
      <c r="W288">
        <f>_xlfn.IFS(C288=2014, _xlfn.IFS(D288=1, VLOOKUP(H288, Priv_Workers!$B$2:$AR$55, 2, FALSE), D288=2, VLOOKUP(H288, Priv_Workers!$B$2:$AR$55, 3, FALSE), D288=3, VLOOKUP(H288, Priv_Workers!$B$2:$AR$55, 4, FALSE), D288=4, VLOOKUP(H288, Priv_Workers!$B$2:$AR$55, 5, FALSE), D288=5, VLOOKUP(H288, Priv_Workers!$B$2:$AR$55, 6, FALSE), D288=6, VLOOKUP(H288, Priv_Workers!$B$2:$AR$55, 7, FALSE), D288=7, VLOOKUP(H288, Priv_Workers!$B$2:$AR$55, 8, FALSE), D288=8, VLOOKUP(H288, Priv_Workers!$B$2:$AR$55, 9, FALSE), D288=9, VLOOKUP(H288, Priv_Workers!$B$2:$AR$55, 10, FALSE), D288=10, VLOOKUP(H288, Priv_Workers!$B$2:$AR$55, 11, FALSE), D288=11, VLOOKUP(H288, Priv_Workers!$B$2:$AR$55, 12, FALSE), D288=12, VLOOKUP(H288, Priv_Workers!$B$2:$AR$55, 13, FALSE)), C288=2015, _xlfn.IFS(D288=1, VLOOKUP(H288, Priv_Workers!$B$2:$AR$55, 14, FALSE), D288=2, VLOOKUP(H288, Priv_Workers!$B$2:$AR$55, 15, FALSE), D288=3, VLOOKUP(H288, Priv_Workers!$B$2:$AR$55, 16, FALSE), D288=4, VLOOKUP(H288, Priv_Workers!$B$2:$AR$55, 17, FALSE), D288=5, VLOOKUP(H288, Priv_Workers!$B$2:$AR$55, 18, FALSE), D288=6, VLOOKUP(H288, Priv_Workers!$B$2:$AR$55, 19, FALSE), D288=7, VLOOKUP(H288, Priv_Workers!$B$2:$AR$55, 20, FALSE), D288=8, VLOOKUP(H288, Priv_Workers!$B$2:$AR$55, 21, FALSE), D288=9, VLOOKUP(H288, Priv_Workers!$B$2:$AR$55, 22, FALSE), D288=10, VLOOKUP(H288, Priv_Workers!$B$2:$AR$55, 23, FALSE), D288=11, VLOOKUP(H288, Priv_Workers!$B$2:$AR$55, 24, FALSE), D288=12, VLOOKUP(H288, Priv_Workers!$B$2:$AR$55, 25, FALSE)), C288=2016, _xlfn.IFS(D288=1, VLOOKUP(H288, Priv_Workers!$B$2:$AR$55, 26, FALSE), D288=2, VLOOKUP(H288, Priv_Workers!$B$2:$AR$55, 27, FALSE), D288=3, VLOOKUP(H288, Priv_Workers!$B$2:$AR$55, 28, FALSE), D288=4, VLOOKUP(H288, Priv_Workers!$B$2:$AR$55, 29, FALSE), D288=5, VLOOKUP(H288, Priv_Workers!$B$2:$AR$55, 30, FALSE), D288=6, VLOOKUP(H288, Priv_Workers!$B$2:$AR$55, 31, FALSE), D288=7, VLOOKUP(H288, Priv_Workers!$B$2:$AR$55, 32, FALSE), D288=8, VLOOKUP(H288, Priv_Workers!$B$2:$AR$55, 33, FALSE), D288=9, VLOOKUP(H288, Priv_Workers!$B$2:$AR$55, 34, FALSE), D288=10, VLOOKUP(H288, Priv_Workers!$B$2:$AR$55, 35, FALSE), D288=11, VLOOKUP(H288, Priv_Workers!$B$2:$AR$55, 36, FALSE), D288=12, VLOOKUP(H288, Priv_Workers!$B$2:$AR$55, 37, FALSE)), C288=2017, _xlfn.IFS(D288=1, VLOOKUP(H288, Priv_Workers!$B$2:$AR$55, 38, FALSE), D288=2, VLOOKUP(H288, Priv_Workers!$B$2:$AR$55, 39, FALSE), D288=3, VLOOKUP(H288, Priv_Workers!$B$2:$AR$55, 40, FALSE), D288=4, VLOOKUP(H288, Priv_Workers!$B$2:$AR$55, 41, FALSE), D288=5, VLOOKUP(H288, Priv_Workers!$B$2:$AR$55, 42, FALSE), D288=6, VLOOKUP(H288, Priv_Workers!$B$2:$AR$55, 43)))</f>
        <v>7563591</v>
      </c>
      <c r="X288" s="15">
        <f t="shared" si="35"/>
        <v>5.9804925993486423E-3</v>
      </c>
      <c r="Y288" s="8">
        <f>_xlfn.IFS(C288=2014, _xlfn.IFS(E288=1, VLOOKUP(H288, Wage_Info!$B$2:$AD$55, 2, FALSE), E288=2, VLOOKUP(H288, Wage_Info!$B$2:$AD$55, 3, FALSE), E288=3, VLOOKUP(H288, Wage_Info!$B$2:$AD$55, 4, FALSE), E288=4, VLOOKUP(H288, Wage_Info!$B$2:$AD$55, 5, FALSE)), C288=2015, _xlfn.IFS(E288=1, VLOOKUP(H288, Wage_Info!$B$2:$AD$55, 6, FALSE), E288=2, VLOOKUP(H288, Wage_Info!$B$2:$AD$55, 7, FALSE), E288=3, VLOOKUP(H288, Wage_Info!$B$2:$AD$55, 8, FALSE), E288=4, VLOOKUP(H288, Wage_Info!$B$2:$AD$55, 9, FALSE)), C288=2016, _xlfn.IFS(E288=1, VLOOKUP(H288, Wage_Info!$B$2:$AD$55, 10, FALSE), E288=2, VLOOKUP(H288, Wage_Info!$B$2:$AD$55, 11, FALSE), E288=3, VLOOKUP(H288, Wage_Info!$B$2:$AD$55, 12, FALSE), E288=4, VLOOKUP(H288, Wage_Info!$B$2:$AD$55, 13, FALSE)), C288=2017, _xlfn.IFS(E288=1, VLOOKUP(H288, Wage_Info!$B$2:$AD$55, 14, FALSE), E288=2, VLOOKUP(H288, Wage_Info!$B$2:$AD$55, 15, FALSE)))</f>
        <v>1118232851</v>
      </c>
      <c r="Z288" s="8">
        <f>_xlfn.IFS(C288=2014, _xlfn.IFS(E288=1, VLOOKUP(H288, Wage_Info!$B$2:$AD$55, 16, FALSE), E288=2, VLOOKUP(H288, Wage_Info!$B$2:$AD$55, 17, FALSE), E288=3, VLOOKUP(H288, Wage_Info!$B$2:$AD$55, 18, FALSE), E288=4, VLOOKUP(H288, Wage_Info!$B$2:$AD$55, 19, FALSE)), C288=2015, _xlfn.IFS(E288=1, VLOOKUP(H288, Wage_Info!$B$2:$AD$55, 20, FALSE), E288=2, VLOOKUP(H288, Wage_Info!$B$2:$AD$55, 21, FALSE), E288=3, VLOOKUP(H288, Wage_Info!$B$2:$AD$55, 22, FALSE), E288=4, VLOOKUP(H288, Wage_Info!$B$2:$AD$55, 23, FALSE)), C288=2016, _xlfn.IFS(E288=1, VLOOKUP(H288, Wage_Info!$B$2:$AD$55, 24, FALSE), E288=2, VLOOKUP(H288, Wage_Info!$B$2:$AD$55, 25, FALSE), E288=3, VLOOKUP(H288, Wage_Info!$B$2:$AD$55, 26, FALSE), E288=4, VLOOKUP(H288, Wage_Info!$B$2:$AD$55, 27, FALSE)), C288=2017, _xlfn.IFS(E288=1, VLOOKUP(H288, Wage_Info!$B$2:$AD$55, 28, FALSE), E288=2, VLOOKUP(H288, Wage_Info!$B$2:$AD$55, 29, FALSE)))</f>
        <v>111002236831</v>
      </c>
      <c r="AA288" s="16">
        <f t="shared" si="36"/>
        <v>1.0073966821970447E-2</v>
      </c>
      <c r="AB288">
        <f>Key!C367</f>
        <v>1</v>
      </c>
      <c r="AC288">
        <f t="shared" si="37"/>
        <v>0</v>
      </c>
      <c r="AD288">
        <f t="shared" si="38"/>
        <v>1</v>
      </c>
      <c r="AE288">
        <f t="shared" si="39"/>
        <v>1</v>
      </c>
    </row>
    <row r="289" spans="1:31" x14ac:dyDescent="0.3">
      <c r="A289">
        <v>390</v>
      </c>
      <c r="B289">
        <v>70</v>
      </c>
      <c r="C289">
        <v>2014</v>
      </c>
      <c r="D289">
        <v>6</v>
      </c>
      <c r="E289">
        <f t="shared" si="32"/>
        <v>2</v>
      </c>
      <c r="F289">
        <v>2015</v>
      </c>
      <c r="G289" t="s">
        <v>185</v>
      </c>
      <c r="H289" s="13">
        <f>VALUE(IF(G289="foreign",53,SUBSTITUTE(G289,G289,VLOOKUP(G289,Key!$F$2:$G$55,2,))))</f>
        <v>33</v>
      </c>
      <c r="I289" t="s">
        <v>289</v>
      </c>
      <c r="J289">
        <f>VALUE(_xlfn.IFS(I289="foreign",53,I289="fictional",54,NOT(OR(I289="foreign",I289="fictional")),SUBSTITUTE(I289,I289,VLOOKUP(I289,Key!$F$2:$G$55,2,))))</f>
        <v>10</v>
      </c>
      <c r="K289">
        <f t="shared" si="33"/>
        <v>0</v>
      </c>
      <c r="L289">
        <f>VLOOKUP(H289, Key!$G$2:$J$54, 2)</f>
        <v>3</v>
      </c>
      <c r="M289">
        <f>VLOOKUP(J289, Key!$G$2:$J$54, 2)</f>
        <v>3</v>
      </c>
      <c r="N289">
        <f>VLOOKUP("*"&amp;G289&amp;"*",Key!$M$2:$N$6,2,FALSE)</f>
        <v>2</v>
      </c>
      <c r="O289">
        <f>VLOOKUP("*"&amp;G289&amp;"*",Key!$Q$2:$R$11,2,FALSE)</f>
        <v>3</v>
      </c>
      <c r="P289">
        <v>2978</v>
      </c>
      <c r="Q289" s="8">
        <v>33000000</v>
      </c>
      <c r="R289" t="s">
        <v>174</v>
      </c>
      <c r="S289">
        <f>VLOOKUP(R289, Key!$T$2:$U$27, 2, FALSE)</f>
        <v>1</v>
      </c>
      <c r="T289">
        <f t="shared" si="34"/>
        <v>0</v>
      </c>
      <c r="U289">
        <f>_xlfn.IFS(F289=2017, VLOOKUP(H289, 'State Pop'!$B$2:$F$55,5),F289=2016, VLOOKUP(H289, 'State Pop'!$B$2:$F$55,4), F289=2015, VLOOKUP(H289, 'State Pop'!$B$2:$F$55,3), F289=2014, VLOOKUP(H289, 'State Pop'!$B$2:$F$55,2))</f>
        <v>19819347</v>
      </c>
      <c r="V289">
        <f>_xlfn.IFS(C289=2014, _xlfn.IFS(D289=1, VLOOKUP(H289, Film_Workers!$B$2:$AR$55, 2, FALSE), D289=2, VLOOKUP(H289, Film_Workers!$B$2:$AR$55, 3, FALSE), D289=3, VLOOKUP(H289, Film_Workers!$B$2:$AR$55, 4, FALSE), D289=4, VLOOKUP(H289, Film_Workers!$B$2:$AR$55, 5, FALSE), D289=5, VLOOKUP(H289, Film_Workers!$B$2:$AR$55, 6, FALSE), D289=6, VLOOKUP(H289, Film_Workers!$B$2:$AR$55, 7, FALSE), D289=7, VLOOKUP(H289, Film_Workers!$B$2:$AR$55, 8, FALSE), D289=8, VLOOKUP(H289, Film_Workers!$B$2:$AR$55, 9, FALSE), D289=9, VLOOKUP(H289, Film_Workers!$B$2:$AR$55, 10, FALSE), D289=10, VLOOKUP(H289, Film_Workers!$B$2:$AR$55, 11, FALSE), D289=11, VLOOKUP(H289, Film_Workers!$B$2:$AR$55, 12, FALSE), D289=12, VLOOKUP(H289, Film_Workers!$B$2:$AR$55, 13, FALSE)), C289=2015, _xlfn.IFS(D289=1, VLOOKUP(H289, Film_Workers!$B$2:$AR$55, 14, FALSE), D289=2, VLOOKUP(H289, Film_Workers!$B$2:$AR$55, 15, FALSE), D289=3, VLOOKUP(H289, Film_Workers!$B$2:$AR$55, 16, FALSE), D289=4, VLOOKUP(H289, Film_Workers!$B$2:$AR$55, 17, FALSE), D289=5, VLOOKUP(H289, Film_Workers!$B$2:$AR$55, 18, FALSE), D289=6, VLOOKUP(H289, Film_Workers!$B$2:$AR$55, 19, FALSE), D289=7, VLOOKUP(H289, Film_Workers!$B$2:$AR$55, 20, FALSE), D289=8, VLOOKUP(H289, Film_Workers!$B$2:$AR$55, 21, FALSE), D289=9, VLOOKUP(H289, Film_Workers!$B$2:$AR$55, 22, FALSE), D289=10, VLOOKUP(H289, Film_Workers!$B$2:$AR$55, 23, FALSE), D289=11, VLOOKUP(H289, Film_Workers!$B$2:$AR$55, 24, FALSE), D289=12, VLOOKUP(H289, Film_Workers!$B$2:$AR$55, 25, FALSE)), C289=2016, _xlfn.IFS(D289=1, VLOOKUP(H289, Film_Workers!$B$2:$AR$55, 26, FALSE), D289=2, VLOOKUP(H289, Film_Workers!$B$2:$AR$55, 27, FALSE), D289=3, VLOOKUP(H289, Film_Workers!$B$2:$AR$55, 28, FALSE), D289=4, VLOOKUP(H289, Film_Workers!$B$2:$AR$55, 29, FALSE), D289=5, VLOOKUP(H289, Film_Workers!$B$2:$AR$55, 30, FALSE), D289=6, VLOOKUP(H289, Film_Workers!$B$2:$AR$55, 31, FALSE), D289=7, VLOOKUP(H289, Film_Workers!$B$2:$AR$55, 32, FALSE), D289=8, VLOOKUP(H289, Film_Workers!$B$2:$AR$55, 33, FALSE), D289=9, VLOOKUP(H289, Film_Workers!$B$2:$AR$55, 34, FALSE), D289=10, VLOOKUP(H289, Film_Workers!$B$2:$AR$55, 35, FALSE), D289=11, VLOOKUP(H289, Film_Workers!$B$2:$AR$55, 36, FALSE), D289=12, VLOOKUP(H289, Film_Workers!$B$2:$AR$55, 37, FALSE)), C289=2017, _xlfn.IFS(D289=1, VLOOKUP(H289, Film_Workers!$B$2:$AR$55, 38, FALSE), D289=2, VLOOKUP(H289, Film_Workers!$B$2:$AR$55, 39, FALSE), D289=3, VLOOKUP(H289, Film_Workers!$B$2:$AR$55, 40, FALSE), D289=4, VLOOKUP(H289, Film_Workers!$B$2:$AR$55, 41, FALSE), D289=5, VLOOKUP(H289, Film_Workers!$B$2:$AR$55, 42, FALSE), D289=6, VLOOKUP(H289, Film_Workers!$B$2:$AR$55, 43)))</f>
        <v>45234</v>
      </c>
      <c r="W289">
        <f>_xlfn.IFS(C289=2014, _xlfn.IFS(D289=1, VLOOKUP(H289, Priv_Workers!$B$2:$AR$55, 2, FALSE), D289=2, VLOOKUP(H289, Priv_Workers!$B$2:$AR$55, 3, FALSE), D289=3, VLOOKUP(H289, Priv_Workers!$B$2:$AR$55, 4, FALSE), D289=4, VLOOKUP(H289, Priv_Workers!$B$2:$AR$55, 5, FALSE), D289=5, VLOOKUP(H289, Priv_Workers!$B$2:$AR$55, 6, FALSE), D289=6, VLOOKUP(H289, Priv_Workers!$B$2:$AR$55, 7, FALSE), D289=7, VLOOKUP(H289, Priv_Workers!$B$2:$AR$55, 8, FALSE), D289=8, VLOOKUP(H289, Priv_Workers!$B$2:$AR$55, 9, FALSE), D289=9, VLOOKUP(H289, Priv_Workers!$B$2:$AR$55, 10, FALSE), D289=10, VLOOKUP(H289, Priv_Workers!$B$2:$AR$55, 11, FALSE), D289=11, VLOOKUP(H289, Priv_Workers!$B$2:$AR$55, 12, FALSE), D289=12, VLOOKUP(H289, Priv_Workers!$B$2:$AR$55, 13, FALSE)), C289=2015, _xlfn.IFS(D289=1, VLOOKUP(H289, Priv_Workers!$B$2:$AR$55, 14, FALSE), D289=2, VLOOKUP(H289, Priv_Workers!$B$2:$AR$55, 15, FALSE), D289=3, VLOOKUP(H289, Priv_Workers!$B$2:$AR$55, 16, FALSE), D289=4, VLOOKUP(H289, Priv_Workers!$B$2:$AR$55, 17, FALSE), D289=5, VLOOKUP(H289, Priv_Workers!$B$2:$AR$55, 18, FALSE), D289=6, VLOOKUP(H289, Priv_Workers!$B$2:$AR$55, 19, FALSE), D289=7, VLOOKUP(H289, Priv_Workers!$B$2:$AR$55, 20, FALSE), D289=8, VLOOKUP(H289, Priv_Workers!$B$2:$AR$55, 21, FALSE), D289=9, VLOOKUP(H289, Priv_Workers!$B$2:$AR$55, 22, FALSE), D289=10, VLOOKUP(H289, Priv_Workers!$B$2:$AR$55, 23, FALSE), D289=11, VLOOKUP(H289, Priv_Workers!$B$2:$AR$55, 24, FALSE), D289=12, VLOOKUP(H289, Priv_Workers!$B$2:$AR$55, 25, FALSE)), C289=2016, _xlfn.IFS(D289=1, VLOOKUP(H289, Priv_Workers!$B$2:$AR$55, 26, FALSE), D289=2, VLOOKUP(H289, Priv_Workers!$B$2:$AR$55, 27, FALSE), D289=3, VLOOKUP(H289, Priv_Workers!$B$2:$AR$55, 28, FALSE), D289=4, VLOOKUP(H289, Priv_Workers!$B$2:$AR$55, 29, FALSE), D289=5, VLOOKUP(H289, Priv_Workers!$B$2:$AR$55, 30, FALSE), D289=6, VLOOKUP(H289, Priv_Workers!$B$2:$AR$55, 31, FALSE), D289=7, VLOOKUP(H289, Priv_Workers!$B$2:$AR$55, 32, FALSE), D289=8, VLOOKUP(H289, Priv_Workers!$B$2:$AR$55, 33, FALSE), D289=9, VLOOKUP(H289, Priv_Workers!$B$2:$AR$55, 34, FALSE), D289=10, VLOOKUP(H289, Priv_Workers!$B$2:$AR$55, 35, FALSE), D289=11, VLOOKUP(H289, Priv_Workers!$B$2:$AR$55, 36, FALSE), D289=12, VLOOKUP(H289, Priv_Workers!$B$2:$AR$55, 37, FALSE)), C289=2017, _xlfn.IFS(D289=1, VLOOKUP(H289, Priv_Workers!$B$2:$AR$55, 38, FALSE), D289=2, VLOOKUP(H289, Priv_Workers!$B$2:$AR$55, 39, FALSE), D289=3, VLOOKUP(H289, Priv_Workers!$B$2:$AR$55, 40, FALSE), D289=4, VLOOKUP(H289, Priv_Workers!$B$2:$AR$55, 41, FALSE), D289=5, VLOOKUP(H289, Priv_Workers!$B$2:$AR$55, 42, FALSE), D289=6, VLOOKUP(H289, Priv_Workers!$B$2:$AR$55, 43)))</f>
        <v>7563591</v>
      </c>
      <c r="X289" s="15">
        <f t="shared" si="35"/>
        <v>5.9804925993486423E-3</v>
      </c>
      <c r="Y289" s="8">
        <f>_xlfn.IFS(C289=2014, _xlfn.IFS(E289=1, VLOOKUP(H289, Wage_Info!$B$2:$AD$55, 2, FALSE), E289=2, VLOOKUP(H289, Wage_Info!$B$2:$AD$55, 3, FALSE), E289=3, VLOOKUP(H289, Wage_Info!$B$2:$AD$55, 4, FALSE), E289=4, VLOOKUP(H289, Wage_Info!$B$2:$AD$55, 5, FALSE)), C289=2015, _xlfn.IFS(E289=1, VLOOKUP(H289, Wage_Info!$B$2:$AD$55, 6, FALSE), E289=2, VLOOKUP(H289, Wage_Info!$B$2:$AD$55, 7, FALSE), E289=3, VLOOKUP(H289, Wage_Info!$B$2:$AD$55, 8, FALSE), E289=4, VLOOKUP(H289, Wage_Info!$B$2:$AD$55, 9, FALSE)), C289=2016, _xlfn.IFS(E289=1, VLOOKUP(H289, Wage_Info!$B$2:$AD$55, 10, FALSE), E289=2, VLOOKUP(H289, Wage_Info!$B$2:$AD$55, 11, FALSE), E289=3, VLOOKUP(H289, Wage_Info!$B$2:$AD$55, 12, FALSE), E289=4, VLOOKUP(H289, Wage_Info!$B$2:$AD$55, 13, FALSE)), C289=2017, _xlfn.IFS(E289=1, VLOOKUP(H289, Wage_Info!$B$2:$AD$55, 14, FALSE), E289=2, VLOOKUP(H289, Wage_Info!$B$2:$AD$55, 15, FALSE)))</f>
        <v>1118232851</v>
      </c>
      <c r="Z289" s="8">
        <f>_xlfn.IFS(C289=2014, _xlfn.IFS(E289=1, VLOOKUP(H289, Wage_Info!$B$2:$AD$55, 16, FALSE), E289=2, VLOOKUP(H289, Wage_Info!$B$2:$AD$55, 17, FALSE), E289=3, VLOOKUP(H289, Wage_Info!$B$2:$AD$55, 18, FALSE), E289=4, VLOOKUP(H289, Wage_Info!$B$2:$AD$55, 19, FALSE)), C289=2015, _xlfn.IFS(E289=1, VLOOKUP(H289, Wage_Info!$B$2:$AD$55, 20, FALSE), E289=2, VLOOKUP(H289, Wage_Info!$B$2:$AD$55, 21, FALSE), E289=3, VLOOKUP(H289, Wage_Info!$B$2:$AD$55, 22, FALSE), E289=4, VLOOKUP(H289, Wage_Info!$B$2:$AD$55, 23, FALSE)), C289=2016, _xlfn.IFS(E289=1, VLOOKUP(H289, Wage_Info!$B$2:$AD$55, 24, FALSE), E289=2, VLOOKUP(H289, Wage_Info!$B$2:$AD$55, 25, FALSE), E289=3, VLOOKUP(H289, Wage_Info!$B$2:$AD$55, 26, FALSE), E289=4, VLOOKUP(H289, Wage_Info!$B$2:$AD$55, 27, FALSE)), C289=2017, _xlfn.IFS(E289=1, VLOOKUP(H289, Wage_Info!$B$2:$AD$55, 28, FALSE), E289=2, VLOOKUP(H289, Wage_Info!$B$2:$AD$55, 29, FALSE)))</f>
        <v>111002236831</v>
      </c>
      <c r="AA289" s="16">
        <f t="shared" si="36"/>
        <v>1.0073966821970447E-2</v>
      </c>
      <c r="AB289">
        <f>Key!C391</f>
        <v>1</v>
      </c>
      <c r="AC289">
        <f t="shared" si="37"/>
        <v>0</v>
      </c>
      <c r="AD289">
        <f t="shared" si="38"/>
        <v>1</v>
      </c>
      <c r="AE289">
        <f t="shared" si="39"/>
        <v>1</v>
      </c>
    </row>
    <row r="290" spans="1:31" x14ac:dyDescent="0.3">
      <c r="A290">
        <v>395</v>
      </c>
      <c r="B290">
        <v>75</v>
      </c>
      <c r="C290">
        <v>2014</v>
      </c>
      <c r="D290">
        <v>6</v>
      </c>
      <c r="E290">
        <f t="shared" si="32"/>
        <v>2</v>
      </c>
      <c r="F290">
        <v>2015</v>
      </c>
      <c r="G290" t="s">
        <v>282</v>
      </c>
      <c r="H290" s="13">
        <f>VALUE(IF(G290="foreign",53,SUBSTITUTE(G290,G290,VLOOKUP(G290,Key!$F$2:$G$55,2,))))</f>
        <v>53</v>
      </c>
      <c r="I290" t="s">
        <v>187</v>
      </c>
      <c r="J290">
        <f>VALUE(_xlfn.IFS(I290="foreign",53,I290="fictional",54,NOT(OR(I290="foreign",I290="fictional")),SUBSTITUTE(I290,I290,VLOOKUP(I290,Key!$F$2:$G$55,2,))))</f>
        <v>53</v>
      </c>
      <c r="K290">
        <f t="shared" si="33"/>
        <v>1</v>
      </c>
      <c r="L290">
        <f>VLOOKUP(H290, Key!$G$2:$J$54, 2)</f>
        <v>0</v>
      </c>
      <c r="M290">
        <f>VLOOKUP(J290, Key!$G$2:$J$54, 2)</f>
        <v>0</v>
      </c>
      <c r="N290">
        <f>VLOOKUP("*"&amp;G290&amp;"*",Key!$M$2:$N$6,2,FALSE)</f>
        <v>0</v>
      </c>
      <c r="O290">
        <f>VLOOKUP("*"&amp;G290&amp;"*",Key!$Q$2:$R$11,2,FALSE)</f>
        <v>0</v>
      </c>
      <c r="P290">
        <v>2910</v>
      </c>
      <c r="Q290" s="8">
        <v>105000000</v>
      </c>
      <c r="R290" t="s">
        <v>176</v>
      </c>
      <c r="S290">
        <f>VLOOKUP(R290, Key!$T$2:$U$27, 2, FALSE)</f>
        <v>3</v>
      </c>
      <c r="T290">
        <f t="shared" si="34"/>
        <v>0</v>
      </c>
      <c r="U290">
        <f>_xlfn.IFS(F290=2017, VLOOKUP(H290, 'State Pop'!$B$2:$F$55,5),F290=2016, VLOOKUP(H290, 'State Pop'!$B$2:$F$55,4), F290=2015, VLOOKUP(H290, 'State Pop'!$B$2:$F$55,3), F290=2014, VLOOKUP(H290, 'State Pop'!$B$2:$F$55,2))</f>
        <v>0</v>
      </c>
      <c r="V290">
        <f>_xlfn.IFS(C290=2014, _xlfn.IFS(D290=1, VLOOKUP(H290, Film_Workers!$B$2:$AR$55, 2, FALSE), D290=2, VLOOKUP(H290, Film_Workers!$B$2:$AR$55, 3, FALSE), D290=3, VLOOKUP(H290, Film_Workers!$B$2:$AR$55, 4, FALSE), D290=4, VLOOKUP(H290, Film_Workers!$B$2:$AR$55, 5, FALSE), D290=5, VLOOKUP(H290, Film_Workers!$B$2:$AR$55, 6, FALSE), D290=6, VLOOKUP(H290, Film_Workers!$B$2:$AR$55, 7, FALSE), D290=7, VLOOKUP(H290, Film_Workers!$B$2:$AR$55, 8, FALSE), D290=8, VLOOKUP(H290, Film_Workers!$B$2:$AR$55, 9, FALSE), D290=9, VLOOKUP(H290, Film_Workers!$B$2:$AR$55, 10, FALSE), D290=10, VLOOKUP(H290, Film_Workers!$B$2:$AR$55, 11, FALSE), D290=11, VLOOKUP(H290, Film_Workers!$B$2:$AR$55, 12, FALSE), D290=12, VLOOKUP(H290, Film_Workers!$B$2:$AR$55, 13, FALSE)), C290=2015, _xlfn.IFS(D290=1, VLOOKUP(H290, Film_Workers!$B$2:$AR$55, 14, FALSE), D290=2, VLOOKUP(H290, Film_Workers!$B$2:$AR$55, 15, FALSE), D290=3, VLOOKUP(H290, Film_Workers!$B$2:$AR$55, 16, FALSE), D290=4, VLOOKUP(H290, Film_Workers!$B$2:$AR$55, 17, FALSE), D290=5, VLOOKUP(H290, Film_Workers!$B$2:$AR$55, 18, FALSE), D290=6, VLOOKUP(H290, Film_Workers!$B$2:$AR$55, 19, FALSE), D290=7, VLOOKUP(H290, Film_Workers!$B$2:$AR$55, 20, FALSE), D290=8, VLOOKUP(H290, Film_Workers!$B$2:$AR$55, 21, FALSE), D290=9, VLOOKUP(H290, Film_Workers!$B$2:$AR$55, 22, FALSE), D290=10, VLOOKUP(H290, Film_Workers!$B$2:$AR$55, 23, FALSE), D290=11, VLOOKUP(H290, Film_Workers!$B$2:$AR$55, 24, FALSE), D290=12, VLOOKUP(H290, Film_Workers!$B$2:$AR$55, 25, FALSE)), C290=2016, _xlfn.IFS(D290=1, VLOOKUP(H290, Film_Workers!$B$2:$AR$55, 26, FALSE), D290=2, VLOOKUP(H290, Film_Workers!$B$2:$AR$55, 27, FALSE), D290=3, VLOOKUP(H290, Film_Workers!$B$2:$AR$55, 28, FALSE), D290=4, VLOOKUP(H290, Film_Workers!$B$2:$AR$55, 29, FALSE), D290=5, VLOOKUP(H290, Film_Workers!$B$2:$AR$55, 30, FALSE), D290=6, VLOOKUP(H290, Film_Workers!$B$2:$AR$55, 31, FALSE), D290=7, VLOOKUP(H290, Film_Workers!$B$2:$AR$55, 32, FALSE), D290=8, VLOOKUP(H290, Film_Workers!$B$2:$AR$55, 33, FALSE), D290=9, VLOOKUP(H290, Film_Workers!$B$2:$AR$55, 34, FALSE), D290=10, VLOOKUP(H290, Film_Workers!$B$2:$AR$55, 35, FALSE), D290=11, VLOOKUP(H290, Film_Workers!$B$2:$AR$55, 36, FALSE), D290=12, VLOOKUP(H290, Film_Workers!$B$2:$AR$55, 37, FALSE)), C290=2017, _xlfn.IFS(D290=1, VLOOKUP(H290, Film_Workers!$B$2:$AR$55, 38, FALSE), D290=2, VLOOKUP(H290, Film_Workers!$B$2:$AR$55, 39, FALSE), D290=3, VLOOKUP(H290, Film_Workers!$B$2:$AR$55, 40, FALSE), D290=4, VLOOKUP(H290, Film_Workers!$B$2:$AR$55, 41, FALSE), D290=5, VLOOKUP(H290, Film_Workers!$B$2:$AR$55, 42, FALSE), D290=6, VLOOKUP(H290, Film_Workers!$B$2:$AR$55, 43)))</f>
        <v>0</v>
      </c>
      <c r="W290">
        <f>_xlfn.IFS(C290=2014, _xlfn.IFS(D290=1, VLOOKUP(H290, Priv_Workers!$B$2:$AR$55, 2, FALSE), D290=2, VLOOKUP(H290, Priv_Workers!$B$2:$AR$55, 3, FALSE), D290=3, VLOOKUP(H290, Priv_Workers!$B$2:$AR$55, 4, FALSE), D290=4, VLOOKUP(H290, Priv_Workers!$B$2:$AR$55, 5, FALSE), D290=5, VLOOKUP(H290, Priv_Workers!$B$2:$AR$55, 6, FALSE), D290=6, VLOOKUP(H290, Priv_Workers!$B$2:$AR$55, 7, FALSE), D290=7, VLOOKUP(H290, Priv_Workers!$B$2:$AR$55, 8, FALSE), D290=8, VLOOKUP(H290, Priv_Workers!$B$2:$AR$55, 9, FALSE), D290=9, VLOOKUP(H290, Priv_Workers!$B$2:$AR$55, 10, FALSE), D290=10, VLOOKUP(H290, Priv_Workers!$B$2:$AR$55, 11, FALSE), D290=11, VLOOKUP(H290, Priv_Workers!$B$2:$AR$55, 12, FALSE), D290=12, VLOOKUP(H290, Priv_Workers!$B$2:$AR$55, 13, FALSE)), C290=2015, _xlfn.IFS(D290=1, VLOOKUP(H290, Priv_Workers!$B$2:$AR$55, 14, FALSE), D290=2, VLOOKUP(H290, Priv_Workers!$B$2:$AR$55, 15, FALSE), D290=3, VLOOKUP(H290, Priv_Workers!$B$2:$AR$55, 16, FALSE), D290=4, VLOOKUP(H290, Priv_Workers!$B$2:$AR$55, 17, FALSE), D290=5, VLOOKUP(H290, Priv_Workers!$B$2:$AR$55, 18, FALSE), D290=6, VLOOKUP(H290, Priv_Workers!$B$2:$AR$55, 19, FALSE), D290=7, VLOOKUP(H290, Priv_Workers!$B$2:$AR$55, 20, FALSE), D290=8, VLOOKUP(H290, Priv_Workers!$B$2:$AR$55, 21, FALSE), D290=9, VLOOKUP(H290, Priv_Workers!$B$2:$AR$55, 22, FALSE), D290=10, VLOOKUP(H290, Priv_Workers!$B$2:$AR$55, 23, FALSE), D290=11, VLOOKUP(H290, Priv_Workers!$B$2:$AR$55, 24, FALSE), D290=12, VLOOKUP(H290, Priv_Workers!$B$2:$AR$55, 25, FALSE)), C290=2016, _xlfn.IFS(D290=1, VLOOKUP(H290, Priv_Workers!$B$2:$AR$55, 26, FALSE), D290=2, VLOOKUP(H290, Priv_Workers!$B$2:$AR$55, 27, FALSE), D290=3, VLOOKUP(H290, Priv_Workers!$B$2:$AR$55, 28, FALSE), D290=4, VLOOKUP(H290, Priv_Workers!$B$2:$AR$55, 29, FALSE), D290=5, VLOOKUP(H290, Priv_Workers!$B$2:$AR$55, 30, FALSE), D290=6, VLOOKUP(H290, Priv_Workers!$B$2:$AR$55, 31, FALSE), D290=7, VLOOKUP(H290, Priv_Workers!$B$2:$AR$55, 32, FALSE), D290=8, VLOOKUP(H290, Priv_Workers!$B$2:$AR$55, 33, FALSE), D290=9, VLOOKUP(H290, Priv_Workers!$B$2:$AR$55, 34, FALSE), D290=10, VLOOKUP(H290, Priv_Workers!$B$2:$AR$55, 35, FALSE), D290=11, VLOOKUP(H290, Priv_Workers!$B$2:$AR$55, 36, FALSE), D290=12, VLOOKUP(H290, Priv_Workers!$B$2:$AR$55, 37, FALSE)), C290=2017, _xlfn.IFS(D290=1, VLOOKUP(H290, Priv_Workers!$B$2:$AR$55, 38, FALSE), D290=2, VLOOKUP(H290, Priv_Workers!$B$2:$AR$55, 39, FALSE), D290=3, VLOOKUP(H290, Priv_Workers!$B$2:$AR$55, 40, FALSE), D290=4, VLOOKUP(H290, Priv_Workers!$B$2:$AR$55, 41, FALSE), D290=5, VLOOKUP(H290, Priv_Workers!$B$2:$AR$55, 42, FALSE), D290=6, VLOOKUP(H290, Priv_Workers!$B$2:$AR$55, 43)))</f>
        <v>0</v>
      </c>
      <c r="X290" s="15" t="e">
        <f t="shared" si="35"/>
        <v>#DIV/0!</v>
      </c>
      <c r="Y290" s="8">
        <f>_xlfn.IFS(C290=2014, _xlfn.IFS(E290=1, VLOOKUP(H290, Wage_Info!$B$2:$AD$55, 2, FALSE), E290=2, VLOOKUP(H290, Wage_Info!$B$2:$AD$55, 3, FALSE), E290=3, VLOOKUP(H290, Wage_Info!$B$2:$AD$55, 4, FALSE), E290=4, VLOOKUP(H290, Wage_Info!$B$2:$AD$55, 5, FALSE)), C290=2015, _xlfn.IFS(E290=1, VLOOKUP(H290, Wage_Info!$B$2:$AD$55, 6, FALSE), E290=2, VLOOKUP(H290, Wage_Info!$B$2:$AD$55, 7, FALSE), E290=3, VLOOKUP(H290, Wage_Info!$B$2:$AD$55, 8, FALSE), E290=4, VLOOKUP(H290, Wage_Info!$B$2:$AD$55, 9, FALSE)), C290=2016, _xlfn.IFS(E290=1, VLOOKUP(H290, Wage_Info!$B$2:$AD$55, 10, FALSE), E290=2, VLOOKUP(H290, Wage_Info!$B$2:$AD$55, 11, FALSE), E290=3, VLOOKUP(H290, Wage_Info!$B$2:$AD$55, 12, FALSE), E290=4, VLOOKUP(H290, Wage_Info!$B$2:$AD$55, 13, FALSE)), C290=2017, _xlfn.IFS(E290=1, VLOOKUP(H290, Wage_Info!$B$2:$AD$55, 14, FALSE), E290=2, VLOOKUP(H290, Wage_Info!$B$2:$AD$55, 15, FALSE)))</f>
        <v>0</v>
      </c>
      <c r="Z290" s="8">
        <f>_xlfn.IFS(C290=2014, _xlfn.IFS(E290=1, VLOOKUP(H290, Wage_Info!$B$2:$AD$55, 16, FALSE), E290=2, VLOOKUP(H290, Wage_Info!$B$2:$AD$55, 17, FALSE), E290=3, VLOOKUP(H290, Wage_Info!$B$2:$AD$55, 18, FALSE), E290=4, VLOOKUP(H290, Wage_Info!$B$2:$AD$55, 19, FALSE)), C290=2015, _xlfn.IFS(E290=1, VLOOKUP(H290, Wage_Info!$B$2:$AD$55, 20, FALSE), E290=2, VLOOKUP(H290, Wage_Info!$B$2:$AD$55, 21, FALSE), E290=3, VLOOKUP(H290, Wage_Info!$B$2:$AD$55, 22, FALSE), E290=4, VLOOKUP(H290, Wage_Info!$B$2:$AD$55, 23, FALSE)), C290=2016, _xlfn.IFS(E290=1, VLOOKUP(H290, Wage_Info!$B$2:$AD$55, 24, FALSE), E290=2, VLOOKUP(H290, Wage_Info!$B$2:$AD$55, 25, FALSE), E290=3, VLOOKUP(H290, Wage_Info!$B$2:$AD$55, 26, FALSE), E290=4, VLOOKUP(H290, Wage_Info!$B$2:$AD$55, 27, FALSE)), C290=2017, _xlfn.IFS(E290=1, VLOOKUP(H290, Wage_Info!$B$2:$AD$55, 28, FALSE), E290=2, VLOOKUP(H290, Wage_Info!$B$2:$AD$55, 29, FALSE)))</f>
        <v>0</v>
      </c>
      <c r="AA290" s="16" t="e">
        <f t="shared" si="36"/>
        <v>#DIV/0!</v>
      </c>
      <c r="AB290">
        <f>Key!C396</f>
        <v>1</v>
      </c>
      <c r="AC290">
        <f t="shared" si="37"/>
        <v>0</v>
      </c>
      <c r="AD290">
        <f t="shared" si="38"/>
        <v>0</v>
      </c>
      <c r="AE290">
        <f t="shared" si="39"/>
        <v>0</v>
      </c>
    </row>
    <row r="291" spans="1:31" x14ac:dyDescent="0.3">
      <c r="A291">
        <v>410</v>
      </c>
      <c r="B291">
        <v>90</v>
      </c>
      <c r="C291">
        <v>2014</v>
      </c>
      <c r="D291">
        <v>6</v>
      </c>
      <c r="E291">
        <f t="shared" si="32"/>
        <v>2</v>
      </c>
      <c r="F291">
        <v>2015</v>
      </c>
      <c r="G291" t="s">
        <v>297</v>
      </c>
      <c r="H291" s="13">
        <f>VALUE(IF(G291="foreign",53,SUBSTITUTE(G291,G291,VLOOKUP(G291,Key!$F$2:$G$55,2,))))</f>
        <v>39</v>
      </c>
      <c r="I291" t="s">
        <v>185</v>
      </c>
      <c r="J291">
        <f>VALUE(_xlfn.IFS(I291="foreign",53,I291="fictional",54,NOT(OR(I291="foreign",I291="fictional")),SUBSTITUTE(I291,I291,VLOOKUP(I291,Key!$F$2:$G$55,2,))))</f>
        <v>33</v>
      </c>
      <c r="K291">
        <f t="shared" si="33"/>
        <v>0</v>
      </c>
      <c r="L291">
        <f>VLOOKUP(H291, Key!$G$2:$J$54, 2)</f>
        <v>4</v>
      </c>
      <c r="M291">
        <f>VLOOKUP(J291, Key!$G$2:$J$54, 2)</f>
        <v>3</v>
      </c>
      <c r="N291">
        <f>VLOOKUP("*"&amp;G291&amp;"*",Key!$M$2:$N$6,2,FALSE)</f>
        <v>2</v>
      </c>
      <c r="O291">
        <f>VLOOKUP("*"&amp;G291&amp;"*",Key!$Q$2:$R$11,2,FALSE)</f>
        <v>3</v>
      </c>
      <c r="P291">
        <v>2772</v>
      </c>
      <c r="Q291" s="8">
        <v>30000000</v>
      </c>
      <c r="R291" t="s">
        <v>517</v>
      </c>
      <c r="S291">
        <f>VLOOKUP(R291, Key!$T$2:$U$27, 2, FALSE)</f>
        <v>15</v>
      </c>
      <c r="T291">
        <f t="shared" si="34"/>
        <v>1</v>
      </c>
      <c r="U291">
        <f>_xlfn.IFS(F291=2017, VLOOKUP(H291, 'State Pop'!$B$2:$F$55,5),F291=2016, VLOOKUP(H291, 'State Pop'!$B$2:$F$55,4), F291=2015, VLOOKUP(H291, 'State Pop'!$B$2:$F$55,3), F291=2014, VLOOKUP(H291, 'State Pop'!$B$2:$F$55,2))</f>
        <v>12791124</v>
      </c>
      <c r="V291">
        <f>_xlfn.IFS(C291=2014, _xlfn.IFS(D291=1, VLOOKUP(H291, Film_Workers!$B$2:$AR$55, 2, FALSE), D291=2, VLOOKUP(H291, Film_Workers!$B$2:$AR$55, 3, FALSE), D291=3, VLOOKUP(H291, Film_Workers!$B$2:$AR$55, 4, FALSE), D291=4, VLOOKUP(H291, Film_Workers!$B$2:$AR$55, 5, FALSE), D291=5, VLOOKUP(H291, Film_Workers!$B$2:$AR$55, 6, FALSE), D291=6, VLOOKUP(H291, Film_Workers!$B$2:$AR$55, 7, FALSE), D291=7, VLOOKUP(H291, Film_Workers!$B$2:$AR$55, 8, FALSE), D291=8, VLOOKUP(H291, Film_Workers!$B$2:$AR$55, 9, FALSE), D291=9, VLOOKUP(H291, Film_Workers!$B$2:$AR$55, 10, FALSE), D291=10, VLOOKUP(H291, Film_Workers!$B$2:$AR$55, 11, FALSE), D291=11, VLOOKUP(H291, Film_Workers!$B$2:$AR$55, 12, FALSE), D291=12, VLOOKUP(H291, Film_Workers!$B$2:$AR$55, 13, FALSE)), C291=2015, _xlfn.IFS(D291=1, VLOOKUP(H291, Film_Workers!$B$2:$AR$55, 14, FALSE), D291=2, VLOOKUP(H291, Film_Workers!$B$2:$AR$55, 15, FALSE), D291=3, VLOOKUP(H291, Film_Workers!$B$2:$AR$55, 16, FALSE), D291=4, VLOOKUP(H291, Film_Workers!$B$2:$AR$55, 17, FALSE), D291=5, VLOOKUP(H291, Film_Workers!$B$2:$AR$55, 18, FALSE), D291=6, VLOOKUP(H291, Film_Workers!$B$2:$AR$55, 19, FALSE), D291=7, VLOOKUP(H291, Film_Workers!$B$2:$AR$55, 20, FALSE), D291=8, VLOOKUP(H291, Film_Workers!$B$2:$AR$55, 21, FALSE), D291=9, VLOOKUP(H291, Film_Workers!$B$2:$AR$55, 22, FALSE), D291=10, VLOOKUP(H291, Film_Workers!$B$2:$AR$55, 23, FALSE), D291=11, VLOOKUP(H291, Film_Workers!$B$2:$AR$55, 24, FALSE), D291=12, VLOOKUP(H291, Film_Workers!$B$2:$AR$55, 25, FALSE)), C291=2016, _xlfn.IFS(D291=1, VLOOKUP(H291, Film_Workers!$B$2:$AR$55, 26, FALSE), D291=2, VLOOKUP(H291, Film_Workers!$B$2:$AR$55, 27, FALSE), D291=3, VLOOKUP(H291, Film_Workers!$B$2:$AR$55, 28, FALSE), D291=4, VLOOKUP(H291, Film_Workers!$B$2:$AR$55, 29, FALSE), D291=5, VLOOKUP(H291, Film_Workers!$B$2:$AR$55, 30, FALSE), D291=6, VLOOKUP(H291, Film_Workers!$B$2:$AR$55, 31, FALSE), D291=7, VLOOKUP(H291, Film_Workers!$B$2:$AR$55, 32, FALSE), D291=8, VLOOKUP(H291, Film_Workers!$B$2:$AR$55, 33, FALSE), D291=9, VLOOKUP(H291, Film_Workers!$B$2:$AR$55, 34, FALSE), D291=10, VLOOKUP(H291, Film_Workers!$B$2:$AR$55, 35, FALSE), D291=11, VLOOKUP(H291, Film_Workers!$B$2:$AR$55, 36, FALSE), D291=12, VLOOKUP(H291, Film_Workers!$B$2:$AR$55, 37, FALSE)), C291=2017, _xlfn.IFS(D291=1, VLOOKUP(H291, Film_Workers!$B$2:$AR$55, 38, FALSE), D291=2, VLOOKUP(H291, Film_Workers!$B$2:$AR$55, 39, FALSE), D291=3, VLOOKUP(H291, Film_Workers!$B$2:$AR$55, 40, FALSE), D291=4, VLOOKUP(H291, Film_Workers!$B$2:$AR$55, 41, FALSE), D291=5, VLOOKUP(H291, Film_Workers!$B$2:$AR$55, 42, FALSE), D291=6, VLOOKUP(H291, Film_Workers!$B$2:$AR$55, 43)))</f>
        <v>2826</v>
      </c>
      <c r="W291">
        <f>_xlfn.IFS(C291=2014, _xlfn.IFS(D291=1, VLOOKUP(H291, Priv_Workers!$B$2:$AR$55, 2, FALSE), D291=2, VLOOKUP(H291, Priv_Workers!$B$2:$AR$55, 3, FALSE), D291=3, VLOOKUP(H291, Priv_Workers!$B$2:$AR$55, 4, FALSE), D291=4, VLOOKUP(H291, Priv_Workers!$B$2:$AR$55, 5, FALSE), D291=5, VLOOKUP(H291, Priv_Workers!$B$2:$AR$55, 6, FALSE), D291=6, VLOOKUP(H291, Priv_Workers!$B$2:$AR$55, 7, FALSE), D291=7, VLOOKUP(H291, Priv_Workers!$B$2:$AR$55, 8, FALSE), D291=8, VLOOKUP(H291, Priv_Workers!$B$2:$AR$55, 9, FALSE), D291=9, VLOOKUP(H291, Priv_Workers!$B$2:$AR$55, 10, FALSE), D291=10, VLOOKUP(H291, Priv_Workers!$B$2:$AR$55, 11, FALSE), D291=11, VLOOKUP(H291, Priv_Workers!$B$2:$AR$55, 12, FALSE), D291=12, VLOOKUP(H291, Priv_Workers!$B$2:$AR$55, 13, FALSE)), C291=2015, _xlfn.IFS(D291=1, VLOOKUP(H291, Priv_Workers!$B$2:$AR$55, 14, FALSE), D291=2, VLOOKUP(H291, Priv_Workers!$B$2:$AR$55, 15, FALSE), D291=3, VLOOKUP(H291, Priv_Workers!$B$2:$AR$55, 16, FALSE), D291=4, VLOOKUP(H291, Priv_Workers!$B$2:$AR$55, 17, FALSE), D291=5, VLOOKUP(H291, Priv_Workers!$B$2:$AR$55, 18, FALSE), D291=6, VLOOKUP(H291, Priv_Workers!$B$2:$AR$55, 19, FALSE), D291=7, VLOOKUP(H291, Priv_Workers!$B$2:$AR$55, 20, FALSE), D291=8, VLOOKUP(H291, Priv_Workers!$B$2:$AR$55, 21, FALSE), D291=9, VLOOKUP(H291, Priv_Workers!$B$2:$AR$55, 22, FALSE), D291=10, VLOOKUP(H291, Priv_Workers!$B$2:$AR$55, 23, FALSE), D291=11, VLOOKUP(H291, Priv_Workers!$B$2:$AR$55, 24, FALSE), D291=12, VLOOKUP(H291, Priv_Workers!$B$2:$AR$55, 25, FALSE)), C291=2016, _xlfn.IFS(D291=1, VLOOKUP(H291, Priv_Workers!$B$2:$AR$55, 26, FALSE), D291=2, VLOOKUP(H291, Priv_Workers!$B$2:$AR$55, 27, FALSE), D291=3, VLOOKUP(H291, Priv_Workers!$B$2:$AR$55, 28, FALSE), D291=4, VLOOKUP(H291, Priv_Workers!$B$2:$AR$55, 29, FALSE), D291=5, VLOOKUP(H291, Priv_Workers!$B$2:$AR$55, 30, FALSE), D291=6, VLOOKUP(H291, Priv_Workers!$B$2:$AR$55, 31, FALSE), D291=7, VLOOKUP(H291, Priv_Workers!$B$2:$AR$55, 32, FALSE), D291=8, VLOOKUP(H291, Priv_Workers!$B$2:$AR$55, 33, FALSE), D291=9, VLOOKUP(H291, Priv_Workers!$B$2:$AR$55, 34, FALSE), D291=10, VLOOKUP(H291, Priv_Workers!$B$2:$AR$55, 35, FALSE), D291=11, VLOOKUP(H291, Priv_Workers!$B$2:$AR$55, 36, FALSE), D291=12, VLOOKUP(H291, Priv_Workers!$B$2:$AR$55, 37, FALSE)), C291=2017, _xlfn.IFS(D291=1, VLOOKUP(H291, Priv_Workers!$B$2:$AR$55, 38, FALSE), D291=2, VLOOKUP(H291, Priv_Workers!$B$2:$AR$55, 39, FALSE), D291=3, VLOOKUP(H291, Priv_Workers!$B$2:$AR$55, 40, FALSE), D291=4, VLOOKUP(H291, Priv_Workers!$B$2:$AR$55, 41, FALSE), D291=5, VLOOKUP(H291, Priv_Workers!$B$2:$AR$55, 42, FALSE), D291=6, VLOOKUP(H291, Priv_Workers!$B$2:$AR$55, 43)))</f>
        <v>5025028</v>
      </c>
      <c r="X291" s="15">
        <f t="shared" si="35"/>
        <v>5.6238492601434265E-4</v>
      </c>
      <c r="Y291" s="8">
        <f>_xlfn.IFS(C291=2014, _xlfn.IFS(E291=1, VLOOKUP(H291, Wage_Info!$B$2:$AD$55, 2, FALSE), E291=2, VLOOKUP(H291, Wage_Info!$B$2:$AD$55, 3, FALSE), E291=3, VLOOKUP(H291, Wage_Info!$B$2:$AD$55, 4, FALSE), E291=4, VLOOKUP(H291, Wage_Info!$B$2:$AD$55, 5, FALSE)), C291=2015, _xlfn.IFS(E291=1, VLOOKUP(H291, Wage_Info!$B$2:$AD$55, 6, FALSE), E291=2, VLOOKUP(H291, Wage_Info!$B$2:$AD$55, 7, FALSE), E291=3, VLOOKUP(H291, Wage_Info!$B$2:$AD$55, 8, FALSE), E291=4, VLOOKUP(H291, Wage_Info!$B$2:$AD$55, 9, FALSE)), C291=2016, _xlfn.IFS(E291=1, VLOOKUP(H291, Wage_Info!$B$2:$AD$55, 10, FALSE), E291=2, VLOOKUP(H291, Wage_Info!$B$2:$AD$55, 11, FALSE), E291=3, VLOOKUP(H291, Wage_Info!$B$2:$AD$55, 12, FALSE), E291=4, VLOOKUP(H291, Wage_Info!$B$2:$AD$55, 13, FALSE)), C291=2017, _xlfn.IFS(E291=1, VLOOKUP(H291, Wage_Info!$B$2:$AD$55, 14, FALSE), E291=2, VLOOKUP(H291, Wage_Info!$B$2:$AD$55, 15, FALSE)))</f>
        <v>40453373</v>
      </c>
      <c r="Z291" s="8">
        <f>_xlfn.IFS(C291=2014, _xlfn.IFS(E291=1, VLOOKUP(H291, Wage_Info!$B$2:$AD$55, 16, FALSE), E291=2, VLOOKUP(H291, Wage_Info!$B$2:$AD$55, 17, FALSE), E291=3, VLOOKUP(H291, Wage_Info!$B$2:$AD$55, 18, FALSE), E291=4, VLOOKUP(H291, Wage_Info!$B$2:$AD$55, 19, FALSE)), C291=2015, _xlfn.IFS(E291=1, VLOOKUP(H291, Wage_Info!$B$2:$AD$55, 20, FALSE), E291=2, VLOOKUP(H291, Wage_Info!$B$2:$AD$55, 21, FALSE), E291=3, VLOOKUP(H291, Wage_Info!$B$2:$AD$55, 22, FALSE), E291=4, VLOOKUP(H291, Wage_Info!$B$2:$AD$55, 23, FALSE)), C291=2016, _xlfn.IFS(E291=1, VLOOKUP(H291, Wage_Info!$B$2:$AD$55, 24, FALSE), E291=2, VLOOKUP(H291, Wage_Info!$B$2:$AD$55, 25, FALSE), E291=3, VLOOKUP(H291, Wage_Info!$B$2:$AD$55, 26, FALSE), E291=4, VLOOKUP(H291, Wage_Info!$B$2:$AD$55, 27, FALSE)), C291=2017, _xlfn.IFS(E291=1, VLOOKUP(H291, Wage_Info!$B$2:$AD$55, 28, FALSE), E291=2, VLOOKUP(H291, Wage_Info!$B$2:$AD$55, 29, FALSE)))</f>
        <v>59744931249</v>
      </c>
      <c r="AA291" s="16">
        <f t="shared" si="36"/>
        <v>6.7710133988441244E-4</v>
      </c>
      <c r="AB291">
        <f>Key!C411</f>
        <v>1</v>
      </c>
      <c r="AC291">
        <f t="shared" si="37"/>
        <v>0</v>
      </c>
      <c r="AD291">
        <f t="shared" si="38"/>
        <v>0</v>
      </c>
      <c r="AE291">
        <f t="shared" si="39"/>
        <v>0</v>
      </c>
    </row>
    <row r="292" spans="1:31" x14ac:dyDescent="0.3">
      <c r="A292">
        <v>411</v>
      </c>
      <c r="B292">
        <v>91</v>
      </c>
      <c r="C292">
        <v>2014</v>
      </c>
      <c r="D292">
        <v>6</v>
      </c>
      <c r="E292">
        <f t="shared" si="32"/>
        <v>2</v>
      </c>
      <c r="F292">
        <v>2015</v>
      </c>
      <c r="G292" t="s">
        <v>184</v>
      </c>
      <c r="H292" s="13">
        <f>VALUE(IF(G292="foreign",53,SUBSTITUTE(G292,G292,VLOOKUP(G292,Key!$F$2:$G$55,2,))))</f>
        <v>5</v>
      </c>
      <c r="I292" t="s">
        <v>705</v>
      </c>
      <c r="J292">
        <f>VALUE(_xlfn.IFS(I292="foreign",53,I292="fictional",54,NOT(OR(I292="foreign",I292="fictional")),SUBSTITUTE(I292,I292,VLOOKUP(I292,Key!$F$2:$G$55,2,))))</f>
        <v>28</v>
      </c>
      <c r="K292">
        <f t="shared" si="33"/>
        <v>0</v>
      </c>
      <c r="L292">
        <f>VLOOKUP(H292, Key!$G$2:$J$54, 2)</f>
        <v>3</v>
      </c>
      <c r="M292">
        <f>VLOOKUP(J292, Key!$G$2:$J$54, 2)</f>
        <v>0</v>
      </c>
      <c r="N292">
        <f>VLOOKUP("*"&amp;G292&amp;"*",Key!$M$2:$N$6,2,FALSE)</f>
        <v>4</v>
      </c>
      <c r="O292">
        <f>VLOOKUP("*"&amp;G292&amp;"*",Key!$Q$2:$R$11,2,FALSE)</f>
        <v>6</v>
      </c>
      <c r="P292">
        <v>2720</v>
      </c>
      <c r="Q292" s="8">
        <v>2000000</v>
      </c>
      <c r="R292" t="s">
        <v>176</v>
      </c>
      <c r="S292">
        <f>VLOOKUP(R292, Key!$T$2:$U$27, 2, FALSE)</f>
        <v>3</v>
      </c>
      <c r="T292">
        <f t="shared" si="34"/>
        <v>0</v>
      </c>
      <c r="U292">
        <f>_xlfn.IFS(F292=2017, VLOOKUP(H292, 'State Pop'!$B$2:$F$55,5),F292=2016, VLOOKUP(H292, 'State Pop'!$B$2:$F$55,4), F292=2015, VLOOKUP(H292, 'State Pop'!$B$2:$F$55,3), F292=2014, VLOOKUP(H292, 'State Pop'!$B$2:$F$55,2))</f>
        <v>39032444</v>
      </c>
      <c r="V292">
        <f>_xlfn.IFS(C292=2014, _xlfn.IFS(D292=1, VLOOKUP(H292, Film_Workers!$B$2:$AR$55, 2, FALSE), D292=2, VLOOKUP(H292, Film_Workers!$B$2:$AR$55, 3, FALSE), D292=3, VLOOKUP(H292, Film_Workers!$B$2:$AR$55, 4, FALSE), D292=4, VLOOKUP(H292, Film_Workers!$B$2:$AR$55, 5, FALSE), D292=5, VLOOKUP(H292, Film_Workers!$B$2:$AR$55, 6, FALSE), D292=6, VLOOKUP(H292, Film_Workers!$B$2:$AR$55, 7, FALSE), D292=7, VLOOKUP(H292, Film_Workers!$B$2:$AR$55, 8, FALSE), D292=8, VLOOKUP(H292, Film_Workers!$B$2:$AR$55, 9, FALSE), D292=9, VLOOKUP(H292, Film_Workers!$B$2:$AR$55, 10, FALSE), D292=10, VLOOKUP(H292, Film_Workers!$B$2:$AR$55, 11, FALSE), D292=11, VLOOKUP(H292, Film_Workers!$B$2:$AR$55, 12, FALSE), D292=12, VLOOKUP(H292, Film_Workers!$B$2:$AR$55, 13, FALSE)), C292=2015, _xlfn.IFS(D292=1, VLOOKUP(H292, Film_Workers!$B$2:$AR$55, 14, FALSE), D292=2, VLOOKUP(H292, Film_Workers!$B$2:$AR$55, 15, FALSE), D292=3, VLOOKUP(H292, Film_Workers!$B$2:$AR$55, 16, FALSE), D292=4, VLOOKUP(H292, Film_Workers!$B$2:$AR$55, 17, FALSE), D292=5, VLOOKUP(H292, Film_Workers!$B$2:$AR$55, 18, FALSE), D292=6, VLOOKUP(H292, Film_Workers!$B$2:$AR$55, 19, FALSE), D292=7, VLOOKUP(H292, Film_Workers!$B$2:$AR$55, 20, FALSE), D292=8, VLOOKUP(H292, Film_Workers!$B$2:$AR$55, 21, FALSE), D292=9, VLOOKUP(H292, Film_Workers!$B$2:$AR$55, 22, FALSE), D292=10, VLOOKUP(H292, Film_Workers!$B$2:$AR$55, 23, FALSE), D292=11, VLOOKUP(H292, Film_Workers!$B$2:$AR$55, 24, FALSE), D292=12, VLOOKUP(H292, Film_Workers!$B$2:$AR$55, 25, FALSE)), C292=2016, _xlfn.IFS(D292=1, VLOOKUP(H292, Film_Workers!$B$2:$AR$55, 26, FALSE), D292=2, VLOOKUP(H292, Film_Workers!$B$2:$AR$55, 27, FALSE), D292=3, VLOOKUP(H292, Film_Workers!$B$2:$AR$55, 28, FALSE), D292=4, VLOOKUP(H292, Film_Workers!$B$2:$AR$55, 29, FALSE), D292=5, VLOOKUP(H292, Film_Workers!$B$2:$AR$55, 30, FALSE), D292=6, VLOOKUP(H292, Film_Workers!$B$2:$AR$55, 31, FALSE), D292=7, VLOOKUP(H292, Film_Workers!$B$2:$AR$55, 32, FALSE), D292=8, VLOOKUP(H292, Film_Workers!$B$2:$AR$55, 33, FALSE), D292=9, VLOOKUP(H292, Film_Workers!$B$2:$AR$55, 34, FALSE), D292=10, VLOOKUP(H292, Film_Workers!$B$2:$AR$55, 35, FALSE), D292=11, VLOOKUP(H292, Film_Workers!$B$2:$AR$55, 36, FALSE), D292=12, VLOOKUP(H292, Film_Workers!$B$2:$AR$55, 37, FALSE)), C292=2017, _xlfn.IFS(D292=1, VLOOKUP(H292, Film_Workers!$B$2:$AR$55, 38, FALSE), D292=2, VLOOKUP(H292, Film_Workers!$B$2:$AR$55, 39, FALSE), D292=3, VLOOKUP(H292, Film_Workers!$B$2:$AR$55, 40, FALSE), D292=4, VLOOKUP(H292, Film_Workers!$B$2:$AR$55, 41, FALSE), D292=5, VLOOKUP(H292, Film_Workers!$B$2:$AR$55, 42, FALSE), D292=6, VLOOKUP(H292, Film_Workers!$B$2:$AR$55, 43)))</f>
        <v>107562</v>
      </c>
      <c r="W292">
        <f>_xlfn.IFS(C292=2014, _xlfn.IFS(D292=1, VLOOKUP(H292, Priv_Workers!$B$2:$AR$55, 2, FALSE), D292=2, VLOOKUP(H292, Priv_Workers!$B$2:$AR$55, 3, FALSE), D292=3, VLOOKUP(H292, Priv_Workers!$B$2:$AR$55, 4, FALSE), D292=4, VLOOKUP(H292, Priv_Workers!$B$2:$AR$55, 5, FALSE), D292=5, VLOOKUP(H292, Priv_Workers!$B$2:$AR$55, 6, FALSE), D292=6, VLOOKUP(H292, Priv_Workers!$B$2:$AR$55, 7, FALSE), D292=7, VLOOKUP(H292, Priv_Workers!$B$2:$AR$55, 8, FALSE), D292=8, VLOOKUP(H292, Priv_Workers!$B$2:$AR$55, 9, FALSE), D292=9, VLOOKUP(H292, Priv_Workers!$B$2:$AR$55, 10, FALSE), D292=10, VLOOKUP(H292, Priv_Workers!$B$2:$AR$55, 11, FALSE), D292=11, VLOOKUP(H292, Priv_Workers!$B$2:$AR$55, 12, FALSE), D292=12, VLOOKUP(H292, Priv_Workers!$B$2:$AR$55, 13, FALSE)), C292=2015, _xlfn.IFS(D292=1, VLOOKUP(H292, Priv_Workers!$B$2:$AR$55, 14, FALSE), D292=2, VLOOKUP(H292, Priv_Workers!$B$2:$AR$55, 15, FALSE), D292=3, VLOOKUP(H292, Priv_Workers!$B$2:$AR$55, 16, FALSE), D292=4, VLOOKUP(H292, Priv_Workers!$B$2:$AR$55, 17, FALSE), D292=5, VLOOKUP(H292, Priv_Workers!$B$2:$AR$55, 18, FALSE), D292=6, VLOOKUP(H292, Priv_Workers!$B$2:$AR$55, 19, FALSE), D292=7, VLOOKUP(H292, Priv_Workers!$B$2:$AR$55, 20, FALSE), D292=8, VLOOKUP(H292, Priv_Workers!$B$2:$AR$55, 21, FALSE), D292=9, VLOOKUP(H292, Priv_Workers!$B$2:$AR$55, 22, FALSE), D292=10, VLOOKUP(H292, Priv_Workers!$B$2:$AR$55, 23, FALSE), D292=11, VLOOKUP(H292, Priv_Workers!$B$2:$AR$55, 24, FALSE), D292=12, VLOOKUP(H292, Priv_Workers!$B$2:$AR$55, 25, FALSE)), C292=2016, _xlfn.IFS(D292=1, VLOOKUP(H292, Priv_Workers!$B$2:$AR$55, 26, FALSE), D292=2, VLOOKUP(H292, Priv_Workers!$B$2:$AR$55, 27, FALSE), D292=3, VLOOKUP(H292, Priv_Workers!$B$2:$AR$55, 28, FALSE), D292=4, VLOOKUP(H292, Priv_Workers!$B$2:$AR$55, 29, FALSE), D292=5, VLOOKUP(H292, Priv_Workers!$B$2:$AR$55, 30, FALSE), D292=6, VLOOKUP(H292, Priv_Workers!$B$2:$AR$55, 31, FALSE), D292=7, VLOOKUP(H292, Priv_Workers!$B$2:$AR$55, 32, FALSE), D292=8, VLOOKUP(H292, Priv_Workers!$B$2:$AR$55, 33, FALSE), D292=9, VLOOKUP(H292, Priv_Workers!$B$2:$AR$55, 34, FALSE), D292=10, VLOOKUP(H292, Priv_Workers!$B$2:$AR$55, 35, FALSE), D292=11, VLOOKUP(H292, Priv_Workers!$B$2:$AR$55, 36, FALSE), D292=12, VLOOKUP(H292, Priv_Workers!$B$2:$AR$55, 37, FALSE)), C292=2017, _xlfn.IFS(D292=1, VLOOKUP(H292, Priv_Workers!$B$2:$AR$55, 38, FALSE), D292=2, VLOOKUP(H292, Priv_Workers!$B$2:$AR$55, 39, FALSE), D292=3, VLOOKUP(H292, Priv_Workers!$B$2:$AR$55, 40, FALSE), D292=4, VLOOKUP(H292, Priv_Workers!$B$2:$AR$55, 41, FALSE), D292=5, VLOOKUP(H292, Priv_Workers!$B$2:$AR$55, 42, FALSE), D292=6, VLOOKUP(H292, Priv_Workers!$B$2:$AR$55, 43)))</f>
        <v>13545086</v>
      </c>
      <c r="X292" s="15">
        <f t="shared" si="35"/>
        <v>7.9410348520489275E-3</v>
      </c>
      <c r="Y292" s="8">
        <f>_xlfn.IFS(C292=2014, _xlfn.IFS(E292=1, VLOOKUP(H292, Wage_Info!$B$2:$AD$55, 2, FALSE), E292=2, VLOOKUP(H292, Wage_Info!$B$2:$AD$55, 3, FALSE), E292=3, VLOOKUP(H292, Wage_Info!$B$2:$AD$55, 4, FALSE), E292=4, VLOOKUP(H292, Wage_Info!$B$2:$AD$55, 5, FALSE)), C292=2015, _xlfn.IFS(E292=1, VLOOKUP(H292, Wage_Info!$B$2:$AD$55, 6, FALSE), E292=2, VLOOKUP(H292, Wage_Info!$B$2:$AD$55, 7, FALSE), E292=3, VLOOKUP(H292, Wage_Info!$B$2:$AD$55, 8, FALSE), E292=4, VLOOKUP(H292, Wage_Info!$B$2:$AD$55, 9, FALSE)), C292=2016, _xlfn.IFS(E292=1, VLOOKUP(H292, Wage_Info!$B$2:$AD$55, 10, FALSE), E292=2, VLOOKUP(H292, Wage_Info!$B$2:$AD$55, 11, FALSE), E292=3, VLOOKUP(H292, Wage_Info!$B$2:$AD$55, 12, FALSE), E292=4, VLOOKUP(H292, Wage_Info!$B$2:$AD$55, 13, FALSE)), C292=2017, _xlfn.IFS(E292=1, VLOOKUP(H292, Wage_Info!$B$2:$AD$55, 14, FALSE), E292=2, VLOOKUP(H292, Wage_Info!$B$2:$AD$55, 15, FALSE)))</f>
        <v>2677662977</v>
      </c>
      <c r="Z292" s="8">
        <f>_xlfn.IFS(C292=2014, _xlfn.IFS(E292=1, VLOOKUP(H292, Wage_Info!$B$2:$AD$55, 16, FALSE), E292=2, VLOOKUP(H292, Wage_Info!$B$2:$AD$55, 17, FALSE), E292=3, VLOOKUP(H292, Wage_Info!$B$2:$AD$55, 18, FALSE), E292=4, VLOOKUP(H292, Wage_Info!$B$2:$AD$55, 19, FALSE)), C292=2015, _xlfn.IFS(E292=1, VLOOKUP(H292, Wage_Info!$B$2:$AD$55, 20, FALSE), E292=2, VLOOKUP(H292, Wage_Info!$B$2:$AD$55, 21, FALSE), E292=3, VLOOKUP(H292, Wage_Info!$B$2:$AD$55, 22, FALSE), E292=4, VLOOKUP(H292, Wage_Info!$B$2:$AD$55, 23, FALSE)), C292=2016, _xlfn.IFS(E292=1, VLOOKUP(H292, Wage_Info!$B$2:$AD$55, 24, FALSE), E292=2, VLOOKUP(H292, Wage_Info!$B$2:$AD$55, 25, FALSE), E292=3, VLOOKUP(H292, Wage_Info!$B$2:$AD$55, 26, FALSE), E292=4, VLOOKUP(H292, Wage_Info!$B$2:$AD$55, 27, FALSE)), C292=2017, _xlfn.IFS(E292=1, VLOOKUP(H292, Wage_Info!$B$2:$AD$55, 28, FALSE), E292=2, VLOOKUP(H292, Wage_Info!$B$2:$AD$55, 29, FALSE)))</f>
        <v>184839785779</v>
      </c>
      <c r="AA292" s="16">
        <f t="shared" si="36"/>
        <v>1.4486399482206144E-2</v>
      </c>
      <c r="AB292">
        <f>Key!C412</f>
        <v>1</v>
      </c>
      <c r="AC292">
        <f t="shared" si="37"/>
        <v>1</v>
      </c>
      <c r="AD292">
        <f t="shared" si="38"/>
        <v>0</v>
      </c>
      <c r="AE292">
        <f t="shared" si="39"/>
        <v>1</v>
      </c>
    </row>
    <row r="293" spans="1:31" x14ac:dyDescent="0.3">
      <c r="A293">
        <v>414</v>
      </c>
      <c r="B293">
        <v>94</v>
      </c>
      <c r="C293">
        <v>2014</v>
      </c>
      <c r="D293">
        <v>6</v>
      </c>
      <c r="E293">
        <f t="shared" si="32"/>
        <v>2</v>
      </c>
      <c r="F293">
        <v>2015</v>
      </c>
      <c r="G293" t="s">
        <v>284</v>
      </c>
      <c r="H293" s="13">
        <f>VALUE(IF(G293="foreign",53,SUBSTITUTE(G293,G293,VLOOKUP(G293,Key!$F$2:$G$55,2,))))</f>
        <v>11</v>
      </c>
      <c r="I293" t="s">
        <v>284</v>
      </c>
      <c r="J293">
        <f>VALUE(_xlfn.IFS(I293="foreign",53,I293="fictional",54,NOT(OR(I293="foreign",I293="fictional")),SUBSTITUTE(I293,I293,VLOOKUP(I293,Key!$F$2:$G$55,2,))))</f>
        <v>11</v>
      </c>
      <c r="K293">
        <f t="shared" si="33"/>
        <v>1</v>
      </c>
      <c r="L293">
        <f>VLOOKUP(H293, Key!$G$2:$J$54, 2)</f>
        <v>5</v>
      </c>
      <c r="M293">
        <f>VLOOKUP(J293, Key!$G$2:$J$54, 2)</f>
        <v>5</v>
      </c>
      <c r="N293">
        <f>VLOOKUP("*"&amp;G293&amp;"*",Key!$M$2:$N$6,2,FALSE)</f>
        <v>3</v>
      </c>
      <c r="O293">
        <f>VLOOKUP("*"&amp;G293&amp;"*",Key!$Q$2:$R$11,2,FALSE)</f>
        <v>7</v>
      </c>
      <c r="P293">
        <v>2622</v>
      </c>
      <c r="Q293" s="8">
        <v>8500000</v>
      </c>
      <c r="R293" t="s">
        <v>215</v>
      </c>
      <c r="S293">
        <f>VLOOKUP(R293, Key!$T$2:$U$27, 2, FALSE)</f>
        <v>7</v>
      </c>
      <c r="T293">
        <f t="shared" si="34"/>
        <v>1</v>
      </c>
      <c r="U293">
        <f>_xlfn.IFS(F293=2017, VLOOKUP(H293, 'State Pop'!$B$2:$F$55,5),F293=2016, VLOOKUP(H293, 'State Pop'!$B$2:$F$55,4), F293=2015, VLOOKUP(H293, 'State Pop'!$B$2:$F$55,3), F293=2014, VLOOKUP(H293, 'State Pop'!$B$2:$F$55,2))</f>
        <v>10199533</v>
      </c>
      <c r="V293">
        <f>_xlfn.IFS(C293=2014, _xlfn.IFS(D293=1, VLOOKUP(H293, Film_Workers!$B$2:$AR$55, 2, FALSE), D293=2, VLOOKUP(H293, Film_Workers!$B$2:$AR$55, 3, FALSE), D293=3, VLOOKUP(H293, Film_Workers!$B$2:$AR$55, 4, FALSE), D293=4, VLOOKUP(H293, Film_Workers!$B$2:$AR$55, 5, FALSE), D293=5, VLOOKUP(H293, Film_Workers!$B$2:$AR$55, 6, FALSE), D293=6, VLOOKUP(H293, Film_Workers!$B$2:$AR$55, 7, FALSE), D293=7, VLOOKUP(H293, Film_Workers!$B$2:$AR$55, 8, FALSE), D293=8, VLOOKUP(H293, Film_Workers!$B$2:$AR$55, 9, FALSE), D293=9, VLOOKUP(H293, Film_Workers!$B$2:$AR$55, 10, FALSE), D293=10, VLOOKUP(H293, Film_Workers!$B$2:$AR$55, 11, FALSE), D293=11, VLOOKUP(H293, Film_Workers!$B$2:$AR$55, 12, FALSE), D293=12, VLOOKUP(H293, Film_Workers!$B$2:$AR$55, 13, FALSE)), C293=2015, _xlfn.IFS(D293=1, VLOOKUP(H293, Film_Workers!$B$2:$AR$55, 14, FALSE), D293=2, VLOOKUP(H293, Film_Workers!$B$2:$AR$55, 15, FALSE), D293=3, VLOOKUP(H293, Film_Workers!$B$2:$AR$55, 16, FALSE), D293=4, VLOOKUP(H293, Film_Workers!$B$2:$AR$55, 17, FALSE), D293=5, VLOOKUP(H293, Film_Workers!$B$2:$AR$55, 18, FALSE), D293=6, VLOOKUP(H293, Film_Workers!$B$2:$AR$55, 19, FALSE), D293=7, VLOOKUP(H293, Film_Workers!$B$2:$AR$55, 20, FALSE), D293=8, VLOOKUP(H293, Film_Workers!$B$2:$AR$55, 21, FALSE), D293=9, VLOOKUP(H293, Film_Workers!$B$2:$AR$55, 22, FALSE), D293=10, VLOOKUP(H293, Film_Workers!$B$2:$AR$55, 23, FALSE), D293=11, VLOOKUP(H293, Film_Workers!$B$2:$AR$55, 24, FALSE), D293=12, VLOOKUP(H293, Film_Workers!$B$2:$AR$55, 25, FALSE)), C293=2016, _xlfn.IFS(D293=1, VLOOKUP(H293, Film_Workers!$B$2:$AR$55, 26, FALSE), D293=2, VLOOKUP(H293, Film_Workers!$B$2:$AR$55, 27, FALSE), D293=3, VLOOKUP(H293, Film_Workers!$B$2:$AR$55, 28, FALSE), D293=4, VLOOKUP(H293, Film_Workers!$B$2:$AR$55, 29, FALSE), D293=5, VLOOKUP(H293, Film_Workers!$B$2:$AR$55, 30, FALSE), D293=6, VLOOKUP(H293, Film_Workers!$B$2:$AR$55, 31, FALSE), D293=7, VLOOKUP(H293, Film_Workers!$B$2:$AR$55, 32, FALSE), D293=8, VLOOKUP(H293, Film_Workers!$B$2:$AR$55, 33, FALSE), D293=9, VLOOKUP(H293, Film_Workers!$B$2:$AR$55, 34, FALSE), D293=10, VLOOKUP(H293, Film_Workers!$B$2:$AR$55, 35, FALSE), D293=11, VLOOKUP(H293, Film_Workers!$B$2:$AR$55, 36, FALSE), D293=12, VLOOKUP(H293, Film_Workers!$B$2:$AR$55, 37, FALSE)), C293=2017, _xlfn.IFS(D293=1, VLOOKUP(H293, Film_Workers!$B$2:$AR$55, 38, FALSE), D293=2, VLOOKUP(H293, Film_Workers!$B$2:$AR$55, 39, FALSE), D293=3, VLOOKUP(H293, Film_Workers!$B$2:$AR$55, 40, FALSE), D293=4, VLOOKUP(H293, Film_Workers!$B$2:$AR$55, 41, FALSE), D293=5, VLOOKUP(H293, Film_Workers!$B$2:$AR$55, 42, FALSE), D293=6, VLOOKUP(H293, Film_Workers!$B$2:$AR$55, 43)))</f>
        <v>4598</v>
      </c>
      <c r="W293">
        <f>_xlfn.IFS(C293=2014, _xlfn.IFS(D293=1, VLOOKUP(H293, Priv_Workers!$B$2:$AR$55, 2, FALSE), D293=2, VLOOKUP(H293, Priv_Workers!$B$2:$AR$55, 3, FALSE), D293=3, VLOOKUP(H293, Priv_Workers!$B$2:$AR$55, 4, FALSE), D293=4, VLOOKUP(H293, Priv_Workers!$B$2:$AR$55, 5, FALSE), D293=5, VLOOKUP(H293, Priv_Workers!$B$2:$AR$55, 6, FALSE), D293=6, VLOOKUP(H293, Priv_Workers!$B$2:$AR$55, 7, FALSE), D293=7, VLOOKUP(H293, Priv_Workers!$B$2:$AR$55, 8, FALSE), D293=8, VLOOKUP(H293, Priv_Workers!$B$2:$AR$55, 9, FALSE), D293=9, VLOOKUP(H293, Priv_Workers!$B$2:$AR$55, 10, FALSE), D293=10, VLOOKUP(H293, Priv_Workers!$B$2:$AR$55, 11, FALSE), D293=11, VLOOKUP(H293, Priv_Workers!$B$2:$AR$55, 12, FALSE), D293=12, VLOOKUP(H293, Priv_Workers!$B$2:$AR$55, 13, FALSE)), C293=2015, _xlfn.IFS(D293=1, VLOOKUP(H293, Priv_Workers!$B$2:$AR$55, 14, FALSE), D293=2, VLOOKUP(H293, Priv_Workers!$B$2:$AR$55, 15, FALSE), D293=3, VLOOKUP(H293, Priv_Workers!$B$2:$AR$55, 16, FALSE), D293=4, VLOOKUP(H293, Priv_Workers!$B$2:$AR$55, 17, FALSE), D293=5, VLOOKUP(H293, Priv_Workers!$B$2:$AR$55, 18, FALSE), D293=6, VLOOKUP(H293, Priv_Workers!$B$2:$AR$55, 19, FALSE), D293=7, VLOOKUP(H293, Priv_Workers!$B$2:$AR$55, 20, FALSE), D293=8, VLOOKUP(H293, Priv_Workers!$B$2:$AR$55, 21, FALSE), D293=9, VLOOKUP(H293, Priv_Workers!$B$2:$AR$55, 22, FALSE), D293=10, VLOOKUP(H293, Priv_Workers!$B$2:$AR$55, 23, FALSE), D293=11, VLOOKUP(H293, Priv_Workers!$B$2:$AR$55, 24, FALSE), D293=12, VLOOKUP(H293, Priv_Workers!$B$2:$AR$55, 25, FALSE)), C293=2016, _xlfn.IFS(D293=1, VLOOKUP(H293, Priv_Workers!$B$2:$AR$55, 26, FALSE), D293=2, VLOOKUP(H293, Priv_Workers!$B$2:$AR$55, 27, FALSE), D293=3, VLOOKUP(H293, Priv_Workers!$B$2:$AR$55, 28, FALSE), D293=4, VLOOKUP(H293, Priv_Workers!$B$2:$AR$55, 29, FALSE), D293=5, VLOOKUP(H293, Priv_Workers!$B$2:$AR$55, 30, FALSE), D293=6, VLOOKUP(H293, Priv_Workers!$B$2:$AR$55, 31, FALSE), D293=7, VLOOKUP(H293, Priv_Workers!$B$2:$AR$55, 32, FALSE), D293=8, VLOOKUP(H293, Priv_Workers!$B$2:$AR$55, 33, FALSE), D293=9, VLOOKUP(H293, Priv_Workers!$B$2:$AR$55, 34, FALSE), D293=10, VLOOKUP(H293, Priv_Workers!$B$2:$AR$55, 35, FALSE), D293=11, VLOOKUP(H293, Priv_Workers!$B$2:$AR$55, 36, FALSE), D293=12, VLOOKUP(H293, Priv_Workers!$B$2:$AR$55, 37, FALSE)), C293=2017, _xlfn.IFS(D293=1, VLOOKUP(H293, Priv_Workers!$B$2:$AR$55, 38, FALSE), D293=2, VLOOKUP(H293, Priv_Workers!$B$2:$AR$55, 39, FALSE), D293=3, VLOOKUP(H293, Priv_Workers!$B$2:$AR$55, 40, FALSE), D293=4, VLOOKUP(H293, Priv_Workers!$B$2:$AR$55, 41, FALSE), D293=5, VLOOKUP(H293, Priv_Workers!$B$2:$AR$55, 42, FALSE), D293=6, VLOOKUP(H293, Priv_Workers!$B$2:$AR$55, 43)))</f>
        <v>3401475</v>
      </c>
      <c r="X293" s="15">
        <f t="shared" si="35"/>
        <v>1.3517665130568356E-3</v>
      </c>
      <c r="Y293" s="8">
        <f>_xlfn.IFS(C293=2014, _xlfn.IFS(E293=1, VLOOKUP(H293, Wage_Info!$B$2:$AD$55, 2, FALSE), E293=2, VLOOKUP(H293, Wage_Info!$B$2:$AD$55, 3, FALSE), E293=3, VLOOKUP(H293, Wage_Info!$B$2:$AD$55, 4, FALSE), E293=4, VLOOKUP(H293, Wage_Info!$B$2:$AD$55, 5, FALSE)), C293=2015, _xlfn.IFS(E293=1, VLOOKUP(H293, Wage_Info!$B$2:$AD$55, 6, FALSE), E293=2, VLOOKUP(H293, Wage_Info!$B$2:$AD$55, 7, FALSE), E293=3, VLOOKUP(H293, Wage_Info!$B$2:$AD$55, 8, FALSE), E293=4, VLOOKUP(H293, Wage_Info!$B$2:$AD$55, 9, FALSE)), C293=2016, _xlfn.IFS(E293=1, VLOOKUP(H293, Wage_Info!$B$2:$AD$55, 10, FALSE), E293=2, VLOOKUP(H293, Wage_Info!$B$2:$AD$55, 11, FALSE), E293=3, VLOOKUP(H293, Wage_Info!$B$2:$AD$55, 12, FALSE), E293=4, VLOOKUP(H293, Wage_Info!$B$2:$AD$55, 13, FALSE)), C293=2017, _xlfn.IFS(E293=1, VLOOKUP(H293, Wage_Info!$B$2:$AD$55, 14, FALSE), E293=2, VLOOKUP(H293, Wage_Info!$B$2:$AD$55, 15, FALSE)))</f>
        <v>46899538</v>
      </c>
      <c r="Z293" s="8">
        <f>_xlfn.IFS(C293=2014, _xlfn.IFS(E293=1, VLOOKUP(H293, Wage_Info!$B$2:$AD$55, 16, FALSE), E293=2, VLOOKUP(H293, Wage_Info!$B$2:$AD$55, 17, FALSE), E293=3, VLOOKUP(H293, Wage_Info!$B$2:$AD$55, 18, FALSE), E293=4, VLOOKUP(H293, Wage_Info!$B$2:$AD$55, 19, FALSE)), C293=2015, _xlfn.IFS(E293=1, VLOOKUP(H293, Wage_Info!$B$2:$AD$55, 20, FALSE), E293=2, VLOOKUP(H293, Wage_Info!$B$2:$AD$55, 21, FALSE), E293=3, VLOOKUP(H293, Wage_Info!$B$2:$AD$55, 22, FALSE), E293=4, VLOOKUP(H293, Wage_Info!$B$2:$AD$55, 23, FALSE)), C293=2016, _xlfn.IFS(E293=1, VLOOKUP(H293, Wage_Info!$B$2:$AD$55, 24, FALSE), E293=2, VLOOKUP(H293, Wage_Info!$B$2:$AD$55, 25, FALSE), E293=3, VLOOKUP(H293, Wage_Info!$B$2:$AD$55, 26, FALSE), E293=4, VLOOKUP(H293, Wage_Info!$B$2:$AD$55, 27, FALSE)), C293=2017, _xlfn.IFS(E293=1, VLOOKUP(H293, Wage_Info!$B$2:$AD$55, 28, FALSE), E293=2, VLOOKUP(H293, Wage_Info!$B$2:$AD$55, 29, FALSE)))</f>
        <v>39270356607</v>
      </c>
      <c r="AA293" s="16">
        <f t="shared" si="36"/>
        <v>1.1942732903943145E-3</v>
      </c>
      <c r="AB293">
        <f>Key!C415</f>
        <v>1</v>
      </c>
      <c r="AC293">
        <f t="shared" si="37"/>
        <v>0</v>
      </c>
      <c r="AD293">
        <f t="shared" si="38"/>
        <v>0</v>
      </c>
      <c r="AE293">
        <f t="shared" si="39"/>
        <v>0</v>
      </c>
    </row>
    <row r="294" spans="1:31" x14ac:dyDescent="0.3">
      <c r="A294">
        <v>415</v>
      </c>
      <c r="B294">
        <v>95</v>
      </c>
      <c r="C294">
        <v>2014</v>
      </c>
      <c r="D294">
        <v>6</v>
      </c>
      <c r="E294">
        <f t="shared" si="32"/>
        <v>2</v>
      </c>
      <c r="F294">
        <v>2015</v>
      </c>
      <c r="G294" t="s">
        <v>395</v>
      </c>
      <c r="H294" s="13">
        <f>VALUE(IF(G294="foreign",53,SUBSTITUTE(G294,G294,VLOOKUP(G294,Key!$F$2:$G$55,2,))))</f>
        <v>32</v>
      </c>
      <c r="I294" t="s">
        <v>520</v>
      </c>
      <c r="J294">
        <f>VALUE(_xlfn.IFS(I294="foreign",53,I294="fictional",54,NOT(OR(I294="foreign",I294="fictional")),SUBSTITUTE(I294,I294,VLOOKUP(I294,Key!$F$2:$G$55,2,))))</f>
        <v>3</v>
      </c>
      <c r="K294">
        <f t="shared" si="33"/>
        <v>0</v>
      </c>
      <c r="L294">
        <f>VLOOKUP(H294, Key!$G$2:$J$54, 2)</f>
        <v>3</v>
      </c>
      <c r="M294">
        <f>VLOOKUP(J294, Key!$G$2:$J$54, 2)</f>
        <v>0</v>
      </c>
      <c r="N294">
        <f>VLOOKUP("*"&amp;G294&amp;"*",Key!$M$2:$N$6,2,FALSE)</f>
        <v>4</v>
      </c>
      <c r="O294">
        <f>VLOOKUP("*"&amp;G294&amp;"*",Key!$Q$2:$R$11,2,FALSE)</f>
        <v>4</v>
      </c>
      <c r="P294">
        <v>2620</v>
      </c>
      <c r="Q294" s="8">
        <v>30000000</v>
      </c>
      <c r="R294" t="s">
        <v>215</v>
      </c>
      <c r="S294">
        <f>VLOOKUP(R294, Key!$T$2:$U$27, 2, FALSE)</f>
        <v>7</v>
      </c>
      <c r="T294">
        <f t="shared" si="34"/>
        <v>1</v>
      </c>
      <c r="U294">
        <f>_xlfn.IFS(F294=2017, VLOOKUP(H294, 'State Pop'!$B$2:$F$55,5),F294=2016, VLOOKUP(H294, 'State Pop'!$B$2:$F$55,4), F294=2015, VLOOKUP(H294, 'State Pop'!$B$2:$F$55,3), F294=2014, VLOOKUP(H294, 'State Pop'!$B$2:$F$55,2))</f>
        <v>2082264</v>
      </c>
      <c r="V294">
        <f>_xlfn.IFS(C294=2014, _xlfn.IFS(D294=1, VLOOKUP(H294, Film_Workers!$B$2:$AR$55, 2, FALSE), D294=2, VLOOKUP(H294, Film_Workers!$B$2:$AR$55, 3, FALSE), D294=3, VLOOKUP(H294, Film_Workers!$B$2:$AR$55, 4, FALSE), D294=4, VLOOKUP(H294, Film_Workers!$B$2:$AR$55, 5, FALSE), D294=5, VLOOKUP(H294, Film_Workers!$B$2:$AR$55, 6, FALSE), D294=6, VLOOKUP(H294, Film_Workers!$B$2:$AR$55, 7, FALSE), D294=7, VLOOKUP(H294, Film_Workers!$B$2:$AR$55, 8, FALSE), D294=8, VLOOKUP(H294, Film_Workers!$B$2:$AR$55, 9, FALSE), D294=9, VLOOKUP(H294, Film_Workers!$B$2:$AR$55, 10, FALSE), D294=10, VLOOKUP(H294, Film_Workers!$B$2:$AR$55, 11, FALSE), D294=11, VLOOKUP(H294, Film_Workers!$B$2:$AR$55, 12, FALSE), D294=12, VLOOKUP(H294, Film_Workers!$B$2:$AR$55, 13, FALSE)), C294=2015, _xlfn.IFS(D294=1, VLOOKUP(H294, Film_Workers!$B$2:$AR$55, 14, FALSE), D294=2, VLOOKUP(H294, Film_Workers!$B$2:$AR$55, 15, FALSE), D294=3, VLOOKUP(H294, Film_Workers!$B$2:$AR$55, 16, FALSE), D294=4, VLOOKUP(H294, Film_Workers!$B$2:$AR$55, 17, FALSE), D294=5, VLOOKUP(H294, Film_Workers!$B$2:$AR$55, 18, FALSE), D294=6, VLOOKUP(H294, Film_Workers!$B$2:$AR$55, 19, FALSE), D294=7, VLOOKUP(H294, Film_Workers!$B$2:$AR$55, 20, FALSE), D294=8, VLOOKUP(H294, Film_Workers!$B$2:$AR$55, 21, FALSE), D294=9, VLOOKUP(H294, Film_Workers!$B$2:$AR$55, 22, FALSE), D294=10, VLOOKUP(H294, Film_Workers!$B$2:$AR$55, 23, FALSE), D294=11, VLOOKUP(H294, Film_Workers!$B$2:$AR$55, 24, FALSE), D294=12, VLOOKUP(H294, Film_Workers!$B$2:$AR$55, 25, FALSE)), C294=2016, _xlfn.IFS(D294=1, VLOOKUP(H294, Film_Workers!$B$2:$AR$55, 26, FALSE), D294=2, VLOOKUP(H294, Film_Workers!$B$2:$AR$55, 27, FALSE), D294=3, VLOOKUP(H294, Film_Workers!$B$2:$AR$55, 28, FALSE), D294=4, VLOOKUP(H294, Film_Workers!$B$2:$AR$55, 29, FALSE), D294=5, VLOOKUP(H294, Film_Workers!$B$2:$AR$55, 30, FALSE), D294=6, VLOOKUP(H294, Film_Workers!$B$2:$AR$55, 31, FALSE), D294=7, VLOOKUP(H294, Film_Workers!$B$2:$AR$55, 32, FALSE), D294=8, VLOOKUP(H294, Film_Workers!$B$2:$AR$55, 33, FALSE), D294=9, VLOOKUP(H294, Film_Workers!$B$2:$AR$55, 34, FALSE), D294=10, VLOOKUP(H294, Film_Workers!$B$2:$AR$55, 35, FALSE), D294=11, VLOOKUP(H294, Film_Workers!$B$2:$AR$55, 36, FALSE), D294=12, VLOOKUP(H294, Film_Workers!$B$2:$AR$55, 37, FALSE)), C294=2017, _xlfn.IFS(D294=1, VLOOKUP(H294, Film_Workers!$B$2:$AR$55, 38, FALSE), D294=2, VLOOKUP(H294, Film_Workers!$B$2:$AR$55, 39, FALSE), D294=3, VLOOKUP(H294, Film_Workers!$B$2:$AR$55, 40, FALSE), D294=4, VLOOKUP(H294, Film_Workers!$B$2:$AR$55, 41, FALSE), D294=5, VLOOKUP(H294, Film_Workers!$B$2:$AR$55, 42, FALSE), D294=6, VLOOKUP(H294, Film_Workers!$B$2:$AR$55, 43)))</f>
        <v>1704</v>
      </c>
      <c r="W294">
        <f>_xlfn.IFS(C294=2014, _xlfn.IFS(D294=1, VLOOKUP(H294, Priv_Workers!$B$2:$AR$55, 2, FALSE), D294=2, VLOOKUP(H294, Priv_Workers!$B$2:$AR$55, 3, FALSE), D294=3, VLOOKUP(H294, Priv_Workers!$B$2:$AR$55, 4, FALSE), D294=4, VLOOKUP(H294, Priv_Workers!$B$2:$AR$55, 5, FALSE), D294=5, VLOOKUP(H294, Priv_Workers!$B$2:$AR$55, 6, FALSE), D294=6, VLOOKUP(H294, Priv_Workers!$B$2:$AR$55, 7, FALSE), D294=7, VLOOKUP(H294, Priv_Workers!$B$2:$AR$55, 8, FALSE), D294=8, VLOOKUP(H294, Priv_Workers!$B$2:$AR$55, 9, FALSE), D294=9, VLOOKUP(H294, Priv_Workers!$B$2:$AR$55, 10, FALSE), D294=10, VLOOKUP(H294, Priv_Workers!$B$2:$AR$55, 11, FALSE), D294=11, VLOOKUP(H294, Priv_Workers!$B$2:$AR$55, 12, FALSE), D294=12, VLOOKUP(H294, Priv_Workers!$B$2:$AR$55, 13, FALSE)), C294=2015, _xlfn.IFS(D294=1, VLOOKUP(H294, Priv_Workers!$B$2:$AR$55, 14, FALSE), D294=2, VLOOKUP(H294, Priv_Workers!$B$2:$AR$55, 15, FALSE), D294=3, VLOOKUP(H294, Priv_Workers!$B$2:$AR$55, 16, FALSE), D294=4, VLOOKUP(H294, Priv_Workers!$B$2:$AR$55, 17, FALSE), D294=5, VLOOKUP(H294, Priv_Workers!$B$2:$AR$55, 18, FALSE), D294=6, VLOOKUP(H294, Priv_Workers!$B$2:$AR$55, 19, FALSE), D294=7, VLOOKUP(H294, Priv_Workers!$B$2:$AR$55, 20, FALSE), D294=8, VLOOKUP(H294, Priv_Workers!$B$2:$AR$55, 21, FALSE), D294=9, VLOOKUP(H294, Priv_Workers!$B$2:$AR$55, 22, FALSE), D294=10, VLOOKUP(H294, Priv_Workers!$B$2:$AR$55, 23, FALSE), D294=11, VLOOKUP(H294, Priv_Workers!$B$2:$AR$55, 24, FALSE), D294=12, VLOOKUP(H294, Priv_Workers!$B$2:$AR$55, 25, FALSE)), C294=2016, _xlfn.IFS(D294=1, VLOOKUP(H294, Priv_Workers!$B$2:$AR$55, 26, FALSE), D294=2, VLOOKUP(H294, Priv_Workers!$B$2:$AR$55, 27, FALSE), D294=3, VLOOKUP(H294, Priv_Workers!$B$2:$AR$55, 28, FALSE), D294=4, VLOOKUP(H294, Priv_Workers!$B$2:$AR$55, 29, FALSE), D294=5, VLOOKUP(H294, Priv_Workers!$B$2:$AR$55, 30, FALSE), D294=6, VLOOKUP(H294, Priv_Workers!$B$2:$AR$55, 31, FALSE), D294=7, VLOOKUP(H294, Priv_Workers!$B$2:$AR$55, 32, FALSE), D294=8, VLOOKUP(H294, Priv_Workers!$B$2:$AR$55, 33, FALSE), D294=9, VLOOKUP(H294, Priv_Workers!$B$2:$AR$55, 34, FALSE), D294=10, VLOOKUP(H294, Priv_Workers!$B$2:$AR$55, 35, FALSE), D294=11, VLOOKUP(H294, Priv_Workers!$B$2:$AR$55, 36, FALSE), D294=12, VLOOKUP(H294, Priv_Workers!$B$2:$AR$55, 37, FALSE)), C294=2017, _xlfn.IFS(D294=1, VLOOKUP(H294, Priv_Workers!$B$2:$AR$55, 38, FALSE), D294=2, VLOOKUP(H294, Priv_Workers!$B$2:$AR$55, 39, FALSE), D294=3, VLOOKUP(H294, Priv_Workers!$B$2:$AR$55, 40, FALSE), D294=4, VLOOKUP(H294, Priv_Workers!$B$2:$AR$55, 41, FALSE), D294=5, VLOOKUP(H294, Priv_Workers!$B$2:$AR$55, 42, FALSE), D294=6, VLOOKUP(H294, Priv_Workers!$B$2:$AR$55, 43)))</f>
        <v>621210</v>
      </c>
      <c r="X294" s="15">
        <f t="shared" si="35"/>
        <v>2.7430337567006325E-3</v>
      </c>
      <c r="Y294" s="8">
        <f>_xlfn.IFS(C294=2014, _xlfn.IFS(E294=1, VLOOKUP(H294, Wage_Info!$B$2:$AD$55, 2, FALSE), E294=2, VLOOKUP(H294, Wage_Info!$B$2:$AD$55, 3, FALSE), E294=3, VLOOKUP(H294, Wage_Info!$B$2:$AD$55, 4, FALSE), E294=4, VLOOKUP(H294, Wage_Info!$B$2:$AD$55, 5, FALSE)), C294=2015, _xlfn.IFS(E294=1, VLOOKUP(H294, Wage_Info!$B$2:$AD$55, 6, FALSE), E294=2, VLOOKUP(H294, Wage_Info!$B$2:$AD$55, 7, FALSE), E294=3, VLOOKUP(H294, Wage_Info!$B$2:$AD$55, 8, FALSE), E294=4, VLOOKUP(H294, Wage_Info!$B$2:$AD$55, 9, FALSE)), C294=2016, _xlfn.IFS(E294=1, VLOOKUP(H294, Wage_Info!$B$2:$AD$55, 10, FALSE), E294=2, VLOOKUP(H294, Wage_Info!$B$2:$AD$55, 11, FALSE), E294=3, VLOOKUP(H294, Wage_Info!$B$2:$AD$55, 12, FALSE), E294=4, VLOOKUP(H294, Wage_Info!$B$2:$AD$55, 13, FALSE)), C294=2017, _xlfn.IFS(E294=1, VLOOKUP(H294, Wage_Info!$B$2:$AD$55, 14, FALSE), E294=2, VLOOKUP(H294, Wage_Info!$B$2:$AD$55, 15, FALSE)))</f>
        <v>27830833</v>
      </c>
      <c r="Z294" s="8">
        <f>_xlfn.IFS(C294=2014, _xlfn.IFS(E294=1, VLOOKUP(H294, Wage_Info!$B$2:$AD$55, 16, FALSE), E294=2, VLOOKUP(H294, Wage_Info!$B$2:$AD$55, 17, FALSE), E294=3, VLOOKUP(H294, Wage_Info!$B$2:$AD$55, 18, FALSE), E294=4, VLOOKUP(H294, Wage_Info!$B$2:$AD$55, 19, FALSE)), C294=2015, _xlfn.IFS(E294=1, VLOOKUP(H294, Wage_Info!$B$2:$AD$55, 20, FALSE), E294=2, VLOOKUP(H294, Wage_Info!$B$2:$AD$55, 21, FALSE), E294=3, VLOOKUP(H294, Wage_Info!$B$2:$AD$55, 22, FALSE), E294=4, VLOOKUP(H294, Wage_Info!$B$2:$AD$55, 23, FALSE)), C294=2016, _xlfn.IFS(E294=1, VLOOKUP(H294, Wage_Info!$B$2:$AD$55, 24, FALSE), E294=2, VLOOKUP(H294, Wage_Info!$B$2:$AD$55, 25, FALSE), E294=3, VLOOKUP(H294, Wage_Info!$B$2:$AD$55, 26, FALSE), E294=4, VLOOKUP(H294, Wage_Info!$B$2:$AD$55, 27, FALSE)), C294=2017, _xlfn.IFS(E294=1, VLOOKUP(H294, Wage_Info!$B$2:$AD$55, 28, FALSE), E294=2, VLOOKUP(H294, Wage_Info!$B$2:$AD$55, 29, FALSE)))</f>
        <v>6062260765</v>
      </c>
      <c r="AA294" s="16">
        <f t="shared" si="36"/>
        <v>4.5908340269160295E-3</v>
      </c>
      <c r="AB294">
        <f>Key!C416</f>
        <v>1</v>
      </c>
      <c r="AC294">
        <f t="shared" si="37"/>
        <v>0</v>
      </c>
      <c r="AD294">
        <f t="shared" si="38"/>
        <v>0</v>
      </c>
      <c r="AE294">
        <f t="shared" si="39"/>
        <v>0</v>
      </c>
    </row>
    <row r="295" spans="1:31" x14ac:dyDescent="0.3">
      <c r="A295">
        <v>436</v>
      </c>
      <c r="B295">
        <v>116</v>
      </c>
      <c r="C295">
        <v>2014</v>
      </c>
      <c r="D295">
        <v>6</v>
      </c>
      <c r="E295">
        <f t="shared" si="32"/>
        <v>2</v>
      </c>
      <c r="F295">
        <v>2015</v>
      </c>
      <c r="G295" t="s">
        <v>187</v>
      </c>
      <c r="H295" s="13">
        <f>VALUE(IF(G295="foreign",53,SUBSTITUTE(G295,G295,VLOOKUP(G295,Key!$F$2:$G$55,2,))))</f>
        <v>53</v>
      </c>
      <c r="I295" t="s">
        <v>187</v>
      </c>
      <c r="J295">
        <f>VALUE(_xlfn.IFS(I295="foreign",53,I295="fictional",54,NOT(OR(I295="foreign",I295="fictional")),SUBSTITUTE(I295,I295,VLOOKUP(I295,Key!$F$2:$G$55,2,))))</f>
        <v>53</v>
      </c>
      <c r="K295">
        <f t="shared" si="33"/>
        <v>1</v>
      </c>
      <c r="L295">
        <f>VLOOKUP(H295, Key!$G$2:$J$54, 2)</f>
        <v>0</v>
      </c>
      <c r="M295">
        <f>VLOOKUP(J295, Key!$G$2:$J$54, 2)</f>
        <v>0</v>
      </c>
      <c r="N295">
        <f>VLOOKUP("*"&amp;G295&amp;"*",Key!$M$2:$N$6,2,FALSE)</f>
        <v>0</v>
      </c>
      <c r="O295">
        <f>VLOOKUP("*"&amp;G295&amp;"*",Key!$Q$2:$R$11,2,FALSE)</f>
        <v>0</v>
      </c>
      <c r="P295">
        <v>2012</v>
      </c>
      <c r="Q295" s="8">
        <v>15000000</v>
      </c>
      <c r="R295" t="s">
        <v>244</v>
      </c>
      <c r="S295">
        <f>VLOOKUP(R295, Key!$T$2:$U$27, 2, FALSE)</f>
        <v>8</v>
      </c>
      <c r="T295">
        <f t="shared" si="34"/>
        <v>1</v>
      </c>
      <c r="U295">
        <f>_xlfn.IFS(F295=2017, VLOOKUP(H295, 'State Pop'!$B$2:$F$55,5),F295=2016, VLOOKUP(H295, 'State Pop'!$B$2:$F$55,4), F295=2015, VLOOKUP(H295, 'State Pop'!$B$2:$F$55,3), F295=2014, VLOOKUP(H295, 'State Pop'!$B$2:$F$55,2))</f>
        <v>0</v>
      </c>
      <c r="V295">
        <f>_xlfn.IFS(C295=2014, _xlfn.IFS(D295=1, VLOOKUP(H295, Film_Workers!$B$2:$AR$55, 2, FALSE), D295=2, VLOOKUP(H295, Film_Workers!$B$2:$AR$55, 3, FALSE), D295=3, VLOOKUP(H295, Film_Workers!$B$2:$AR$55, 4, FALSE), D295=4, VLOOKUP(H295, Film_Workers!$B$2:$AR$55, 5, FALSE), D295=5, VLOOKUP(H295, Film_Workers!$B$2:$AR$55, 6, FALSE), D295=6, VLOOKUP(H295, Film_Workers!$B$2:$AR$55, 7, FALSE), D295=7, VLOOKUP(H295, Film_Workers!$B$2:$AR$55, 8, FALSE), D295=8, VLOOKUP(H295, Film_Workers!$B$2:$AR$55, 9, FALSE), D295=9, VLOOKUP(H295, Film_Workers!$B$2:$AR$55, 10, FALSE), D295=10, VLOOKUP(H295, Film_Workers!$B$2:$AR$55, 11, FALSE), D295=11, VLOOKUP(H295, Film_Workers!$B$2:$AR$55, 12, FALSE), D295=12, VLOOKUP(H295, Film_Workers!$B$2:$AR$55, 13, FALSE)), C295=2015, _xlfn.IFS(D295=1, VLOOKUP(H295, Film_Workers!$B$2:$AR$55, 14, FALSE), D295=2, VLOOKUP(H295, Film_Workers!$B$2:$AR$55, 15, FALSE), D295=3, VLOOKUP(H295, Film_Workers!$B$2:$AR$55, 16, FALSE), D295=4, VLOOKUP(H295, Film_Workers!$B$2:$AR$55, 17, FALSE), D295=5, VLOOKUP(H295, Film_Workers!$B$2:$AR$55, 18, FALSE), D295=6, VLOOKUP(H295, Film_Workers!$B$2:$AR$55, 19, FALSE), D295=7, VLOOKUP(H295, Film_Workers!$B$2:$AR$55, 20, FALSE), D295=8, VLOOKUP(H295, Film_Workers!$B$2:$AR$55, 21, FALSE), D295=9, VLOOKUP(H295, Film_Workers!$B$2:$AR$55, 22, FALSE), D295=10, VLOOKUP(H295, Film_Workers!$B$2:$AR$55, 23, FALSE), D295=11, VLOOKUP(H295, Film_Workers!$B$2:$AR$55, 24, FALSE), D295=12, VLOOKUP(H295, Film_Workers!$B$2:$AR$55, 25, FALSE)), C295=2016, _xlfn.IFS(D295=1, VLOOKUP(H295, Film_Workers!$B$2:$AR$55, 26, FALSE), D295=2, VLOOKUP(H295, Film_Workers!$B$2:$AR$55, 27, FALSE), D295=3, VLOOKUP(H295, Film_Workers!$B$2:$AR$55, 28, FALSE), D295=4, VLOOKUP(H295, Film_Workers!$B$2:$AR$55, 29, FALSE), D295=5, VLOOKUP(H295, Film_Workers!$B$2:$AR$55, 30, FALSE), D295=6, VLOOKUP(H295, Film_Workers!$B$2:$AR$55, 31, FALSE), D295=7, VLOOKUP(H295, Film_Workers!$B$2:$AR$55, 32, FALSE), D295=8, VLOOKUP(H295, Film_Workers!$B$2:$AR$55, 33, FALSE), D295=9, VLOOKUP(H295, Film_Workers!$B$2:$AR$55, 34, FALSE), D295=10, VLOOKUP(H295, Film_Workers!$B$2:$AR$55, 35, FALSE), D295=11, VLOOKUP(H295, Film_Workers!$B$2:$AR$55, 36, FALSE), D295=12, VLOOKUP(H295, Film_Workers!$B$2:$AR$55, 37, FALSE)), C295=2017, _xlfn.IFS(D295=1, VLOOKUP(H295, Film_Workers!$B$2:$AR$55, 38, FALSE), D295=2, VLOOKUP(H295, Film_Workers!$B$2:$AR$55, 39, FALSE), D295=3, VLOOKUP(H295, Film_Workers!$B$2:$AR$55, 40, FALSE), D295=4, VLOOKUP(H295, Film_Workers!$B$2:$AR$55, 41, FALSE), D295=5, VLOOKUP(H295, Film_Workers!$B$2:$AR$55, 42, FALSE), D295=6, VLOOKUP(H295, Film_Workers!$B$2:$AR$55, 43)))</f>
        <v>0</v>
      </c>
      <c r="W295">
        <f>_xlfn.IFS(C295=2014, _xlfn.IFS(D295=1, VLOOKUP(H295, Priv_Workers!$B$2:$AR$55, 2, FALSE), D295=2, VLOOKUP(H295, Priv_Workers!$B$2:$AR$55, 3, FALSE), D295=3, VLOOKUP(H295, Priv_Workers!$B$2:$AR$55, 4, FALSE), D295=4, VLOOKUP(H295, Priv_Workers!$B$2:$AR$55, 5, FALSE), D295=5, VLOOKUP(H295, Priv_Workers!$B$2:$AR$55, 6, FALSE), D295=6, VLOOKUP(H295, Priv_Workers!$B$2:$AR$55, 7, FALSE), D295=7, VLOOKUP(H295, Priv_Workers!$B$2:$AR$55, 8, FALSE), D295=8, VLOOKUP(H295, Priv_Workers!$B$2:$AR$55, 9, FALSE), D295=9, VLOOKUP(H295, Priv_Workers!$B$2:$AR$55, 10, FALSE), D295=10, VLOOKUP(H295, Priv_Workers!$B$2:$AR$55, 11, FALSE), D295=11, VLOOKUP(H295, Priv_Workers!$B$2:$AR$55, 12, FALSE), D295=12, VLOOKUP(H295, Priv_Workers!$B$2:$AR$55, 13, FALSE)), C295=2015, _xlfn.IFS(D295=1, VLOOKUP(H295, Priv_Workers!$B$2:$AR$55, 14, FALSE), D295=2, VLOOKUP(H295, Priv_Workers!$B$2:$AR$55, 15, FALSE), D295=3, VLOOKUP(H295, Priv_Workers!$B$2:$AR$55, 16, FALSE), D295=4, VLOOKUP(H295, Priv_Workers!$B$2:$AR$55, 17, FALSE), D295=5, VLOOKUP(H295, Priv_Workers!$B$2:$AR$55, 18, FALSE), D295=6, VLOOKUP(H295, Priv_Workers!$B$2:$AR$55, 19, FALSE), D295=7, VLOOKUP(H295, Priv_Workers!$B$2:$AR$55, 20, FALSE), D295=8, VLOOKUP(H295, Priv_Workers!$B$2:$AR$55, 21, FALSE), D295=9, VLOOKUP(H295, Priv_Workers!$B$2:$AR$55, 22, FALSE), D295=10, VLOOKUP(H295, Priv_Workers!$B$2:$AR$55, 23, FALSE), D295=11, VLOOKUP(H295, Priv_Workers!$B$2:$AR$55, 24, FALSE), D295=12, VLOOKUP(H295, Priv_Workers!$B$2:$AR$55, 25, FALSE)), C295=2016, _xlfn.IFS(D295=1, VLOOKUP(H295, Priv_Workers!$B$2:$AR$55, 26, FALSE), D295=2, VLOOKUP(H295, Priv_Workers!$B$2:$AR$55, 27, FALSE), D295=3, VLOOKUP(H295, Priv_Workers!$B$2:$AR$55, 28, FALSE), D295=4, VLOOKUP(H295, Priv_Workers!$B$2:$AR$55, 29, FALSE), D295=5, VLOOKUP(H295, Priv_Workers!$B$2:$AR$55, 30, FALSE), D295=6, VLOOKUP(H295, Priv_Workers!$B$2:$AR$55, 31, FALSE), D295=7, VLOOKUP(H295, Priv_Workers!$B$2:$AR$55, 32, FALSE), D295=8, VLOOKUP(H295, Priv_Workers!$B$2:$AR$55, 33, FALSE), D295=9, VLOOKUP(H295, Priv_Workers!$B$2:$AR$55, 34, FALSE), D295=10, VLOOKUP(H295, Priv_Workers!$B$2:$AR$55, 35, FALSE), D295=11, VLOOKUP(H295, Priv_Workers!$B$2:$AR$55, 36, FALSE), D295=12, VLOOKUP(H295, Priv_Workers!$B$2:$AR$55, 37, FALSE)), C295=2017, _xlfn.IFS(D295=1, VLOOKUP(H295, Priv_Workers!$B$2:$AR$55, 38, FALSE), D295=2, VLOOKUP(H295, Priv_Workers!$B$2:$AR$55, 39, FALSE), D295=3, VLOOKUP(H295, Priv_Workers!$B$2:$AR$55, 40, FALSE), D295=4, VLOOKUP(H295, Priv_Workers!$B$2:$AR$55, 41, FALSE), D295=5, VLOOKUP(H295, Priv_Workers!$B$2:$AR$55, 42, FALSE), D295=6, VLOOKUP(H295, Priv_Workers!$B$2:$AR$55, 43)))</f>
        <v>0</v>
      </c>
      <c r="X295" s="15" t="e">
        <f t="shared" si="35"/>
        <v>#DIV/0!</v>
      </c>
      <c r="Y295" s="8">
        <f>_xlfn.IFS(C295=2014, _xlfn.IFS(E295=1, VLOOKUP(H295, Wage_Info!$B$2:$AD$55, 2, FALSE), E295=2, VLOOKUP(H295, Wage_Info!$B$2:$AD$55, 3, FALSE), E295=3, VLOOKUP(H295, Wage_Info!$B$2:$AD$55, 4, FALSE), E295=4, VLOOKUP(H295, Wage_Info!$B$2:$AD$55, 5, FALSE)), C295=2015, _xlfn.IFS(E295=1, VLOOKUP(H295, Wage_Info!$B$2:$AD$55, 6, FALSE), E295=2, VLOOKUP(H295, Wage_Info!$B$2:$AD$55, 7, FALSE), E295=3, VLOOKUP(H295, Wage_Info!$B$2:$AD$55, 8, FALSE), E295=4, VLOOKUP(H295, Wage_Info!$B$2:$AD$55, 9, FALSE)), C295=2016, _xlfn.IFS(E295=1, VLOOKUP(H295, Wage_Info!$B$2:$AD$55, 10, FALSE), E295=2, VLOOKUP(H295, Wage_Info!$B$2:$AD$55, 11, FALSE), E295=3, VLOOKUP(H295, Wage_Info!$B$2:$AD$55, 12, FALSE), E295=4, VLOOKUP(H295, Wage_Info!$B$2:$AD$55, 13, FALSE)), C295=2017, _xlfn.IFS(E295=1, VLOOKUP(H295, Wage_Info!$B$2:$AD$55, 14, FALSE), E295=2, VLOOKUP(H295, Wage_Info!$B$2:$AD$55, 15, FALSE)))</f>
        <v>0</v>
      </c>
      <c r="Z295" s="8">
        <f>_xlfn.IFS(C295=2014, _xlfn.IFS(E295=1, VLOOKUP(H295, Wage_Info!$B$2:$AD$55, 16, FALSE), E295=2, VLOOKUP(H295, Wage_Info!$B$2:$AD$55, 17, FALSE), E295=3, VLOOKUP(H295, Wage_Info!$B$2:$AD$55, 18, FALSE), E295=4, VLOOKUP(H295, Wage_Info!$B$2:$AD$55, 19, FALSE)), C295=2015, _xlfn.IFS(E295=1, VLOOKUP(H295, Wage_Info!$B$2:$AD$55, 20, FALSE), E295=2, VLOOKUP(H295, Wage_Info!$B$2:$AD$55, 21, FALSE), E295=3, VLOOKUP(H295, Wage_Info!$B$2:$AD$55, 22, FALSE), E295=4, VLOOKUP(H295, Wage_Info!$B$2:$AD$55, 23, FALSE)), C295=2016, _xlfn.IFS(E295=1, VLOOKUP(H295, Wage_Info!$B$2:$AD$55, 24, FALSE), E295=2, VLOOKUP(H295, Wage_Info!$B$2:$AD$55, 25, FALSE), E295=3, VLOOKUP(H295, Wage_Info!$B$2:$AD$55, 26, FALSE), E295=4, VLOOKUP(H295, Wage_Info!$B$2:$AD$55, 27, FALSE)), C295=2017, _xlfn.IFS(E295=1, VLOOKUP(H295, Wage_Info!$B$2:$AD$55, 28, FALSE), E295=2, VLOOKUP(H295, Wage_Info!$B$2:$AD$55, 29, FALSE)))</f>
        <v>0</v>
      </c>
      <c r="AA295" s="16" t="e">
        <f t="shared" si="36"/>
        <v>#DIV/0!</v>
      </c>
      <c r="AB295">
        <f>Key!C437</f>
        <v>1</v>
      </c>
      <c r="AC295">
        <f t="shared" si="37"/>
        <v>0</v>
      </c>
      <c r="AD295">
        <f t="shared" si="38"/>
        <v>0</v>
      </c>
      <c r="AE295">
        <f t="shared" si="39"/>
        <v>0</v>
      </c>
    </row>
    <row r="296" spans="1:31" x14ac:dyDescent="0.3">
      <c r="A296">
        <v>440</v>
      </c>
      <c r="B296">
        <v>120</v>
      </c>
      <c r="C296">
        <v>2014</v>
      </c>
      <c r="D296">
        <v>6</v>
      </c>
      <c r="E296">
        <f t="shared" si="32"/>
        <v>2</v>
      </c>
      <c r="F296">
        <v>2015</v>
      </c>
      <c r="G296" t="s">
        <v>296</v>
      </c>
      <c r="H296" s="13">
        <f>VALUE(IF(G296="foreign",53,SUBSTITUTE(G296,G296,VLOOKUP(G296,Key!$F$2:$G$55,2,))))</f>
        <v>34</v>
      </c>
      <c r="I296" t="s">
        <v>216</v>
      </c>
      <c r="J296">
        <f>VALUE(_xlfn.IFS(I296="foreign",53,I296="fictional",54,NOT(OR(I296="foreign",I296="fictional")),SUBSTITUTE(I296,I296,VLOOKUP(I296,Key!$F$2:$G$55,2,))))</f>
        <v>54</v>
      </c>
      <c r="K296">
        <f t="shared" si="33"/>
        <v>0</v>
      </c>
      <c r="L296">
        <f>VLOOKUP(H296, Key!$G$2:$J$54, 2)</f>
        <v>2</v>
      </c>
      <c r="M296">
        <f>VLOOKUP(J296, Key!$G$2:$J$54, 2)</f>
        <v>0</v>
      </c>
      <c r="N296">
        <f>VLOOKUP("*"&amp;G296&amp;"*",Key!$M$2:$N$6,2,FALSE)</f>
        <v>3</v>
      </c>
      <c r="O296">
        <f>VLOOKUP("*"&amp;G296&amp;"*",Key!$Q$2:$R$11,2,FALSE)</f>
        <v>7</v>
      </c>
      <c r="P296">
        <v>1945</v>
      </c>
      <c r="Q296" s="8">
        <v>3000000</v>
      </c>
      <c r="R296" t="s">
        <v>246</v>
      </c>
      <c r="S296">
        <f>VLOOKUP(R296, Key!$T$2:$U$27, 2, FALSE)</f>
        <v>6</v>
      </c>
      <c r="T296">
        <f t="shared" si="34"/>
        <v>0</v>
      </c>
      <c r="U296">
        <f>_xlfn.IFS(F296=2017, VLOOKUP(H296, 'State Pop'!$B$2:$F$55,5),F296=2016, VLOOKUP(H296, 'State Pop'!$B$2:$F$55,4), F296=2015, VLOOKUP(H296, 'State Pop'!$B$2:$F$55,3), F296=2014, VLOOKUP(H296, 'State Pop'!$B$2:$F$55,2))</f>
        <v>10041769</v>
      </c>
      <c r="V296">
        <f>_xlfn.IFS(C296=2014, _xlfn.IFS(D296=1, VLOOKUP(H296, Film_Workers!$B$2:$AR$55, 2, FALSE), D296=2, VLOOKUP(H296, Film_Workers!$B$2:$AR$55, 3, FALSE), D296=3, VLOOKUP(H296, Film_Workers!$B$2:$AR$55, 4, FALSE), D296=4, VLOOKUP(H296, Film_Workers!$B$2:$AR$55, 5, FALSE), D296=5, VLOOKUP(H296, Film_Workers!$B$2:$AR$55, 6, FALSE), D296=6, VLOOKUP(H296, Film_Workers!$B$2:$AR$55, 7, FALSE), D296=7, VLOOKUP(H296, Film_Workers!$B$2:$AR$55, 8, FALSE), D296=8, VLOOKUP(H296, Film_Workers!$B$2:$AR$55, 9, FALSE), D296=9, VLOOKUP(H296, Film_Workers!$B$2:$AR$55, 10, FALSE), D296=10, VLOOKUP(H296, Film_Workers!$B$2:$AR$55, 11, FALSE), D296=11, VLOOKUP(H296, Film_Workers!$B$2:$AR$55, 12, FALSE), D296=12, VLOOKUP(H296, Film_Workers!$B$2:$AR$55, 13, FALSE)), C296=2015, _xlfn.IFS(D296=1, VLOOKUP(H296, Film_Workers!$B$2:$AR$55, 14, FALSE), D296=2, VLOOKUP(H296, Film_Workers!$B$2:$AR$55, 15, FALSE), D296=3, VLOOKUP(H296, Film_Workers!$B$2:$AR$55, 16, FALSE), D296=4, VLOOKUP(H296, Film_Workers!$B$2:$AR$55, 17, FALSE), D296=5, VLOOKUP(H296, Film_Workers!$B$2:$AR$55, 18, FALSE), D296=6, VLOOKUP(H296, Film_Workers!$B$2:$AR$55, 19, FALSE), D296=7, VLOOKUP(H296, Film_Workers!$B$2:$AR$55, 20, FALSE), D296=8, VLOOKUP(H296, Film_Workers!$B$2:$AR$55, 21, FALSE), D296=9, VLOOKUP(H296, Film_Workers!$B$2:$AR$55, 22, FALSE), D296=10, VLOOKUP(H296, Film_Workers!$B$2:$AR$55, 23, FALSE), D296=11, VLOOKUP(H296, Film_Workers!$B$2:$AR$55, 24, FALSE), D296=12, VLOOKUP(H296, Film_Workers!$B$2:$AR$55, 25, FALSE)), C296=2016, _xlfn.IFS(D296=1, VLOOKUP(H296, Film_Workers!$B$2:$AR$55, 26, FALSE), D296=2, VLOOKUP(H296, Film_Workers!$B$2:$AR$55, 27, FALSE), D296=3, VLOOKUP(H296, Film_Workers!$B$2:$AR$55, 28, FALSE), D296=4, VLOOKUP(H296, Film_Workers!$B$2:$AR$55, 29, FALSE), D296=5, VLOOKUP(H296, Film_Workers!$B$2:$AR$55, 30, FALSE), D296=6, VLOOKUP(H296, Film_Workers!$B$2:$AR$55, 31, FALSE), D296=7, VLOOKUP(H296, Film_Workers!$B$2:$AR$55, 32, FALSE), D296=8, VLOOKUP(H296, Film_Workers!$B$2:$AR$55, 33, FALSE), D296=9, VLOOKUP(H296, Film_Workers!$B$2:$AR$55, 34, FALSE), D296=10, VLOOKUP(H296, Film_Workers!$B$2:$AR$55, 35, FALSE), D296=11, VLOOKUP(H296, Film_Workers!$B$2:$AR$55, 36, FALSE), D296=12, VLOOKUP(H296, Film_Workers!$B$2:$AR$55, 37, FALSE)), C296=2017, _xlfn.IFS(D296=1, VLOOKUP(H296, Film_Workers!$B$2:$AR$55, 38, FALSE), D296=2, VLOOKUP(H296, Film_Workers!$B$2:$AR$55, 39, FALSE), D296=3, VLOOKUP(H296, Film_Workers!$B$2:$AR$55, 40, FALSE), D296=4, VLOOKUP(H296, Film_Workers!$B$2:$AR$55, 41, FALSE), D296=5, VLOOKUP(H296, Film_Workers!$B$2:$AR$55, 42, FALSE), D296=6, VLOOKUP(H296, Film_Workers!$B$2:$AR$55, 43)))</f>
        <v>859</v>
      </c>
      <c r="W296">
        <f>_xlfn.IFS(C296=2014, _xlfn.IFS(D296=1, VLOOKUP(H296, Priv_Workers!$B$2:$AR$55, 2, FALSE), D296=2, VLOOKUP(H296, Priv_Workers!$B$2:$AR$55, 3, FALSE), D296=3, VLOOKUP(H296, Priv_Workers!$B$2:$AR$55, 4, FALSE), D296=4, VLOOKUP(H296, Priv_Workers!$B$2:$AR$55, 5, FALSE), D296=5, VLOOKUP(H296, Priv_Workers!$B$2:$AR$55, 6, FALSE), D296=6, VLOOKUP(H296, Priv_Workers!$B$2:$AR$55, 7, FALSE), D296=7, VLOOKUP(H296, Priv_Workers!$B$2:$AR$55, 8, FALSE), D296=8, VLOOKUP(H296, Priv_Workers!$B$2:$AR$55, 9, FALSE), D296=9, VLOOKUP(H296, Priv_Workers!$B$2:$AR$55, 10, FALSE), D296=10, VLOOKUP(H296, Priv_Workers!$B$2:$AR$55, 11, FALSE), D296=11, VLOOKUP(H296, Priv_Workers!$B$2:$AR$55, 12, FALSE), D296=12, VLOOKUP(H296, Priv_Workers!$B$2:$AR$55, 13, FALSE)), C296=2015, _xlfn.IFS(D296=1, VLOOKUP(H296, Priv_Workers!$B$2:$AR$55, 14, FALSE), D296=2, VLOOKUP(H296, Priv_Workers!$B$2:$AR$55, 15, FALSE), D296=3, VLOOKUP(H296, Priv_Workers!$B$2:$AR$55, 16, FALSE), D296=4, VLOOKUP(H296, Priv_Workers!$B$2:$AR$55, 17, FALSE), D296=5, VLOOKUP(H296, Priv_Workers!$B$2:$AR$55, 18, FALSE), D296=6, VLOOKUP(H296, Priv_Workers!$B$2:$AR$55, 19, FALSE), D296=7, VLOOKUP(H296, Priv_Workers!$B$2:$AR$55, 20, FALSE), D296=8, VLOOKUP(H296, Priv_Workers!$B$2:$AR$55, 21, FALSE), D296=9, VLOOKUP(H296, Priv_Workers!$B$2:$AR$55, 22, FALSE), D296=10, VLOOKUP(H296, Priv_Workers!$B$2:$AR$55, 23, FALSE), D296=11, VLOOKUP(H296, Priv_Workers!$B$2:$AR$55, 24, FALSE), D296=12, VLOOKUP(H296, Priv_Workers!$B$2:$AR$55, 25, FALSE)), C296=2016, _xlfn.IFS(D296=1, VLOOKUP(H296, Priv_Workers!$B$2:$AR$55, 26, FALSE), D296=2, VLOOKUP(H296, Priv_Workers!$B$2:$AR$55, 27, FALSE), D296=3, VLOOKUP(H296, Priv_Workers!$B$2:$AR$55, 28, FALSE), D296=4, VLOOKUP(H296, Priv_Workers!$B$2:$AR$55, 29, FALSE), D296=5, VLOOKUP(H296, Priv_Workers!$B$2:$AR$55, 30, FALSE), D296=6, VLOOKUP(H296, Priv_Workers!$B$2:$AR$55, 31, FALSE), D296=7, VLOOKUP(H296, Priv_Workers!$B$2:$AR$55, 32, FALSE), D296=8, VLOOKUP(H296, Priv_Workers!$B$2:$AR$55, 33, FALSE), D296=9, VLOOKUP(H296, Priv_Workers!$B$2:$AR$55, 34, FALSE), D296=10, VLOOKUP(H296, Priv_Workers!$B$2:$AR$55, 35, FALSE), D296=11, VLOOKUP(H296, Priv_Workers!$B$2:$AR$55, 36, FALSE), D296=12, VLOOKUP(H296, Priv_Workers!$B$2:$AR$55, 37, FALSE)), C296=2017, _xlfn.IFS(D296=1, VLOOKUP(H296, Priv_Workers!$B$2:$AR$55, 38, FALSE), D296=2, VLOOKUP(H296, Priv_Workers!$B$2:$AR$55, 39, FALSE), D296=3, VLOOKUP(H296, Priv_Workers!$B$2:$AR$55, 40, FALSE), D296=4, VLOOKUP(H296, Priv_Workers!$B$2:$AR$55, 41, FALSE), D296=5, VLOOKUP(H296, Priv_Workers!$B$2:$AR$55, 42, FALSE), D296=6, VLOOKUP(H296, Priv_Workers!$B$2:$AR$55, 43)))</f>
        <v>3405680</v>
      </c>
      <c r="X296" s="15">
        <f t="shared" si="35"/>
        <v>2.5222569354725046E-4</v>
      </c>
      <c r="Y296" s="8">
        <f>_xlfn.IFS(C296=2014, _xlfn.IFS(E296=1, VLOOKUP(H296, Wage_Info!$B$2:$AD$55, 2, FALSE), E296=2, VLOOKUP(H296, Wage_Info!$B$2:$AD$55, 3, FALSE), E296=3, VLOOKUP(H296, Wage_Info!$B$2:$AD$55, 4, FALSE), E296=4, VLOOKUP(H296, Wage_Info!$B$2:$AD$55, 5, FALSE)), C296=2015, _xlfn.IFS(E296=1, VLOOKUP(H296, Wage_Info!$B$2:$AD$55, 6, FALSE), E296=2, VLOOKUP(H296, Wage_Info!$B$2:$AD$55, 7, FALSE), E296=3, VLOOKUP(H296, Wage_Info!$B$2:$AD$55, 8, FALSE), E296=4, VLOOKUP(H296, Wage_Info!$B$2:$AD$55, 9, FALSE)), C296=2016, _xlfn.IFS(E296=1, VLOOKUP(H296, Wage_Info!$B$2:$AD$55, 10, FALSE), E296=2, VLOOKUP(H296, Wage_Info!$B$2:$AD$55, 11, FALSE), E296=3, VLOOKUP(H296, Wage_Info!$B$2:$AD$55, 12, FALSE), E296=4, VLOOKUP(H296, Wage_Info!$B$2:$AD$55, 13, FALSE)), C296=2017, _xlfn.IFS(E296=1, VLOOKUP(H296, Wage_Info!$B$2:$AD$55, 14, FALSE), E296=2, VLOOKUP(H296, Wage_Info!$B$2:$AD$55, 15, FALSE)))</f>
        <v>12374734</v>
      </c>
      <c r="Z296" s="8">
        <f>_xlfn.IFS(C296=2014, _xlfn.IFS(E296=1, VLOOKUP(H296, Wage_Info!$B$2:$AD$55, 16, FALSE), E296=2, VLOOKUP(H296, Wage_Info!$B$2:$AD$55, 17, FALSE), E296=3, VLOOKUP(H296, Wage_Info!$B$2:$AD$55, 18, FALSE), E296=4, VLOOKUP(H296, Wage_Info!$B$2:$AD$55, 19, FALSE)), C296=2015, _xlfn.IFS(E296=1, VLOOKUP(H296, Wage_Info!$B$2:$AD$55, 20, FALSE), E296=2, VLOOKUP(H296, Wage_Info!$B$2:$AD$55, 21, FALSE), E296=3, VLOOKUP(H296, Wage_Info!$B$2:$AD$55, 22, FALSE), E296=4, VLOOKUP(H296, Wage_Info!$B$2:$AD$55, 23, FALSE)), C296=2016, _xlfn.IFS(E296=1, VLOOKUP(H296, Wage_Info!$B$2:$AD$55, 24, FALSE), E296=2, VLOOKUP(H296, Wage_Info!$B$2:$AD$55, 25, FALSE), E296=3, VLOOKUP(H296, Wage_Info!$B$2:$AD$55, 26, FALSE), E296=4, VLOOKUP(H296, Wage_Info!$B$2:$AD$55, 27, FALSE)), C296=2017, _xlfn.IFS(E296=1, VLOOKUP(H296, Wage_Info!$B$2:$AD$55, 28, FALSE), E296=2, VLOOKUP(H296, Wage_Info!$B$2:$AD$55, 29, FALSE)))</f>
        <v>35867023248</v>
      </c>
      <c r="AA296" s="16">
        <f t="shared" si="36"/>
        <v>3.4501703457339561E-4</v>
      </c>
      <c r="AB296">
        <f>Key!C441</f>
        <v>1</v>
      </c>
      <c r="AC296">
        <f t="shared" si="37"/>
        <v>0</v>
      </c>
      <c r="AD296">
        <f t="shared" si="38"/>
        <v>0</v>
      </c>
      <c r="AE296">
        <f t="shared" si="39"/>
        <v>0</v>
      </c>
    </row>
    <row r="297" spans="1:31" x14ac:dyDescent="0.3">
      <c r="A297">
        <v>446</v>
      </c>
      <c r="B297">
        <v>126</v>
      </c>
      <c r="C297">
        <v>2014</v>
      </c>
      <c r="D297">
        <v>6</v>
      </c>
      <c r="E297">
        <f t="shared" si="32"/>
        <v>2</v>
      </c>
      <c r="F297">
        <v>2015</v>
      </c>
      <c r="G297" t="s">
        <v>394</v>
      </c>
      <c r="H297" s="13">
        <f>VALUE(IF(G297="foreign",53,SUBSTITUTE(G297,G297,VLOOKUP(G297,Key!$F$2:$G$55,2,))))</f>
        <v>44</v>
      </c>
      <c r="I297" t="s">
        <v>394</v>
      </c>
      <c r="J297">
        <f>VALUE(_xlfn.IFS(I297="foreign",53,I297="fictional",54,NOT(OR(I297="foreign",I297="fictional")),SUBSTITUTE(I297,I297,VLOOKUP(I297,Key!$F$2:$G$55,2,))))</f>
        <v>44</v>
      </c>
      <c r="K297">
        <f t="shared" si="33"/>
        <v>1</v>
      </c>
      <c r="L297">
        <f>VLOOKUP(H297, Key!$G$2:$J$54, 2)</f>
        <v>3</v>
      </c>
      <c r="M297">
        <f>VLOOKUP(J297, Key!$G$2:$J$54, 2)</f>
        <v>3</v>
      </c>
      <c r="N297">
        <f>VLOOKUP("*"&amp;G297&amp;"*",Key!$M$2:$N$6,2,FALSE)</f>
        <v>3</v>
      </c>
      <c r="O297">
        <f>VLOOKUP("*"&amp;G297&amp;"*",Key!$Q$2:$R$11,2,FALSE)</f>
        <v>9</v>
      </c>
      <c r="P297">
        <v>1565</v>
      </c>
      <c r="Q297" s="8">
        <v>20000000</v>
      </c>
      <c r="R297" t="s">
        <v>707</v>
      </c>
      <c r="S297" t="e">
        <f>VLOOKUP(R297, Key!$T$2:$U$27, 2, FALSE)</f>
        <v>#N/A</v>
      </c>
      <c r="T297" t="e">
        <f t="shared" si="34"/>
        <v>#N/A</v>
      </c>
      <c r="U297">
        <f>_xlfn.IFS(F297=2017, VLOOKUP(H297, 'State Pop'!$B$2:$F$55,5),F297=2016, VLOOKUP(H297, 'State Pop'!$B$2:$F$55,4), F297=2015, VLOOKUP(H297, 'State Pop'!$B$2:$F$55,3), F297=2014, VLOOKUP(H297, 'State Pop'!$B$2:$F$55,2))</f>
        <v>27454880</v>
      </c>
      <c r="V297">
        <f>_xlfn.IFS(C297=2014, _xlfn.IFS(D297=1, VLOOKUP(H297, Film_Workers!$B$2:$AR$55, 2, FALSE), D297=2, VLOOKUP(H297, Film_Workers!$B$2:$AR$55, 3, FALSE), D297=3, VLOOKUP(H297, Film_Workers!$B$2:$AR$55, 4, FALSE), D297=4, VLOOKUP(H297, Film_Workers!$B$2:$AR$55, 5, FALSE), D297=5, VLOOKUP(H297, Film_Workers!$B$2:$AR$55, 6, FALSE), D297=6, VLOOKUP(H297, Film_Workers!$B$2:$AR$55, 7, FALSE), D297=7, VLOOKUP(H297, Film_Workers!$B$2:$AR$55, 8, FALSE), D297=8, VLOOKUP(H297, Film_Workers!$B$2:$AR$55, 9, FALSE), D297=9, VLOOKUP(H297, Film_Workers!$B$2:$AR$55, 10, FALSE), D297=10, VLOOKUP(H297, Film_Workers!$B$2:$AR$55, 11, FALSE), D297=11, VLOOKUP(H297, Film_Workers!$B$2:$AR$55, 12, FALSE), D297=12, VLOOKUP(H297, Film_Workers!$B$2:$AR$55, 13, FALSE)), C297=2015, _xlfn.IFS(D297=1, VLOOKUP(H297, Film_Workers!$B$2:$AR$55, 14, FALSE), D297=2, VLOOKUP(H297, Film_Workers!$B$2:$AR$55, 15, FALSE), D297=3, VLOOKUP(H297, Film_Workers!$B$2:$AR$55, 16, FALSE), D297=4, VLOOKUP(H297, Film_Workers!$B$2:$AR$55, 17, FALSE), D297=5, VLOOKUP(H297, Film_Workers!$B$2:$AR$55, 18, FALSE), D297=6, VLOOKUP(H297, Film_Workers!$B$2:$AR$55, 19, FALSE), D297=7, VLOOKUP(H297, Film_Workers!$B$2:$AR$55, 20, FALSE), D297=8, VLOOKUP(H297, Film_Workers!$B$2:$AR$55, 21, FALSE), D297=9, VLOOKUP(H297, Film_Workers!$B$2:$AR$55, 22, FALSE), D297=10, VLOOKUP(H297, Film_Workers!$B$2:$AR$55, 23, FALSE), D297=11, VLOOKUP(H297, Film_Workers!$B$2:$AR$55, 24, FALSE), D297=12, VLOOKUP(H297, Film_Workers!$B$2:$AR$55, 25, FALSE)), C297=2016, _xlfn.IFS(D297=1, VLOOKUP(H297, Film_Workers!$B$2:$AR$55, 26, FALSE), D297=2, VLOOKUP(H297, Film_Workers!$B$2:$AR$55, 27, FALSE), D297=3, VLOOKUP(H297, Film_Workers!$B$2:$AR$55, 28, FALSE), D297=4, VLOOKUP(H297, Film_Workers!$B$2:$AR$55, 29, FALSE), D297=5, VLOOKUP(H297, Film_Workers!$B$2:$AR$55, 30, FALSE), D297=6, VLOOKUP(H297, Film_Workers!$B$2:$AR$55, 31, FALSE), D297=7, VLOOKUP(H297, Film_Workers!$B$2:$AR$55, 32, FALSE), D297=8, VLOOKUP(H297, Film_Workers!$B$2:$AR$55, 33, FALSE), D297=9, VLOOKUP(H297, Film_Workers!$B$2:$AR$55, 34, FALSE), D297=10, VLOOKUP(H297, Film_Workers!$B$2:$AR$55, 35, FALSE), D297=11, VLOOKUP(H297, Film_Workers!$B$2:$AR$55, 36, FALSE), D297=12, VLOOKUP(H297, Film_Workers!$B$2:$AR$55, 37, FALSE)), C297=2017, _xlfn.IFS(D297=1, VLOOKUP(H297, Film_Workers!$B$2:$AR$55, 38, FALSE), D297=2, VLOOKUP(H297, Film_Workers!$B$2:$AR$55, 39, FALSE), D297=3, VLOOKUP(H297, Film_Workers!$B$2:$AR$55, 40, FALSE), D297=4, VLOOKUP(H297, Film_Workers!$B$2:$AR$55, 41, FALSE), D297=5, VLOOKUP(H297, Film_Workers!$B$2:$AR$55, 42, FALSE), D297=6, VLOOKUP(H297, Film_Workers!$B$2:$AR$55, 43)))</f>
        <v>4545</v>
      </c>
      <c r="W297">
        <f>_xlfn.IFS(C297=2014, _xlfn.IFS(D297=1, VLOOKUP(H297, Priv_Workers!$B$2:$AR$55, 2, FALSE), D297=2, VLOOKUP(H297, Priv_Workers!$B$2:$AR$55, 3, FALSE), D297=3, VLOOKUP(H297, Priv_Workers!$B$2:$AR$55, 4, FALSE), D297=4, VLOOKUP(H297, Priv_Workers!$B$2:$AR$55, 5, FALSE), D297=5, VLOOKUP(H297, Priv_Workers!$B$2:$AR$55, 6, FALSE), D297=6, VLOOKUP(H297, Priv_Workers!$B$2:$AR$55, 7, FALSE), D297=7, VLOOKUP(H297, Priv_Workers!$B$2:$AR$55, 8, FALSE), D297=8, VLOOKUP(H297, Priv_Workers!$B$2:$AR$55, 9, FALSE), D297=9, VLOOKUP(H297, Priv_Workers!$B$2:$AR$55, 10, FALSE), D297=10, VLOOKUP(H297, Priv_Workers!$B$2:$AR$55, 11, FALSE), D297=11, VLOOKUP(H297, Priv_Workers!$B$2:$AR$55, 12, FALSE), D297=12, VLOOKUP(H297, Priv_Workers!$B$2:$AR$55, 13, FALSE)), C297=2015, _xlfn.IFS(D297=1, VLOOKUP(H297, Priv_Workers!$B$2:$AR$55, 14, FALSE), D297=2, VLOOKUP(H297, Priv_Workers!$B$2:$AR$55, 15, FALSE), D297=3, VLOOKUP(H297, Priv_Workers!$B$2:$AR$55, 16, FALSE), D297=4, VLOOKUP(H297, Priv_Workers!$B$2:$AR$55, 17, FALSE), D297=5, VLOOKUP(H297, Priv_Workers!$B$2:$AR$55, 18, FALSE), D297=6, VLOOKUP(H297, Priv_Workers!$B$2:$AR$55, 19, FALSE), D297=7, VLOOKUP(H297, Priv_Workers!$B$2:$AR$55, 20, FALSE), D297=8, VLOOKUP(H297, Priv_Workers!$B$2:$AR$55, 21, FALSE), D297=9, VLOOKUP(H297, Priv_Workers!$B$2:$AR$55, 22, FALSE), D297=10, VLOOKUP(H297, Priv_Workers!$B$2:$AR$55, 23, FALSE), D297=11, VLOOKUP(H297, Priv_Workers!$B$2:$AR$55, 24, FALSE), D297=12, VLOOKUP(H297, Priv_Workers!$B$2:$AR$55, 25, FALSE)), C297=2016, _xlfn.IFS(D297=1, VLOOKUP(H297, Priv_Workers!$B$2:$AR$55, 26, FALSE), D297=2, VLOOKUP(H297, Priv_Workers!$B$2:$AR$55, 27, FALSE), D297=3, VLOOKUP(H297, Priv_Workers!$B$2:$AR$55, 28, FALSE), D297=4, VLOOKUP(H297, Priv_Workers!$B$2:$AR$55, 29, FALSE), D297=5, VLOOKUP(H297, Priv_Workers!$B$2:$AR$55, 30, FALSE), D297=6, VLOOKUP(H297, Priv_Workers!$B$2:$AR$55, 31, FALSE), D297=7, VLOOKUP(H297, Priv_Workers!$B$2:$AR$55, 32, FALSE), D297=8, VLOOKUP(H297, Priv_Workers!$B$2:$AR$55, 33, FALSE), D297=9, VLOOKUP(H297, Priv_Workers!$B$2:$AR$55, 34, FALSE), D297=10, VLOOKUP(H297, Priv_Workers!$B$2:$AR$55, 35, FALSE), D297=11, VLOOKUP(H297, Priv_Workers!$B$2:$AR$55, 36, FALSE), D297=12, VLOOKUP(H297, Priv_Workers!$B$2:$AR$55, 37, FALSE)), C297=2017, _xlfn.IFS(D297=1, VLOOKUP(H297, Priv_Workers!$B$2:$AR$55, 38, FALSE), D297=2, VLOOKUP(H297, Priv_Workers!$B$2:$AR$55, 39, FALSE), D297=3, VLOOKUP(H297, Priv_Workers!$B$2:$AR$55, 40, FALSE), D297=4, VLOOKUP(H297, Priv_Workers!$B$2:$AR$55, 41, FALSE), D297=5, VLOOKUP(H297, Priv_Workers!$B$2:$AR$55, 42, FALSE), D297=6, VLOOKUP(H297, Priv_Workers!$B$2:$AR$55, 43)))</f>
        <v>9631991</v>
      </c>
      <c r="X297" s="15">
        <f t="shared" si="35"/>
        <v>4.7186505884401264E-4</v>
      </c>
      <c r="Y297" s="8">
        <f>_xlfn.IFS(C297=2014, _xlfn.IFS(E297=1, VLOOKUP(H297, Wage_Info!$B$2:$AD$55, 2, FALSE), E297=2, VLOOKUP(H297, Wage_Info!$B$2:$AD$55, 3, FALSE), E297=3, VLOOKUP(H297, Wage_Info!$B$2:$AD$55, 4, FALSE), E297=4, VLOOKUP(H297, Wage_Info!$B$2:$AD$55, 5, FALSE)), C297=2015, _xlfn.IFS(E297=1, VLOOKUP(H297, Wage_Info!$B$2:$AD$55, 6, FALSE), E297=2, VLOOKUP(H297, Wage_Info!$B$2:$AD$55, 7, FALSE), E297=3, VLOOKUP(H297, Wage_Info!$B$2:$AD$55, 8, FALSE), E297=4, VLOOKUP(H297, Wage_Info!$B$2:$AD$55, 9, FALSE)), C297=2016, _xlfn.IFS(E297=1, VLOOKUP(H297, Wage_Info!$B$2:$AD$55, 10, FALSE), E297=2, VLOOKUP(H297, Wage_Info!$B$2:$AD$55, 11, FALSE), E297=3, VLOOKUP(H297, Wage_Info!$B$2:$AD$55, 12, FALSE), E297=4, VLOOKUP(H297, Wage_Info!$B$2:$AD$55, 13, FALSE)), C297=2017, _xlfn.IFS(E297=1, VLOOKUP(H297, Wage_Info!$B$2:$AD$55, 14, FALSE), E297=2, VLOOKUP(H297, Wage_Info!$B$2:$AD$55, 15, FALSE)))</f>
        <v>68503981</v>
      </c>
      <c r="Z297" s="8">
        <f>_xlfn.IFS(C297=2014, _xlfn.IFS(E297=1, VLOOKUP(H297, Wage_Info!$B$2:$AD$55, 16, FALSE), E297=2, VLOOKUP(H297, Wage_Info!$B$2:$AD$55, 17, FALSE), E297=3, VLOOKUP(H297, Wage_Info!$B$2:$AD$55, 18, FALSE), E297=4, VLOOKUP(H297, Wage_Info!$B$2:$AD$55, 19, FALSE)), C297=2015, _xlfn.IFS(E297=1, VLOOKUP(H297, Wage_Info!$B$2:$AD$55, 20, FALSE), E297=2, VLOOKUP(H297, Wage_Info!$B$2:$AD$55, 21, FALSE), E297=3, VLOOKUP(H297, Wage_Info!$B$2:$AD$55, 22, FALSE), E297=4, VLOOKUP(H297, Wage_Info!$B$2:$AD$55, 23, FALSE)), C297=2016, _xlfn.IFS(E297=1, VLOOKUP(H297, Wage_Info!$B$2:$AD$55, 24, FALSE), E297=2, VLOOKUP(H297, Wage_Info!$B$2:$AD$55, 25, FALSE), E297=3, VLOOKUP(H297, Wage_Info!$B$2:$AD$55, 26, FALSE), E297=4, VLOOKUP(H297, Wage_Info!$B$2:$AD$55, 27, FALSE)), C297=2017, _xlfn.IFS(E297=1, VLOOKUP(H297, Wage_Info!$B$2:$AD$55, 28, FALSE), E297=2, VLOOKUP(H297, Wage_Info!$B$2:$AD$55, 29, FALSE)))</f>
        <v>122819154295</v>
      </c>
      <c r="AA297" s="16">
        <f t="shared" si="36"/>
        <v>5.5776300849181811E-4</v>
      </c>
      <c r="AB297">
        <f>Key!C447</f>
        <v>1</v>
      </c>
      <c r="AC297">
        <f t="shared" si="37"/>
        <v>0</v>
      </c>
      <c r="AD297">
        <f t="shared" si="38"/>
        <v>0</v>
      </c>
      <c r="AE297">
        <f t="shared" si="39"/>
        <v>0</v>
      </c>
    </row>
    <row r="298" spans="1:31" x14ac:dyDescent="0.3">
      <c r="A298">
        <v>33</v>
      </c>
      <c r="B298">
        <v>33</v>
      </c>
      <c r="C298">
        <v>2014</v>
      </c>
      <c r="D298">
        <v>6</v>
      </c>
      <c r="E298">
        <f t="shared" si="32"/>
        <v>2</v>
      </c>
      <c r="F298">
        <v>2016</v>
      </c>
      <c r="G298" t="s">
        <v>187</v>
      </c>
      <c r="H298" s="13">
        <f>VALUE(IF(G298="foreign",53,SUBSTITUTE(G298,G298,VLOOKUP(G298,Key!$F$2:$G$55,2,))))</f>
        <v>53</v>
      </c>
      <c r="I298" t="s">
        <v>187</v>
      </c>
      <c r="J298">
        <f>VALUE(_xlfn.IFS(I298="foreign",53,I298="fictional",54,NOT(OR(I298="foreign",I298="fictional")),SUBSTITUTE(I298,I298,VLOOKUP(I298,Key!$F$2:$G$55,2,))))</f>
        <v>53</v>
      </c>
      <c r="K298">
        <f t="shared" si="33"/>
        <v>1</v>
      </c>
      <c r="L298">
        <f>VLOOKUP(H298, Key!$G$2:$J$54, 2)</f>
        <v>0</v>
      </c>
      <c r="M298">
        <f>VLOOKUP(J298, Key!$G$2:$J$54, 2)</f>
        <v>0</v>
      </c>
      <c r="N298">
        <f>VLOOKUP("*"&amp;G298&amp;"*",Key!$M$2:$N$6,2,FALSE)</f>
        <v>0</v>
      </c>
      <c r="O298">
        <f>VLOOKUP("*"&amp;G298&amp;"*",Key!$Q$2:$R$11,2,FALSE)</f>
        <v>0</v>
      </c>
      <c r="P298">
        <v>3591</v>
      </c>
      <c r="Q298" s="8">
        <v>180000000</v>
      </c>
      <c r="R298" t="s">
        <v>176</v>
      </c>
      <c r="S298">
        <f>VLOOKUP(R298, Key!$T$2:$U$8, 2, FALSE)</f>
        <v>3</v>
      </c>
      <c r="T298">
        <f t="shared" si="34"/>
        <v>0</v>
      </c>
      <c r="U298">
        <f>_xlfn.IFS(F298=2017, VLOOKUP(H298, 'State Pop'!$B$2:$F$55,5),F298=2016, VLOOKUP(H298, 'State Pop'!$B$2:$F$55,4), F298=2015, VLOOKUP(H298, 'State Pop'!$B$2:$F$55,3), F298=2014, VLOOKUP(H298, 'State Pop'!$B$2:$F$55,2))</f>
        <v>0</v>
      </c>
      <c r="V298">
        <f>_xlfn.IFS(C306=2014, _xlfn.IFS(D306=1, VLOOKUP(H298, Film_Workers!$B$2:$AR$55, 2, FALSE), D306=2, VLOOKUP(H298, Film_Workers!$B$2:$AR$55, 3, FALSE), D306=3, VLOOKUP(H298, Film_Workers!$B$2:$AR$55, 4, FALSE), D306=4, VLOOKUP(H298, Film_Workers!$B$2:$AR$55, 5, FALSE), D306=5, VLOOKUP(H298, Film_Workers!$B$2:$AR$55, 6, FALSE), D306=6, VLOOKUP(H298, Film_Workers!$B$2:$AR$55, 7, FALSE), D306=7, VLOOKUP(H298, Film_Workers!$B$2:$AR$55, 8, FALSE), D306=8, VLOOKUP(H298, Film_Workers!$B$2:$AR$55, 9, FALSE), D306=9, VLOOKUP(H298, Film_Workers!$B$2:$AR$55, 10, FALSE), D306=10, VLOOKUP(H298, Film_Workers!$B$2:$AR$55, 11, FALSE), D306=11, VLOOKUP(H298, Film_Workers!$B$2:$AR$55, 12, FALSE), D306=12, VLOOKUP(H298, Film_Workers!$B$2:$AR$55, 13, FALSE)), C306=2015, _xlfn.IFS(D306=1, VLOOKUP(H298, Film_Workers!$B$2:$AR$55, 14, FALSE), D306=2, VLOOKUP(H298, Film_Workers!$B$2:$AR$55, 15, FALSE), D306=3, VLOOKUP(H298, Film_Workers!$B$2:$AR$55, 16, FALSE), D306=4, VLOOKUP(H298, Film_Workers!$B$2:$AR$55, 17, FALSE), D306=5, VLOOKUP(H298, Film_Workers!$B$2:$AR$55, 18, FALSE), D306=6, VLOOKUP(H298, Film_Workers!$B$2:$AR$55, 19, FALSE), D306=7, VLOOKUP(H298, Film_Workers!$B$2:$AR$55, 20, FALSE), D306=8, VLOOKUP(H298, Film_Workers!$B$2:$AR$55, 21, FALSE), D306=9, VLOOKUP(H298, Film_Workers!$B$2:$AR$55, 22, FALSE), D306=10, VLOOKUP(H298, Film_Workers!$B$2:$AR$55, 23, FALSE), D306=11, VLOOKUP(H298, Film_Workers!$B$2:$AR$55, 24, FALSE), D306=12, VLOOKUP(H298, Film_Workers!$B$2:$AR$55, 25, FALSE)), C306=2016, _xlfn.IFS(D306=1, VLOOKUP(H298, Film_Workers!$B$2:$AR$55, 26, FALSE), D306=2, VLOOKUP(H298, Film_Workers!$B$2:$AR$55, 27, FALSE), D306=3, VLOOKUP(H298, Film_Workers!$B$2:$AR$55, 28, FALSE), D306=4, VLOOKUP(H298, Film_Workers!$B$2:$AR$55, 29, FALSE), D306=5, VLOOKUP(H298, Film_Workers!$B$2:$AR$55, 30, FALSE), D306=6, VLOOKUP(H298, Film_Workers!$B$2:$AR$55, 31, FALSE), D306=7, VLOOKUP(H298, Film_Workers!$B$2:$AR$55, 32, FALSE), D306=8, VLOOKUP(H298, Film_Workers!$B$2:$AR$55, 33, FALSE), D306=9, VLOOKUP(H298, Film_Workers!$B$2:$AR$55, 34, FALSE), D306=10, VLOOKUP(H298, Film_Workers!$B$2:$AR$55, 35, FALSE), D306=11, VLOOKUP(H298, Film_Workers!$B$2:$AR$55, 36, FALSE), D306=12, VLOOKUP(H298, Film_Workers!$B$2:$AR$55, 37, FALSE)), C306=2017, _xlfn.IFS(D306=1, VLOOKUP(H298, Film_Workers!$B$2:$AR$55, 38, FALSE), D306=2, VLOOKUP(H298, Film_Workers!$B$2:$AR$55, 39, FALSE), D306=3, VLOOKUP(H298, Film_Workers!$B$2:$AR$55, 40, FALSE), D306=4, VLOOKUP(H298, Film_Workers!$B$2:$AR$55, 41, FALSE), D306=5, VLOOKUP(H298, Film_Workers!$B$2:$AR$55, 42, FALSE), D306=6, VLOOKUP(H298, Film_Workers!$B$2:$AR$55, 43)))</f>
        <v>0</v>
      </c>
      <c r="W298">
        <f>_xlfn.IFS(C298=2014, _xlfn.IFS(D298=1, VLOOKUP(H298, Priv_Workers!$B$2:$AR$55, 2, FALSE), D298=2, VLOOKUP(H298, Priv_Workers!$B$2:$AR$55, 3, FALSE), D298=3, VLOOKUP(H298, Priv_Workers!$B$2:$AR$55, 4, FALSE), D298=4, VLOOKUP(H298, Priv_Workers!$B$2:$AR$55, 5, FALSE), D298=5, VLOOKUP(H298, Priv_Workers!$B$2:$AR$55, 6, FALSE), D298=6, VLOOKUP(H298, Priv_Workers!$B$2:$AR$55, 7, FALSE), D298=7, VLOOKUP(H298, Priv_Workers!$B$2:$AR$55, 8, FALSE), D298=8, VLOOKUP(H298, Priv_Workers!$B$2:$AR$55, 9, FALSE), D298=9, VLOOKUP(H298, Priv_Workers!$B$2:$AR$55, 10, FALSE), D298=10, VLOOKUP(H298, Priv_Workers!$B$2:$AR$55, 11, FALSE), D298=11, VLOOKUP(H298, Priv_Workers!$B$2:$AR$55, 12, FALSE), D298=12, VLOOKUP(H298, Priv_Workers!$B$2:$AR$55, 13, FALSE)), C298=2015, _xlfn.IFS(D298=1, VLOOKUP(H298, Priv_Workers!$B$2:$AR$55, 14, FALSE), D298=2, VLOOKUP(H298, Priv_Workers!$B$2:$AR$55, 15, FALSE), D298=3, VLOOKUP(H298, Priv_Workers!$B$2:$AR$55, 16, FALSE), D298=4, VLOOKUP(H298, Priv_Workers!$B$2:$AR$55, 17, FALSE), D298=5, VLOOKUP(H298, Priv_Workers!$B$2:$AR$55, 18, FALSE), D298=6, VLOOKUP(H298, Priv_Workers!$B$2:$AR$55, 19, FALSE), D298=7, VLOOKUP(H298, Priv_Workers!$B$2:$AR$55, 20, FALSE), D298=8, VLOOKUP(H298, Priv_Workers!$B$2:$AR$55, 21, FALSE), D298=9, VLOOKUP(H298, Priv_Workers!$B$2:$AR$55, 22, FALSE), D298=10, VLOOKUP(H298, Priv_Workers!$B$2:$AR$55, 23, FALSE), D298=11, VLOOKUP(H298, Priv_Workers!$B$2:$AR$55, 24, FALSE), D298=12, VLOOKUP(H298, Priv_Workers!$B$2:$AR$55, 25, FALSE)), C298=2016, _xlfn.IFS(D298=1, VLOOKUP(H298, Priv_Workers!$B$2:$AR$55, 26, FALSE), D298=2, VLOOKUP(H298, Priv_Workers!$B$2:$AR$55, 27, FALSE), D298=3, VLOOKUP(H298, Priv_Workers!$B$2:$AR$55, 28, FALSE), D298=4, VLOOKUP(H298, Priv_Workers!$B$2:$AR$55, 29, FALSE), D298=5, VLOOKUP(H298, Priv_Workers!$B$2:$AR$55, 30, FALSE), D298=6, VLOOKUP(H298, Priv_Workers!$B$2:$AR$55, 31, FALSE), D298=7, VLOOKUP(H298, Priv_Workers!$B$2:$AR$55, 32, FALSE), D298=8, VLOOKUP(H298, Priv_Workers!$B$2:$AR$55, 33, FALSE), D298=9, VLOOKUP(H298, Priv_Workers!$B$2:$AR$55, 34, FALSE), D298=10, VLOOKUP(H298, Priv_Workers!$B$2:$AR$55, 35, FALSE), D298=11, VLOOKUP(H298, Priv_Workers!$B$2:$AR$55, 36, FALSE), D298=12, VLOOKUP(H298, Priv_Workers!$B$2:$AR$55, 37, FALSE)), C298=2017, _xlfn.IFS(D298=1, VLOOKUP(H298, Priv_Workers!$B$2:$AR$55, 38, FALSE), D298=2, VLOOKUP(H298, Priv_Workers!$B$2:$AR$55, 39, FALSE), D298=3, VLOOKUP(H298, Priv_Workers!$B$2:$AR$55, 40, FALSE), D298=4, VLOOKUP(H298, Priv_Workers!$B$2:$AR$55, 41, FALSE), D298=5, VLOOKUP(H298, Priv_Workers!$B$2:$AR$55, 42, FALSE), D298=6, VLOOKUP(H298, Priv_Workers!$B$2:$AR$55, 43)))</f>
        <v>0</v>
      </c>
      <c r="X298" s="15" t="e">
        <f t="shared" si="35"/>
        <v>#DIV/0!</v>
      </c>
      <c r="Y298" s="8">
        <f>_xlfn.IFS(C298=2014, _xlfn.IFS(E298=1, VLOOKUP(H298, Wage_Info!$B$2:$AD$55, 2, FALSE), E298=2, VLOOKUP(H298, Wage_Info!$B$2:$AD$55, 3, FALSE), E298=3, VLOOKUP(H298, Wage_Info!$B$2:$AD$55, 4, FALSE), E298=4, VLOOKUP(H298, Wage_Info!$B$2:$AD$55, 5, FALSE)), C298=2015, _xlfn.IFS(E298=1, VLOOKUP(H298, Wage_Info!$B$2:$AD$55, 6, FALSE), E298=2, VLOOKUP(H298, Wage_Info!$B$2:$AD$55, 7, FALSE), E298=3, VLOOKUP(H298, Wage_Info!$B$2:$AD$55, 8, FALSE), E298=4, VLOOKUP(H298, Wage_Info!$B$2:$AD$55, 9, FALSE)), C298=2016, _xlfn.IFS(E298=1, VLOOKUP(H298, Wage_Info!$B$2:$AD$55, 10, FALSE), E298=2, VLOOKUP(H298, Wage_Info!$B$2:$AD$55, 11, FALSE), E298=3, VLOOKUP(H298, Wage_Info!$B$2:$AD$55, 12, FALSE), E298=4, VLOOKUP(H298, Wage_Info!$B$2:$AD$55, 13, FALSE)), C298=2017, _xlfn.IFS(E298=1, VLOOKUP(H298, Wage_Info!$B$2:$AD$55, 14, FALSE), E298=2, VLOOKUP(H298, Wage_Info!$B$2:$AD$55, 15, FALSE)))</f>
        <v>0</v>
      </c>
      <c r="Z298" s="8">
        <f>_xlfn.IFS(C298=2014, _xlfn.IFS(E298=1, VLOOKUP(H298, Wage_Info!$B$2:$AD$55, 16, FALSE), E298=2, VLOOKUP(H298, Wage_Info!$B$2:$AD$55, 17, FALSE), E298=3, VLOOKUP(H298, Wage_Info!$B$2:$AD$55, 18, FALSE), E298=4, VLOOKUP(H298, Wage_Info!$B$2:$AD$55, 19, FALSE)), C298=2015, _xlfn.IFS(E298=1, VLOOKUP(H298, Wage_Info!$B$2:$AD$55, 20, FALSE), E298=2, VLOOKUP(H298, Wage_Info!$B$2:$AD$55, 21, FALSE), E298=3, VLOOKUP(H298, Wage_Info!$B$2:$AD$55, 22, FALSE), E298=4, VLOOKUP(H298, Wage_Info!$B$2:$AD$55, 23, FALSE)), C298=2016, _xlfn.IFS(E298=1, VLOOKUP(H298, Wage_Info!$B$2:$AD$55, 24, FALSE), E298=2, VLOOKUP(H298, Wage_Info!$B$2:$AD$55, 25, FALSE), E298=3, VLOOKUP(H298, Wage_Info!$B$2:$AD$55, 26, FALSE), E298=4, VLOOKUP(H298, Wage_Info!$B$2:$AD$55, 27, FALSE)), C298=2017, _xlfn.IFS(E298=1, VLOOKUP(H298, Wage_Info!$B$2:$AD$55, 28, FALSE), E298=2, VLOOKUP(H298, Wage_Info!$B$2:$AD$55, 29, FALSE)))</f>
        <v>0</v>
      </c>
      <c r="AA298" s="16" t="e">
        <f t="shared" si="36"/>
        <v>#DIV/0!</v>
      </c>
      <c r="AB298">
        <f>Key!C34</f>
        <v>1</v>
      </c>
      <c r="AC298">
        <f t="shared" si="37"/>
        <v>0</v>
      </c>
      <c r="AD298">
        <f t="shared" si="38"/>
        <v>0</v>
      </c>
      <c r="AE298">
        <f t="shared" si="39"/>
        <v>0</v>
      </c>
    </row>
    <row r="299" spans="1:31" x14ac:dyDescent="0.3">
      <c r="A299">
        <v>108</v>
      </c>
      <c r="B299">
        <v>108</v>
      </c>
      <c r="C299">
        <v>2014</v>
      </c>
      <c r="D299">
        <v>7</v>
      </c>
      <c r="E299">
        <f t="shared" si="32"/>
        <v>3</v>
      </c>
      <c r="F299">
        <v>2016</v>
      </c>
      <c r="G299" t="s">
        <v>282</v>
      </c>
      <c r="H299" s="13">
        <f>VALUE(IF(G299="foreign",53,SUBSTITUTE(G299,G299,VLOOKUP(G299,Key!$F$2:$G$55,2,))))</f>
        <v>53</v>
      </c>
      <c r="I299" t="s">
        <v>45</v>
      </c>
      <c r="J299">
        <f>VALUE(_xlfn.IFS(I299="foreign",53,I299="fictional",54,NOT(OR(I299="foreign",I299="fictional")),SUBSTITUTE(I299,I299,VLOOKUP(I299,Key!$F$2:$G$55,2,))))</f>
        <v>36</v>
      </c>
      <c r="K299">
        <f t="shared" si="33"/>
        <v>0</v>
      </c>
      <c r="L299">
        <f>VLOOKUP(H299, Key!$G$2:$J$54, 2)</f>
        <v>0</v>
      </c>
      <c r="M299">
        <f>VLOOKUP(J299, Key!$G$2:$J$54, 2)</f>
        <v>3</v>
      </c>
      <c r="N299">
        <f>VLOOKUP("*"&amp;G299&amp;"*",Key!$M$2:$N$6,2,FALSE)</f>
        <v>0</v>
      </c>
      <c r="O299">
        <f>VLOOKUP("*"&amp;G299&amp;"*",Key!$Q$2:$R$11,2,FALSE)</f>
        <v>0</v>
      </c>
      <c r="P299">
        <v>2387</v>
      </c>
      <c r="Q299" s="8">
        <v>5000000</v>
      </c>
      <c r="R299" t="s">
        <v>174</v>
      </c>
      <c r="S299">
        <f>VLOOKUP(R299, Key!$T$2:$U$13, 2, FALSE)</f>
        <v>1</v>
      </c>
      <c r="T299">
        <f t="shared" si="34"/>
        <v>0</v>
      </c>
      <c r="U299">
        <f>_xlfn.IFS(F299=2017, VLOOKUP(H299, 'State Pop'!$B$2:$F$55,5),F299=2016, VLOOKUP(H299, 'State Pop'!$B$2:$F$55,4), F299=2015, VLOOKUP(H299, 'State Pop'!$B$2:$F$55,3), F299=2014, VLOOKUP(H299, 'State Pop'!$B$2:$F$55,2))</f>
        <v>0</v>
      </c>
      <c r="V299">
        <f>_xlfn.IFS(C299=2014, _xlfn.IFS(D299=1, VLOOKUP(H299, Film_Workers!$B$2:$AR$55, 2, FALSE), D299=2, VLOOKUP(H299, Film_Workers!$B$2:$AR$55, 3, FALSE), D299=3, VLOOKUP(H299, Film_Workers!$B$2:$AR$55, 4, FALSE), D299=4, VLOOKUP(H299, Film_Workers!$B$2:$AR$55, 5, FALSE), D299=5, VLOOKUP(H299, Film_Workers!$B$2:$AR$55, 6, FALSE), D299=6, VLOOKUP(H299, Film_Workers!$B$2:$AR$55, 7, FALSE), D299=7, VLOOKUP(H299, Film_Workers!$B$2:$AR$55, 8, FALSE), D299=8, VLOOKUP(H299, Film_Workers!$B$2:$AR$55, 9, FALSE), D299=9, VLOOKUP(H299, Film_Workers!$B$2:$AR$55, 10, FALSE), D299=10, VLOOKUP(H299, Film_Workers!$B$2:$AR$55, 11, FALSE), D299=11, VLOOKUP(H299, Film_Workers!$B$2:$AR$55, 12, FALSE), D299=12, VLOOKUP(H299, Film_Workers!$B$2:$AR$55, 13, FALSE)), C299=2015, _xlfn.IFS(D299=1, VLOOKUP(H299, Film_Workers!$B$2:$AR$55, 14, FALSE), D299=2, VLOOKUP(H299, Film_Workers!$B$2:$AR$55, 15, FALSE), D299=3, VLOOKUP(H299, Film_Workers!$B$2:$AR$55, 16, FALSE), D299=4, VLOOKUP(H299, Film_Workers!$B$2:$AR$55, 17, FALSE), D299=5, VLOOKUP(H299, Film_Workers!$B$2:$AR$55, 18, FALSE), D299=6, VLOOKUP(H299, Film_Workers!$B$2:$AR$55, 19, FALSE), D299=7, VLOOKUP(H299, Film_Workers!$B$2:$AR$55, 20, FALSE), D299=8, VLOOKUP(H299, Film_Workers!$B$2:$AR$55, 21, FALSE), D299=9, VLOOKUP(H299, Film_Workers!$B$2:$AR$55, 22, FALSE), D299=10, VLOOKUP(H299, Film_Workers!$B$2:$AR$55, 23, FALSE), D299=11, VLOOKUP(H299, Film_Workers!$B$2:$AR$55, 24, FALSE), D299=12, VLOOKUP(H299, Film_Workers!$B$2:$AR$55, 25, FALSE)), C299=2016, _xlfn.IFS(D299=1, VLOOKUP(H299, Film_Workers!$B$2:$AR$55, 26, FALSE), D299=2, VLOOKUP(H299, Film_Workers!$B$2:$AR$55, 27, FALSE), D299=3, VLOOKUP(H299, Film_Workers!$B$2:$AR$55, 28, FALSE), D299=4, VLOOKUP(H299, Film_Workers!$B$2:$AR$55, 29, FALSE), D299=5, VLOOKUP(H299, Film_Workers!$B$2:$AR$55, 30, FALSE), D299=6, VLOOKUP(H299, Film_Workers!$B$2:$AR$55, 31, FALSE), D299=7, VLOOKUP(H299, Film_Workers!$B$2:$AR$55, 32, FALSE), D299=8, VLOOKUP(H299, Film_Workers!$B$2:$AR$55, 33, FALSE), D299=9, VLOOKUP(H299, Film_Workers!$B$2:$AR$55, 34, FALSE), D299=10, VLOOKUP(H299, Film_Workers!$B$2:$AR$55, 35, FALSE), D299=11, VLOOKUP(H299, Film_Workers!$B$2:$AR$55, 36, FALSE), D299=12, VLOOKUP(H299, Film_Workers!$B$2:$AR$55, 37, FALSE)), C299=2017, _xlfn.IFS(D299=1, VLOOKUP(H299, Film_Workers!$B$2:$AR$55, 38, FALSE), D299=2, VLOOKUP(H299, Film_Workers!$B$2:$AR$55, 39, FALSE), D299=3, VLOOKUP(H299, Film_Workers!$B$2:$AR$55, 40, FALSE), D299=4, VLOOKUP(H299, Film_Workers!$B$2:$AR$55, 41, FALSE), D299=5, VLOOKUP(H299, Film_Workers!$B$2:$AR$55, 42, FALSE), D299=6, VLOOKUP(H299, Film_Workers!$B$2:$AR$55, 43)))</f>
        <v>0</v>
      </c>
      <c r="W299">
        <f>_xlfn.IFS(C299=2014, _xlfn.IFS(D299=1, VLOOKUP(H299, Priv_Workers!$B$2:$AR$55, 2, FALSE), D299=2, VLOOKUP(H299, Priv_Workers!$B$2:$AR$55, 3, FALSE), D299=3, VLOOKUP(H299, Priv_Workers!$B$2:$AR$55, 4, FALSE), D299=4, VLOOKUP(H299, Priv_Workers!$B$2:$AR$55, 5, FALSE), D299=5, VLOOKUP(H299, Priv_Workers!$B$2:$AR$55, 6, FALSE), D299=6, VLOOKUP(H299, Priv_Workers!$B$2:$AR$55, 7, FALSE), D299=7, VLOOKUP(H299, Priv_Workers!$B$2:$AR$55, 8, FALSE), D299=8, VLOOKUP(H299, Priv_Workers!$B$2:$AR$55, 9, FALSE), D299=9, VLOOKUP(H299, Priv_Workers!$B$2:$AR$55, 10, FALSE), D299=10, VLOOKUP(H299, Priv_Workers!$B$2:$AR$55, 11, FALSE), D299=11, VLOOKUP(H299, Priv_Workers!$B$2:$AR$55, 12, FALSE), D299=12, VLOOKUP(H299, Priv_Workers!$B$2:$AR$55, 13, FALSE)), C299=2015, _xlfn.IFS(D299=1, VLOOKUP(H299, Priv_Workers!$B$2:$AR$55, 14, FALSE), D299=2, VLOOKUP(H299, Priv_Workers!$B$2:$AR$55, 15, FALSE), D299=3, VLOOKUP(H299, Priv_Workers!$B$2:$AR$55, 16, FALSE), D299=4, VLOOKUP(H299, Priv_Workers!$B$2:$AR$55, 17, FALSE), D299=5, VLOOKUP(H299, Priv_Workers!$B$2:$AR$55, 18, FALSE), D299=6, VLOOKUP(H299, Priv_Workers!$B$2:$AR$55, 19, FALSE), D299=7, VLOOKUP(H299, Priv_Workers!$B$2:$AR$55, 20, FALSE), D299=8, VLOOKUP(H299, Priv_Workers!$B$2:$AR$55, 21, FALSE), D299=9, VLOOKUP(H299, Priv_Workers!$B$2:$AR$55, 22, FALSE), D299=10, VLOOKUP(H299, Priv_Workers!$B$2:$AR$55, 23, FALSE), D299=11, VLOOKUP(H299, Priv_Workers!$B$2:$AR$55, 24, FALSE), D299=12, VLOOKUP(H299, Priv_Workers!$B$2:$AR$55, 25, FALSE)), C299=2016, _xlfn.IFS(D299=1, VLOOKUP(H299, Priv_Workers!$B$2:$AR$55, 26, FALSE), D299=2, VLOOKUP(H299, Priv_Workers!$B$2:$AR$55, 27, FALSE), D299=3, VLOOKUP(H299, Priv_Workers!$B$2:$AR$55, 28, FALSE), D299=4, VLOOKUP(H299, Priv_Workers!$B$2:$AR$55, 29, FALSE), D299=5, VLOOKUP(H299, Priv_Workers!$B$2:$AR$55, 30, FALSE), D299=6, VLOOKUP(H299, Priv_Workers!$B$2:$AR$55, 31, FALSE), D299=7, VLOOKUP(H299, Priv_Workers!$B$2:$AR$55, 32, FALSE), D299=8, VLOOKUP(H299, Priv_Workers!$B$2:$AR$55, 33, FALSE), D299=9, VLOOKUP(H299, Priv_Workers!$B$2:$AR$55, 34, FALSE), D299=10, VLOOKUP(H299, Priv_Workers!$B$2:$AR$55, 35, FALSE), D299=11, VLOOKUP(H299, Priv_Workers!$B$2:$AR$55, 36, FALSE), D299=12, VLOOKUP(H299, Priv_Workers!$B$2:$AR$55, 37, FALSE)), C299=2017, _xlfn.IFS(D299=1, VLOOKUP(H299, Priv_Workers!$B$2:$AR$55, 38, FALSE), D299=2, VLOOKUP(H299, Priv_Workers!$B$2:$AR$55, 39, FALSE), D299=3, VLOOKUP(H299, Priv_Workers!$B$2:$AR$55, 40, FALSE), D299=4, VLOOKUP(H299, Priv_Workers!$B$2:$AR$55, 41, FALSE), D299=5, VLOOKUP(H299, Priv_Workers!$B$2:$AR$55, 42, FALSE), D299=6, VLOOKUP(H299, Priv_Workers!$B$2:$AR$55, 43)))</f>
        <v>0</v>
      </c>
      <c r="X299" s="15" t="e">
        <f t="shared" si="35"/>
        <v>#DIV/0!</v>
      </c>
      <c r="Y299" s="8">
        <f>_xlfn.IFS(C299=2014, _xlfn.IFS(E299=1, VLOOKUP(H299, Wage_Info!$B$2:$AD$55, 2, FALSE), E299=2, VLOOKUP(H299, Wage_Info!$B$2:$AD$55, 3, FALSE), E299=3, VLOOKUP(H299, Wage_Info!$B$2:$AD$55, 4, FALSE), E299=4, VLOOKUP(H299, Wage_Info!$B$2:$AD$55, 5, FALSE)), C299=2015, _xlfn.IFS(E299=1, VLOOKUP(H299, Wage_Info!$B$2:$AD$55, 6, FALSE), E299=2, VLOOKUP(H299, Wage_Info!$B$2:$AD$55, 7, FALSE), E299=3, VLOOKUP(H299, Wage_Info!$B$2:$AD$55, 8, FALSE), E299=4, VLOOKUP(H299, Wage_Info!$B$2:$AD$55, 9, FALSE)), C299=2016, _xlfn.IFS(E299=1, VLOOKUP(H299, Wage_Info!$B$2:$AD$55, 10, FALSE), E299=2, VLOOKUP(H299, Wage_Info!$B$2:$AD$55, 11, FALSE), E299=3, VLOOKUP(H299, Wage_Info!$B$2:$AD$55, 12, FALSE), E299=4, VLOOKUP(H299, Wage_Info!$B$2:$AD$55, 13, FALSE)), C299=2017, _xlfn.IFS(E299=1, VLOOKUP(H299, Wage_Info!$B$2:$AD$55, 14, FALSE), E299=2, VLOOKUP(H299, Wage_Info!$B$2:$AD$55, 15, FALSE)))</f>
        <v>0</v>
      </c>
      <c r="Z299" s="8">
        <f>_xlfn.IFS(C299=2014, _xlfn.IFS(E299=1, VLOOKUP(H299, Wage_Info!$B$2:$AD$55, 16, FALSE), E299=2, VLOOKUP(H299, Wage_Info!$B$2:$AD$55, 17, FALSE), E299=3, VLOOKUP(H299, Wage_Info!$B$2:$AD$55, 18, FALSE), E299=4, VLOOKUP(H299, Wage_Info!$B$2:$AD$55, 19, FALSE)), C299=2015, _xlfn.IFS(E299=1, VLOOKUP(H299, Wage_Info!$B$2:$AD$55, 20, FALSE), E299=2, VLOOKUP(H299, Wage_Info!$B$2:$AD$55, 21, FALSE), E299=3, VLOOKUP(H299, Wage_Info!$B$2:$AD$55, 22, FALSE), E299=4, VLOOKUP(H299, Wage_Info!$B$2:$AD$55, 23, FALSE)), C299=2016, _xlfn.IFS(E299=1, VLOOKUP(H299, Wage_Info!$B$2:$AD$55, 24, FALSE), E299=2, VLOOKUP(H299, Wage_Info!$B$2:$AD$55, 25, FALSE), E299=3, VLOOKUP(H299, Wage_Info!$B$2:$AD$55, 26, FALSE), E299=4, VLOOKUP(H299, Wage_Info!$B$2:$AD$55, 27, FALSE)), C299=2017, _xlfn.IFS(E299=1, VLOOKUP(H299, Wage_Info!$B$2:$AD$55, 28, FALSE), E299=2, VLOOKUP(H299, Wage_Info!$B$2:$AD$55, 29, FALSE)))</f>
        <v>0</v>
      </c>
      <c r="AA299" s="16" t="e">
        <f t="shared" si="36"/>
        <v>#DIV/0!</v>
      </c>
      <c r="AB299">
        <f>Key!C109</f>
        <v>1</v>
      </c>
      <c r="AC299">
        <f t="shared" si="37"/>
        <v>0</v>
      </c>
      <c r="AD299">
        <f t="shared" si="38"/>
        <v>0</v>
      </c>
      <c r="AE299">
        <f t="shared" si="39"/>
        <v>0</v>
      </c>
    </row>
    <row r="300" spans="1:31" x14ac:dyDescent="0.3">
      <c r="A300">
        <v>150</v>
      </c>
      <c r="B300">
        <v>150</v>
      </c>
      <c r="C300">
        <v>2014</v>
      </c>
      <c r="D300">
        <v>7</v>
      </c>
      <c r="E300">
        <f t="shared" si="32"/>
        <v>3</v>
      </c>
      <c r="F300">
        <v>2016</v>
      </c>
      <c r="G300" t="s">
        <v>45</v>
      </c>
      <c r="H300" s="13">
        <f>VALUE(IF(G300="foreign",53,SUBSTITUTE(G300,G300,VLOOKUP(G300,Key!$F$2:$G$55,2,))))</f>
        <v>36</v>
      </c>
      <c r="I300" t="s">
        <v>45</v>
      </c>
      <c r="J300">
        <f>VALUE(_xlfn.IFS(I300="foreign",53,I300="fictional",54,NOT(OR(I300="foreign",I300="fictional")),SUBSTITUTE(I300,I300,VLOOKUP(I300,Key!$F$2:$G$55,2,))))</f>
        <v>36</v>
      </c>
      <c r="K300">
        <f t="shared" si="33"/>
        <v>1</v>
      </c>
      <c r="L300">
        <f>VLOOKUP(H300, Key!$G$2:$J$54, 2)</f>
        <v>3</v>
      </c>
      <c r="M300">
        <f>VLOOKUP(J300, Key!$G$2:$J$54, 2)</f>
        <v>3</v>
      </c>
      <c r="N300">
        <f>VLOOKUP("*"&amp;G300&amp;"*",Key!$M$2:$N$6,2,FALSE)</f>
        <v>1</v>
      </c>
      <c r="O300">
        <f>VLOOKUP("*"&amp;G300&amp;"*",Key!$Q$2:$R$11,2,FALSE)</f>
        <v>1</v>
      </c>
      <c r="P300">
        <v>1167</v>
      </c>
      <c r="Q300" s="8">
        <v>3500000</v>
      </c>
      <c r="R300" t="s">
        <v>246</v>
      </c>
      <c r="S300">
        <f>VLOOKUP(R300, Key!$T$2:$U$17, 2, FALSE)</f>
        <v>6</v>
      </c>
      <c r="T300">
        <f t="shared" si="34"/>
        <v>0</v>
      </c>
      <c r="U300">
        <f>_xlfn.IFS(F300=2017, VLOOKUP(H300, 'State Pop'!$B$2:$F$55,5),F300=2016, VLOOKUP(H300, 'State Pop'!$B$2:$F$55,4), F300=2015, VLOOKUP(H300, 'State Pop'!$B$2:$F$55,3), F300=2014, VLOOKUP(H300, 'State Pop'!$B$2:$F$55,2))</f>
        <v>11622554</v>
      </c>
      <c r="V300">
        <f>_xlfn.IFS(C300=2014, _xlfn.IFS(D300=1, VLOOKUP(H300, Film_Workers!$B$2:$AR$55, 2, FALSE), D300=2, VLOOKUP(H300, Film_Workers!$B$2:$AR$55, 3, FALSE), D300=3, VLOOKUP(H300, Film_Workers!$B$2:$AR$55, 4, FALSE), D300=4, VLOOKUP(H300, Film_Workers!$B$2:$AR$55, 5, FALSE), D300=5, VLOOKUP(H300, Film_Workers!$B$2:$AR$55, 6, FALSE), D300=6, VLOOKUP(H300, Film_Workers!$B$2:$AR$55, 7, FALSE), D300=7, VLOOKUP(H300, Film_Workers!$B$2:$AR$55, 8, FALSE), D300=8, VLOOKUP(H300, Film_Workers!$B$2:$AR$55, 9, FALSE), D300=9, VLOOKUP(H300, Film_Workers!$B$2:$AR$55, 10, FALSE), D300=10, VLOOKUP(H300, Film_Workers!$B$2:$AR$55, 11, FALSE), D300=11, VLOOKUP(H300, Film_Workers!$B$2:$AR$55, 12, FALSE), D300=12, VLOOKUP(H300, Film_Workers!$B$2:$AR$55, 13, FALSE)), C300=2015, _xlfn.IFS(D300=1, VLOOKUP(H300, Film_Workers!$B$2:$AR$55, 14, FALSE), D300=2, VLOOKUP(H300, Film_Workers!$B$2:$AR$55, 15, FALSE), D300=3, VLOOKUP(H300, Film_Workers!$B$2:$AR$55, 16, FALSE), D300=4, VLOOKUP(H300, Film_Workers!$B$2:$AR$55, 17, FALSE), D300=5, VLOOKUP(H300, Film_Workers!$B$2:$AR$55, 18, FALSE), D300=6, VLOOKUP(H300, Film_Workers!$B$2:$AR$55, 19, FALSE), D300=7, VLOOKUP(H300, Film_Workers!$B$2:$AR$55, 20, FALSE), D300=8, VLOOKUP(H300, Film_Workers!$B$2:$AR$55, 21, FALSE), D300=9, VLOOKUP(H300, Film_Workers!$B$2:$AR$55, 22, FALSE), D300=10, VLOOKUP(H300, Film_Workers!$B$2:$AR$55, 23, FALSE), D300=11, VLOOKUP(H300, Film_Workers!$B$2:$AR$55, 24, FALSE), D300=12, VLOOKUP(H300, Film_Workers!$B$2:$AR$55, 25, FALSE)), C300=2016, _xlfn.IFS(D300=1, VLOOKUP(H300, Film_Workers!$B$2:$AR$55, 26, FALSE), D300=2, VLOOKUP(H300, Film_Workers!$B$2:$AR$55, 27, FALSE), D300=3, VLOOKUP(H300, Film_Workers!$B$2:$AR$55, 28, FALSE), D300=4, VLOOKUP(H300, Film_Workers!$B$2:$AR$55, 29, FALSE), D300=5, VLOOKUP(H300, Film_Workers!$B$2:$AR$55, 30, FALSE), D300=6, VLOOKUP(H300, Film_Workers!$B$2:$AR$55, 31, FALSE), D300=7, VLOOKUP(H300, Film_Workers!$B$2:$AR$55, 32, FALSE), D300=8, VLOOKUP(H300, Film_Workers!$B$2:$AR$55, 33, FALSE), D300=9, VLOOKUP(H300, Film_Workers!$B$2:$AR$55, 34, FALSE), D300=10, VLOOKUP(H300, Film_Workers!$B$2:$AR$55, 35, FALSE), D300=11, VLOOKUP(H300, Film_Workers!$B$2:$AR$55, 36, FALSE), D300=12, VLOOKUP(H300, Film_Workers!$B$2:$AR$55, 37, FALSE)), C300=2017, _xlfn.IFS(D300=1, VLOOKUP(H300, Film_Workers!$B$2:$AR$55, 38, FALSE), D300=2, VLOOKUP(H300, Film_Workers!$B$2:$AR$55, 39, FALSE), D300=3, VLOOKUP(H300, Film_Workers!$B$2:$AR$55, 40, FALSE), D300=4, VLOOKUP(H300, Film_Workers!$B$2:$AR$55, 41, FALSE), D300=5, VLOOKUP(H300, Film_Workers!$B$2:$AR$55, 42, FALSE), D300=6, VLOOKUP(H300, Film_Workers!$B$2:$AR$55, 43)))</f>
        <v>1266</v>
      </c>
      <c r="W300">
        <f>_xlfn.IFS(C300=2014, _xlfn.IFS(D300=1, VLOOKUP(H300, Priv_Workers!$B$2:$AR$55, 2, FALSE), D300=2, VLOOKUP(H300, Priv_Workers!$B$2:$AR$55, 3, FALSE), D300=3, VLOOKUP(H300, Priv_Workers!$B$2:$AR$55, 4, FALSE), D300=4, VLOOKUP(H300, Priv_Workers!$B$2:$AR$55, 5, FALSE), D300=5, VLOOKUP(H300, Priv_Workers!$B$2:$AR$55, 6, FALSE), D300=6, VLOOKUP(H300, Priv_Workers!$B$2:$AR$55, 7, FALSE), D300=7, VLOOKUP(H300, Priv_Workers!$B$2:$AR$55, 8, FALSE), D300=8, VLOOKUP(H300, Priv_Workers!$B$2:$AR$55, 9, FALSE), D300=9, VLOOKUP(H300, Priv_Workers!$B$2:$AR$55, 10, FALSE), D300=10, VLOOKUP(H300, Priv_Workers!$B$2:$AR$55, 11, FALSE), D300=11, VLOOKUP(H300, Priv_Workers!$B$2:$AR$55, 12, FALSE), D300=12, VLOOKUP(H300, Priv_Workers!$B$2:$AR$55, 13, FALSE)), C300=2015, _xlfn.IFS(D300=1, VLOOKUP(H300, Priv_Workers!$B$2:$AR$55, 14, FALSE), D300=2, VLOOKUP(H300, Priv_Workers!$B$2:$AR$55, 15, FALSE), D300=3, VLOOKUP(H300, Priv_Workers!$B$2:$AR$55, 16, FALSE), D300=4, VLOOKUP(H300, Priv_Workers!$B$2:$AR$55, 17, FALSE), D300=5, VLOOKUP(H300, Priv_Workers!$B$2:$AR$55, 18, FALSE), D300=6, VLOOKUP(H300, Priv_Workers!$B$2:$AR$55, 19, FALSE), D300=7, VLOOKUP(H300, Priv_Workers!$B$2:$AR$55, 20, FALSE), D300=8, VLOOKUP(H300, Priv_Workers!$B$2:$AR$55, 21, FALSE), D300=9, VLOOKUP(H300, Priv_Workers!$B$2:$AR$55, 22, FALSE), D300=10, VLOOKUP(H300, Priv_Workers!$B$2:$AR$55, 23, FALSE), D300=11, VLOOKUP(H300, Priv_Workers!$B$2:$AR$55, 24, FALSE), D300=12, VLOOKUP(H300, Priv_Workers!$B$2:$AR$55, 25, FALSE)), C300=2016, _xlfn.IFS(D300=1, VLOOKUP(H300, Priv_Workers!$B$2:$AR$55, 26, FALSE), D300=2, VLOOKUP(H300, Priv_Workers!$B$2:$AR$55, 27, FALSE), D300=3, VLOOKUP(H300, Priv_Workers!$B$2:$AR$55, 28, FALSE), D300=4, VLOOKUP(H300, Priv_Workers!$B$2:$AR$55, 29, FALSE), D300=5, VLOOKUP(H300, Priv_Workers!$B$2:$AR$55, 30, FALSE), D300=6, VLOOKUP(H300, Priv_Workers!$B$2:$AR$55, 31, FALSE), D300=7, VLOOKUP(H300, Priv_Workers!$B$2:$AR$55, 32, FALSE), D300=8, VLOOKUP(H300, Priv_Workers!$B$2:$AR$55, 33, FALSE), D300=9, VLOOKUP(H300, Priv_Workers!$B$2:$AR$55, 34, FALSE), D300=10, VLOOKUP(H300, Priv_Workers!$B$2:$AR$55, 35, FALSE), D300=11, VLOOKUP(H300, Priv_Workers!$B$2:$AR$55, 36, FALSE), D300=12, VLOOKUP(H300, Priv_Workers!$B$2:$AR$55, 37, FALSE)), C300=2017, _xlfn.IFS(D300=1, VLOOKUP(H300, Priv_Workers!$B$2:$AR$55, 38, FALSE), D300=2, VLOOKUP(H300, Priv_Workers!$B$2:$AR$55, 39, FALSE), D300=3, VLOOKUP(H300, Priv_Workers!$B$2:$AR$55, 40, FALSE), D300=4, VLOOKUP(H300, Priv_Workers!$B$2:$AR$55, 41, FALSE), D300=5, VLOOKUP(H300, Priv_Workers!$B$2:$AR$55, 42, FALSE), D300=6, VLOOKUP(H300, Priv_Workers!$B$2:$AR$55, 43)))</f>
        <v>4529038</v>
      </c>
      <c r="X300" s="15">
        <f t="shared" si="35"/>
        <v>2.7952956014058614E-4</v>
      </c>
      <c r="Y300" s="8">
        <f>_xlfn.IFS(C300=2014, _xlfn.IFS(E300=1, VLOOKUP(H300, Wage_Info!$B$2:$AD$55, 2, FALSE), E300=2, VLOOKUP(H300, Wage_Info!$B$2:$AD$55, 3, FALSE), E300=3, VLOOKUP(H300, Wage_Info!$B$2:$AD$55, 4, FALSE), E300=4, VLOOKUP(H300, Wage_Info!$B$2:$AD$55, 5, FALSE)), C300=2015, _xlfn.IFS(E300=1, VLOOKUP(H300, Wage_Info!$B$2:$AD$55, 6, FALSE), E300=2, VLOOKUP(H300, Wage_Info!$B$2:$AD$55, 7, FALSE), E300=3, VLOOKUP(H300, Wage_Info!$B$2:$AD$55, 8, FALSE), E300=4, VLOOKUP(H300, Wage_Info!$B$2:$AD$55, 9, FALSE)), C300=2016, _xlfn.IFS(E300=1, VLOOKUP(H300, Wage_Info!$B$2:$AD$55, 10, FALSE), E300=2, VLOOKUP(H300, Wage_Info!$B$2:$AD$55, 11, FALSE), E300=3, VLOOKUP(H300, Wage_Info!$B$2:$AD$55, 12, FALSE), E300=4, VLOOKUP(H300, Wage_Info!$B$2:$AD$55, 13, FALSE)), C300=2017, _xlfn.IFS(E300=1, VLOOKUP(H300, Wage_Info!$B$2:$AD$55, 14, FALSE), E300=2, VLOOKUP(H300, Wage_Info!$B$2:$AD$55, 15, FALSE)))</f>
        <v>16562369</v>
      </c>
      <c r="Z300" s="8">
        <f>_xlfn.IFS(C300=2014, _xlfn.IFS(E300=1, VLOOKUP(H300, Wage_Info!$B$2:$AD$55, 16, FALSE), E300=2, VLOOKUP(H300, Wage_Info!$B$2:$AD$55, 17, FALSE), E300=3, VLOOKUP(H300, Wage_Info!$B$2:$AD$55, 18, FALSE), E300=4, VLOOKUP(H300, Wage_Info!$B$2:$AD$55, 19, FALSE)), C300=2015, _xlfn.IFS(E300=1, VLOOKUP(H300, Wage_Info!$B$2:$AD$55, 20, FALSE), E300=2, VLOOKUP(H300, Wage_Info!$B$2:$AD$55, 21, FALSE), E300=3, VLOOKUP(H300, Wage_Info!$B$2:$AD$55, 22, FALSE), E300=4, VLOOKUP(H300, Wage_Info!$B$2:$AD$55, 23, FALSE)), C300=2016, _xlfn.IFS(E300=1, VLOOKUP(H300, Wage_Info!$B$2:$AD$55, 24, FALSE), E300=2, VLOOKUP(H300, Wage_Info!$B$2:$AD$55, 25, FALSE), E300=3, VLOOKUP(H300, Wage_Info!$B$2:$AD$55, 26, FALSE), E300=4, VLOOKUP(H300, Wage_Info!$B$2:$AD$55, 27, FALSE)), C300=2017, _xlfn.IFS(E300=1, VLOOKUP(H300, Wage_Info!$B$2:$AD$55, 28, FALSE), E300=2, VLOOKUP(H300, Wage_Info!$B$2:$AD$55, 29, FALSE)))</f>
        <v>49827122546</v>
      </c>
      <c r="AA300" s="16">
        <f t="shared" si="36"/>
        <v>3.3239665775822706E-4</v>
      </c>
      <c r="AB300">
        <f>Key!C151</f>
        <v>1</v>
      </c>
      <c r="AC300">
        <f t="shared" si="37"/>
        <v>0</v>
      </c>
      <c r="AD300">
        <f t="shared" si="38"/>
        <v>0</v>
      </c>
      <c r="AE300">
        <f t="shared" si="39"/>
        <v>0</v>
      </c>
    </row>
    <row r="301" spans="1:31" x14ac:dyDescent="0.3">
      <c r="A301">
        <v>173</v>
      </c>
      <c r="B301">
        <v>173</v>
      </c>
      <c r="C301">
        <v>2014</v>
      </c>
      <c r="D301">
        <v>7</v>
      </c>
      <c r="E301">
        <f t="shared" si="32"/>
        <v>3</v>
      </c>
      <c r="F301">
        <v>2016</v>
      </c>
      <c r="G301" t="s">
        <v>57</v>
      </c>
      <c r="H301" s="13">
        <f>VALUE(IF(G301="foreign",53,SUBSTITUTE(G301,G301,VLOOKUP(G301,Key!$F$2:$G$55,2,))))</f>
        <v>48</v>
      </c>
      <c r="I301" t="s">
        <v>57</v>
      </c>
      <c r="J301">
        <f>VALUE(_xlfn.IFS(I301="foreign",53,I301="fictional",54,NOT(OR(I301="foreign",I301="fictional")),SUBSTITUTE(I301,I301,VLOOKUP(I301,Key!$F$2:$G$55,2,))))</f>
        <v>48</v>
      </c>
      <c r="K301">
        <f t="shared" si="33"/>
        <v>1</v>
      </c>
      <c r="L301">
        <f>VLOOKUP(H301, Key!$G$2:$J$54, 2)</f>
        <v>2</v>
      </c>
      <c r="M301">
        <f>VLOOKUP(J301, Key!$G$2:$J$54, 2)</f>
        <v>2</v>
      </c>
      <c r="N301">
        <f>VLOOKUP("*"&amp;G301&amp;"*",Key!$M$2:$N$6,2,FALSE)</f>
        <v>4</v>
      </c>
      <c r="O301">
        <f>VLOOKUP("*"&amp;G301&amp;"*",Key!$Q$2:$R$11,2,FALSE)</f>
        <v>6</v>
      </c>
      <c r="P301">
        <v>550</v>
      </c>
      <c r="Q301" s="8">
        <v>5000000</v>
      </c>
      <c r="R301" t="s">
        <v>400</v>
      </c>
      <c r="S301">
        <f>VLOOKUP(R301, Key!$T$2:$U$21, 2, FALSE)</f>
        <v>19</v>
      </c>
      <c r="T301">
        <f t="shared" si="34"/>
        <v>1</v>
      </c>
      <c r="U301">
        <f>_xlfn.IFS(F301=2017, VLOOKUP(H301, 'State Pop'!$B$2:$F$55,5),F301=2016, VLOOKUP(H301, 'State Pop'!$B$2:$F$55,4), F301=2015, VLOOKUP(H301, 'State Pop'!$B$2:$F$55,3), F301=2014, VLOOKUP(H301, 'State Pop'!$B$2:$F$55,2))</f>
        <v>7280934</v>
      </c>
      <c r="V301">
        <f>_xlfn.IFS(C301=2014, _xlfn.IFS(D301=1, VLOOKUP(H301, Film_Workers!$B$2:$AR$55, 2, FALSE), D301=2, VLOOKUP(H301, Film_Workers!$B$2:$AR$55, 3, FALSE), D301=3, VLOOKUP(H301, Film_Workers!$B$2:$AR$55, 4, FALSE), D301=4, VLOOKUP(H301, Film_Workers!$B$2:$AR$55, 5, FALSE), D301=5, VLOOKUP(H301, Film_Workers!$B$2:$AR$55, 6, FALSE), D301=6, VLOOKUP(H301, Film_Workers!$B$2:$AR$55, 7, FALSE), D301=7, VLOOKUP(H301, Film_Workers!$B$2:$AR$55, 8, FALSE), D301=8, VLOOKUP(H301, Film_Workers!$B$2:$AR$55, 9, FALSE), D301=9, VLOOKUP(H301, Film_Workers!$B$2:$AR$55, 10, FALSE), D301=10, VLOOKUP(H301, Film_Workers!$B$2:$AR$55, 11, FALSE), D301=11, VLOOKUP(H301, Film_Workers!$B$2:$AR$55, 12, FALSE), D301=12, VLOOKUP(H301, Film_Workers!$B$2:$AR$55, 13, FALSE)), C301=2015, _xlfn.IFS(D301=1, VLOOKUP(H301, Film_Workers!$B$2:$AR$55, 14, FALSE), D301=2, VLOOKUP(H301, Film_Workers!$B$2:$AR$55, 15, FALSE), D301=3, VLOOKUP(H301, Film_Workers!$B$2:$AR$55, 16, FALSE), D301=4, VLOOKUP(H301, Film_Workers!$B$2:$AR$55, 17, FALSE), D301=5, VLOOKUP(H301, Film_Workers!$B$2:$AR$55, 18, FALSE), D301=6, VLOOKUP(H301, Film_Workers!$B$2:$AR$55, 19, FALSE), D301=7, VLOOKUP(H301, Film_Workers!$B$2:$AR$55, 20, FALSE), D301=8, VLOOKUP(H301, Film_Workers!$B$2:$AR$55, 21, FALSE), D301=9, VLOOKUP(H301, Film_Workers!$B$2:$AR$55, 22, FALSE), D301=10, VLOOKUP(H301, Film_Workers!$B$2:$AR$55, 23, FALSE), D301=11, VLOOKUP(H301, Film_Workers!$B$2:$AR$55, 24, FALSE), D301=12, VLOOKUP(H301, Film_Workers!$B$2:$AR$55, 25, FALSE)), C301=2016, _xlfn.IFS(D301=1, VLOOKUP(H301, Film_Workers!$B$2:$AR$55, 26, FALSE), D301=2, VLOOKUP(H301, Film_Workers!$B$2:$AR$55, 27, FALSE), D301=3, VLOOKUP(H301, Film_Workers!$B$2:$AR$55, 28, FALSE), D301=4, VLOOKUP(H301, Film_Workers!$B$2:$AR$55, 29, FALSE), D301=5, VLOOKUP(H301, Film_Workers!$B$2:$AR$55, 30, FALSE), D301=6, VLOOKUP(H301, Film_Workers!$B$2:$AR$55, 31, FALSE), D301=7, VLOOKUP(H301, Film_Workers!$B$2:$AR$55, 32, FALSE), D301=8, VLOOKUP(H301, Film_Workers!$B$2:$AR$55, 33, FALSE), D301=9, VLOOKUP(H301, Film_Workers!$B$2:$AR$55, 34, FALSE), D301=10, VLOOKUP(H301, Film_Workers!$B$2:$AR$55, 35, FALSE), D301=11, VLOOKUP(H301, Film_Workers!$B$2:$AR$55, 36, FALSE), D301=12, VLOOKUP(H301, Film_Workers!$B$2:$AR$55, 37, FALSE)), C301=2017, _xlfn.IFS(D301=1, VLOOKUP(H301, Film_Workers!$B$2:$AR$55, 38, FALSE), D301=2, VLOOKUP(H301, Film_Workers!$B$2:$AR$55, 39, FALSE), D301=3, VLOOKUP(H301, Film_Workers!$B$2:$AR$55, 40, FALSE), D301=4, VLOOKUP(H301, Film_Workers!$B$2:$AR$55, 41, FALSE), D301=5, VLOOKUP(H301, Film_Workers!$B$2:$AR$55, 42, FALSE), D301=6, VLOOKUP(H301, Film_Workers!$B$2:$AR$55, 43)))</f>
        <v>2141</v>
      </c>
      <c r="W301">
        <f>_xlfn.IFS(C301=2014, _xlfn.IFS(D301=1, VLOOKUP(H301, Priv_Workers!$B$2:$AR$55, 2, FALSE), D301=2, VLOOKUP(H301, Priv_Workers!$B$2:$AR$55, 3, FALSE), D301=3, VLOOKUP(H301, Priv_Workers!$B$2:$AR$55, 4, FALSE), D301=4, VLOOKUP(H301, Priv_Workers!$B$2:$AR$55, 5, FALSE), D301=5, VLOOKUP(H301, Priv_Workers!$B$2:$AR$55, 6, FALSE), D301=6, VLOOKUP(H301, Priv_Workers!$B$2:$AR$55, 7, FALSE), D301=7, VLOOKUP(H301, Priv_Workers!$B$2:$AR$55, 8, FALSE), D301=8, VLOOKUP(H301, Priv_Workers!$B$2:$AR$55, 9, FALSE), D301=9, VLOOKUP(H301, Priv_Workers!$B$2:$AR$55, 10, FALSE), D301=10, VLOOKUP(H301, Priv_Workers!$B$2:$AR$55, 11, FALSE), D301=11, VLOOKUP(H301, Priv_Workers!$B$2:$AR$55, 12, FALSE), D301=12, VLOOKUP(H301, Priv_Workers!$B$2:$AR$55, 13, FALSE)), C301=2015, _xlfn.IFS(D301=1, VLOOKUP(H301, Priv_Workers!$B$2:$AR$55, 14, FALSE), D301=2, VLOOKUP(H301, Priv_Workers!$B$2:$AR$55, 15, FALSE), D301=3, VLOOKUP(H301, Priv_Workers!$B$2:$AR$55, 16, FALSE), D301=4, VLOOKUP(H301, Priv_Workers!$B$2:$AR$55, 17, FALSE), D301=5, VLOOKUP(H301, Priv_Workers!$B$2:$AR$55, 18, FALSE), D301=6, VLOOKUP(H301, Priv_Workers!$B$2:$AR$55, 19, FALSE), D301=7, VLOOKUP(H301, Priv_Workers!$B$2:$AR$55, 20, FALSE), D301=8, VLOOKUP(H301, Priv_Workers!$B$2:$AR$55, 21, FALSE), D301=9, VLOOKUP(H301, Priv_Workers!$B$2:$AR$55, 22, FALSE), D301=10, VLOOKUP(H301, Priv_Workers!$B$2:$AR$55, 23, FALSE), D301=11, VLOOKUP(H301, Priv_Workers!$B$2:$AR$55, 24, FALSE), D301=12, VLOOKUP(H301, Priv_Workers!$B$2:$AR$55, 25, FALSE)), C301=2016, _xlfn.IFS(D301=1, VLOOKUP(H301, Priv_Workers!$B$2:$AR$55, 26, FALSE), D301=2, VLOOKUP(H301, Priv_Workers!$B$2:$AR$55, 27, FALSE), D301=3, VLOOKUP(H301, Priv_Workers!$B$2:$AR$55, 28, FALSE), D301=4, VLOOKUP(H301, Priv_Workers!$B$2:$AR$55, 29, FALSE), D301=5, VLOOKUP(H301, Priv_Workers!$B$2:$AR$55, 30, FALSE), D301=6, VLOOKUP(H301, Priv_Workers!$B$2:$AR$55, 31, FALSE), D301=7, VLOOKUP(H301, Priv_Workers!$B$2:$AR$55, 32, FALSE), D301=8, VLOOKUP(H301, Priv_Workers!$B$2:$AR$55, 33, FALSE), D301=9, VLOOKUP(H301, Priv_Workers!$B$2:$AR$55, 34, FALSE), D301=10, VLOOKUP(H301, Priv_Workers!$B$2:$AR$55, 35, FALSE), D301=11, VLOOKUP(H301, Priv_Workers!$B$2:$AR$55, 36, FALSE), D301=12, VLOOKUP(H301, Priv_Workers!$B$2:$AR$55, 37, FALSE)), C301=2017, _xlfn.IFS(D301=1, VLOOKUP(H301, Priv_Workers!$B$2:$AR$55, 38, FALSE), D301=2, VLOOKUP(H301, Priv_Workers!$B$2:$AR$55, 39, FALSE), D301=3, VLOOKUP(H301, Priv_Workers!$B$2:$AR$55, 40, FALSE), D301=4, VLOOKUP(H301, Priv_Workers!$B$2:$AR$55, 41, FALSE), D301=5, VLOOKUP(H301, Priv_Workers!$B$2:$AR$55, 42, FALSE), D301=6, VLOOKUP(H301, Priv_Workers!$B$2:$AR$55, 43)))</f>
        <v>2597829</v>
      </c>
      <c r="X301" s="15">
        <f t="shared" si="35"/>
        <v>8.2414970346393081E-4</v>
      </c>
      <c r="Y301" s="8">
        <f>_xlfn.IFS(C301=2014, _xlfn.IFS(E301=1, VLOOKUP(H301, Wage_Info!$B$2:$AD$55, 2, FALSE), E301=2, VLOOKUP(H301, Wage_Info!$B$2:$AD$55, 3, FALSE), E301=3, VLOOKUP(H301, Wage_Info!$B$2:$AD$55, 4, FALSE), E301=4, VLOOKUP(H301, Wage_Info!$B$2:$AD$55, 5, FALSE)), C301=2015, _xlfn.IFS(E301=1, VLOOKUP(H301, Wage_Info!$B$2:$AD$55, 6, FALSE), E301=2, VLOOKUP(H301, Wage_Info!$B$2:$AD$55, 7, FALSE), E301=3, VLOOKUP(H301, Wage_Info!$B$2:$AD$55, 8, FALSE), E301=4, VLOOKUP(H301, Wage_Info!$B$2:$AD$55, 9, FALSE)), C301=2016, _xlfn.IFS(E301=1, VLOOKUP(H301, Wage_Info!$B$2:$AD$55, 10, FALSE), E301=2, VLOOKUP(H301, Wage_Info!$B$2:$AD$55, 11, FALSE), E301=3, VLOOKUP(H301, Wage_Info!$B$2:$AD$55, 12, FALSE), E301=4, VLOOKUP(H301, Wage_Info!$B$2:$AD$55, 13, FALSE)), C301=2017, _xlfn.IFS(E301=1, VLOOKUP(H301, Wage_Info!$B$2:$AD$55, 14, FALSE), E301=2, VLOOKUP(H301, Wage_Info!$B$2:$AD$55, 15, FALSE)))</f>
        <v>17623815</v>
      </c>
      <c r="Z301" s="8">
        <f>_xlfn.IFS(C301=2014, _xlfn.IFS(E301=1, VLOOKUP(H301, Wage_Info!$B$2:$AD$55, 16, FALSE), E301=2, VLOOKUP(H301, Wage_Info!$B$2:$AD$55, 17, FALSE), E301=3, VLOOKUP(H301, Wage_Info!$B$2:$AD$55, 18, FALSE), E301=4, VLOOKUP(H301, Wage_Info!$B$2:$AD$55, 19, FALSE)), C301=2015, _xlfn.IFS(E301=1, VLOOKUP(H301, Wage_Info!$B$2:$AD$55, 20, FALSE), E301=2, VLOOKUP(H301, Wage_Info!$B$2:$AD$55, 21, FALSE), E301=3, VLOOKUP(H301, Wage_Info!$B$2:$AD$55, 22, FALSE), E301=4, VLOOKUP(H301, Wage_Info!$B$2:$AD$55, 23, FALSE)), C301=2016, _xlfn.IFS(E301=1, VLOOKUP(H301, Wage_Info!$B$2:$AD$55, 24, FALSE), E301=2, VLOOKUP(H301, Wage_Info!$B$2:$AD$55, 25, FALSE), E301=3, VLOOKUP(H301, Wage_Info!$B$2:$AD$55, 26, FALSE), E301=4, VLOOKUP(H301, Wage_Info!$B$2:$AD$55, 27, FALSE)), C301=2017, _xlfn.IFS(E301=1, VLOOKUP(H301, Wage_Info!$B$2:$AD$55, 28, FALSE), E301=2, VLOOKUP(H301, Wage_Info!$B$2:$AD$55, 29, FALSE)))</f>
        <v>36550363926</v>
      </c>
      <c r="AA301" s="16">
        <f t="shared" si="36"/>
        <v>4.82178919905729E-4</v>
      </c>
      <c r="AB301">
        <f>Key!C174</f>
        <v>1</v>
      </c>
      <c r="AC301">
        <f t="shared" si="37"/>
        <v>0</v>
      </c>
      <c r="AD301">
        <f t="shared" si="38"/>
        <v>0</v>
      </c>
      <c r="AE301">
        <f t="shared" si="39"/>
        <v>0</v>
      </c>
    </row>
    <row r="302" spans="1:31" x14ac:dyDescent="0.3">
      <c r="A302">
        <v>176</v>
      </c>
      <c r="B302">
        <v>176</v>
      </c>
      <c r="C302">
        <v>2014</v>
      </c>
      <c r="D302">
        <v>7</v>
      </c>
      <c r="E302">
        <f t="shared" si="32"/>
        <v>3</v>
      </c>
      <c r="F302">
        <v>2016</v>
      </c>
      <c r="G302" t="s">
        <v>45</v>
      </c>
      <c r="H302" s="13">
        <f>VALUE(IF(G302="foreign",53,SUBSTITUTE(G302,G302,VLOOKUP(G302,Key!$F$2:$G$55,2,))))</f>
        <v>36</v>
      </c>
      <c r="I302" t="s">
        <v>45</v>
      </c>
      <c r="J302">
        <f>VALUE(_xlfn.IFS(I302="foreign",53,I302="fictional",54,NOT(OR(I302="foreign",I302="fictional")),SUBSTITUTE(I302,I302,VLOOKUP(I302,Key!$F$2:$G$55,2,))))</f>
        <v>36</v>
      </c>
      <c r="K302">
        <f t="shared" si="33"/>
        <v>1</v>
      </c>
      <c r="L302">
        <f>VLOOKUP(H302, Key!$G$2:$J$54, 2)</f>
        <v>3</v>
      </c>
      <c r="M302">
        <f>VLOOKUP(J302, Key!$G$2:$J$54, 2)</f>
        <v>3</v>
      </c>
      <c r="N302">
        <f>VLOOKUP("*"&amp;G302&amp;"*",Key!$M$2:$N$6,2,FALSE)</f>
        <v>1</v>
      </c>
      <c r="O302">
        <f>VLOOKUP("*"&amp;G302&amp;"*",Key!$Q$2:$R$11,2,FALSE)</f>
        <v>1</v>
      </c>
      <c r="P302">
        <v>527</v>
      </c>
      <c r="Q302" s="8">
        <v>10000000</v>
      </c>
      <c r="R302" t="s">
        <v>179</v>
      </c>
      <c r="S302">
        <f>VLOOKUP(R302, Key!$T$2:$U$23, 2, FALSE)</f>
        <v>6</v>
      </c>
      <c r="T302">
        <f t="shared" si="34"/>
        <v>0</v>
      </c>
      <c r="U302">
        <f>_xlfn.IFS(F302=2017, VLOOKUP(H302, 'State Pop'!$B$2:$F$55,5),F302=2016, VLOOKUP(H302, 'State Pop'!$B$2:$F$55,4), F302=2015, VLOOKUP(H302, 'State Pop'!$B$2:$F$55,3), F302=2014, VLOOKUP(H302, 'State Pop'!$B$2:$F$55,2))</f>
        <v>11622554</v>
      </c>
      <c r="V302">
        <f>_xlfn.IFS(C302=2014, _xlfn.IFS(D302=1, VLOOKUP(H302, Film_Workers!$B$2:$AR$55, 2, FALSE), D302=2, VLOOKUP(H302, Film_Workers!$B$2:$AR$55, 3, FALSE), D302=3, VLOOKUP(H302, Film_Workers!$B$2:$AR$55, 4, FALSE), D302=4, VLOOKUP(H302, Film_Workers!$B$2:$AR$55, 5, FALSE), D302=5, VLOOKUP(H302, Film_Workers!$B$2:$AR$55, 6, FALSE), D302=6, VLOOKUP(H302, Film_Workers!$B$2:$AR$55, 7, FALSE), D302=7, VLOOKUP(H302, Film_Workers!$B$2:$AR$55, 8, FALSE), D302=8, VLOOKUP(H302, Film_Workers!$B$2:$AR$55, 9, FALSE), D302=9, VLOOKUP(H302, Film_Workers!$B$2:$AR$55, 10, FALSE), D302=10, VLOOKUP(H302, Film_Workers!$B$2:$AR$55, 11, FALSE), D302=11, VLOOKUP(H302, Film_Workers!$B$2:$AR$55, 12, FALSE), D302=12, VLOOKUP(H302, Film_Workers!$B$2:$AR$55, 13, FALSE)), C302=2015, _xlfn.IFS(D302=1, VLOOKUP(H302, Film_Workers!$B$2:$AR$55, 14, FALSE), D302=2, VLOOKUP(H302, Film_Workers!$B$2:$AR$55, 15, FALSE), D302=3, VLOOKUP(H302, Film_Workers!$B$2:$AR$55, 16, FALSE), D302=4, VLOOKUP(H302, Film_Workers!$B$2:$AR$55, 17, FALSE), D302=5, VLOOKUP(H302, Film_Workers!$B$2:$AR$55, 18, FALSE), D302=6, VLOOKUP(H302, Film_Workers!$B$2:$AR$55, 19, FALSE), D302=7, VLOOKUP(H302, Film_Workers!$B$2:$AR$55, 20, FALSE), D302=8, VLOOKUP(H302, Film_Workers!$B$2:$AR$55, 21, FALSE), D302=9, VLOOKUP(H302, Film_Workers!$B$2:$AR$55, 22, FALSE), D302=10, VLOOKUP(H302, Film_Workers!$B$2:$AR$55, 23, FALSE), D302=11, VLOOKUP(H302, Film_Workers!$B$2:$AR$55, 24, FALSE), D302=12, VLOOKUP(H302, Film_Workers!$B$2:$AR$55, 25, FALSE)), C302=2016, _xlfn.IFS(D302=1, VLOOKUP(H302, Film_Workers!$B$2:$AR$55, 26, FALSE), D302=2, VLOOKUP(H302, Film_Workers!$B$2:$AR$55, 27, FALSE), D302=3, VLOOKUP(H302, Film_Workers!$B$2:$AR$55, 28, FALSE), D302=4, VLOOKUP(H302, Film_Workers!$B$2:$AR$55, 29, FALSE), D302=5, VLOOKUP(H302, Film_Workers!$B$2:$AR$55, 30, FALSE), D302=6, VLOOKUP(H302, Film_Workers!$B$2:$AR$55, 31, FALSE), D302=7, VLOOKUP(H302, Film_Workers!$B$2:$AR$55, 32, FALSE), D302=8, VLOOKUP(H302, Film_Workers!$B$2:$AR$55, 33, FALSE), D302=9, VLOOKUP(H302, Film_Workers!$B$2:$AR$55, 34, FALSE), D302=10, VLOOKUP(H302, Film_Workers!$B$2:$AR$55, 35, FALSE), D302=11, VLOOKUP(H302, Film_Workers!$B$2:$AR$55, 36, FALSE), D302=12, VLOOKUP(H302, Film_Workers!$B$2:$AR$55, 37, FALSE)), C302=2017, _xlfn.IFS(D302=1, VLOOKUP(H302, Film_Workers!$B$2:$AR$55, 38, FALSE), D302=2, VLOOKUP(H302, Film_Workers!$B$2:$AR$55, 39, FALSE), D302=3, VLOOKUP(H302, Film_Workers!$B$2:$AR$55, 40, FALSE), D302=4, VLOOKUP(H302, Film_Workers!$B$2:$AR$55, 41, FALSE), D302=5, VLOOKUP(H302, Film_Workers!$B$2:$AR$55, 42, FALSE), D302=6, VLOOKUP(H302, Film_Workers!$B$2:$AR$55, 43)))</f>
        <v>1266</v>
      </c>
      <c r="W302">
        <f>_xlfn.IFS(C302=2014, _xlfn.IFS(D302=1, VLOOKUP(H302, Priv_Workers!$B$2:$AR$55, 2, FALSE), D302=2, VLOOKUP(H302, Priv_Workers!$B$2:$AR$55, 3, FALSE), D302=3, VLOOKUP(H302, Priv_Workers!$B$2:$AR$55, 4, FALSE), D302=4, VLOOKUP(H302, Priv_Workers!$B$2:$AR$55, 5, FALSE), D302=5, VLOOKUP(H302, Priv_Workers!$B$2:$AR$55, 6, FALSE), D302=6, VLOOKUP(H302, Priv_Workers!$B$2:$AR$55, 7, FALSE), D302=7, VLOOKUP(H302, Priv_Workers!$B$2:$AR$55, 8, FALSE), D302=8, VLOOKUP(H302, Priv_Workers!$B$2:$AR$55, 9, FALSE), D302=9, VLOOKUP(H302, Priv_Workers!$B$2:$AR$55, 10, FALSE), D302=10, VLOOKUP(H302, Priv_Workers!$B$2:$AR$55, 11, FALSE), D302=11, VLOOKUP(H302, Priv_Workers!$B$2:$AR$55, 12, FALSE), D302=12, VLOOKUP(H302, Priv_Workers!$B$2:$AR$55, 13, FALSE)), C302=2015, _xlfn.IFS(D302=1, VLOOKUP(H302, Priv_Workers!$B$2:$AR$55, 14, FALSE), D302=2, VLOOKUP(H302, Priv_Workers!$B$2:$AR$55, 15, FALSE), D302=3, VLOOKUP(H302, Priv_Workers!$B$2:$AR$55, 16, FALSE), D302=4, VLOOKUP(H302, Priv_Workers!$B$2:$AR$55, 17, FALSE), D302=5, VLOOKUP(H302, Priv_Workers!$B$2:$AR$55, 18, FALSE), D302=6, VLOOKUP(H302, Priv_Workers!$B$2:$AR$55, 19, FALSE), D302=7, VLOOKUP(H302, Priv_Workers!$B$2:$AR$55, 20, FALSE), D302=8, VLOOKUP(H302, Priv_Workers!$B$2:$AR$55, 21, FALSE), D302=9, VLOOKUP(H302, Priv_Workers!$B$2:$AR$55, 22, FALSE), D302=10, VLOOKUP(H302, Priv_Workers!$B$2:$AR$55, 23, FALSE), D302=11, VLOOKUP(H302, Priv_Workers!$B$2:$AR$55, 24, FALSE), D302=12, VLOOKUP(H302, Priv_Workers!$B$2:$AR$55, 25, FALSE)), C302=2016, _xlfn.IFS(D302=1, VLOOKUP(H302, Priv_Workers!$B$2:$AR$55, 26, FALSE), D302=2, VLOOKUP(H302, Priv_Workers!$B$2:$AR$55, 27, FALSE), D302=3, VLOOKUP(H302, Priv_Workers!$B$2:$AR$55, 28, FALSE), D302=4, VLOOKUP(H302, Priv_Workers!$B$2:$AR$55, 29, FALSE), D302=5, VLOOKUP(H302, Priv_Workers!$B$2:$AR$55, 30, FALSE), D302=6, VLOOKUP(H302, Priv_Workers!$B$2:$AR$55, 31, FALSE), D302=7, VLOOKUP(H302, Priv_Workers!$B$2:$AR$55, 32, FALSE), D302=8, VLOOKUP(H302, Priv_Workers!$B$2:$AR$55, 33, FALSE), D302=9, VLOOKUP(H302, Priv_Workers!$B$2:$AR$55, 34, FALSE), D302=10, VLOOKUP(H302, Priv_Workers!$B$2:$AR$55, 35, FALSE), D302=11, VLOOKUP(H302, Priv_Workers!$B$2:$AR$55, 36, FALSE), D302=12, VLOOKUP(H302, Priv_Workers!$B$2:$AR$55, 37, FALSE)), C302=2017, _xlfn.IFS(D302=1, VLOOKUP(H302, Priv_Workers!$B$2:$AR$55, 38, FALSE), D302=2, VLOOKUP(H302, Priv_Workers!$B$2:$AR$55, 39, FALSE), D302=3, VLOOKUP(H302, Priv_Workers!$B$2:$AR$55, 40, FALSE), D302=4, VLOOKUP(H302, Priv_Workers!$B$2:$AR$55, 41, FALSE), D302=5, VLOOKUP(H302, Priv_Workers!$B$2:$AR$55, 42, FALSE), D302=6, VLOOKUP(H302, Priv_Workers!$B$2:$AR$55, 43)))</f>
        <v>4529038</v>
      </c>
      <c r="X302" s="15">
        <f t="shared" si="35"/>
        <v>2.7952956014058614E-4</v>
      </c>
      <c r="Y302" s="8">
        <f>_xlfn.IFS(C302=2014, _xlfn.IFS(E302=1, VLOOKUP(H302, Wage_Info!$B$2:$AD$55, 2, FALSE), E302=2, VLOOKUP(H302, Wage_Info!$B$2:$AD$55, 3, FALSE), E302=3, VLOOKUP(H302, Wage_Info!$B$2:$AD$55, 4, FALSE), E302=4, VLOOKUP(H302, Wage_Info!$B$2:$AD$55, 5, FALSE)), C302=2015, _xlfn.IFS(E302=1, VLOOKUP(H302, Wage_Info!$B$2:$AD$55, 6, FALSE), E302=2, VLOOKUP(H302, Wage_Info!$B$2:$AD$55, 7, FALSE), E302=3, VLOOKUP(H302, Wage_Info!$B$2:$AD$55, 8, FALSE), E302=4, VLOOKUP(H302, Wage_Info!$B$2:$AD$55, 9, FALSE)), C302=2016, _xlfn.IFS(E302=1, VLOOKUP(H302, Wage_Info!$B$2:$AD$55, 10, FALSE), E302=2, VLOOKUP(H302, Wage_Info!$B$2:$AD$55, 11, FALSE), E302=3, VLOOKUP(H302, Wage_Info!$B$2:$AD$55, 12, FALSE), E302=4, VLOOKUP(H302, Wage_Info!$B$2:$AD$55, 13, FALSE)), C302=2017, _xlfn.IFS(E302=1, VLOOKUP(H302, Wage_Info!$B$2:$AD$55, 14, FALSE), E302=2, VLOOKUP(H302, Wage_Info!$B$2:$AD$55, 15, FALSE)))</f>
        <v>16562369</v>
      </c>
      <c r="Z302" s="8">
        <f>_xlfn.IFS(C302=2014, _xlfn.IFS(E302=1, VLOOKUP(H302, Wage_Info!$B$2:$AD$55, 16, FALSE), E302=2, VLOOKUP(H302, Wage_Info!$B$2:$AD$55, 17, FALSE), E302=3, VLOOKUP(H302, Wage_Info!$B$2:$AD$55, 18, FALSE), E302=4, VLOOKUP(H302, Wage_Info!$B$2:$AD$55, 19, FALSE)), C302=2015, _xlfn.IFS(E302=1, VLOOKUP(H302, Wage_Info!$B$2:$AD$55, 20, FALSE), E302=2, VLOOKUP(H302, Wage_Info!$B$2:$AD$55, 21, FALSE), E302=3, VLOOKUP(H302, Wage_Info!$B$2:$AD$55, 22, FALSE), E302=4, VLOOKUP(H302, Wage_Info!$B$2:$AD$55, 23, FALSE)), C302=2016, _xlfn.IFS(E302=1, VLOOKUP(H302, Wage_Info!$B$2:$AD$55, 24, FALSE), E302=2, VLOOKUP(H302, Wage_Info!$B$2:$AD$55, 25, FALSE), E302=3, VLOOKUP(H302, Wage_Info!$B$2:$AD$55, 26, FALSE), E302=4, VLOOKUP(H302, Wage_Info!$B$2:$AD$55, 27, FALSE)), C302=2017, _xlfn.IFS(E302=1, VLOOKUP(H302, Wage_Info!$B$2:$AD$55, 28, FALSE), E302=2, VLOOKUP(H302, Wage_Info!$B$2:$AD$55, 29, FALSE)))</f>
        <v>49827122546</v>
      </c>
      <c r="AA302" s="16">
        <f t="shared" si="36"/>
        <v>3.3239665775822706E-4</v>
      </c>
      <c r="AB302">
        <f>Key!C177</f>
        <v>1</v>
      </c>
      <c r="AC302">
        <f t="shared" si="37"/>
        <v>0</v>
      </c>
      <c r="AD302">
        <f t="shared" si="38"/>
        <v>0</v>
      </c>
      <c r="AE302">
        <f t="shared" si="39"/>
        <v>0</v>
      </c>
    </row>
    <row r="303" spans="1:31" x14ac:dyDescent="0.3">
      <c r="A303">
        <v>358</v>
      </c>
      <c r="B303">
        <v>38</v>
      </c>
      <c r="C303">
        <v>2014</v>
      </c>
      <c r="D303">
        <v>7</v>
      </c>
      <c r="E303">
        <f t="shared" si="32"/>
        <v>3</v>
      </c>
      <c r="F303">
        <v>2015</v>
      </c>
      <c r="G303" t="s">
        <v>185</v>
      </c>
      <c r="H303" s="13">
        <f>VALUE(IF(G303="foreign",53,SUBSTITUTE(G303,G303,VLOOKUP(G303,Key!$F$2:$G$55,2,))))</f>
        <v>33</v>
      </c>
      <c r="I303" t="s">
        <v>185</v>
      </c>
      <c r="J303">
        <f>VALUE(_xlfn.IFS(I303="foreign",53,I303="fictional",54,NOT(OR(I303="foreign",I303="fictional")),SUBSTITUTE(I303,I303,VLOOKUP(I303,Key!$F$2:$G$55,2,))))</f>
        <v>33</v>
      </c>
      <c r="K303">
        <f t="shared" si="33"/>
        <v>1</v>
      </c>
      <c r="L303">
        <f>VLOOKUP(H303, Key!$G$2:$J$54, 2)</f>
        <v>3</v>
      </c>
      <c r="M303">
        <f>VLOOKUP(J303, Key!$G$2:$J$54, 2)</f>
        <v>3</v>
      </c>
      <c r="N303">
        <f>VLOOKUP("*"&amp;G303&amp;"*",Key!$M$2:$N$6,2,FALSE)</f>
        <v>2</v>
      </c>
      <c r="O303">
        <f>VLOOKUP("*"&amp;G303&amp;"*",Key!$Q$2:$R$11,2,FALSE)</f>
        <v>3</v>
      </c>
      <c r="P303">
        <v>3448</v>
      </c>
      <c r="Q303" s="8">
        <v>68000000</v>
      </c>
      <c r="R303" t="s">
        <v>174</v>
      </c>
      <c r="S303">
        <f>VLOOKUP(R303, Key!$T$2:$U$27, 2, FALSE)</f>
        <v>1</v>
      </c>
      <c r="T303">
        <f t="shared" si="34"/>
        <v>0</v>
      </c>
      <c r="U303">
        <f>_xlfn.IFS(F303=2017, VLOOKUP(H303, 'State Pop'!$B$2:$F$55,5),F303=2016, VLOOKUP(H303, 'State Pop'!$B$2:$F$55,4), F303=2015, VLOOKUP(H303, 'State Pop'!$B$2:$F$55,3), F303=2014, VLOOKUP(H303, 'State Pop'!$B$2:$F$55,2))</f>
        <v>19819347</v>
      </c>
      <c r="V303">
        <f>_xlfn.IFS(C303=2014, _xlfn.IFS(D303=1, VLOOKUP(H303, Film_Workers!$B$2:$AR$55, 2, FALSE), D303=2, VLOOKUP(H303, Film_Workers!$B$2:$AR$55, 3, FALSE), D303=3, VLOOKUP(H303, Film_Workers!$B$2:$AR$55, 4, FALSE), D303=4, VLOOKUP(H303, Film_Workers!$B$2:$AR$55, 5, FALSE), D303=5, VLOOKUP(H303, Film_Workers!$B$2:$AR$55, 6, FALSE), D303=6, VLOOKUP(H303, Film_Workers!$B$2:$AR$55, 7, FALSE), D303=7, VLOOKUP(H303, Film_Workers!$B$2:$AR$55, 8, FALSE), D303=8, VLOOKUP(H303, Film_Workers!$B$2:$AR$55, 9, FALSE), D303=9, VLOOKUP(H303, Film_Workers!$B$2:$AR$55, 10, FALSE), D303=10, VLOOKUP(H303, Film_Workers!$B$2:$AR$55, 11, FALSE), D303=11, VLOOKUP(H303, Film_Workers!$B$2:$AR$55, 12, FALSE), D303=12, VLOOKUP(H303, Film_Workers!$B$2:$AR$55, 13, FALSE)), C303=2015, _xlfn.IFS(D303=1, VLOOKUP(H303, Film_Workers!$B$2:$AR$55, 14, FALSE), D303=2, VLOOKUP(H303, Film_Workers!$B$2:$AR$55, 15, FALSE), D303=3, VLOOKUP(H303, Film_Workers!$B$2:$AR$55, 16, FALSE), D303=4, VLOOKUP(H303, Film_Workers!$B$2:$AR$55, 17, FALSE), D303=5, VLOOKUP(H303, Film_Workers!$B$2:$AR$55, 18, FALSE), D303=6, VLOOKUP(H303, Film_Workers!$B$2:$AR$55, 19, FALSE), D303=7, VLOOKUP(H303, Film_Workers!$B$2:$AR$55, 20, FALSE), D303=8, VLOOKUP(H303, Film_Workers!$B$2:$AR$55, 21, FALSE), D303=9, VLOOKUP(H303, Film_Workers!$B$2:$AR$55, 22, FALSE), D303=10, VLOOKUP(H303, Film_Workers!$B$2:$AR$55, 23, FALSE), D303=11, VLOOKUP(H303, Film_Workers!$B$2:$AR$55, 24, FALSE), D303=12, VLOOKUP(H303, Film_Workers!$B$2:$AR$55, 25, FALSE)), C303=2016, _xlfn.IFS(D303=1, VLOOKUP(H303, Film_Workers!$B$2:$AR$55, 26, FALSE), D303=2, VLOOKUP(H303, Film_Workers!$B$2:$AR$55, 27, FALSE), D303=3, VLOOKUP(H303, Film_Workers!$B$2:$AR$55, 28, FALSE), D303=4, VLOOKUP(H303, Film_Workers!$B$2:$AR$55, 29, FALSE), D303=5, VLOOKUP(H303, Film_Workers!$B$2:$AR$55, 30, FALSE), D303=6, VLOOKUP(H303, Film_Workers!$B$2:$AR$55, 31, FALSE), D303=7, VLOOKUP(H303, Film_Workers!$B$2:$AR$55, 32, FALSE), D303=8, VLOOKUP(H303, Film_Workers!$B$2:$AR$55, 33, FALSE), D303=9, VLOOKUP(H303, Film_Workers!$B$2:$AR$55, 34, FALSE), D303=10, VLOOKUP(H303, Film_Workers!$B$2:$AR$55, 35, FALSE), D303=11, VLOOKUP(H303, Film_Workers!$B$2:$AR$55, 36, FALSE), D303=12, VLOOKUP(H303, Film_Workers!$B$2:$AR$55, 37, FALSE)), C303=2017, _xlfn.IFS(D303=1, VLOOKUP(H303, Film_Workers!$B$2:$AR$55, 38, FALSE), D303=2, VLOOKUP(H303, Film_Workers!$B$2:$AR$55, 39, FALSE), D303=3, VLOOKUP(H303, Film_Workers!$B$2:$AR$55, 40, FALSE), D303=4, VLOOKUP(H303, Film_Workers!$B$2:$AR$55, 41, FALSE), D303=5, VLOOKUP(H303, Film_Workers!$B$2:$AR$55, 42, FALSE), D303=6, VLOOKUP(H303, Film_Workers!$B$2:$AR$55, 43)))</f>
        <v>44346</v>
      </c>
      <c r="W303">
        <f>_xlfn.IFS(C303=2014, _xlfn.IFS(D303=1, VLOOKUP(H303, Priv_Workers!$B$2:$AR$55, 2, FALSE), D303=2, VLOOKUP(H303, Priv_Workers!$B$2:$AR$55, 3, FALSE), D303=3, VLOOKUP(H303, Priv_Workers!$B$2:$AR$55, 4, FALSE), D303=4, VLOOKUP(H303, Priv_Workers!$B$2:$AR$55, 5, FALSE), D303=5, VLOOKUP(H303, Priv_Workers!$B$2:$AR$55, 6, FALSE), D303=6, VLOOKUP(H303, Priv_Workers!$B$2:$AR$55, 7, FALSE), D303=7, VLOOKUP(H303, Priv_Workers!$B$2:$AR$55, 8, FALSE), D303=8, VLOOKUP(H303, Priv_Workers!$B$2:$AR$55, 9, FALSE), D303=9, VLOOKUP(H303, Priv_Workers!$B$2:$AR$55, 10, FALSE), D303=10, VLOOKUP(H303, Priv_Workers!$B$2:$AR$55, 11, FALSE), D303=11, VLOOKUP(H303, Priv_Workers!$B$2:$AR$55, 12, FALSE), D303=12, VLOOKUP(H303, Priv_Workers!$B$2:$AR$55, 13, FALSE)), C303=2015, _xlfn.IFS(D303=1, VLOOKUP(H303, Priv_Workers!$B$2:$AR$55, 14, FALSE), D303=2, VLOOKUP(H303, Priv_Workers!$B$2:$AR$55, 15, FALSE), D303=3, VLOOKUP(H303, Priv_Workers!$B$2:$AR$55, 16, FALSE), D303=4, VLOOKUP(H303, Priv_Workers!$B$2:$AR$55, 17, FALSE), D303=5, VLOOKUP(H303, Priv_Workers!$B$2:$AR$55, 18, FALSE), D303=6, VLOOKUP(H303, Priv_Workers!$B$2:$AR$55, 19, FALSE), D303=7, VLOOKUP(H303, Priv_Workers!$B$2:$AR$55, 20, FALSE), D303=8, VLOOKUP(H303, Priv_Workers!$B$2:$AR$55, 21, FALSE), D303=9, VLOOKUP(H303, Priv_Workers!$B$2:$AR$55, 22, FALSE), D303=10, VLOOKUP(H303, Priv_Workers!$B$2:$AR$55, 23, FALSE), D303=11, VLOOKUP(H303, Priv_Workers!$B$2:$AR$55, 24, FALSE), D303=12, VLOOKUP(H303, Priv_Workers!$B$2:$AR$55, 25, FALSE)), C303=2016, _xlfn.IFS(D303=1, VLOOKUP(H303, Priv_Workers!$B$2:$AR$55, 26, FALSE), D303=2, VLOOKUP(H303, Priv_Workers!$B$2:$AR$55, 27, FALSE), D303=3, VLOOKUP(H303, Priv_Workers!$B$2:$AR$55, 28, FALSE), D303=4, VLOOKUP(H303, Priv_Workers!$B$2:$AR$55, 29, FALSE), D303=5, VLOOKUP(H303, Priv_Workers!$B$2:$AR$55, 30, FALSE), D303=6, VLOOKUP(H303, Priv_Workers!$B$2:$AR$55, 31, FALSE), D303=7, VLOOKUP(H303, Priv_Workers!$B$2:$AR$55, 32, FALSE), D303=8, VLOOKUP(H303, Priv_Workers!$B$2:$AR$55, 33, FALSE), D303=9, VLOOKUP(H303, Priv_Workers!$B$2:$AR$55, 34, FALSE), D303=10, VLOOKUP(H303, Priv_Workers!$B$2:$AR$55, 35, FALSE), D303=11, VLOOKUP(H303, Priv_Workers!$B$2:$AR$55, 36, FALSE), D303=12, VLOOKUP(H303, Priv_Workers!$B$2:$AR$55, 37, FALSE)), C303=2017, _xlfn.IFS(D303=1, VLOOKUP(H303, Priv_Workers!$B$2:$AR$55, 38, FALSE), D303=2, VLOOKUP(H303, Priv_Workers!$B$2:$AR$55, 39, FALSE), D303=3, VLOOKUP(H303, Priv_Workers!$B$2:$AR$55, 40, FALSE), D303=4, VLOOKUP(H303, Priv_Workers!$B$2:$AR$55, 41, FALSE), D303=5, VLOOKUP(H303, Priv_Workers!$B$2:$AR$55, 42, FALSE), D303=6, VLOOKUP(H303, Priv_Workers!$B$2:$AR$55, 43)))</f>
        <v>7553158</v>
      </c>
      <c r="X303" s="15">
        <f t="shared" si="35"/>
        <v>5.8711865950639456E-3</v>
      </c>
      <c r="Y303" s="8">
        <f>_xlfn.IFS(C303=2014, _xlfn.IFS(E303=1, VLOOKUP(H303, Wage_Info!$B$2:$AD$55, 2, FALSE), E303=2, VLOOKUP(H303, Wage_Info!$B$2:$AD$55, 3, FALSE), E303=3, VLOOKUP(H303, Wage_Info!$B$2:$AD$55, 4, FALSE), E303=4, VLOOKUP(H303, Wage_Info!$B$2:$AD$55, 5, FALSE)), C303=2015, _xlfn.IFS(E303=1, VLOOKUP(H303, Wage_Info!$B$2:$AD$55, 6, FALSE), E303=2, VLOOKUP(H303, Wage_Info!$B$2:$AD$55, 7, FALSE), E303=3, VLOOKUP(H303, Wage_Info!$B$2:$AD$55, 8, FALSE), E303=4, VLOOKUP(H303, Wage_Info!$B$2:$AD$55, 9, FALSE)), C303=2016, _xlfn.IFS(E303=1, VLOOKUP(H303, Wage_Info!$B$2:$AD$55, 10, FALSE), E303=2, VLOOKUP(H303, Wage_Info!$B$2:$AD$55, 11, FALSE), E303=3, VLOOKUP(H303, Wage_Info!$B$2:$AD$55, 12, FALSE), E303=4, VLOOKUP(H303, Wage_Info!$B$2:$AD$55, 13, FALSE)), C303=2017, _xlfn.IFS(E303=1, VLOOKUP(H303, Wage_Info!$B$2:$AD$55, 14, FALSE), E303=2, VLOOKUP(H303, Wage_Info!$B$2:$AD$55, 15, FALSE)))</f>
        <v>1113082116</v>
      </c>
      <c r="Z303" s="8">
        <f>_xlfn.IFS(C303=2014, _xlfn.IFS(E303=1, VLOOKUP(H303, Wage_Info!$B$2:$AD$55, 16, FALSE), E303=2, VLOOKUP(H303, Wage_Info!$B$2:$AD$55, 17, FALSE), E303=3, VLOOKUP(H303, Wage_Info!$B$2:$AD$55, 18, FALSE), E303=4, VLOOKUP(H303, Wage_Info!$B$2:$AD$55, 19, FALSE)), C303=2015, _xlfn.IFS(E303=1, VLOOKUP(H303, Wage_Info!$B$2:$AD$55, 20, FALSE), E303=2, VLOOKUP(H303, Wage_Info!$B$2:$AD$55, 21, FALSE), E303=3, VLOOKUP(H303, Wage_Info!$B$2:$AD$55, 22, FALSE), E303=4, VLOOKUP(H303, Wage_Info!$B$2:$AD$55, 23, FALSE)), C303=2016, _xlfn.IFS(E303=1, VLOOKUP(H303, Wage_Info!$B$2:$AD$55, 24, FALSE), E303=2, VLOOKUP(H303, Wage_Info!$B$2:$AD$55, 25, FALSE), E303=3, VLOOKUP(H303, Wage_Info!$B$2:$AD$55, 26, FALSE), E303=4, VLOOKUP(H303, Wage_Info!$B$2:$AD$55, 27, FALSE)), C303=2017, _xlfn.IFS(E303=1, VLOOKUP(H303, Wage_Info!$B$2:$AD$55, 28, FALSE), E303=2, VLOOKUP(H303, Wage_Info!$B$2:$AD$55, 29, FALSE)))</f>
        <v>113039621155</v>
      </c>
      <c r="AA303" s="16">
        <f t="shared" si="36"/>
        <v>9.8468316208680587E-3</v>
      </c>
      <c r="AB303">
        <f>Key!C359</f>
        <v>1</v>
      </c>
      <c r="AC303">
        <f t="shared" si="37"/>
        <v>0</v>
      </c>
      <c r="AD303">
        <f t="shared" si="38"/>
        <v>1</v>
      </c>
      <c r="AE303">
        <f t="shared" si="39"/>
        <v>1</v>
      </c>
    </row>
    <row r="304" spans="1:31" x14ac:dyDescent="0.3">
      <c r="A304">
        <v>388</v>
      </c>
      <c r="B304">
        <v>68</v>
      </c>
      <c r="C304">
        <v>2014</v>
      </c>
      <c r="D304">
        <v>7</v>
      </c>
      <c r="E304">
        <f t="shared" si="32"/>
        <v>3</v>
      </c>
      <c r="F304">
        <v>2015</v>
      </c>
      <c r="G304" t="s">
        <v>282</v>
      </c>
      <c r="H304" s="13">
        <f>VALUE(IF(G304="foreign",53,SUBSTITUTE(G304,G304,VLOOKUP(G304,Key!$F$2:$G$55,2,))))</f>
        <v>53</v>
      </c>
      <c r="I304" t="s">
        <v>282</v>
      </c>
      <c r="J304">
        <f>VALUE(_xlfn.IFS(I304="foreign",53,I304="fictional",54,NOT(OR(I304="foreign",I304="fictional")),SUBSTITUTE(I304,I304,VLOOKUP(I304,Key!$F$2:$G$55,2,))))</f>
        <v>53</v>
      </c>
      <c r="K304">
        <f t="shared" si="33"/>
        <v>1</v>
      </c>
      <c r="L304">
        <f>VLOOKUP(H304, Key!$G$2:$J$54, 2)</f>
        <v>0</v>
      </c>
      <c r="M304">
        <f>VLOOKUP(J304, Key!$G$2:$J$54, 2)</f>
        <v>0</v>
      </c>
      <c r="N304">
        <f>VLOOKUP("*"&amp;G304&amp;"*",Key!$M$2:$N$6,2,FALSE)</f>
        <v>0</v>
      </c>
      <c r="O304">
        <f>VLOOKUP("*"&amp;G304&amp;"*",Key!$Q$2:$R$11,2,FALSE)</f>
        <v>0</v>
      </c>
      <c r="P304">
        <v>3003</v>
      </c>
      <c r="Q304" s="8">
        <v>20000000</v>
      </c>
      <c r="R304" t="s">
        <v>517</v>
      </c>
      <c r="S304">
        <f>VLOOKUP(R304, Key!$T$2:$U$27, 2, FALSE)</f>
        <v>15</v>
      </c>
      <c r="T304">
        <f t="shared" si="34"/>
        <v>1</v>
      </c>
      <c r="U304">
        <f>_xlfn.IFS(F304=2017, VLOOKUP(H304, 'State Pop'!$B$2:$F$55,5),F304=2016, VLOOKUP(H304, 'State Pop'!$B$2:$F$55,4), F304=2015, VLOOKUP(H304, 'State Pop'!$B$2:$F$55,3), F304=2014, VLOOKUP(H304, 'State Pop'!$B$2:$F$55,2))</f>
        <v>0</v>
      </c>
      <c r="V304">
        <f>_xlfn.IFS(C304=2014, _xlfn.IFS(D304=1, VLOOKUP(H304, Film_Workers!$B$2:$AR$55, 2, FALSE), D304=2, VLOOKUP(H304, Film_Workers!$B$2:$AR$55, 3, FALSE), D304=3, VLOOKUP(H304, Film_Workers!$B$2:$AR$55, 4, FALSE), D304=4, VLOOKUP(H304, Film_Workers!$B$2:$AR$55, 5, FALSE), D304=5, VLOOKUP(H304, Film_Workers!$B$2:$AR$55, 6, FALSE), D304=6, VLOOKUP(H304, Film_Workers!$B$2:$AR$55, 7, FALSE), D304=7, VLOOKUP(H304, Film_Workers!$B$2:$AR$55, 8, FALSE), D304=8, VLOOKUP(H304, Film_Workers!$B$2:$AR$55, 9, FALSE), D304=9, VLOOKUP(H304, Film_Workers!$B$2:$AR$55, 10, FALSE), D304=10, VLOOKUP(H304, Film_Workers!$B$2:$AR$55, 11, FALSE), D304=11, VLOOKUP(H304, Film_Workers!$B$2:$AR$55, 12, FALSE), D304=12, VLOOKUP(H304, Film_Workers!$B$2:$AR$55, 13, FALSE)), C304=2015, _xlfn.IFS(D304=1, VLOOKUP(H304, Film_Workers!$B$2:$AR$55, 14, FALSE), D304=2, VLOOKUP(H304, Film_Workers!$B$2:$AR$55, 15, FALSE), D304=3, VLOOKUP(H304, Film_Workers!$B$2:$AR$55, 16, FALSE), D304=4, VLOOKUP(H304, Film_Workers!$B$2:$AR$55, 17, FALSE), D304=5, VLOOKUP(H304, Film_Workers!$B$2:$AR$55, 18, FALSE), D304=6, VLOOKUP(H304, Film_Workers!$B$2:$AR$55, 19, FALSE), D304=7, VLOOKUP(H304, Film_Workers!$B$2:$AR$55, 20, FALSE), D304=8, VLOOKUP(H304, Film_Workers!$B$2:$AR$55, 21, FALSE), D304=9, VLOOKUP(H304, Film_Workers!$B$2:$AR$55, 22, FALSE), D304=10, VLOOKUP(H304, Film_Workers!$B$2:$AR$55, 23, FALSE), D304=11, VLOOKUP(H304, Film_Workers!$B$2:$AR$55, 24, FALSE), D304=12, VLOOKUP(H304, Film_Workers!$B$2:$AR$55, 25, FALSE)), C304=2016, _xlfn.IFS(D304=1, VLOOKUP(H304, Film_Workers!$B$2:$AR$55, 26, FALSE), D304=2, VLOOKUP(H304, Film_Workers!$B$2:$AR$55, 27, FALSE), D304=3, VLOOKUP(H304, Film_Workers!$B$2:$AR$55, 28, FALSE), D304=4, VLOOKUP(H304, Film_Workers!$B$2:$AR$55, 29, FALSE), D304=5, VLOOKUP(H304, Film_Workers!$B$2:$AR$55, 30, FALSE), D304=6, VLOOKUP(H304, Film_Workers!$B$2:$AR$55, 31, FALSE), D304=7, VLOOKUP(H304, Film_Workers!$B$2:$AR$55, 32, FALSE), D304=8, VLOOKUP(H304, Film_Workers!$B$2:$AR$55, 33, FALSE), D304=9, VLOOKUP(H304, Film_Workers!$B$2:$AR$55, 34, FALSE), D304=10, VLOOKUP(H304, Film_Workers!$B$2:$AR$55, 35, FALSE), D304=11, VLOOKUP(H304, Film_Workers!$B$2:$AR$55, 36, FALSE), D304=12, VLOOKUP(H304, Film_Workers!$B$2:$AR$55, 37, FALSE)), C304=2017, _xlfn.IFS(D304=1, VLOOKUP(H304, Film_Workers!$B$2:$AR$55, 38, FALSE), D304=2, VLOOKUP(H304, Film_Workers!$B$2:$AR$55, 39, FALSE), D304=3, VLOOKUP(H304, Film_Workers!$B$2:$AR$55, 40, FALSE), D304=4, VLOOKUP(H304, Film_Workers!$B$2:$AR$55, 41, FALSE), D304=5, VLOOKUP(H304, Film_Workers!$B$2:$AR$55, 42, FALSE), D304=6, VLOOKUP(H304, Film_Workers!$B$2:$AR$55, 43)))</f>
        <v>0</v>
      </c>
      <c r="W304">
        <f>_xlfn.IFS(C304=2014, _xlfn.IFS(D304=1, VLOOKUP(H304, Priv_Workers!$B$2:$AR$55, 2, FALSE), D304=2, VLOOKUP(H304, Priv_Workers!$B$2:$AR$55, 3, FALSE), D304=3, VLOOKUP(H304, Priv_Workers!$B$2:$AR$55, 4, FALSE), D304=4, VLOOKUP(H304, Priv_Workers!$B$2:$AR$55, 5, FALSE), D304=5, VLOOKUP(H304, Priv_Workers!$B$2:$AR$55, 6, FALSE), D304=6, VLOOKUP(H304, Priv_Workers!$B$2:$AR$55, 7, FALSE), D304=7, VLOOKUP(H304, Priv_Workers!$B$2:$AR$55, 8, FALSE), D304=8, VLOOKUP(H304, Priv_Workers!$B$2:$AR$55, 9, FALSE), D304=9, VLOOKUP(H304, Priv_Workers!$B$2:$AR$55, 10, FALSE), D304=10, VLOOKUP(H304, Priv_Workers!$B$2:$AR$55, 11, FALSE), D304=11, VLOOKUP(H304, Priv_Workers!$B$2:$AR$55, 12, FALSE), D304=12, VLOOKUP(H304, Priv_Workers!$B$2:$AR$55, 13, FALSE)), C304=2015, _xlfn.IFS(D304=1, VLOOKUP(H304, Priv_Workers!$B$2:$AR$55, 14, FALSE), D304=2, VLOOKUP(H304, Priv_Workers!$B$2:$AR$55, 15, FALSE), D304=3, VLOOKUP(H304, Priv_Workers!$B$2:$AR$55, 16, FALSE), D304=4, VLOOKUP(H304, Priv_Workers!$B$2:$AR$55, 17, FALSE), D304=5, VLOOKUP(H304, Priv_Workers!$B$2:$AR$55, 18, FALSE), D304=6, VLOOKUP(H304, Priv_Workers!$B$2:$AR$55, 19, FALSE), D304=7, VLOOKUP(H304, Priv_Workers!$B$2:$AR$55, 20, FALSE), D304=8, VLOOKUP(H304, Priv_Workers!$B$2:$AR$55, 21, FALSE), D304=9, VLOOKUP(H304, Priv_Workers!$B$2:$AR$55, 22, FALSE), D304=10, VLOOKUP(H304, Priv_Workers!$B$2:$AR$55, 23, FALSE), D304=11, VLOOKUP(H304, Priv_Workers!$B$2:$AR$55, 24, FALSE), D304=12, VLOOKUP(H304, Priv_Workers!$B$2:$AR$55, 25, FALSE)), C304=2016, _xlfn.IFS(D304=1, VLOOKUP(H304, Priv_Workers!$B$2:$AR$55, 26, FALSE), D304=2, VLOOKUP(H304, Priv_Workers!$B$2:$AR$55, 27, FALSE), D304=3, VLOOKUP(H304, Priv_Workers!$B$2:$AR$55, 28, FALSE), D304=4, VLOOKUP(H304, Priv_Workers!$B$2:$AR$55, 29, FALSE), D304=5, VLOOKUP(H304, Priv_Workers!$B$2:$AR$55, 30, FALSE), D304=6, VLOOKUP(H304, Priv_Workers!$B$2:$AR$55, 31, FALSE), D304=7, VLOOKUP(H304, Priv_Workers!$B$2:$AR$55, 32, FALSE), D304=8, VLOOKUP(H304, Priv_Workers!$B$2:$AR$55, 33, FALSE), D304=9, VLOOKUP(H304, Priv_Workers!$B$2:$AR$55, 34, FALSE), D304=10, VLOOKUP(H304, Priv_Workers!$B$2:$AR$55, 35, FALSE), D304=11, VLOOKUP(H304, Priv_Workers!$B$2:$AR$55, 36, FALSE), D304=12, VLOOKUP(H304, Priv_Workers!$B$2:$AR$55, 37, FALSE)), C304=2017, _xlfn.IFS(D304=1, VLOOKUP(H304, Priv_Workers!$B$2:$AR$55, 38, FALSE), D304=2, VLOOKUP(H304, Priv_Workers!$B$2:$AR$55, 39, FALSE), D304=3, VLOOKUP(H304, Priv_Workers!$B$2:$AR$55, 40, FALSE), D304=4, VLOOKUP(H304, Priv_Workers!$B$2:$AR$55, 41, FALSE), D304=5, VLOOKUP(H304, Priv_Workers!$B$2:$AR$55, 42, FALSE), D304=6, VLOOKUP(H304, Priv_Workers!$B$2:$AR$55, 43)))</f>
        <v>0</v>
      </c>
      <c r="X304" s="15" t="e">
        <f t="shared" si="35"/>
        <v>#DIV/0!</v>
      </c>
      <c r="Y304" s="8">
        <f>_xlfn.IFS(C304=2014, _xlfn.IFS(E304=1, VLOOKUP(H304, Wage_Info!$B$2:$AD$55, 2, FALSE), E304=2, VLOOKUP(H304, Wage_Info!$B$2:$AD$55, 3, FALSE), E304=3, VLOOKUP(H304, Wage_Info!$B$2:$AD$55, 4, FALSE), E304=4, VLOOKUP(H304, Wage_Info!$B$2:$AD$55, 5, FALSE)), C304=2015, _xlfn.IFS(E304=1, VLOOKUP(H304, Wage_Info!$B$2:$AD$55, 6, FALSE), E304=2, VLOOKUP(H304, Wage_Info!$B$2:$AD$55, 7, FALSE), E304=3, VLOOKUP(H304, Wage_Info!$B$2:$AD$55, 8, FALSE), E304=4, VLOOKUP(H304, Wage_Info!$B$2:$AD$55, 9, FALSE)), C304=2016, _xlfn.IFS(E304=1, VLOOKUP(H304, Wage_Info!$B$2:$AD$55, 10, FALSE), E304=2, VLOOKUP(H304, Wage_Info!$B$2:$AD$55, 11, FALSE), E304=3, VLOOKUP(H304, Wage_Info!$B$2:$AD$55, 12, FALSE), E304=4, VLOOKUP(H304, Wage_Info!$B$2:$AD$55, 13, FALSE)), C304=2017, _xlfn.IFS(E304=1, VLOOKUP(H304, Wage_Info!$B$2:$AD$55, 14, FALSE), E304=2, VLOOKUP(H304, Wage_Info!$B$2:$AD$55, 15, FALSE)))</f>
        <v>0</v>
      </c>
      <c r="Z304" s="8">
        <f>_xlfn.IFS(C304=2014, _xlfn.IFS(E304=1, VLOOKUP(H304, Wage_Info!$B$2:$AD$55, 16, FALSE), E304=2, VLOOKUP(H304, Wage_Info!$B$2:$AD$55, 17, FALSE), E304=3, VLOOKUP(H304, Wage_Info!$B$2:$AD$55, 18, FALSE), E304=4, VLOOKUP(H304, Wage_Info!$B$2:$AD$55, 19, FALSE)), C304=2015, _xlfn.IFS(E304=1, VLOOKUP(H304, Wage_Info!$B$2:$AD$55, 20, FALSE), E304=2, VLOOKUP(H304, Wage_Info!$B$2:$AD$55, 21, FALSE), E304=3, VLOOKUP(H304, Wage_Info!$B$2:$AD$55, 22, FALSE), E304=4, VLOOKUP(H304, Wage_Info!$B$2:$AD$55, 23, FALSE)), C304=2016, _xlfn.IFS(E304=1, VLOOKUP(H304, Wage_Info!$B$2:$AD$55, 24, FALSE), E304=2, VLOOKUP(H304, Wage_Info!$B$2:$AD$55, 25, FALSE), E304=3, VLOOKUP(H304, Wage_Info!$B$2:$AD$55, 26, FALSE), E304=4, VLOOKUP(H304, Wage_Info!$B$2:$AD$55, 27, FALSE)), C304=2017, _xlfn.IFS(E304=1, VLOOKUP(H304, Wage_Info!$B$2:$AD$55, 28, FALSE), E304=2, VLOOKUP(H304, Wage_Info!$B$2:$AD$55, 29, FALSE)))</f>
        <v>0</v>
      </c>
      <c r="AA304" s="16" t="e">
        <f t="shared" si="36"/>
        <v>#DIV/0!</v>
      </c>
      <c r="AB304">
        <f>Key!C389</f>
        <v>1</v>
      </c>
      <c r="AC304">
        <f t="shared" si="37"/>
        <v>0</v>
      </c>
      <c r="AD304">
        <f t="shared" si="38"/>
        <v>0</v>
      </c>
      <c r="AE304">
        <f t="shared" si="39"/>
        <v>0</v>
      </c>
    </row>
    <row r="305" spans="1:31" x14ac:dyDescent="0.3">
      <c r="A305">
        <v>58</v>
      </c>
      <c r="B305">
        <v>58</v>
      </c>
      <c r="C305">
        <v>2014</v>
      </c>
      <c r="D305">
        <v>7</v>
      </c>
      <c r="E305">
        <f t="shared" si="32"/>
        <v>3</v>
      </c>
      <c r="F305">
        <v>2016</v>
      </c>
      <c r="G305" t="s">
        <v>19</v>
      </c>
      <c r="H305" s="13">
        <f>VALUE(IF(G305="foreign",53,SUBSTITUTE(G305,G305,VLOOKUP(G305,Key!$F$2:$G$55,2,))))</f>
        <v>10</v>
      </c>
      <c r="I305" t="s">
        <v>19</v>
      </c>
      <c r="J305">
        <f>VALUE(_xlfn.IFS(I305="foreign",53,I305="fictional",54,NOT(OR(I305="foreign",I305="fictional")),SUBSTITUTE(I305,I305,VLOOKUP(I305,Key!$F$2:$G$55,2,))))</f>
        <v>10</v>
      </c>
      <c r="K305">
        <f t="shared" si="33"/>
        <v>1</v>
      </c>
      <c r="L305">
        <f>VLOOKUP(H305, Key!$G$2:$J$54, 2)</f>
        <v>3</v>
      </c>
      <c r="M305">
        <f>VLOOKUP(J305, Key!$G$2:$J$54, 2)</f>
        <v>3</v>
      </c>
      <c r="N305">
        <f>VLOOKUP("*"&amp;G305&amp;"*",Key!$M$2:$N$6,2,FALSE)</f>
        <v>3</v>
      </c>
      <c r="O305">
        <f>VLOOKUP("*"&amp;G305&amp;"*",Key!$Q$2:$R$11,2,FALSE)</f>
        <v>7</v>
      </c>
      <c r="P305">
        <v>3192</v>
      </c>
      <c r="Q305" s="8">
        <v>40000000</v>
      </c>
      <c r="R305" t="s">
        <v>174</v>
      </c>
      <c r="S305">
        <f>VLOOKUP(R305, Key!$T$2:$U$10, 2, FALSE)</f>
        <v>1</v>
      </c>
      <c r="T305">
        <f t="shared" si="34"/>
        <v>0</v>
      </c>
      <c r="U305">
        <f>_xlfn.IFS(F305=2017, VLOOKUP(H305, 'State Pop'!$B$2:$F$55,5),F305=2016, VLOOKUP(H305, 'State Pop'!$B$2:$F$55,4), F305=2015, VLOOKUP(H305, 'State Pop'!$B$2:$F$55,3), F305=2014, VLOOKUP(H305, 'State Pop'!$B$2:$F$55,2))</f>
        <v>20656589</v>
      </c>
      <c r="V305">
        <f>_xlfn.IFS(C314=2014, _xlfn.IFS(D314=1, VLOOKUP(H305, Film_Workers!$B$2:$AR$55, 2, FALSE), D314=2, VLOOKUP(H305, Film_Workers!$B$2:$AR$55, 3, FALSE), D314=3, VLOOKUP(H305, Film_Workers!$B$2:$AR$55, 4, FALSE), D314=4, VLOOKUP(H305, Film_Workers!$B$2:$AR$55, 5, FALSE), D314=5, VLOOKUP(H305, Film_Workers!$B$2:$AR$55, 6, FALSE), D314=6, VLOOKUP(H305, Film_Workers!$B$2:$AR$55, 7, FALSE), D314=7, VLOOKUP(H305, Film_Workers!$B$2:$AR$55, 8, FALSE), D314=8, VLOOKUP(H305, Film_Workers!$B$2:$AR$55, 9, FALSE), D314=9, VLOOKUP(H305, Film_Workers!$B$2:$AR$55, 10, FALSE), D314=10, VLOOKUP(H305, Film_Workers!$B$2:$AR$55, 11, FALSE), D314=11, VLOOKUP(H305, Film_Workers!$B$2:$AR$55, 12, FALSE), D314=12, VLOOKUP(H305, Film_Workers!$B$2:$AR$55, 13, FALSE)), C314=2015, _xlfn.IFS(D314=1, VLOOKUP(H305, Film_Workers!$B$2:$AR$55, 14, FALSE), D314=2, VLOOKUP(H305, Film_Workers!$B$2:$AR$55, 15, FALSE), D314=3, VLOOKUP(H305, Film_Workers!$B$2:$AR$55, 16, FALSE), D314=4, VLOOKUP(H305, Film_Workers!$B$2:$AR$55, 17, FALSE), D314=5, VLOOKUP(H305, Film_Workers!$B$2:$AR$55, 18, FALSE), D314=6, VLOOKUP(H305, Film_Workers!$B$2:$AR$55, 19, FALSE), D314=7, VLOOKUP(H305, Film_Workers!$B$2:$AR$55, 20, FALSE), D314=8, VLOOKUP(H305, Film_Workers!$B$2:$AR$55, 21, FALSE), D314=9, VLOOKUP(H305, Film_Workers!$B$2:$AR$55, 22, FALSE), D314=10, VLOOKUP(H305, Film_Workers!$B$2:$AR$55, 23, FALSE), D314=11, VLOOKUP(H305, Film_Workers!$B$2:$AR$55, 24, FALSE), D314=12, VLOOKUP(H305, Film_Workers!$B$2:$AR$55, 25, FALSE)), C314=2016, _xlfn.IFS(D314=1, VLOOKUP(H305, Film_Workers!$B$2:$AR$55, 26, FALSE), D314=2, VLOOKUP(H305, Film_Workers!$B$2:$AR$55, 27, FALSE), D314=3, VLOOKUP(H305, Film_Workers!$B$2:$AR$55, 28, FALSE), D314=4, VLOOKUP(H305, Film_Workers!$B$2:$AR$55, 29, FALSE), D314=5, VLOOKUP(H305, Film_Workers!$B$2:$AR$55, 30, FALSE), D314=6, VLOOKUP(H305, Film_Workers!$B$2:$AR$55, 31, FALSE), D314=7, VLOOKUP(H305, Film_Workers!$B$2:$AR$55, 32, FALSE), D314=8, VLOOKUP(H305, Film_Workers!$B$2:$AR$55, 33, FALSE), D314=9, VLOOKUP(H305, Film_Workers!$B$2:$AR$55, 34, FALSE), D314=10, VLOOKUP(H305, Film_Workers!$B$2:$AR$55, 35, FALSE), D314=11, VLOOKUP(H305, Film_Workers!$B$2:$AR$55, 36, FALSE), D314=12, VLOOKUP(H305, Film_Workers!$B$2:$AR$55, 37, FALSE)), C314=2017, _xlfn.IFS(D314=1, VLOOKUP(H305, Film_Workers!$B$2:$AR$55, 38, FALSE), D314=2, VLOOKUP(H305, Film_Workers!$B$2:$AR$55, 39, FALSE), D314=3, VLOOKUP(H305, Film_Workers!$B$2:$AR$55, 40, FALSE), D314=4, VLOOKUP(H305, Film_Workers!$B$2:$AR$55, 41, FALSE), D314=5, VLOOKUP(H305, Film_Workers!$B$2:$AR$55, 42, FALSE), D314=6, VLOOKUP(H305, Film_Workers!$B$2:$AR$55, 43)))</f>
        <v>4623</v>
      </c>
      <c r="W305">
        <f>_xlfn.IFS(C305=2014, _xlfn.IFS(D305=1, VLOOKUP(H305, Priv_Workers!$B$2:$AR$55, 2, FALSE), D305=2, VLOOKUP(H305, Priv_Workers!$B$2:$AR$55, 3, FALSE), D305=3, VLOOKUP(H305, Priv_Workers!$B$2:$AR$55, 4, FALSE), D305=4, VLOOKUP(H305, Priv_Workers!$B$2:$AR$55, 5, FALSE), D305=5, VLOOKUP(H305, Priv_Workers!$B$2:$AR$55, 6, FALSE), D305=6, VLOOKUP(H305, Priv_Workers!$B$2:$AR$55, 7, FALSE), D305=7, VLOOKUP(H305, Priv_Workers!$B$2:$AR$55, 8, FALSE), D305=8, VLOOKUP(H305, Priv_Workers!$B$2:$AR$55, 9, FALSE), D305=9, VLOOKUP(H305, Priv_Workers!$B$2:$AR$55, 10, FALSE), D305=10, VLOOKUP(H305, Priv_Workers!$B$2:$AR$55, 11, FALSE), D305=11, VLOOKUP(H305, Priv_Workers!$B$2:$AR$55, 12, FALSE), D305=12, VLOOKUP(H305, Priv_Workers!$B$2:$AR$55, 13, FALSE)), C305=2015, _xlfn.IFS(D305=1, VLOOKUP(H305, Priv_Workers!$B$2:$AR$55, 14, FALSE), D305=2, VLOOKUP(H305, Priv_Workers!$B$2:$AR$55, 15, FALSE), D305=3, VLOOKUP(H305, Priv_Workers!$B$2:$AR$55, 16, FALSE), D305=4, VLOOKUP(H305, Priv_Workers!$B$2:$AR$55, 17, FALSE), D305=5, VLOOKUP(H305, Priv_Workers!$B$2:$AR$55, 18, FALSE), D305=6, VLOOKUP(H305, Priv_Workers!$B$2:$AR$55, 19, FALSE), D305=7, VLOOKUP(H305, Priv_Workers!$B$2:$AR$55, 20, FALSE), D305=8, VLOOKUP(H305, Priv_Workers!$B$2:$AR$55, 21, FALSE), D305=9, VLOOKUP(H305, Priv_Workers!$B$2:$AR$55, 22, FALSE), D305=10, VLOOKUP(H305, Priv_Workers!$B$2:$AR$55, 23, FALSE), D305=11, VLOOKUP(H305, Priv_Workers!$B$2:$AR$55, 24, FALSE), D305=12, VLOOKUP(H305, Priv_Workers!$B$2:$AR$55, 25, FALSE)), C305=2016, _xlfn.IFS(D305=1, VLOOKUP(H305, Priv_Workers!$B$2:$AR$55, 26, FALSE), D305=2, VLOOKUP(H305, Priv_Workers!$B$2:$AR$55, 27, FALSE), D305=3, VLOOKUP(H305, Priv_Workers!$B$2:$AR$55, 28, FALSE), D305=4, VLOOKUP(H305, Priv_Workers!$B$2:$AR$55, 29, FALSE), D305=5, VLOOKUP(H305, Priv_Workers!$B$2:$AR$55, 30, FALSE), D305=6, VLOOKUP(H305, Priv_Workers!$B$2:$AR$55, 31, FALSE), D305=7, VLOOKUP(H305, Priv_Workers!$B$2:$AR$55, 32, FALSE), D305=8, VLOOKUP(H305, Priv_Workers!$B$2:$AR$55, 33, FALSE), D305=9, VLOOKUP(H305, Priv_Workers!$B$2:$AR$55, 34, FALSE), D305=10, VLOOKUP(H305, Priv_Workers!$B$2:$AR$55, 35, FALSE), D305=11, VLOOKUP(H305, Priv_Workers!$B$2:$AR$55, 36, FALSE), D305=12, VLOOKUP(H305, Priv_Workers!$B$2:$AR$55, 37, FALSE)), C305=2017, _xlfn.IFS(D305=1, VLOOKUP(H305, Priv_Workers!$B$2:$AR$55, 38, FALSE), D305=2, VLOOKUP(H305, Priv_Workers!$B$2:$AR$55, 39, FALSE), D305=3, VLOOKUP(H305, Priv_Workers!$B$2:$AR$55, 40, FALSE), D305=4, VLOOKUP(H305, Priv_Workers!$B$2:$AR$55, 41, FALSE), D305=5, VLOOKUP(H305, Priv_Workers!$B$2:$AR$55, 42, FALSE), D305=6, VLOOKUP(H305, Priv_Workers!$B$2:$AR$55, 43)))</f>
        <v>6662399</v>
      </c>
      <c r="X305" s="15">
        <f t="shared" si="35"/>
        <v>6.9389419636980618E-4</v>
      </c>
      <c r="Y305" s="8">
        <f>_xlfn.IFS(C305=2014, _xlfn.IFS(E305=1, VLOOKUP(H305, Wage_Info!$B$2:$AD$55, 2, FALSE), E305=2, VLOOKUP(H305, Wage_Info!$B$2:$AD$55, 3, FALSE), E305=3, VLOOKUP(H305, Wage_Info!$B$2:$AD$55, 4, FALSE), E305=4, VLOOKUP(H305, Wage_Info!$B$2:$AD$55, 5, FALSE)), C305=2015, _xlfn.IFS(E305=1, VLOOKUP(H305, Wage_Info!$B$2:$AD$55, 6, FALSE), E305=2, VLOOKUP(H305, Wage_Info!$B$2:$AD$55, 7, FALSE), E305=3, VLOOKUP(H305, Wage_Info!$B$2:$AD$55, 8, FALSE), E305=4, VLOOKUP(H305, Wage_Info!$B$2:$AD$55, 9, FALSE)), C305=2016, _xlfn.IFS(E305=1, VLOOKUP(H305, Wage_Info!$B$2:$AD$55, 10, FALSE), E305=2, VLOOKUP(H305, Wage_Info!$B$2:$AD$55, 11, FALSE), E305=3, VLOOKUP(H305, Wage_Info!$B$2:$AD$55, 12, FALSE), E305=4, VLOOKUP(H305, Wage_Info!$B$2:$AD$55, 13, FALSE)), C305=2017, _xlfn.IFS(E305=1, VLOOKUP(H305, Wage_Info!$B$2:$AD$55, 14, FALSE), E305=2, VLOOKUP(H305, Wage_Info!$B$2:$AD$55, 15, FALSE)))</f>
        <v>70823617</v>
      </c>
      <c r="Z305" s="8">
        <f>_xlfn.IFS(C305=2014, _xlfn.IFS(E305=1, VLOOKUP(H305, Wage_Info!$B$2:$AD$55, 16, FALSE), E305=2, VLOOKUP(H305, Wage_Info!$B$2:$AD$55, 17, FALSE), E305=3, VLOOKUP(H305, Wage_Info!$B$2:$AD$55, 18, FALSE), E305=4, VLOOKUP(H305, Wage_Info!$B$2:$AD$55, 19, FALSE)), C305=2015, _xlfn.IFS(E305=1, VLOOKUP(H305, Wage_Info!$B$2:$AD$55, 20, FALSE), E305=2, VLOOKUP(H305, Wage_Info!$B$2:$AD$55, 21, FALSE), E305=3, VLOOKUP(H305, Wage_Info!$B$2:$AD$55, 22, FALSE), E305=4, VLOOKUP(H305, Wage_Info!$B$2:$AD$55, 23, FALSE)), C305=2016, _xlfn.IFS(E305=1, VLOOKUP(H305, Wage_Info!$B$2:$AD$55, 24, FALSE), E305=2, VLOOKUP(H305, Wage_Info!$B$2:$AD$55, 25, FALSE), E305=3, VLOOKUP(H305, Wage_Info!$B$2:$AD$55, 26, FALSE), E305=4, VLOOKUP(H305, Wage_Info!$B$2:$AD$55, 27, FALSE)), C305=2017, _xlfn.IFS(E305=1, VLOOKUP(H305, Wage_Info!$B$2:$AD$55, 28, FALSE), E305=2, VLOOKUP(H305, Wage_Info!$B$2:$AD$55, 29, FALSE)))</f>
        <v>70883412192</v>
      </c>
      <c r="AA305" s="16">
        <f t="shared" si="36"/>
        <v>9.9915642898456918E-4</v>
      </c>
      <c r="AB305">
        <f>Key!C59</f>
        <v>1</v>
      </c>
      <c r="AC305">
        <f t="shared" si="37"/>
        <v>0</v>
      </c>
      <c r="AD305">
        <f t="shared" si="38"/>
        <v>0</v>
      </c>
      <c r="AE305">
        <f t="shared" si="39"/>
        <v>0</v>
      </c>
    </row>
    <row r="306" spans="1:31" x14ac:dyDescent="0.3">
      <c r="A306">
        <v>71</v>
      </c>
      <c r="B306">
        <v>71</v>
      </c>
      <c r="C306">
        <v>2014</v>
      </c>
      <c r="D306">
        <v>7</v>
      </c>
      <c r="E306">
        <f t="shared" si="32"/>
        <v>3</v>
      </c>
      <c r="F306">
        <v>2016</v>
      </c>
      <c r="G306" t="s">
        <v>184</v>
      </c>
      <c r="H306" s="13">
        <f>VALUE(IF(G306="foreign",53,SUBSTITUTE(G306,G306,VLOOKUP(G306,Key!$F$2:$G$55,2,))))</f>
        <v>5</v>
      </c>
      <c r="I306" t="s">
        <v>282</v>
      </c>
      <c r="J306">
        <f>VALUE(_xlfn.IFS(I306="foreign",53,I306="fictional",54,NOT(OR(I306="foreign",I306="fictional")),SUBSTITUTE(I306,I306,VLOOKUP(I306,Key!$F$2:$G$55,2,))))</f>
        <v>53</v>
      </c>
      <c r="K306">
        <f t="shared" si="33"/>
        <v>0</v>
      </c>
      <c r="L306">
        <f>VLOOKUP(H306, Key!$G$2:$J$54, 2)</f>
        <v>3</v>
      </c>
      <c r="M306">
        <f>VLOOKUP(J306, Key!$G$2:$J$54, 2)</f>
        <v>0</v>
      </c>
      <c r="N306">
        <f>VLOOKUP("*"&amp;G306&amp;"*",Key!$M$2:$N$6,2,FALSE)</f>
        <v>4</v>
      </c>
      <c r="O306">
        <f>VLOOKUP("*"&amp;G306&amp;"*",Key!$Q$2:$R$11,2,FALSE)</f>
        <v>6</v>
      </c>
      <c r="P306">
        <v>3042</v>
      </c>
      <c r="Q306" s="8">
        <v>25000000</v>
      </c>
      <c r="R306" t="s">
        <v>281</v>
      </c>
      <c r="S306">
        <f>VLOOKUP(R306, Key!$T$2:$U$11, 2, FALSE)</f>
        <v>10</v>
      </c>
      <c r="T306">
        <f t="shared" si="34"/>
        <v>1</v>
      </c>
      <c r="U306">
        <f>_xlfn.IFS(F306=2017, VLOOKUP(H306, 'State Pop'!$B$2:$F$55,5),F306=2016, VLOOKUP(H306, 'State Pop'!$B$2:$F$55,4), F306=2015, VLOOKUP(H306, 'State Pop'!$B$2:$F$55,3), F306=2014, VLOOKUP(H306, 'State Pop'!$B$2:$F$55,2))</f>
        <v>39296476</v>
      </c>
      <c r="V306">
        <f>_xlfn.IFS(C315=2014, _xlfn.IFS(D315=1, VLOOKUP(H306, Film_Workers!$B$2:$AR$55, 2, FALSE), D315=2, VLOOKUP(H306, Film_Workers!$B$2:$AR$55, 3, FALSE), D315=3, VLOOKUP(H306, Film_Workers!$B$2:$AR$55, 4, FALSE), D315=4, VLOOKUP(H306, Film_Workers!$B$2:$AR$55, 5, FALSE), D315=5, VLOOKUP(H306, Film_Workers!$B$2:$AR$55, 6, FALSE), D315=6, VLOOKUP(H306, Film_Workers!$B$2:$AR$55, 7, FALSE), D315=7, VLOOKUP(H306, Film_Workers!$B$2:$AR$55, 8, FALSE), D315=8, VLOOKUP(H306, Film_Workers!$B$2:$AR$55, 9, FALSE), D315=9, VLOOKUP(H306, Film_Workers!$B$2:$AR$55, 10, FALSE), D315=10, VLOOKUP(H306, Film_Workers!$B$2:$AR$55, 11, FALSE), D315=11, VLOOKUP(H306, Film_Workers!$B$2:$AR$55, 12, FALSE), D315=12, VLOOKUP(H306, Film_Workers!$B$2:$AR$55, 13, FALSE)), C315=2015, _xlfn.IFS(D315=1, VLOOKUP(H306, Film_Workers!$B$2:$AR$55, 14, FALSE), D315=2, VLOOKUP(H306, Film_Workers!$B$2:$AR$55, 15, FALSE), D315=3, VLOOKUP(H306, Film_Workers!$B$2:$AR$55, 16, FALSE), D315=4, VLOOKUP(H306, Film_Workers!$B$2:$AR$55, 17, FALSE), D315=5, VLOOKUP(H306, Film_Workers!$B$2:$AR$55, 18, FALSE), D315=6, VLOOKUP(H306, Film_Workers!$B$2:$AR$55, 19, FALSE), D315=7, VLOOKUP(H306, Film_Workers!$B$2:$AR$55, 20, FALSE), D315=8, VLOOKUP(H306, Film_Workers!$B$2:$AR$55, 21, FALSE), D315=9, VLOOKUP(H306, Film_Workers!$B$2:$AR$55, 22, FALSE), D315=10, VLOOKUP(H306, Film_Workers!$B$2:$AR$55, 23, FALSE), D315=11, VLOOKUP(H306, Film_Workers!$B$2:$AR$55, 24, FALSE), D315=12, VLOOKUP(H306, Film_Workers!$B$2:$AR$55, 25, FALSE)), C315=2016, _xlfn.IFS(D315=1, VLOOKUP(H306, Film_Workers!$B$2:$AR$55, 26, FALSE), D315=2, VLOOKUP(H306, Film_Workers!$B$2:$AR$55, 27, FALSE), D315=3, VLOOKUP(H306, Film_Workers!$B$2:$AR$55, 28, FALSE), D315=4, VLOOKUP(H306, Film_Workers!$B$2:$AR$55, 29, FALSE), D315=5, VLOOKUP(H306, Film_Workers!$B$2:$AR$55, 30, FALSE), D315=6, VLOOKUP(H306, Film_Workers!$B$2:$AR$55, 31, FALSE), D315=7, VLOOKUP(H306, Film_Workers!$B$2:$AR$55, 32, FALSE), D315=8, VLOOKUP(H306, Film_Workers!$B$2:$AR$55, 33, FALSE), D315=9, VLOOKUP(H306, Film_Workers!$B$2:$AR$55, 34, FALSE), D315=10, VLOOKUP(H306, Film_Workers!$B$2:$AR$55, 35, FALSE), D315=11, VLOOKUP(H306, Film_Workers!$B$2:$AR$55, 36, FALSE), D315=12, VLOOKUP(H306, Film_Workers!$B$2:$AR$55, 37, FALSE)), C315=2017, _xlfn.IFS(D315=1, VLOOKUP(H306, Film_Workers!$B$2:$AR$55, 38, FALSE), D315=2, VLOOKUP(H306, Film_Workers!$B$2:$AR$55, 39, FALSE), D315=3, VLOOKUP(H306, Film_Workers!$B$2:$AR$55, 40, FALSE), D315=4, VLOOKUP(H306, Film_Workers!$B$2:$AR$55, 41, FALSE), D315=5, VLOOKUP(H306, Film_Workers!$B$2:$AR$55, 42, FALSE), D315=6, VLOOKUP(H306, Film_Workers!$B$2:$AR$55, 43)))</f>
        <v>111021</v>
      </c>
      <c r="W306">
        <f>_xlfn.IFS(C306=2014, _xlfn.IFS(D306=1, VLOOKUP(H306, Priv_Workers!$B$2:$AR$55, 2, FALSE), D306=2, VLOOKUP(H306, Priv_Workers!$B$2:$AR$55, 3, FALSE), D306=3, VLOOKUP(H306, Priv_Workers!$B$2:$AR$55, 4, FALSE), D306=4, VLOOKUP(H306, Priv_Workers!$B$2:$AR$55, 5, FALSE), D306=5, VLOOKUP(H306, Priv_Workers!$B$2:$AR$55, 6, FALSE), D306=6, VLOOKUP(H306, Priv_Workers!$B$2:$AR$55, 7, FALSE), D306=7, VLOOKUP(H306, Priv_Workers!$B$2:$AR$55, 8, FALSE), D306=8, VLOOKUP(H306, Priv_Workers!$B$2:$AR$55, 9, FALSE), D306=9, VLOOKUP(H306, Priv_Workers!$B$2:$AR$55, 10, FALSE), D306=10, VLOOKUP(H306, Priv_Workers!$B$2:$AR$55, 11, FALSE), D306=11, VLOOKUP(H306, Priv_Workers!$B$2:$AR$55, 12, FALSE), D306=12, VLOOKUP(H306, Priv_Workers!$B$2:$AR$55, 13, FALSE)), C306=2015, _xlfn.IFS(D306=1, VLOOKUP(H306, Priv_Workers!$B$2:$AR$55, 14, FALSE), D306=2, VLOOKUP(H306, Priv_Workers!$B$2:$AR$55, 15, FALSE), D306=3, VLOOKUP(H306, Priv_Workers!$B$2:$AR$55, 16, FALSE), D306=4, VLOOKUP(H306, Priv_Workers!$B$2:$AR$55, 17, FALSE), D306=5, VLOOKUP(H306, Priv_Workers!$B$2:$AR$55, 18, FALSE), D306=6, VLOOKUP(H306, Priv_Workers!$B$2:$AR$55, 19, FALSE), D306=7, VLOOKUP(H306, Priv_Workers!$B$2:$AR$55, 20, FALSE), D306=8, VLOOKUP(H306, Priv_Workers!$B$2:$AR$55, 21, FALSE), D306=9, VLOOKUP(H306, Priv_Workers!$B$2:$AR$55, 22, FALSE), D306=10, VLOOKUP(H306, Priv_Workers!$B$2:$AR$55, 23, FALSE), D306=11, VLOOKUP(H306, Priv_Workers!$B$2:$AR$55, 24, FALSE), D306=12, VLOOKUP(H306, Priv_Workers!$B$2:$AR$55, 25, FALSE)), C306=2016, _xlfn.IFS(D306=1, VLOOKUP(H306, Priv_Workers!$B$2:$AR$55, 26, FALSE), D306=2, VLOOKUP(H306, Priv_Workers!$B$2:$AR$55, 27, FALSE), D306=3, VLOOKUP(H306, Priv_Workers!$B$2:$AR$55, 28, FALSE), D306=4, VLOOKUP(H306, Priv_Workers!$B$2:$AR$55, 29, FALSE), D306=5, VLOOKUP(H306, Priv_Workers!$B$2:$AR$55, 30, FALSE), D306=6, VLOOKUP(H306, Priv_Workers!$B$2:$AR$55, 31, FALSE), D306=7, VLOOKUP(H306, Priv_Workers!$B$2:$AR$55, 32, FALSE), D306=8, VLOOKUP(H306, Priv_Workers!$B$2:$AR$55, 33, FALSE), D306=9, VLOOKUP(H306, Priv_Workers!$B$2:$AR$55, 34, FALSE), D306=10, VLOOKUP(H306, Priv_Workers!$B$2:$AR$55, 35, FALSE), D306=11, VLOOKUP(H306, Priv_Workers!$B$2:$AR$55, 36, FALSE), D306=12, VLOOKUP(H306, Priv_Workers!$B$2:$AR$55, 37, FALSE)), C306=2017, _xlfn.IFS(D306=1, VLOOKUP(H306, Priv_Workers!$B$2:$AR$55, 38, FALSE), D306=2, VLOOKUP(H306, Priv_Workers!$B$2:$AR$55, 39, FALSE), D306=3, VLOOKUP(H306, Priv_Workers!$B$2:$AR$55, 40, FALSE), D306=4, VLOOKUP(H306, Priv_Workers!$B$2:$AR$55, 41, FALSE), D306=5, VLOOKUP(H306, Priv_Workers!$B$2:$AR$55, 42, FALSE), D306=6, VLOOKUP(H306, Priv_Workers!$B$2:$AR$55, 43)))</f>
        <v>13568945</v>
      </c>
      <c r="X306" s="15">
        <f t="shared" si="35"/>
        <v>8.1819920413856786E-3</v>
      </c>
      <c r="Y306" s="8">
        <f>_xlfn.IFS(C306=2014, _xlfn.IFS(E306=1, VLOOKUP(H306, Wage_Info!$B$2:$AD$55, 2, FALSE), E306=2, VLOOKUP(H306, Wage_Info!$B$2:$AD$55, 3, FALSE), E306=3, VLOOKUP(H306, Wage_Info!$B$2:$AD$55, 4, FALSE), E306=4, VLOOKUP(H306, Wage_Info!$B$2:$AD$55, 5, FALSE)), C306=2015, _xlfn.IFS(E306=1, VLOOKUP(H306, Wage_Info!$B$2:$AD$55, 6, FALSE), E306=2, VLOOKUP(H306, Wage_Info!$B$2:$AD$55, 7, FALSE), E306=3, VLOOKUP(H306, Wage_Info!$B$2:$AD$55, 8, FALSE), E306=4, VLOOKUP(H306, Wage_Info!$B$2:$AD$55, 9, FALSE)), C306=2016, _xlfn.IFS(E306=1, VLOOKUP(H306, Wage_Info!$B$2:$AD$55, 10, FALSE), E306=2, VLOOKUP(H306, Wage_Info!$B$2:$AD$55, 11, FALSE), E306=3, VLOOKUP(H306, Wage_Info!$B$2:$AD$55, 12, FALSE), E306=4, VLOOKUP(H306, Wage_Info!$B$2:$AD$55, 13, FALSE)), C306=2017, _xlfn.IFS(E306=1, VLOOKUP(H306, Wage_Info!$B$2:$AD$55, 14, FALSE), E306=2, VLOOKUP(H306, Wage_Info!$B$2:$AD$55, 15, FALSE)))</f>
        <v>2646607067</v>
      </c>
      <c r="Z306" s="8">
        <f>_xlfn.IFS(C306=2014, _xlfn.IFS(E306=1, VLOOKUP(H306, Wage_Info!$B$2:$AD$55, 16, FALSE), E306=2, VLOOKUP(H306, Wage_Info!$B$2:$AD$55, 17, FALSE), E306=3, VLOOKUP(H306, Wage_Info!$B$2:$AD$55, 18, FALSE), E306=4, VLOOKUP(H306, Wage_Info!$B$2:$AD$55, 19, FALSE)), C306=2015, _xlfn.IFS(E306=1, VLOOKUP(H306, Wage_Info!$B$2:$AD$55, 20, FALSE), E306=2, VLOOKUP(H306, Wage_Info!$B$2:$AD$55, 21, FALSE), E306=3, VLOOKUP(H306, Wage_Info!$B$2:$AD$55, 22, FALSE), E306=4, VLOOKUP(H306, Wage_Info!$B$2:$AD$55, 23, FALSE)), C306=2016, _xlfn.IFS(E306=1, VLOOKUP(H306, Wage_Info!$B$2:$AD$55, 24, FALSE), E306=2, VLOOKUP(H306, Wage_Info!$B$2:$AD$55, 25, FALSE), E306=3, VLOOKUP(H306, Wage_Info!$B$2:$AD$55, 26, FALSE), E306=4, VLOOKUP(H306, Wage_Info!$B$2:$AD$55, 27, FALSE)), C306=2017, _xlfn.IFS(E306=1, VLOOKUP(H306, Wage_Info!$B$2:$AD$55, 28, FALSE), E306=2, VLOOKUP(H306, Wage_Info!$B$2:$AD$55, 29, FALSE)))</f>
        <v>191121259570</v>
      </c>
      <c r="AA306" s="16">
        <f t="shared" si="36"/>
        <v>1.3847789999681615E-2</v>
      </c>
      <c r="AB306">
        <f>Key!C72</f>
        <v>1</v>
      </c>
      <c r="AC306">
        <f t="shared" si="37"/>
        <v>1</v>
      </c>
      <c r="AD306">
        <f t="shared" si="38"/>
        <v>0</v>
      </c>
      <c r="AE306">
        <f t="shared" si="39"/>
        <v>1</v>
      </c>
    </row>
    <row r="307" spans="1:31" x14ac:dyDescent="0.3">
      <c r="A307">
        <v>253</v>
      </c>
      <c r="B307">
        <v>72</v>
      </c>
      <c r="C307">
        <v>2014</v>
      </c>
      <c r="D307">
        <v>8</v>
      </c>
      <c r="E307">
        <f t="shared" si="32"/>
        <v>3</v>
      </c>
      <c r="F307">
        <v>2017</v>
      </c>
      <c r="G307" t="s">
        <v>20</v>
      </c>
      <c r="H307" s="13">
        <f>VALUE(IF(G307="foreign",53,SUBSTITUTE(G307,G307,VLOOKUP(G307,Key!$F$2:$G$55,2,))))</f>
        <v>11</v>
      </c>
      <c r="I307" t="s">
        <v>43</v>
      </c>
      <c r="J307">
        <f>VALUE(_xlfn.IFS(I307="foreign",53,I307="fictional",54,NOT(OR(I307="foreign",I307="fictional")),SUBSTITUTE(I307,I307,VLOOKUP(I307,Key!$F$2:$G$55,2,))))</f>
        <v>34</v>
      </c>
      <c r="K307">
        <f t="shared" si="33"/>
        <v>0</v>
      </c>
      <c r="L307">
        <f>VLOOKUP(H307, Key!$G$2:$J$54, 2)</f>
        <v>5</v>
      </c>
      <c r="M307">
        <f>VLOOKUP(J307, Key!$G$2:$J$54, 2)</f>
        <v>2</v>
      </c>
      <c r="N307">
        <f>VLOOKUP("*"&amp;G307&amp;"*",Key!$M$2:$N$6,2,FALSE)</f>
        <v>3</v>
      </c>
      <c r="O307">
        <f>VLOOKUP("*"&amp;G307&amp;"*",Key!$Q$2:$R$11,2,FALSE)</f>
        <v>7</v>
      </c>
      <c r="P307">
        <v>3031</v>
      </c>
      <c r="Q307" s="8">
        <v>29000000</v>
      </c>
      <c r="R307" t="s">
        <v>400</v>
      </c>
      <c r="S307">
        <f>VLOOKUP(R307, Key!$T$2:$U$23, 2, FALSE)</f>
        <v>19</v>
      </c>
      <c r="T307">
        <f t="shared" si="34"/>
        <v>1</v>
      </c>
      <c r="U307">
        <f>_xlfn.IFS(F307=2017, VLOOKUP(H307, 'State Pop'!$B$2:$F$55,5),F307=2016, VLOOKUP(H307, 'State Pop'!$B$2:$F$55,4), F307=2015, VLOOKUP(H307, 'State Pop'!$B$2:$F$55,3), F307=2014, VLOOKUP(H307, 'State Pop'!$B$2:$F$55,2))</f>
        <v>10429379</v>
      </c>
      <c r="V307">
        <f>_xlfn.IFS(C307=2014, _xlfn.IFS(D307=1, VLOOKUP(H307, Film_Workers!$B$2:$AR$55, 2, FALSE), D307=2, VLOOKUP(H307, Film_Workers!$B$2:$AR$55, 3, FALSE), D307=3, VLOOKUP(H307, Film_Workers!$B$2:$AR$55, 4, FALSE), D307=4, VLOOKUP(H307, Film_Workers!$B$2:$AR$55, 5, FALSE), D307=5, VLOOKUP(H307, Film_Workers!$B$2:$AR$55, 6, FALSE), D307=6, VLOOKUP(H307, Film_Workers!$B$2:$AR$55, 7, FALSE), D307=7, VLOOKUP(H307, Film_Workers!$B$2:$AR$55, 8, FALSE), D307=8, VLOOKUP(H307, Film_Workers!$B$2:$AR$55, 9, FALSE), D307=9, VLOOKUP(H307, Film_Workers!$B$2:$AR$55, 10, FALSE), D307=10, VLOOKUP(H307, Film_Workers!$B$2:$AR$55, 11, FALSE), D307=11, VLOOKUP(H307, Film_Workers!$B$2:$AR$55, 12, FALSE), D307=12, VLOOKUP(H307, Film_Workers!$B$2:$AR$55, 13, FALSE)), C307=2015, _xlfn.IFS(D307=1, VLOOKUP(H307, Film_Workers!$B$2:$AR$55, 14, FALSE), D307=2, VLOOKUP(H307, Film_Workers!$B$2:$AR$55, 15, FALSE), D307=3, VLOOKUP(H307, Film_Workers!$B$2:$AR$55, 16, FALSE), D307=4, VLOOKUP(H307, Film_Workers!$B$2:$AR$55, 17, FALSE), D307=5, VLOOKUP(H307, Film_Workers!$B$2:$AR$55, 18, FALSE), D307=6, VLOOKUP(H307, Film_Workers!$B$2:$AR$55, 19, FALSE), D307=7, VLOOKUP(H307, Film_Workers!$B$2:$AR$55, 20, FALSE), D307=8, VLOOKUP(H307, Film_Workers!$B$2:$AR$55, 21, FALSE), D307=9, VLOOKUP(H307, Film_Workers!$B$2:$AR$55, 22, FALSE), D307=10, VLOOKUP(H307, Film_Workers!$B$2:$AR$55, 23, FALSE), D307=11, VLOOKUP(H307, Film_Workers!$B$2:$AR$55, 24, FALSE), D307=12, VLOOKUP(H307, Film_Workers!$B$2:$AR$55, 25, FALSE)), C307=2016, _xlfn.IFS(D307=1, VLOOKUP(H307, Film_Workers!$B$2:$AR$55, 26, FALSE), D307=2, VLOOKUP(H307, Film_Workers!$B$2:$AR$55, 27, FALSE), D307=3, VLOOKUP(H307, Film_Workers!$B$2:$AR$55, 28, FALSE), D307=4, VLOOKUP(H307, Film_Workers!$B$2:$AR$55, 29, FALSE), D307=5, VLOOKUP(H307, Film_Workers!$B$2:$AR$55, 30, FALSE), D307=6, VLOOKUP(H307, Film_Workers!$B$2:$AR$55, 31, FALSE), D307=7, VLOOKUP(H307, Film_Workers!$B$2:$AR$55, 32, FALSE), D307=8, VLOOKUP(H307, Film_Workers!$B$2:$AR$55, 33, FALSE), D307=9, VLOOKUP(H307, Film_Workers!$B$2:$AR$55, 34, FALSE), D307=10, VLOOKUP(H307, Film_Workers!$B$2:$AR$55, 35, FALSE), D307=11, VLOOKUP(H307, Film_Workers!$B$2:$AR$55, 36, FALSE), D307=12, VLOOKUP(H307, Film_Workers!$B$2:$AR$55, 37, FALSE)), C307=2017, _xlfn.IFS(D307=1, VLOOKUP(H307, Film_Workers!$B$2:$AR$55, 38, FALSE), D307=2, VLOOKUP(H307, Film_Workers!$B$2:$AR$55, 39, FALSE), D307=3, VLOOKUP(H307, Film_Workers!$B$2:$AR$55, 40, FALSE), D307=4, VLOOKUP(H307, Film_Workers!$B$2:$AR$55, 41, FALSE), D307=5, VLOOKUP(H307, Film_Workers!$B$2:$AR$55, 42, FALSE), D307=6, VLOOKUP(H307, Film_Workers!$B$2:$AR$55, 43)))</f>
        <v>3150</v>
      </c>
      <c r="W307">
        <f>_xlfn.IFS(C307=2014, _xlfn.IFS(D307=1, VLOOKUP(H307, Priv_Workers!$B$2:$AR$55, 2, FALSE), D307=2, VLOOKUP(H307, Priv_Workers!$B$2:$AR$55, 3, FALSE), D307=3, VLOOKUP(H307, Priv_Workers!$B$2:$AR$55, 4, FALSE), D307=4, VLOOKUP(H307, Priv_Workers!$B$2:$AR$55, 5, FALSE), D307=5, VLOOKUP(H307, Priv_Workers!$B$2:$AR$55, 6, FALSE), D307=6, VLOOKUP(H307, Priv_Workers!$B$2:$AR$55, 7, FALSE), D307=7, VLOOKUP(H307, Priv_Workers!$B$2:$AR$55, 8, FALSE), D307=8, VLOOKUP(H307, Priv_Workers!$B$2:$AR$55, 9, FALSE), D307=9, VLOOKUP(H307, Priv_Workers!$B$2:$AR$55, 10, FALSE), D307=10, VLOOKUP(H307, Priv_Workers!$B$2:$AR$55, 11, FALSE), D307=11, VLOOKUP(H307, Priv_Workers!$B$2:$AR$55, 12, FALSE), D307=12, VLOOKUP(H307, Priv_Workers!$B$2:$AR$55, 13, FALSE)), C307=2015, _xlfn.IFS(D307=1, VLOOKUP(H307, Priv_Workers!$B$2:$AR$55, 14, FALSE), D307=2, VLOOKUP(H307, Priv_Workers!$B$2:$AR$55, 15, FALSE), D307=3, VLOOKUP(H307, Priv_Workers!$B$2:$AR$55, 16, FALSE), D307=4, VLOOKUP(H307, Priv_Workers!$B$2:$AR$55, 17, FALSE), D307=5, VLOOKUP(H307, Priv_Workers!$B$2:$AR$55, 18, FALSE), D307=6, VLOOKUP(H307, Priv_Workers!$B$2:$AR$55, 19, FALSE), D307=7, VLOOKUP(H307, Priv_Workers!$B$2:$AR$55, 20, FALSE), D307=8, VLOOKUP(H307, Priv_Workers!$B$2:$AR$55, 21, FALSE), D307=9, VLOOKUP(H307, Priv_Workers!$B$2:$AR$55, 22, FALSE), D307=10, VLOOKUP(H307, Priv_Workers!$B$2:$AR$55, 23, FALSE), D307=11, VLOOKUP(H307, Priv_Workers!$B$2:$AR$55, 24, FALSE), D307=12, VLOOKUP(H307, Priv_Workers!$B$2:$AR$55, 25, FALSE)), C307=2016, _xlfn.IFS(D307=1, VLOOKUP(H307, Priv_Workers!$B$2:$AR$55, 26, FALSE), D307=2, VLOOKUP(H307, Priv_Workers!$B$2:$AR$55, 27, FALSE), D307=3, VLOOKUP(H307, Priv_Workers!$B$2:$AR$55, 28, FALSE), D307=4, VLOOKUP(H307, Priv_Workers!$B$2:$AR$55, 29, FALSE), D307=5, VLOOKUP(H307, Priv_Workers!$B$2:$AR$55, 30, FALSE), D307=6, VLOOKUP(H307, Priv_Workers!$B$2:$AR$55, 31, FALSE), D307=7, VLOOKUP(H307, Priv_Workers!$B$2:$AR$55, 32, FALSE), D307=8, VLOOKUP(H307, Priv_Workers!$B$2:$AR$55, 33, FALSE), D307=9, VLOOKUP(H307, Priv_Workers!$B$2:$AR$55, 34, FALSE), D307=10, VLOOKUP(H307, Priv_Workers!$B$2:$AR$55, 35, FALSE), D307=11, VLOOKUP(H307, Priv_Workers!$B$2:$AR$55, 36, FALSE), D307=12, VLOOKUP(H307, Priv_Workers!$B$2:$AR$55, 37, FALSE)), C307=2017, _xlfn.IFS(D307=1, VLOOKUP(H307, Priv_Workers!$B$2:$AR$55, 38, FALSE), D307=2, VLOOKUP(H307, Priv_Workers!$B$2:$AR$55, 39, FALSE), D307=3, VLOOKUP(H307, Priv_Workers!$B$2:$AR$55, 40, FALSE), D307=4, VLOOKUP(H307, Priv_Workers!$B$2:$AR$55, 41, FALSE), D307=5, VLOOKUP(H307, Priv_Workers!$B$2:$AR$55, 42, FALSE), D307=6, VLOOKUP(H307, Priv_Workers!$B$2:$AR$55, 43)))</f>
        <v>3430670</v>
      </c>
      <c r="X307" s="15">
        <f t="shared" si="35"/>
        <v>9.1818799243296501E-4</v>
      </c>
      <c r="Y307" s="8">
        <f>_xlfn.IFS(C307=2014, _xlfn.IFS(E307=1, VLOOKUP(H307, Wage_Info!$B$2:$AD$55, 2, FALSE), E307=2, VLOOKUP(H307, Wage_Info!$B$2:$AD$55, 3, FALSE), E307=3, VLOOKUP(H307, Wage_Info!$B$2:$AD$55, 4, FALSE), E307=4, VLOOKUP(H307, Wage_Info!$B$2:$AD$55, 5, FALSE)), C307=2015, _xlfn.IFS(E307=1, VLOOKUP(H307, Wage_Info!$B$2:$AD$55, 6, FALSE), E307=2, VLOOKUP(H307, Wage_Info!$B$2:$AD$55, 7, FALSE), E307=3, VLOOKUP(H307, Wage_Info!$B$2:$AD$55, 8, FALSE), E307=4, VLOOKUP(H307, Wage_Info!$B$2:$AD$55, 9, FALSE)), C307=2016, _xlfn.IFS(E307=1, VLOOKUP(H307, Wage_Info!$B$2:$AD$55, 10, FALSE), E307=2, VLOOKUP(H307, Wage_Info!$B$2:$AD$55, 11, FALSE), E307=3, VLOOKUP(H307, Wage_Info!$B$2:$AD$55, 12, FALSE), E307=4, VLOOKUP(H307, Wage_Info!$B$2:$AD$55, 13, FALSE)), C307=2017, _xlfn.IFS(E307=1, VLOOKUP(H307, Wage_Info!$B$2:$AD$55, 14, FALSE), E307=2, VLOOKUP(H307, Wage_Info!$B$2:$AD$55, 15, FALSE)))</f>
        <v>34888180</v>
      </c>
      <c r="Z307" s="8">
        <f>_xlfn.IFS(C307=2014, _xlfn.IFS(E307=1, VLOOKUP(H307, Wage_Info!$B$2:$AD$55, 16, FALSE), E307=2, VLOOKUP(H307, Wage_Info!$B$2:$AD$55, 17, FALSE), E307=3, VLOOKUP(H307, Wage_Info!$B$2:$AD$55, 18, FALSE), E307=4, VLOOKUP(H307, Wage_Info!$B$2:$AD$55, 19, FALSE)), C307=2015, _xlfn.IFS(E307=1, VLOOKUP(H307, Wage_Info!$B$2:$AD$55, 20, FALSE), E307=2, VLOOKUP(H307, Wage_Info!$B$2:$AD$55, 21, FALSE), E307=3, VLOOKUP(H307, Wage_Info!$B$2:$AD$55, 22, FALSE), E307=4, VLOOKUP(H307, Wage_Info!$B$2:$AD$55, 23, FALSE)), C307=2016, _xlfn.IFS(E307=1, VLOOKUP(H307, Wage_Info!$B$2:$AD$55, 24, FALSE), E307=2, VLOOKUP(H307, Wage_Info!$B$2:$AD$55, 25, FALSE), E307=3, VLOOKUP(H307, Wage_Info!$B$2:$AD$55, 26, FALSE), E307=4, VLOOKUP(H307, Wage_Info!$B$2:$AD$55, 27, FALSE)), C307=2017, _xlfn.IFS(E307=1, VLOOKUP(H307, Wage_Info!$B$2:$AD$55, 28, FALSE), E307=2, VLOOKUP(H307, Wage_Info!$B$2:$AD$55, 29, FALSE)))</f>
        <v>39744448611</v>
      </c>
      <c r="AA307" s="16">
        <f t="shared" si="36"/>
        <v>8.7781265608863075E-4</v>
      </c>
      <c r="AB307">
        <f>Key!C254</f>
        <v>1</v>
      </c>
      <c r="AC307">
        <f t="shared" si="37"/>
        <v>0</v>
      </c>
      <c r="AD307">
        <f t="shared" si="38"/>
        <v>0</v>
      </c>
      <c r="AE307">
        <f t="shared" si="39"/>
        <v>0</v>
      </c>
    </row>
    <row r="308" spans="1:31" x14ac:dyDescent="0.3">
      <c r="A308">
        <v>329</v>
      </c>
      <c r="B308">
        <v>9</v>
      </c>
      <c r="C308">
        <v>2014</v>
      </c>
      <c r="D308">
        <v>8</v>
      </c>
      <c r="E308">
        <f t="shared" si="32"/>
        <v>3</v>
      </c>
      <c r="F308">
        <v>2015</v>
      </c>
      <c r="G308" t="s">
        <v>187</v>
      </c>
      <c r="H308" s="13">
        <f>VALUE(IF(G308="foreign",53,SUBSTITUTE(G308,G308,VLOOKUP(G308,Key!$F$2:$G$55,2,))))</f>
        <v>53</v>
      </c>
      <c r="I308" t="s">
        <v>282</v>
      </c>
      <c r="J308">
        <f>VALUE(_xlfn.IFS(I308="foreign",53,I308="fictional",54,NOT(OR(I308="foreign",I308="fictional")),SUBSTITUTE(I308,I308,VLOOKUP(I308,Key!$F$2:$G$55,2,))))</f>
        <v>53</v>
      </c>
      <c r="K308">
        <f t="shared" si="33"/>
        <v>1</v>
      </c>
      <c r="L308">
        <f>VLOOKUP(H308, Key!$G$2:$J$54, 2)</f>
        <v>0</v>
      </c>
      <c r="M308">
        <f>VLOOKUP(J308, Key!$G$2:$J$54, 2)</f>
        <v>0</v>
      </c>
      <c r="N308">
        <f>VLOOKUP("*"&amp;G308&amp;"*",Key!$M$2:$N$6,2,FALSE)</f>
        <v>0</v>
      </c>
      <c r="O308">
        <f>VLOOKUP("*"&amp;G308&amp;"*",Key!$Q$2:$R$11,2,FALSE)</f>
        <v>0</v>
      </c>
      <c r="P308">
        <v>3988</v>
      </c>
      <c r="Q308" s="8">
        <v>150000000</v>
      </c>
      <c r="R308" t="s">
        <v>178</v>
      </c>
      <c r="S308">
        <f>VLOOKUP(R308, Key!$T$2:$U$27, 2, FALSE)</f>
        <v>5</v>
      </c>
      <c r="T308">
        <f t="shared" si="34"/>
        <v>0</v>
      </c>
      <c r="U308">
        <f>_xlfn.IFS(F308=2017, VLOOKUP(H308, 'State Pop'!$B$2:$F$55,5),F308=2016, VLOOKUP(H308, 'State Pop'!$B$2:$F$55,4), F308=2015, VLOOKUP(H308, 'State Pop'!$B$2:$F$55,3), F308=2014, VLOOKUP(H308, 'State Pop'!$B$2:$F$55,2))</f>
        <v>0</v>
      </c>
      <c r="V308">
        <f>_xlfn.IFS(C308=2014, _xlfn.IFS(D308=1, VLOOKUP(H308, Film_Workers!$B$2:$AR$55, 2, FALSE), D308=2, VLOOKUP(H308, Film_Workers!$B$2:$AR$55, 3, FALSE), D308=3, VLOOKUP(H308, Film_Workers!$B$2:$AR$55, 4, FALSE), D308=4, VLOOKUP(H308, Film_Workers!$B$2:$AR$55, 5, FALSE), D308=5, VLOOKUP(H308, Film_Workers!$B$2:$AR$55, 6, FALSE), D308=6, VLOOKUP(H308, Film_Workers!$B$2:$AR$55, 7, FALSE), D308=7, VLOOKUP(H308, Film_Workers!$B$2:$AR$55, 8, FALSE), D308=8, VLOOKUP(H308, Film_Workers!$B$2:$AR$55, 9, FALSE), D308=9, VLOOKUP(H308, Film_Workers!$B$2:$AR$55, 10, FALSE), D308=10, VLOOKUP(H308, Film_Workers!$B$2:$AR$55, 11, FALSE), D308=11, VLOOKUP(H308, Film_Workers!$B$2:$AR$55, 12, FALSE), D308=12, VLOOKUP(H308, Film_Workers!$B$2:$AR$55, 13, FALSE)), C308=2015, _xlfn.IFS(D308=1, VLOOKUP(H308, Film_Workers!$B$2:$AR$55, 14, FALSE), D308=2, VLOOKUP(H308, Film_Workers!$B$2:$AR$55, 15, FALSE), D308=3, VLOOKUP(H308, Film_Workers!$B$2:$AR$55, 16, FALSE), D308=4, VLOOKUP(H308, Film_Workers!$B$2:$AR$55, 17, FALSE), D308=5, VLOOKUP(H308, Film_Workers!$B$2:$AR$55, 18, FALSE), D308=6, VLOOKUP(H308, Film_Workers!$B$2:$AR$55, 19, FALSE), D308=7, VLOOKUP(H308, Film_Workers!$B$2:$AR$55, 20, FALSE), D308=8, VLOOKUP(H308, Film_Workers!$B$2:$AR$55, 21, FALSE), D308=9, VLOOKUP(H308, Film_Workers!$B$2:$AR$55, 22, FALSE), D308=10, VLOOKUP(H308, Film_Workers!$B$2:$AR$55, 23, FALSE), D308=11, VLOOKUP(H308, Film_Workers!$B$2:$AR$55, 24, FALSE), D308=12, VLOOKUP(H308, Film_Workers!$B$2:$AR$55, 25, FALSE)), C308=2016, _xlfn.IFS(D308=1, VLOOKUP(H308, Film_Workers!$B$2:$AR$55, 26, FALSE), D308=2, VLOOKUP(H308, Film_Workers!$B$2:$AR$55, 27, FALSE), D308=3, VLOOKUP(H308, Film_Workers!$B$2:$AR$55, 28, FALSE), D308=4, VLOOKUP(H308, Film_Workers!$B$2:$AR$55, 29, FALSE), D308=5, VLOOKUP(H308, Film_Workers!$B$2:$AR$55, 30, FALSE), D308=6, VLOOKUP(H308, Film_Workers!$B$2:$AR$55, 31, FALSE), D308=7, VLOOKUP(H308, Film_Workers!$B$2:$AR$55, 32, FALSE), D308=8, VLOOKUP(H308, Film_Workers!$B$2:$AR$55, 33, FALSE), D308=9, VLOOKUP(H308, Film_Workers!$B$2:$AR$55, 34, FALSE), D308=10, VLOOKUP(H308, Film_Workers!$B$2:$AR$55, 35, FALSE), D308=11, VLOOKUP(H308, Film_Workers!$B$2:$AR$55, 36, FALSE), D308=12, VLOOKUP(H308, Film_Workers!$B$2:$AR$55, 37, FALSE)), C308=2017, _xlfn.IFS(D308=1, VLOOKUP(H308, Film_Workers!$B$2:$AR$55, 38, FALSE), D308=2, VLOOKUP(H308, Film_Workers!$B$2:$AR$55, 39, FALSE), D308=3, VLOOKUP(H308, Film_Workers!$B$2:$AR$55, 40, FALSE), D308=4, VLOOKUP(H308, Film_Workers!$B$2:$AR$55, 41, FALSE), D308=5, VLOOKUP(H308, Film_Workers!$B$2:$AR$55, 42, FALSE), D308=6, VLOOKUP(H308, Film_Workers!$B$2:$AR$55, 43)))</f>
        <v>0</v>
      </c>
      <c r="W308">
        <f>_xlfn.IFS(C308=2014, _xlfn.IFS(D308=1, VLOOKUP(H308, Priv_Workers!$B$2:$AR$55, 2, FALSE), D308=2, VLOOKUP(H308, Priv_Workers!$B$2:$AR$55, 3, FALSE), D308=3, VLOOKUP(H308, Priv_Workers!$B$2:$AR$55, 4, FALSE), D308=4, VLOOKUP(H308, Priv_Workers!$B$2:$AR$55, 5, FALSE), D308=5, VLOOKUP(H308, Priv_Workers!$B$2:$AR$55, 6, FALSE), D308=6, VLOOKUP(H308, Priv_Workers!$B$2:$AR$55, 7, FALSE), D308=7, VLOOKUP(H308, Priv_Workers!$B$2:$AR$55, 8, FALSE), D308=8, VLOOKUP(H308, Priv_Workers!$B$2:$AR$55, 9, FALSE), D308=9, VLOOKUP(H308, Priv_Workers!$B$2:$AR$55, 10, FALSE), D308=10, VLOOKUP(H308, Priv_Workers!$B$2:$AR$55, 11, FALSE), D308=11, VLOOKUP(H308, Priv_Workers!$B$2:$AR$55, 12, FALSE), D308=12, VLOOKUP(H308, Priv_Workers!$B$2:$AR$55, 13, FALSE)), C308=2015, _xlfn.IFS(D308=1, VLOOKUP(H308, Priv_Workers!$B$2:$AR$55, 14, FALSE), D308=2, VLOOKUP(H308, Priv_Workers!$B$2:$AR$55, 15, FALSE), D308=3, VLOOKUP(H308, Priv_Workers!$B$2:$AR$55, 16, FALSE), D308=4, VLOOKUP(H308, Priv_Workers!$B$2:$AR$55, 17, FALSE), D308=5, VLOOKUP(H308, Priv_Workers!$B$2:$AR$55, 18, FALSE), D308=6, VLOOKUP(H308, Priv_Workers!$B$2:$AR$55, 19, FALSE), D308=7, VLOOKUP(H308, Priv_Workers!$B$2:$AR$55, 20, FALSE), D308=8, VLOOKUP(H308, Priv_Workers!$B$2:$AR$55, 21, FALSE), D308=9, VLOOKUP(H308, Priv_Workers!$B$2:$AR$55, 22, FALSE), D308=10, VLOOKUP(H308, Priv_Workers!$B$2:$AR$55, 23, FALSE), D308=11, VLOOKUP(H308, Priv_Workers!$B$2:$AR$55, 24, FALSE), D308=12, VLOOKUP(H308, Priv_Workers!$B$2:$AR$55, 25, FALSE)), C308=2016, _xlfn.IFS(D308=1, VLOOKUP(H308, Priv_Workers!$B$2:$AR$55, 26, FALSE), D308=2, VLOOKUP(H308, Priv_Workers!$B$2:$AR$55, 27, FALSE), D308=3, VLOOKUP(H308, Priv_Workers!$B$2:$AR$55, 28, FALSE), D308=4, VLOOKUP(H308, Priv_Workers!$B$2:$AR$55, 29, FALSE), D308=5, VLOOKUP(H308, Priv_Workers!$B$2:$AR$55, 30, FALSE), D308=6, VLOOKUP(H308, Priv_Workers!$B$2:$AR$55, 31, FALSE), D308=7, VLOOKUP(H308, Priv_Workers!$B$2:$AR$55, 32, FALSE), D308=8, VLOOKUP(H308, Priv_Workers!$B$2:$AR$55, 33, FALSE), D308=9, VLOOKUP(H308, Priv_Workers!$B$2:$AR$55, 34, FALSE), D308=10, VLOOKUP(H308, Priv_Workers!$B$2:$AR$55, 35, FALSE), D308=11, VLOOKUP(H308, Priv_Workers!$B$2:$AR$55, 36, FALSE), D308=12, VLOOKUP(H308, Priv_Workers!$B$2:$AR$55, 37, FALSE)), C308=2017, _xlfn.IFS(D308=1, VLOOKUP(H308, Priv_Workers!$B$2:$AR$55, 38, FALSE), D308=2, VLOOKUP(H308, Priv_Workers!$B$2:$AR$55, 39, FALSE), D308=3, VLOOKUP(H308, Priv_Workers!$B$2:$AR$55, 40, FALSE), D308=4, VLOOKUP(H308, Priv_Workers!$B$2:$AR$55, 41, FALSE), D308=5, VLOOKUP(H308, Priv_Workers!$B$2:$AR$55, 42, FALSE), D308=6, VLOOKUP(H308, Priv_Workers!$B$2:$AR$55, 43)))</f>
        <v>0</v>
      </c>
      <c r="X308" s="15" t="e">
        <f t="shared" si="35"/>
        <v>#DIV/0!</v>
      </c>
      <c r="Y308" s="8">
        <f>_xlfn.IFS(C308=2014, _xlfn.IFS(E308=1, VLOOKUP(H308, Wage_Info!$B$2:$AD$55, 2, FALSE), E308=2, VLOOKUP(H308, Wage_Info!$B$2:$AD$55, 3, FALSE), E308=3, VLOOKUP(H308, Wage_Info!$B$2:$AD$55, 4, FALSE), E308=4, VLOOKUP(H308, Wage_Info!$B$2:$AD$55, 5, FALSE)), C308=2015, _xlfn.IFS(E308=1, VLOOKUP(H308, Wage_Info!$B$2:$AD$55, 6, FALSE), E308=2, VLOOKUP(H308, Wage_Info!$B$2:$AD$55, 7, FALSE), E308=3, VLOOKUP(H308, Wage_Info!$B$2:$AD$55, 8, FALSE), E308=4, VLOOKUP(H308, Wage_Info!$B$2:$AD$55, 9, FALSE)), C308=2016, _xlfn.IFS(E308=1, VLOOKUP(H308, Wage_Info!$B$2:$AD$55, 10, FALSE), E308=2, VLOOKUP(H308, Wage_Info!$B$2:$AD$55, 11, FALSE), E308=3, VLOOKUP(H308, Wage_Info!$B$2:$AD$55, 12, FALSE), E308=4, VLOOKUP(H308, Wage_Info!$B$2:$AD$55, 13, FALSE)), C308=2017, _xlfn.IFS(E308=1, VLOOKUP(H308, Wage_Info!$B$2:$AD$55, 14, FALSE), E308=2, VLOOKUP(H308, Wage_Info!$B$2:$AD$55, 15, FALSE)))</f>
        <v>0</v>
      </c>
      <c r="Z308" s="8">
        <f>_xlfn.IFS(C308=2014, _xlfn.IFS(E308=1, VLOOKUP(H308, Wage_Info!$B$2:$AD$55, 16, FALSE), E308=2, VLOOKUP(H308, Wage_Info!$B$2:$AD$55, 17, FALSE), E308=3, VLOOKUP(H308, Wage_Info!$B$2:$AD$55, 18, FALSE), E308=4, VLOOKUP(H308, Wage_Info!$B$2:$AD$55, 19, FALSE)), C308=2015, _xlfn.IFS(E308=1, VLOOKUP(H308, Wage_Info!$B$2:$AD$55, 20, FALSE), E308=2, VLOOKUP(H308, Wage_Info!$B$2:$AD$55, 21, FALSE), E308=3, VLOOKUP(H308, Wage_Info!$B$2:$AD$55, 22, FALSE), E308=4, VLOOKUP(H308, Wage_Info!$B$2:$AD$55, 23, FALSE)), C308=2016, _xlfn.IFS(E308=1, VLOOKUP(H308, Wage_Info!$B$2:$AD$55, 24, FALSE), E308=2, VLOOKUP(H308, Wage_Info!$B$2:$AD$55, 25, FALSE), E308=3, VLOOKUP(H308, Wage_Info!$B$2:$AD$55, 26, FALSE), E308=4, VLOOKUP(H308, Wage_Info!$B$2:$AD$55, 27, FALSE)), C308=2017, _xlfn.IFS(E308=1, VLOOKUP(H308, Wage_Info!$B$2:$AD$55, 28, FALSE), E308=2, VLOOKUP(H308, Wage_Info!$B$2:$AD$55, 29, FALSE)))</f>
        <v>0</v>
      </c>
      <c r="AA308" s="16" t="e">
        <f t="shared" si="36"/>
        <v>#DIV/0!</v>
      </c>
      <c r="AB308">
        <f>Key!C330</f>
        <v>1</v>
      </c>
      <c r="AC308">
        <f t="shared" si="37"/>
        <v>0</v>
      </c>
      <c r="AD308">
        <f t="shared" si="38"/>
        <v>0</v>
      </c>
      <c r="AE308">
        <f t="shared" si="39"/>
        <v>0</v>
      </c>
    </row>
    <row r="309" spans="1:31" x14ac:dyDescent="0.3">
      <c r="A309">
        <v>334</v>
      </c>
      <c r="B309">
        <v>14</v>
      </c>
      <c r="C309">
        <v>2014</v>
      </c>
      <c r="D309">
        <v>8</v>
      </c>
      <c r="E309">
        <f t="shared" si="32"/>
        <v>3</v>
      </c>
      <c r="F309">
        <v>2015</v>
      </c>
      <c r="G309" t="s">
        <v>184</v>
      </c>
      <c r="H309" s="13">
        <f>VALUE(IF(G309="foreign",53,SUBSTITUTE(G309,G309,VLOOKUP(G309,Key!$F$2:$G$55,2,))))</f>
        <v>5</v>
      </c>
      <c r="I309" t="s">
        <v>184</v>
      </c>
      <c r="J309">
        <f>VALUE(_xlfn.IFS(I309="foreign",53,I309="fictional",54,NOT(OR(I309="foreign",I309="fictional")),SUBSTITUTE(I309,I309,VLOOKUP(I309,Key!$F$2:$G$55,2,))))</f>
        <v>5</v>
      </c>
      <c r="K309">
        <f t="shared" si="33"/>
        <v>1</v>
      </c>
      <c r="L309">
        <f>VLOOKUP(H309, Key!$G$2:$J$54, 2)</f>
        <v>3</v>
      </c>
      <c r="M309">
        <f>VLOOKUP(J309, Key!$G$2:$J$54, 2)</f>
        <v>3</v>
      </c>
      <c r="N309">
        <f>VLOOKUP("*"&amp;G309&amp;"*",Key!$M$2:$N$6,2,FALSE)</f>
        <v>4</v>
      </c>
      <c r="O309">
        <f>VLOOKUP("*"&amp;G309&amp;"*",Key!$Q$2:$R$11,2,FALSE)</f>
        <v>6</v>
      </c>
      <c r="P309">
        <v>3868</v>
      </c>
      <c r="Q309" s="8">
        <v>169300000</v>
      </c>
      <c r="R309" t="s">
        <v>175</v>
      </c>
      <c r="S309">
        <f>VLOOKUP(R309, Key!$T$2:$U$27, 2, FALSE)</f>
        <v>2</v>
      </c>
      <c r="T309">
        <f t="shared" si="34"/>
        <v>0</v>
      </c>
      <c r="U309">
        <f>_xlfn.IFS(F309=2017, VLOOKUP(H309, 'State Pop'!$B$2:$F$55,5),F309=2016, VLOOKUP(H309, 'State Pop'!$B$2:$F$55,4), F309=2015, VLOOKUP(H309, 'State Pop'!$B$2:$F$55,3), F309=2014, VLOOKUP(H309, 'State Pop'!$B$2:$F$55,2))</f>
        <v>39032444</v>
      </c>
      <c r="V309">
        <f>_xlfn.IFS(C309=2014, _xlfn.IFS(D309=1, VLOOKUP(H309, Film_Workers!$B$2:$AR$55, 2, FALSE), D309=2, VLOOKUP(H309, Film_Workers!$B$2:$AR$55, 3, FALSE), D309=3, VLOOKUP(H309, Film_Workers!$B$2:$AR$55, 4, FALSE), D309=4, VLOOKUP(H309, Film_Workers!$B$2:$AR$55, 5, FALSE), D309=5, VLOOKUP(H309, Film_Workers!$B$2:$AR$55, 6, FALSE), D309=6, VLOOKUP(H309, Film_Workers!$B$2:$AR$55, 7, FALSE), D309=7, VLOOKUP(H309, Film_Workers!$B$2:$AR$55, 8, FALSE), D309=8, VLOOKUP(H309, Film_Workers!$B$2:$AR$55, 9, FALSE), D309=9, VLOOKUP(H309, Film_Workers!$B$2:$AR$55, 10, FALSE), D309=10, VLOOKUP(H309, Film_Workers!$B$2:$AR$55, 11, FALSE), D309=11, VLOOKUP(H309, Film_Workers!$B$2:$AR$55, 12, FALSE), D309=12, VLOOKUP(H309, Film_Workers!$B$2:$AR$55, 13, FALSE)), C309=2015, _xlfn.IFS(D309=1, VLOOKUP(H309, Film_Workers!$B$2:$AR$55, 14, FALSE), D309=2, VLOOKUP(H309, Film_Workers!$B$2:$AR$55, 15, FALSE), D309=3, VLOOKUP(H309, Film_Workers!$B$2:$AR$55, 16, FALSE), D309=4, VLOOKUP(H309, Film_Workers!$B$2:$AR$55, 17, FALSE), D309=5, VLOOKUP(H309, Film_Workers!$B$2:$AR$55, 18, FALSE), D309=6, VLOOKUP(H309, Film_Workers!$B$2:$AR$55, 19, FALSE), D309=7, VLOOKUP(H309, Film_Workers!$B$2:$AR$55, 20, FALSE), D309=8, VLOOKUP(H309, Film_Workers!$B$2:$AR$55, 21, FALSE), D309=9, VLOOKUP(H309, Film_Workers!$B$2:$AR$55, 22, FALSE), D309=10, VLOOKUP(H309, Film_Workers!$B$2:$AR$55, 23, FALSE), D309=11, VLOOKUP(H309, Film_Workers!$B$2:$AR$55, 24, FALSE), D309=12, VLOOKUP(H309, Film_Workers!$B$2:$AR$55, 25, FALSE)), C309=2016, _xlfn.IFS(D309=1, VLOOKUP(H309, Film_Workers!$B$2:$AR$55, 26, FALSE), D309=2, VLOOKUP(H309, Film_Workers!$B$2:$AR$55, 27, FALSE), D309=3, VLOOKUP(H309, Film_Workers!$B$2:$AR$55, 28, FALSE), D309=4, VLOOKUP(H309, Film_Workers!$B$2:$AR$55, 29, FALSE), D309=5, VLOOKUP(H309, Film_Workers!$B$2:$AR$55, 30, FALSE), D309=6, VLOOKUP(H309, Film_Workers!$B$2:$AR$55, 31, FALSE), D309=7, VLOOKUP(H309, Film_Workers!$B$2:$AR$55, 32, FALSE), D309=8, VLOOKUP(H309, Film_Workers!$B$2:$AR$55, 33, FALSE), D309=9, VLOOKUP(H309, Film_Workers!$B$2:$AR$55, 34, FALSE), D309=10, VLOOKUP(H309, Film_Workers!$B$2:$AR$55, 35, FALSE), D309=11, VLOOKUP(H309, Film_Workers!$B$2:$AR$55, 36, FALSE), D309=12, VLOOKUP(H309, Film_Workers!$B$2:$AR$55, 37, FALSE)), C309=2017, _xlfn.IFS(D309=1, VLOOKUP(H309, Film_Workers!$B$2:$AR$55, 38, FALSE), D309=2, VLOOKUP(H309, Film_Workers!$B$2:$AR$55, 39, FALSE), D309=3, VLOOKUP(H309, Film_Workers!$B$2:$AR$55, 40, FALSE), D309=4, VLOOKUP(H309, Film_Workers!$B$2:$AR$55, 41, FALSE), D309=5, VLOOKUP(H309, Film_Workers!$B$2:$AR$55, 42, FALSE), D309=6, VLOOKUP(H309, Film_Workers!$B$2:$AR$55, 43)))</f>
        <v>111021</v>
      </c>
      <c r="W309">
        <f>_xlfn.IFS(C309=2014, _xlfn.IFS(D309=1, VLOOKUP(H309, Priv_Workers!$B$2:$AR$55, 2, FALSE), D309=2, VLOOKUP(H309, Priv_Workers!$B$2:$AR$55, 3, FALSE), D309=3, VLOOKUP(H309, Priv_Workers!$B$2:$AR$55, 4, FALSE), D309=4, VLOOKUP(H309, Priv_Workers!$B$2:$AR$55, 5, FALSE), D309=5, VLOOKUP(H309, Priv_Workers!$B$2:$AR$55, 6, FALSE), D309=6, VLOOKUP(H309, Priv_Workers!$B$2:$AR$55, 7, FALSE), D309=7, VLOOKUP(H309, Priv_Workers!$B$2:$AR$55, 8, FALSE), D309=8, VLOOKUP(H309, Priv_Workers!$B$2:$AR$55, 9, FALSE), D309=9, VLOOKUP(H309, Priv_Workers!$B$2:$AR$55, 10, FALSE), D309=10, VLOOKUP(H309, Priv_Workers!$B$2:$AR$55, 11, FALSE), D309=11, VLOOKUP(H309, Priv_Workers!$B$2:$AR$55, 12, FALSE), D309=12, VLOOKUP(H309, Priv_Workers!$B$2:$AR$55, 13, FALSE)), C309=2015, _xlfn.IFS(D309=1, VLOOKUP(H309, Priv_Workers!$B$2:$AR$55, 14, FALSE), D309=2, VLOOKUP(H309, Priv_Workers!$B$2:$AR$55, 15, FALSE), D309=3, VLOOKUP(H309, Priv_Workers!$B$2:$AR$55, 16, FALSE), D309=4, VLOOKUP(H309, Priv_Workers!$B$2:$AR$55, 17, FALSE), D309=5, VLOOKUP(H309, Priv_Workers!$B$2:$AR$55, 18, FALSE), D309=6, VLOOKUP(H309, Priv_Workers!$B$2:$AR$55, 19, FALSE), D309=7, VLOOKUP(H309, Priv_Workers!$B$2:$AR$55, 20, FALSE), D309=8, VLOOKUP(H309, Priv_Workers!$B$2:$AR$55, 21, FALSE), D309=9, VLOOKUP(H309, Priv_Workers!$B$2:$AR$55, 22, FALSE), D309=10, VLOOKUP(H309, Priv_Workers!$B$2:$AR$55, 23, FALSE), D309=11, VLOOKUP(H309, Priv_Workers!$B$2:$AR$55, 24, FALSE), D309=12, VLOOKUP(H309, Priv_Workers!$B$2:$AR$55, 25, FALSE)), C309=2016, _xlfn.IFS(D309=1, VLOOKUP(H309, Priv_Workers!$B$2:$AR$55, 26, FALSE), D309=2, VLOOKUP(H309, Priv_Workers!$B$2:$AR$55, 27, FALSE), D309=3, VLOOKUP(H309, Priv_Workers!$B$2:$AR$55, 28, FALSE), D309=4, VLOOKUP(H309, Priv_Workers!$B$2:$AR$55, 29, FALSE), D309=5, VLOOKUP(H309, Priv_Workers!$B$2:$AR$55, 30, FALSE), D309=6, VLOOKUP(H309, Priv_Workers!$B$2:$AR$55, 31, FALSE), D309=7, VLOOKUP(H309, Priv_Workers!$B$2:$AR$55, 32, FALSE), D309=8, VLOOKUP(H309, Priv_Workers!$B$2:$AR$55, 33, FALSE), D309=9, VLOOKUP(H309, Priv_Workers!$B$2:$AR$55, 34, FALSE), D309=10, VLOOKUP(H309, Priv_Workers!$B$2:$AR$55, 35, FALSE), D309=11, VLOOKUP(H309, Priv_Workers!$B$2:$AR$55, 36, FALSE), D309=12, VLOOKUP(H309, Priv_Workers!$B$2:$AR$55, 37, FALSE)), C309=2017, _xlfn.IFS(D309=1, VLOOKUP(H309, Priv_Workers!$B$2:$AR$55, 38, FALSE), D309=2, VLOOKUP(H309, Priv_Workers!$B$2:$AR$55, 39, FALSE), D309=3, VLOOKUP(H309, Priv_Workers!$B$2:$AR$55, 40, FALSE), D309=4, VLOOKUP(H309, Priv_Workers!$B$2:$AR$55, 41, FALSE), D309=5, VLOOKUP(H309, Priv_Workers!$B$2:$AR$55, 42, FALSE), D309=6, VLOOKUP(H309, Priv_Workers!$B$2:$AR$55, 43)))</f>
        <v>13678811</v>
      </c>
      <c r="X309" s="15">
        <f t="shared" si="35"/>
        <v>8.1162756031938742E-3</v>
      </c>
      <c r="Y309" s="8">
        <f>_xlfn.IFS(C309=2014, _xlfn.IFS(E309=1, VLOOKUP(H309, Wage_Info!$B$2:$AD$55, 2, FALSE), E309=2, VLOOKUP(H309, Wage_Info!$B$2:$AD$55, 3, FALSE), E309=3, VLOOKUP(H309, Wage_Info!$B$2:$AD$55, 4, FALSE), E309=4, VLOOKUP(H309, Wage_Info!$B$2:$AD$55, 5, FALSE)), C309=2015, _xlfn.IFS(E309=1, VLOOKUP(H309, Wage_Info!$B$2:$AD$55, 6, FALSE), E309=2, VLOOKUP(H309, Wage_Info!$B$2:$AD$55, 7, FALSE), E309=3, VLOOKUP(H309, Wage_Info!$B$2:$AD$55, 8, FALSE), E309=4, VLOOKUP(H309, Wage_Info!$B$2:$AD$55, 9, FALSE)), C309=2016, _xlfn.IFS(E309=1, VLOOKUP(H309, Wage_Info!$B$2:$AD$55, 10, FALSE), E309=2, VLOOKUP(H309, Wage_Info!$B$2:$AD$55, 11, FALSE), E309=3, VLOOKUP(H309, Wage_Info!$B$2:$AD$55, 12, FALSE), E309=4, VLOOKUP(H309, Wage_Info!$B$2:$AD$55, 13, FALSE)), C309=2017, _xlfn.IFS(E309=1, VLOOKUP(H309, Wage_Info!$B$2:$AD$55, 14, FALSE), E309=2, VLOOKUP(H309, Wage_Info!$B$2:$AD$55, 15, FALSE)))</f>
        <v>2646607067</v>
      </c>
      <c r="Z309" s="8">
        <f>_xlfn.IFS(C309=2014, _xlfn.IFS(E309=1, VLOOKUP(H309, Wage_Info!$B$2:$AD$55, 16, FALSE), E309=2, VLOOKUP(H309, Wage_Info!$B$2:$AD$55, 17, FALSE), E309=3, VLOOKUP(H309, Wage_Info!$B$2:$AD$55, 18, FALSE), E309=4, VLOOKUP(H309, Wage_Info!$B$2:$AD$55, 19, FALSE)), C309=2015, _xlfn.IFS(E309=1, VLOOKUP(H309, Wage_Info!$B$2:$AD$55, 20, FALSE), E309=2, VLOOKUP(H309, Wage_Info!$B$2:$AD$55, 21, FALSE), E309=3, VLOOKUP(H309, Wage_Info!$B$2:$AD$55, 22, FALSE), E309=4, VLOOKUP(H309, Wage_Info!$B$2:$AD$55, 23, FALSE)), C309=2016, _xlfn.IFS(E309=1, VLOOKUP(H309, Wage_Info!$B$2:$AD$55, 24, FALSE), E309=2, VLOOKUP(H309, Wage_Info!$B$2:$AD$55, 25, FALSE), E309=3, VLOOKUP(H309, Wage_Info!$B$2:$AD$55, 26, FALSE), E309=4, VLOOKUP(H309, Wage_Info!$B$2:$AD$55, 27, FALSE)), C309=2017, _xlfn.IFS(E309=1, VLOOKUP(H309, Wage_Info!$B$2:$AD$55, 28, FALSE), E309=2, VLOOKUP(H309, Wage_Info!$B$2:$AD$55, 29, FALSE)))</f>
        <v>191121259570</v>
      </c>
      <c r="AA309" s="16">
        <f t="shared" si="36"/>
        <v>1.3847789999681615E-2</v>
      </c>
      <c r="AB309">
        <f>Key!C335</f>
        <v>1</v>
      </c>
      <c r="AC309">
        <f t="shared" si="37"/>
        <v>1</v>
      </c>
      <c r="AD309">
        <f t="shared" si="38"/>
        <v>0</v>
      </c>
      <c r="AE309">
        <f t="shared" si="39"/>
        <v>1</v>
      </c>
    </row>
    <row r="310" spans="1:31" x14ac:dyDescent="0.3">
      <c r="A310">
        <v>359</v>
      </c>
      <c r="B310">
        <v>39</v>
      </c>
      <c r="C310">
        <v>2014</v>
      </c>
      <c r="D310">
        <v>8</v>
      </c>
      <c r="E310">
        <f t="shared" si="32"/>
        <v>3</v>
      </c>
      <c r="F310">
        <v>2015</v>
      </c>
      <c r="G310" t="s">
        <v>282</v>
      </c>
      <c r="H310" s="13">
        <f>VALUE(IF(G310="foreign",53,SUBSTITUTE(G310,G310,VLOOKUP(G310,Key!$F$2:$G$55,2,))))</f>
        <v>53</v>
      </c>
      <c r="I310" t="s">
        <v>187</v>
      </c>
      <c r="J310">
        <f>VALUE(_xlfn.IFS(I310="foreign",53,I310="fictional",54,NOT(OR(I310="foreign",I310="fictional")),SUBSTITUTE(I310,I310,VLOOKUP(I310,Key!$F$2:$G$55,2,))))</f>
        <v>53</v>
      </c>
      <c r="K310">
        <f t="shared" si="33"/>
        <v>1</v>
      </c>
      <c r="L310">
        <f>VLOOKUP(H310, Key!$G$2:$J$54, 2)</f>
        <v>0</v>
      </c>
      <c r="M310">
        <f>VLOOKUP(J310, Key!$G$2:$J$54, 2)</f>
        <v>0</v>
      </c>
      <c r="N310">
        <f>VLOOKUP("*"&amp;G310&amp;"*",Key!$M$2:$N$6,2,FALSE)</f>
        <v>0</v>
      </c>
      <c r="O310">
        <f>VLOOKUP("*"&amp;G310&amp;"*",Key!$Q$2:$R$11,2,FALSE)</f>
        <v>0</v>
      </c>
      <c r="P310">
        <v>3434</v>
      </c>
      <c r="Q310" s="8">
        <v>22000000</v>
      </c>
      <c r="R310" t="s">
        <v>332</v>
      </c>
      <c r="S310">
        <f>VLOOKUP(R310, Key!$T$2:$U$27, 2, FALSE)</f>
        <v>13</v>
      </c>
      <c r="T310">
        <f t="shared" si="34"/>
        <v>1</v>
      </c>
      <c r="U310">
        <f>_xlfn.IFS(F310=2017, VLOOKUP(H310, 'State Pop'!$B$2:$F$55,5),F310=2016, VLOOKUP(H310, 'State Pop'!$B$2:$F$55,4), F310=2015, VLOOKUP(H310, 'State Pop'!$B$2:$F$55,3), F310=2014, VLOOKUP(H310, 'State Pop'!$B$2:$F$55,2))</f>
        <v>0</v>
      </c>
      <c r="V310">
        <f>_xlfn.IFS(C310=2014, _xlfn.IFS(D310=1, VLOOKUP(H310, Film_Workers!$B$2:$AR$55, 2, FALSE), D310=2, VLOOKUP(H310, Film_Workers!$B$2:$AR$55, 3, FALSE), D310=3, VLOOKUP(H310, Film_Workers!$B$2:$AR$55, 4, FALSE), D310=4, VLOOKUP(H310, Film_Workers!$B$2:$AR$55, 5, FALSE), D310=5, VLOOKUP(H310, Film_Workers!$B$2:$AR$55, 6, FALSE), D310=6, VLOOKUP(H310, Film_Workers!$B$2:$AR$55, 7, FALSE), D310=7, VLOOKUP(H310, Film_Workers!$B$2:$AR$55, 8, FALSE), D310=8, VLOOKUP(H310, Film_Workers!$B$2:$AR$55, 9, FALSE), D310=9, VLOOKUP(H310, Film_Workers!$B$2:$AR$55, 10, FALSE), D310=10, VLOOKUP(H310, Film_Workers!$B$2:$AR$55, 11, FALSE), D310=11, VLOOKUP(H310, Film_Workers!$B$2:$AR$55, 12, FALSE), D310=12, VLOOKUP(H310, Film_Workers!$B$2:$AR$55, 13, FALSE)), C310=2015, _xlfn.IFS(D310=1, VLOOKUP(H310, Film_Workers!$B$2:$AR$55, 14, FALSE), D310=2, VLOOKUP(H310, Film_Workers!$B$2:$AR$55, 15, FALSE), D310=3, VLOOKUP(H310, Film_Workers!$B$2:$AR$55, 16, FALSE), D310=4, VLOOKUP(H310, Film_Workers!$B$2:$AR$55, 17, FALSE), D310=5, VLOOKUP(H310, Film_Workers!$B$2:$AR$55, 18, FALSE), D310=6, VLOOKUP(H310, Film_Workers!$B$2:$AR$55, 19, FALSE), D310=7, VLOOKUP(H310, Film_Workers!$B$2:$AR$55, 20, FALSE), D310=8, VLOOKUP(H310, Film_Workers!$B$2:$AR$55, 21, FALSE), D310=9, VLOOKUP(H310, Film_Workers!$B$2:$AR$55, 22, FALSE), D310=10, VLOOKUP(H310, Film_Workers!$B$2:$AR$55, 23, FALSE), D310=11, VLOOKUP(H310, Film_Workers!$B$2:$AR$55, 24, FALSE), D310=12, VLOOKUP(H310, Film_Workers!$B$2:$AR$55, 25, FALSE)), C310=2016, _xlfn.IFS(D310=1, VLOOKUP(H310, Film_Workers!$B$2:$AR$55, 26, FALSE), D310=2, VLOOKUP(H310, Film_Workers!$B$2:$AR$55, 27, FALSE), D310=3, VLOOKUP(H310, Film_Workers!$B$2:$AR$55, 28, FALSE), D310=4, VLOOKUP(H310, Film_Workers!$B$2:$AR$55, 29, FALSE), D310=5, VLOOKUP(H310, Film_Workers!$B$2:$AR$55, 30, FALSE), D310=6, VLOOKUP(H310, Film_Workers!$B$2:$AR$55, 31, FALSE), D310=7, VLOOKUP(H310, Film_Workers!$B$2:$AR$55, 32, FALSE), D310=8, VLOOKUP(H310, Film_Workers!$B$2:$AR$55, 33, FALSE), D310=9, VLOOKUP(H310, Film_Workers!$B$2:$AR$55, 34, FALSE), D310=10, VLOOKUP(H310, Film_Workers!$B$2:$AR$55, 35, FALSE), D310=11, VLOOKUP(H310, Film_Workers!$B$2:$AR$55, 36, FALSE), D310=12, VLOOKUP(H310, Film_Workers!$B$2:$AR$55, 37, FALSE)), C310=2017, _xlfn.IFS(D310=1, VLOOKUP(H310, Film_Workers!$B$2:$AR$55, 38, FALSE), D310=2, VLOOKUP(H310, Film_Workers!$B$2:$AR$55, 39, FALSE), D310=3, VLOOKUP(H310, Film_Workers!$B$2:$AR$55, 40, FALSE), D310=4, VLOOKUP(H310, Film_Workers!$B$2:$AR$55, 41, FALSE), D310=5, VLOOKUP(H310, Film_Workers!$B$2:$AR$55, 42, FALSE), D310=6, VLOOKUP(H310, Film_Workers!$B$2:$AR$55, 43)))</f>
        <v>0</v>
      </c>
      <c r="W310">
        <f>_xlfn.IFS(C310=2014, _xlfn.IFS(D310=1, VLOOKUP(H310, Priv_Workers!$B$2:$AR$55, 2, FALSE), D310=2, VLOOKUP(H310, Priv_Workers!$B$2:$AR$55, 3, FALSE), D310=3, VLOOKUP(H310, Priv_Workers!$B$2:$AR$55, 4, FALSE), D310=4, VLOOKUP(H310, Priv_Workers!$B$2:$AR$55, 5, FALSE), D310=5, VLOOKUP(H310, Priv_Workers!$B$2:$AR$55, 6, FALSE), D310=6, VLOOKUP(H310, Priv_Workers!$B$2:$AR$55, 7, FALSE), D310=7, VLOOKUP(H310, Priv_Workers!$B$2:$AR$55, 8, FALSE), D310=8, VLOOKUP(H310, Priv_Workers!$B$2:$AR$55, 9, FALSE), D310=9, VLOOKUP(H310, Priv_Workers!$B$2:$AR$55, 10, FALSE), D310=10, VLOOKUP(H310, Priv_Workers!$B$2:$AR$55, 11, FALSE), D310=11, VLOOKUP(H310, Priv_Workers!$B$2:$AR$55, 12, FALSE), D310=12, VLOOKUP(H310, Priv_Workers!$B$2:$AR$55, 13, FALSE)), C310=2015, _xlfn.IFS(D310=1, VLOOKUP(H310, Priv_Workers!$B$2:$AR$55, 14, FALSE), D310=2, VLOOKUP(H310, Priv_Workers!$B$2:$AR$55, 15, FALSE), D310=3, VLOOKUP(H310, Priv_Workers!$B$2:$AR$55, 16, FALSE), D310=4, VLOOKUP(H310, Priv_Workers!$B$2:$AR$55, 17, FALSE), D310=5, VLOOKUP(H310, Priv_Workers!$B$2:$AR$55, 18, FALSE), D310=6, VLOOKUP(H310, Priv_Workers!$B$2:$AR$55, 19, FALSE), D310=7, VLOOKUP(H310, Priv_Workers!$B$2:$AR$55, 20, FALSE), D310=8, VLOOKUP(H310, Priv_Workers!$B$2:$AR$55, 21, FALSE), D310=9, VLOOKUP(H310, Priv_Workers!$B$2:$AR$55, 22, FALSE), D310=10, VLOOKUP(H310, Priv_Workers!$B$2:$AR$55, 23, FALSE), D310=11, VLOOKUP(H310, Priv_Workers!$B$2:$AR$55, 24, FALSE), D310=12, VLOOKUP(H310, Priv_Workers!$B$2:$AR$55, 25, FALSE)), C310=2016, _xlfn.IFS(D310=1, VLOOKUP(H310, Priv_Workers!$B$2:$AR$55, 26, FALSE), D310=2, VLOOKUP(H310, Priv_Workers!$B$2:$AR$55, 27, FALSE), D310=3, VLOOKUP(H310, Priv_Workers!$B$2:$AR$55, 28, FALSE), D310=4, VLOOKUP(H310, Priv_Workers!$B$2:$AR$55, 29, FALSE), D310=5, VLOOKUP(H310, Priv_Workers!$B$2:$AR$55, 30, FALSE), D310=6, VLOOKUP(H310, Priv_Workers!$B$2:$AR$55, 31, FALSE), D310=7, VLOOKUP(H310, Priv_Workers!$B$2:$AR$55, 32, FALSE), D310=8, VLOOKUP(H310, Priv_Workers!$B$2:$AR$55, 33, FALSE), D310=9, VLOOKUP(H310, Priv_Workers!$B$2:$AR$55, 34, FALSE), D310=10, VLOOKUP(H310, Priv_Workers!$B$2:$AR$55, 35, FALSE), D310=11, VLOOKUP(H310, Priv_Workers!$B$2:$AR$55, 36, FALSE), D310=12, VLOOKUP(H310, Priv_Workers!$B$2:$AR$55, 37, FALSE)), C310=2017, _xlfn.IFS(D310=1, VLOOKUP(H310, Priv_Workers!$B$2:$AR$55, 38, FALSE), D310=2, VLOOKUP(H310, Priv_Workers!$B$2:$AR$55, 39, FALSE), D310=3, VLOOKUP(H310, Priv_Workers!$B$2:$AR$55, 40, FALSE), D310=4, VLOOKUP(H310, Priv_Workers!$B$2:$AR$55, 41, FALSE), D310=5, VLOOKUP(H310, Priv_Workers!$B$2:$AR$55, 42, FALSE), D310=6, VLOOKUP(H310, Priv_Workers!$B$2:$AR$55, 43)))</f>
        <v>0</v>
      </c>
      <c r="X310" s="15" t="e">
        <f t="shared" si="35"/>
        <v>#DIV/0!</v>
      </c>
      <c r="Y310" s="8">
        <f>_xlfn.IFS(C310=2014, _xlfn.IFS(E310=1, VLOOKUP(H310, Wage_Info!$B$2:$AD$55, 2, FALSE), E310=2, VLOOKUP(H310, Wage_Info!$B$2:$AD$55, 3, FALSE), E310=3, VLOOKUP(H310, Wage_Info!$B$2:$AD$55, 4, FALSE), E310=4, VLOOKUP(H310, Wage_Info!$B$2:$AD$55, 5, FALSE)), C310=2015, _xlfn.IFS(E310=1, VLOOKUP(H310, Wage_Info!$B$2:$AD$55, 6, FALSE), E310=2, VLOOKUP(H310, Wage_Info!$B$2:$AD$55, 7, FALSE), E310=3, VLOOKUP(H310, Wage_Info!$B$2:$AD$55, 8, FALSE), E310=4, VLOOKUP(H310, Wage_Info!$B$2:$AD$55, 9, FALSE)), C310=2016, _xlfn.IFS(E310=1, VLOOKUP(H310, Wage_Info!$B$2:$AD$55, 10, FALSE), E310=2, VLOOKUP(H310, Wage_Info!$B$2:$AD$55, 11, FALSE), E310=3, VLOOKUP(H310, Wage_Info!$B$2:$AD$55, 12, FALSE), E310=4, VLOOKUP(H310, Wage_Info!$B$2:$AD$55, 13, FALSE)), C310=2017, _xlfn.IFS(E310=1, VLOOKUP(H310, Wage_Info!$B$2:$AD$55, 14, FALSE), E310=2, VLOOKUP(H310, Wage_Info!$B$2:$AD$55, 15, FALSE)))</f>
        <v>0</v>
      </c>
      <c r="Z310" s="8">
        <f>_xlfn.IFS(C310=2014, _xlfn.IFS(E310=1, VLOOKUP(H310, Wage_Info!$B$2:$AD$55, 16, FALSE), E310=2, VLOOKUP(H310, Wage_Info!$B$2:$AD$55, 17, FALSE), E310=3, VLOOKUP(H310, Wage_Info!$B$2:$AD$55, 18, FALSE), E310=4, VLOOKUP(H310, Wage_Info!$B$2:$AD$55, 19, FALSE)), C310=2015, _xlfn.IFS(E310=1, VLOOKUP(H310, Wage_Info!$B$2:$AD$55, 20, FALSE), E310=2, VLOOKUP(H310, Wage_Info!$B$2:$AD$55, 21, FALSE), E310=3, VLOOKUP(H310, Wage_Info!$B$2:$AD$55, 22, FALSE), E310=4, VLOOKUP(H310, Wage_Info!$B$2:$AD$55, 23, FALSE)), C310=2016, _xlfn.IFS(E310=1, VLOOKUP(H310, Wage_Info!$B$2:$AD$55, 24, FALSE), E310=2, VLOOKUP(H310, Wage_Info!$B$2:$AD$55, 25, FALSE), E310=3, VLOOKUP(H310, Wage_Info!$B$2:$AD$55, 26, FALSE), E310=4, VLOOKUP(H310, Wage_Info!$B$2:$AD$55, 27, FALSE)), C310=2017, _xlfn.IFS(E310=1, VLOOKUP(H310, Wage_Info!$B$2:$AD$55, 28, FALSE), E310=2, VLOOKUP(H310, Wage_Info!$B$2:$AD$55, 29, FALSE)))</f>
        <v>0</v>
      </c>
      <c r="AA310" s="16" t="e">
        <f t="shared" si="36"/>
        <v>#DIV/0!</v>
      </c>
      <c r="AB310">
        <f>Key!C360</f>
        <v>1</v>
      </c>
      <c r="AC310">
        <f t="shared" si="37"/>
        <v>0</v>
      </c>
      <c r="AD310">
        <f t="shared" si="38"/>
        <v>0</v>
      </c>
      <c r="AE310">
        <f t="shared" si="39"/>
        <v>0</v>
      </c>
    </row>
    <row r="311" spans="1:31" x14ac:dyDescent="0.3">
      <c r="A311">
        <v>362</v>
      </c>
      <c r="B311">
        <v>42</v>
      </c>
      <c r="C311">
        <v>2014</v>
      </c>
      <c r="D311">
        <v>8</v>
      </c>
      <c r="E311">
        <f t="shared" si="32"/>
        <v>3</v>
      </c>
      <c r="F311">
        <v>2015</v>
      </c>
      <c r="G311" t="s">
        <v>702</v>
      </c>
      <c r="H311" s="13">
        <f>VALUE(IF(G311="foreign",53,SUBSTITUTE(G311,G311,VLOOKUP(G311,Key!$F$2:$G$55,2,))))</f>
        <v>41</v>
      </c>
      <c r="I311" t="s">
        <v>289</v>
      </c>
      <c r="J311">
        <f>VALUE(_xlfn.IFS(I311="foreign",53,I311="fictional",54,NOT(OR(I311="foreign",I311="fictional")),SUBSTITUTE(I311,I311,VLOOKUP(I311,Key!$F$2:$G$55,2,))))</f>
        <v>10</v>
      </c>
      <c r="K311">
        <f t="shared" si="33"/>
        <v>0</v>
      </c>
      <c r="L311">
        <f>VLOOKUP(H311, Key!$G$2:$J$54, 2)</f>
        <v>3</v>
      </c>
      <c r="M311">
        <f>VLOOKUP(J311, Key!$G$2:$J$54, 2)</f>
        <v>3</v>
      </c>
      <c r="N311">
        <f>VLOOKUP("*"&amp;G311&amp;"*",Key!$M$2:$N$6,2,FALSE)</f>
        <v>3</v>
      </c>
      <c r="O311">
        <f>VLOOKUP("*"&amp;G311&amp;"*",Key!$Q$2:$R$11,2,FALSE)</f>
        <v>7</v>
      </c>
      <c r="P311">
        <v>3376</v>
      </c>
      <c r="Q311" s="8">
        <v>14800000</v>
      </c>
      <c r="R311" t="s">
        <v>176</v>
      </c>
      <c r="S311">
        <f>VLOOKUP(R311, Key!$T$2:$U$27, 2, FALSE)</f>
        <v>3</v>
      </c>
      <c r="T311">
        <f t="shared" si="34"/>
        <v>0</v>
      </c>
      <c r="U311">
        <f>_xlfn.IFS(F311=2017, VLOOKUP(H311, 'State Pop'!$B$2:$F$55,5),F311=2016, VLOOKUP(H311, 'State Pop'!$B$2:$F$55,4), F311=2015, VLOOKUP(H311, 'State Pop'!$B$2:$F$55,3), F311=2014, VLOOKUP(H311, 'State Pop'!$B$2:$F$55,2))</f>
        <v>4892423</v>
      </c>
      <c r="V311">
        <f>_xlfn.IFS(C311=2014, _xlfn.IFS(D311=1, VLOOKUP(H311, Film_Workers!$B$2:$AR$55, 2, FALSE), D311=2, VLOOKUP(H311, Film_Workers!$B$2:$AR$55, 3, FALSE), D311=3, VLOOKUP(H311, Film_Workers!$B$2:$AR$55, 4, FALSE), D311=4, VLOOKUP(H311, Film_Workers!$B$2:$AR$55, 5, FALSE), D311=5, VLOOKUP(H311, Film_Workers!$B$2:$AR$55, 6, FALSE), D311=6, VLOOKUP(H311, Film_Workers!$B$2:$AR$55, 7, FALSE), D311=7, VLOOKUP(H311, Film_Workers!$B$2:$AR$55, 8, FALSE), D311=8, VLOOKUP(H311, Film_Workers!$B$2:$AR$55, 9, FALSE), D311=9, VLOOKUP(H311, Film_Workers!$B$2:$AR$55, 10, FALSE), D311=10, VLOOKUP(H311, Film_Workers!$B$2:$AR$55, 11, FALSE), D311=11, VLOOKUP(H311, Film_Workers!$B$2:$AR$55, 12, FALSE), D311=12, VLOOKUP(H311, Film_Workers!$B$2:$AR$55, 13, FALSE)), C311=2015, _xlfn.IFS(D311=1, VLOOKUP(H311, Film_Workers!$B$2:$AR$55, 14, FALSE), D311=2, VLOOKUP(H311, Film_Workers!$B$2:$AR$55, 15, FALSE), D311=3, VLOOKUP(H311, Film_Workers!$B$2:$AR$55, 16, FALSE), D311=4, VLOOKUP(H311, Film_Workers!$B$2:$AR$55, 17, FALSE), D311=5, VLOOKUP(H311, Film_Workers!$B$2:$AR$55, 18, FALSE), D311=6, VLOOKUP(H311, Film_Workers!$B$2:$AR$55, 19, FALSE), D311=7, VLOOKUP(H311, Film_Workers!$B$2:$AR$55, 20, FALSE), D311=8, VLOOKUP(H311, Film_Workers!$B$2:$AR$55, 21, FALSE), D311=9, VLOOKUP(H311, Film_Workers!$B$2:$AR$55, 22, FALSE), D311=10, VLOOKUP(H311, Film_Workers!$B$2:$AR$55, 23, FALSE), D311=11, VLOOKUP(H311, Film_Workers!$B$2:$AR$55, 24, FALSE), D311=12, VLOOKUP(H311, Film_Workers!$B$2:$AR$55, 25, FALSE)), C311=2016, _xlfn.IFS(D311=1, VLOOKUP(H311, Film_Workers!$B$2:$AR$55, 26, FALSE), D311=2, VLOOKUP(H311, Film_Workers!$B$2:$AR$55, 27, FALSE), D311=3, VLOOKUP(H311, Film_Workers!$B$2:$AR$55, 28, FALSE), D311=4, VLOOKUP(H311, Film_Workers!$B$2:$AR$55, 29, FALSE), D311=5, VLOOKUP(H311, Film_Workers!$B$2:$AR$55, 30, FALSE), D311=6, VLOOKUP(H311, Film_Workers!$B$2:$AR$55, 31, FALSE), D311=7, VLOOKUP(H311, Film_Workers!$B$2:$AR$55, 32, FALSE), D311=8, VLOOKUP(H311, Film_Workers!$B$2:$AR$55, 33, FALSE), D311=9, VLOOKUP(H311, Film_Workers!$B$2:$AR$55, 34, FALSE), D311=10, VLOOKUP(H311, Film_Workers!$B$2:$AR$55, 35, FALSE), D311=11, VLOOKUP(H311, Film_Workers!$B$2:$AR$55, 36, FALSE), D311=12, VLOOKUP(H311, Film_Workers!$B$2:$AR$55, 37, FALSE)), C311=2017, _xlfn.IFS(D311=1, VLOOKUP(H311, Film_Workers!$B$2:$AR$55, 38, FALSE), D311=2, VLOOKUP(H311, Film_Workers!$B$2:$AR$55, 39, FALSE), D311=3, VLOOKUP(H311, Film_Workers!$B$2:$AR$55, 40, FALSE), D311=4, VLOOKUP(H311, Film_Workers!$B$2:$AR$55, 41, FALSE), D311=5, VLOOKUP(H311, Film_Workers!$B$2:$AR$55, 42, FALSE), D311=6, VLOOKUP(H311, Film_Workers!$B$2:$AR$55, 43)))</f>
        <v>235</v>
      </c>
      <c r="W311">
        <f>_xlfn.IFS(C311=2014, _xlfn.IFS(D311=1, VLOOKUP(H311, Priv_Workers!$B$2:$AR$55, 2, FALSE), D311=2, VLOOKUP(H311, Priv_Workers!$B$2:$AR$55, 3, FALSE), D311=3, VLOOKUP(H311, Priv_Workers!$B$2:$AR$55, 4, FALSE), D311=4, VLOOKUP(H311, Priv_Workers!$B$2:$AR$55, 5, FALSE), D311=5, VLOOKUP(H311, Priv_Workers!$B$2:$AR$55, 6, FALSE), D311=6, VLOOKUP(H311, Priv_Workers!$B$2:$AR$55, 7, FALSE), D311=7, VLOOKUP(H311, Priv_Workers!$B$2:$AR$55, 8, FALSE), D311=8, VLOOKUP(H311, Priv_Workers!$B$2:$AR$55, 9, FALSE), D311=9, VLOOKUP(H311, Priv_Workers!$B$2:$AR$55, 10, FALSE), D311=10, VLOOKUP(H311, Priv_Workers!$B$2:$AR$55, 11, FALSE), D311=11, VLOOKUP(H311, Priv_Workers!$B$2:$AR$55, 12, FALSE), D311=12, VLOOKUP(H311, Priv_Workers!$B$2:$AR$55, 13, FALSE)), C311=2015, _xlfn.IFS(D311=1, VLOOKUP(H311, Priv_Workers!$B$2:$AR$55, 14, FALSE), D311=2, VLOOKUP(H311, Priv_Workers!$B$2:$AR$55, 15, FALSE), D311=3, VLOOKUP(H311, Priv_Workers!$B$2:$AR$55, 16, FALSE), D311=4, VLOOKUP(H311, Priv_Workers!$B$2:$AR$55, 17, FALSE), D311=5, VLOOKUP(H311, Priv_Workers!$B$2:$AR$55, 18, FALSE), D311=6, VLOOKUP(H311, Priv_Workers!$B$2:$AR$55, 19, FALSE), D311=7, VLOOKUP(H311, Priv_Workers!$B$2:$AR$55, 20, FALSE), D311=8, VLOOKUP(H311, Priv_Workers!$B$2:$AR$55, 21, FALSE), D311=9, VLOOKUP(H311, Priv_Workers!$B$2:$AR$55, 22, FALSE), D311=10, VLOOKUP(H311, Priv_Workers!$B$2:$AR$55, 23, FALSE), D311=11, VLOOKUP(H311, Priv_Workers!$B$2:$AR$55, 24, FALSE), D311=12, VLOOKUP(H311, Priv_Workers!$B$2:$AR$55, 25, FALSE)), C311=2016, _xlfn.IFS(D311=1, VLOOKUP(H311, Priv_Workers!$B$2:$AR$55, 26, FALSE), D311=2, VLOOKUP(H311, Priv_Workers!$B$2:$AR$55, 27, FALSE), D311=3, VLOOKUP(H311, Priv_Workers!$B$2:$AR$55, 28, FALSE), D311=4, VLOOKUP(H311, Priv_Workers!$B$2:$AR$55, 29, FALSE), D311=5, VLOOKUP(H311, Priv_Workers!$B$2:$AR$55, 30, FALSE), D311=6, VLOOKUP(H311, Priv_Workers!$B$2:$AR$55, 31, FALSE), D311=7, VLOOKUP(H311, Priv_Workers!$B$2:$AR$55, 32, FALSE), D311=8, VLOOKUP(H311, Priv_Workers!$B$2:$AR$55, 33, FALSE), D311=9, VLOOKUP(H311, Priv_Workers!$B$2:$AR$55, 34, FALSE), D311=10, VLOOKUP(H311, Priv_Workers!$B$2:$AR$55, 35, FALSE), D311=11, VLOOKUP(H311, Priv_Workers!$B$2:$AR$55, 36, FALSE), D311=12, VLOOKUP(H311, Priv_Workers!$B$2:$AR$55, 37, FALSE)), C311=2017, _xlfn.IFS(D311=1, VLOOKUP(H311, Priv_Workers!$B$2:$AR$55, 38, FALSE), D311=2, VLOOKUP(H311, Priv_Workers!$B$2:$AR$55, 39, FALSE), D311=3, VLOOKUP(H311, Priv_Workers!$B$2:$AR$55, 40, FALSE), D311=4, VLOOKUP(H311, Priv_Workers!$B$2:$AR$55, 41, FALSE), D311=5, VLOOKUP(H311, Priv_Workers!$B$2:$AR$55, 42, FALSE), D311=6, VLOOKUP(H311, Priv_Workers!$B$2:$AR$55, 43)))</f>
        <v>1572221</v>
      </c>
      <c r="X311" s="15">
        <f t="shared" si="35"/>
        <v>1.4947008086013352E-4</v>
      </c>
      <c r="Y311" s="8">
        <f>_xlfn.IFS(C311=2014, _xlfn.IFS(E311=1, VLOOKUP(H311, Wage_Info!$B$2:$AD$55, 2, FALSE), E311=2, VLOOKUP(H311, Wage_Info!$B$2:$AD$55, 3, FALSE), E311=3, VLOOKUP(H311, Wage_Info!$B$2:$AD$55, 4, FALSE), E311=4, VLOOKUP(H311, Wage_Info!$B$2:$AD$55, 5, FALSE)), C311=2015, _xlfn.IFS(E311=1, VLOOKUP(H311, Wage_Info!$B$2:$AD$55, 6, FALSE), E311=2, VLOOKUP(H311, Wage_Info!$B$2:$AD$55, 7, FALSE), E311=3, VLOOKUP(H311, Wage_Info!$B$2:$AD$55, 8, FALSE), E311=4, VLOOKUP(H311, Wage_Info!$B$2:$AD$55, 9, FALSE)), C311=2016, _xlfn.IFS(E311=1, VLOOKUP(H311, Wage_Info!$B$2:$AD$55, 10, FALSE), E311=2, VLOOKUP(H311, Wage_Info!$B$2:$AD$55, 11, FALSE), E311=3, VLOOKUP(H311, Wage_Info!$B$2:$AD$55, 12, FALSE), E311=4, VLOOKUP(H311, Wage_Info!$B$2:$AD$55, 13, FALSE)), C311=2017, _xlfn.IFS(E311=1, VLOOKUP(H311, Wage_Info!$B$2:$AD$55, 14, FALSE), E311=2, VLOOKUP(H311, Wage_Info!$B$2:$AD$55, 15, FALSE)))</f>
        <v>2558758</v>
      </c>
      <c r="Z311" s="8">
        <f>_xlfn.IFS(C311=2014, _xlfn.IFS(E311=1, VLOOKUP(H311, Wage_Info!$B$2:$AD$55, 16, FALSE), E311=2, VLOOKUP(H311, Wage_Info!$B$2:$AD$55, 17, FALSE), E311=3, VLOOKUP(H311, Wage_Info!$B$2:$AD$55, 18, FALSE), E311=4, VLOOKUP(H311, Wage_Info!$B$2:$AD$55, 19, FALSE)), C311=2015, _xlfn.IFS(E311=1, VLOOKUP(H311, Wage_Info!$B$2:$AD$55, 20, FALSE), E311=2, VLOOKUP(H311, Wage_Info!$B$2:$AD$55, 21, FALSE), E311=3, VLOOKUP(H311, Wage_Info!$B$2:$AD$55, 22, FALSE), E311=4, VLOOKUP(H311, Wage_Info!$B$2:$AD$55, 23, FALSE)), C311=2016, _xlfn.IFS(E311=1, VLOOKUP(H311, Wage_Info!$B$2:$AD$55, 24, FALSE), E311=2, VLOOKUP(H311, Wage_Info!$B$2:$AD$55, 25, FALSE), E311=3, VLOOKUP(H311, Wage_Info!$B$2:$AD$55, 26, FALSE), E311=4, VLOOKUP(H311, Wage_Info!$B$2:$AD$55, 27, FALSE)), C311=2017, _xlfn.IFS(E311=1, VLOOKUP(H311, Wage_Info!$B$2:$AD$55, 28, FALSE), E311=2, VLOOKUP(H311, Wage_Info!$B$2:$AD$55, 29, FALSE)))</f>
        <v>15311888521</v>
      </c>
      <c r="AA311" s="16">
        <f t="shared" si="36"/>
        <v>1.6710923649233117E-4</v>
      </c>
      <c r="AB311">
        <f>Key!C363</f>
        <v>1</v>
      </c>
      <c r="AC311">
        <f t="shared" si="37"/>
        <v>0</v>
      </c>
      <c r="AD311">
        <f t="shared" si="38"/>
        <v>0</v>
      </c>
      <c r="AE311">
        <f t="shared" si="39"/>
        <v>0</v>
      </c>
    </row>
    <row r="312" spans="1:31" x14ac:dyDescent="0.3">
      <c r="A312">
        <v>377</v>
      </c>
      <c r="B312">
        <v>57</v>
      </c>
      <c r="C312">
        <v>2014</v>
      </c>
      <c r="D312">
        <v>8</v>
      </c>
      <c r="E312">
        <f t="shared" si="32"/>
        <v>3</v>
      </c>
      <c r="F312">
        <v>2015</v>
      </c>
      <c r="G312" t="s">
        <v>184</v>
      </c>
      <c r="H312" s="13">
        <f>VALUE(IF(G312="foreign",53,SUBSTITUTE(G312,G312,VLOOKUP(G312,Key!$F$2:$G$55,2,))))</f>
        <v>5</v>
      </c>
      <c r="I312" t="s">
        <v>184</v>
      </c>
      <c r="J312">
        <f>VALUE(_xlfn.IFS(I312="foreign",53,I312="fictional",54,NOT(OR(I312="foreign",I312="fictional")),SUBSTITUTE(I312,I312,VLOOKUP(I312,Key!$F$2:$G$55,2,))))</f>
        <v>5</v>
      </c>
      <c r="K312">
        <f t="shared" si="33"/>
        <v>1</v>
      </c>
      <c r="L312">
        <f>VLOOKUP(H312, Key!$G$2:$J$54, 2)</f>
        <v>3</v>
      </c>
      <c r="M312">
        <f>VLOOKUP(J312, Key!$G$2:$J$54, 2)</f>
        <v>3</v>
      </c>
      <c r="N312">
        <f>VLOOKUP("*"&amp;G312&amp;"*",Key!$M$2:$N$6,2,FALSE)</f>
        <v>4</v>
      </c>
      <c r="O312">
        <f>VLOOKUP("*"&amp;G312&amp;"*",Key!$Q$2:$R$11,2,FALSE)</f>
        <v>6</v>
      </c>
      <c r="P312">
        <v>3142</v>
      </c>
      <c r="Q312" s="8">
        <v>50000000</v>
      </c>
      <c r="R312" t="s">
        <v>174</v>
      </c>
      <c r="S312">
        <f>VLOOKUP(R312, Key!$T$2:$U$27, 2, FALSE)</f>
        <v>1</v>
      </c>
      <c r="T312">
        <f t="shared" si="34"/>
        <v>0</v>
      </c>
      <c r="U312">
        <f>_xlfn.IFS(F312=2017, VLOOKUP(H312, 'State Pop'!$B$2:$F$55,5),F312=2016, VLOOKUP(H312, 'State Pop'!$B$2:$F$55,4), F312=2015, VLOOKUP(H312, 'State Pop'!$B$2:$F$55,3), F312=2014, VLOOKUP(H312, 'State Pop'!$B$2:$F$55,2))</f>
        <v>39032444</v>
      </c>
      <c r="V312">
        <f>_xlfn.IFS(C312=2014, _xlfn.IFS(D312=1, VLOOKUP(H312, Film_Workers!$B$2:$AR$55, 2, FALSE), D312=2, VLOOKUP(H312, Film_Workers!$B$2:$AR$55, 3, FALSE), D312=3, VLOOKUP(H312, Film_Workers!$B$2:$AR$55, 4, FALSE), D312=4, VLOOKUP(H312, Film_Workers!$B$2:$AR$55, 5, FALSE), D312=5, VLOOKUP(H312, Film_Workers!$B$2:$AR$55, 6, FALSE), D312=6, VLOOKUP(H312, Film_Workers!$B$2:$AR$55, 7, FALSE), D312=7, VLOOKUP(H312, Film_Workers!$B$2:$AR$55, 8, FALSE), D312=8, VLOOKUP(H312, Film_Workers!$B$2:$AR$55, 9, FALSE), D312=9, VLOOKUP(H312, Film_Workers!$B$2:$AR$55, 10, FALSE), D312=10, VLOOKUP(H312, Film_Workers!$B$2:$AR$55, 11, FALSE), D312=11, VLOOKUP(H312, Film_Workers!$B$2:$AR$55, 12, FALSE), D312=12, VLOOKUP(H312, Film_Workers!$B$2:$AR$55, 13, FALSE)), C312=2015, _xlfn.IFS(D312=1, VLOOKUP(H312, Film_Workers!$B$2:$AR$55, 14, FALSE), D312=2, VLOOKUP(H312, Film_Workers!$B$2:$AR$55, 15, FALSE), D312=3, VLOOKUP(H312, Film_Workers!$B$2:$AR$55, 16, FALSE), D312=4, VLOOKUP(H312, Film_Workers!$B$2:$AR$55, 17, FALSE), D312=5, VLOOKUP(H312, Film_Workers!$B$2:$AR$55, 18, FALSE), D312=6, VLOOKUP(H312, Film_Workers!$B$2:$AR$55, 19, FALSE), D312=7, VLOOKUP(H312, Film_Workers!$B$2:$AR$55, 20, FALSE), D312=8, VLOOKUP(H312, Film_Workers!$B$2:$AR$55, 21, FALSE), D312=9, VLOOKUP(H312, Film_Workers!$B$2:$AR$55, 22, FALSE), D312=10, VLOOKUP(H312, Film_Workers!$B$2:$AR$55, 23, FALSE), D312=11, VLOOKUP(H312, Film_Workers!$B$2:$AR$55, 24, FALSE), D312=12, VLOOKUP(H312, Film_Workers!$B$2:$AR$55, 25, FALSE)), C312=2016, _xlfn.IFS(D312=1, VLOOKUP(H312, Film_Workers!$B$2:$AR$55, 26, FALSE), D312=2, VLOOKUP(H312, Film_Workers!$B$2:$AR$55, 27, FALSE), D312=3, VLOOKUP(H312, Film_Workers!$B$2:$AR$55, 28, FALSE), D312=4, VLOOKUP(H312, Film_Workers!$B$2:$AR$55, 29, FALSE), D312=5, VLOOKUP(H312, Film_Workers!$B$2:$AR$55, 30, FALSE), D312=6, VLOOKUP(H312, Film_Workers!$B$2:$AR$55, 31, FALSE), D312=7, VLOOKUP(H312, Film_Workers!$B$2:$AR$55, 32, FALSE), D312=8, VLOOKUP(H312, Film_Workers!$B$2:$AR$55, 33, FALSE), D312=9, VLOOKUP(H312, Film_Workers!$B$2:$AR$55, 34, FALSE), D312=10, VLOOKUP(H312, Film_Workers!$B$2:$AR$55, 35, FALSE), D312=11, VLOOKUP(H312, Film_Workers!$B$2:$AR$55, 36, FALSE), D312=12, VLOOKUP(H312, Film_Workers!$B$2:$AR$55, 37, FALSE)), C312=2017, _xlfn.IFS(D312=1, VLOOKUP(H312, Film_Workers!$B$2:$AR$55, 38, FALSE), D312=2, VLOOKUP(H312, Film_Workers!$B$2:$AR$55, 39, FALSE), D312=3, VLOOKUP(H312, Film_Workers!$B$2:$AR$55, 40, FALSE), D312=4, VLOOKUP(H312, Film_Workers!$B$2:$AR$55, 41, FALSE), D312=5, VLOOKUP(H312, Film_Workers!$B$2:$AR$55, 42, FALSE), D312=6, VLOOKUP(H312, Film_Workers!$B$2:$AR$55, 43)))</f>
        <v>111021</v>
      </c>
      <c r="W312">
        <f>_xlfn.IFS(C312=2014, _xlfn.IFS(D312=1, VLOOKUP(H312, Priv_Workers!$B$2:$AR$55, 2, FALSE), D312=2, VLOOKUP(H312, Priv_Workers!$B$2:$AR$55, 3, FALSE), D312=3, VLOOKUP(H312, Priv_Workers!$B$2:$AR$55, 4, FALSE), D312=4, VLOOKUP(H312, Priv_Workers!$B$2:$AR$55, 5, FALSE), D312=5, VLOOKUP(H312, Priv_Workers!$B$2:$AR$55, 6, FALSE), D312=6, VLOOKUP(H312, Priv_Workers!$B$2:$AR$55, 7, FALSE), D312=7, VLOOKUP(H312, Priv_Workers!$B$2:$AR$55, 8, FALSE), D312=8, VLOOKUP(H312, Priv_Workers!$B$2:$AR$55, 9, FALSE), D312=9, VLOOKUP(H312, Priv_Workers!$B$2:$AR$55, 10, FALSE), D312=10, VLOOKUP(H312, Priv_Workers!$B$2:$AR$55, 11, FALSE), D312=11, VLOOKUP(H312, Priv_Workers!$B$2:$AR$55, 12, FALSE), D312=12, VLOOKUP(H312, Priv_Workers!$B$2:$AR$55, 13, FALSE)), C312=2015, _xlfn.IFS(D312=1, VLOOKUP(H312, Priv_Workers!$B$2:$AR$55, 14, FALSE), D312=2, VLOOKUP(H312, Priv_Workers!$B$2:$AR$55, 15, FALSE), D312=3, VLOOKUP(H312, Priv_Workers!$B$2:$AR$55, 16, FALSE), D312=4, VLOOKUP(H312, Priv_Workers!$B$2:$AR$55, 17, FALSE), D312=5, VLOOKUP(H312, Priv_Workers!$B$2:$AR$55, 18, FALSE), D312=6, VLOOKUP(H312, Priv_Workers!$B$2:$AR$55, 19, FALSE), D312=7, VLOOKUP(H312, Priv_Workers!$B$2:$AR$55, 20, FALSE), D312=8, VLOOKUP(H312, Priv_Workers!$B$2:$AR$55, 21, FALSE), D312=9, VLOOKUP(H312, Priv_Workers!$B$2:$AR$55, 22, FALSE), D312=10, VLOOKUP(H312, Priv_Workers!$B$2:$AR$55, 23, FALSE), D312=11, VLOOKUP(H312, Priv_Workers!$B$2:$AR$55, 24, FALSE), D312=12, VLOOKUP(H312, Priv_Workers!$B$2:$AR$55, 25, FALSE)), C312=2016, _xlfn.IFS(D312=1, VLOOKUP(H312, Priv_Workers!$B$2:$AR$55, 26, FALSE), D312=2, VLOOKUP(H312, Priv_Workers!$B$2:$AR$55, 27, FALSE), D312=3, VLOOKUP(H312, Priv_Workers!$B$2:$AR$55, 28, FALSE), D312=4, VLOOKUP(H312, Priv_Workers!$B$2:$AR$55, 29, FALSE), D312=5, VLOOKUP(H312, Priv_Workers!$B$2:$AR$55, 30, FALSE), D312=6, VLOOKUP(H312, Priv_Workers!$B$2:$AR$55, 31, FALSE), D312=7, VLOOKUP(H312, Priv_Workers!$B$2:$AR$55, 32, FALSE), D312=8, VLOOKUP(H312, Priv_Workers!$B$2:$AR$55, 33, FALSE), D312=9, VLOOKUP(H312, Priv_Workers!$B$2:$AR$55, 34, FALSE), D312=10, VLOOKUP(H312, Priv_Workers!$B$2:$AR$55, 35, FALSE), D312=11, VLOOKUP(H312, Priv_Workers!$B$2:$AR$55, 36, FALSE), D312=12, VLOOKUP(H312, Priv_Workers!$B$2:$AR$55, 37, FALSE)), C312=2017, _xlfn.IFS(D312=1, VLOOKUP(H312, Priv_Workers!$B$2:$AR$55, 38, FALSE), D312=2, VLOOKUP(H312, Priv_Workers!$B$2:$AR$55, 39, FALSE), D312=3, VLOOKUP(H312, Priv_Workers!$B$2:$AR$55, 40, FALSE), D312=4, VLOOKUP(H312, Priv_Workers!$B$2:$AR$55, 41, FALSE), D312=5, VLOOKUP(H312, Priv_Workers!$B$2:$AR$55, 42, FALSE), D312=6, VLOOKUP(H312, Priv_Workers!$B$2:$AR$55, 43)))</f>
        <v>13678811</v>
      </c>
      <c r="X312" s="15">
        <f t="shared" si="35"/>
        <v>8.1162756031938742E-3</v>
      </c>
      <c r="Y312" s="8">
        <f>_xlfn.IFS(C312=2014, _xlfn.IFS(E312=1, VLOOKUP(H312, Wage_Info!$B$2:$AD$55, 2, FALSE), E312=2, VLOOKUP(H312, Wage_Info!$B$2:$AD$55, 3, FALSE), E312=3, VLOOKUP(H312, Wage_Info!$B$2:$AD$55, 4, FALSE), E312=4, VLOOKUP(H312, Wage_Info!$B$2:$AD$55, 5, FALSE)), C312=2015, _xlfn.IFS(E312=1, VLOOKUP(H312, Wage_Info!$B$2:$AD$55, 6, FALSE), E312=2, VLOOKUP(H312, Wage_Info!$B$2:$AD$55, 7, FALSE), E312=3, VLOOKUP(H312, Wage_Info!$B$2:$AD$55, 8, FALSE), E312=4, VLOOKUP(H312, Wage_Info!$B$2:$AD$55, 9, FALSE)), C312=2016, _xlfn.IFS(E312=1, VLOOKUP(H312, Wage_Info!$B$2:$AD$55, 10, FALSE), E312=2, VLOOKUP(H312, Wage_Info!$B$2:$AD$55, 11, FALSE), E312=3, VLOOKUP(H312, Wage_Info!$B$2:$AD$55, 12, FALSE), E312=4, VLOOKUP(H312, Wage_Info!$B$2:$AD$55, 13, FALSE)), C312=2017, _xlfn.IFS(E312=1, VLOOKUP(H312, Wage_Info!$B$2:$AD$55, 14, FALSE), E312=2, VLOOKUP(H312, Wage_Info!$B$2:$AD$55, 15, FALSE)))</f>
        <v>2646607067</v>
      </c>
      <c r="Z312" s="8">
        <f>_xlfn.IFS(C312=2014, _xlfn.IFS(E312=1, VLOOKUP(H312, Wage_Info!$B$2:$AD$55, 16, FALSE), E312=2, VLOOKUP(H312, Wage_Info!$B$2:$AD$55, 17, FALSE), E312=3, VLOOKUP(H312, Wage_Info!$B$2:$AD$55, 18, FALSE), E312=4, VLOOKUP(H312, Wage_Info!$B$2:$AD$55, 19, FALSE)), C312=2015, _xlfn.IFS(E312=1, VLOOKUP(H312, Wage_Info!$B$2:$AD$55, 20, FALSE), E312=2, VLOOKUP(H312, Wage_Info!$B$2:$AD$55, 21, FALSE), E312=3, VLOOKUP(H312, Wage_Info!$B$2:$AD$55, 22, FALSE), E312=4, VLOOKUP(H312, Wage_Info!$B$2:$AD$55, 23, FALSE)), C312=2016, _xlfn.IFS(E312=1, VLOOKUP(H312, Wage_Info!$B$2:$AD$55, 24, FALSE), E312=2, VLOOKUP(H312, Wage_Info!$B$2:$AD$55, 25, FALSE), E312=3, VLOOKUP(H312, Wage_Info!$B$2:$AD$55, 26, FALSE), E312=4, VLOOKUP(H312, Wage_Info!$B$2:$AD$55, 27, FALSE)), C312=2017, _xlfn.IFS(E312=1, VLOOKUP(H312, Wage_Info!$B$2:$AD$55, 28, FALSE), E312=2, VLOOKUP(H312, Wage_Info!$B$2:$AD$55, 29, FALSE)))</f>
        <v>191121259570</v>
      </c>
      <c r="AA312" s="16">
        <f t="shared" si="36"/>
        <v>1.3847789999681615E-2</v>
      </c>
      <c r="AB312">
        <f>Key!C378</f>
        <v>1</v>
      </c>
      <c r="AC312">
        <f t="shared" si="37"/>
        <v>1</v>
      </c>
      <c r="AD312">
        <f t="shared" si="38"/>
        <v>0</v>
      </c>
      <c r="AE312">
        <f t="shared" si="39"/>
        <v>1</v>
      </c>
    </row>
    <row r="313" spans="1:31" x14ac:dyDescent="0.3">
      <c r="A313">
        <v>391</v>
      </c>
      <c r="B313">
        <v>71</v>
      </c>
      <c r="C313">
        <v>2014</v>
      </c>
      <c r="D313">
        <v>8</v>
      </c>
      <c r="E313">
        <f t="shared" si="32"/>
        <v>3</v>
      </c>
      <c r="F313">
        <v>2015</v>
      </c>
      <c r="G313" t="s">
        <v>185</v>
      </c>
      <c r="H313" s="13">
        <f>VALUE(IF(G313="foreign",53,SUBSTITUTE(G313,G313,VLOOKUP(G313,Key!$F$2:$G$55,2,))))</f>
        <v>33</v>
      </c>
      <c r="I313" t="s">
        <v>185</v>
      </c>
      <c r="J313">
        <f>VALUE(_xlfn.IFS(I313="foreign",53,I313="fictional",54,NOT(OR(I313="foreign",I313="fictional")),SUBSTITUTE(I313,I313,VLOOKUP(I313,Key!$F$2:$G$55,2,))))</f>
        <v>33</v>
      </c>
      <c r="K313">
        <f t="shared" si="33"/>
        <v>1</v>
      </c>
      <c r="L313">
        <f>VLOOKUP(H313, Key!$G$2:$J$54, 2)</f>
        <v>3</v>
      </c>
      <c r="M313">
        <f>VLOOKUP(J313, Key!$G$2:$J$54, 2)</f>
        <v>3</v>
      </c>
      <c r="N313">
        <f>VLOOKUP("*"&amp;G313&amp;"*",Key!$M$2:$N$6,2,FALSE)</f>
        <v>2</v>
      </c>
      <c r="O313">
        <f>VLOOKUP("*"&amp;G313&amp;"*",Key!$Q$2:$R$11,2,FALSE)</f>
        <v>3</v>
      </c>
      <c r="P313">
        <v>2960</v>
      </c>
      <c r="Q313" s="8">
        <v>33000000</v>
      </c>
      <c r="R313" t="s">
        <v>246</v>
      </c>
      <c r="S313">
        <f>VLOOKUP(R313, Key!$T$2:$U$27, 2, FALSE)</f>
        <v>6</v>
      </c>
      <c r="T313">
        <f t="shared" si="34"/>
        <v>0</v>
      </c>
      <c r="U313">
        <f>_xlfn.IFS(F313=2017, VLOOKUP(H313, 'State Pop'!$B$2:$F$55,5),F313=2016, VLOOKUP(H313, 'State Pop'!$B$2:$F$55,4), F313=2015, VLOOKUP(H313, 'State Pop'!$B$2:$F$55,3), F313=2014, VLOOKUP(H313, 'State Pop'!$B$2:$F$55,2))</f>
        <v>19819347</v>
      </c>
      <c r="V313">
        <f>_xlfn.IFS(C313=2014, _xlfn.IFS(D313=1, VLOOKUP(H313, Film_Workers!$B$2:$AR$55, 2, FALSE), D313=2, VLOOKUP(H313, Film_Workers!$B$2:$AR$55, 3, FALSE), D313=3, VLOOKUP(H313, Film_Workers!$B$2:$AR$55, 4, FALSE), D313=4, VLOOKUP(H313, Film_Workers!$B$2:$AR$55, 5, FALSE), D313=5, VLOOKUP(H313, Film_Workers!$B$2:$AR$55, 6, FALSE), D313=6, VLOOKUP(H313, Film_Workers!$B$2:$AR$55, 7, FALSE), D313=7, VLOOKUP(H313, Film_Workers!$B$2:$AR$55, 8, FALSE), D313=8, VLOOKUP(H313, Film_Workers!$B$2:$AR$55, 9, FALSE), D313=9, VLOOKUP(H313, Film_Workers!$B$2:$AR$55, 10, FALSE), D313=10, VLOOKUP(H313, Film_Workers!$B$2:$AR$55, 11, FALSE), D313=11, VLOOKUP(H313, Film_Workers!$B$2:$AR$55, 12, FALSE), D313=12, VLOOKUP(H313, Film_Workers!$B$2:$AR$55, 13, FALSE)), C313=2015, _xlfn.IFS(D313=1, VLOOKUP(H313, Film_Workers!$B$2:$AR$55, 14, FALSE), D313=2, VLOOKUP(H313, Film_Workers!$B$2:$AR$55, 15, FALSE), D313=3, VLOOKUP(H313, Film_Workers!$B$2:$AR$55, 16, FALSE), D313=4, VLOOKUP(H313, Film_Workers!$B$2:$AR$55, 17, FALSE), D313=5, VLOOKUP(H313, Film_Workers!$B$2:$AR$55, 18, FALSE), D313=6, VLOOKUP(H313, Film_Workers!$B$2:$AR$55, 19, FALSE), D313=7, VLOOKUP(H313, Film_Workers!$B$2:$AR$55, 20, FALSE), D313=8, VLOOKUP(H313, Film_Workers!$B$2:$AR$55, 21, FALSE), D313=9, VLOOKUP(H313, Film_Workers!$B$2:$AR$55, 22, FALSE), D313=10, VLOOKUP(H313, Film_Workers!$B$2:$AR$55, 23, FALSE), D313=11, VLOOKUP(H313, Film_Workers!$B$2:$AR$55, 24, FALSE), D313=12, VLOOKUP(H313, Film_Workers!$B$2:$AR$55, 25, FALSE)), C313=2016, _xlfn.IFS(D313=1, VLOOKUP(H313, Film_Workers!$B$2:$AR$55, 26, FALSE), D313=2, VLOOKUP(H313, Film_Workers!$B$2:$AR$55, 27, FALSE), D313=3, VLOOKUP(H313, Film_Workers!$B$2:$AR$55, 28, FALSE), D313=4, VLOOKUP(H313, Film_Workers!$B$2:$AR$55, 29, FALSE), D313=5, VLOOKUP(H313, Film_Workers!$B$2:$AR$55, 30, FALSE), D313=6, VLOOKUP(H313, Film_Workers!$B$2:$AR$55, 31, FALSE), D313=7, VLOOKUP(H313, Film_Workers!$B$2:$AR$55, 32, FALSE), D313=8, VLOOKUP(H313, Film_Workers!$B$2:$AR$55, 33, FALSE), D313=9, VLOOKUP(H313, Film_Workers!$B$2:$AR$55, 34, FALSE), D313=10, VLOOKUP(H313, Film_Workers!$B$2:$AR$55, 35, FALSE), D313=11, VLOOKUP(H313, Film_Workers!$B$2:$AR$55, 36, FALSE), D313=12, VLOOKUP(H313, Film_Workers!$B$2:$AR$55, 37, FALSE)), C313=2017, _xlfn.IFS(D313=1, VLOOKUP(H313, Film_Workers!$B$2:$AR$55, 38, FALSE), D313=2, VLOOKUP(H313, Film_Workers!$B$2:$AR$55, 39, FALSE), D313=3, VLOOKUP(H313, Film_Workers!$B$2:$AR$55, 40, FALSE), D313=4, VLOOKUP(H313, Film_Workers!$B$2:$AR$55, 41, FALSE), D313=5, VLOOKUP(H313, Film_Workers!$B$2:$AR$55, 42, FALSE), D313=6, VLOOKUP(H313, Film_Workers!$B$2:$AR$55, 43)))</f>
        <v>45660</v>
      </c>
      <c r="W313">
        <f>_xlfn.IFS(C313=2014, _xlfn.IFS(D313=1, VLOOKUP(H313, Priv_Workers!$B$2:$AR$55, 2, FALSE), D313=2, VLOOKUP(H313, Priv_Workers!$B$2:$AR$55, 3, FALSE), D313=3, VLOOKUP(H313, Priv_Workers!$B$2:$AR$55, 4, FALSE), D313=4, VLOOKUP(H313, Priv_Workers!$B$2:$AR$55, 5, FALSE), D313=5, VLOOKUP(H313, Priv_Workers!$B$2:$AR$55, 6, FALSE), D313=6, VLOOKUP(H313, Priv_Workers!$B$2:$AR$55, 7, FALSE), D313=7, VLOOKUP(H313, Priv_Workers!$B$2:$AR$55, 8, FALSE), D313=8, VLOOKUP(H313, Priv_Workers!$B$2:$AR$55, 9, FALSE), D313=9, VLOOKUP(H313, Priv_Workers!$B$2:$AR$55, 10, FALSE), D313=10, VLOOKUP(H313, Priv_Workers!$B$2:$AR$55, 11, FALSE), D313=11, VLOOKUP(H313, Priv_Workers!$B$2:$AR$55, 12, FALSE), D313=12, VLOOKUP(H313, Priv_Workers!$B$2:$AR$55, 13, FALSE)), C313=2015, _xlfn.IFS(D313=1, VLOOKUP(H313, Priv_Workers!$B$2:$AR$55, 14, FALSE), D313=2, VLOOKUP(H313, Priv_Workers!$B$2:$AR$55, 15, FALSE), D313=3, VLOOKUP(H313, Priv_Workers!$B$2:$AR$55, 16, FALSE), D313=4, VLOOKUP(H313, Priv_Workers!$B$2:$AR$55, 17, FALSE), D313=5, VLOOKUP(H313, Priv_Workers!$B$2:$AR$55, 18, FALSE), D313=6, VLOOKUP(H313, Priv_Workers!$B$2:$AR$55, 19, FALSE), D313=7, VLOOKUP(H313, Priv_Workers!$B$2:$AR$55, 20, FALSE), D313=8, VLOOKUP(H313, Priv_Workers!$B$2:$AR$55, 21, FALSE), D313=9, VLOOKUP(H313, Priv_Workers!$B$2:$AR$55, 22, FALSE), D313=10, VLOOKUP(H313, Priv_Workers!$B$2:$AR$55, 23, FALSE), D313=11, VLOOKUP(H313, Priv_Workers!$B$2:$AR$55, 24, FALSE), D313=12, VLOOKUP(H313, Priv_Workers!$B$2:$AR$55, 25, FALSE)), C313=2016, _xlfn.IFS(D313=1, VLOOKUP(H313, Priv_Workers!$B$2:$AR$55, 26, FALSE), D313=2, VLOOKUP(H313, Priv_Workers!$B$2:$AR$55, 27, FALSE), D313=3, VLOOKUP(H313, Priv_Workers!$B$2:$AR$55, 28, FALSE), D313=4, VLOOKUP(H313, Priv_Workers!$B$2:$AR$55, 29, FALSE), D313=5, VLOOKUP(H313, Priv_Workers!$B$2:$AR$55, 30, FALSE), D313=6, VLOOKUP(H313, Priv_Workers!$B$2:$AR$55, 31, FALSE), D313=7, VLOOKUP(H313, Priv_Workers!$B$2:$AR$55, 32, FALSE), D313=8, VLOOKUP(H313, Priv_Workers!$B$2:$AR$55, 33, FALSE), D313=9, VLOOKUP(H313, Priv_Workers!$B$2:$AR$55, 34, FALSE), D313=10, VLOOKUP(H313, Priv_Workers!$B$2:$AR$55, 35, FALSE), D313=11, VLOOKUP(H313, Priv_Workers!$B$2:$AR$55, 36, FALSE), D313=12, VLOOKUP(H313, Priv_Workers!$B$2:$AR$55, 37, FALSE)), C313=2017, _xlfn.IFS(D313=1, VLOOKUP(H313, Priv_Workers!$B$2:$AR$55, 38, FALSE), D313=2, VLOOKUP(H313, Priv_Workers!$B$2:$AR$55, 39, FALSE), D313=3, VLOOKUP(H313, Priv_Workers!$B$2:$AR$55, 40, FALSE), D313=4, VLOOKUP(H313, Priv_Workers!$B$2:$AR$55, 41, FALSE), D313=5, VLOOKUP(H313, Priv_Workers!$B$2:$AR$55, 42, FALSE), D313=6, VLOOKUP(H313, Priv_Workers!$B$2:$AR$55, 43)))</f>
        <v>7551078</v>
      </c>
      <c r="X313" s="15">
        <f t="shared" si="35"/>
        <v>6.0468187456148648E-3</v>
      </c>
      <c r="Y313" s="8">
        <f>_xlfn.IFS(C313=2014, _xlfn.IFS(E313=1, VLOOKUP(H313, Wage_Info!$B$2:$AD$55, 2, FALSE), E313=2, VLOOKUP(H313, Wage_Info!$B$2:$AD$55, 3, FALSE), E313=3, VLOOKUP(H313, Wage_Info!$B$2:$AD$55, 4, FALSE), E313=4, VLOOKUP(H313, Wage_Info!$B$2:$AD$55, 5, FALSE)), C313=2015, _xlfn.IFS(E313=1, VLOOKUP(H313, Wage_Info!$B$2:$AD$55, 6, FALSE), E313=2, VLOOKUP(H313, Wage_Info!$B$2:$AD$55, 7, FALSE), E313=3, VLOOKUP(H313, Wage_Info!$B$2:$AD$55, 8, FALSE), E313=4, VLOOKUP(H313, Wage_Info!$B$2:$AD$55, 9, FALSE)), C313=2016, _xlfn.IFS(E313=1, VLOOKUP(H313, Wage_Info!$B$2:$AD$55, 10, FALSE), E313=2, VLOOKUP(H313, Wage_Info!$B$2:$AD$55, 11, FALSE), E313=3, VLOOKUP(H313, Wage_Info!$B$2:$AD$55, 12, FALSE), E313=4, VLOOKUP(H313, Wage_Info!$B$2:$AD$55, 13, FALSE)), C313=2017, _xlfn.IFS(E313=1, VLOOKUP(H313, Wage_Info!$B$2:$AD$55, 14, FALSE), E313=2, VLOOKUP(H313, Wage_Info!$B$2:$AD$55, 15, FALSE)))</f>
        <v>1113082116</v>
      </c>
      <c r="Z313" s="8">
        <f>_xlfn.IFS(C313=2014, _xlfn.IFS(E313=1, VLOOKUP(H313, Wage_Info!$B$2:$AD$55, 16, FALSE), E313=2, VLOOKUP(H313, Wage_Info!$B$2:$AD$55, 17, FALSE), E313=3, VLOOKUP(H313, Wage_Info!$B$2:$AD$55, 18, FALSE), E313=4, VLOOKUP(H313, Wage_Info!$B$2:$AD$55, 19, FALSE)), C313=2015, _xlfn.IFS(E313=1, VLOOKUP(H313, Wage_Info!$B$2:$AD$55, 20, FALSE), E313=2, VLOOKUP(H313, Wage_Info!$B$2:$AD$55, 21, FALSE), E313=3, VLOOKUP(H313, Wage_Info!$B$2:$AD$55, 22, FALSE), E313=4, VLOOKUP(H313, Wage_Info!$B$2:$AD$55, 23, FALSE)), C313=2016, _xlfn.IFS(E313=1, VLOOKUP(H313, Wage_Info!$B$2:$AD$55, 24, FALSE), E313=2, VLOOKUP(H313, Wage_Info!$B$2:$AD$55, 25, FALSE), E313=3, VLOOKUP(H313, Wage_Info!$B$2:$AD$55, 26, FALSE), E313=4, VLOOKUP(H313, Wage_Info!$B$2:$AD$55, 27, FALSE)), C313=2017, _xlfn.IFS(E313=1, VLOOKUP(H313, Wage_Info!$B$2:$AD$55, 28, FALSE), E313=2, VLOOKUP(H313, Wage_Info!$B$2:$AD$55, 29, FALSE)))</f>
        <v>113039621155</v>
      </c>
      <c r="AA313" s="16">
        <f t="shared" si="36"/>
        <v>9.8468316208680587E-3</v>
      </c>
      <c r="AB313">
        <f>Key!C392</f>
        <v>1</v>
      </c>
      <c r="AC313">
        <f t="shared" si="37"/>
        <v>0</v>
      </c>
      <c r="AD313">
        <f t="shared" si="38"/>
        <v>1</v>
      </c>
      <c r="AE313">
        <f t="shared" si="39"/>
        <v>1</v>
      </c>
    </row>
    <row r="314" spans="1:31" x14ac:dyDescent="0.3">
      <c r="A314">
        <v>404</v>
      </c>
      <c r="B314">
        <v>84</v>
      </c>
      <c r="C314">
        <v>2014</v>
      </c>
      <c r="D314">
        <v>8</v>
      </c>
      <c r="E314">
        <f t="shared" si="32"/>
        <v>3</v>
      </c>
      <c r="F314">
        <v>2015</v>
      </c>
      <c r="G314" t="s">
        <v>295</v>
      </c>
      <c r="H314" s="13">
        <f>VALUE(IF(G314="foreign",53,SUBSTITUTE(G314,G314,VLOOKUP(G314,Key!$F$2:$G$55,2,))))</f>
        <v>14</v>
      </c>
      <c r="I314" t="s">
        <v>216</v>
      </c>
      <c r="J314">
        <f>VALUE(_xlfn.IFS(I314="foreign",53,I314="fictional",54,NOT(OR(I314="foreign",I314="fictional")),SUBSTITUTE(I314,I314,VLOOKUP(I314,Key!$F$2:$G$55,2,))))</f>
        <v>54</v>
      </c>
      <c r="K314">
        <f t="shared" si="33"/>
        <v>0</v>
      </c>
      <c r="L314">
        <f>VLOOKUP(H314, Key!$G$2:$J$54, 2)</f>
        <v>3</v>
      </c>
      <c r="M314">
        <f>VLOOKUP(J314, Key!$G$2:$J$54, 2)</f>
        <v>0</v>
      </c>
      <c r="N314">
        <f>VLOOKUP("*"&amp;G314&amp;"*",Key!$M$2:$N$6,2,FALSE)</f>
        <v>1</v>
      </c>
      <c r="O314">
        <f>VLOOKUP("*"&amp;G314&amp;"*",Key!$Q$2:$R$11,2,FALSE)</f>
        <v>1</v>
      </c>
      <c r="P314">
        <v>2799</v>
      </c>
      <c r="Q314" s="8">
        <v>10000000</v>
      </c>
      <c r="R314" t="s">
        <v>174</v>
      </c>
      <c r="S314">
        <f>VLOOKUP(R314, Key!$T$2:$U$27, 2, FALSE)</f>
        <v>1</v>
      </c>
      <c r="T314">
        <f t="shared" si="34"/>
        <v>0</v>
      </c>
      <c r="U314">
        <f>_xlfn.IFS(F314=2017, VLOOKUP(H314, 'State Pop'!$B$2:$F$55,5),F314=2016, VLOOKUP(H314, 'State Pop'!$B$2:$F$55,4), F314=2015, VLOOKUP(H314, 'State Pop'!$B$2:$F$55,3), F314=2014, VLOOKUP(H314, 'State Pop'!$B$2:$F$55,2))</f>
        <v>12862051</v>
      </c>
      <c r="V314">
        <f>_xlfn.IFS(C314=2014, _xlfn.IFS(D314=1, VLOOKUP(H314, Film_Workers!$B$2:$AR$55, 2, FALSE), D314=2, VLOOKUP(H314, Film_Workers!$B$2:$AR$55, 3, FALSE), D314=3, VLOOKUP(H314, Film_Workers!$B$2:$AR$55, 4, FALSE), D314=4, VLOOKUP(H314, Film_Workers!$B$2:$AR$55, 5, FALSE), D314=5, VLOOKUP(H314, Film_Workers!$B$2:$AR$55, 6, FALSE), D314=6, VLOOKUP(H314, Film_Workers!$B$2:$AR$55, 7, FALSE), D314=7, VLOOKUP(H314, Film_Workers!$B$2:$AR$55, 8, FALSE), D314=8, VLOOKUP(H314, Film_Workers!$B$2:$AR$55, 9, FALSE), D314=9, VLOOKUP(H314, Film_Workers!$B$2:$AR$55, 10, FALSE), D314=10, VLOOKUP(H314, Film_Workers!$B$2:$AR$55, 11, FALSE), D314=11, VLOOKUP(H314, Film_Workers!$B$2:$AR$55, 12, FALSE), D314=12, VLOOKUP(H314, Film_Workers!$B$2:$AR$55, 13, FALSE)), C314=2015, _xlfn.IFS(D314=1, VLOOKUP(H314, Film_Workers!$B$2:$AR$55, 14, FALSE), D314=2, VLOOKUP(H314, Film_Workers!$B$2:$AR$55, 15, FALSE), D314=3, VLOOKUP(H314, Film_Workers!$B$2:$AR$55, 16, FALSE), D314=4, VLOOKUP(H314, Film_Workers!$B$2:$AR$55, 17, FALSE), D314=5, VLOOKUP(H314, Film_Workers!$B$2:$AR$55, 18, FALSE), D314=6, VLOOKUP(H314, Film_Workers!$B$2:$AR$55, 19, FALSE), D314=7, VLOOKUP(H314, Film_Workers!$B$2:$AR$55, 20, FALSE), D314=8, VLOOKUP(H314, Film_Workers!$B$2:$AR$55, 21, FALSE), D314=9, VLOOKUP(H314, Film_Workers!$B$2:$AR$55, 22, FALSE), D314=10, VLOOKUP(H314, Film_Workers!$B$2:$AR$55, 23, FALSE), D314=11, VLOOKUP(H314, Film_Workers!$B$2:$AR$55, 24, FALSE), D314=12, VLOOKUP(H314, Film_Workers!$B$2:$AR$55, 25, FALSE)), C314=2016, _xlfn.IFS(D314=1, VLOOKUP(H314, Film_Workers!$B$2:$AR$55, 26, FALSE), D314=2, VLOOKUP(H314, Film_Workers!$B$2:$AR$55, 27, FALSE), D314=3, VLOOKUP(H314, Film_Workers!$B$2:$AR$55, 28, FALSE), D314=4, VLOOKUP(H314, Film_Workers!$B$2:$AR$55, 29, FALSE), D314=5, VLOOKUP(H314, Film_Workers!$B$2:$AR$55, 30, FALSE), D314=6, VLOOKUP(H314, Film_Workers!$B$2:$AR$55, 31, FALSE), D314=7, VLOOKUP(H314, Film_Workers!$B$2:$AR$55, 32, FALSE), D314=8, VLOOKUP(H314, Film_Workers!$B$2:$AR$55, 33, FALSE), D314=9, VLOOKUP(H314, Film_Workers!$B$2:$AR$55, 34, FALSE), D314=10, VLOOKUP(H314, Film_Workers!$B$2:$AR$55, 35, FALSE), D314=11, VLOOKUP(H314, Film_Workers!$B$2:$AR$55, 36, FALSE), D314=12, VLOOKUP(H314, Film_Workers!$B$2:$AR$55, 37, FALSE)), C314=2017, _xlfn.IFS(D314=1, VLOOKUP(H314, Film_Workers!$B$2:$AR$55, 38, FALSE), D314=2, VLOOKUP(H314, Film_Workers!$B$2:$AR$55, 39, FALSE), D314=3, VLOOKUP(H314, Film_Workers!$B$2:$AR$55, 40, FALSE), D314=4, VLOOKUP(H314, Film_Workers!$B$2:$AR$55, 41, FALSE), D314=5, VLOOKUP(H314, Film_Workers!$B$2:$AR$55, 42, FALSE), D314=6, VLOOKUP(H314, Film_Workers!$B$2:$AR$55, 43)))</f>
        <v>2093</v>
      </c>
      <c r="W314">
        <f>_xlfn.IFS(C314=2014, _xlfn.IFS(D314=1, VLOOKUP(H314, Priv_Workers!$B$2:$AR$55, 2, FALSE), D314=2, VLOOKUP(H314, Priv_Workers!$B$2:$AR$55, 3, FALSE), D314=3, VLOOKUP(H314, Priv_Workers!$B$2:$AR$55, 4, FALSE), D314=4, VLOOKUP(H314, Priv_Workers!$B$2:$AR$55, 5, FALSE), D314=5, VLOOKUP(H314, Priv_Workers!$B$2:$AR$55, 6, FALSE), D314=6, VLOOKUP(H314, Priv_Workers!$B$2:$AR$55, 7, FALSE), D314=7, VLOOKUP(H314, Priv_Workers!$B$2:$AR$55, 8, FALSE), D314=8, VLOOKUP(H314, Priv_Workers!$B$2:$AR$55, 9, FALSE), D314=9, VLOOKUP(H314, Priv_Workers!$B$2:$AR$55, 10, FALSE), D314=10, VLOOKUP(H314, Priv_Workers!$B$2:$AR$55, 11, FALSE), D314=11, VLOOKUP(H314, Priv_Workers!$B$2:$AR$55, 12, FALSE), D314=12, VLOOKUP(H314, Priv_Workers!$B$2:$AR$55, 13, FALSE)), C314=2015, _xlfn.IFS(D314=1, VLOOKUP(H314, Priv_Workers!$B$2:$AR$55, 14, FALSE), D314=2, VLOOKUP(H314, Priv_Workers!$B$2:$AR$55, 15, FALSE), D314=3, VLOOKUP(H314, Priv_Workers!$B$2:$AR$55, 16, FALSE), D314=4, VLOOKUP(H314, Priv_Workers!$B$2:$AR$55, 17, FALSE), D314=5, VLOOKUP(H314, Priv_Workers!$B$2:$AR$55, 18, FALSE), D314=6, VLOOKUP(H314, Priv_Workers!$B$2:$AR$55, 19, FALSE), D314=7, VLOOKUP(H314, Priv_Workers!$B$2:$AR$55, 20, FALSE), D314=8, VLOOKUP(H314, Priv_Workers!$B$2:$AR$55, 21, FALSE), D314=9, VLOOKUP(H314, Priv_Workers!$B$2:$AR$55, 22, FALSE), D314=10, VLOOKUP(H314, Priv_Workers!$B$2:$AR$55, 23, FALSE), D314=11, VLOOKUP(H314, Priv_Workers!$B$2:$AR$55, 24, FALSE), D314=12, VLOOKUP(H314, Priv_Workers!$B$2:$AR$55, 25, FALSE)), C314=2016, _xlfn.IFS(D314=1, VLOOKUP(H314, Priv_Workers!$B$2:$AR$55, 26, FALSE), D314=2, VLOOKUP(H314, Priv_Workers!$B$2:$AR$55, 27, FALSE), D314=3, VLOOKUP(H314, Priv_Workers!$B$2:$AR$55, 28, FALSE), D314=4, VLOOKUP(H314, Priv_Workers!$B$2:$AR$55, 29, FALSE), D314=5, VLOOKUP(H314, Priv_Workers!$B$2:$AR$55, 30, FALSE), D314=6, VLOOKUP(H314, Priv_Workers!$B$2:$AR$55, 31, FALSE), D314=7, VLOOKUP(H314, Priv_Workers!$B$2:$AR$55, 32, FALSE), D314=8, VLOOKUP(H314, Priv_Workers!$B$2:$AR$55, 33, FALSE), D314=9, VLOOKUP(H314, Priv_Workers!$B$2:$AR$55, 34, FALSE), D314=10, VLOOKUP(H314, Priv_Workers!$B$2:$AR$55, 35, FALSE), D314=11, VLOOKUP(H314, Priv_Workers!$B$2:$AR$55, 36, FALSE), D314=12, VLOOKUP(H314, Priv_Workers!$B$2:$AR$55, 37, FALSE)), C314=2017, _xlfn.IFS(D314=1, VLOOKUP(H314, Priv_Workers!$B$2:$AR$55, 38, FALSE), D314=2, VLOOKUP(H314, Priv_Workers!$B$2:$AR$55, 39, FALSE), D314=3, VLOOKUP(H314, Priv_Workers!$B$2:$AR$55, 40, FALSE), D314=4, VLOOKUP(H314, Priv_Workers!$B$2:$AR$55, 41, FALSE), D314=5, VLOOKUP(H314, Priv_Workers!$B$2:$AR$55, 42, FALSE), D314=6, VLOOKUP(H314, Priv_Workers!$B$2:$AR$55, 43)))</f>
        <v>5043124</v>
      </c>
      <c r="X314" s="15">
        <f t="shared" si="35"/>
        <v>4.1502053092487909E-4</v>
      </c>
      <c r="Y314" s="8">
        <f>_xlfn.IFS(C314=2014, _xlfn.IFS(E314=1, VLOOKUP(H314, Wage_Info!$B$2:$AD$55, 2, FALSE), E314=2, VLOOKUP(H314, Wage_Info!$B$2:$AD$55, 3, FALSE), E314=3, VLOOKUP(H314, Wage_Info!$B$2:$AD$55, 4, FALSE), E314=4, VLOOKUP(H314, Wage_Info!$B$2:$AD$55, 5, FALSE)), C314=2015, _xlfn.IFS(E314=1, VLOOKUP(H314, Wage_Info!$B$2:$AD$55, 6, FALSE), E314=2, VLOOKUP(H314, Wage_Info!$B$2:$AD$55, 7, FALSE), E314=3, VLOOKUP(H314, Wage_Info!$B$2:$AD$55, 8, FALSE), E314=4, VLOOKUP(H314, Wage_Info!$B$2:$AD$55, 9, FALSE)), C314=2016, _xlfn.IFS(E314=1, VLOOKUP(H314, Wage_Info!$B$2:$AD$55, 10, FALSE), E314=2, VLOOKUP(H314, Wage_Info!$B$2:$AD$55, 11, FALSE), E314=3, VLOOKUP(H314, Wage_Info!$B$2:$AD$55, 12, FALSE), E314=4, VLOOKUP(H314, Wage_Info!$B$2:$AD$55, 13, FALSE)), C314=2017, _xlfn.IFS(E314=1, VLOOKUP(H314, Wage_Info!$B$2:$AD$55, 14, FALSE), E314=2, VLOOKUP(H314, Wage_Info!$B$2:$AD$55, 15, FALSE)))</f>
        <v>40680006</v>
      </c>
      <c r="Z314" s="8">
        <f>_xlfn.IFS(C314=2014, _xlfn.IFS(E314=1, VLOOKUP(H314, Wage_Info!$B$2:$AD$55, 16, FALSE), E314=2, VLOOKUP(H314, Wage_Info!$B$2:$AD$55, 17, FALSE), E314=3, VLOOKUP(H314, Wage_Info!$B$2:$AD$55, 18, FALSE), E314=4, VLOOKUP(H314, Wage_Info!$B$2:$AD$55, 19, FALSE)), C314=2015, _xlfn.IFS(E314=1, VLOOKUP(H314, Wage_Info!$B$2:$AD$55, 20, FALSE), E314=2, VLOOKUP(H314, Wage_Info!$B$2:$AD$55, 21, FALSE), E314=3, VLOOKUP(H314, Wage_Info!$B$2:$AD$55, 22, FALSE), E314=4, VLOOKUP(H314, Wage_Info!$B$2:$AD$55, 23, FALSE)), C314=2016, _xlfn.IFS(E314=1, VLOOKUP(H314, Wage_Info!$B$2:$AD$55, 24, FALSE), E314=2, VLOOKUP(H314, Wage_Info!$B$2:$AD$55, 25, FALSE), E314=3, VLOOKUP(H314, Wage_Info!$B$2:$AD$55, 26, FALSE), E314=4, VLOOKUP(H314, Wage_Info!$B$2:$AD$55, 27, FALSE)), C314=2017, _xlfn.IFS(E314=1, VLOOKUP(H314, Wage_Info!$B$2:$AD$55, 28, FALSE), E314=2, VLOOKUP(H314, Wage_Info!$B$2:$AD$55, 29, FALSE)))</f>
        <v>64190819467</v>
      </c>
      <c r="AA314" s="16">
        <f t="shared" si="36"/>
        <v>6.3373557679713487E-4</v>
      </c>
      <c r="AB314">
        <f>Key!C405</f>
        <v>1</v>
      </c>
      <c r="AC314">
        <f t="shared" si="37"/>
        <v>0</v>
      </c>
      <c r="AD314">
        <f t="shared" si="38"/>
        <v>0</v>
      </c>
      <c r="AE314">
        <f t="shared" si="39"/>
        <v>0</v>
      </c>
    </row>
    <row r="315" spans="1:31" x14ac:dyDescent="0.3">
      <c r="A315">
        <v>429</v>
      </c>
      <c r="B315">
        <v>109</v>
      </c>
      <c r="C315">
        <v>2014</v>
      </c>
      <c r="D315">
        <v>8</v>
      </c>
      <c r="E315">
        <f t="shared" si="32"/>
        <v>3</v>
      </c>
      <c r="F315">
        <v>2015</v>
      </c>
      <c r="G315" t="s">
        <v>184</v>
      </c>
      <c r="H315" s="13">
        <f>VALUE(IF(G315="foreign",53,SUBSTITUTE(G315,G315,VLOOKUP(G315,Key!$F$2:$G$55,2,))))</f>
        <v>5</v>
      </c>
      <c r="I315" t="s">
        <v>184</v>
      </c>
      <c r="J315">
        <f>VALUE(_xlfn.IFS(I315="foreign",53,I315="fictional",54,NOT(OR(I315="foreign",I315="fictional")),SUBSTITUTE(I315,I315,VLOOKUP(I315,Key!$F$2:$G$55,2,))))</f>
        <v>5</v>
      </c>
      <c r="K315">
        <f t="shared" si="33"/>
        <v>1</v>
      </c>
      <c r="L315">
        <f>VLOOKUP(H315, Key!$G$2:$J$54, 2)</f>
        <v>3</v>
      </c>
      <c r="M315">
        <f>VLOOKUP(J315, Key!$G$2:$J$54, 2)</f>
        <v>3</v>
      </c>
      <c r="N315">
        <f>VLOOKUP("*"&amp;G315&amp;"*",Key!$M$2:$N$6,2,FALSE)</f>
        <v>4</v>
      </c>
      <c r="O315">
        <f>VLOOKUP("*"&amp;G315&amp;"*",Key!$Q$2:$R$11,2,FALSE)</f>
        <v>6</v>
      </c>
      <c r="P315">
        <v>2333</v>
      </c>
      <c r="Q315" s="8">
        <v>2000000</v>
      </c>
      <c r="R315" t="s">
        <v>176</v>
      </c>
      <c r="S315">
        <f>VLOOKUP(R315, Key!$T$2:$U$27, 2, FALSE)</f>
        <v>3</v>
      </c>
      <c r="T315">
        <f t="shared" si="34"/>
        <v>0</v>
      </c>
      <c r="U315">
        <f>_xlfn.IFS(F315=2017, VLOOKUP(H315, 'State Pop'!$B$2:$F$55,5),F315=2016, VLOOKUP(H315, 'State Pop'!$B$2:$F$55,4), F315=2015, VLOOKUP(H315, 'State Pop'!$B$2:$F$55,3), F315=2014, VLOOKUP(H315, 'State Pop'!$B$2:$F$55,2))</f>
        <v>39032444</v>
      </c>
      <c r="V315">
        <f>_xlfn.IFS(C315=2014, _xlfn.IFS(D315=1, VLOOKUP(H315, Film_Workers!$B$2:$AR$55, 2, FALSE), D315=2, VLOOKUP(H315, Film_Workers!$B$2:$AR$55, 3, FALSE), D315=3, VLOOKUP(H315, Film_Workers!$B$2:$AR$55, 4, FALSE), D315=4, VLOOKUP(H315, Film_Workers!$B$2:$AR$55, 5, FALSE), D315=5, VLOOKUP(H315, Film_Workers!$B$2:$AR$55, 6, FALSE), D315=6, VLOOKUP(H315, Film_Workers!$B$2:$AR$55, 7, FALSE), D315=7, VLOOKUP(H315, Film_Workers!$B$2:$AR$55, 8, FALSE), D315=8, VLOOKUP(H315, Film_Workers!$B$2:$AR$55, 9, FALSE), D315=9, VLOOKUP(H315, Film_Workers!$B$2:$AR$55, 10, FALSE), D315=10, VLOOKUP(H315, Film_Workers!$B$2:$AR$55, 11, FALSE), D315=11, VLOOKUP(H315, Film_Workers!$B$2:$AR$55, 12, FALSE), D315=12, VLOOKUP(H315, Film_Workers!$B$2:$AR$55, 13, FALSE)), C315=2015, _xlfn.IFS(D315=1, VLOOKUP(H315, Film_Workers!$B$2:$AR$55, 14, FALSE), D315=2, VLOOKUP(H315, Film_Workers!$B$2:$AR$55, 15, FALSE), D315=3, VLOOKUP(H315, Film_Workers!$B$2:$AR$55, 16, FALSE), D315=4, VLOOKUP(H315, Film_Workers!$B$2:$AR$55, 17, FALSE), D315=5, VLOOKUP(H315, Film_Workers!$B$2:$AR$55, 18, FALSE), D315=6, VLOOKUP(H315, Film_Workers!$B$2:$AR$55, 19, FALSE), D315=7, VLOOKUP(H315, Film_Workers!$B$2:$AR$55, 20, FALSE), D315=8, VLOOKUP(H315, Film_Workers!$B$2:$AR$55, 21, FALSE), D315=9, VLOOKUP(H315, Film_Workers!$B$2:$AR$55, 22, FALSE), D315=10, VLOOKUP(H315, Film_Workers!$B$2:$AR$55, 23, FALSE), D315=11, VLOOKUP(H315, Film_Workers!$B$2:$AR$55, 24, FALSE), D315=12, VLOOKUP(H315, Film_Workers!$B$2:$AR$55, 25, FALSE)), C315=2016, _xlfn.IFS(D315=1, VLOOKUP(H315, Film_Workers!$B$2:$AR$55, 26, FALSE), D315=2, VLOOKUP(H315, Film_Workers!$B$2:$AR$55, 27, FALSE), D315=3, VLOOKUP(H315, Film_Workers!$B$2:$AR$55, 28, FALSE), D315=4, VLOOKUP(H315, Film_Workers!$B$2:$AR$55, 29, FALSE), D315=5, VLOOKUP(H315, Film_Workers!$B$2:$AR$55, 30, FALSE), D315=6, VLOOKUP(H315, Film_Workers!$B$2:$AR$55, 31, FALSE), D315=7, VLOOKUP(H315, Film_Workers!$B$2:$AR$55, 32, FALSE), D315=8, VLOOKUP(H315, Film_Workers!$B$2:$AR$55, 33, FALSE), D315=9, VLOOKUP(H315, Film_Workers!$B$2:$AR$55, 34, FALSE), D315=10, VLOOKUP(H315, Film_Workers!$B$2:$AR$55, 35, FALSE), D315=11, VLOOKUP(H315, Film_Workers!$B$2:$AR$55, 36, FALSE), D315=12, VLOOKUP(H315, Film_Workers!$B$2:$AR$55, 37, FALSE)), C315=2017, _xlfn.IFS(D315=1, VLOOKUP(H315, Film_Workers!$B$2:$AR$55, 38, FALSE), D315=2, VLOOKUP(H315, Film_Workers!$B$2:$AR$55, 39, FALSE), D315=3, VLOOKUP(H315, Film_Workers!$B$2:$AR$55, 40, FALSE), D315=4, VLOOKUP(H315, Film_Workers!$B$2:$AR$55, 41, FALSE), D315=5, VLOOKUP(H315, Film_Workers!$B$2:$AR$55, 42, FALSE), D315=6, VLOOKUP(H315, Film_Workers!$B$2:$AR$55, 43)))</f>
        <v>111021</v>
      </c>
      <c r="W315">
        <f>_xlfn.IFS(C315=2014, _xlfn.IFS(D315=1, VLOOKUP(H315, Priv_Workers!$B$2:$AR$55, 2, FALSE), D315=2, VLOOKUP(H315, Priv_Workers!$B$2:$AR$55, 3, FALSE), D315=3, VLOOKUP(H315, Priv_Workers!$B$2:$AR$55, 4, FALSE), D315=4, VLOOKUP(H315, Priv_Workers!$B$2:$AR$55, 5, FALSE), D315=5, VLOOKUP(H315, Priv_Workers!$B$2:$AR$55, 6, FALSE), D315=6, VLOOKUP(H315, Priv_Workers!$B$2:$AR$55, 7, FALSE), D315=7, VLOOKUP(H315, Priv_Workers!$B$2:$AR$55, 8, FALSE), D315=8, VLOOKUP(H315, Priv_Workers!$B$2:$AR$55, 9, FALSE), D315=9, VLOOKUP(H315, Priv_Workers!$B$2:$AR$55, 10, FALSE), D315=10, VLOOKUP(H315, Priv_Workers!$B$2:$AR$55, 11, FALSE), D315=11, VLOOKUP(H315, Priv_Workers!$B$2:$AR$55, 12, FALSE), D315=12, VLOOKUP(H315, Priv_Workers!$B$2:$AR$55, 13, FALSE)), C315=2015, _xlfn.IFS(D315=1, VLOOKUP(H315, Priv_Workers!$B$2:$AR$55, 14, FALSE), D315=2, VLOOKUP(H315, Priv_Workers!$B$2:$AR$55, 15, FALSE), D315=3, VLOOKUP(H315, Priv_Workers!$B$2:$AR$55, 16, FALSE), D315=4, VLOOKUP(H315, Priv_Workers!$B$2:$AR$55, 17, FALSE), D315=5, VLOOKUP(H315, Priv_Workers!$B$2:$AR$55, 18, FALSE), D315=6, VLOOKUP(H315, Priv_Workers!$B$2:$AR$55, 19, FALSE), D315=7, VLOOKUP(H315, Priv_Workers!$B$2:$AR$55, 20, FALSE), D315=8, VLOOKUP(H315, Priv_Workers!$B$2:$AR$55, 21, FALSE), D315=9, VLOOKUP(H315, Priv_Workers!$B$2:$AR$55, 22, FALSE), D315=10, VLOOKUP(H315, Priv_Workers!$B$2:$AR$55, 23, FALSE), D315=11, VLOOKUP(H315, Priv_Workers!$B$2:$AR$55, 24, FALSE), D315=12, VLOOKUP(H315, Priv_Workers!$B$2:$AR$55, 25, FALSE)), C315=2016, _xlfn.IFS(D315=1, VLOOKUP(H315, Priv_Workers!$B$2:$AR$55, 26, FALSE), D315=2, VLOOKUP(H315, Priv_Workers!$B$2:$AR$55, 27, FALSE), D315=3, VLOOKUP(H315, Priv_Workers!$B$2:$AR$55, 28, FALSE), D315=4, VLOOKUP(H315, Priv_Workers!$B$2:$AR$55, 29, FALSE), D315=5, VLOOKUP(H315, Priv_Workers!$B$2:$AR$55, 30, FALSE), D315=6, VLOOKUP(H315, Priv_Workers!$B$2:$AR$55, 31, FALSE), D315=7, VLOOKUP(H315, Priv_Workers!$B$2:$AR$55, 32, FALSE), D315=8, VLOOKUP(H315, Priv_Workers!$B$2:$AR$55, 33, FALSE), D315=9, VLOOKUP(H315, Priv_Workers!$B$2:$AR$55, 34, FALSE), D315=10, VLOOKUP(H315, Priv_Workers!$B$2:$AR$55, 35, FALSE), D315=11, VLOOKUP(H315, Priv_Workers!$B$2:$AR$55, 36, FALSE), D315=12, VLOOKUP(H315, Priv_Workers!$B$2:$AR$55, 37, FALSE)), C315=2017, _xlfn.IFS(D315=1, VLOOKUP(H315, Priv_Workers!$B$2:$AR$55, 38, FALSE), D315=2, VLOOKUP(H315, Priv_Workers!$B$2:$AR$55, 39, FALSE), D315=3, VLOOKUP(H315, Priv_Workers!$B$2:$AR$55, 40, FALSE), D315=4, VLOOKUP(H315, Priv_Workers!$B$2:$AR$55, 41, FALSE), D315=5, VLOOKUP(H315, Priv_Workers!$B$2:$AR$55, 42, FALSE), D315=6, VLOOKUP(H315, Priv_Workers!$B$2:$AR$55, 43)))</f>
        <v>13678811</v>
      </c>
      <c r="X315" s="15">
        <f t="shared" si="35"/>
        <v>8.1162756031938742E-3</v>
      </c>
      <c r="Y315" s="8">
        <f>_xlfn.IFS(C315=2014, _xlfn.IFS(E315=1, VLOOKUP(H315, Wage_Info!$B$2:$AD$55, 2, FALSE), E315=2, VLOOKUP(H315, Wage_Info!$B$2:$AD$55, 3, FALSE), E315=3, VLOOKUP(H315, Wage_Info!$B$2:$AD$55, 4, FALSE), E315=4, VLOOKUP(H315, Wage_Info!$B$2:$AD$55, 5, FALSE)), C315=2015, _xlfn.IFS(E315=1, VLOOKUP(H315, Wage_Info!$B$2:$AD$55, 6, FALSE), E315=2, VLOOKUP(H315, Wage_Info!$B$2:$AD$55, 7, FALSE), E315=3, VLOOKUP(H315, Wage_Info!$B$2:$AD$55, 8, FALSE), E315=4, VLOOKUP(H315, Wage_Info!$B$2:$AD$55, 9, FALSE)), C315=2016, _xlfn.IFS(E315=1, VLOOKUP(H315, Wage_Info!$B$2:$AD$55, 10, FALSE), E315=2, VLOOKUP(H315, Wage_Info!$B$2:$AD$55, 11, FALSE), E315=3, VLOOKUP(H315, Wage_Info!$B$2:$AD$55, 12, FALSE), E315=4, VLOOKUP(H315, Wage_Info!$B$2:$AD$55, 13, FALSE)), C315=2017, _xlfn.IFS(E315=1, VLOOKUP(H315, Wage_Info!$B$2:$AD$55, 14, FALSE), E315=2, VLOOKUP(H315, Wage_Info!$B$2:$AD$55, 15, FALSE)))</f>
        <v>2646607067</v>
      </c>
      <c r="Z315" s="8">
        <f>_xlfn.IFS(C315=2014, _xlfn.IFS(E315=1, VLOOKUP(H315, Wage_Info!$B$2:$AD$55, 16, FALSE), E315=2, VLOOKUP(H315, Wage_Info!$B$2:$AD$55, 17, FALSE), E315=3, VLOOKUP(H315, Wage_Info!$B$2:$AD$55, 18, FALSE), E315=4, VLOOKUP(H315, Wage_Info!$B$2:$AD$55, 19, FALSE)), C315=2015, _xlfn.IFS(E315=1, VLOOKUP(H315, Wage_Info!$B$2:$AD$55, 20, FALSE), E315=2, VLOOKUP(H315, Wage_Info!$B$2:$AD$55, 21, FALSE), E315=3, VLOOKUP(H315, Wage_Info!$B$2:$AD$55, 22, FALSE), E315=4, VLOOKUP(H315, Wage_Info!$B$2:$AD$55, 23, FALSE)), C315=2016, _xlfn.IFS(E315=1, VLOOKUP(H315, Wage_Info!$B$2:$AD$55, 24, FALSE), E315=2, VLOOKUP(H315, Wage_Info!$B$2:$AD$55, 25, FALSE), E315=3, VLOOKUP(H315, Wage_Info!$B$2:$AD$55, 26, FALSE), E315=4, VLOOKUP(H315, Wage_Info!$B$2:$AD$55, 27, FALSE)), C315=2017, _xlfn.IFS(E315=1, VLOOKUP(H315, Wage_Info!$B$2:$AD$55, 28, FALSE), E315=2, VLOOKUP(H315, Wage_Info!$B$2:$AD$55, 29, FALSE)))</f>
        <v>191121259570</v>
      </c>
      <c r="AA315" s="16">
        <f t="shared" si="36"/>
        <v>1.3847789999681615E-2</v>
      </c>
      <c r="AB315">
        <f>Key!C430</f>
        <v>1</v>
      </c>
      <c r="AC315">
        <f t="shared" si="37"/>
        <v>1</v>
      </c>
      <c r="AD315">
        <f t="shared" si="38"/>
        <v>0</v>
      </c>
      <c r="AE315">
        <f t="shared" si="39"/>
        <v>1</v>
      </c>
    </row>
    <row r="316" spans="1:31" x14ac:dyDescent="0.3">
      <c r="A316">
        <v>430</v>
      </c>
      <c r="B316">
        <v>110</v>
      </c>
      <c r="C316">
        <v>2014</v>
      </c>
      <c r="D316">
        <v>8</v>
      </c>
      <c r="E316">
        <f t="shared" si="32"/>
        <v>3</v>
      </c>
      <c r="F316">
        <v>2015</v>
      </c>
      <c r="G316" t="s">
        <v>184</v>
      </c>
      <c r="H316" s="13">
        <f>VALUE(IF(G316="foreign",53,SUBSTITUTE(G316,G316,VLOOKUP(G316,Key!$F$2:$G$55,2,))))</f>
        <v>5</v>
      </c>
      <c r="I316" t="s">
        <v>184</v>
      </c>
      <c r="J316">
        <f>VALUE(_xlfn.IFS(I316="foreign",53,I316="fictional",54,NOT(OR(I316="foreign",I316="fictional")),SUBSTITUTE(I316,I316,VLOOKUP(I316,Key!$F$2:$G$55,2,))))</f>
        <v>5</v>
      </c>
      <c r="K316">
        <f t="shared" si="33"/>
        <v>1</v>
      </c>
      <c r="L316">
        <f>VLOOKUP(H316, Key!$G$2:$J$54, 2)</f>
        <v>3</v>
      </c>
      <c r="M316">
        <f>VLOOKUP(J316, Key!$G$2:$J$54, 2)</f>
        <v>3</v>
      </c>
      <c r="N316">
        <f>VLOOKUP("*"&amp;G316&amp;"*",Key!$M$2:$N$6,2,FALSE)</f>
        <v>4</v>
      </c>
      <c r="O316">
        <f>VLOOKUP("*"&amp;G316&amp;"*",Key!$Q$2:$R$11,2,FALSE)</f>
        <v>6</v>
      </c>
      <c r="P316">
        <v>2230</v>
      </c>
      <c r="Q316" s="8">
        <v>18000000</v>
      </c>
      <c r="R316" t="s">
        <v>246</v>
      </c>
      <c r="S316">
        <f>VLOOKUP(R316, Key!$T$2:$U$27, 2, FALSE)</f>
        <v>6</v>
      </c>
      <c r="T316">
        <f t="shared" si="34"/>
        <v>0</v>
      </c>
      <c r="U316">
        <f>_xlfn.IFS(F316=2017, VLOOKUP(H316, 'State Pop'!$B$2:$F$55,5),F316=2016, VLOOKUP(H316, 'State Pop'!$B$2:$F$55,4), F316=2015, VLOOKUP(H316, 'State Pop'!$B$2:$F$55,3), F316=2014, VLOOKUP(H316, 'State Pop'!$B$2:$F$55,2))</f>
        <v>39032444</v>
      </c>
      <c r="V316">
        <f>_xlfn.IFS(C316=2014, _xlfn.IFS(D316=1, VLOOKUP(H316, Film_Workers!$B$2:$AR$55, 2, FALSE), D316=2, VLOOKUP(H316, Film_Workers!$B$2:$AR$55, 3, FALSE), D316=3, VLOOKUP(H316, Film_Workers!$B$2:$AR$55, 4, FALSE), D316=4, VLOOKUP(H316, Film_Workers!$B$2:$AR$55, 5, FALSE), D316=5, VLOOKUP(H316, Film_Workers!$B$2:$AR$55, 6, FALSE), D316=6, VLOOKUP(H316, Film_Workers!$B$2:$AR$55, 7, FALSE), D316=7, VLOOKUP(H316, Film_Workers!$B$2:$AR$55, 8, FALSE), D316=8, VLOOKUP(H316, Film_Workers!$B$2:$AR$55, 9, FALSE), D316=9, VLOOKUP(H316, Film_Workers!$B$2:$AR$55, 10, FALSE), D316=10, VLOOKUP(H316, Film_Workers!$B$2:$AR$55, 11, FALSE), D316=11, VLOOKUP(H316, Film_Workers!$B$2:$AR$55, 12, FALSE), D316=12, VLOOKUP(H316, Film_Workers!$B$2:$AR$55, 13, FALSE)), C316=2015, _xlfn.IFS(D316=1, VLOOKUP(H316, Film_Workers!$B$2:$AR$55, 14, FALSE), D316=2, VLOOKUP(H316, Film_Workers!$B$2:$AR$55, 15, FALSE), D316=3, VLOOKUP(H316, Film_Workers!$B$2:$AR$55, 16, FALSE), D316=4, VLOOKUP(H316, Film_Workers!$B$2:$AR$55, 17, FALSE), D316=5, VLOOKUP(H316, Film_Workers!$B$2:$AR$55, 18, FALSE), D316=6, VLOOKUP(H316, Film_Workers!$B$2:$AR$55, 19, FALSE), D316=7, VLOOKUP(H316, Film_Workers!$B$2:$AR$55, 20, FALSE), D316=8, VLOOKUP(H316, Film_Workers!$B$2:$AR$55, 21, FALSE), D316=9, VLOOKUP(H316, Film_Workers!$B$2:$AR$55, 22, FALSE), D316=10, VLOOKUP(H316, Film_Workers!$B$2:$AR$55, 23, FALSE), D316=11, VLOOKUP(H316, Film_Workers!$B$2:$AR$55, 24, FALSE), D316=12, VLOOKUP(H316, Film_Workers!$B$2:$AR$55, 25, FALSE)), C316=2016, _xlfn.IFS(D316=1, VLOOKUP(H316, Film_Workers!$B$2:$AR$55, 26, FALSE), D316=2, VLOOKUP(H316, Film_Workers!$B$2:$AR$55, 27, FALSE), D316=3, VLOOKUP(H316, Film_Workers!$B$2:$AR$55, 28, FALSE), D316=4, VLOOKUP(H316, Film_Workers!$B$2:$AR$55, 29, FALSE), D316=5, VLOOKUP(H316, Film_Workers!$B$2:$AR$55, 30, FALSE), D316=6, VLOOKUP(H316, Film_Workers!$B$2:$AR$55, 31, FALSE), D316=7, VLOOKUP(H316, Film_Workers!$B$2:$AR$55, 32, FALSE), D316=8, VLOOKUP(H316, Film_Workers!$B$2:$AR$55, 33, FALSE), D316=9, VLOOKUP(H316, Film_Workers!$B$2:$AR$55, 34, FALSE), D316=10, VLOOKUP(H316, Film_Workers!$B$2:$AR$55, 35, FALSE), D316=11, VLOOKUP(H316, Film_Workers!$B$2:$AR$55, 36, FALSE), D316=12, VLOOKUP(H316, Film_Workers!$B$2:$AR$55, 37, FALSE)), C316=2017, _xlfn.IFS(D316=1, VLOOKUP(H316, Film_Workers!$B$2:$AR$55, 38, FALSE), D316=2, VLOOKUP(H316, Film_Workers!$B$2:$AR$55, 39, FALSE), D316=3, VLOOKUP(H316, Film_Workers!$B$2:$AR$55, 40, FALSE), D316=4, VLOOKUP(H316, Film_Workers!$B$2:$AR$55, 41, FALSE), D316=5, VLOOKUP(H316, Film_Workers!$B$2:$AR$55, 42, FALSE), D316=6, VLOOKUP(H316, Film_Workers!$B$2:$AR$55, 43)))</f>
        <v>111021</v>
      </c>
      <c r="W316">
        <f>_xlfn.IFS(C316=2014, _xlfn.IFS(D316=1, VLOOKUP(H316, Priv_Workers!$B$2:$AR$55, 2, FALSE), D316=2, VLOOKUP(H316, Priv_Workers!$B$2:$AR$55, 3, FALSE), D316=3, VLOOKUP(H316, Priv_Workers!$B$2:$AR$55, 4, FALSE), D316=4, VLOOKUP(H316, Priv_Workers!$B$2:$AR$55, 5, FALSE), D316=5, VLOOKUP(H316, Priv_Workers!$B$2:$AR$55, 6, FALSE), D316=6, VLOOKUP(H316, Priv_Workers!$B$2:$AR$55, 7, FALSE), D316=7, VLOOKUP(H316, Priv_Workers!$B$2:$AR$55, 8, FALSE), D316=8, VLOOKUP(H316, Priv_Workers!$B$2:$AR$55, 9, FALSE), D316=9, VLOOKUP(H316, Priv_Workers!$B$2:$AR$55, 10, FALSE), D316=10, VLOOKUP(H316, Priv_Workers!$B$2:$AR$55, 11, FALSE), D316=11, VLOOKUP(H316, Priv_Workers!$B$2:$AR$55, 12, FALSE), D316=12, VLOOKUP(H316, Priv_Workers!$B$2:$AR$55, 13, FALSE)), C316=2015, _xlfn.IFS(D316=1, VLOOKUP(H316, Priv_Workers!$B$2:$AR$55, 14, FALSE), D316=2, VLOOKUP(H316, Priv_Workers!$B$2:$AR$55, 15, FALSE), D316=3, VLOOKUP(H316, Priv_Workers!$B$2:$AR$55, 16, FALSE), D316=4, VLOOKUP(H316, Priv_Workers!$B$2:$AR$55, 17, FALSE), D316=5, VLOOKUP(H316, Priv_Workers!$B$2:$AR$55, 18, FALSE), D316=6, VLOOKUP(H316, Priv_Workers!$B$2:$AR$55, 19, FALSE), D316=7, VLOOKUP(H316, Priv_Workers!$B$2:$AR$55, 20, FALSE), D316=8, VLOOKUP(H316, Priv_Workers!$B$2:$AR$55, 21, FALSE), D316=9, VLOOKUP(H316, Priv_Workers!$B$2:$AR$55, 22, FALSE), D316=10, VLOOKUP(H316, Priv_Workers!$B$2:$AR$55, 23, FALSE), D316=11, VLOOKUP(H316, Priv_Workers!$B$2:$AR$55, 24, FALSE), D316=12, VLOOKUP(H316, Priv_Workers!$B$2:$AR$55, 25, FALSE)), C316=2016, _xlfn.IFS(D316=1, VLOOKUP(H316, Priv_Workers!$B$2:$AR$55, 26, FALSE), D316=2, VLOOKUP(H316, Priv_Workers!$B$2:$AR$55, 27, FALSE), D316=3, VLOOKUP(H316, Priv_Workers!$B$2:$AR$55, 28, FALSE), D316=4, VLOOKUP(H316, Priv_Workers!$B$2:$AR$55, 29, FALSE), D316=5, VLOOKUP(H316, Priv_Workers!$B$2:$AR$55, 30, FALSE), D316=6, VLOOKUP(H316, Priv_Workers!$B$2:$AR$55, 31, FALSE), D316=7, VLOOKUP(H316, Priv_Workers!$B$2:$AR$55, 32, FALSE), D316=8, VLOOKUP(H316, Priv_Workers!$B$2:$AR$55, 33, FALSE), D316=9, VLOOKUP(H316, Priv_Workers!$B$2:$AR$55, 34, FALSE), D316=10, VLOOKUP(H316, Priv_Workers!$B$2:$AR$55, 35, FALSE), D316=11, VLOOKUP(H316, Priv_Workers!$B$2:$AR$55, 36, FALSE), D316=12, VLOOKUP(H316, Priv_Workers!$B$2:$AR$55, 37, FALSE)), C316=2017, _xlfn.IFS(D316=1, VLOOKUP(H316, Priv_Workers!$B$2:$AR$55, 38, FALSE), D316=2, VLOOKUP(H316, Priv_Workers!$B$2:$AR$55, 39, FALSE), D316=3, VLOOKUP(H316, Priv_Workers!$B$2:$AR$55, 40, FALSE), D316=4, VLOOKUP(H316, Priv_Workers!$B$2:$AR$55, 41, FALSE), D316=5, VLOOKUP(H316, Priv_Workers!$B$2:$AR$55, 42, FALSE), D316=6, VLOOKUP(H316, Priv_Workers!$B$2:$AR$55, 43)))</f>
        <v>13678811</v>
      </c>
      <c r="X316" s="15">
        <f t="shared" si="35"/>
        <v>8.1162756031938742E-3</v>
      </c>
      <c r="Y316" s="8">
        <f>_xlfn.IFS(C316=2014, _xlfn.IFS(E316=1, VLOOKUP(H316, Wage_Info!$B$2:$AD$55, 2, FALSE), E316=2, VLOOKUP(H316, Wage_Info!$B$2:$AD$55, 3, FALSE), E316=3, VLOOKUP(H316, Wage_Info!$B$2:$AD$55, 4, FALSE), E316=4, VLOOKUP(H316, Wage_Info!$B$2:$AD$55, 5, FALSE)), C316=2015, _xlfn.IFS(E316=1, VLOOKUP(H316, Wage_Info!$B$2:$AD$55, 6, FALSE), E316=2, VLOOKUP(H316, Wage_Info!$B$2:$AD$55, 7, FALSE), E316=3, VLOOKUP(H316, Wage_Info!$B$2:$AD$55, 8, FALSE), E316=4, VLOOKUP(H316, Wage_Info!$B$2:$AD$55, 9, FALSE)), C316=2016, _xlfn.IFS(E316=1, VLOOKUP(H316, Wage_Info!$B$2:$AD$55, 10, FALSE), E316=2, VLOOKUP(H316, Wage_Info!$B$2:$AD$55, 11, FALSE), E316=3, VLOOKUP(H316, Wage_Info!$B$2:$AD$55, 12, FALSE), E316=4, VLOOKUP(H316, Wage_Info!$B$2:$AD$55, 13, FALSE)), C316=2017, _xlfn.IFS(E316=1, VLOOKUP(H316, Wage_Info!$B$2:$AD$55, 14, FALSE), E316=2, VLOOKUP(H316, Wage_Info!$B$2:$AD$55, 15, FALSE)))</f>
        <v>2646607067</v>
      </c>
      <c r="Z316" s="8">
        <f>_xlfn.IFS(C316=2014, _xlfn.IFS(E316=1, VLOOKUP(H316, Wage_Info!$B$2:$AD$55, 16, FALSE), E316=2, VLOOKUP(H316, Wage_Info!$B$2:$AD$55, 17, FALSE), E316=3, VLOOKUP(H316, Wage_Info!$B$2:$AD$55, 18, FALSE), E316=4, VLOOKUP(H316, Wage_Info!$B$2:$AD$55, 19, FALSE)), C316=2015, _xlfn.IFS(E316=1, VLOOKUP(H316, Wage_Info!$B$2:$AD$55, 20, FALSE), E316=2, VLOOKUP(H316, Wage_Info!$B$2:$AD$55, 21, FALSE), E316=3, VLOOKUP(H316, Wage_Info!$B$2:$AD$55, 22, FALSE), E316=4, VLOOKUP(H316, Wage_Info!$B$2:$AD$55, 23, FALSE)), C316=2016, _xlfn.IFS(E316=1, VLOOKUP(H316, Wage_Info!$B$2:$AD$55, 24, FALSE), E316=2, VLOOKUP(H316, Wage_Info!$B$2:$AD$55, 25, FALSE), E316=3, VLOOKUP(H316, Wage_Info!$B$2:$AD$55, 26, FALSE), E316=4, VLOOKUP(H316, Wage_Info!$B$2:$AD$55, 27, FALSE)), C316=2017, _xlfn.IFS(E316=1, VLOOKUP(H316, Wage_Info!$B$2:$AD$55, 28, FALSE), E316=2, VLOOKUP(H316, Wage_Info!$B$2:$AD$55, 29, FALSE)))</f>
        <v>191121259570</v>
      </c>
      <c r="AA316" s="16">
        <f t="shared" si="36"/>
        <v>1.3847789999681615E-2</v>
      </c>
      <c r="AB316">
        <f>Key!C431</f>
        <v>1</v>
      </c>
      <c r="AC316">
        <f t="shared" si="37"/>
        <v>1</v>
      </c>
      <c r="AD316">
        <f t="shared" si="38"/>
        <v>0</v>
      </c>
      <c r="AE316">
        <f t="shared" si="39"/>
        <v>1</v>
      </c>
    </row>
    <row r="317" spans="1:31" x14ac:dyDescent="0.3">
      <c r="A317">
        <v>29</v>
      </c>
      <c r="B317">
        <v>29</v>
      </c>
      <c r="C317">
        <v>2014</v>
      </c>
      <c r="D317">
        <v>8</v>
      </c>
      <c r="E317">
        <f t="shared" si="32"/>
        <v>3</v>
      </c>
      <c r="F317">
        <v>2016</v>
      </c>
      <c r="G317" t="s">
        <v>187</v>
      </c>
      <c r="H317" s="13">
        <f>VALUE(IF(G317="foreign",53,SUBSTITUTE(G317,G317,VLOOKUP(G317,Key!$F$2:$G$55,2,))))</f>
        <v>53</v>
      </c>
      <c r="I317" t="s">
        <v>186</v>
      </c>
      <c r="J317">
        <f>VALUE(_xlfn.IFS(I317="foreign",53,I317="fictional",54,NOT(OR(I317="foreign",I317="fictional")),SUBSTITUTE(I317,I317,VLOOKUP(I317,Key!$F$2:$G$55,2,))))</f>
        <v>54</v>
      </c>
      <c r="K317">
        <f t="shared" si="33"/>
        <v>0</v>
      </c>
      <c r="L317">
        <f>VLOOKUP(H317, Key!$G$2:$J$54, 2)</f>
        <v>0</v>
      </c>
      <c r="M317">
        <f>VLOOKUP(J317, Key!$G$2:$J$54, 2)</f>
        <v>0</v>
      </c>
      <c r="N317">
        <f>VLOOKUP("*"&amp;G317&amp;"*",Key!$M$2:$N$6,2,FALSE)</f>
        <v>0</v>
      </c>
      <c r="O317">
        <f>VLOOKUP("*"&amp;G317&amp;"*",Key!$Q$2:$R$11,2,FALSE)</f>
        <v>0</v>
      </c>
      <c r="P317">
        <v>3763</v>
      </c>
      <c r="Q317" s="8">
        <v>170000000</v>
      </c>
      <c r="R317" t="s">
        <v>175</v>
      </c>
      <c r="S317">
        <f>VLOOKUP(R317, Key!$T$2:$U$8, 2, FALSE)</f>
        <v>2</v>
      </c>
      <c r="T317">
        <f t="shared" si="34"/>
        <v>0</v>
      </c>
      <c r="U317">
        <f>_xlfn.IFS(F317=2017, VLOOKUP(H317, 'State Pop'!$B$2:$F$55,5),F317=2016, VLOOKUP(H317, 'State Pop'!$B$2:$F$55,4), F317=2015, VLOOKUP(H317, 'State Pop'!$B$2:$F$55,3), F317=2014, VLOOKUP(H317, 'State Pop'!$B$2:$F$55,2))</f>
        <v>0</v>
      </c>
      <c r="V317">
        <f>_xlfn.IFS(C325=2014, _xlfn.IFS(D325=1, VLOOKUP(H317, Film_Workers!$B$2:$AR$55, 2, FALSE), D325=2, VLOOKUP(H317, Film_Workers!$B$2:$AR$55, 3, FALSE), D325=3, VLOOKUP(H317, Film_Workers!$B$2:$AR$55, 4, FALSE), D325=4, VLOOKUP(H317, Film_Workers!$B$2:$AR$55, 5, FALSE), D325=5, VLOOKUP(H317, Film_Workers!$B$2:$AR$55, 6, FALSE), D325=6, VLOOKUP(H317, Film_Workers!$B$2:$AR$55, 7, FALSE), D325=7, VLOOKUP(H317, Film_Workers!$B$2:$AR$55, 8, FALSE), D325=8, VLOOKUP(H317, Film_Workers!$B$2:$AR$55, 9, FALSE), D325=9, VLOOKUP(H317, Film_Workers!$B$2:$AR$55, 10, FALSE), D325=10, VLOOKUP(H317, Film_Workers!$B$2:$AR$55, 11, FALSE), D325=11, VLOOKUP(H317, Film_Workers!$B$2:$AR$55, 12, FALSE), D325=12, VLOOKUP(H317, Film_Workers!$B$2:$AR$55, 13, FALSE)), C325=2015, _xlfn.IFS(D325=1, VLOOKUP(H317, Film_Workers!$B$2:$AR$55, 14, FALSE), D325=2, VLOOKUP(H317, Film_Workers!$B$2:$AR$55, 15, FALSE), D325=3, VLOOKUP(H317, Film_Workers!$B$2:$AR$55, 16, FALSE), D325=4, VLOOKUP(H317, Film_Workers!$B$2:$AR$55, 17, FALSE), D325=5, VLOOKUP(H317, Film_Workers!$B$2:$AR$55, 18, FALSE), D325=6, VLOOKUP(H317, Film_Workers!$B$2:$AR$55, 19, FALSE), D325=7, VLOOKUP(H317, Film_Workers!$B$2:$AR$55, 20, FALSE), D325=8, VLOOKUP(H317, Film_Workers!$B$2:$AR$55, 21, FALSE), D325=9, VLOOKUP(H317, Film_Workers!$B$2:$AR$55, 22, FALSE), D325=10, VLOOKUP(H317, Film_Workers!$B$2:$AR$55, 23, FALSE), D325=11, VLOOKUP(H317, Film_Workers!$B$2:$AR$55, 24, FALSE), D325=12, VLOOKUP(H317, Film_Workers!$B$2:$AR$55, 25, FALSE)), C325=2016, _xlfn.IFS(D325=1, VLOOKUP(H317, Film_Workers!$B$2:$AR$55, 26, FALSE), D325=2, VLOOKUP(H317, Film_Workers!$B$2:$AR$55, 27, FALSE), D325=3, VLOOKUP(H317, Film_Workers!$B$2:$AR$55, 28, FALSE), D325=4, VLOOKUP(H317, Film_Workers!$B$2:$AR$55, 29, FALSE), D325=5, VLOOKUP(H317, Film_Workers!$B$2:$AR$55, 30, FALSE), D325=6, VLOOKUP(H317, Film_Workers!$B$2:$AR$55, 31, FALSE), D325=7, VLOOKUP(H317, Film_Workers!$B$2:$AR$55, 32, FALSE), D325=8, VLOOKUP(H317, Film_Workers!$B$2:$AR$55, 33, FALSE), D325=9, VLOOKUP(H317, Film_Workers!$B$2:$AR$55, 34, FALSE), D325=10, VLOOKUP(H317, Film_Workers!$B$2:$AR$55, 35, FALSE), D325=11, VLOOKUP(H317, Film_Workers!$B$2:$AR$55, 36, FALSE), D325=12, VLOOKUP(H317, Film_Workers!$B$2:$AR$55, 37, FALSE)), C325=2017, _xlfn.IFS(D325=1, VLOOKUP(H317, Film_Workers!$B$2:$AR$55, 38, FALSE), D325=2, VLOOKUP(H317, Film_Workers!$B$2:$AR$55, 39, FALSE), D325=3, VLOOKUP(H317, Film_Workers!$B$2:$AR$55, 40, FALSE), D325=4, VLOOKUP(H317, Film_Workers!$B$2:$AR$55, 41, FALSE), D325=5, VLOOKUP(H317, Film_Workers!$B$2:$AR$55, 42, FALSE), D325=6, VLOOKUP(H317, Film_Workers!$B$2:$AR$55, 43)))</f>
        <v>0</v>
      </c>
      <c r="W317">
        <f>_xlfn.IFS(C317=2014, _xlfn.IFS(D317=1, VLOOKUP(H317, Priv_Workers!$B$2:$AR$55, 2, FALSE), D317=2, VLOOKUP(H317, Priv_Workers!$B$2:$AR$55, 3, FALSE), D317=3, VLOOKUP(H317, Priv_Workers!$B$2:$AR$55, 4, FALSE), D317=4, VLOOKUP(H317, Priv_Workers!$B$2:$AR$55, 5, FALSE), D317=5, VLOOKUP(H317, Priv_Workers!$B$2:$AR$55, 6, FALSE), D317=6, VLOOKUP(H317, Priv_Workers!$B$2:$AR$55, 7, FALSE), D317=7, VLOOKUP(H317, Priv_Workers!$B$2:$AR$55, 8, FALSE), D317=8, VLOOKUP(H317, Priv_Workers!$B$2:$AR$55, 9, FALSE), D317=9, VLOOKUP(H317, Priv_Workers!$B$2:$AR$55, 10, FALSE), D317=10, VLOOKUP(H317, Priv_Workers!$B$2:$AR$55, 11, FALSE), D317=11, VLOOKUP(H317, Priv_Workers!$B$2:$AR$55, 12, FALSE), D317=12, VLOOKUP(H317, Priv_Workers!$B$2:$AR$55, 13, FALSE)), C317=2015, _xlfn.IFS(D317=1, VLOOKUP(H317, Priv_Workers!$B$2:$AR$55, 14, FALSE), D317=2, VLOOKUP(H317, Priv_Workers!$B$2:$AR$55, 15, FALSE), D317=3, VLOOKUP(H317, Priv_Workers!$B$2:$AR$55, 16, FALSE), D317=4, VLOOKUP(H317, Priv_Workers!$B$2:$AR$55, 17, FALSE), D317=5, VLOOKUP(H317, Priv_Workers!$B$2:$AR$55, 18, FALSE), D317=6, VLOOKUP(H317, Priv_Workers!$B$2:$AR$55, 19, FALSE), D317=7, VLOOKUP(H317, Priv_Workers!$B$2:$AR$55, 20, FALSE), D317=8, VLOOKUP(H317, Priv_Workers!$B$2:$AR$55, 21, FALSE), D317=9, VLOOKUP(H317, Priv_Workers!$B$2:$AR$55, 22, FALSE), D317=10, VLOOKUP(H317, Priv_Workers!$B$2:$AR$55, 23, FALSE), D317=11, VLOOKUP(H317, Priv_Workers!$B$2:$AR$55, 24, FALSE), D317=12, VLOOKUP(H317, Priv_Workers!$B$2:$AR$55, 25, FALSE)), C317=2016, _xlfn.IFS(D317=1, VLOOKUP(H317, Priv_Workers!$B$2:$AR$55, 26, FALSE), D317=2, VLOOKUP(H317, Priv_Workers!$B$2:$AR$55, 27, FALSE), D317=3, VLOOKUP(H317, Priv_Workers!$B$2:$AR$55, 28, FALSE), D317=4, VLOOKUP(H317, Priv_Workers!$B$2:$AR$55, 29, FALSE), D317=5, VLOOKUP(H317, Priv_Workers!$B$2:$AR$55, 30, FALSE), D317=6, VLOOKUP(H317, Priv_Workers!$B$2:$AR$55, 31, FALSE), D317=7, VLOOKUP(H317, Priv_Workers!$B$2:$AR$55, 32, FALSE), D317=8, VLOOKUP(H317, Priv_Workers!$B$2:$AR$55, 33, FALSE), D317=9, VLOOKUP(H317, Priv_Workers!$B$2:$AR$55, 34, FALSE), D317=10, VLOOKUP(H317, Priv_Workers!$B$2:$AR$55, 35, FALSE), D317=11, VLOOKUP(H317, Priv_Workers!$B$2:$AR$55, 36, FALSE), D317=12, VLOOKUP(H317, Priv_Workers!$B$2:$AR$55, 37, FALSE)), C317=2017, _xlfn.IFS(D317=1, VLOOKUP(H317, Priv_Workers!$B$2:$AR$55, 38, FALSE), D317=2, VLOOKUP(H317, Priv_Workers!$B$2:$AR$55, 39, FALSE), D317=3, VLOOKUP(H317, Priv_Workers!$B$2:$AR$55, 40, FALSE), D317=4, VLOOKUP(H317, Priv_Workers!$B$2:$AR$55, 41, FALSE), D317=5, VLOOKUP(H317, Priv_Workers!$B$2:$AR$55, 42, FALSE), D317=6, VLOOKUP(H317, Priv_Workers!$B$2:$AR$55, 43)))</f>
        <v>0</v>
      </c>
      <c r="X317" s="15" t="e">
        <f t="shared" si="35"/>
        <v>#DIV/0!</v>
      </c>
      <c r="Y317" s="8">
        <f>_xlfn.IFS(C317=2014, _xlfn.IFS(E317=1, VLOOKUP(H317, Wage_Info!$B$2:$AD$55, 2, FALSE), E317=2, VLOOKUP(H317, Wage_Info!$B$2:$AD$55, 3, FALSE), E317=3, VLOOKUP(H317, Wage_Info!$B$2:$AD$55, 4, FALSE), E317=4, VLOOKUP(H317, Wage_Info!$B$2:$AD$55, 5, FALSE)), C317=2015, _xlfn.IFS(E317=1, VLOOKUP(H317, Wage_Info!$B$2:$AD$55, 6, FALSE), E317=2, VLOOKUP(H317, Wage_Info!$B$2:$AD$55, 7, FALSE), E317=3, VLOOKUP(H317, Wage_Info!$B$2:$AD$55, 8, FALSE), E317=4, VLOOKUP(H317, Wage_Info!$B$2:$AD$55, 9, FALSE)), C317=2016, _xlfn.IFS(E317=1, VLOOKUP(H317, Wage_Info!$B$2:$AD$55, 10, FALSE), E317=2, VLOOKUP(H317, Wage_Info!$B$2:$AD$55, 11, FALSE), E317=3, VLOOKUP(H317, Wage_Info!$B$2:$AD$55, 12, FALSE), E317=4, VLOOKUP(H317, Wage_Info!$B$2:$AD$55, 13, FALSE)), C317=2017, _xlfn.IFS(E317=1, VLOOKUP(H317, Wage_Info!$B$2:$AD$55, 14, FALSE), E317=2, VLOOKUP(H317, Wage_Info!$B$2:$AD$55, 15, FALSE)))</f>
        <v>0</v>
      </c>
      <c r="Z317" s="8">
        <f>_xlfn.IFS(C317=2014, _xlfn.IFS(E317=1, VLOOKUP(H317, Wage_Info!$B$2:$AD$55, 16, FALSE), E317=2, VLOOKUP(H317, Wage_Info!$B$2:$AD$55, 17, FALSE), E317=3, VLOOKUP(H317, Wage_Info!$B$2:$AD$55, 18, FALSE), E317=4, VLOOKUP(H317, Wage_Info!$B$2:$AD$55, 19, FALSE)), C317=2015, _xlfn.IFS(E317=1, VLOOKUP(H317, Wage_Info!$B$2:$AD$55, 20, FALSE), E317=2, VLOOKUP(H317, Wage_Info!$B$2:$AD$55, 21, FALSE), E317=3, VLOOKUP(H317, Wage_Info!$B$2:$AD$55, 22, FALSE), E317=4, VLOOKUP(H317, Wage_Info!$B$2:$AD$55, 23, FALSE)), C317=2016, _xlfn.IFS(E317=1, VLOOKUP(H317, Wage_Info!$B$2:$AD$55, 24, FALSE), E317=2, VLOOKUP(H317, Wage_Info!$B$2:$AD$55, 25, FALSE), E317=3, VLOOKUP(H317, Wage_Info!$B$2:$AD$55, 26, FALSE), E317=4, VLOOKUP(H317, Wage_Info!$B$2:$AD$55, 27, FALSE)), C317=2017, _xlfn.IFS(E317=1, VLOOKUP(H317, Wage_Info!$B$2:$AD$55, 28, FALSE), E317=2, VLOOKUP(H317, Wage_Info!$B$2:$AD$55, 29, FALSE)))</f>
        <v>0</v>
      </c>
      <c r="AA317" s="16" t="e">
        <f t="shared" si="36"/>
        <v>#DIV/0!</v>
      </c>
      <c r="AB317">
        <f>Key!C30</f>
        <v>1</v>
      </c>
      <c r="AC317">
        <f t="shared" si="37"/>
        <v>0</v>
      </c>
      <c r="AD317">
        <f t="shared" si="38"/>
        <v>0</v>
      </c>
      <c r="AE317">
        <f t="shared" si="39"/>
        <v>0</v>
      </c>
    </row>
    <row r="318" spans="1:31" x14ac:dyDescent="0.3">
      <c r="A318">
        <v>137</v>
      </c>
      <c r="B318">
        <v>137</v>
      </c>
      <c r="C318">
        <v>2014</v>
      </c>
      <c r="D318">
        <v>9</v>
      </c>
      <c r="E318">
        <f t="shared" si="32"/>
        <v>3</v>
      </c>
      <c r="F318">
        <v>2016</v>
      </c>
      <c r="G318" t="s">
        <v>43</v>
      </c>
      <c r="H318" s="13">
        <f>VALUE(IF(G318="foreign",53,SUBSTITUTE(G318,G318,VLOOKUP(G318,Key!$F$2:$G$55,2,))))</f>
        <v>34</v>
      </c>
      <c r="I318" t="s">
        <v>43</v>
      </c>
      <c r="J318">
        <f>VALUE(_xlfn.IFS(I318="foreign",53,I318="fictional",54,NOT(OR(I318="foreign",I318="fictional")),SUBSTITUTE(I318,I318,VLOOKUP(I318,Key!$F$2:$G$55,2,))))</f>
        <v>34</v>
      </c>
      <c r="K318">
        <f t="shared" si="33"/>
        <v>1</v>
      </c>
      <c r="L318">
        <f>VLOOKUP(H318, Key!$G$2:$J$54, 2)</f>
        <v>2</v>
      </c>
      <c r="M318">
        <f>VLOOKUP(J318, Key!$G$2:$J$54, 2)</f>
        <v>2</v>
      </c>
      <c r="N318">
        <f>VLOOKUP("*"&amp;G318&amp;"*",Key!$M$2:$N$6,2,FALSE)</f>
        <v>3</v>
      </c>
      <c r="O318">
        <f>VLOOKUP("*"&amp;G318&amp;"*",Key!$Q$2:$R$11,2,FALSE)</f>
        <v>7</v>
      </c>
      <c r="P318">
        <v>1554</v>
      </c>
      <c r="Q318" s="8">
        <v>15000000</v>
      </c>
      <c r="R318" t="s">
        <v>281</v>
      </c>
      <c r="S318">
        <f>VLOOKUP(R318, Key!$T$2:$U$16, 2, FALSE)</f>
        <v>10</v>
      </c>
      <c r="T318">
        <f t="shared" si="34"/>
        <v>1</v>
      </c>
      <c r="U318">
        <f>_xlfn.IFS(F318=2017, VLOOKUP(H318, 'State Pop'!$B$2:$F$55,5),F318=2016, VLOOKUP(H318, 'State Pop'!$B$2:$F$55,4), F318=2015, VLOOKUP(H318, 'State Pop'!$B$2:$F$55,3), F318=2014, VLOOKUP(H318, 'State Pop'!$B$2:$F$55,2))</f>
        <v>10156689</v>
      </c>
      <c r="V318">
        <f>_xlfn.IFS(C318=2014, _xlfn.IFS(D318=1, VLOOKUP(H318, Film_Workers!$B$2:$AR$55, 2, FALSE), D318=2, VLOOKUP(H318, Film_Workers!$B$2:$AR$55, 3, FALSE), D318=3, VLOOKUP(H318, Film_Workers!$B$2:$AR$55, 4, FALSE), D318=4, VLOOKUP(H318, Film_Workers!$B$2:$AR$55, 5, FALSE), D318=5, VLOOKUP(H318, Film_Workers!$B$2:$AR$55, 6, FALSE), D318=6, VLOOKUP(H318, Film_Workers!$B$2:$AR$55, 7, FALSE), D318=7, VLOOKUP(H318, Film_Workers!$B$2:$AR$55, 8, FALSE), D318=8, VLOOKUP(H318, Film_Workers!$B$2:$AR$55, 9, FALSE), D318=9, VLOOKUP(H318, Film_Workers!$B$2:$AR$55, 10, FALSE), D318=10, VLOOKUP(H318, Film_Workers!$B$2:$AR$55, 11, FALSE), D318=11, VLOOKUP(H318, Film_Workers!$B$2:$AR$55, 12, FALSE), D318=12, VLOOKUP(H318, Film_Workers!$B$2:$AR$55, 13, FALSE)), C318=2015, _xlfn.IFS(D318=1, VLOOKUP(H318, Film_Workers!$B$2:$AR$55, 14, FALSE), D318=2, VLOOKUP(H318, Film_Workers!$B$2:$AR$55, 15, FALSE), D318=3, VLOOKUP(H318, Film_Workers!$B$2:$AR$55, 16, FALSE), D318=4, VLOOKUP(H318, Film_Workers!$B$2:$AR$55, 17, FALSE), D318=5, VLOOKUP(H318, Film_Workers!$B$2:$AR$55, 18, FALSE), D318=6, VLOOKUP(H318, Film_Workers!$B$2:$AR$55, 19, FALSE), D318=7, VLOOKUP(H318, Film_Workers!$B$2:$AR$55, 20, FALSE), D318=8, VLOOKUP(H318, Film_Workers!$B$2:$AR$55, 21, FALSE), D318=9, VLOOKUP(H318, Film_Workers!$B$2:$AR$55, 22, FALSE), D318=10, VLOOKUP(H318, Film_Workers!$B$2:$AR$55, 23, FALSE), D318=11, VLOOKUP(H318, Film_Workers!$B$2:$AR$55, 24, FALSE), D318=12, VLOOKUP(H318, Film_Workers!$B$2:$AR$55, 25, FALSE)), C318=2016, _xlfn.IFS(D318=1, VLOOKUP(H318, Film_Workers!$B$2:$AR$55, 26, FALSE), D318=2, VLOOKUP(H318, Film_Workers!$B$2:$AR$55, 27, FALSE), D318=3, VLOOKUP(H318, Film_Workers!$B$2:$AR$55, 28, FALSE), D318=4, VLOOKUP(H318, Film_Workers!$B$2:$AR$55, 29, FALSE), D318=5, VLOOKUP(H318, Film_Workers!$B$2:$AR$55, 30, FALSE), D318=6, VLOOKUP(H318, Film_Workers!$B$2:$AR$55, 31, FALSE), D318=7, VLOOKUP(H318, Film_Workers!$B$2:$AR$55, 32, FALSE), D318=8, VLOOKUP(H318, Film_Workers!$B$2:$AR$55, 33, FALSE), D318=9, VLOOKUP(H318, Film_Workers!$B$2:$AR$55, 34, FALSE), D318=10, VLOOKUP(H318, Film_Workers!$B$2:$AR$55, 35, FALSE), D318=11, VLOOKUP(H318, Film_Workers!$B$2:$AR$55, 36, FALSE), D318=12, VLOOKUP(H318, Film_Workers!$B$2:$AR$55, 37, FALSE)), C318=2017, _xlfn.IFS(D318=1, VLOOKUP(H318, Film_Workers!$B$2:$AR$55, 38, FALSE), D318=2, VLOOKUP(H318, Film_Workers!$B$2:$AR$55, 39, FALSE), D318=3, VLOOKUP(H318, Film_Workers!$B$2:$AR$55, 40, FALSE), D318=4, VLOOKUP(H318, Film_Workers!$B$2:$AR$55, 41, FALSE), D318=5, VLOOKUP(H318, Film_Workers!$B$2:$AR$55, 42, FALSE), D318=6, VLOOKUP(H318, Film_Workers!$B$2:$AR$55, 43)))</f>
        <v>859</v>
      </c>
      <c r="W318">
        <f>_xlfn.IFS(C318=2014, _xlfn.IFS(D318=1, VLOOKUP(H318, Priv_Workers!$B$2:$AR$55, 2, FALSE), D318=2, VLOOKUP(H318, Priv_Workers!$B$2:$AR$55, 3, FALSE), D318=3, VLOOKUP(H318, Priv_Workers!$B$2:$AR$55, 4, FALSE), D318=4, VLOOKUP(H318, Priv_Workers!$B$2:$AR$55, 5, FALSE), D318=5, VLOOKUP(H318, Priv_Workers!$B$2:$AR$55, 6, FALSE), D318=6, VLOOKUP(H318, Priv_Workers!$B$2:$AR$55, 7, FALSE), D318=7, VLOOKUP(H318, Priv_Workers!$B$2:$AR$55, 8, FALSE), D318=8, VLOOKUP(H318, Priv_Workers!$B$2:$AR$55, 9, FALSE), D318=9, VLOOKUP(H318, Priv_Workers!$B$2:$AR$55, 10, FALSE), D318=10, VLOOKUP(H318, Priv_Workers!$B$2:$AR$55, 11, FALSE), D318=11, VLOOKUP(H318, Priv_Workers!$B$2:$AR$55, 12, FALSE), D318=12, VLOOKUP(H318, Priv_Workers!$B$2:$AR$55, 13, FALSE)), C318=2015, _xlfn.IFS(D318=1, VLOOKUP(H318, Priv_Workers!$B$2:$AR$55, 14, FALSE), D318=2, VLOOKUP(H318, Priv_Workers!$B$2:$AR$55, 15, FALSE), D318=3, VLOOKUP(H318, Priv_Workers!$B$2:$AR$55, 16, FALSE), D318=4, VLOOKUP(H318, Priv_Workers!$B$2:$AR$55, 17, FALSE), D318=5, VLOOKUP(H318, Priv_Workers!$B$2:$AR$55, 18, FALSE), D318=6, VLOOKUP(H318, Priv_Workers!$B$2:$AR$55, 19, FALSE), D318=7, VLOOKUP(H318, Priv_Workers!$B$2:$AR$55, 20, FALSE), D318=8, VLOOKUP(H318, Priv_Workers!$B$2:$AR$55, 21, FALSE), D318=9, VLOOKUP(H318, Priv_Workers!$B$2:$AR$55, 22, FALSE), D318=10, VLOOKUP(H318, Priv_Workers!$B$2:$AR$55, 23, FALSE), D318=11, VLOOKUP(H318, Priv_Workers!$B$2:$AR$55, 24, FALSE), D318=12, VLOOKUP(H318, Priv_Workers!$B$2:$AR$55, 25, FALSE)), C318=2016, _xlfn.IFS(D318=1, VLOOKUP(H318, Priv_Workers!$B$2:$AR$55, 26, FALSE), D318=2, VLOOKUP(H318, Priv_Workers!$B$2:$AR$55, 27, FALSE), D318=3, VLOOKUP(H318, Priv_Workers!$B$2:$AR$55, 28, FALSE), D318=4, VLOOKUP(H318, Priv_Workers!$B$2:$AR$55, 29, FALSE), D318=5, VLOOKUP(H318, Priv_Workers!$B$2:$AR$55, 30, FALSE), D318=6, VLOOKUP(H318, Priv_Workers!$B$2:$AR$55, 31, FALSE), D318=7, VLOOKUP(H318, Priv_Workers!$B$2:$AR$55, 32, FALSE), D318=8, VLOOKUP(H318, Priv_Workers!$B$2:$AR$55, 33, FALSE), D318=9, VLOOKUP(H318, Priv_Workers!$B$2:$AR$55, 34, FALSE), D318=10, VLOOKUP(H318, Priv_Workers!$B$2:$AR$55, 35, FALSE), D318=11, VLOOKUP(H318, Priv_Workers!$B$2:$AR$55, 36, FALSE), D318=12, VLOOKUP(H318, Priv_Workers!$B$2:$AR$55, 37, FALSE)), C318=2017, _xlfn.IFS(D318=1, VLOOKUP(H318, Priv_Workers!$B$2:$AR$55, 38, FALSE), D318=2, VLOOKUP(H318, Priv_Workers!$B$2:$AR$55, 39, FALSE), D318=3, VLOOKUP(H318, Priv_Workers!$B$2:$AR$55, 40, FALSE), D318=4, VLOOKUP(H318, Priv_Workers!$B$2:$AR$55, 41, FALSE), D318=5, VLOOKUP(H318, Priv_Workers!$B$2:$AR$55, 42, FALSE), D318=6, VLOOKUP(H318, Priv_Workers!$B$2:$AR$55, 43)))</f>
        <v>3408899</v>
      </c>
      <c r="X318" s="15">
        <f t="shared" si="35"/>
        <v>2.5198751855071095E-4</v>
      </c>
      <c r="Y318" s="8">
        <f>_xlfn.IFS(C318=2014, _xlfn.IFS(E318=1, VLOOKUP(H318, Wage_Info!$B$2:$AD$55, 2, FALSE), E318=2, VLOOKUP(H318, Wage_Info!$B$2:$AD$55, 3, FALSE), E318=3, VLOOKUP(H318, Wage_Info!$B$2:$AD$55, 4, FALSE), E318=4, VLOOKUP(H318, Wage_Info!$B$2:$AD$55, 5, FALSE)), C318=2015, _xlfn.IFS(E318=1, VLOOKUP(H318, Wage_Info!$B$2:$AD$55, 6, FALSE), E318=2, VLOOKUP(H318, Wage_Info!$B$2:$AD$55, 7, FALSE), E318=3, VLOOKUP(H318, Wage_Info!$B$2:$AD$55, 8, FALSE), E318=4, VLOOKUP(H318, Wage_Info!$B$2:$AD$55, 9, FALSE)), C318=2016, _xlfn.IFS(E318=1, VLOOKUP(H318, Wage_Info!$B$2:$AD$55, 10, FALSE), E318=2, VLOOKUP(H318, Wage_Info!$B$2:$AD$55, 11, FALSE), E318=3, VLOOKUP(H318, Wage_Info!$B$2:$AD$55, 12, FALSE), E318=4, VLOOKUP(H318, Wage_Info!$B$2:$AD$55, 13, FALSE)), C318=2017, _xlfn.IFS(E318=1, VLOOKUP(H318, Wage_Info!$B$2:$AD$55, 14, FALSE), E318=2, VLOOKUP(H318, Wage_Info!$B$2:$AD$55, 15, FALSE)))</f>
        <v>14313907</v>
      </c>
      <c r="Z318" s="8">
        <f>_xlfn.IFS(C318=2014, _xlfn.IFS(E318=1, VLOOKUP(H318, Wage_Info!$B$2:$AD$55, 16, FALSE), E318=2, VLOOKUP(H318, Wage_Info!$B$2:$AD$55, 17, FALSE), E318=3, VLOOKUP(H318, Wage_Info!$B$2:$AD$55, 18, FALSE), E318=4, VLOOKUP(H318, Wage_Info!$B$2:$AD$55, 19, FALSE)), C318=2015, _xlfn.IFS(E318=1, VLOOKUP(H318, Wage_Info!$B$2:$AD$55, 20, FALSE), E318=2, VLOOKUP(H318, Wage_Info!$B$2:$AD$55, 21, FALSE), E318=3, VLOOKUP(H318, Wage_Info!$B$2:$AD$55, 22, FALSE), E318=4, VLOOKUP(H318, Wage_Info!$B$2:$AD$55, 23, FALSE)), C318=2016, _xlfn.IFS(E318=1, VLOOKUP(H318, Wage_Info!$B$2:$AD$55, 24, FALSE), E318=2, VLOOKUP(H318, Wage_Info!$B$2:$AD$55, 25, FALSE), E318=3, VLOOKUP(H318, Wage_Info!$B$2:$AD$55, 26, FALSE), E318=4, VLOOKUP(H318, Wage_Info!$B$2:$AD$55, 27, FALSE)), C318=2017, _xlfn.IFS(E318=1, VLOOKUP(H318, Wage_Info!$B$2:$AD$55, 28, FALSE), E318=2, VLOOKUP(H318, Wage_Info!$B$2:$AD$55, 29, FALSE)))</f>
        <v>36743420749</v>
      </c>
      <c r="AA318" s="16">
        <f t="shared" si="36"/>
        <v>3.8956381056027737E-4</v>
      </c>
      <c r="AB318">
        <f>Key!C138</f>
        <v>1</v>
      </c>
      <c r="AC318">
        <f t="shared" si="37"/>
        <v>0</v>
      </c>
      <c r="AD318">
        <f t="shared" si="38"/>
        <v>0</v>
      </c>
      <c r="AE318">
        <f t="shared" si="39"/>
        <v>0</v>
      </c>
    </row>
    <row r="319" spans="1:31" x14ac:dyDescent="0.3">
      <c r="A319">
        <v>140</v>
      </c>
      <c r="B319">
        <v>140</v>
      </c>
      <c r="C319">
        <v>2014</v>
      </c>
      <c r="D319">
        <v>9</v>
      </c>
      <c r="E319">
        <f t="shared" si="32"/>
        <v>3</v>
      </c>
      <c r="F319">
        <v>2016</v>
      </c>
      <c r="G319" t="s">
        <v>282</v>
      </c>
      <c r="H319" s="13">
        <f>VALUE(IF(G319="foreign",53,SUBSTITUTE(G319,G319,VLOOKUP(G319,Key!$F$2:$G$55,2,))))</f>
        <v>53</v>
      </c>
      <c r="I319" t="s">
        <v>282</v>
      </c>
      <c r="J319">
        <f>VALUE(_xlfn.IFS(I319="foreign",53,I319="fictional",54,NOT(OR(I319="foreign",I319="fictional")),SUBSTITUTE(I319,I319,VLOOKUP(I319,Key!$F$2:$G$55,2,))))</f>
        <v>53</v>
      </c>
      <c r="K319">
        <f t="shared" si="33"/>
        <v>1</v>
      </c>
      <c r="L319">
        <f>VLOOKUP(H319, Key!$G$2:$J$54, 2)</f>
        <v>0</v>
      </c>
      <c r="M319">
        <f>VLOOKUP(J319, Key!$G$2:$J$54, 2)</f>
        <v>0</v>
      </c>
      <c r="N319">
        <f>VLOOKUP("*"&amp;G319&amp;"*",Key!$M$2:$N$6,2,FALSE)</f>
        <v>0</v>
      </c>
      <c r="O319">
        <f>VLOOKUP("*"&amp;G319&amp;"*",Key!$Q$2:$R$11,2,FALSE)</f>
        <v>0</v>
      </c>
      <c r="P319">
        <v>1523</v>
      </c>
      <c r="Q319" s="8">
        <v>43000000</v>
      </c>
      <c r="R319" t="s">
        <v>174</v>
      </c>
      <c r="S319">
        <f>VLOOKUP(R319, Key!$T$2:$U$16, 2, FALSE)</f>
        <v>1</v>
      </c>
      <c r="T319">
        <f t="shared" si="34"/>
        <v>0</v>
      </c>
      <c r="U319">
        <f>_xlfn.IFS(F319=2017, VLOOKUP(H319, 'State Pop'!$B$2:$F$55,5),F319=2016, VLOOKUP(H319, 'State Pop'!$B$2:$F$55,4), F319=2015, VLOOKUP(H319, 'State Pop'!$B$2:$F$55,3), F319=2014, VLOOKUP(H319, 'State Pop'!$B$2:$F$55,2))</f>
        <v>0</v>
      </c>
      <c r="V319">
        <f>_xlfn.IFS(C319=2014, _xlfn.IFS(D319=1, VLOOKUP(H319, Film_Workers!$B$2:$AR$55, 2, FALSE), D319=2, VLOOKUP(H319, Film_Workers!$B$2:$AR$55, 3, FALSE), D319=3, VLOOKUP(H319, Film_Workers!$B$2:$AR$55, 4, FALSE), D319=4, VLOOKUP(H319, Film_Workers!$B$2:$AR$55, 5, FALSE), D319=5, VLOOKUP(H319, Film_Workers!$B$2:$AR$55, 6, FALSE), D319=6, VLOOKUP(H319, Film_Workers!$B$2:$AR$55, 7, FALSE), D319=7, VLOOKUP(H319, Film_Workers!$B$2:$AR$55, 8, FALSE), D319=8, VLOOKUP(H319, Film_Workers!$B$2:$AR$55, 9, FALSE), D319=9, VLOOKUP(H319, Film_Workers!$B$2:$AR$55, 10, FALSE), D319=10, VLOOKUP(H319, Film_Workers!$B$2:$AR$55, 11, FALSE), D319=11, VLOOKUP(H319, Film_Workers!$B$2:$AR$55, 12, FALSE), D319=12, VLOOKUP(H319, Film_Workers!$B$2:$AR$55, 13, FALSE)), C319=2015, _xlfn.IFS(D319=1, VLOOKUP(H319, Film_Workers!$B$2:$AR$55, 14, FALSE), D319=2, VLOOKUP(H319, Film_Workers!$B$2:$AR$55, 15, FALSE), D319=3, VLOOKUP(H319, Film_Workers!$B$2:$AR$55, 16, FALSE), D319=4, VLOOKUP(H319, Film_Workers!$B$2:$AR$55, 17, FALSE), D319=5, VLOOKUP(H319, Film_Workers!$B$2:$AR$55, 18, FALSE), D319=6, VLOOKUP(H319, Film_Workers!$B$2:$AR$55, 19, FALSE), D319=7, VLOOKUP(H319, Film_Workers!$B$2:$AR$55, 20, FALSE), D319=8, VLOOKUP(H319, Film_Workers!$B$2:$AR$55, 21, FALSE), D319=9, VLOOKUP(H319, Film_Workers!$B$2:$AR$55, 22, FALSE), D319=10, VLOOKUP(H319, Film_Workers!$B$2:$AR$55, 23, FALSE), D319=11, VLOOKUP(H319, Film_Workers!$B$2:$AR$55, 24, FALSE), D319=12, VLOOKUP(H319, Film_Workers!$B$2:$AR$55, 25, FALSE)), C319=2016, _xlfn.IFS(D319=1, VLOOKUP(H319, Film_Workers!$B$2:$AR$55, 26, FALSE), D319=2, VLOOKUP(H319, Film_Workers!$B$2:$AR$55, 27, FALSE), D319=3, VLOOKUP(H319, Film_Workers!$B$2:$AR$55, 28, FALSE), D319=4, VLOOKUP(H319, Film_Workers!$B$2:$AR$55, 29, FALSE), D319=5, VLOOKUP(H319, Film_Workers!$B$2:$AR$55, 30, FALSE), D319=6, VLOOKUP(H319, Film_Workers!$B$2:$AR$55, 31, FALSE), D319=7, VLOOKUP(H319, Film_Workers!$B$2:$AR$55, 32, FALSE), D319=8, VLOOKUP(H319, Film_Workers!$B$2:$AR$55, 33, FALSE), D319=9, VLOOKUP(H319, Film_Workers!$B$2:$AR$55, 34, FALSE), D319=10, VLOOKUP(H319, Film_Workers!$B$2:$AR$55, 35, FALSE), D319=11, VLOOKUP(H319, Film_Workers!$B$2:$AR$55, 36, FALSE), D319=12, VLOOKUP(H319, Film_Workers!$B$2:$AR$55, 37, FALSE)), C319=2017, _xlfn.IFS(D319=1, VLOOKUP(H319, Film_Workers!$B$2:$AR$55, 38, FALSE), D319=2, VLOOKUP(H319, Film_Workers!$B$2:$AR$55, 39, FALSE), D319=3, VLOOKUP(H319, Film_Workers!$B$2:$AR$55, 40, FALSE), D319=4, VLOOKUP(H319, Film_Workers!$B$2:$AR$55, 41, FALSE), D319=5, VLOOKUP(H319, Film_Workers!$B$2:$AR$55, 42, FALSE), D319=6, VLOOKUP(H319, Film_Workers!$B$2:$AR$55, 43)))</f>
        <v>0</v>
      </c>
      <c r="W319">
        <f>_xlfn.IFS(C319=2014, _xlfn.IFS(D319=1, VLOOKUP(H319, Priv_Workers!$B$2:$AR$55, 2, FALSE), D319=2, VLOOKUP(H319, Priv_Workers!$B$2:$AR$55, 3, FALSE), D319=3, VLOOKUP(H319, Priv_Workers!$B$2:$AR$55, 4, FALSE), D319=4, VLOOKUP(H319, Priv_Workers!$B$2:$AR$55, 5, FALSE), D319=5, VLOOKUP(H319, Priv_Workers!$B$2:$AR$55, 6, FALSE), D319=6, VLOOKUP(H319, Priv_Workers!$B$2:$AR$55, 7, FALSE), D319=7, VLOOKUP(H319, Priv_Workers!$B$2:$AR$55, 8, FALSE), D319=8, VLOOKUP(H319, Priv_Workers!$B$2:$AR$55, 9, FALSE), D319=9, VLOOKUP(H319, Priv_Workers!$B$2:$AR$55, 10, FALSE), D319=10, VLOOKUP(H319, Priv_Workers!$B$2:$AR$55, 11, FALSE), D319=11, VLOOKUP(H319, Priv_Workers!$B$2:$AR$55, 12, FALSE), D319=12, VLOOKUP(H319, Priv_Workers!$B$2:$AR$55, 13, FALSE)), C319=2015, _xlfn.IFS(D319=1, VLOOKUP(H319, Priv_Workers!$B$2:$AR$55, 14, FALSE), D319=2, VLOOKUP(H319, Priv_Workers!$B$2:$AR$55, 15, FALSE), D319=3, VLOOKUP(H319, Priv_Workers!$B$2:$AR$55, 16, FALSE), D319=4, VLOOKUP(H319, Priv_Workers!$B$2:$AR$55, 17, FALSE), D319=5, VLOOKUP(H319, Priv_Workers!$B$2:$AR$55, 18, FALSE), D319=6, VLOOKUP(H319, Priv_Workers!$B$2:$AR$55, 19, FALSE), D319=7, VLOOKUP(H319, Priv_Workers!$B$2:$AR$55, 20, FALSE), D319=8, VLOOKUP(H319, Priv_Workers!$B$2:$AR$55, 21, FALSE), D319=9, VLOOKUP(H319, Priv_Workers!$B$2:$AR$55, 22, FALSE), D319=10, VLOOKUP(H319, Priv_Workers!$B$2:$AR$55, 23, FALSE), D319=11, VLOOKUP(H319, Priv_Workers!$B$2:$AR$55, 24, FALSE), D319=12, VLOOKUP(H319, Priv_Workers!$B$2:$AR$55, 25, FALSE)), C319=2016, _xlfn.IFS(D319=1, VLOOKUP(H319, Priv_Workers!$B$2:$AR$55, 26, FALSE), D319=2, VLOOKUP(H319, Priv_Workers!$B$2:$AR$55, 27, FALSE), D319=3, VLOOKUP(H319, Priv_Workers!$B$2:$AR$55, 28, FALSE), D319=4, VLOOKUP(H319, Priv_Workers!$B$2:$AR$55, 29, FALSE), D319=5, VLOOKUP(H319, Priv_Workers!$B$2:$AR$55, 30, FALSE), D319=6, VLOOKUP(H319, Priv_Workers!$B$2:$AR$55, 31, FALSE), D319=7, VLOOKUP(H319, Priv_Workers!$B$2:$AR$55, 32, FALSE), D319=8, VLOOKUP(H319, Priv_Workers!$B$2:$AR$55, 33, FALSE), D319=9, VLOOKUP(H319, Priv_Workers!$B$2:$AR$55, 34, FALSE), D319=10, VLOOKUP(H319, Priv_Workers!$B$2:$AR$55, 35, FALSE), D319=11, VLOOKUP(H319, Priv_Workers!$B$2:$AR$55, 36, FALSE), D319=12, VLOOKUP(H319, Priv_Workers!$B$2:$AR$55, 37, FALSE)), C319=2017, _xlfn.IFS(D319=1, VLOOKUP(H319, Priv_Workers!$B$2:$AR$55, 38, FALSE), D319=2, VLOOKUP(H319, Priv_Workers!$B$2:$AR$55, 39, FALSE), D319=3, VLOOKUP(H319, Priv_Workers!$B$2:$AR$55, 40, FALSE), D319=4, VLOOKUP(H319, Priv_Workers!$B$2:$AR$55, 41, FALSE), D319=5, VLOOKUP(H319, Priv_Workers!$B$2:$AR$55, 42, FALSE), D319=6, VLOOKUP(H319, Priv_Workers!$B$2:$AR$55, 43)))</f>
        <v>0</v>
      </c>
      <c r="X319" s="15" t="e">
        <f t="shared" si="35"/>
        <v>#DIV/0!</v>
      </c>
      <c r="Y319" s="8">
        <f>_xlfn.IFS(C319=2014, _xlfn.IFS(E319=1, VLOOKUP(H319, Wage_Info!$B$2:$AD$55, 2, FALSE), E319=2, VLOOKUP(H319, Wage_Info!$B$2:$AD$55, 3, FALSE), E319=3, VLOOKUP(H319, Wage_Info!$B$2:$AD$55, 4, FALSE), E319=4, VLOOKUP(H319, Wage_Info!$B$2:$AD$55, 5, FALSE)), C319=2015, _xlfn.IFS(E319=1, VLOOKUP(H319, Wage_Info!$B$2:$AD$55, 6, FALSE), E319=2, VLOOKUP(H319, Wage_Info!$B$2:$AD$55, 7, FALSE), E319=3, VLOOKUP(H319, Wage_Info!$B$2:$AD$55, 8, FALSE), E319=4, VLOOKUP(H319, Wage_Info!$B$2:$AD$55, 9, FALSE)), C319=2016, _xlfn.IFS(E319=1, VLOOKUP(H319, Wage_Info!$B$2:$AD$55, 10, FALSE), E319=2, VLOOKUP(H319, Wage_Info!$B$2:$AD$55, 11, FALSE), E319=3, VLOOKUP(H319, Wage_Info!$B$2:$AD$55, 12, FALSE), E319=4, VLOOKUP(H319, Wage_Info!$B$2:$AD$55, 13, FALSE)), C319=2017, _xlfn.IFS(E319=1, VLOOKUP(H319, Wage_Info!$B$2:$AD$55, 14, FALSE), E319=2, VLOOKUP(H319, Wage_Info!$B$2:$AD$55, 15, FALSE)))</f>
        <v>0</v>
      </c>
      <c r="Z319" s="8">
        <f>_xlfn.IFS(C319=2014, _xlfn.IFS(E319=1, VLOOKUP(H319, Wage_Info!$B$2:$AD$55, 16, FALSE), E319=2, VLOOKUP(H319, Wage_Info!$B$2:$AD$55, 17, FALSE), E319=3, VLOOKUP(H319, Wage_Info!$B$2:$AD$55, 18, FALSE), E319=4, VLOOKUP(H319, Wage_Info!$B$2:$AD$55, 19, FALSE)), C319=2015, _xlfn.IFS(E319=1, VLOOKUP(H319, Wage_Info!$B$2:$AD$55, 20, FALSE), E319=2, VLOOKUP(H319, Wage_Info!$B$2:$AD$55, 21, FALSE), E319=3, VLOOKUP(H319, Wage_Info!$B$2:$AD$55, 22, FALSE), E319=4, VLOOKUP(H319, Wage_Info!$B$2:$AD$55, 23, FALSE)), C319=2016, _xlfn.IFS(E319=1, VLOOKUP(H319, Wage_Info!$B$2:$AD$55, 24, FALSE), E319=2, VLOOKUP(H319, Wage_Info!$B$2:$AD$55, 25, FALSE), E319=3, VLOOKUP(H319, Wage_Info!$B$2:$AD$55, 26, FALSE), E319=4, VLOOKUP(H319, Wage_Info!$B$2:$AD$55, 27, FALSE)), C319=2017, _xlfn.IFS(E319=1, VLOOKUP(H319, Wage_Info!$B$2:$AD$55, 28, FALSE), E319=2, VLOOKUP(H319, Wage_Info!$B$2:$AD$55, 29, FALSE)))</f>
        <v>0</v>
      </c>
      <c r="AA319" s="16" t="e">
        <f t="shared" si="36"/>
        <v>#DIV/0!</v>
      </c>
      <c r="AB319">
        <f>Key!C141</f>
        <v>1</v>
      </c>
      <c r="AC319">
        <f t="shared" si="37"/>
        <v>0</v>
      </c>
      <c r="AD319">
        <f t="shared" si="38"/>
        <v>0</v>
      </c>
      <c r="AE319">
        <f t="shared" si="39"/>
        <v>0</v>
      </c>
    </row>
    <row r="320" spans="1:31" x14ac:dyDescent="0.3">
      <c r="A320">
        <v>142</v>
      </c>
      <c r="B320">
        <v>142</v>
      </c>
      <c r="C320">
        <v>2014</v>
      </c>
      <c r="D320">
        <v>9</v>
      </c>
      <c r="E320">
        <f t="shared" si="32"/>
        <v>3</v>
      </c>
      <c r="F320">
        <v>2016</v>
      </c>
      <c r="G320" t="s">
        <v>282</v>
      </c>
      <c r="H320" s="13">
        <f>VALUE(IF(G320="foreign",53,SUBSTITUTE(G320,G320,VLOOKUP(G320,Key!$F$2:$G$55,2,))))</f>
        <v>53</v>
      </c>
      <c r="I320" t="s">
        <v>282</v>
      </c>
      <c r="J320">
        <f>VALUE(_xlfn.IFS(I320="foreign",53,I320="fictional",54,NOT(OR(I320="foreign",I320="fictional")),SUBSTITUTE(I320,I320,VLOOKUP(I320,Key!$F$2:$G$55,2,))))</f>
        <v>53</v>
      </c>
      <c r="K320">
        <f t="shared" si="33"/>
        <v>1</v>
      </c>
      <c r="L320">
        <f>VLOOKUP(H320, Key!$G$2:$J$54, 2)</f>
        <v>0</v>
      </c>
      <c r="M320">
        <f>VLOOKUP(J320, Key!$G$2:$J$54, 2)</f>
        <v>0</v>
      </c>
      <c r="N320">
        <f>VLOOKUP("*"&amp;G320&amp;"*",Key!$M$2:$N$6,2,FALSE)</f>
        <v>0</v>
      </c>
      <c r="O320">
        <f>VLOOKUP("*"&amp;G320&amp;"*",Key!$Q$2:$R$11,2,FALSE)</f>
        <v>0</v>
      </c>
      <c r="P320">
        <v>1500</v>
      </c>
      <c r="Q320" s="8">
        <v>20000000</v>
      </c>
      <c r="R320" t="s">
        <v>175</v>
      </c>
      <c r="S320">
        <f>VLOOKUP(R320, Key!$T$2:$U$16, 2, FALSE)</f>
        <v>2</v>
      </c>
      <c r="T320">
        <f t="shared" si="34"/>
        <v>0</v>
      </c>
      <c r="U320">
        <f>_xlfn.IFS(F320=2017, VLOOKUP(H320, 'State Pop'!$B$2:$F$55,5),F320=2016, VLOOKUP(H320, 'State Pop'!$B$2:$F$55,4), F320=2015, VLOOKUP(H320, 'State Pop'!$B$2:$F$55,3), F320=2014, VLOOKUP(H320, 'State Pop'!$B$2:$F$55,2))</f>
        <v>0</v>
      </c>
      <c r="V320">
        <f>_xlfn.IFS(C320=2014, _xlfn.IFS(D320=1, VLOOKUP(H320, Film_Workers!$B$2:$AR$55, 2, FALSE), D320=2, VLOOKUP(H320, Film_Workers!$B$2:$AR$55, 3, FALSE), D320=3, VLOOKUP(H320, Film_Workers!$B$2:$AR$55, 4, FALSE), D320=4, VLOOKUP(H320, Film_Workers!$B$2:$AR$55, 5, FALSE), D320=5, VLOOKUP(H320, Film_Workers!$B$2:$AR$55, 6, FALSE), D320=6, VLOOKUP(H320, Film_Workers!$B$2:$AR$55, 7, FALSE), D320=7, VLOOKUP(H320, Film_Workers!$B$2:$AR$55, 8, FALSE), D320=8, VLOOKUP(H320, Film_Workers!$B$2:$AR$55, 9, FALSE), D320=9, VLOOKUP(H320, Film_Workers!$B$2:$AR$55, 10, FALSE), D320=10, VLOOKUP(H320, Film_Workers!$B$2:$AR$55, 11, FALSE), D320=11, VLOOKUP(H320, Film_Workers!$B$2:$AR$55, 12, FALSE), D320=12, VLOOKUP(H320, Film_Workers!$B$2:$AR$55, 13, FALSE)), C320=2015, _xlfn.IFS(D320=1, VLOOKUP(H320, Film_Workers!$B$2:$AR$55, 14, FALSE), D320=2, VLOOKUP(H320, Film_Workers!$B$2:$AR$55, 15, FALSE), D320=3, VLOOKUP(H320, Film_Workers!$B$2:$AR$55, 16, FALSE), D320=4, VLOOKUP(H320, Film_Workers!$B$2:$AR$55, 17, FALSE), D320=5, VLOOKUP(H320, Film_Workers!$B$2:$AR$55, 18, FALSE), D320=6, VLOOKUP(H320, Film_Workers!$B$2:$AR$55, 19, FALSE), D320=7, VLOOKUP(H320, Film_Workers!$B$2:$AR$55, 20, FALSE), D320=8, VLOOKUP(H320, Film_Workers!$B$2:$AR$55, 21, FALSE), D320=9, VLOOKUP(H320, Film_Workers!$B$2:$AR$55, 22, FALSE), D320=10, VLOOKUP(H320, Film_Workers!$B$2:$AR$55, 23, FALSE), D320=11, VLOOKUP(H320, Film_Workers!$B$2:$AR$55, 24, FALSE), D320=12, VLOOKUP(H320, Film_Workers!$B$2:$AR$55, 25, FALSE)), C320=2016, _xlfn.IFS(D320=1, VLOOKUP(H320, Film_Workers!$B$2:$AR$55, 26, FALSE), D320=2, VLOOKUP(H320, Film_Workers!$B$2:$AR$55, 27, FALSE), D320=3, VLOOKUP(H320, Film_Workers!$B$2:$AR$55, 28, FALSE), D320=4, VLOOKUP(H320, Film_Workers!$B$2:$AR$55, 29, FALSE), D320=5, VLOOKUP(H320, Film_Workers!$B$2:$AR$55, 30, FALSE), D320=6, VLOOKUP(H320, Film_Workers!$B$2:$AR$55, 31, FALSE), D320=7, VLOOKUP(H320, Film_Workers!$B$2:$AR$55, 32, FALSE), D320=8, VLOOKUP(H320, Film_Workers!$B$2:$AR$55, 33, FALSE), D320=9, VLOOKUP(H320, Film_Workers!$B$2:$AR$55, 34, FALSE), D320=10, VLOOKUP(H320, Film_Workers!$B$2:$AR$55, 35, FALSE), D320=11, VLOOKUP(H320, Film_Workers!$B$2:$AR$55, 36, FALSE), D320=12, VLOOKUP(H320, Film_Workers!$B$2:$AR$55, 37, FALSE)), C320=2017, _xlfn.IFS(D320=1, VLOOKUP(H320, Film_Workers!$B$2:$AR$55, 38, FALSE), D320=2, VLOOKUP(H320, Film_Workers!$B$2:$AR$55, 39, FALSE), D320=3, VLOOKUP(H320, Film_Workers!$B$2:$AR$55, 40, FALSE), D320=4, VLOOKUP(H320, Film_Workers!$B$2:$AR$55, 41, FALSE), D320=5, VLOOKUP(H320, Film_Workers!$B$2:$AR$55, 42, FALSE), D320=6, VLOOKUP(H320, Film_Workers!$B$2:$AR$55, 43)))</f>
        <v>0</v>
      </c>
      <c r="W320">
        <f>_xlfn.IFS(C320=2014, _xlfn.IFS(D320=1, VLOOKUP(H320, Priv_Workers!$B$2:$AR$55, 2, FALSE), D320=2, VLOOKUP(H320, Priv_Workers!$B$2:$AR$55, 3, FALSE), D320=3, VLOOKUP(H320, Priv_Workers!$B$2:$AR$55, 4, FALSE), D320=4, VLOOKUP(H320, Priv_Workers!$B$2:$AR$55, 5, FALSE), D320=5, VLOOKUP(H320, Priv_Workers!$B$2:$AR$55, 6, FALSE), D320=6, VLOOKUP(H320, Priv_Workers!$B$2:$AR$55, 7, FALSE), D320=7, VLOOKUP(H320, Priv_Workers!$B$2:$AR$55, 8, FALSE), D320=8, VLOOKUP(H320, Priv_Workers!$B$2:$AR$55, 9, FALSE), D320=9, VLOOKUP(H320, Priv_Workers!$B$2:$AR$55, 10, FALSE), D320=10, VLOOKUP(H320, Priv_Workers!$B$2:$AR$55, 11, FALSE), D320=11, VLOOKUP(H320, Priv_Workers!$B$2:$AR$55, 12, FALSE), D320=12, VLOOKUP(H320, Priv_Workers!$B$2:$AR$55, 13, FALSE)), C320=2015, _xlfn.IFS(D320=1, VLOOKUP(H320, Priv_Workers!$B$2:$AR$55, 14, FALSE), D320=2, VLOOKUP(H320, Priv_Workers!$B$2:$AR$55, 15, FALSE), D320=3, VLOOKUP(H320, Priv_Workers!$B$2:$AR$55, 16, FALSE), D320=4, VLOOKUP(H320, Priv_Workers!$B$2:$AR$55, 17, FALSE), D320=5, VLOOKUP(H320, Priv_Workers!$B$2:$AR$55, 18, FALSE), D320=6, VLOOKUP(H320, Priv_Workers!$B$2:$AR$55, 19, FALSE), D320=7, VLOOKUP(H320, Priv_Workers!$B$2:$AR$55, 20, FALSE), D320=8, VLOOKUP(H320, Priv_Workers!$B$2:$AR$55, 21, FALSE), D320=9, VLOOKUP(H320, Priv_Workers!$B$2:$AR$55, 22, FALSE), D320=10, VLOOKUP(H320, Priv_Workers!$B$2:$AR$55, 23, FALSE), D320=11, VLOOKUP(H320, Priv_Workers!$B$2:$AR$55, 24, FALSE), D320=12, VLOOKUP(H320, Priv_Workers!$B$2:$AR$55, 25, FALSE)), C320=2016, _xlfn.IFS(D320=1, VLOOKUP(H320, Priv_Workers!$B$2:$AR$55, 26, FALSE), D320=2, VLOOKUP(H320, Priv_Workers!$B$2:$AR$55, 27, FALSE), D320=3, VLOOKUP(H320, Priv_Workers!$B$2:$AR$55, 28, FALSE), D320=4, VLOOKUP(H320, Priv_Workers!$B$2:$AR$55, 29, FALSE), D320=5, VLOOKUP(H320, Priv_Workers!$B$2:$AR$55, 30, FALSE), D320=6, VLOOKUP(H320, Priv_Workers!$B$2:$AR$55, 31, FALSE), D320=7, VLOOKUP(H320, Priv_Workers!$B$2:$AR$55, 32, FALSE), D320=8, VLOOKUP(H320, Priv_Workers!$B$2:$AR$55, 33, FALSE), D320=9, VLOOKUP(H320, Priv_Workers!$B$2:$AR$55, 34, FALSE), D320=10, VLOOKUP(H320, Priv_Workers!$B$2:$AR$55, 35, FALSE), D320=11, VLOOKUP(H320, Priv_Workers!$B$2:$AR$55, 36, FALSE), D320=12, VLOOKUP(H320, Priv_Workers!$B$2:$AR$55, 37, FALSE)), C320=2017, _xlfn.IFS(D320=1, VLOOKUP(H320, Priv_Workers!$B$2:$AR$55, 38, FALSE), D320=2, VLOOKUP(H320, Priv_Workers!$B$2:$AR$55, 39, FALSE), D320=3, VLOOKUP(H320, Priv_Workers!$B$2:$AR$55, 40, FALSE), D320=4, VLOOKUP(H320, Priv_Workers!$B$2:$AR$55, 41, FALSE), D320=5, VLOOKUP(H320, Priv_Workers!$B$2:$AR$55, 42, FALSE), D320=6, VLOOKUP(H320, Priv_Workers!$B$2:$AR$55, 43)))</f>
        <v>0</v>
      </c>
      <c r="X320" s="15" t="e">
        <f t="shared" si="35"/>
        <v>#DIV/0!</v>
      </c>
      <c r="Y320" s="8">
        <f>_xlfn.IFS(C320=2014, _xlfn.IFS(E320=1, VLOOKUP(H320, Wage_Info!$B$2:$AD$55, 2, FALSE), E320=2, VLOOKUP(H320, Wage_Info!$B$2:$AD$55, 3, FALSE), E320=3, VLOOKUP(H320, Wage_Info!$B$2:$AD$55, 4, FALSE), E320=4, VLOOKUP(H320, Wage_Info!$B$2:$AD$55, 5, FALSE)), C320=2015, _xlfn.IFS(E320=1, VLOOKUP(H320, Wage_Info!$B$2:$AD$55, 6, FALSE), E320=2, VLOOKUP(H320, Wage_Info!$B$2:$AD$55, 7, FALSE), E320=3, VLOOKUP(H320, Wage_Info!$B$2:$AD$55, 8, FALSE), E320=4, VLOOKUP(H320, Wage_Info!$B$2:$AD$55, 9, FALSE)), C320=2016, _xlfn.IFS(E320=1, VLOOKUP(H320, Wage_Info!$B$2:$AD$55, 10, FALSE), E320=2, VLOOKUP(H320, Wage_Info!$B$2:$AD$55, 11, FALSE), E320=3, VLOOKUP(H320, Wage_Info!$B$2:$AD$55, 12, FALSE), E320=4, VLOOKUP(H320, Wage_Info!$B$2:$AD$55, 13, FALSE)), C320=2017, _xlfn.IFS(E320=1, VLOOKUP(H320, Wage_Info!$B$2:$AD$55, 14, FALSE), E320=2, VLOOKUP(H320, Wage_Info!$B$2:$AD$55, 15, FALSE)))</f>
        <v>0</v>
      </c>
      <c r="Z320" s="8">
        <f>_xlfn.IFS(C320=2014, _xlfn.IFS(E320=1, VLOOKUP(H320, Wage_Info!$B$2:$AD$55, 16, FALSE), E320=2, VLOOKUP(H320, Wage_Info!$B$2:$AD$55, 17, FALSE), E320=3, VLOOKUP(H320, Wage_Info!$B$2:$AD$55, 18, FALSE), E320=4, VLOOKUP(H320, Wage_Info!$B$2:$AD$55, 19, FALSE)), C320=2015, _xlfn.IFS(E320=1, VLOOKUP(H320, Wage_Info!$B$2:$AD$55, 20, FALSE), E320=2, VLOOKUP(H320, Wage_Info!$B$2:$AD$55, 21, FALSE), E320=3, VLOOKUP(H320, Wage_Info!$B$2:$AD$55, 22, FALSE), E320=4, VLOOKUP(H320, Wage_Info!$B$2:$AD$55, 23, FALSE)), C320=2016, _xlfn.IFS(E320=1, VLOOKUP(H320, Wage_Info!$B$2:$AD$55, 24, FALSE), E320=2, VLOOKUP(H320, Wage_Info!$B$2:$AD$55, 25, FALSE), E320=3, VLOOKUP(H320, Wage_Info!$B$2:$AD$55, 26, FALSE), E320=4, VLOOKUP(H320, Wage_Info!$B$2:$AD$55, 27, FALSE)), C320=2017, _xlfn.IFS(E320=1, VLOOKUP(H320, Wage_Info!$B$2:$AD$55, 28, FALSE), E320=2, VLOOKUP(H320, Wage_Info!$B$2:$AD$55, 29, FALSE)))</f>
        <v>0</v>
      </c>
      <c r="AA320" s="16" t="e">
        <f t="shared" si="36"/>
        <v>#DIV/0!</v>
      </c>
      <c r="AB320">
        <f>Key!C143</f>
        <v>1</v>
      </c>
      <c r="AC320">
        <f t="shared" si="37"/>
        <v>0</v>
      </c>
      <c r="AD320">
        <f t="shared" si="38"/>
        <v>0</v>
      </c>
      <c r="AE320">
        <f t="shared" si="39"/>
        <v>0</v>
      </c>
    </row>
    <row r="321" spans="1:31" x14ac:dyDescent="0.3">
      <c r="A321">
        <v>151</v>
      </c>
      <c r="B321">
        <v>151</v>
      </c>
      <c r="C321">
        <v>2014</v>
      </c>
      <c r="D321">
        <v>9</v>
      </c>
      <c r="E321">
        <f t="shared" si="32"/>
        <v>3</v>
      </c>
      <c r="F321">
        <v>2016</v>
      </c>
      <c r="G321" t="s">
        <v>282</v>
      </c>
      <c r="H321" s="13">
        <f>VALUE(IF(G321="foreign",53,SUBSTITUTE(G321,G321,VLOOKUP(G321,Key!$F$2:$G$55,2,))))</f>
        <v>53</v>
      </c>
      <c r="I321" t="s">
        <v>282</v>
      </c>
      <c r="J321">
        <f>VALUE(_xlfn.IFS(I321="foreign",53,I321="fictional",54,NOT(OR(I321="foreign",I321="fictional")),SUBSTITUTE(I321,I321,VLOOKUP(I321,Key!$F$2:$G$55,2,))))</f>
        <v>53</v>
      </c>
      <c r="K321">
        <f t="shared" si="33"/>
        <v>1</v>
      </c>
      <c r="L321">
        <f>VLOOKUP(H321, Key!$G$2:$J$54, 2)</f>
        <v>0</v>
      </c>
      <c r="M321">
        <f>VLOOKUP(J321, Key!$G$2:$J$54, 2)</f>
        <v>0</v>
      </c>
      <c r="N321">
        <f>VLOOKUP("*"&amp;G321&amp;"*",Key!$M$2:$N$6,2,FALSE)</f>
        <v>0</v>
      </c>
      <c r="O321">
        <f>VLOOKUP("*"&amp;G321&amp;"*",Key!$Q$2:$R$11,2,FALSE)</f>
        <v>0</v>
      </c>
      <c r="P321">
        <v>1089</v>
      </c>
      <c r="Q321" s="8">
        <v>13000000</v>
      </c>
      <c r="R321" t="s">
        <v>174</v>
      </c>
      <c r="S321">
        <f>VLOOKUP(R321, Key!$T$2:$U$17, 2, FALSE)</f>
        <v>1</v>
      </c>
      <c r="T321">
        <f t="shared" si="34"/>
        <v>0</v>
      </c>
      <c r="U321">
        <f>_xlfn.IFS(F321=2017, VLOOKUP(H321, 'State Pop'!$B$2:$F$55,5),F321=2016, VLOOKUP(H321, 'State Pop'!$B$2:$F$55,4), F321=2015, VLOOKUP(H321, 'State Pop'!$B$2:$F$55,3), F321=2014, VLOOKUP(H321, 'State Pop'!$B$2:$F$55,2))</f>
        <v>0</v>
      </c>
      <c r="V321">
        <f>_xlfn.IFS(C321=2014, _xlfn.IFS(D321=1, VLOOKUP(H321, Film_Workers!$B$2:$AR$55, 2, FALSE), D321=2, VLOOKUP(H321, Film_Workers!$B$2:$AR$55, 3, FALSE), D321=3, VLOOKUP(H321, Film_Workers!$B$2:$AR$55, 4, FALSE), D321=4, VLOOKUP(H321, Film_Workers!$B$2:$AR$55, 5, FALSE), D321=5, VLOOKUP(H321, Film_Workers!$B$2:$AR$55, 6, FALSE), D321=6, VLOOKUP(H321, Film_Workers!$B$2:$AR$55, 7, FALSE), D321=7, VLOOKUP(H321, Film_Workers!$B$2:$AR$55, 8, FALSE), D321=8, VLOOKUP(H321, Film_Workers!$B$2:$AR$55, 9, FALSE), D321=9, VLOOKUP(H321, Film_Workers!$B$2:$AR$55, 10, FALSE), D321=10, VLOOKUP(H321, Film_Workers!$B$2:$AR$55, 11, FALSE), D321=11, VLOOKUP(H321, Film_Workers!$B$2:$AR$55, 12, FALSE), D321=12, VLOOKUP(H321, Film_Workers!$B$2:$AR$55, 13, FALSE)), C321=2015, _xlfn.IFS(D321=1, VLOOKUP(H321, Film_Workers!$B$2:$AR$55, 14, FALSE), D321=2, VLOOKUP(H321, Film_Workers!$B$2:$AR$55, 15, FALSE), D321=3, VLOOKUP(H321, Film_Workers!$B$2:$AR$55, 16, FALSE), D321=4, VLOOKUP(H321, Film_Workers!$B$2:$AR$55, 17, FALSE), D321=5, VLOOKUP(H321, Film_Workers!$B$2:$AR$55, 18, FALSE), D321=6, VLOOKUP(H321, Film_Workers!$B$2:$AR$55, 19, FALSE), D321=7, VLOOKUP(H321, Film_Workers!$B$2:$AR$55, 20, FALSE), D321=8, VLOOKUP(H321, Film_Workers!$B$2:$AR$55, 21, FALSE), D321=9, VLOOKUP(H321, Film_Workers!$B$2:$AR$55, 22, FALSE), D321=10, VLOOKUP(H321, Film_Workers!$B$2:$AR$55, 23, FALSE), D321=11, VLOOKUP(H321, Film_Workers!$B$2:$AR$55, 24, FALSE), D321=12, VLOOKUP(H321, Film_Workers!$B$2:$AR$55, 25, FALSE)), C321=2016, _xlfn.IFS(D321=1, VLOOKUP(H321, Film_Workers!$B$2:$AR$55, 26, FALSE), D321=2, VLOOKUP(H321, Film_Workers!$B$2:$AR$55, 27, FALSE), D321=3, VLOOKUP(H321, Film_Workers!$B$2:$AR$55, 28, FALSE), D321=4, VLOOKUP(H321, Film_Workers!$B$2:$AR$55, 29, FALSE), D321=5, VLOOKUP(H321, Film_Workers!$B$2:$AR$55, 30, FALSE), D321=6, VLOOKUP(H321, Film_Workers!$B$2:$AR$55, 31, FALSE), D321=7, VLOOKUP(H321, Film_Workers!$B$2:$AR$55, 32, FALSE), D321=8, VLOOKUP(H321, Film_Workers!$B$2:$AR$55, 33, FALSE), D321=9, VLOOKUP(H321, Film_Workers!$B$2:$AR$55, 34, FALSE), D321=10, VLOOKUP(H321, Film_Workers!$B$2:$AR$55, 35, FALSE), D321=11, VLOOKUP(H321, Film_Workers!$B$2:$AR$55, 36, FALSE), D321=12, VLOOKUP(H321, Film_Workers!$B$2:$AR$55, 37, FALSE)), C321=2017, _xlfn.IFS(D321=1, VLOOKUP(H321, Film_Workers!$B$2:$AR$55, 38, FALSE), D321=2, VLOOKUP(H321, Film_Workers!$B$2:$AR$55, 39, FALSE), D321=3, VLOOKUP(H321, Film_Workers!$B$2:$AR$55, 40, FALSE), D321=4, VLOOKUP(H321, Film_Workers!$B$2:$AR$55, 41, FALSE), D321=5, VLOOKUP(H321, Film_Workers!$B$2:$AR$55, 42, FALSE), D321=6, VLOOKUP(H321, Film_Workers!$B$2:$AR$55, 43)))</f>
        <v>0</v>
      </c>
      <c r="W321">
        <f>_xlfn.IFS(C321=2014, _xlfn.IFS(D321=1, VLOOKUP(H321, Priv_Workers!$B$2:$AR$55, 2, FALSE), D321=2, VLOOKUP(H321, Priv_Workers!$B$2:$AR$55, 3, FALSE), D321=3, VLOOKUP(H321, Priv_Workers!$B$2:$AR$55, 4, FALSE), D321=4, VLOOKUP(H321, Priv_Workers!$B$2:$AR$55, 5, FALSE), D321=5, VLOOKUP(H321, Priv_Workers!$B$2:$AR$55, 6, FALSE), D321=6, VLOOKUP(H321, Priv_Workers!$B$2:$AR$55, 7, FALSE), D321=7, VLOOKUP(H321, Priv_Workers!$B$2:$AR$55, 8, FALSE), D321=8, VLOOKUP(H321, Priv_Workers!$B$2:$AR$55, 9, FALSE), D321=9, VLOOKUP(H321, Priv_Workers!$B$2:$AR$55, 10, FALSE), D321=10, VLOOKUP(H321, Priv_Workers!$B$2:$AR$55, 11, FALSE), D321=11, VLOOKUP(H321, Priv_Workers!$B$2:$AR$55, 12, FALSE), D321=12, VLOOKUP(H321, Priv_Workers!$B$2:$AR$55, 13, FALSE)), C321=2015, _xlfn.IFS(D321=1, VLOOKUP(H321, Priv_Workers!$B$2:$AR$55, 14, FALSE), D321=2, VLOOKUP(H321, Priv_Workers!$B$2:$AR$55, 15, FALSE), D321=3, VLOOKUP(H321, Priv_Workers!$B$2:$AR$55, 16, FALSE), D321=4, VLOOKUP(H321, Priv_Workers!$B$2:$AR$55, 17, FALSE), D321=5, VLOOKUP(H321, Priv_Workers!$B$2:$AR$55, 18, FALSE), D321=6, VLOOKUP(H321, Priv_Workers!$B$2:$AR$55, 19, FALSE), D321=7, VLOOKUP(H321, Priv_Workers!$B$2:$AR$55, 20, FALSE), D321=8, VLOOKUP(H321, Priv_Workers!$B$2:$AR$55, 21, FALSE), D321=9, VLOOKUP(H321, Priv_Workers!$B$2:$AR$55, 22, FALSE), D321=10, VLOOKUP(H321, Priv_Workers!$B$2:$AR$55, 23, FALSE), D321=11, VLOOKUP(H321, Priv_Workers!$B$2:$AR$55, 24, FALSE), D321=12, VLOOKUP(H321, Priv_Workers!$B$2:$AR$55, 25, FALSE)), C321=2016, _xlfn.IFS(D321=1, VLOOKUP(H321, Priv_Workers!$B$2:$AR$55, 26, FALSE), D321=2, VLOOKUP(H321, Priv_Workers!$B$2:$AR$55, 27, FALSE), D321=3, VLOOKUP(H321, Priv_Workers!$B$2:$AR$55, 28, FALSE), D321=4, VLOOKUP(H321, Priv_Workers!$B$2:$AR$55, 29, FALSE), D321=5, VLOOKUP(H321, Priv_Workers!$B$2:$AR$55, 30, FALSE), D321=6, VLOOKUP(H321, Priv_Workers!$B$2:$AR$55, 31, FALSE), D321=7, VLOOKUP(H321, Priv_Workers!$B$2:$AR$55, 32, FALSE), D321=8, VLOOKUP(H321, Priv_Workers!$B$2:$AR$55, 33, FALSE), D321=9, VLOOKUP(H321, Priv_Workers!$B$2:$AR$55, 34, FALSE), D321=10, VLOOKUP(H321, Priv_Workers!$B$2:$AR$55, 35, FALSE), D321=11, VLOOKUP(H321, Priv_Workers!$B$2:$AR$55, 36, FALSE), D321=12, VLOOKUP(H321, Priv_Workers!$B$2:$AR$55, 37, FALSE)), C321=2017, _xlfn.IFS(D321=1, VLOOKUP(H321, Priv_Workers!$B$2:$AR$55, 38, FALSE), D321=2, VLOOKUP(H321, Priv_Workers!$B$2:$AR$55, 39, FALSE), D321=3, VLOOKUP(H321, Priv_Workers!$B$2:$AR$55, 40, FALSE), D321=4, VLOOKUP(H321, Priv_Workers!$B$2:$AR$55, 41, FALSE), D321=5, VLOOKUP(H321, Priv_Workers!$B$2:$AR$55, 42, FALSE), D321=6, VLOOKUP(H321, Priv_Workers!$B$2:$AR$55, 43)))</f>
        <v>0</v>
      </c>
      <c r="X321" s="15" t="e">
        <f t="shared" si="35"/>
        <v>#DIV/0!</v>
      </c>
      <c r="Y321" s="8">
        <f>_xlfn.IFS(C321=2014, _xlfn.IFS(E321=1, VLOOKUP(H321, Wage_Info!$B$2:$AD$55, 2, FALSE), E321=2, VLOOKUP(H321, Wage_Info!$B$2:$AD$55, 3, FALSE), E321=3, VLOOKUP(H321, Wage_Info!$B$2:$AD$55, 4, FALSE), E321=4, VLOOKUP(H321, Wage_Info!$B$2:$AD$55, 5, FALSE)), C321=2015, _xlfn.IFS(E321=1, VLOOKUP(H321, Wage_Info!$B$2:$AD$55, 6, FALSE), E321=2, VLOOKUP(H321, Wage_Info!$B$2:$AD$55, 7, FALSE), E321=3, VLOOKUP(H321, Wage_Info!$B$2:$AD$55, 8, FALSE), E321=4, VLOOKUP(H321, Wage_Info!$B$2:$AD$55, 9, FALSE)), C321=2016, _xlfn.IFS(E321=1, VLOOKUP(H321, Wage_Info!$B$2:$AD$55, 10, FALSE), E321=2, VLOOKUP(H321, Wage_Info!$B$2:$AD$55, 11, FALSE), E321=3, VLOOKUP(H321, Wage_Info!$B$2:$AD$55, 12, FALSE), E321=4, VLOOKUP(H321, Wage_Info!$B$2:$AD$55, 13, FALSE)), C321=2017, _xlfn.IFS(E321=1, VLOOKUP(H321, Wage_Info!$B$2:$AD$55, 14, FALSE), E321=2, VLOOKUP(H321, Wage_Info!$B$2:$AD$55, 15, FALSE)))</f>
        <v>0</v>
      </c>
      <c r="Z321" s="8">
        <f>_xlfn.IFS(C321=2014, _xlfn.IFS(E321=1, VLOOKUP(H321, Wage_Info!$B$2:$AD$55, 16, FALSE), E321=2, VLOOKUP(H321, Wage_Info!$B$2:$AD$55, 17, FALSE), E321=3, VLOOKUP(H321, Wage_Info!$B$2:$AD$55, 18, FALSE), E321=4, VLOOKUP(H321, Wage_Info!$B$2:$AD$55, 19, FALSE)), C321=2015, _xlfn.IFS(E321=1, VLOOKUP(H321, Wage_Info!$B$2:$AD$55, 20, FALSE), E321=2, VLOOKUP(H321, Wage_Info!$B$2:$AD$55, 21, FALSE), E321=3, VLOOKUP(H321, Wage_Info!$B$2:$AD$55, 22, FALSE), E321=4, VLOOKUP(H321, Wage_Info!$B$2:$AD$55, 23, FALSE)), C321=2016, _xlfn.IFS(E321=1, VLOOKUP(H321, Wage_Info!$B$2:$AD$55, 24, FALSE), E321=2, VLOOKUP(H321, Wage_Info!$B$2:$AD$55, 25, FALSE), E321=3, VLOOKUP(H321, Wage_Info!$B$2:$AD$55, 26, FALSE), E321=4, VLOOKUP(H321, Wage_Info!$B$2:$AD$55, 27, FALSE)), C321=2017, _xlfn.IFS(E321=1, VLOOKUP(H321, Wage_Info!$B$2:$AD$55, 28, FALSE), E321=2, VLOOKUP(H321, Wage_Info!$B$2:$AD$55, 29, FALSE)))</f>
        <v>0</v>
      </c>
      <c r="AA321" s="16" t="e">
        <f t="shared" si="36"/>
        <v>#DIV/0!</v>
      </c>
      <c r="AB321">
        <f>Key!C152</f>
        <v>1</v>
      </c>
      <c r="AC321">
        <f t="shared" si="37"/>
        <v>0</v>
      </c>
      <c r="AD321">
        <f t="shared" si="38"/>
        <v>0</v>
      </c>
      <c r="AE321">
        <f t="shared" si="39"/>
        <v>0</v>
      </c>
    </row>
    <row r="322" spans="1:31" x14ac:dyDescent="0.3">
      <c r="A322">
        <v>156</v>
      </c>
      <c r="B322">
        <v>156</v>
      </c>
      <c r="C322">
        <v>2014</v>
      </c>
      <c r="D322">
        <v>9</v>
      </c>
      <c r="E322">
        <f t="shared" ref="E322:E385" si="40">_xlfn.IFS(OR(D322=1,D322= 2,D322= 3), 1, OR(D322=4,D322=5,D322=6), 2, OR(D322=7,D322=8,D322=9), 3, OR(D322=10,D322= 11,D322= 12), 4)</f>
        <v>3</v>
      </c>
      <c r="F322">
        <v>2016</v>
      </c>
      <c r="G322" t="s">
        <v>42</v>
      </c>
      <c r="H322" s="13">
        <f>VALUE(IF(G322="foreign",53,SUBSTITUTE(G322,G322,VLOOKUP(G322,Key!$F$2:$G$55,2,))))</f>
        <v>33</v>
      </c>
      <c r="I322" t="s">
        <v>42</v>
      </c>
      <c r="J322">
        <f>VALUE(_xlfn.IFS(I322="foreign",53,I322="fictional",54,NOT(OR(I322="foreign",I322="fictional")),SUBSTITUTE(I322,I322,VLOOKUP(I322,Key!$F$2:$G$55,2,))))</f>
        <v>33</v>
      </c>
      <c r="K322">
        <f t="shared" ref="K322:K385" si="41">IF(H322=J322,1,0)</f>
        <v>1</v>
      </c>
      <c r="L322">
        <f>VLOOKUP(H322, Key!$G$2:$J$54, 2)</f>
        <v>3</v>
      </c>
      <c r="M322">
        <f>VLOOKUP(J322, Key!$G$2:$J$54, 2)</f>
        <v>3</v>
      </c>
      <c r="N322">
        <f>VLOOKUP("*"&amp;G322&amp;"*",Key!$M$2:$N$6,2,FALSE)</f>
        <v>2</v>
      </c>
      <c r="O322">
        <f>VLOOKUP("*"&amp;G322&amp;"*",Key!$Q$2:$R$11,2,FALSE)</f>
        <v>3</v>
      </c>
      <c r="P322">
        <v>862</v>
      </c>
      <c r="Q322" s="8">
        <v>10000000</v>
      </c>
      <c r="R322" t="s">
        <v>283</v>
      </c>
      <c r="S322">
        <f>VLOOKUP(R322, Key!$T$2:$U$18, 2, FALSE)</f>
        <v>4</v>
      </c>
      <c r="T322">
        <f t="shared" ref="T322:T385" si="42">IF(S322 &lt; 7, 0, 1)</f>
        <v>0</v>
      </c>
      <c r="U322">
        <f>_xlfn.IFS(F322=2017, VLOOKUP(H322, 'State Pop'!$B$2:$F$55,5),F322=2016, VLOOKUP(H322, 'State Pop'!$B$2:$F$55,4), F322=2015, VLOOKUP(H322, 'State Pop'!$B$2:$F$55,3), F322=2014, VLOOKUP(H322, 'State Pop'!$B$2:$F$55,2))</f>
        <v>19836286</v>
      </c>
      <c r="V322">
        <f>_xlfn.IFS(C322=2014, _xlfn.IFS(D322=1, VLOOKUP(H322, Film_Workers!$B$2:$AR$55, 2, FALSE), D322=2, VLOOKUP(H322, Film_Workers!$B$2:$AR$55, 3, FALSE), D322=3, VLOOKUP(H322, Film_Workers!$B$2:$AR$55, 4, FALSE), D322=4, VLOOKUP(H322, Film_Workers!$B$2:$AR$55, 5, FALSE), D322=5, VLOOKUP(H322, Film_Workers!$B$2:$AR$55, 6, FALSE), D322=6, VLOOKUP(H322, Film_Workers!$B$2:$AR$55, 7, FALSE), D322=7, VLOOKUP(H322, Film_Workers!$B$2:$AR$55, 8, FALSE), D322=8, VLOOKUP(H322, Film_Workers!$B$2:$AR$55, 9, FALSE), D322=9, VLOOKUP(H322, Film_Workers!$B$2:$AR$55, 10, FALSE), D322=10, VLOOKUP(H322, Film_Workers!$B$2:$AR$55, 11, FALSE), D322=11, VLOOKUP(H322, Film_Workers!$B$2:$AR$55, 12, FALSE), D322=12, VLOOKUP(H322, Film_Workers!$B$2:$AR$55, 13, FALSE)), C322=2015, _xlfn.IFS(D322=1, VLOOKUP(H322, Film_Workers!$B$2:$AR$55, 14, FALSE), D322=2, VLOOKUP(H322, Film_Workers!$B$2:$AR$55, 15, FALSE), D322=3, VLOOKUP(H322, Film_Workers!$B$2:$AR$55, 16, FALSE), D322=4, VLOOKUP(H322, Film_Workers!$B$2:$AR$55, 17, FALSE), D322=5, VLOOKUP(H322, Film_Workers!$B$2:$AR$55, 18, FALSE), D322=6, VLOOKUP(H322, Film_Workers!$B$2:$AR$55, 19, FALSE), D322=7, VLOOKUP(H322, Film_Workers!$B$2:$AR$55, 20, FALSE), D322=8, VLOOKUP(H322, Film_Workers!$B$2:$AR$55, 21, FALSE), D322=9, VLOOKUP(H322, Film_Workers!$B$2:$AR$55, 22, FALSE), D322=10, VLOOKUP(H322, Film_Workers!$B$2:$AR$55, 23, FALSE), D322=11, VLOOKUP(H322, Film_Workers!$B$2:$AR$55, 24, FALSE), D322=12, VLOOKUP(H322, Film_Workers!$B$2:$AR$55, 25, FALSE)), C322=2016, _xlfn.IFS(D322=1, VLOOKUP(H322, Film_Workers!$B$2:$AR$55, 26, FALSE), D322=2, VLOOKUP(H322, Film_Workers!$B$2:$AR$55, 27, FALSE), D322=3, VLOOKUP(H322, Film_Workers!$B$2:$AR$55, 28, FALSE), D322=4, VLOOKUP(H322, Film_Workers!$B$2:$AR$55, 29, FALSE), D322=5, VLOOKUP(H322, Film_Workers!$B$2:$AR$55, 30, FALSE), D322=6, VLOOKUP(H322, Film_Workers!$B$2:$AR$55, 31, FALSE), D322=7, VLOOKUP(H322, Film_Workers!$B$2:$AR$55, 32, FALSE), D322=8, VLOOKUP(H322, Film_Workers!$B$2:$AR$55, 33, FALSE), D322=9, VLOOKUP(H322, Film_Workers!$B$2:$AR$55, 34, FALSE), D322=10, VLOOKUP(H322, Film_Workers!$B$2:$AR$55, 35, FALSE), D322=11, VLOOKUP(H322, Film_Workers!$B$2:$AR$55, 36, FALSE), D322=12, VLOOKUP(H322, Film_Workers!$B$2:$AR$55, 37, FALSE)), C322=2017, _xlfn.IFS(D322=1, VLOOKUP(H322, Film_Workers!$B$2:$AR$55, 38, FALSE), D322=2, VLOOKUP(H322, Film_Workers!$B$2:$AR$55, 39, FALSE), D322=3, VLOOKUP(H322, Film_Workers!$B$2:$AR$55, 40, FALSE), D322=4, VLOOKUP(H322, Film_Workers!$B$2:$AR$55, 41, FALSE), D322=5, VLOOKUP(H322, Film_Workers!$B$2:$AR$55, 42, FALSE), D322=6, VLOOKUP(H322, Film_Workers!$B$2:$AR$55, 43)))</f>
        <v>45212</v>
      </c>
      <c r="W322">
        <f>_xlfn.IFS(C322=2014, _xlfn.IFS(D322=1, VLOOKUP(H322, Priv_Workers!$B$2:$AR$55, 2, FALSE), D322=2, VLOOKUP(H322, Priv_Workers!$B$2:$AR$55, 3, FALSE), D322=3, VLOOKUP(H322, Priv_Workers!$B$2:$AR$55, 4, FALSE), D322=4, VLOOKUP(H322, Priv_Workers!$B$2:$AR$55, 5, FALSE), D322=5, VLOOKUP(H322, Priv_Workers!$B$2:$AR$55, 6, FALSE), D322=6, VLOOKUP(H322, Priv_Workers!$B$2:$AR$55, 7, FALSE), D322=7, VLOOKUP(H322, Priv_Workers!$B$2:$AR$55, 8, FALSE), D322=8, VLOOKUP(H322, Priv_Workers!$B$2:$AR$55, 9, FALSE), D322=9, VLOOKUP(H322, Priv_Workers!$B$2:$AR$55, 10, FALSE), D322=10, VLOOKUP(H322, Priv_Workers!$B$2:$AR$55, 11, FALSE), D322=11, VLOOKUP(H322, Priv_Workers!$B$2:$AR$55, 12, FALSE), D322=12, VLOOKUP(H322, Priv_Workers!$B$2:$AR$55, 13, FALSE)), C322=2015, _xlfn.IFS(D322=1, VLOOKUP(H322, Priv_Workers!$B$2:$AR$55, 14, FALSE), D322=2, VLOOKUP(H322, Priv_Workers!$B$2:$AR$55, 15, FALSE), D322=3, VLOOKUP(H322, Priv_Workers!$B$2:$AR$55, 16, FALSE), D322=4, VLOOKUP(H322, Priv_Workers!$B$2:$AR$55, 17, FALSE), D322=5, VLOOKUP(H322, Priv_Workers!$B$2:$AR$55, 18, FALSE), D322=6, VLOOKUP(H322, Priv_Workers!$B$2:$AR$55, 19, FALSE), D322=7, VLOOKUP(H322, Priv_Workers!$B$2:$AR$55, 20, FALSE), D322=8, VLOOKUP(H322, Priv_Workers!$B$2:$AR$55, 21, FALSE), D322=9, VLOOKUP(H322, Priv_Workers!$B$2:$AR$55, 22, FALSE), D322=10, VLOOKUP(H322, Priv_Workers!$B$2:$AR$55, 23, FALSE), D322=11, VLOOKUP(H322, Priv_Workers!$B$2:$AR$55, 24, FALSE), D322=12, VLOOKUP(H322, Priv_Workers!$B$2:$AR$55, 25, FALSE)), C322=2016, _xlfn.IFS(D322=1, VLOOKUP(H322, Priv_Workers!$B$2:$AR$55, 26, FALSE), D322=2, VLOOKUP(H322, Priv_Workers!$B$2:$AR$55, 27, FALSE), D322=3, VLOOKUP(H322, Priv_Workers!$B$2:$AR$55, 28, FALSE), D322=4, VLOOKUP(H322, Priv_Workers!$B$2:$AR$55, 29, FALSE), D322=5, VLOOKUP(H322, Priv_Workers!$B$2:$AR$55, 30, FALSE), D322=6, VLOOKUP(H322, Priv_Workers!$B$2:$AR$55, 31, FALSE), D322=7, VLOOKUP(H322, Priv_Workers!$B$2:$AR$55, 32, FALSE), D322=8, VLOOKUP(H322, Priv_Workers!$B$2:$AR$55, 33, FALSE), D322=9, VLOOKUP(H322, Priv_Workers!$B$2:$AR$55, 34, FALSE), D322=10, VLOOKUP(H322, Priv_Workers!$B$2:$AR$55, 35, FALSE), D322=11, VLOOKUP(H322, Priv_Workers!$B$2:$AR$55, 36, FALSE), D322=12, VLOOKUP(H322, Priv_Workers!$B$2:$AR$55, 37, FALSE)), C322=2017, _xlfn.IFS(D322=1, VLOOKUP(H322, Priv_Workers!$B$2:$AR$55, 38, FALSE), D322=2, VLOOKUP(H322, Priv_Workers!$B$2:$AR$55, 39, FALSE), D322=3, VLOOKUP(H322, Priv_Workers!$B$2:$AR$55, 40, FALSE), D322=4, VLOOKUP(H322, Priv_Workers!$B$2:$AR$55, 41, FALSE), D322=5, VLOOKUP(H322, Priv_Workers!$B$2:$AR$55, 42, FALSE), D322=6, VLOOKUP(H322, Priv_Workers!$B$2:$AR$55, 43)))</f>
        <v>7541768</v>
      </c>
      <c r="X322" s="15">
        <f t="shared" ref="X322:X385" si="43">V322/W322</f>
        <v>5.9948807759665906E-3</v>
      </c>
      <c r="Y322" s="8">
        <f>_xlfn.IFS(C322=2014, _xlfn.IFS(E322=1, VLOOKUP(H322, Wage_Info!$B$2:$AD$55, 2, FALSE), E322=2, VLOOKUP(H322, Wage_Info!$B$2:$AD$55, 3, FALSE), E322=3, VLOOKUP(H322, Wage_Info!$B$2:$AD$55, 4, FALSE), E322=4, VLOOKUP(H322, Wage_Info!$B$2:$AD$55, 5, FALSE)), C322=2015, _xlfn.IFS(E322=1, VLOOKUP(H322, Wage_Info!$B$2:$AD$55, 6, FALSE), E322=2, VLOOKUP(H322, Wage_Info!$B$2:$AD$55, 7, FALSE), E322=3, VLOOKUP(H322, Wage_Info!$B$2:$AD$55, 8, FALSE), E322=4, VLOOKUP(H322, Wage_Info!$B$2:$AD$55, 9, FALSE)), C322=2016, _xlfn.IFS(E322=1, VLOOKUP(H322, Wage_Info!$B$2:$AD$55, 10, FALSE), E322=2, VLOOKUP(H322, Wage_Info!$B$2:$AD$55, 11, FALSE), E322=3, VLOOKUP(H322, Wage_Info!$B$2:$AD$55, 12, FALSE), E322=4, VLOOKUP(H322, Wage_Info!$B$2:$AD$55, 13, FALSE)), C322=2017, _xlfn.IFS(E322=1, VLOOKUP(H322, Wage_Info!$B$2:$AD$55, 14, FALSE), E322=2, VLOOKUP(H322, Wage_Info!$B$2:$AD$55, 15, FALSE)))</f>
        <v>1113082116</v>
      </c>
      <c r="Z322" s="8">
        <f>_xlfn.IFS(C322=2014, _xlfn.IFS(E322=1, VLOOKUP(H322, Wage_Info!$B$2:$AD$55, 16, FALSE), E322=2, VLOOKUP(H322, Wage_Info!$B$2:$AD$55, 17, FALSE), E322=3, VLOOKUP(H322, Wage_Info!$B$2:$AD$55, 18, FALSE), E322=4, VLOOKUP(H322, Wage_Info!$B$2:$AD$55, 19, FALSE)), C322=2015, _xlfn.IFS(E322=1, VLOOKUP(H322, Wage_Info!$B$2:$AD$55, 20, FALSE), E322=2, VLOOKUP(H322, Wage_Info!$B$2:$AD$55, 21, FALSE), E322=3, VLOOKUP(H322, Wage_Info!$B$2:$AD$55, 22, FALSE), E322=4, VLOOKUP(H322, Wage_Info!$B$2:$AD$55, 23, FALSE)), C322=2016, _xlfn.IFS(E322=1, VLOOKUP(H322, Wage_Info!$B$2:$AD$55, 24, FALSE), E322=2, VLOOKUP(H322, Wage_Info!$B$2:$AD$55, 25, FALSE), E322=3, VLOOKUP(H322, Wage_Info!$B$2:$AD$55, 26, FALSE), E322=4, VLOOKUP(H322, Wage_Info!$B$2:$AD$55, 27, FALSE)), C322=2017, _xlfn.IFS(E322=1, VLOOKUP(H322, Wage_Info!$B$2:$AD$55, 28, FALSE), E322=2, VLOOKUP(H322, Wage_Info!$B$2:$AD$55, 29, FALSE)))</f>
        <v>113039621155</v>
      </c>
      <c r="AA322" s="16">
        <f t="shared" ref="AA322:AA385" si="44">Y322/Z322</f>
        <v>9.8468316208680587E-3</v>
      </c>
      <c r="AB322">
        <f>Key!C157</f>
        <v>1</v>
      </c>
      <c r="AC322">
        <f t="shared" ref="AC322:AC385" si="45">IF(G322="CA", 1, 0)</f>
        <v>0</v>
      </c>
      <c r="AD322">
        <f t="shared" ref="AD322:AD385" si="46">IF(G322="NY", 1, 0)</f>
        <v>1</v>
      </c>
      <c r="AE322">
        <f t="shared" ref="AE322:AE385" si="47">AC322+AD322</f>
        <v>1</v>
      </c>
    </row>
    <row r="323" spans="1:31" x14ac:dyDescent="0.3">
      <c r="A323">
        <v>177</v>
      </c>
      <c r="B323">
        <v>177</v>
      </c>
      <c r="C323">
        <v>2014</v>
      </c>
      <c r="D323">
        <v>9</v>
      </c>
      <c r="E323">
        <f t="shared" si="40"/>
        <v>3</v>
      </c>
      <c r="F323">
        <v>2016</v>
      </c>
      <c r="G323" t="s">
        <v>187</v>
      </c>
      <c r="H323" s="13">
        <f>VALUE(IF(G323="foreign",53,SUBSTITUTE(G323,G323,VLOOKUP(G323,Key!$F$2:$G$55,2,))))</f>
        <v>53</v>
      </c>
      <c r="I323" t="s">
        <v>187</v>
      </c>
      <c r="J323">
        <f>VALUE(_xlfn.IFS(I323="foreign",53,I323="fictional",54,NOT(OR(I323="foreign",I323="fictional")),SUBSTITUTE(I323,I323,VLOOKUP(I323,Key!$F$2:$G$55,2,))))</f>
        <v>53</v>
      </c>
      <c r="K323">
        <f t="shared" si="41"/>
        <v>1</v>
      </c>
      <c r="L323">
        <f>VLOOKUP(H323, Key!$G$2:$J$54, 2)</f>
        <v>0</v>
      </c>
      <c r="M323">
        <f>VLOOKUP(J323, Key!$G$2:$J$54, 2)</f>
        <v>0</v>
      </c>
      <c r="N323">
        <f>VLOOKUP("*"&amp;G323&amp;"*",Key!$M$2:$N$6,2,FALSE)</f>
        <v>0</v>
      </c>
      <c r="O323">
        <f>VLOOKUP("*"&amp;G323&amp;"*",Key!$Q$2:$R$11,2,FALSE)</f>
        <v>0</v>
      </c>
      <c r="P323">
        <v>525</v>
      </c>
      <c r="Q323" s="8">
        <v>4000000</v>
      </c>
      <c r="R323" t="s">
        <v>337</v>
      </c>
      <c r="S323">
        <f>VLOOKUP(R323, Key!$T$2:$U$23, 2, FALSE)</f>
        <v>15</v>
      </c>
      <c r="T323">
        <f t="shared" si="42"/>
        <v>1</v>
      </c>
      <c r="U323">
        <f>_xlfn.IFS(F323=2017, VLOOKUP(H323, 'State Pop'!$B$2:$F$55,5),F323=2016, VLOOKUP(H323, 'State Pop'!$B$2:$F$55,4), F323=2015, VLOOKUP(H323, 'State Pop'!$B$2:$F$55,3), F323=2014, VLOOKUP(H323, 'State Pop'!$B$2:$F$55,2))</f>
        <v>0</v>
      </c>
      <c r="V323">
        <f>_xlfn.IFS(C323=2014, _xlfn.IFS(D323=1, VLOOKUP(H323, Film_Workers!$B$2:$AR$55, 2, FALSE), D323=2, VLOOKUP(H323, Film_Workers!$B$2:$AR$55, 3, FALSE), D323=3, VLOOKUP(H323, Film_Workers!$B$2:$AR$55, 4, FALSE), D323=4, VLOOKUP(H323, Film_Workers!$B$2:$AR$55, 5, FALSE), D323=5, VLOOKUP(H323, Film_Workers!$B$2:$AR$55, 6, FALSE), D323=6, VLOOKUP(H323, Film_Workers!$B$2:$AR$55, 7, FALSE), D323=7, VLOOKUP(H323, Film_Workers!$B$2:$AR$55, 8, FALSE), D323=8, VLOOKUP(H323, Film_Workers!$B$2:$AR$55, 9, FALSE), D323=9, VLOOKUP(H323, Film_Workers!$B$2:$AR$55, 10, FALSE), D323=10, VLOOKUP(H323, Film_Workers!$B$2:$AR$55, 11, FALSE), D323=11, VLOOKUP(H323, Film_Workers!$B$2:$AR$55, 12, FALSE), D323=12, VLOOKUP(H323, Film_Workers!$B$2:$AR$55, 13, FALSE)), C323=2015, _xlfn.IFS(D323=1, VLOOKUP(H323, Film_Workers!$B$2:$AR$55, 14, FALSE), D323=2, VLOOKUP(H323, Film_Workers!$B$2:$AR$55, 15, FALSE), D323=3, VLOOKUP(H323, Film_Workers!$B$2:$AR$55, 16, FALSE), D323=4, VLOOKUP(H323, Film_Workers!$B$2:$AR$55, 17, FALSE), D323=5, VLOOKUP(H323, Film_Workers!$B$2:$AR$55, 18, FALSE), D323=6, VLOOKUP(H323, Film_Workers!$B$2:$AR$55, 19, FALSE), D323=7, VLOOKUP(H323, Film_Workers!$B$2:$AR$55, 20, FALSE), D323=8, VLOOKUP(H323, Film_Workers!$B$2:$AR$55, 21, FALSE), D323=9, VLOOKUP(H323, Film_Workers!$B$2:$AR$55, 22, FALSE), D323=10, VLOOKUP(H323, Film_Workers!$B$2:$AR$55, 23, FALSE), D323=11, VLOOKUP(H323, Film_Workers!$B$2:$AR$55, 24, FALSE), D323=12, VLOOKUP(H323, Film_Workers!$B$2:$AR$55, 25, FALSE)), C323=2016, _xlfn.IFS(D323=1, VLOOKUP(H323, Film_Workers!$B$2:$AR$55, 26, FALSE), D323=2, VLOOKUP(H323, Film_Workers!$B$2:$AR$55, 27, FALSE), D323=3, VLOOKUP(H323, Film_Workers!$B$2:$AR$55, 28, FALSE), D323=4, VLOOKUP(H323, Film_Workers!$B$2:$AR$55, 29, FALSE), D323=5, VLOOKUP(H323, Film_Workers!$B$2:$AR$55, 30, FALSE), D323=6, VLOOKUP(H323, Film_Workers!$B$2:$AR$55, 31, FALSE), D323=7, VLOOKUP(H323, Film_Workers!$B$2:$AR$55, 32, FALSE), D323=8, VLOOKUP(H323, Film_Workers!$B$2:$AR$55, 33, FALSE), D323=9, VLOOKUP(H323, Film_Workers!$B$2:$AR$55, 34, FALSE), D323=10, VLOOKUP(H323, Film_Workers!$B$2:$AR$55, 35, FALSE), D323=11, VLOOKUP(H323, Film_Workers!$B$2:$AR$55, 36, FALSE), D323=12, VLOOKUP(H323, Film_Workers!$B$2:$AR$55, 37, FALSE)), C323=2017, _xlfn.IFS(D323=1, VLOOKUP(H323, Film_Workers!$B$2:$AR$55, 38, FALSE), D323=2, VLOOKUP(H323, Film_Workers!$B$2:$AR$55, 39, FALSE), D323=3, VLOOKUP(H323, Film_Workers!$B$2:$AR$55, 40, FALSE), D323=4, VLOOKUP(H323, Film_Workers!$B$2:$AR$55, 41, FALSE), D323=5, VLOOKUP(H323, Film_Workers!$B$2:$AR$55, 42, FALSE), D323=6, VLOOKUP(H323, Film_Workers!$B$2:$AR$55, 43)))</f>
        <v>0</v>
      </c>
      <c r="W323">
        <f>_xlfn.IFS(C323=2014, _xlfn.IFS(D323=1, VLOOKUP(H323, Priv_Workers!$B$2:$AR$55, 2, FALSE), D323=2, VLOOKUP(H323, Priv_Workers!$B$2:$AR$55, 3, FALSE), D323=3, VLOOKUP(H323, Priv_Workers!$B$2:$AR$55, 4, FALSE), D323=4, VLOOKUP(H323, Priv_Workers!$B$2:$AR$55, 5, FALSE), D323=5, VLOOKUP(H323, Priv_Workers!$B$2:$AR$55, 6, FALSE), D323=6, VLOOKUP(H323, Priv_Workers!$B$2:$AR$55, 7, FALSE), D323=7, VLOOKUP(H323, Priv_Workers!$B$2:$AR$55, 8, FALSE), D323=8, VLOOKUP(H323, Priv_Workers!$B$2:$AR$55, 9, FALSE), D323=9, VLOOKUP(H323, Priv_Workers!$B$2:$AR$55, 10, FALSE), D323=10, VLOOKUP(H323, Priv_Workers!$B$2:$AR$55, 11, FALSE), D323=11, VLOOKUP(H323, Priv_Workers!$B$2:$AR$55, 12, FALSE), D323=12, VLOOKUP(H323, Priv_Workers!$B$2:$AR$55, 13, FALSE)), C323=2015, _xlfn.IFS(D323=1, VLOOKUP(H323, Priv_Workers!$B$2:$AR$55, 14, FALSE), D323=2, VLOOKUP(H323, Priv_Workers!$B$2:$AR$55, 15, FALSE), D323=3, VLOOKUP(H323, Priv_Workers!$B$2:$AR$55, 16, FALSE), D323=4, VLOOKUP(H323, Priv_Workers!$B$2:$AR$55, 17, FALSE), D323=5, VLOOKUP(H323, Priv_Workers!$B$2:$AR$55, 18, FALSE), D323=6, VLOOKUP(H323, Priv_Workers!$B$2:$AR$55, 19, FALSE), D323=7, VLOOKUP(H323, Priv_Workers!$B$2:$AR$55, 20, FALSE), D323=8, VLOOKUP(H323, Priv_Workers!$B$2:$AR$55, 21, FALSE), D323=9, VLOOKUP(H323, Priv_Workers!$B$2:$AR$55, 22, FALSE), D323=10, VLOOKUP(H323, Priv_Workers!$B$2:$AR$55, 23, FALSE), D323=11, VLOOKUP(H323, Priv_Workers!$B$2:$AR$55, 24, FALSE), D323=12, VLOOKUP(H323, Priv_Workers!$B$2:$AR$55, 25, FALSE)), C323=2016, _xlfn.IFS(D323=1, VLOOKUP(H323, Priv_Workers!$B$2:$AR$55, 26, FALSE), D323=2, VLOOKUP(H323, Priv_Workers!$B$2:$AR$55, 27, FALSE), D323=3, VLOOKUP(H323, Priv_Workers!$B$2:$AR$55, 28, FALSE), D323=4, VLOOKUP(H323, Priv_Workers!$B$2:$AR$55, 29, FALSE), D323=5, VLOOKUP(H323, Priv_Workers!$B$2:$AR$55, 30, FALSE), D323=6, VLOOKUP(H323, Priv_Workers!$B$2:$AR$55, 31, FALSE), D323=7, VLOOKUP(H323, Priv_Workers!$B$2:$AR$55, 32, FALSE), D323=8, VLOOKUP(H323, Priv_Workers!$B$2:$AR$55, 33, FALSE), D323=9, VLOOKUP(H323, Priv_Workers!$B$2:$AR$55, 34, FALSE), D323=10, VLOOKUP(H323, Priv_Workers!$B$2:$AR$55, 35, FALSE), D323=11, VLOOKUP(H323, Priv_Workers!$B$2:$AR$55, 36, FALSE), D323=12, VLOOKUP(H323, Priv_Workers!$B$2:$AR$55, 37, FALSE)), C323=2017, _xlfn.IFS(D323=1, VLOOKUP(H323, Priv_Workers!$B$2:$AR$55, 38, FALSE), D323=2, VLOOKUP(H323, Priv_Workers!$B$2:$AR$55, 39, FALSE), D323=3, VLOOKUP(H323, Priv_Workers!$B$2:$AR$55, 40, FALSE), D323=4, VLOOKUP(H323, Priv_Workers!$B$2:$AR$55, 41, FALSE), D323=5, VLOOKUP(H323, Priv_Workers!$B$2:$AR$55, 42, FALSE), D323=6, VLOOKUP(H323, Priv_Workers!$B$2:$AR$55, 43)))</f>
        <v>0</v>
      </c>
      <c r="X323" s="15" t="e">
        <f t="shared" si="43"/>
        <v>#DIV/0!</v>
      </c>
      <c r="Y323" s="8">
        <f>_xlfn.IFS(C323=2014, _xlfn.IFS(E323=1, VLOOKUP(H323, Wage_Info!$B$2:$AD$55, 2, FALSE), E323=2, VLOOKUP(H323, Wage_Info!$B$2:$AD$55, 3, FALSE), E323=3, VLOOKUP(H323, Wage_Info!$B$2:$AD$55, 4, FALSE), E323=4, VLOOKUP(H323, Wage_Info!$B$2:$AD$55, 5, FALSE)), C323=2015, _xlfn.IFS(E323=1, VLOOKUP(H323, Wage_Info!$B$2:$AD$55, 6, FALSE), E323=2, VLOOKUP(H323, Wage_Info!$B$2:$AD$55, 7, FALSE), E323=3, VLOOKUP(H323, Wage_Info!$B$2:$AD$55, 8, FALSE), E323=4, VLOOKUP(H323, Wage_Info!$B$2:$AD$55, 9, FALSE)), C323=2016, _xlfn.IFS(E323=1, VLOOKUP(H323, Wage_Info!$B$2:$AD$55, 10, FALSE), E323=2, VLOOKUP(H323, Wage_Info!$B$2:$AD$55, 11, FALSE), E323=3, VLOOKUP(H323, Wage_Info!$B$2:$AD$55, 12, FALSE), E323=4, VLOOKUP(H323, Wage_Info!$B$2:$AD$55, 13, FALSE)), C323=2017, _xlfn.IFS(E323=1, VLOOKUP(H323, Wage_Info!$B$2:$AD$55, 14, FALSE), E323=2, VLOOKUP(H323, Wage_Info!$B$2:$AD$55, 15, FALSE)))</f>
        <v>0</v>
      </c>
      <c r="Z323" s="8">
        <f>_xlfn.IFS(C323=2014, _xlfn.IFS(E323=1, VLOOKUP(H323, Wage_Info!$B$2:$AD$55, 16, FALSE), E323=2, VLOOKUP(H323, Wage_Info!$B$2:$AD$55, 17, FALSE), E323=3, VLOOKUP(H323, Wage_Info!$B$2:$AD$55, 18, FALSE), E323=4, VLOOKUP(H323, Wage_Info!$B$2:$AD$55, 19, FALSE)), C323=2015, _xlfn.IFS(E323=1, VLOOKUP(H323, Wage_Info!$B$2:$AD$55, 20, FALSE), E323=2, VLOOKUP(H323, Wage_Info!$B$2:$AD$55, 21, FALSE), E323=3, VLOOKUP(H323, Wage_Info!$B$2:$AD$55, 22, FALSE), E323=4, VLOOKUP(H323, Wage_Info!$B$2:$AD$55, 23, FALSE)), C323=2016, _xlfn.IFS(E323=1, VLOOKUP(H323, Wage_Info!$B$2:$AD$55, 24, FALSE), E323=2, VLOOKUP(H323, Wage_Info!$B$2:$AD$55, 25, FALSE), E323=3, VLOOKUP(H323, Wage_Info!$B$2:$AD$55, 26, FALSE), E323=4, VLOOKUP(H323, Wage_Info!$B$2:$AD$55, 27, FALSE)), C323=2017, _xlfn.IFS(E323=1, VLOOKUP(H323, Wage_Info!$B$2:$AD$55, 28, FALSE), E323=2, VLOOKUP(H323, Wage_Info!$B$2:$AD$55, 29, FALSE)))</f>
        <v>0</v>
      </c>
      <c r="AA323" s="16" t="e">
        <f t="shared" si="44"/>
        <v>#DIV/0!</v>
      </c>
      <c r="AB323">
        <f>Key!C178</f>
        <v>1</v>
      </c>
      <c r="AC323">
        <f t="shared" si="45"/>
        <v>0</v>
      </c>
      <c r="AD323">
        <f t="shared" si="46"/>
        <v>0</v>
      </c>
      <c r="AE323">
        <f t="shared" si="47"/>
        <v>0</v>
      </c>
    </row>
    <row r="324" spans="1:31" x14ac:dyDescent="0.3">
      <c r="A324">
        <v>360</v>
      </c>
      <c r="B324">
        <v>40</v>
      </c>
      <c r="C324">
        <v>2014</v>
      </c>
      <c r="D324">
        <v>9</v>
      </c>
      <c r="E324">
        <f t="shared" si="40"/>
        <v>3</v>
      </c>
      <c r="F324">
        <v>2015</v>
      </c>
      <c r="G324" t="s">
        <v>284</v>
      </c>
      <c r="H324" s="13">
        <f>VALUE(IF(G324="foreign",53,SUBSTITUTE(G324,G324,VLOOKUP(G324,Key!$F$2:$G$55,2,))))</f>
        <v>11</v>
      </c>
      <c r="I324" t="s">
        <v>511</v>
      </c>
      <c r="J324">
        <f>VALUE(_xlfn.IFS(I324="foreign",53,I324="fictional",54,NOT(OR(I324="foreign",I324="fictional")),SUBSTITUTE(I324,I324,VLOOKUP(I324,Key!$F$2:$G$55,2,))))</f>
        <v>23</v>
      </c>
      <c r="K324">
        <f t="shared" si="41"/>
        <v>0</v>
      </c>
      <c r="L324">
        <f>VLOOKUP(H324, Key!$G$2:$J$54, 2)</f>
        <v>5</v>
      </c>
      <c r="M324">
        <f>VLOOKUP(J324, Key!$G$2:$J$54, 2)</f>
        <v>0</v>
      </c>
      <c r="N324">
        <f>VLOOKUP("*"&amp;G324&amp;"*",Key!$M$2:$N$6,2,FALSE)</f>
        <v>3</v>
      </c>
      <c r="O324">
        <f>VLOOKUP("*"&amp;G324&amp;"*",Key!$Q$2:$R$11,2,FALSE)</f>
        <v>7</v>
      </c>
      <c r="P324">
        <v>3430</v>
      </c>
      <c r="Q324" s="8">
        <v>31000000</v>
      </c>
      <c r="R324" t="s">
        <v>176</v>
      </c>
      <c r="S324">
        <f>VLOOKUP(R324, Key!$T$2:$U$27, 2, FALSE)</f>
        <v>3</v>
      </c>
      <c r="T324">
        <f t="shared" si="42"/>
        <v>0</v>
      </c>
      <c r="U324">
        <f>_xlfn.IFS(F324=2017, VLOOKUP(H324, 'State Pop'!$B$2:$F$55,5),F324=2016, VLOOKUP(H324, 'State Pop'!$B$2:$F$55,4), F324=2015, VLOOKUP(H324, 'State Pop'!$B$2:$F$55,3), F324=2014, VLOOKUP(H324, 'State Pop'!$B$2:$F$55,2))</f>
        <v>10199533</v>
      </c>
      <c r="V324">
        <f>_xlfn.IFS(C324=2014, _xlfn.IFS(D324=1, VLOOKUP(H324, Film_Workers!$B$2:$AR$55, 2, FALSE), D324=2, VLOOKUP(H324, Film_Workers!$B$2:$AR$55, 3, FALSE), D324=3, VLOOKUP(H324, Film_Workers!$B$2:$AR$55, 4, FALSE), D324=4, VLOOKUP(H324, Film_Workers!$B$2:$AR$55, 5, FALSE), D324=5, VLOOKUP(H324, Film_Workers!$B$2:$AR$55, 6, FALSE), D324=6, VLOOKUP(H324, Film_Workers!$B$2:$AR$55, 7, FALSE), D324=7, VLOOKUP(H324, Film_Workers!$B$2:$AR$55, 8, FALSE), D324=8, VLOOKUP(H324, Film_Workers!$B$2:$AR$55, 9, FALSE), D324=9, VLOOKUP(H324, Film_Workers!$B$2:$AR$55, 10, FALSE), D324=10, VLOOKUP(H324, Film_Workers!$B$2:$AR$55, 11, FALSE), D324=11, VLOOKUP(H324, Film_Workers!$B$2:$AR$55, 12, FALSE), D324=12, VLOOKUP(H324, Film_Workers!$B$2:$AR$55, 13, FALSE)), C324=2015, _xlfn.IFS(D324=1, VLOOKUP(H324, Film_Workers!$B$2:$AR$55, 14, FALSE), D324=2, VLOOKUP(H324, Film_Workers!$B$2:$AR$55, 15, FALSE), D324=3, VLOOKUP(H324, Film_Workers!$B$2:$AR$55, 16, FALSE), D324=4, VLOOKUP(H324, Film_Workers!$B$2:$AR$55, 17, FALSE), D324=5, VLOOKUP(H324, Film_Workers!$B$2:$AR$55, 18, FALSE), D324=6, VLOOKUP(H324, Film_Workers!$B$2:$AR$55, 19, FALSE), D324=7, VLOOKUP(H324, Film_Workers!$B$2:$AR$55, 20, FALSE), D324=8, VLOOKUP(H324, Film_Workers!$B$2:$AR$55, 21, FALSE), D324=9, VLOOKUP(H324, Film_Workers!$B$2:$AR$55, 22, FALSE), D324=10, VLOOKUP(H324, Film_Workers!$B$2:$AR$55, 23, FALSE), D324=11, VLOOKUP(H324, Film_Workers!$B$2:$AR$55, 24, FALSE), D324=12, VLOOKUP(H324, Film_Workers!$B$2:$AR$55, 25, FALSE)), C324=2016, _xlfn.IFS(D324=1, VLOOKUP(H324, Film_Workers!$B$2:$AR$55, 26, FALSE), D324=2, VLOOKUP(H324, Film_Workers!$B$2:$AR$55, 27, FALSE), D324=3, VLOOKUP(H324, Film_Workers!$B$2:$AR$55, 28, FALSE), D324=4, VLOOKUP(H324, Film_Workers!$B$2:$AR$55, 29, FALSE), D324=5, VLOOKUP(H324, Film_Workers!$B$2:$AR$55, 30, FALSE), D324=6, VLOOKUP(H324, Film_Workers!$B$2:$AR$55, 31, FALSE), D324=7, VLOOKUP(H324, Film_Workers!$B$2:$AR$55, 32, FALSE), D324=8, VLOOKUP(H324, Film_Workers!$B$2:$AR$55, 33, FALSE), D324=9, VLOOKUP(H324, Film_Workers!$B$2:$AR$55, 34, FALSE), D324=10, VLOOKUP(H324, Film_Workers!$B$2:$AR$55, 35, FALSE), D324=11, VLOOKUP(H324, Film_Workers!$B$2:$AR$55, 36, FALSE), D324=12, VLOOKUP(H324, Film_Workers!$B$2:$AR$55, 37, FALSE)), C324=2017, _xlfn.IFS(D324=1, VLOOKUP(H324, Film_Workers!$B$2:$AR$55, 38, FALSE), D324=2, VLOOKUP(H324, Film_Workers!$B$2:$AR$55, 39, FALSE), D324=3, VLOOKUP(H324, Film_Workers!$B$2:$AR$55, 40, FALSE), D324=4, VLOOKUP(H324, Film_Workers!$B$2:$AR$55, 41, FALSE), D324=5, VLOOKUP(H324, Film_Workers!$B$2:$AR$55, 42, FALSE), D324=6, VLOOKUP(H324, Film_Workers!$B$2:$AR$55, 43)))</f>
        <v>3056</v>
      </c>
      <c r="W324">
        <f>_xlfn.IFS(C324=2014, _xlfn.IFS(D324=1, VLOOKUP(H324, Priv_Workers!$B$2:$AR$55, 2, FALSE), D324=2, VLOOKUP(H324, Priv_Workers!$B$2:$AR$55, 3, FALSE), D324=3, VLOOKUP(H324, Priv_Workers!$B$2:$AR$55, 4, FALSE), D324=4, VLOOKUP(H324, Priv_Workers!$B$2:$AR$55, 5, FALSE), D324=5, VLOOKUP(H324, Priv_Workers!$B$2:$AR$55, 6, FALSE), D324=6, VLOOKUP(H324, Priv_Workers!$B$2:$AR$55, 7, FALSE), D324=7, VLOOKUP(H324, Priv_Workers!$B$2:$AR$55, 8, FALSE), D324=8, VLOOKUP(H324, Priv_Workers!$B$2:$AR$55, 9, FALSE), D324=9, VLOOKUP(H324, Priv_Workers!$B$2:$AR$55, 10, FALSE), D324=10, VLOOKUP(H324, Priv_Workers!$B$2:$AR$55, 11, FALSE), D324=11, VLOOKUP(H324, Priv_Workers!$B$2:$AR$55, 12, FALSE), D324=12, VLOOKUP(H324, Priv_Workers!$B$2:$AR$55, 13, FALSE)), C324=2015, _xlfn.IFS(D324=1, VLOOKUP(H324, Priv_Workers!$B$2:$AR$55, 14, FALSE), D324=2, VLOOKUP(H324, Priv_Workers!$B$2:$AR$55, 15, FALSE), D324=3, VLOOKUP(H324, Priv_Workers!$B$2:$AR$55, 16, FALSE), D324=4, VLOOKUP(H324, Priv_Workers!$B$2:$AR$55, 17, FALSE), D324=5, VLOOKUP(H324, Priv_Workers!$B$2:$AR$55, 18, FALSE), D324=6, VLOOKUP(H324, Priv_Workers!$B$2:$AR$55, 19, FALSE), D324=7, VLOOKUP(H324, Priv_Workers!$B$2:$AR$55, 20, FALSE), D324=8, VLOOKUP(H324, Priv_Workers!$B$2:$AR$55, 21, FALSE), D324=9, VLOOKUP(H324, Priv_Workers!$B$2:$AR$55, 22, FALSE), D324=10, VLOOKUP(H324, Priv_Workers!$B$2:$AR$55, 23, FALSE), D324=11, VLOOKUP(H324, Priv_Workers!$B$2:$AR$55, 24, FALSE), D324=12, VLOOKUP(H324, Priv_Workers!$B$2:$AR$55, 25, FALSE)), C324=2016, _xlfn.IFS(D324=1, VLOOKUP(H324, Priv_Workers!$B$2:$AR$55, 26, FALSE), D324=2, VLOOKUP(H324, Priv_Workers!$B$2:$AR$55, 27, FALSE), D324=3, VLOOKUP(H324, Priv_Workers!$B$2:$AR$55, 28, FALSE), D324=4, VLOOKUP(H324, Priv_Workers!$B$2:$AR$55, 29, FALSE), D324=5, VLOOKUP(H324, Priv_Workers!$B$2:$AR$55, 30, FALSE), D324=6, VLOOKUP(H324, Priv_Workers!$B$2:$AR$55, 31, FALSE), D324=7, VLOOKUP(H324, Priv_Workers!$B$2:$AR$55, 32, FALSE), D324=8, VLOOKUP(H324, Priv_Workers!$B$2:$AR$55, 33, FALSE), D324=9, VLOOKUP(H324, Priv_Workers!$B$2:$AR$55, 34, FALSE), D324=10, VLOOKUP(H324, Priv_Workers!$B$2:$AR$55, 35, FALSE), D324=11, VLOOKUP(H324, Priv_Workers!$B$2:$AR$55, 36, FALSE), D324=12, VLOOKUP(H324, Priv_Workers!$B$2:$AR$55, 37, FALSE)), C324=2017, _xlfn.IFS(D324=1, VLOOKUP(H324, Priv_Workers!$B$2:$AR$55, 38, FALSE), D324=2, VLOOKUP(H324, Priv_Workers!$B$2:$AR$55, 39, FALSE), D324=3, VLOOKUP(H324, Priv_Workers!$B$2:$AR$55, 40, FALSE), D324=4, VLOOKUP(H324, Priv_Workers!$B$2:$AR$55, 41, FALSE), D324=5, VLOOKUP(H324, Priv_Workers!$B$2:$AR$55, 42, FALSE), D324=6, VLOOKUP(H324, Priv_Workers!$B$2:$AR$55, 43)))</f>
        <v>3420386</v>
      </c>
      <c r="X324" s="15">
        <f t="shared" si="43"/>
        <v>8.9346640993151071E-4</v>
      </c>
      <c r="Y324" s="8">
        <f>_xlfn.IFS(C324=2014, _xlfn.IFS(E324=1, VLOOKUP(H324, Wage_Info!$B$2:$AD$55, 2, FALSE), E324=2, VLOOKUP(H324, Wage_Info!$B$2:$AD$55, 3, FALSE), E324=3, VLOOKUP(H324, Wage_Info!$B$2:$AD$55, 4, FALSE), E324=4, VLOOKUP(H324, Wage_Info!$B$2:$AD$55, 5, FALSE)), C324=2015, _xlfn.IFS(E324=1, VLOOKUP(H324, Wage_Info!$B$2:$AD$55, 6, FALSE), E324=2, VLOOKUP(H324, Wage_Info!$B$2:$AD$55, 7, FALSE), E324=3, VLOOKUP(H324, Wage_Info!$B$2:$AD$55, 8, FALSE), E324=4, VLOOKUP(H324, Wage_Info!$B$2:$AD$55, 9, FALSE)), C324=2016, _xlfn.IFS(E324=1, VLOOKUP(H324, Wage_Info!$B$2:$AD$55, 10, FALSE), E324=2, VLOOKUP(H324, Wage_Info!$B$2:$AD$55, 11, FALSE), E324=3, VLOOKUP(H324, Wage_Info!$B$2:$AD$55, 12, FALSE), E324=4, VLOOKUP(H324, Wage_Info!$B$2:$AD$55, 13, FALSE)), C324=2017, _xlfn.IFS(E324=1, VLOOKUP(H324, Wage_Info!$B$2:$AD$55, 14, FALSE), E324=2, VLOOKUP(H324, Wage_Info!$B$2:$AD$55, 15, FALSE)))</f>
        <v>34888180</v>
      </c>
      <c r="Z324" s="8">
        <f>_xlfn.IFS(C324=2014, _xlfn.IFS(E324=1, VLOOKUP(H324, Wage_Info!$B$2:$AD$55, 16, FALSE), E324=2, VLOOKUP(H324, Wage_Info!$B$2:$AD$55, 17, FALSE), E324=3, VLOOKUP(H324, Wage_Info!$B$2:$AD$55, 18, FALSE), E324=4, VLOOKUP(H324, Wage_Info!$B$2:$AD$55, 19, FALSE)), C324=2015, _xlfn.IFS(E324=1, VLOOKUP(H324, Wage_Info!$B$2:$AD$55, 20, FALSE), E324=2, VLOOKUP(H324, Wage_Info!$B$2:$AD$55, 21, FALSE), E324=3, VLOOKUP(H324, Wage_Info!$B$2:$AD$55, 22, FALSE), E324=4, VLOOKUP(H324, Wage_Info!$B$2:$AD$55, 23, FALSE)), C324=2016, _xlfn.IFS(E324=1, VLOOKUP(H324, Wage_Info!$B$2:$AD$55, 24, FALSE), E324=2, VLOOKUP(H324, Wage_Info!$B$2:$AD$55, 25, FALSE), E324=3, VLOOKUP(H324, Wage_Info!$B$2:$AD$55, 26, FALSE), E324=4, VLOOKUP(H324, Wage_Info!$B$2:$AD$55, 27, FALSE)), C324=2017, _xlfn.IFS(E324=1, VLOOKUP(H324, Wage_Info!$B$2:$AD$55, 28, FALSE), E324=2, VLOOKUP(H324, Wage_Info!$B$2:$AD$55, 29, FALSE)))</f>
        <v>39744448611</v>
      </c>
      <c r="AA324" s="16">
        <f t="shared" si="44"/>
        <v>8.7781265608863075E-4</v>
      </c>
      <c r="AB324">
        <f>Key!C361</f>
        <v>1</v>
      </c>
      <c r="AC324">
        <f t="shared" si="45"/>
        <v>0</v>
      </c>
      <c r="AD324">
        <f t="shared" si="46"/>
        <v>0</v>
      </c>
      <c r="AE324">
        <f t="shared" si="47"/>
        <v>0</v>
      </c>
    </row>
    <row r="325" spans="1:31" x14ac:dyDescent="0.3">
      <c r="A325">
        <v>380</v>
      </c>
      <c r="B325">
        <v>60</v>
      </c>
      <c r="C325">
        <v>2014</v>
      </c>
      <c r="D325">
        <v>9</v>
      </c>
      <c r="E325">
        <f t="shared" si="40"/>
        <v>3</v>
      </c>
      <c r="F325">
        <v>2015</v>
      </c>
      <c r="G325" t="s">
        <v>297</v>
      </c>
      <c r="H325" s="13">
        <f>VALUE(IF(G325="foreign",53,SUBSTITUTE(G325,G325,VLOOKUP(G325,Key!$F$2:$G$55,2,))))</f>
        <v>39</v>
      </c>
      <c r="I325" t="s">
        <v>216</v>
      </c>
      <c r="J325">
        <f>VALUE(_xlfn.IFS(I325="foreign",53,I325="fictional",54,NOT(OR(I325="foreign",I325="fictional")),SUBSTITUTE(I325,I325,VLOOKUP(I325,Key!$F$2:$G$55,2,))))</f>
        <v>54</v>
      </c>
      <c r="K325">
        <f t="shared" si="41"/>
        <v>0</v>
      </c>
      <c r="L325">
        <f>VLOOKUP(H325, Key!$G$2:$J$54, 2)</f>
        <v>4</v>
      </c>
      <c r="M325">
        <f>VLOOKUP(J325, Key!$G$2:$J$54, 2)</f>
        <v>0</v>
      </c>
      <c r="N325">
        <f>VLOOKUP("*"&amp;G325&amp;"*",Key!$M$2:$N$6,2,FALSE)</f>
        <v>2</v>
      </c>
      <c r="O325">
        <f>VLOOKUP("*"&amp;G325&amp;"*",Key!$Q$2:$R$11,2,FALSE)</f>
        <v>3</v>
      </c>
      <c r="P325">
        <v>3082</v>
      </c>
      <c r="Q325" s="8">
        <v>90000000</v>
      </c>
      <c r="R325" t="s">
        <v>215</v>
      </c>
      <c r="S325">
        <f>VLOOKUP(R325, Key!$T$2:$U$27, 2, FALSE)</f>
        <v>7</v>
      </c>
      <c r="T325">
        <f t="shared" si="42"/>
        <v>1</v>
      </c>
      <c r="U325">
        <f>_xlfn.IFS(F325=2017, VLOOKUP(H325, 'State Pop'!$B$2:$F$55,5),F325=2016, VLOOKUP(H325, 'State Pop'!$B$2:$F$55,4), F325=2015, VLOOKUP(H325, 'State Pop'!$B$2:$F$55,3), F325=2014, VLOOKUP(H325, 'State Pop'!$B$2:$F$55,2))</f>
        <v>12791124</v>
      </c>
      <c r="V325">
        <f>_xlfn.IFS(C325=2014, _xlfn.IFS(D325=1, VLOOKUP(H325, Film_Workers!$B$2:$AR$55, 2, FALSE), D325=2, VLOOKUP(H325, Film_Workers!$B$2:$AR$55, 3, FALSE), D325=3, VLOOKUP(H325, Film_Workers!$B$2:$AR$55, 4, FALSE), D325=4, VLOOKUP(H325, Film_Workers!$B$2:$AR$55, 5, FALSE), D325=5, VLOOKUP(H325, Film_Workers!$B$2:$AR$55, 6, FALSE), D325=6, VLOOKUP(H325, Film_Workers!$B$2:$AR$55, 7, FALSE), D325=7, VLOOKUP(H325, Film_Workers!$B$2:$AR$55, 8, FALSE), D325=8, VLOOKUP(H325, Film_Workers!$B$2:$AR$55, 9, FALSE), D325=9, VLOOKUP(H325, Film_Workers!$B$2:$AR$55, 10, FALSE), D325=10, VLOOKUP(H325, Film_Workers!$B$2:$AR$55, 11, FALSE), D325=11, VLOOKUP(H325, Film_Workers!$B$2:$AR$55, 12, FALSE), D325=12, VLOOKUP(H325, Film_Workers!$B$2:$AR$55, 13, FALSE)), C325=2015, _xlfn.IFS(D325=1, VLOOKUP(H325, Film_Workers!$B$2:$AR$55, 14, FALSE), D325=2, VLOOKUP(H325, Film_Workers!$B$2:$AR$55, 15, FALSE), D325=3, VLOOKUP(H325, Film_Workers!$B$2:$AR$55, 16, FALSE), D325=4, VLOOKUP(H325, Film_Workers!$B$2:$AR$55, 17, FALSE), D325=5, VLOOKUP(H325, Film_Workers!$B$2:$AR$55, 18, FALSE), D325=6, VLOOKUP(H325, Film_Workers!$B$2:$AR$55, 19, FALSE), D325=7, VLOOKUP(H325, Film_Workers!$B$2:$AR$55, 20, FALSE), D325=8, VLOOKUP(H325, Film_Workers!$B$2:$AR$55, 21, FALSE), D325=9, VLOOKUP(H325, Film_Workers!$B$2:$AR$55, 22, FALSE), D325=10, VLOOKUP(H325, Film_Workers!$B$2:$AR$55, 23, FALSE), D325=11, VLOOKUP(H325, Film_Workers!$B$2:$AR$55, 24, FALSE), D325=12, VLOOKUP(H325, Film_Workers!$B$2:$AR$55, 25, FALSE)), C325=2016, _xlfn.IFS(D325=1, VLOOKUP(H325, Film_Workers!$B$2:$AR$55, 26, FALSE), D325=2, VLOOKUP(H325, Film_Workers!$B$2:$AR$55, 27, FALSE), D325=3, VLOOKUP(H325, Film_Workers!$B$2:$AR$55, 28, FALSE), D325=4, VLOOKUP(H325, Film_Workers!$B$2:$AR$55, 29, FALSE), D325=5, VLOOKUP(H325, Film_Workers!$B$2:$AR$55, 30, FALSE), D325=6, VLOOKUP(H325, Film_Workers!$B$2:$AR$55, 31, FALSE), D325=7, VLOOKUP(H325, Film_Workers!$B$2:$AR$55, 32, FALSE), D325=8, VLOOKUP(H325, Film_Workers!$B$2:$AR$55, 33, FALSE), D325=9, VLOOKUP(H325, Film_Workers!$B$2:$AR$55, 34, FALSE), D325=10, VLOOKUP(H325, Film_Workers!$B$2:$AR$55, 35, FALSE), D325=11, VLOOKUP(H325, Film_Workers!$B$2:$AR$55, 36, FALSE), D325=12, VLOOKUP(H325, Film_Workers!$B$2:$AR$55, 37, FALSE)), C325=2017, _xlfn.IFS(D325=1, VLOOKUP(H325, Film_Workers!$B$2:$AR$55, 38, FALSE), D325=2, VLOOKUP(H325, Film_Workers!$B$2:$AR$55, 39, FALSE), D325=3, VLOOKUP(H325, Film_Workers!$B$2:$AR$55, 40, FALSE), D325=4, VLOOKUP(H325, Film_Workers!$B$2:$AR$55, 41, FALSE), D325=5, VLOOKUP(H325, Film_Workers!$B$2:$AR$55, 42, FALSE), D325=6, VLOOKUP(H325, Film_Workers!$B$2:$AR$55, 43)))</f>
        <v>3131</v>
      </c>
      <c r="W325">
        <f>_xlfn.IFS(C325=2014, _xlfn.IFS(D325=1, VLOOKUP(H325, Priv_Workers!$B$2:$AR$55, 2, FALSE), D325=2, VLOOKUP(H325, Priv_Workers!$B$2:$AR$55, 3, FALSE), D325=3, VLOOKUP(H325, Priv_Workers!$B$2:$AR$55, 4, FALSE), D325=4, VLOOKUP(H325, Priv_Workers!$B$2:$AR$55, 5, FALSE), D325=5, VLOOKUP(H325, Priv_Workers!$B$2:$AR$55, 6, FALSE), D325=6, VLOOKUP(H325, Priv_Workers!$B$2:$AR$55, 7, FALSE), D325=7, VLOOKUP(H325, Priv_Workers!$B$2:$AR$55, 8, FALSE), D325=8, VLOOKUP(H325, Priv_Workers!$B$2:$AR$55, 9, FALSE), D325=9, VLOOKUP(H325, Priv_Workers!$B$2:$AR$55, 10, FALSE), D325=10, VLOOKUP(H325, Priv_Workers!$B$2:$AR$55, 11, FALSE), D325=11, VLOOKUP(H325, Priv_Workers!$B$2:$AR$55, 12, FALSE), D325=12, VLOOKUP(H325, Priv_Workers!$B$2:$AR$55, 13, FALSE)), C325=2015, _xlfn.IFS(D325=1, VLOOKUP(H325, Priv_Workers!$B$2:$AR$55, 14, FALSE), D325=2, VLOOKUP(H325, Priv_Workers!$B$2:$AR$55, 15, FALSE), D325=3, VLOOKUP(H325, Priv_Workers!$B$2:$AR$55, 16, FALSE), D325=4, VLOOKUP(H325, Priv_Workers!$B$2:$AR$55, 17, FALSE), D325=5, VLOOKUP(H325, Priv_Workers!$B$2:$AR$55, 18, FALSE), D325=6, VLOOKUP(H325, Priv_Workers!$B$2:$AR$55, 19, FALSE), D325=7, VLOOKUP(H325, Priv_Workers!$B$2:$AR$55, 20, FALSE), D325=8, VLOOKUP(H325, Priv_Workers!$B$2:$AR$55, 21, FALSE), D325=9, VLOOKUP(H325, Priv_Workers!$B$2:$AR$55, 22, FALSE), D325=10, VLOOKUP(H325, Priv_Workers!$B$2:$AR$55, 23, FALSE), D325=11, VLOOKUP(H325, Priv_Workers!$B$2:$AR$55, 24, FALSE), D325=12, VLOOKUP(H325, Priv_Workers!$B$2:$AR$55, 25, FALSE)), C325=2016, _xlfn.IFS(D325=1, VLOOKUP(H325, Priv_Workers!$B$2:$AR$55, 26, FALSE), D325=2, VLOOKUP(H325, Priv_Workers!$B$2:$AR$55, 27, FALSE), D325=3, VLOOKUP(H325, Priv_Workers!$B$2:$AR$55, 28, FALSE), D325=4, VLOOKUP(H325, Priv_Workers!$B$2:$AR$55, 29, FALSE), D325=5, VLOOKUP(H325, Priv_Workers!$B$2:$AR$55, 30, FALSE), D325=6, VLOOKUP(H325, Priv_Workers!$B$2:$AR$55, 31, FALSE), D325=7, VLOOKUP(H325, Priv_Workers!$B$2:$AR$55, 32, FALSE), D325=8, VLOOKUP(H325, Priv_Workers!$B$2:$AR$55, 33, FALSE), D325=9, VLOOKUP(H325, Priv_Workers!$B$2:$AR$55, 34, FALSE), D325=10, VLOOKUP(H325, Priv_Workers!$B$2:$AR$55, 35, FALSE), D325=11, VLOOKUP(H325, Priv_Workers!$B$2:$AR$55, 36, FALSE), D325=12, VLOOKUP(H325, Priv_Workers!$B$2:$AR$55, 37, FALSE)), C325=2017, _xlfn.IFS(D325=1, VLOOKUP(H325, Priv_Workers!$B$2:$AR$55, 38, FALSE), D325=2, VLOOKUP(H325, Priv_Workers!$B$2:$AR$55, 39, FALSE), D325=3, VLOOKUP(H325, Priv_Workers!$B$2:$AR$55, 40, FALSE), D325=4, VLOOKUP(H325, Priv_Workers!$B$2:$AR$55, 41, FALSE), D325=5, VLOOKUP(H325, Priv_Workers!$B$2:$AR$55, 42, FALSE), D325=6, VLOOKUP(H325, Priv_Workers!$B$2:$AR$55, 43)))</f>
        <v>4994041</v>
      </c>
      <c r="X325" s="15">
        <f t="shared" si="43"/>
        <v>6.2694719566779684E-4</v>
      </c>
      <c r="Y325" s="8">
        <f>_xlfn.IFS(C325=2014, _xlfn.IFS(E325=1, VLOOKUP(H325, Wage_Info!$B$2:$AD$55, 2, FALSE), E325=2, VLOOKUP(H325, Wage_Info!$B$2:$AD$55, 3, FALSE), E325=3, VLOOKUP(H325, Wage_Info!$B$2:$AD$55, 4, FALSE), E325=4, VLOOKUP(H325, Wage_Info!$B$2:$AD$55, 5, FALSE)), C325=2015, _xlfn.IFS(E325=1, VLOOKUP(H325, Wage_Info!$B$2:$AD$55, 6, FALSE), E325=2, VLOOKUP(H325, Wage_Info!$B$2:$AD$55, 7, FALSE), E325=3, VLOOKUP(H325, Wage_Info!$B$2:$AD$55, 8, FALSE), E325=4, VLOOKUP(H325, Wage_Info!$B$2:$AD$55, 9, FALSE)), C325=2016, _xlfn.IFS(E325=1, VLOOKUP(H325, Wage_Info!$B$2:$AD$55, 10, FALSE), E325=2, VLOOKUP(H325, Wage_Info!$B$2:$AD$55, 11, FALSE), E325=3, VLOOKUP(H325, Wage_Info!$B$2:$AD$55, 12, FALSE), E325=4, VLOOKUP(H325, Wage_Info!$B$2:$AD$55, 13, FALSE)), C325=2017, _xlfn.IFS(E325=1, VLOOKUP(H325, Wage_Info!$B$2:$AD$55, 14, FALSE), E325=2, VLOOKUP(H325, Wage_Info!$B$2:$AD$55, 15, FALSE)))</f>
        <v>47854230</v>
      </c>
      <c r="Z325" s="8">
        <f>_xlfn.IFS(C325=2014, _xlfn.IFS(E325=1, VLOOKUP(H325, Wage_Info!$B$2:$AD$55, 16, FALSE), E325=2, VLOOKUP(H325, Wage_Info!$B$2:$AD$55, 17, FALSE), E325=3, VLOOKUP(H325, Wage_Info!$B$2:$AD$55, 18, FALSE), E325=4, VLOOKUP(H325, Wage_Info!$B$2:$AD$55, 19, FALSE)), C325=2015, _xlfn.IFS(E325=1, VLOOKUP(H325, Wage_Info!$B$2:$AD$55, 20, FALSE), E325=2, VLOOKUP(H325, Wage_Info!$B$2:$AD$55, 21, FALSE), E325=3, VLOOKUP(H325, Wage_Info!$B$2:$AD$55, 22, FALSE), E325=4, VLOOKUP(H325, Wage_Info!$B$2:$AD$55, 23, FALSE)), C325=2016, _xlfn.IFS(E325=1, VLOOKUP(H325, Wage_Info!$B$2:$AD$55, 24, FALSE), E325=2, VLOOKUP(H325, Wage_Info!$B$2:$AD$55, 25, FALSE), E325=3, VLOOKUP(H325, Wage_Info!$B$2:$AD$55, 26, FALSE), E325=4, VLOOKUP(H325, Wage_Info!$B$2:$AD$55, 27, FALSE)), C325=2017, _xlfn.IFS(E325=1, VLOOKUP(H325, Wage_Info!$B$2:$AD$55, 28, FALSE), E325=2, VLOOKUP(H325, Wage_Info!$B$2:$AD$55, 29, FALSE)))</f>
        <v>60260287576</v>
      </c>
      <c r="AA325" s="16">
        <f t="shared" si="44"/>
        <v>7.9412548338151333E-4</v>
      </c>
      <c r="AB325">
        <f>Key!C381</f>
        <v>1</v>
      </c>
      <c r="AC325">
        <f t="shared" si="45"/>
        <v>0</v>
      </c>
      <c r="AD325">
        <f t="shared" si="46"/>
        <v>0</v>
      </c>
      <c r="AE325">
        <f t="shared" si="47"/>
        <v>0</v>
      </c>
    </row>
    <row r="326" spans="1:31" x14ac:dyDescent="0.3">
      <c r="A326">
        <v>399</v>
      </c>
      <c r="B326">
        <v>79</v>
      </c>
      <c r="C326">
        <v>2014</v>
      </c>
      <c r="D326">
        <v>9</v>
      </c>
      <c r="E326">
        <f t="shared" si="40"/>
        <v>3</v>
      </c>
      <c r="F326">
        <v>2015</v>
      </c>
      <c r="G326" t="s">
        <v>185</v>
      </c>
      <c r="H326" s="13">
        <f>VALUE(IF(G326="foreign",53,SUBSTITUTE(G326,G326,VLOOKUP(G326,Key!$F$2:$G$55,2,))))</f>
        <v>33</v>
      </c>
      <c r="I326" t="s">
        <v>185</v>
      </c>
      <c r="J326">
        <f>VALUE(_xlfn.IFS(I326="foreign",53,I326="fictional",54,NOT(OR(I326="foreign",I326="fictional")),SUBSTITUTE(I326,I326,VLOOKUP(I326,Key!$F$2:$G$55,2,))))</f>
        <v>33</v>
      </c>
      <c r="K326">
        <f t="shared" si="41"/>
        <v>1</v>
      </c>
      <c r="L326">
        <f>VLOOKUP(H326, Key!$G$2:$J$54, 2)</f>
        <v>3</v>
      </c>
      <c r="M326">
        <f>VLOOKUP(J326, Key!$G$2:$J$54, 2)</f>
        <v>3</v>
      </c>
      <c r="N326">
        <f>VLOOKUP("*"&amp;G326&amp;"*",Key!$M$2:$N$6,2,FALSE)</f>
        <v>2</v>
      </c>
      <c r="O326">
        <f>VLOOKUP("*"&amp;G326&amp;"*",Key!$Q$2:$R$11,2,FALSE)</f>
        <v>3</v>
      </c>
      <c r="P326">
        <v>2873</v>
      </c>
      <c r="Q326" s="8">
        <v>40000000</v>
      </c>
      <c r="R326" t="s">
        <v>175</v>
      </c>
      <c r="S326">
        <f>VLOOKUP(R326, Key!$T$2:$U$27, 2, FALSE)</f>
        <v>2</v>
      </c>
      <c r="T326">
        <f t="shared" si="42"/>
        <v>0</v>
      </c>
      <c r="U326">
        <f>_xlfn.IFS(F326=2017, VLOOKUP(H326, 'State Pop'!$B$2:$F$55,5),F326=2016, VLOOKUP(H326, 'State Pop'!$B$2:$F$55,4), F326=2015, VLOOKUP(H326, 'State Pop'!$B$2:$F$55,3), F326=2014, VLOOKUP(H326, 'State Pop'!$B$2:$F$55,2))</f>
        <v>19819347</v>
      </c>
      <c r="V326">
        <f>_xlfn.IFS(C326=2014, _xlfn.IFS(D326=1, VLOOKUP(H326, Film_Workers!$B$2:$AR$55, 2, FALSE), D326=2, VLOOKUP(H326, Film_Workers!$B$2:$AR$55, 3, FALSE), D326=3, VLOOKUP(H326, Film_Workers!$B$2:$AR$55, 4, FALSE), D326=4, VLOOKUP(H326, Film_Workers!$B$2:$AR$55, 5, FALSE), D326=5, VLOOKUP(H326, Film_Workers!$B$2:$AR$55, 6, FALSE), D326=6, VLOOKUP(H326, Film_Workers!$B$2:$AR$55, 7, FALSE), D326=7, VLOOKUP(H326, Film_Workers!$B$2:$AR$55, 8, FALSE), D326=8, VLOOKUP(H326, Film_Workers!$B$2:$AR$55, 9, FALSE), D326=9, VLOOKUP(H326, Film_Workers!$B$2:$AR$55, 10, FALSE), D326=10, VLOOKUP(H326, Film_Workers!$B$2:$AR$55, 11, FALSE), D326=11, VLOOKUP(H326, Film_Workers!$B$2:$AR$55, 12, FALSE), D326=12, VLOOKUP(H326, Film_Workers!$B$2:$AR$55, 13, FALSE)), C326=2015, _xlfn.IFS(D326=1, VLOOKUP(H326, Film_Workers!$B$2:$AR$55, 14, FALSE), D326=2, VLOOKUP(H326, Film_Workers!$B$2:$AR$55, 15, FALSE), D326=3, VLOOKUP(H326, Film_Workers!$B$2:$AR$55, 16, FALSE), D326=4, VLOOKUP(H326, Film_Workers!$B$2:$AR$55, 17, FALSE), D326=5, VLOOKUP(H326, Film_Workers!$B$2:$AR$55, 18, FALSE), D326=6, VLOOKUP(H326, Film_Workers!$B$2:$AR$55, 19, FALSE), D326=7, VLOOKUP(H326, Film_Workers!$B$2:$AR$55, 20, FALSE), D326=8, VLOOKUP(H326, Film_Workers!$B$2:$AR$55, 21, FALSE), D326=9, VLOOKUP(H326, Film_Workers!$B$2:$AR$55, 22, FALSE), D326=10, VLOOKUP(H326, Film_Workers!$B$2:$AR$55, 23, FALSE), D326=11, VLOOKUP(H326, Film_Workers!$B$2:$AR$55, 24, FALSE), D326=12, VLOOKUP(H326, Film_Workers!$B$2:$AR$55, 25, FALSE)), C326=2016, _xlfn.IFS(D326=1, VLOOKUP(H326, Film_Workers!$B$2:$AR$55, 26, FALSE), D326=2, VLOOKUP(H326, Film_Workers!$B$2:$AR$55, 27, FALSE), D326=3, VLOOKUP(H326, Film_Workers!$B$2:$AR$55, 28, FALSE), D326=4, VLOOKUP(H326, Film_Workers!$B$2:$AR$55, 29, FALSE), D326=5, VLOOKUP(H326, Film_Workers!$B$2:$AR$55, 30, FALSE), D326=6, VLOOKUP(H326, Film_Workers!$B$2:$AR$55, 31, FALSE), D326=7, VLOOKUP(H326, Film_Workers!$B$2:$AR$55, 32, FALSE), D326=8, VLOOKUP(H326, Film_Workers!$B$2:$AR$55, 33, FALSE), D326=9, VLOOKUP(H326, Film_Workers!$B$2:$AR$55, 34, FALSE), D326=10, VLOOKUP(H326, Film_Workers!$B$2:$AR$55, 35, FALSE), D326=11, VLOOKUP(H326, Film_Workers!$B$2:$AR$55, 36, FALSE), D326=12, VLOOKUP(H326, Film_Workers!$B$2:$AR$55, 37, FALSE)), C326=2017, _xlfn.IFS(D326=1, VLOOKUP(H326, Film_Workers!$B$2:$AR$55, 38, FALSE), D326=2, VLOOKUP(H326, Film_Workers!$B$2:$AR$55, 39, FALSE), D326=3, VLOOKUP(H326, Film_Workers!$B$2:$AR$55, 40, FALSE), D326=4, VLOOKUP(H326, Film_Workers!$B$2:$AR$55, 41, FALSE), D326=5, VLOOKUP(H326, Film_Workers!$B$2:$AR$55, 42, FALSE), D326=6, VLOOKUP(H326, Film_Workers!$B$2:$AR$55, 43)))</f>
        <v>45212</v>
      </c>
      <c r="W326">
        <f>_xlfn.IFS(C326=2014, _xlfn.IFS(D326=1, VLOOKUP(H326, Priv_Workers!$B$2:$AR$55, 2, FALSE), D326=2, VLOOKUP(H326, Priv_Workers!$B$2:$AR$55, 3, FALSE), D326=3, VLOOKUP(H326, Priv_Workers!$B$2:$AR$55, 4, FALSE), D326=4, VLOOKUP(H326, Priv_Workers!$B$2:$AR$55, 5, FALSE), D326=5, VLOOKUP(H326, Priv_Workers!$B$2:$AR$55, 6, FALSE), D326=6, VLOOKUP(H326, Priv_Workers!$B$2:$AR$55, 7, FALSE), D326=7, VLOOKUP(H326, Priv_Workers!$B$2:$AR$55, 8, FALSE), D326=8, VLOOKUP(H326, Priv_Workers!$B$2:$AR$55, 9, FALSE), D326=9, VLOOKUP(H326, Priv_Workers!$B$2:$AR$55, 10, FALSE), D326=10, VLOOKUP(H326, Priv_Workers!$B$2:$AR$55, 11, FALSE), D326=11, VLOOKUP(H326, Priv_Workers!$B$2:$AR$55, 12, FALSE), D326=12, VLOOKUP(H326, Priv_Workers!$B$2:$AR$55, 13, FALSE)), C326=2015, _xlfn.IFS(D326=1, VLOOKUP(H326, Priv_Workers!$B$2:$AR$55, 14, FALSE), D326=2, VLOOKUP(H326, Priv_Workers!$B$2:$AR$55, 15, FALSE), D326=3, VLOOKUP(H326, Priv_Workers!$B$2:$AR$55, 16, FALSE), D326=4, VLOOKUP(H326, Priv_Workers!$B$2:$AR$55, 17, FALSE), D326=5, VLOOKUP(H326, Priv_Workers!$B$2:$AR$55, 18, FALSE), D326=6, VLOOKUP(H326, Priv_Workers!$B$2:$AR$55, 19, FALSE), D326=7, VLOOKUP(H326, Priv_Workers!$B$2:$AR$55, 20, FALSE), D326=8, VLOOKUP(H326, Priv_Workers!$B$2:$AR$55, 21, FALSE), D326=9, VLOOKUP(H326, Priv_Workers!$B$2:$AR$55, 22, FALSE), D326=10, VLOOKUP(H326, Priv_Workers!$B$2:$AR$55, 23, FALSE), D326=11, VLOOKUP(H326, Priv_Workers!$B$2:$AR$55, 24, FALSE), D326=12, VLOOKUP(H326, Priv_Workers!$B$2:$AR$55, 25, FALSE)), C326=2016, _xlfn.IFS(D326=1, VLOOKUP(H326, Priv_Workers!$B$2:$AR$55, 26, FALSE), D326=2, VLOOKUP(H326, Priv_Workers!$B$2:$AR$55, 27, FALSE), D326=3, VLOOKUP(H326, Priv_Workers!$B$2:$AR$55, 28, FALSE), D326=4, VLOOKUP(H326, Priv_Workers!$B$2:$AR$55, 29, FALSE), D326=5, VLOOKUP(H326, Priv_Workers!$B$2:$AR$55, 30, FALSE), D326=6, VLOOKUP(H326, Priv_Workers!$B$2:$AR$55, 31, FALSE), D326=7, VLOOKUP(H326, Priv_Workers!$B$2:$AR$55, 32, FALSE), D326=8, VLOOKUP(H326, Priv_Workers!$B$2:$AR$55, 33, FALSE), D326=9, VLOOKUP(H326, Priv_Workers!$B$2:$AR$55, 34, FALSE), D326=10, VLOOKUP(H326, Priv_Workers!$B$2:$AR$55, 35, FALSE), D326=11, VLOOKUP(H326, Priv_Workers!$B$2:$AR$55, 36, FALSE), D326=12, VLOOKUP(H326, Priv_Workers!$B$2:$AR$55, 37, FALSE)), C326=2017, _xlfn.IFS(D326=1, VLOOKUP(H326, Priv_Workers!$B$2:$AR$55, 38, FALSE), D326=2, VLOOKUP(H326, Priv_Workers!$B$2:$AR$55, 39, FALSE), D326=3, VLOOKUP(H326, Priv_Workers!$B$2:$AR$55, 40, FALSE), D326=4, VLOOKUP(H326, Priv_Workers!$B$2:$AR$55, 41, FALSE), D326=5, VLOOKUP(H326, Priv_Workers!$B$2:$AR$55, 42, FALSE), D326=6, VLOOKUP(H326, Priv_Workers!$B$2:$AR$55, 43)))</f>
        <v>7541768</v>
      </c>
      <c r="X326" s="15">
        <f t="shared" si="43"/>
        <v>5.9948807759665906E-3</v>
      </c>
      <c r="Y326" s="8">
        <f>_xlfn.IFS(C326=2014, _xlfn.IFS(E326=1, VLOOKUP(H326, Wage_Info!$B$2:$AD$55, 2, FALSE), E326=2, VLOOKUP(H326, Wage_Info!$B$2:$AD$55, 3, FALSE), E326=3, VLOOKUP(H326, Wage_Info!$B$2:$AD$55, 4, FALSE), E326=4, VLOOKUP(H326, Wage_Info!$B$2:$AD$55, 5, FALSE)), C326=2015, _xlfn.IFS(E326=1, VLOOKUP(H326, Wage_Info!$B$2:$AD$55, 6, FALSE), E326=2, VLOOKUP(H326, Wage_Info!$B$2:$AD$55, 7, FALSE), E326=3, VLOOKUP(H326, Wage_Info!$B$2:$AD$55, 8, FALSE), E326=4, VLOOKUP(H326, Wage_Info!$B$2:$AD$55, 9, FALSE)), C326=2016, _xlfn.IFS(E326=1, VLOOKUP(H326, Wage_Info!$B$2:$AD$55, 10, FALSE), E326=2, VLOOKUP(H326, Wage_Info!$B$2:$AD$55, 11, FALSE), E326=3, VLOOKUP(H326, Wage_Info!$B$2:$AD$55, 12, FALSE), E326=4, VLOOKUP(H326, Wage_Info!$B$2:$AD$55, 13, FALSE)), C326=2017, _xlfn.IFS(E326=1, VLOOKUP(H326, Wage_Info!$B$2:$AD$55, 14, FALSE), E326=2, VLOOKUP(H326, Wage_Info!$B$2:$AD$55, 15, FALSE)))</f>
        <v>1113082116</v>
      </c>
      <c r="Z326" s="8">
        <f>_xlfn.IFS(C326=2014, _xlfn.IFS(E326=1, VLOOKUP(H326, Wage_Info!$B$2:$AD$55, 16, FALSE), E326=2, VLOOKUP(H326, Wage_Info!$B$2:$AD$55, 17, FALSE), E326=3, VLOOKUP(H326, Wage_Info!$B$2:$AD$55, 18, FALSE), E326=4, VLOOKUP(H326, Wage_Info!$B$2:$AD$55, 19, FALSE)), C326=2015, _xlfn.IFS(E326=1, VLOOKUP(H326, Wage_Info!$B$2:$AD$55, 20, FALSE), E326=2, VLOOKUP(H326, Wage_Info!$B$2:$AD$55, 21, FALSE), E326=3, VLOOKUP(H326, Wage_Info!$B$2:$AD$55, 22, FALSE), E326=4, VLOOKUP(H326, Wage_Info!$B$2:$AD$55, 23, FALSE)), C326=2016, _xlfn.IFS(E326=1, VLOOKUP(H326, Wage_Info!$B$2:$AD$55, 24, FALSE), E326=2, VLOOKUP(H326, Wage_Info!$B$2:$AD$55, 25, FALSE), E326=3, VLOOKUP(H326, Wage_Info!$B$2:$AD$55, 26, FALSE), E326=4, VLOOKUP(H326, Wage_Info!$B$2:$AD$55, 27, FALSE)), C326=2017, _xlfn.IFS(E326=1, VLOOKUP(H326, Wage_Info!$B$2:$AD$55, 28, FALSE), E326=2, VLOOKUP(H326, Wage_Info!$B$2:$AD$55, 29, FALSE)))</f>
        <v>113039621155</v>
      </c>
      <c r="AA326" s="16">
        <f t="shared" si="44"/>
        <v>9.8468316208680587E-3</v>
      </c>
      <c r="AB326">
        <f>Key!C400</f>
        <v>1</v>
      </c>
      <c r="AC326">
        <f t="shared" si="45"/>
        <v>0</v>
      </c>
      <c r="AD326">
        <f t="shared" si="46"/>
        <v>1</v>
      </c>
      <c r="AE326">
        <f t="shared" si="47"/>
        <v>1</v>
      </c>
    </row>
    <row r="327" spans="1:31" x14ac:dyDescent="0.3">
      <c r="A327">
        <v>431</v>
      </c>
      <c r="B327">
        <v>111</v>
      </c>
      <c r="C327">
        <v>2014</v>
      </c>
      <c r="D327">
        <v>9</v>
      </c>
      <c r="E327">
        <f t="shared" si="40"/>
        <v>3</v>
      </c>
      <c r="F327">
        <v>2015</v>
      </c>
      <c r="G327" t="s">
        <v>293</v>
      </c>
      <c r="H327" s="13">
        <f>VALUE(IF(G327="foreign",53,SUBSTITUTE(G327,G327,VLOOKUP(G327,Key!$F$2:$G$55,2,))))</f>
        <v>19</v>
      </c>
      <c r="I327" t="s">
        <v>187</v>
      </c>
      <c r="J327">
        <f>VALUE(_xlfn.IFS(I327="foreign",53,I327="fictional",54,NOT(OR(I327="foreign",I327="fictional")),SUBSTITUTE(I327,I327,VLOOKUP(I327,Key!$F$2:$G$55,2,))))</f>
        <v>53</v>
      </c>
      <c r="K327">
        <f t="shared" si="41"/>
        <v>0</v>
      </c>
      <c r="L327">
        <f>VLOOKUP(H327, Key!$G$2:$J$54, 2)</f>
        <v>4</v>
      </c>
      <c r="M327">
        <f>VLOOKUP(J327, Key!$G$2:$J$54, 2)</f>
        <v>0</v>
      </c>
      <c r="N327">
        <f>VLOOKUP("*"&amp;G327&amp;"*",Key!$M$2:$N$6,2,FALSE)</f>
        <v>3</v>
      </c>
      <c r="O327">
        <f>VLOOKUP("*"&amp;G327&amp;"*",Key!$Q$2:$R$11,2,FALSE)</f>
        <v>9</v>
      </c>
      <c r="P327">
        <v>2202</v>
      </c>
      <c r="Q327" s="8">
        <v>28000000</v>
      </c>
      <c r="R327" t="s">
        <v>176</v>
      </c>
      <c r="S327">
        <f>VLOOKUP(R327, Key!$T$2:$U$27, 2, FALSE)</f>
        <v>3</v>
      </c>
      <c r="T327">
        <f t="shared" si="42"/>
        <v>0</v>
      </c>
      <c r="U327">
        <f>_xlfn.IFS(F327=2017, VLOOKUP(H327, 'State Pop'!$B$2:$F$55,5),F327=2016, VLOOKUP(H327, 'State Pop'!$B$2:$F$55,4), F327=2015, VLOOKUP(H327, 'State Pop'!$B$2:$F$55,3), F327=2014, VLOOKUP(H327, 'State Pop'!$B$2:$F$55,2))</f>
        <v>4671211</v>
      </c>
      <c r="V327">
        <f>_xlfn.IFS(C327=2014, _xlfn.IFS(D327=1, VLOOKUP(H327, Film_Workers!$B$2:$AR$55, 2, FALSE), D327=2, VLOOKUP(H327, Film_Workers!$B$2:$AR$55, 3, FALSE), D327=3, VLOOKUP(H327, Film_Workers!$B$2:$AR$55, 4, FALSE), D327=4, VLOOKUP(H327, Film_Workers!$B$2:$AR$55, 5, FALSE), D327=5, VLOOKUP(H327, Film_Workers!$B$2:$AR$55, 6, FALSE), D327=6, VLOOKUP(H327, Film_Workers!$B$2:$AR$55, 7, FALSE), D327=7, VLOOKUP(H327, Film_Workers!$B$2:$AR$55, 8, FALSE), D327=8, VLOOKUP(H327, Film_Workers!$B$2:$AR$55, 9, FALSE), D327=9, VLOOKUP(H327, Film_Workers!$B$2:$AR$55, 10, FALSE), D327=10, VLOOKUP(H327, Film_Workers!$B$2:$AR$55, 11, FALSE), D327=11, VLOOKUP(H327, Film_Workers!$B$2:$AR$55, 12, FALSE), D327=12, VLOOKUP(H327, Film_Workers!$B$2:$AR$55, 13, FALSE)), C327=2015, _xlfn.IFS(D327=1, VLOOKUP(H327, Film_Workers!$B$2:$AR$55, 14, FALSE), D327=2, VLOOKUP(H327, Film_Workers!$B$2:$AR$55, 15, FALSE), D327=3, VLOOKUP(H327, Film_Workers!$B$2:$AR$55, 16, FALSE), D327=4, VLOOKUP(H327, Film_Workers!$B$2:$AR$55, 17, FALSE), D327=5, VLOOKUP(H327, Film_Workers!$B$2:$AR$55, 18, FALSE), D327=6, VLOOKUP(H327, Film_Workers!$B$2:$AR$55, 19, FALSE), D327=7, VLOOKUP(H327, Film_Workers!$B$2:$AR$55, 20, FALSE), D327=8, VLOOKUP(H327, Film_Workers!$B$2:$AR$55, 21, FALSE), D327=9, VLOOKUP(H327, Film_Workers!$B$2:$AR$55, 22, FALSE), D327=10, VLOOKUP(H327, Film_Workers!$B$2:$AR$55, 23, FALSE), D327=11, VLOOKUP(H327, Film_Workers!$B$2:$AR$55, 24, FALSE), D327=12, VLOOKUP(H327, Film_Workers!$B$2:$AR$55, 25, FALSE)), C327=2016, _xlfn.IFS(D327=1, VLOOKUP(H327, Film_Workers!$B$2:$AR$55, 26, FALSE), D327=2, VLOOKUP(H327, Film_Workers!$B$2:$AR$55, 27, FALSE), D327=3, VLOOKUP(H327, Film_Workers!$B$2:$AR$55, 28, FALSE), D327=4, VLOOKUP(H327, Film_Workers!$B$2:$AR$55, 29, FALSE), D327=5, VLOOKUP(H327, Film_Workers!$B$2:$AR$55, 30, FALSE), D327=6, VLOOKUP(H327, Film_Workers!$B$2:$AR$55, 31, FALSE), D327=7, VLOOKUP(H327, Film_Workers!$B$2:$AR$55, 32, FALSE), D327=8, VLOOKUP(H327, Film_Workers!$B$2:$AR$55, 33, FALSE), D327=9, VLOOKUP(H327, Film_Workers!$B$2:$AR$55, 34, FALSE), D327=10, VLOOKUP(H327, Film_Workers!$B$2:$AR$55, 35, FALSE), D327=11, VLOOKUP(H327, Film_Workers!$B$2:$AR$55, 36, FALSE), D327=12, VLOOKUP(H327, Film_Workers!$B$2:$AR$55, 37, FALSE)), C327=2017, _xlfn.IFS(D327=1, VLOOKUP(H327, Film_Workers!$B$2:$AR$55, 38, FALSE), D327=2, VLOOKUP(H327, Film_Workers!$B$2:$AR$55, 39, FALSE), D327=3, VLOOKUP(H327, Film_Workers!$B$2:$AR$55, 40, FALSE), D327=4, VLOOKUP(H327, Film_Workers!$B$2:$AR$55, 41, FALSE), D327=5, VLOOKUP(H327, Film_Workers!$B$2:$AR$55, 42, FALSE), D327=6, VLOOKUP(H327, Film_Workers!$B$2:$AR$55, 43)))</f>
        <v>3582</v>
      </c>
      <c r="W327">
        <f>_xlfn.IFS(C327=2014, _xlfn.IFS(D327=1, VLOOKUP(H327, Priv_Workers!$B$2:$AR$55, 2, FALSE), D327=2, VLOOKUP(H327, Priv_Workers!$B$2:$AR$55, 3, FALSE), D327=3, VLOOKUP(H327, Priv_Workers!$B$2:$AR$55, 4, FALSE), D327=4, VLOOKUP(H327, Priv_Workers!$B$2:$AR$55, 5, FALSE), D327=5, VLOOKUP(H327, Priv_Workers!$B$2:$AR$55, 6, FALSE), D327=6, VLOOKUP(H327, Priv_Workers!$B$2:$AR$55, 7, FALSE), D327=7, VLOOKUP(H327, Priv_Workers!$B$2:$AR$55, 8, FALSE), D327=8, VLOOKUP(H327, Priv_Workers!$B$2:$AR$55, 9, FALSE), D327=9, VLOOKUP(H327, Priv_Workers!$B$2:$AR$55, 10, FALSE), D327=10, VLOOKUP(H327, Priv_Workers!$B$2:$AR$55, 11, FALSE), D327=11, VLOOKUP(H327, Priv_Workers!$B$2:$AR$55, 12, FALSE), D327=12, VLOOKUP(H327, Priv_Workers!$B$2:$AR$55, 13, FALSE)), C327=2015, _xlfn.IFS(D327=1, VLOOKUP(H327, Priv_Workers!$B$2:$AR$55, 14, FALSE), D327=2, VLOOKUP(H327, Priv_Workers!$B$2:$AR$55, 15, FALSE), D327=3, VLOOKUP(H327, Priv_Workers!$B$2:$AR$55, 16, FALSE), D327=4, VLOOKUP(H327, Priv_Workers!$B$2:$AR$55, 17, FALSE), D327=5, VLOOKUP(H327, Priv_Workers!$B$2:$AR$55, 18, FALSE), D327=6, VLOOKUP(H327, Priv_Workers!$B$2:$AR$55, 19, FALSE), D327=7, VLOOKUP(H327, Priv_Workers!$B$2:$AR$55, 20, FALSE), D327=8, VLOOKUP(H327, Priv_Workers!$B$2:$AR$55, 21, FALSE), D327=9, VLOOKUP(H327, Priv_Workers!$B$2:$AR$55, 22, FALSE), D327=10, VLOOKUP(H327, Priv_Workers!$B$2:$AR$55, 23, FALSE), D327=11, VLOOKUP(H327, Priv_Workers!$B$2:$AR$55, 24, FALSE), D327=12, VLOOKUP(H327, Priv_Workers!$B$2:$AR$55, 25, FALSE)), C327=2016, _xlfn.IFS(D327=1, VLOOKUP(H327, Priv_Workers!$B$2:$AR$55, 26, FALSE), D327=2, VLOOKUP(H327, Priv_Workers!$B$2:$AR$55, 27, FALSE), D327=3, VLOOKUP(H327, Priv_Workers!$B$2:$AR$55, 28, FALSE), D327=4, VLOOKUP(H327, Priv_Workers!$B$2:$AR$55, 29, FALSE), D327=5, VLOOKUP(H327, Priv_Workers!$B$2:$AR$55, 30, FALSE), D327=6, VLOOKUP(H327, Priv_Workers!$B$2:$AR$55, 31, FALSE), D327=7, VLOOKUP(H327, Priv_Workers!$B$2:$AR$55, 32, FALSE), D327=8, VLOOKUP(H327, Priv_Workers!$B$2:$AR$55, 33, FALSE), D327=9, VLOOKUP(H327, Priv_Workers!$B$2:$AR$55, 34, FALSE), D327=10, VLOOKUP(H327, Priv_Workers!$B$2:$AR$55, 35, FALSE), D327=11, VLOOKUP(H327, Priv_Workers!$B$2:$AR$55, 36, FALSE), D327=12, VLOOKUP(H327, Priv_Workers!$B$2:$AR$55, 37, FALSE)), C327=2017, _xlfn.IFS(D327=1, VLOOKUP(H327, Priv_Workers!$B$2:$AR$55, 38, FALSE), D327=2, VLOOKUP(H327, Priv_Workers!$B$2:$AR$55, 39, FALSE), D327=3, VLOOKUP(H327, Priv_Workers!$B$2:$AR$55, 40, FALSE), D327=4, VLOOKUP(H327, Priv_Workers!$B$2:$AR$55, 41, FALSE), D327=5, VLOOKUP(H327, Priv_Workers!$B$2:$AR$55, 42, FALSE), D327=6, VLOOKUP(H327, Priv_Workers!$B$2:$AR$55, 43)))</f>
        <v>1616851</v>
      </c>
      <c r="X327" s="15">
        <f t="shared" si="43"/>
        <v>2.2154174998190927E-3</v>
      </c>
      <c r="Y327" s="8">
        <f>_xlfn.IFS(C327=2014, _xlfn.IFS(E327=1, VLOOKUP(H327, Wage_Info!$B$2:$AD$55, 2, FALSE), E327=2, VLOOKUP(H327, Wage_Info!$B$2:$AD$55, 3, FALSE), E327=3, VLOOKUP(H327, Wage_Info!$B$2:$AD$55, 4, FALSE), E327=4, VLOOKUP(H327, Wage_Info!$B$2:$AD$55, 5, FALSE)), C327=2015, _xlfn.IFS(E327=1, VLOOKUP(H327, Wage_Info!$B$2:$AD$55, 6, FALSE), E327=2, VLOOKUP(H327, Wage_Info!$B$2:$AD$55, 7, FALSE), E327=3, VLOOKUP(H327, Wage_Info!$B$2:$AD$55, 8, FALSE), E327=4, VLOOKUP(H327, Wage_Info!$B$2:$AD$55, 9, FALSE)), C327=2016, _xlfn.IFS(E327=1, VLOOKUP(H327, Wage_Info!$B$2:$AD$55, 10, FALSE), E327=2, VLOOKUP(H327, Wage_Info!$B$2:$AD$55, 11, FALSE), E327=3, VLOOKUP(H327, Wage_Info!$B$2:$AD$55, 12, FALSE), E327=4, VLOOKUP(H327, Wage_Info!$B$2:$AD$55, 13, FALSE)), C327=2017, _xlfn.IFS(E327=1, VLOOKUP(H327, Wage_Info!$B$2:$AD$55, 14, FALSE), E327=2, VLOOKUP(H327, Wage_Info!$B$2:$AD$55, 15, FALSE)))</f>
        <v>55878890</v>
      </c>
      <c r="Z327" s="8">
        <f>_xlfn.IFS(C327=2014, _xlfn.IFS(E327=1, VLOOKUP(H327, Wage_Info!$B$2:$AD$55, 16, FALSE), E327=2, VLOOKUP(H327, Wage_Info!$B$2:$AD$55, 17, FALSE), E327=3, VLOOKUP(H327, Wage_Info!$B$2:$AD$55, 18, FALSE), E327=4, VLOOKUP(H327, Wage_Info!$B$2:$AD$55, 19, FALSE)), C327=2015, _xlfn.IFS(E327=1, VLOOKUP(H327, Wage_Info!$B$2:$AD$55, 20, FALSE), E327=2, VLOOKUP(H327, Wage_Info!$B$2:$AD$55, 21, FALSE), E327=3, VLOOKUP(H327, Wage_Info!$B$2:$AD$55, 22, FALSE), E327=4, VLOOKUP(H327, Wage_Info!$B$2:$AD$55, 23, FALSE)), C327=2016, _xlfn.IFS(E327=1, VLOOKUP(H327, Wage_Info!$B$2:$AD$55, 24, FALSE), E327=2, VLOOKUP(H327, Wage_Info!$B$2:$AD$55, 25, FALSE), E327=3, VLOOKUP(H327, Wage_Info!$B$2:$AD$55, 26, FALSE), E327=4, VLOOKUP(H327, Wage_Info!$B$2:$AD$55, 27, FALSE)), C327=2017, _xlfn.IFS(E327=1, VLOOKUP(H327, Wage_Info!$B$2:$AD$55, 28, FALSE), E327=2, VLOOKUP(H327, Wage_Info!$B$2:$AD$55, 29, FALSE)))</f>
        <v>18062626941</v>
      </c>
      <c r="AA327" s="16">
        <f t="shared" si="44"/>
        <v>3.0936192272875665E-3</v>
      </c>
      <c r="AB327">
        <f>Key!C432</f>
        <v>1</v>
      </c>
      <c r="AC327">
        <f t="shared" si="45"/>
        <v>0</v>
      </c>
      <c r="AD327">
        <f t="shared" si="46"/>
        <v>0</v>
      </c>
      <c r="AE327">
        <f t="shared" si="47"/>
        <v>0</v>
      </c>
    </row>
    <row r="328" spans="1:31" x14ac:dyDescent="0.3">
      <c r="A328">
        <v>452</v>
      </c>
      <c r="B328">
        <v>132</v>
      </c>
      <c r="C328">
        <v>2014</v>
      </c>
      <c r="D328">
        <v>9</v>
      </c>
      <c r="E328">
        <f t="shared" si="40"/>
        <v>3</v>
      </c>
      <c r="F328">
        <v>2015</v>
      </c>
      <c r="G328" t="s">
        <v>291</v>
      </c>
      <c r="H328" s="13">
        <f>VALUE(IF(G328="foreign",53,SUBSTITUTE(G328,G328,VLOOKUP(G328,Key!$F$2:$G$55,2,))))</f>
        <v>22</v>
      </c>
      <c r="I328" t="s">
        <v>291</v>
      </c>
      <c r="J328">
        <f>VALUE(_xlfn.IFS(I328="foreign",53,I328="fictional",54,NOT(OR(I328="foreign",I328="fictional")),SUBSTITUTE(I328,I328,VLOOKUP(I328,Key!$F$2:$G$55,2,))))</f>
        <v>22</v>
      </c>
      <c r="K328">
        <f t="shared" si="41"/>
        <v>1</v>
      </c>
      <c r="L328">
        <f>VLOOKUP(H328, Key!$G$2:$J$54, 2)</f>
        <v>4</v>
      </c>
      <c r="M328">
        <f>VLOOKUP(J328, Key!$G$2:$J$54, 2)</f>
        <v>4</v>
      </c>
      <c r="N328">
        <f>VLOOKUP("*"&amp;G328&amp;"*",Key!$M$2:$N$6,2,FALSE)</f>
        <v>2</v>
      </c>
      <c r="O328">
        <f>VLOOKUP("*"&amp;G328&amp;"*",Key!$Q$2:$R$11,2,FALSE)</f>
        <v>5</v>
      </c>
      <c r="P328">
        <v>1227</v>
      </c>
      <c r="Q328" s="8">
        <v>20000000</v>
      </c>
      <c r="R328" t="s">
        <v>244</v>
      </c>
      <c r="S328">
        <f>VLOOKUP(R328, Key!$T$2:$U$27, 2, FALSE)</f>
        <v>8</v>
      </c>
      <c r="T328">
        <f t="shared" si="42"/>
        <v>1</v>
      </c>
      <c r="U328">
        <f>_xlfn.IFS(F328=2017, VLOOKUP(H328, 'State Pop'!$B$2:$F$55,5),F328=2016, VLOOKUP(H328, 'State Pop'!$B$2:$F$55,4), F328=2015, VLOOKUP(H328, 'State Pop'!$B$2:$F$55,3), F328=2014, VLOOKUP(H328, 'State Pop'!$B$2:$F$55,2))</f>
        <v>6794002</v>
      </c>
      <c r="V328">
        <f>_xlfn.IFS(C328=2014, _xlfn.IFS(D328=1, VLOOKUP(H328, Film_Workers!$B$2:$AR$55, 2, FALSE), D328=2, VLOOKUP(H328, Film_Workers!$B$2:$AR$55, 3, FALSE), D328=3, VLOOKUP(H328, Film_Workers!$B$2:$AR$55, 4, FALSE), D328=4, VLOOKUP(H328, Film_Workers!$B$2:$AR$55, 5, FALSE), D328=5, VLOOKUP(H328, Film_Workers!$B$2:$AR$55, 6, FALSE), D328=6, VLOOKUP(H328, Film_Workers!$B$2:$AR$55, 7, FALSE), D328=7, VLOOKUP(H328, Film_Workers!$B$2:$AR$55, 8, FALSE), D328=8, VLOOKUP(H328, Film_Workers!$B$2:$AR$55, 9, FALSE), D328=9, VLOOKUP(H328, Film_Workers!$B$2:$AR$55, 10, FALSE), D328=10, VLOOKUP(H328, Film_Workers!$B$2:$AR$55, 11, FALSE), D328=11, VLOOKUP(H328, Film_Workers!$B$2:$AR$55, 12, FALSE), D328=12, VLOOKUP(H328, Film_Workers!$B$2:$AR$55, 13, FALSE)), C328=2015, _xlfn.IFS(D328=1, VLOOKUP(H328, Film_Workers!$B$2:$AR$55, 14, FALSE), D328=2, VLOOKUP(H328, Film_Workers!$B$2:$AR$55, 15, FALSE), D328=3, VLOOKUP(H328, Film_Workers!$B$2:$AR$55, 16, FALSE), D328=4, VLOOKUP(H328, Film_Workers!$B$2:$AR$55, 17, FALSE), D328=5, VLOOKUP(H328, Film_Workers!$B$2:$AR$55, 18, FALSE), D328=6, VLOOKUP(H328, Film_Workers!$B$2:$AR$55, 19, FALSE), D328=7, VLOOKUP(H328, Film_Workers!$B$2:$AR$55, 20, FALSE), D328=8, VLOOKUP(H328, Film_Workers!$B$2:$AR$55, 21, FALSE), D328=9, VLOOKUP(H328, Film_Workers!$B$2:$AR$55, 22, FALSE), D328=10, VLOOKUP(H328, Film_Workers!$B$2:$AR$55, 23, FALSE), D328=11, VLOOKUP(H328, Film_Workers!$B$2:$AR$55, 24, FALSE), D328=12, VLOOKUP(H328, Film_Workers!$B$2:$AR$55, 25, FALSE)), C328=2016, _xlfn.IFS(D328=1, VLOOKUP(H328, Film_Workers!$B$2:$AR$55, 26, FALSE), D328=2, VLOOKUP(H328, Film_Workers!$B$2:$AR$55, 27, FALSE), D328=3, VLOOKUP(H328, Film_Workers!$B$2:$AR$55, 28, FALSE), D328=4, VLOOKUP(H328, Film_Workers!$B$2:$AR$55, 29, FALSE), D328=5, VLOOKUP(H328, Film_Workers!$B$2:$AR$55, 30, FALSE), D328=6, VLOOKUP(H328, Film_Workers!$B$2:$AR$55, 31, FALSE), D328=7, VLOOKUP(H328, Film_Workers!$B$2:$AR$55, 32, FALSE), D328=8, VLOOKUP(H328, Film_Workers!$B$2:$AR$55, 33, FALSE), D328=9, VLOOKUP(H328, Film_Workers!$B$2:$AR$55, 34, FALSE), D328=10, VLOOKUP(H328, Film_Workers!$B$2:$AR$55, 35, FALSE), D328=11, VLOOKUP(H328, Film_Workers!$B$2:$AR$55, 36, FALSE), D328=12, VLOOKUP(H328, Film_Workers!$B$2:$AR$55, 37, FALSE)), C328=2017, _xlfn.IFS(D328=1, VLOOKUP(H328, Film_Workers!$B$2:$AR$55, 38, FALSE), D328=2, VLOOKUP(H328, Film_Workers!$B$2:$AR$55, 39, FALSE), D328=3, VLOOKUP(H328, Film_Workers!$B$2:$AR$55, 40, FALSE), D328=4, VLOOKUP(H328, Film_Workers!$B$2:$AR$55, 41, FALSE), D328=5, VLOOKUP(H328, Film_Workers!$B$2:$AR$55, 42, FALSE), D328=6, VLOOKUP(H328, Film_Workers!$B$2:$AR$55, 43)))</f>
        <v>2367</v>
      </c>
      <c r="W328">
        <f>_xlfn.IFS(C328=2014, _xlfn.IFS(D328=1, VLOOKUP(H328, Priv_Workers!$B$2:$AR$55, 2, FALSE), D328=2, VLOOKUP(H328, Priv_Workers!$B$2:$AR$55, 3, FALSE), D328=3, VLOOKUP(H328, Priv_Workers!$B$2:$AR$55, 4, FALSE), D328=4, VLOOKUP(H328, Priv_Workers!$B$2:$AR$55, 5, FALSE), D328=5, VLOOKUP(H328, Priv_Workers!$B$2:$AR$55, 6, FALSE), D328=6, VLOOKUP(H328, Priv_Workers!$B$2:$AR$55, 7, FALSE), D328=7, VLOOKUP(H328, Priv_Workers!$B$2:$AR$55, 8, FALSE), D328=8, VLOOKUP(H328, Priv_Workers!$B$2:$AR$55, 9, FALSE), D328=9, VLOOKUP(H328, Priv_Workers!$B$2:$AR$55, 10, FALSE), D328=10, VLOOKUP(H328, Priv_Workers!$B$2:$AR$55, 11, FALSE), D328=11, VLOOKUP(H328, Priv_Workers!$B$2:$AR$55, 12, FALSE), D328=12, VLOOKUP(H328, Priv_Workers!$B$2:$AR$55, 13, FALSE)), C328=2015, _xlfn.IFS(D328=1, VLOOKUP(H328, Priv_Workers!$B$2:$AR$55, 14, FALSE), D328=2, VLOOKUP(H328, Priv_Workers!$B$2:$AR$55, 15, FALSE), D328=3, VLOOKUP(H328, Priv_Workers!$B$2:$AR$55, 16, FALSE), D328=4, VLOOKUP(H328, Priv_Workers!$B$2:$AR$55, 17, FALSE), D328=5, VLOOKUP(H328, Priv_Workers!$B$2:$AR$55, 18, FALSE), D328=6, VLOOKUP(H328, Priv_Workers!$B$2:$AR$55, 19, FALSE), D328=7, VLOOKUP(H328, Priv_Workers!$B$2:$AR$55, 20, FALSE), D328=8, VLOOKUP(H328, Priv_Workers!$B$2:$AR$55, 21, FALSE), D328=9, VLOOKUP(H328, Priv_Workers!$B$2:$AR$55, 22, FALSE), D328=10, VLOOKUP(H328, Priv_Workers!$B$2:$AR$55, 23, FALSE), D328=11, VLOOKUP(H328, Priv_Workers!$B$2:$AR$55, 24, FALSE), D328=12, VLOOKUP(H328, Priv_Workers!$B$2:$AR$55, 25, FALSE)), C328=2016, _xlfn.IFS(D328=1, VLOOKUP(H328, Priv_Workers!$B$2:$AR$55, 26, FALSE), D328=2, VLOOKUP(H328, Priv_Workers!$B$2:$AR$55, 27, FALSE), D328=3, VLOOKUP(H328, Priv_Workers!$B$2:$AR$55, 28, FALSE), D328=4, VLOOKUP(H328, Priv_Workers!$B$2:$AR$55, 29, FALSE), D328=5, VLOOKUP(H328, Priv_Workers!$B$2:$AR$55, 30, FALSE), D328=6, VLOOKUP(H328, Priv_Workers!$B$2:$AR$55, 31, FALSE), D328=7, VLOOKUP(H328, Priv_Workers!$B$2:$AR$55, 32, FALSE), D328=8, VLOOKUP(H328, Priv_Workers!$B$2:$AR$55, 33, FALSE), D328=9, VLOOKUP(H328, Priv_Workers!$B$2:$AR$55, 34, FALSE), D328=10, VLOOKUP(H328, Priv_Workers!$B$2:$AR$55, 35, FALSE), D328=11, VLOOKUP(H328, Priv_Workers!$B$2:$AR$55, 36, FALSE), D328=12, VLOOKUP(H328, Priv_Workers!$B$2:$AR$55, 37, FALSE)), C328=2017, _xlfn.IFS(D328=1, VLOOKUP(H328, Priv_Workers!$B$2:$AR$55, 38, FALSE), D328=2, VLOOKUP(H328, Priv_Workers!$B$2:$AR$55, 39, FALSE), D328=3, VLOOKUP(H328, Priv_Workers!$B$2:$AR$55, 40, FALSE), D328=4, VLOOKUP(H328, Priv_Workers!$B$2:$AR$55, 41, FALSE), D328=5, VLOOKUP(H328, Priv_Workers!$B$2:$AR$55, 42, FALSE), D328=6, VLOOKUP(H328, Priv_Workers!$B$2:$AR$55, 43)))</f>
        <v>2964500</v>
      </c>
      <c r="X328" s="15">
        <f t="shared" si="43"/>
        <v>7.9844830494181138E-4</v>
      </c>
      <c r="Y328" s="8">
        <f>_xlfn.IFS(C328=2014, _xlfn.IFS(E328=1, VLOOKUP(H328, Wage_Info!$B$2:$AD$55, 2, FALSE), E328=2, VLOOKUP(H328, Wage_Info!$B$2:$AD$55, 3, FALSE), E328=3, VLOOKUP(H328, Wage_Info!$B$2:$AD$55, 4, FALSE), E328=4, VLOOKUP(H328, Wage_Info!$B$2:$AD$55, 5, FALSE)), C328=2015, _xlfn.IFS(E328=1, VLOOKUP(H328, Wage_Info!$B$2:$AD$55, 6, FALSE), E328=2, VLOOKUP(H328, Wage_Info!$B$2:$AD$55, 7, FALSE), E328=3, VLOOKUP(H328, Wage_Info!$B$2:$AD$55, 8, FALSE), E328=4, VLOOKUP(H328, Wage_Info!$B$2:$AD$55, 9, FALSE)), C328=2016, _xlfn.IFS(E328=1, VLOOKUP(H328, Wage_Info!$B$2:$AD$55, 10, FALSE), E328=2, VLOOKUP(H328, Wage_Info!$B$2:$AD$55, 11, FALSE), E328=3, VLOOKUP(H328, Wage_Info!$B$2:$AD$55, 12, FALSE), E328=4, VLOOKUP(H328, Wage_Info!$B$2:$AD$55, 13, FALSE)), C328=2017, _xlfn.IFS(E328=1, VLOOKUP(H328, Wage_Info!$B$2:$AD$55, 14, FALSE), E328=2, VLOOKUP(H328, Wage_Info!$B$2:$AD$55, 15, FALSE)))</f>
        <v>32523178</v>
      </c>
      <c r="Z328" s="8">
        <f>_xlfn.IFS(C328=2014, _xlfn.IFS(E328=1, VLOOKUP(H328, Wage_Info!$B$2:$AD$55, 16, FALSE), E328=2, VLOOKUP(H328, Wage_Info!$B$2:$AD$55, 17, FALSE), E328=3, VLOOKUP(H328, Wage_Info!$B$2:$AD$55, 18, FALSE), E328=4, VLOOKUP(H328, Wage_Info!$B$2:$AD$55, 19, FALSE)), C328=2015, _xlfn.IFS(E328=1, VLOOKUP(H328, Wage_Info!$B$2:$AD$55, 20, FALSE), E328=2, VLOOKUP(H328, Wage_Info!$B$2:$AD$55, 21, FALSE), E328=3, VLOOKUP(H328, Wage_Info!$B$2:$AD$55, 22, FALSE), E328=4, VLOOKUP(H328, Wage_Info!$B$2:$AD$55, 23, FALSE)), C328=2016, _xlfn.IFS(E328=1, VLOOKUP(H328, Wage_Info!$B$2:$AD$55, 24, FALSE), E328=2, VLOOKUP(H328, Wage_Info!$B$2:$AD$55, 25, FALSE), E328=3, VLOOKUP(H328, Wage_Info!$B$2:$AD$55, 26, FALSE), E328=4, VLOOKUP(H328, Wage_Info!$B$2:$AD$55, 27, FALSE)), C328=2017, _xlfn.IFS(E328=1, VLOOKUP(H328, Wage_Info!$B$2:$AD$55, 28, FALSE), E328=2, VLOOKUP(H328, Wage_Info!$B$2:$AD$55, 29, FALSE)))</f>
        <v>44962506644</v>
      </c>
      <c r="AA328" s="16">
        <f t="shared" si="44"/>
        <v>7.2333996539625841E-4</v>
      </c>
      <c r="AB328">
        <f>Key!C453</f>
        <v>1</v>
      </c>
      <c r="AC328">
        <f t="shared" si="45"/>
        <v>0</v>
      </c>
      <c r="AD328">
        <f t="shared" si="46"/>
        <v>0</v>
      </c>
      <c r="AE328">
        <f t="shared" si="47"/>
        <v>0</v>
      </c>
    </row>
    <row r="329" spans="1:31" x14ac:dyDescent="0.3">
      <c r="A329">
        <v>63</v>
      </c>
      <c r="B329">
        <v>63</v>
      </c>
      <c r="C329">
        <v>2014</v>
      </c>
      <c r="D329">
        <v>9</v>
      </c>
      <c r="E329">
        <f t="shared" si="40"/>
        <v>3</v>
      </c>
      <c r="F329">
        <v>2016</v>
      </c>
      <c r="G329" t="s">
        <v>31</v>
      </c>
      <c r="H329" s="13">
        <f>VALUE(IF(G329="foreign",53,SUBSTITUTE(G329,G329,VLOOKUP(G329,Key!$F$2:$G$55,2,))))</f>
        <v>22</v>
      </c>
      <c r="I329" t="s">
        <v>31</v>
      </c>
      <c r="J329">
        <f>VALUE(_xlfn.IFS(I329="foreign",53,I329="fictional",54,NOT(OR(I329="foreign",I329="fictional")),SUBSTITUTE(I329,I329,VLOOKUP(I329,Key!$F$2:$G$55,2,))))</f>
        <v>22</v>
      </c>
      <c r="K329">
        <f t="shared" si="41"/>
        <v>1</v>
      </c>
      <c r="L329">
        <f>VLOOKUP(H329, Key!$G$2:$J$54, 2)</f>
        <v>4</v>
      </c>
      <c r="M329">
        <f>VLOOKUP(J329, Key!$G$2:$J$54, 2)</f>
        <v>4</v>
      </c>
      <c r="N329">
        <f>VLOOKUP("*"&amp;G329&amp;"*",Key!$M$2:$N$6,2,FALSE)</f>
        <v>2</v>
      </c>
      <c r="O329">
        <f>VLOOKUP("*"&amp;G329&amp;"*",Key!$Q$2:$R$11,2,FALSE)</f>
        <v>5</v>
      </c>
      <c r="P329">
        <v>3143</v>
      </c>
      <c r="Q329" s="8">
        <v>80000000</v>
      </c>
      <c r="R329" t="s">
        <v>175</v>
      </c>
      <c r="S329">
        <f>VLOOKUP(R329, Key!$T$2:$U$10, 2, FALSE)</f>
        <v>2</v>
      </c>
      <c r="T329">
        <f t="shared" si="42"/>
        <v>0</v>
      </c>
      <c r="U329">
        <f>_xlfn.IFS(F329=2017, VLOOKUP(H329, 'State Pop'!$B$2:$F$55,5),F329=2016, VLOOKUP(H329, 'State Pop'!$B$2:$F$55,4), F329=2015, VLOOKUP(H329, 'State Pop'!$B$2:$F$55,3), F329=2014, VLOOKUP(H329, 'State Pop'!$B$2:$F$55,2))</f>
        <v>6823721</v>
      </c>
      <c r="V329">
        <f>_xlfn.IFS(C338=2014, _xlfn.IFS(D338=1, VLOOKUP(H329, Film_Workers!$B$2:$AR$55, 2, FALSE), D338=2, VLOOKUP(H329, Film_Workers!$B$2:$AR$55, 3, FALSE), D338=3, VLOOKUP(H329, Film_Workers!$B$2:$AR$55, 4, FALSE), D338=4, VLOOKUP(H329, Film_Workers!$B$2:$AR$55, 5, FALSE), D338=5, VLOOKUP(H329, Film_Workers!$B$2:$AR$55, 6, FALSE), D338=6, VLOOKUP(H329, Film_Workers!$B$2:$AR$55, 7, FALSE), D338=7, VLOOKUP(H329, Film_Workers!$B$2:$AR$55, 8, FALSE), D338=8, VLOOKUP(H329, Film_Workers!$B$2:$AR$55, 9, FALSE), D338=9, VLOOKUP(H329, Film_Workers!$B$2:$AR$55, 10, FALSE), D338=10, VLOOKUP(H329, Film_Workers!$B$2:$AR$55, 11, FALSE), D338=11, VLOOKUP(H329, Film_Workers!$B$2:$AR$55, 12, FALSE), D338=12, VLOOKUP(H329, Film_Workers!$B$2:$AR$55, 13, FALSE)), C338=2015, _xlfn.IFS(D338=1, VLOOKUP(H329, Film_Workers!$B$2:$AR$55, 14, FALSE), D338=2, VLOOKUP(H329, Film_Workers!$B$2:$AR$55, 15, FALSE), D338=3, VLOOKUP(H329, Film_Workers!$B$2:$AR$55, 16, FALSE), D338=4, VLOOKUP(H329, Film_Workers!$B$2:$AR$55, 17, FALSE), D338=5, VLOOKUP(H329, Film_Workers!$B$2:$AR$55, 18, FALSE), D338=6, VLOOKUP(H329, Film_Workers!$B$2:$AR$55, 19, FALSE), D338=7, VLOOKUP(H329, Film_Workers!$B$2:$AR$55, 20, FALSE), D338=8, VLOOKUP(H329, Film_Workers!$B$2:$AR$55, 21, FALSE), D338=9, VLOOKUP(H329, Film_Workers!$B$2:$AR$55, 22, FALSE), D338=10, VLOOKUP(H329, Film_Workers!$B$2:$AR$55, 23, FALSE), D338=11, VLOOKUP(H329, Film_Workers!$B$2:$AR$55, 24, FALSE), D338=12, VLOOKUP(H329, Film_Workers!$B$2:$AR$55, 25, FALSE)), C338=2016, _xlfn.IFS(D338=1, VLOOKUP(H329, Film_Workers!$B$2:$AR$55, 26, FALSE), D338=2, VLOOKUP(H329, Film_Workers!$B$2:$AR$55, 27, FALSE), D338=3, VLOOKUP(H329, Film_Workers!$B$2:$AR$55, 28, FALSE), D338=4, VLOOKUP(H329, Film_Workers!$B$2:$AR$55, 29, FALSE), D338=5, VLOOKUP(H329, Film_Workers!$B$2:$AR$55, 30, FALSE), D338=6, VLOOKUP(H329, Film_Workers!$B$2:$AR$55, 31, FALSE), D338=7, VLOOKUP(H329, Film_Workers!$B$2:$AR$55, 32, FALSE), D338=8, VLOOKUP(H329, Film_Workers!$B$2:$AR$55, 33, FALSE), D338=9, VLOOKUP(H329, Film_Workers!$B$2:$AR$55, 34, FALSE), D338=10, VLOOKUP(H329, Film_Workers!$B$2:$AR$55, 35, FALSE), D338=11, VLOOKUP(H329, Film_Workers!$B$2:$AR$55, 36, FALSE), D338=12, VLOOKUP(H329, Film_Workers!$B$2:$AR$55, 37, FALSE)), C338=2017, _xlfn.IFS(D338=1, VLOOKUP(H329, Film_Workers!$B$2:$AR$55, 38, FALSE), D338=2, VLOOKUP(H329, Film_Workers!$B$2:$AR$55, 39, FALSE), D338=3, VLOOKUP(H329, Film_Workers!$B$2:$AR$55, 40, FALSE), D338=4, VLOOKUP(H329, Film_Workers!$B$2:$AR$55, 41, FALSE), D338=5, VLOOKUP(H329, Film_Workers!$B$2:$AR$55, 42, FALSE), D338=6, VLOOKUP(H329, Film_Workers!$B$2:$AR$55, 43)))</f>
        <v>2371</v>
      </c>
      <c r="W329">
        <f>_xlfn.IFS(C329=2014, _xlfn.IFS(D329=1, VLOOKUP(H329, Priv_Workers!$B$2:$AR$55, 2, FALSE), D329=2, VLOOKUP(H329, Priv_Workers!$B$2:$AR$55, 3, FALSE), D329=3, VLOOKUP(H329, Priv_Workers!$B$2:$AR$55, 4, FALSE), D329=4, VLOOKUP(H329, Priv_Workers!$B$2:$AR$55, 5, FALSE), D329=5, VLOOKUP(H329, Priv_Workers!$B$2:$AR$55, 6, FALSE), D329=6, VLOOKUP(H329, Priv_Workers!$B$2:$AR$55, 7, FALSE), D329=7, VLOOKUP(H329, Priv_Workers!$B$2:$AR$55, 8, FALSE), D329=8, VLOOKUP(H329, Priv_Workers!$B$2:$AR$55, 9, FALSE), D329=9, VLOOKUP(H329, Priv_Workers!$B$2:$AR$55, 10, FALSE), D329=10, VLOOKUP(H329, Priv_Workers!$B$2:$AR$55, 11, FALSE), D329=11, VLOOKUP(H329, Priv_Workers!$B$2:$AR$55, 12, FALSE), D329=12, VLOOKUP(H329, Priv_Workers!$B$2:$AR$55, 13, FALSE)), C329=2015, _xlfn.IFS(D329=1, VLOOKUP(H329, Priv_Workers!$B$2:$AR$55, 14, FALSE), D329=2, VLOOKUP(H329, Priv_Workers!$B$2:$AR$55, 15, FALSE), D329=3, VLOOKUP(H329, Priv_Workers!$B$2:$AR$55, 16, FALSE), D329=4, VLOOKUP(H329, Priv_Workers!$B$2:$AR$55, 17, FALSE), D329=5, VLOOKUP(H329, Priv_Workers!$B$2:$AR$55, 18, FALSE), D329=6, VLOOKUP(H329, Priv_Workers!$B$2:$AR$55, 19, FALSE), D329=7, VLOOKUP(H329, Priv_Workers!$B$2:$AR$55, 20, FALSE), D329=8, VLOOKUP(H329, Priv_Workers!$B$2:$AR$55, 21, FALSE), D329=9, VLOOKUP(H329, Priv_Workers!$B$2:$AR$55, 22, FALSE), D329=10, VLOOKUP(H329, Priv_Workers!$B$2:$AR$55, 23, FALSE), D329=11, VLOOKUP(H329, Priv_Workers!$B$2:$AR$55, 24, FALSE), D329=12, VLOOKUP(H329, Priv_Workers!$B$2:$AR$55, 25, FALSE)), C329=2016, _xlfn.IFS(D329=1, VLOOKUP(H329, Priv_Workers!$B$2:$AR$55, 26, FALSE), D329=2, VLOOKUP(H329, Priv_Workers!$B$2:$AR$55, 27, FALSE), D329=3, VLOOKUP(H329, Priv_Workers!$B$2:$AR$55, 28, FALSE), D329=4, VLOOKUP(H329, Priv_Workers!$B$2:$AR$55, 29, FALSE), D329=5, VLOOKUP(H329, Priv_Workers!$B$2:$AR$55, 30, FALSE), D329=6, VLOOKUP(H329, Priv_Workers!$B$2:$AR$55, 31, FALSE), D329=7, VLOOKUP(H329, Priv_Workers!$B$2:$AR$55, 32, FALSE), D329=8, VLOOKUP(H329, Priv_Workers!$B$2:$AR$55, 33, FALSE), D329=9, VLOOKUP(H329, Priv_Workers!$B$2:$AR$55, 34, FALSE), D329=10, VLOOKUP(H329, Priv_Workers!$B$2:$AR$55, 35, FALSE), D329=11, VLOOKUP(H329, Priv_Workers!$B$2:$AR$55, 36, FALSE), D329=12, VLOOKUP(H329, Priv_Workers!$B$2:$AR$55, 37, FALSE)), C329=2017, _xlfn.IFS(D329=1, VLOOKUP(H329, Priv_Workers!$B$2:$AR$55, 38, FALSE), D329=2, VLOOKUP(H329, Priv_Workers!$B$2:$AR$55, 39, FALSE), D329=3, VLOOKUP(H329, Priv_Workers!$B$2:$AR$55, 40, FALSE), D329=4, VLOOKUP(H329, Priv_Workers!$B$2:$AR$55, 41, FALSE), D329=5, VLOOKUP(H329, Priv_Workers!$B$2:$AR$55, 42, FALSE), D329=6, VLOOKUP(H329, Priv_Workers!$B$2:$AR$55, 43)))</f>
        <v>2964500</v>
      </c>
      <c r="X329" s="15">
        <f t="shared" si="43"/>
        <v>7.9979760499241021E-4</v>
      </c>
      <c r="Y329" s="8">
        <f>_xlfn.IFS(C329=2014, _xlfn.IFS(E329=1, VLOOKUP(H329, Wage_Info!$B$2:$AD$55, 2, FALSE), E329=2, VLOOKUP(H329, Wage_Info!$B$2:$AD$55, 3, FALSE), E329=3, VLOOKUP(H329, Wage_Info!$B$2:$AD$55, 4, FALSE), E329=4, VLOOKUP(H329, Wage_Info!$B$2:$AD$55, 5, FALSE)), C329=2015, _xlfn.IFS(E329=1, VLOOKUP(H329, Wage_Info!$B$2:$AD$55, 6, FALSE), E329=2, VLOOKUP(H329, Wage_Info!$B$2:$AD$55, 7, FALSE), E329=3, VLOOKUP(H329, Wage_Info!$B$2:$AD$55, 8, FALSE), E329=4, VLOOKUP(H329, Wage_Info!$B$2:$AD$55, 9, FALSE)), C329=2016, _xlfn.IFS(E329=1, VLOOKUP(H329, Wage_Info!$B$2:$AD$55, 10, FALSE), E329=2, VLOOKUP(H329, Wage_Info!$B$2:$AD$55, 11, FALSE), E329=3, VLOOKUP(H329, Wage_Info!$B$2:$AD$55, 12, FALSE), E329=4, VLOOKUP(H329, Wage_Info!$B$2:$AD$55, 13, FALSE)), C329=2017, _xlfn.IFS(E329=1, VLOOKUP(H329, Wage_Info!$B$2:$AD$55, 14, FALSE), E329=2, VLOOKUP(H329, Wage_Info!$B$2:$AD$55, 15, FALSE)))</f>
        <v>32523178</v>
      </c>
      <c r="Z329" s="8">
        <f>_xlfn.IFS(C329=2014, _xlfn.IFS(E329=1, VLOOKUP(H329, Wage_Info!$B$2:$AD$55, 16, FALSE), E329=2, VLOOKUP(H329, Wage_Info!$B$2:$AD$55, 17, FALSE), E329=3, VLOOKUP(H329, Wage_Info!$B$2:$AD$55, 18, FALSE), E329=4, VLOOKUP(H329, Wage_Info!$B$2:$AD$55, 19, FALSE)), C329=2015, _xlfn.IFS(E329=1, VLOOKUP(H329, Wage_Info!$B$2:$AD$55, 20, FALSE), E329=2, VLOOKUP(H329, Wage_Info!$B$2:$AD$55, 21, FALSE), E329=3, VLOOKUP(H329, Wage_Info!$B$2:$AD$55, 22, FALSE), E329=4, VLOOKUP(H329, Wage_Info!$B$2:$AD$55, 23, FALSE)), C329=2016, _xlfn.IFS(E329=1, VLOOKUP(H329, Wage_Info!$B$2:$AD$55, 24, FALSE), E329=2, VLOOKUP(H329, Wage_Info!$B$2:$AD$55, 25, FALSE), E329=3, VLOOKUP(H329, Wage_Info!$B$2:$AD$55, 26, FALSE), E329=4, VLOOKUP(H329, Wage_Info!$B$2:$AD$55, 27, FALSE)), C329=2017, _xlfn.IFS(E329=1, VLOOKUP(H329, Wage_Info!$B$2:$AD$55, 28, FALSE), E329=2, VLOOKUP(H329, Wage_Info!$B$2:$AD$55, 29, FALSE)))</f>
        <v>44962506644</v>
      </c>
      <c r="AA329" s="16">
        <f t="shared" si="44"/>
        <v>7.2333996539625841E-4</v>
      </c>
      <c r="AB329">
        <f>Key!C64</f>
        <v>1</v>
      </c>
      <c r="AC329">
        <f t="shared" si="45"/>
        <v>0</v>
      </c>
      <c r="AD329">
        <f t="shared" si="46"/>
        <v>0</v>
      </c>
      <c r="AE329">
        <f t="shared" si="47"/>
        <v>0</v>
      </c>
    </row>
    <row r="330" spans="1:31" x14ac:dyDescent="0.3">
      <c r="A330">
        <v>81</v>
      </c>
      <c r="B330">
        <v>81</v>
      </c>
      <c r="C330">
        <v>2014</v>
      </c>
      <c r="D330">
        <v>9</v>
      </c>
      <c r="E330">
        <f t="shared" si="40"/>
        <v>3</v>
      </c>
      <c r="F330">
        <v>2016</v>
      </c>
      <c r="G330" t="s">
        <v>282</v>
      </c>
      <c r="H330" s="13">
        <f>VALUE(IF(G330="foreign",53,SUBSTITUTE(G330,G330,VLOOKUP(G330,Key!$F$2:$G$55,2,))))</f>
        <v>53</v>
      </c>
      <c r="I330" t="s">
        <v>187</v>
      </c>
      <c r="J330">
        <f>VALUE(_xlfn.IFS(I330="foreign",53,I330="fictional",54,NOT(OR(I330="foreign",I330="fictional")),SUBSTITUTE(I330,I330,VLOOKUP(I330,Key!$F$2:$G$55,2,))))</f>
        <v>53</v>
      </c>
      <c r="K330">
        <f t="shared" si="41"/>
        <v>1</v>
      </c>
      <c r="L330">
        <f>VLOOKUP(H330, Key!$G$2:$J$54, 2)</f>
        <v>0</v>
      </c>
      <c r="M330">
        <f>VLOOKUP(J330, Key!$G$2:$J$54, 2)</f>
        <v>0</v>
      </c>
      <c r="N330">
        <f>VLOOKUP("*"&amp;G330&amp;"*",Key!$M$2:$N$6,2,FALSE)</f>
        <v>0</v>
      </c>
      <c r="O330">
        <f>VLOOKUP("*"&amp;G330&amp;"*",Key!$Q$2:$R$11,2,FALSE)</f>
        <v>0</v>
      </c>
      <c r="P330">
        <v>2931</v>
      </c>
      <c r="Q330" s="8">
        <v>28000000</v>
      </c>
      <c r="R330" t="s">
        <v>246</v>
      </c>
      <c r="S330">
        <f>VLOOKUP(R330, Key!$T$2:$U$11, 2, FALSE)</f>
        <v>6</v>
      </c>
      <c r="T330">
        <f t="shared" si="42"/>
        <v>0</v>
      </c>
      <c r="U330">
        <f>_xlfn.IFS(F330=2017, VLOOKUP(H330, 'State Pop'!$B$2:$F$55,5),F330=2016, VLOOKUP(H330, 'State Pop'!$B$2:$F$55,4), F330=2015, VLOOKUP(H330, 'State Pop'!$B$2:$F$55,3), F330=2014, VLOOKUP(H330, 'State Pop'!$B$2:$F$55,2))</f>
        <v>0</v>
      </c>
      <c r="V330">
        <f>_xlfn.IFS(C339=2014, _xlfn.IFS(D339=1, VLOOKUP(H330, Film_Workers!$B$2:$AR$55, 2, FALSE), D339=2, VLOOKUP(H330, Film_Workers!$B$2:$AR$55, 3, FALSE), D339=3, VLOOKUP(H330, Film_Workers!$B$2:$AR$55, 4, FALSE), D339=4, VLOOKUP(H330, Film_Workers!$B$2:$AR$55, 5, FALSE), D339=5, VLOOKUP(H330, Film_Workers!$B$2:$AR$55, 6, FALSE), D339=6, VLOOKUP(H330, Film_Workers!$B$2:$AR$55, 7, FALSE), D339=7, VLOOKUP(H330, Film_Workers!$B$2:$AR$55, 8, FALSE), D339=8, VLOOKUP(H330, Film_Workers!$B$2:$AR$55, 9, FALSE), D339=9, VLOOKUP(H330, Film_Workers!$B$2:$AR$55, 10, FALSE), D339=10, VLOOKUP(H330, Film_Workers!$B$2:$AR$55, 11, FALSE), D339=11, VLOOKUP(H330, Film_Workers!$B$2:$AR$55, 12, FALSE), D339=12, VLOOKUP(H330, Film_Workers!$B$2:$AR$55, 13, FALSE)), C339=2015, _xlfn.IFS(D339=1, VLOOKUP(H330, Film_Workers!$B$2:$AR$55, 14, FALSE), D339=2, VLOOKUP(H330, Film_Workers!$B$2:$AR$55, 15, FALSE), D339=3, VLOOKUP(H330, Film_Workers!$B$2:$AR$55, 16, FALSE), D339=4, VLOOKUP(H330, Film_Workers!$B$2:$AR$55, 17, FALSE), D339=5, VLOOKUP(H330, Film_Workers!$B$2:$AR$55, 18, FALSE), D339=6, VLOOKUP(H330, Film_Workers!$B$2:$AR$55, 19, FALSE), D339=7, VLOOKUP(H330, Film_Workers!$B$2:$AR$55, 20, FALSE), D339=8, VLOOKUP(H330, Film_Workers!$B$2:$AR$55, 21, FALSE), D339=9, VLOOKUP(H330, Film_Workers!$B$2:$AR$55, 22, FALSE), D339=10, VLOOKUP(H330, Film_Workers!$B$2:$AR$55, 23, FALSE), D339=11, VLOOKUP(H330, Film_Workers!$B$2:$AR$55, 24, FALSE), D339=12, VLOOKUP(H330, Film_Workers!$B$2:$AR$55, 25, FALSE)), C339=2016, _xlfn.IFS(D339=1, VLOOKUP(H330, Film_Workers!$B$2:$AR$55, 26, FALSE), D339=2, VLOOKUP(H330, Film_Workers!$B$2:$AR$55, 27, FALSE), D339=3, VLOOKUP(H330, Film_Workers!$B$2:$AR$55, 28, FALSE), D339=4, VLOOKUP(H330, Film_Workers!$B$2:$AR$55, 29, FALSE), D339=5, VLOOKUP(H330, Film_Workers!$B$2:$AR$55, 30, FALSE), D339=6, VLOOKUP(H330, Film_Workers!$B$2:$AR$55, 31, FALSE), D339=7, VLOOKUP(H330, Film_Workers!$B$2:$AR$55, 32, FALSE), D339=8, VLOOKUP(H330, Film_Workers!$B$2:$AR$55, 33, FALSE), D339=9, VLOOKUP(H330, Film_Workers!$B$2:$AR$55, 34, FALSE), D339=10, VLOOKUP(H330, Film_Workers!$B$2:$AR$55, 35, FALSE), D339=11, VLOOKUP(H330, Film_Workers!$B$2:$AR$55, 36, FALSE), D339=12, VLOOKUP(H330, Film_Workers!$B$2:$AR$55, 37, FALSE)), C339=2017, _xlfn.IFS(D339=1, VLOOKUP(H330, Film_Workers!$B$2:$AR$55, 38, FALSE), D339=2, VLOOKUP(H330, Film_Workers!$B$2:$AR$55, 39, FALSE), D339=3, VLOOKUP(H330, Film_Workers!$B$2:$AR$55, 40, FALSE), D339=4, VLOOKUP(H330, Film_Workers!$B$2:$AR$55, 41, FALSE), D339=5, VLOOKUP(H330, Film_Workers!$B$2:$AR$55, 42, FALSE), D339=6, VLOOKUP(H330, Film_Workers!$B$2:$AR$55, 43)))</f>
        <v>0</v>
      </c>
      <c r="W330">
        <f>_xlfn.IFS(C330=2014, _xlfn.IFS(D330=1, VLOOKUP(H330, Priv_Workers!$B$2:$AR$55, 2, FALSE), D330=2, VLOOKUP(H330, Priv_Workers!$B$2:$AR$55, 3, FALSE), D330=3, VLOOKUP(H330, Priv_Workers!$B$2:$AR$55, 4, FALSE), D330=4, VLOOKUP(H330, Priv_Workers!$B$2:$AR$55, 5, FALSE), D330=5, VLOOKUP(H330, Priv_Workers!$B$2:$AR$55, 6, FALSE), D330=6, VLOOKUP(H330, Priv_Workers!$B$2:$AR$55, 7, FALSE), D330=7, VLOOKUP(H330, Priv_Workers!$B$2:$AR$55, 8, FALSE), D330=8, VLOOKUP(H330, Priv_Workers!$B$2:$AR$55, 9, FALSE), D330=9, VLOOKUP(H330, Priv_Workers!$B$2:$AR$55, 10, FALSE), D330=10, VLOOKUP(H330, Priv_Workers!$B$2:$AR$55, 11, FALSE), D330=11, VLOOKUP(H330, Priv_Workers!$B$2:$AR$55, 12, FALSE), D330=12, VLOOKUP(H330, Priv_Workers!$B$2:$AR$55, 13, FALSE)), C330=2015, _xlfn.IFS(D330=1, VLOOKUP(H330, Priv_Workers!$B$2:$AR$55, 14, FALSE), D330=2, VLOOKUP(H330, Priv_Workers!$B$2:$AR$55, 15, FALSE), D330=3, VLOOKUP(H330, Priv_Workers!$B$2:$AR$55, 16, FALSE), D330=4, VLOOKUP(H330, Priv_Workers!$B$2:$AR$55, 17, FALSE), D330=5, VLOOKUP(H330, Priv_Workers!$B$2:$AR$55, 18, FALSE), D330=6, VLOOKUP(H330, Priv_Workers!$B$2:$AR$55, 19, FALSE), D330=7, VLOOKUP(H330, Priv_Workers!$B$2:$AR$55, 20, FALSE), D330=8, VLOOKUP(H330, Priv_Workers!$B$2:$AR$55, 21, FALSE), D330=9, VLOOKUP(H330, Priv_Workers!$B$2:$AR$55, 22, FALSE), D330=10, VLOOKUP(H330, Priv_Workers!$B$2:$AR$55, 23, FALSE), D330=11, VLOOKUP(H330, Priv_Workers!$B$2:$AR$55, 24, FALSE), D330=12, VLOOKUP(H330, Priv_Workers!$B$2:$AR$55, 25, FALSE)), C330=2016, _xlfn.IFS(D330=1, VLOOKUP(H330, Priv_Workers!$B$2:$AR$55, 26, FALSE), D330=2, VLOOKUP(H330, Priv_Workers!$B$2:$AR$55, 27, FALSE), D330=3, VLOOKUP(H330, Priv_Workers!$B$2:$AR$55, 28, FALSE), D330=4, VLOOKUP(H330, Priv_Workers!$B$2:$AR$55, 29, FALSE), D330=5, VLOOKUP(H330, Priv_Workers!$B$2:$AR$55, 30, FALSE), D330=6, VLOOKUP(H330, Priv_Workers!$B$2:$AR$55, 31, FALSE), D330=7, VLOOKUP(H330, Priv_Workers!$B$2:$AR$55, 32, FALSE), D330=8, VLOOKUP(H330, Priv_Workers!$B$2:$AR$55, 33, FALSE), D330=9, VLOOKUP(H330, Priv_Workers!$B$2:$AR$55, 34, FALSE), D330=10, VLOOKUP(H330, Priv_Workers!$B$2:$AR$55, 35, FALSE), D330=11, VLOOKUP(H330, Priv_Workers!$B$2:$AR$55, 36, FALSE), D330=12, VLOOKUP(H330, Priv_Workers!$B$2:$AR$55, 37, FALSE)), C330=2017, _xlfn.IFS(D330=1, VLOOKUP(H330, Priv_Workers!$B$2:$AR$55, 38, FALSE), D330=2, VLOOKUP(H330, Priv_Workers!$B$2:$AR$55, 39, FALSE), D330=3, VLOOKUP(H330, Priv_Workers!$B$2:$AR$55, 40, FALSE), D330=4, VLOOKUP(H330, Priv_Workers!$B$2:$AR$55, 41, FALSE), D330=5, VLOOKUP(H330, Priv_Workers!$B$2:$AR$55, 42, FALSE), D330=6, VLOOKUP(H330, Priv_Workers!$B$2:$AR$55, 43)))</f>
        <v>0</v>
      </c>
      <c r="X330" s="15" t="e">
        <f t="shared" si="43"/>
        <v>#DIV/0!</v>
      </c>
      <c r="Y330" s="8">
        <f>_xlfn.IFS(C330=2014, _xlfn.IFS(E330=1, VLOOKUP(H330, Wage_Info!$B$2:$AD$55, 2, FALSE), E330=2, VLOOKUP(H330, Wage_Info!$B$2:$AD$55, 3, FALSE), E330=3, VLOOKUP(H330, Wage_Info!$B$2:$AD$55, 4, FALSE), E330=4, VLOOKUP(H330, Wage_Info!$B$2:$AD$55, 5, FALSE)), C330=2015, _xlfn.IFS(E330=1, VLOOKUP(H330, Wage_Info!$B$2:$AD$55, 6, FALSE), E330=2, VLOOKUP(H330, Wage_Info!$B$2:$AD$55, 7, FALSE), E330=3, VLOOKUP(H330, Wage_Info!$B$2:$AD$55, 8, FALSE), E330=4, VLOOKUP(H330, Wage_Info!$B$2:$AD$55, 9, FALSE)), C330=2016, _xlfn.IFS(E330=1, VLOOKUP(H330, Wage_Info!$B$2:$AD$55, 10, FALSE), E330=2, VLOOKUP(H330, Wage_Info!$B$2:$AD$55, 11, FALSE), E330=3, VLOOKUP(H330, Wage_Info!$B$2:$AD$55, 12, FALSE), E330=4, VLOOKUP(H330, Wage_Info!$B$2:$AD$55, 13, FALSE)), C330=2017, _xlfn.IFS(E330=1, VLOOKUP(H330, Wage_Info!$B$2:$AD$55, 14, FALSE), E330=2, VLOOKUP(H330, Wage_Info!$B$2:$AD$55, 15, FALSE)))</f>
        <v>0</v>
      </c>
      <c r="Z330" s="8">
        <f>_xlfn.IFS(C330=2014, _xlfn.IFS(E330=1, VLOOKUP(H330, Wage_Info!$B$2:$AD$55, 16, FALSE), E330=2, VLOOKUP(H330, Wage_Info!$B$2:$AD$55, 17, FALSE), E330=3, VLOOKUP(H330, Wage_Info!$B$2:$AD$55, 18, FALSE), E330=4, VLOOKUP(H330, Wage_Info!$B$2:$AD$55, 19, FALSE)), C330=2015, _xlfn.IFS(E330=1, VLOOKUP(H330, Wage_Info!$B$2:$AD$55, 20, FALSE), E330=2, VLOOKUP(H330, Wage_Info!$B$2:$AD$55, 21, FALSE), E330=3, VLOOKUP(H330, Wage_Info!$B$2:$AD$55, 22, FALSE), E330=4, VLOOKUP(H330, Wage_Info!$B$2:$AD$55, 23, FALSE)), C330=2016, _xlfn.IFS(E330=1, VLOOKUP(H330, Wage_Info!$B$2:$AD$55, 24, FALSE), E330=2, VLOOKUP(H330, Wage_Info!$B$2:$AD$55, 25, FALSE), E330=3, VLOOKUP(H330, Wage_Info!$B$2:$AD$55, 26, FALSE), E330=4, VLOOKUP(H330, Wage_Info!$B$2:$AD$55, 27, FALSE)), C330=2017, _xlfn.IFS(E330=1, VLOOKUP(H330, Wage_Info!$B$2:$AD$55, 28, FALSE), E330=2, VLOOKUP(H330, Wage_Info!$B$2:$AD$55, 29, FALSE)))</f>
        <v>0</v>
      </c>
      <c r="AA330" s="16" t="e">
        <f t="shared" si="44"/>
        <v>#DIV/0!</v>
      </c>
      <c r="AB330">
        <f>Key!C82</f>
        <v>1</v>
      </c>
      <c r="AC330">
        <f t="shared" si="45"/>
        <v>0</v>
      </c>
      <c r="AD330">
        <f t="shared" si="46"/>
        <v>0</v>
      </c>
      <c r="AE330">
        <f t="shared" si="47"/>
        <v>0</v>
      </c>
    </row>
    <row r="331" spans="1:31" x14ac:dyDescent="0.3">
      <c r="A331">
        <v>95</v>
      </c>
      <c r="B331">
        <v>95</v>
      </c>
      <c r="C331">
        <v>2014</v>
      </c>
      <c r="D331">
        <v>9</v>
      </c>
      <c r="E331">
        <f t="shared" si="40"/>
        <v>3</v>
      </c>
      <c r="F331">
        <v>2016</v>
      </c>
      <c r="G331" t="s">
        <v>282</v>
      </c>
      <c r="H331" s="13">
        <f>VALUE(IF(G331="foreign",53,SUBSTITUTE(G331,G331,VLOOKUP(G331,Key!$F$2:$G$55,2,))))</f>
        <v>53</v>
      </c>
      <c r="I331" t="s">
        <v>282</v>
      </c>
      <c r="J331">
        <f>VALUE(_xlfn.IFS(I331="foreign",53,I331="fictional",54,NOT(OR(I331="foreign",I331="fictional")),SUBSTITUTE(I331,I331,VLOOKUP(I331,Key!$F$2:$G$55,2,))))</f>
        <v>53</v>
      </c>
      <c r="K331">
        <f t="shared" si="41"/>
        <v>1</v>
      </c>
      <c r="L331">
        <f>VLOOKUP(H331, Key!$G$2:$J$54, 2)</f>
        <v>0</v>
      </c>
      <c r="M331">
        <f>VLOOKUP(J331, Key!$G$2:$J$54, 2)</f>
        <v>0</v>
      </c>
      <c r="N331">
        <f>VLOOKUP("*"&amp;G331&amp;"*",Key!$M$2:$N$6,2,FALSE)</f>
        <v>0</v>
      </c>
      <c r="O331">
        <f>VLOOKUP("*"&amp;G331&amp;"*",Key!$Q$2:$R$11,2,FALSE)</f>
        <v>0</v>
      </c>
      <c r="P331">
        <v>2683</v>
      </c>
      <c r="Q331" s="8">
        <v>31500000</v>
      </c>
      <c r="R331" t="s">
        <v>215</v>
      </c>
      <c r="S331">
        <f>VLOOKUP(R331, Key!$T$2:$U$11, 2, FALSE)</f>
        <v>7</v>
      </c>
      <c r="T331">
        <f t="shared" si="42"/>
        <v>1</v>
      </c>
      <c r="U331">
        <f>_xlfn.IFS(F331=2017, VLOOKUP(H331, 'State Pop'!$B$2:$F$55,5),F331=2016, VLOOKUP(H331, 'State Pop'!$B$2:$F$55,4), F331=2015, VLOOKUP(H331, 'State Pop'!$B$2:$F$55,3), F331=2014, VLOOKUP(H331, 'State Pop'!$B$2:$F$55,2))</f>
        <v>0</v>
      </c>
      <c r="V331">
        <f>_xlfn.IFS(C340=2014, _xlfn.IFS(D340=1, VLOOKUP(H331, Film_Workers!$B$2:$AR$55, 2, FALSE), D340=2, VLOOKUP(H331, Film_Workers!$B$2:$AR$55, 3, FALSE), D340=3, VLOOKUP(H331, Film_Workers!$B$2:$AR$55, 4, FALSE), D340=4, VLOOKUP(H331, Film_Workers!$B$2:$AR$55, 5, FALSE), D340=5, VLOOKUP(H331, Film_Workers!$B$2:$AR$55, 6, FALSE), D340=6, VLOOKUP(H331, Film_Workers!$B$2:$AR$55, 7, FALSE), D340=7, VLOOKUP(H331, Film_Workers!$B$2:$AR$55, 8, FALSE), D340=8, VLOOKUP(H331, Film_Workers!$B$2:$AR$55, 9, FALSE), D340=9, VLOOKUP(H331, Film_Workers!$B$2:$AR$55, 10, FALSE), D340=10, VLOOKUP(H331, Film_Workers!$B$2:$AR$55, 11, FALSE), D340=11, VLOOKUP(H331, Film_Workers!$B$2:$AR$55, 12, FALSE), D340=12, VLOOKUP(H331, Film_Workers!$B$2:$AR$55, 13, FALSE)), C340=2015, _xlfn.IFS(D340=1, VLOOKUP(H331, Film_Workers!$B$2:$AR$55, 14, FALSE), D340=2, VLOOKUP(H331, Film_Workers!$B$2:$AR$55, 15, FALSE), D340=3, VLOOKUP(H331, Film_Workers!$B$2:$AR$55, 16, FALSE), D340=4, VLOOKUP(H331, Film_Workers!$B$2:$AR$55, 17, FALSE), D340=5, VLOOKUP(H331, Film_Workers!$B$2:$AR$55, 18, FALSE), D340=6, VLOOKUP(H331, Film_Workers!$B$2:$AR$55, 19, FALSE), D340=7, VLOOKUP(H331, Film_Workers!$B$2:$AR$55, 20, FALSE), D340=8, VLOOKUP(H331, Film_Workers!$B$2:$AR$55, 21, FALSE), D340=9, VLOOKUP(H331, Film_Workers!$B$2:$AR$55, 22, FALSE), D340=10, VLOOKUP(H331, Film_Workers!$B$2:$AR$55, 23, FALSE), D340=11, VLOOKUP(H331, Film_Workers!$B$2:$AR$55, 24, FALSE), D340=12, VLOOKUP(H331, Film_Workers!$B$2:$AR$55, 25, FALSE)), C340=2016, _xlfn.IFS(D340=1, VLOOKUP(H331, Film_Workers!$B$2:$AR$55, 26, FALSE), D340=2, VLOOKUP(H331, Film_Workers!$B$2:$AR$55, 27, FALSE), D340=3, VLOOKUP(H331, Film_Workers!$B$2:$AR$55, 28, FALSE), D340=4, VLOOKUP(H331, Film_Workers!$B$2:$AR$55, 29, FALSE), D340=5, VLOOKUP(H331, Film_Workers!$B$2:$AR$55, 30, FALSE), D340=6, VLOOKUP(H331, Film_Workers!$B$2:$AR$55, 31, FALSE), D340=7, VLOOKUP(H331, Film_Workers!$B$2:$AR$55, 32, FALSE), D340=8, VLOOKUP(H331, Film_Workers!$B$2:$AR$55, 33, FALSE), D340=9, VLOOKUP(H331, Film_Workers!$B$2:$AR$55, 34, FALSE), D340=10, VLOOKUP(H331, Film_Workers!$B$2:$AR$55, 35, FALSE), D340=11, VLOOKUP(H331, Film_Workers!$B$2:$AR$55, 36, FALSE), D340=12, VLOOKUP(H331, Film_Workers!$B$2:$AR$55, 37, FALSE)), C340=2017, _xlfn.IFS(D340=1, VLOOKUP(H331, Film_Workers!$B$2:$AR$55, 38, FALSE), D340=2, VLOOKUP(H331, Film_Workers!$B$2:$AR$55, 39, FALSE), D340=3, VLOOKUP(H331, Film_Workers!$B$2:$AR$55, 40, FALSE), D340=4, VLOOKUP(H331, Film_Workers!$B$2:$AR$55, 41, FALSE), D340=5, VLOOKUP(H331, Film_Workers!$B$2:$AR$55, 42, FALSE), D340=6, VLOOKUP(H331, Film_Workers!$B$2:$AR$55, 43)))</f>
        <v>0</v>
      </c>
      <c r="W331">
        <f>_xlfn.IFS(C331=2014, _xlfn.IFS(D331=1, VLOOKUP(H331, Priv_Workers!$B$2:$AR$55, 2, FALSE), D331=2, VLOOKUP(H331, Priv_Workers!$B$2:$AR$55, 3, FALSE), D331=3, VLOOKUP(H331, Priv_Workers!$B$2:$AR$55, 4, FALSE), D331=4, VLOOKUP(H331, Priv_Workers!$B$2:$AR$55, 5, FALSE), D331=5, VLOOKUP(H331, Priv_Workers!$B$2:$AR$55, 6, FALSE), D331=6, VLOOKUP(H331, Priv_Workers!$B$2:$AR$55, 7, FALSE), D331=7, VLOOKUP(H331, Priv_Workers!$B$2:$AR$55, 8, FALSE), D331=8, VLOOKUP(H331, Priv_Workers!$B$2:$AR$55, 9, FALSE), D331=9, VLOOKUP(H331, Priv_Workers!$B$2:$AR$55, 10, FALSE), D331=10, VLOOKUP(H331, Priv_Workers!$B$2:$AR$55, 11, FALSE), D331=11, VLOOKUP(H331, Priv_Workers!$B$2:$AR$55, 12, FALSE), D331=12, VLOOKUP(H331, Priv_Workers!$B$2:$AR$55, 13, FALSE)), C331=2015, _xlfn.IFS(D331=1, VLOOKUP(H331, Priv_Workers!$B$2:$AR$55, 14, FALSE), D331=2, VLOOKUP(H331, Priv_Workers!$B$2:$AR$55, 15, FALSE), D331=3, VLOOKUP(H331, Priv_Workers!$B$2:$AR$55, 16, FALSE), D331=4, VLOOKUP(H331, Priv_Workers!$B$2:$AR$55, 17, FALSE), D331=5, VLOOKUP(H331, Priv_Workers!$B$2:$AR$55, 18, FALSE), D331=6, VLOOKUP(H331, Priv_Workers!$B$2:$AR$55, 19, FALSE), D331=7, VLOOKUP(H331, Priv_Workers!$B$2:$AR$55, 20, FALSE), D331=8, VLOOKUP(H331, Priv_Workers!$B$2:$AR$55, 21, FALSE), D331=9, VLOOKUP(H331, Priv_Workers!$B$2:$AR$55, 22, FALSE), D331=10, VLOOKUP(H331, Priv_Workers!$B$2:$AR$55, 23, FALSE), D331=11, VLOOKUP(H331, Priv_Workers!$B$2:$AR$55, 24, FALSE), D331=12, VLOOKUP(H331, Priv_Workers!$B$2:$AR$55, 25, FALSE)), C331=2016, _xlfn.IFS(D331=1, VLOOKUP(H331, Priv_Workers!$B$2:$AR$55, 26, FALSE), D331=2, VLOOKUP(H331, Priv_Workers!$B$2:$AR$55, 27, FALSE), D331=3, VLOOKUP(H331, Priv_Workers!$B$2:$AR$55, 28, FALSE), D331=4, VLOOKUP(H331, Priv_Workers!$B$2:$AR$55, 29, FALSE), D331=5, VLOOKUP(H331, Priv_Workers!$B$2:$AR$55, 30, FALSE), D331=6, VLOOKUP(H331, Priv_Workers!$B$2:$AR$55, 31, FALSE), D331=7, VLOOKUP(H331, Priv_Workers!$B$2:$AR$55, 32, FALSE), D331=8, VLOOKUP(H331, Priv_Workers!$B$2:$AR$55, 33, FALSE), D331=9, VLOOKUP(H331, Priv_Workers!$B$2:$AR$55, 34, FALSE), D331=10, VLOOKUP(H331, Priv_Workers!$B$2:$AR$55, 35, FALSE), D331=11, VLOOKUP(H331, Priv_Workers!$B$2:$AR$55, 36, FALSE), D331=12, VLOOKUP(H331, Priv_Workers!$B$2:$AR$55, 37, FALSE)), C331=2017, _xlfn.IFS(D331=1, VLOOKUP(H331, Priv_Workers!$B$2:$AR$55, 38, FALSE), D331=2, VLOOKUP(H331, Priv_Workers!$B$2:$AR$55, 39, FALSE), D331=3, VLOOKUP(H331, Priv_Workers!$B$2:$AR$55, 40, FALSE), D331=4, VLOOKUP(H331, Priv_Workers!$B$2:$AR$55, 41, FALSE), D331=5, VLOOKUP(H331, Priv_Workers!$B$2:$AR$55, 42, FALSE), D331=6, VLOOKUP(H331, Priv_Workers!$B$2:$AR$55, 43)))</f>
        <v>0</v>
      </c>
      <c r="X331" s="15" t="e">
        <f t="shared" si="43"/>
        <v>#DIV/0!</v>
      </c>
      <c r="Y331" s="8">
        <f>_xlfn.IFS(C331=2014, _xlfn.IFS(E331=1, VLOOKUP(H331, Wage_Info!$B$2:$AD$55, 2, FALSE), E331=2, VLOOKUP(H331, Wage_Info!$B$2:$AD$55, 3, FALSE), E331=3, VLOOKUP(H331, Wage_Info!$B$2:$AD$55, 4, FALSE), E331=4, VLOOKUP(H331, Wage_Info!$B$2:$AD$55, 5, FALSE)), C331=2015, _xlfn.IFS(E331=1, VLOOKUP(H331, Wage_Info!$B$2:$AD$55, 6, FALSE), E331=2, VLOOKUP(H331, Wage_Info!$B$2:$AD$55, 7, FALSE), E331=3, VLOOKUP(H331, Wage_Info!$B$2:$AD$55, 8, FALSE), E331=4, VLOOKUP(H331, Wage_Info!$B$2:$AD$55, 9, FALSE)), C331=2016, _xlfn.IFS(E331=1, VLOOKUP(H331, Wage_Info!$B$2:$AD$55, 10, FALSE), E331=2, VLOOKUP(H331, Wage_Info!$B$2:$AD$55, 11, FALSE), E331=3, VLOOKUP(H331, Wage_Info!$B$2:$AD$55, 12, FALSE), E331=4, VLOOKUP(H331, Wage_Info!$B$2:$AD$55, 13, FALSE)), C331=2017, _xlfn.IFS(E331=1, VLOOKUP(H331, Wage_Info!$B$2:$AD$55, 14, FALSE), E331=2, VLOOKUP(H331, Wage_Info!$B$2:$AD$55, 15, FALSE)))</f>
        <v>0</v>
      </c>
      <c r="Z331" s="8">
        <f>_xlfn.IFS(C331=2014, _xlfn.IFS(E331=1, VLOOKUP(H331, Wage_Info!$B$2:$AD$55, 16, FALSE), E331=2, VLOOKUP(H331, Wage_Info!$B$2:$AD$55, 17, FALSE), E331=3, VLOOKUP(H331, Wage_Info!$B$2:$AD$55, 18, FALSE), E331=4, VLOOKUP(H331, Wage_Info!$B$2:$AD$55, 19, FALSE)), C331=2015, _xlfn.IFS(E331=1, VLOOKUP(H331, Wage_Info!$B$2:$AD$55, 20, FALSE), E331=2, VLOOKUP(H331, Wage_Info!$B$2:$AD$55, 21, FALSE), E331=3, VLOOKUP(H331, Wage_Info!$B$2:$AD$55, 22, FALSE), E331=4, VLOOKUP(H331, Wage_Info!$B$2:$AD$55, 23, FALSE)), C331=2016, _xlfn.IFS(E331=1, VLOOKUP(H331, Wage_Info!$B$2:$AD$55, 24, FALSE), E331=2, VLOOKUP(H331, Wage_Info!$B$2:$AD$55, 25, FALSE), E331=3, VLOOKUP(H331, Wage_Info!$B$2:$AD$55, 26, FALSE), E331=4, VLOOKUP(H331, Wage_Info!$B$2:$AD$55, 27, FALSE)), C331=2017, _xlfn.IFS(E331=1, VLOOKUP(H331, Wage_Info!$B$2:$AD$55, 28, FALSE), E331=2, VLOOKUP(H331, Wage_Info!$B$2:$AD$55, 29, FALSE)))</f>
        <v>0</v>
      </c>
      <c r="AA331" s="16" t="e">
        <f t="shared" si="44"/>
        <v>#DIV/0!</v>
      </c>
      <c r="AB331">
        <f>Key!C96</f>
        <v>1</v>
      </c>
      <c r="AC331">
        <f t="shared" si="45"/>
        <v>0</v>
      </c>
      <c r="AD331">
        <f t="shared" si="46"/>
        <v>0</v>
      </c>
      <c r="AE331">
        <f t="shared" si="47"/>
        <v>0</v>
      </c>
    </row>
    <row r="332" spans="1:31" x14ac:dyDescent="0.3">
      <c r="A332">
        <v>138</v>
      </c>
      <c r="B332">
        <v>138</v>
      </c>
      <c r="C332">
        <v>2014</v>
      </c>
      <c r="D332">
        <v>10</v>
      </c>
      <c r="E332">
        <f t="shared" si="40"/>
        <v>4</v>
      </c>
      <c r="F332">
        <v>2016</v>
      </c>
      <c r="G332" t="s">
        <v>49</v>
      </c>
      <c r="H332" s="13">
        <f>VALUE(IF(G332="foreign",53,SUBSTITUTE(G332,G332,VLOOKUP(G332,Key!$F$2:$G$55,2,))))</f>
        <v>40</v>
      </c>
      <c r="I332" t="s">
        <v>49</v>
      </c>
      <c r="J332">
        <f>VALUE(_xlfn.IFS(I332="foreign",53,I332="fictional",54,NOT(OR(I332="foreign",I332="fictional")),SUBSTITUTE(I332,I332,VLOOKUP(I332,Key!$F$2:$G$55,2,))))</f>
        <v>40</v>
      </c>
      <c r="K332">
        <f t="shared" si="41"/>
        <v>1</v>
      </c>
      <c r="L332">
        <f>VLOOKUP(H332, Key!$G$2:$J$54, 2)</f>
        <v>3</v>
      </c>
      <c r="M332">
        <f>VLOOKUP(J332, Key!$G$2:$J$54, 2)</f>
        <v>3</v>
      </c>
      <c r="N332">
        <f>VLOOKUP("*"&amp;G332&amp;"*",Key!$M$2:$N$6,2,FALSE)</f>
        <v>2</v>
      </c>
      <c r="O332">
        <f>VLOOKUP("*"&amp;G332&amp;"*",Key!$Q$2:$R$11,2,FALSE)</f>
        <v>5</v>
      </c>
      <c r="P332">
        <v>1549</v>
      </c>
      <c r="Q332" s="8">
        <v>6000000</v>
      </c>
      <c r="R332" t="s">
        <v>244</v>
      </c>
      <c r="S332">
        <f>VLOOKUP(R332, Key!$T$2:$U$16, 2, FALSE)</f>
        <v>8</v>
      </c>
      <c r="T332">
        <f t="shared" si="42"/>
        <v>1</v>
      </c>
      <c r="U332">
        <f>_xlfn.IFS(F332=2017, VLOOKUP(H332, 'State Pop'!$B$2:$F$55,5),F332=2016, VLOOKUP(H332, 'State Pop'!$B$2:$F$55,4), F332=2015, VLOOKUP(H332, 'State Pop'!$B$2:$F$55,3), F332=2014, VLOOKUP(H332, 'State Pop'!$B$2:$F$55,2))</f>
        <v>1057566</v>
      </c>
      <c r="V332">
        <f>_xlfn.IFS(C332=2014, _xlfn.IFS(D332=1, VLOOKUP(H332, Film_Workers!$B$2:$AR$55, 2, FALSE), D332=2, VLOOKUP(H332, Film_Workers!$B$2:$AR$55, 3, FALSE), D332=3, VLOOKUP(H332, Film_Workers!$B$2:$AR$55, 4, FALSE), D332=4, VLOOKUP(H332, Film_Workers!$B$2:$AR$55, 5, FALSE), D332=5, VLOOKUP(H332, Film_Workers!$B$2:$AR$55, 6, FALSE), D332=6, VLOOKUP(H332, Film_Workers!$B$2:$AR$55, 7, FALSE), D332=7, VLOOKUP(H332, Film_Workers!$B$2:$AR$55, 8, FALSE), D332=8, VLOOKUP(H332, Film_Workers!$B$2:$AR$55, 9, FALSE), D332=9, VLOOKUP(H332, Film_Workers!$B$2:$AR$55, 10, FALSE), D332=10, VLOOKUP(H332, Film_Workers!$B$2:$AR$55, 11, FALSE), D332=11, VLOOKUP(H332, Film_Workers!$B$2:$AR$55, 12, FALSE), D332=12, VLOOKUP(H332, Film_Workers!$B$2:$AR$55, 13, FALSE)), C332=2015, _xlfn.IFS(D332=1, VLOOKUP(H332, Film_Workers!$B$2:$AR$55, 14, FALSE), D332=2, VLOOKUP(H332, Film_Workers!$B$2:$AR$55, 15, FALSE), D332=3, VLOOKUP(H332, Film_Workers!$B$2:$AR$55, 16, FALSE), D332=4, VLOOKUP(H332, Film_Workers!$B$2:$AR$55, 17, FALSE), D332=5, VLOOKUP(H332, Film_Workers!$B$2:$AR$55, 18, FALSE), D332=6, VLOOKUP(H332, Film_Workers!$B$2:$AR$55, 19, FALSE), D332=7, VLOOKUP(H332, Film_Workers!$B$2:$AR$55, 20, FALSE), D332=8, VLOOKUP(H332, Film_Workers!$B$2:$AR$55, 21, FALSE), D332=9, VLOOKUP(H332, Film_Workers!$B$2:$AR$55, 22, FALSE), D332=10, VLOOKUP(H332, Film_Workers!$B$2:$AR$55, 23, FALSE), D332=11, VLOOKUP(H332, Film_Workers!$B$2:$AR$55, 24, FALSE), D332=12, VLOOKUP(H332, Film_Workers!$B$2:$AR$55, 25, FALSE)), C332=2016, _xlfn.IFS(D332=1, VLOOKUP(H332, Film_Workers!$B$2:$AR$55, 26, FALSE), D332=2, VLOOKUP(H332, Film_Workers!$B$2:$AR$55, 27, FALSE), D332=3, VLOOKUP(H332, Film_Workers!$B$2:$AR$55, 28, FALSE), D332=4, VLOOKUP(H332, Film_Workers!$B$2:$AR$55, 29, FALSE), D332=5, VLOOKUP(H332, Film_Workers!$B$2:$AR$55, 30, FALSE), D332=6, VLOOKUP(H332, Film_Workers!$B$2:$AR$55, 31, FALSE), D332=7, VLOOKUP(H332, Film_Workers!$B$2:$AR$55, 32, FALSE), D332=8, VLOOKUP(H332, Film_Workers!$B$2:$AR$55, 33, FALSE), D332=9, VLOOKUP(H332, Film_Workers!$B$2:$AR$55, 34, FALSE), D332=10, VLOOKUP(H332, Film_Workers!$B$2:$AR$55, 35, FALSE), D332=11, VLOOKUP(H332, Film_Workers!$B$2:$AR$55, 36, FALSE), D332=12, VLOOKUP(H332, Film_Workers!$B$2:$AR$55, 37, FALSE)), C332=2017, _xlfn.IFS(D332=1, VLOOKUP(H332, Film_Workers!$B$2:$AR$55, 38, FALSE), D332=2, VLOOKUP(H332, Film_Workers!$B$2:$AR$55, 39, FALSE), D332=3, VLOOKUP(H332, Film_Workers!$B$2:$AR$55, 40, FALSE), D332=4, VLOOKUP(H332, Film_Workers!$B$2:$AR$55, 41, FALSE), D332=5, VLOOKUP(H332, Film_Workers!$B$2:$AR$55, 42, FALSE), D332=6, VLOOKUP(H332, Film_Workers!$B$2:$AR$55, 43)))</f>
        <v>246</v>
      </c>
      <c r="W332">
        <f>_xlfn.IFS(C332=2014, _xlfn.IFS(D332=1, VLOOKUP(H332, Priv_Workers!$B$2:$AR$55, 2, FALSE), D332=2, VLOOKUP(H332, Priv_Workers!$B$2:$AR$55, 3, FALSE), D332=3, VLOOKUP(H332, Priv_Workers!$B$2:$AR$55, 4, FALSE), D332=4, VLOOKUP(H332, Priv_Workers!$B$2:$AR$55, 5, FALSE), D332=5, VLOOKUP(H332, Priv_Workers!$B$2:$AR$55, 6, FALSE), D332=6, VLOOKUP(H332, Priv_Workers!$B$2:$AR$55, 7, FALSE), D332=7, VLOOKUP(H332, Priv_Workers!$B$2:$AR$55, 8, FALSE), D332=8, VLOOKUP(H332, Priv_Workers!$B$2:$AR$55, 9, FALSE), D332=9, VLOOKUP(H332, Priv_Workers!$B$2:$AR$55, 10, FALSE), D332=10, VLOOKUP(H332, Priv_Workers!$B$2:$AR$55, 11, FALSE), D332=11, VLOOKUP(H332, Priv_Workers!$B$2:$AR$55, 12, FALSE), D332=12, VLOOKUP(H332, Priv_Workers!$B$2:$AR$55, 13, FALSE)), C332=2015, _xlfn.IFS(D332=1, VLOOKUP(H332, Priv_Workers!$B$2:$AR$55, 14, FALSE), D332=2, VLOOKUP(H332, Priv_Workers!$B$2:$AR$55, 15, FALSE), D332=3, VLOOKUP(H332, Priv_Workers!$B$2:$AR$55, 16, FALSE), D332=4, VLOOKUP(H332, Priv_Workers!$B$2:$AR$55, 17, FALSE), D332=5, VLOOKUP(H332, Priv_Workers!$B$2:$AR$55, 18, FALSE), D332=6, VLOOKUP(H332, Priv_Workers!$B$2:$AR$55, 19, FALSE), D332=7, VLOOKUP(H332, Priv_Workers!$B$2:$AR$55, 20, FALSE), D332=8, VLOOKUP(H332, Priv_Workers!$B$2:$AR$55, 21, FALSE), D332=9, VLOOKUP(H332, Priv_Workers!$B$2:$AR$55, 22, FALSE), D332=10, VLOOKUP(H332, Priv_Workers!$B$2:$AR$55, 23, FALSE), D332=11, VLOOKUP(H332, Priv_Workers!$B$2:$AR$55, 24, FALSE), D332=12, VLOOKUP(H332, Priv_Workers!$B$2:$AR$55, 25, FALSE)), C332=2016, _xlfn.IFS(D332=1, VLOOKUP(H332, Priv_Workers!$B$2:$AR$55, 26, FALSE), D332=2, VLOOKUP(H332, Priv_Workers!$B$2:$AR$55, 27, FALSE), D332=3, VLOOKUP(H332, Priv_Workers!$B$2:$AR$55, 28, FALSE), D332=4, VLOOKUP(H332, Priv_Workers!$B$2:$AR$55, 29, FALSE), D332=5, VLOOKUP(H332, Priv_Workers!$B$2:$AR$55, 30, FALSE), D332=6, VLOOKUP(H332, Priv_Workers!$B$2:$AR$55, 31, FALSE), D332=7, VLOOKUP(H332, Priv_Workers!$B$2:$AR$55, 32, FALSE), D332=8, VLOOKUP(H332, Priv_Workers!$B$2:$AR$55, 33, FALSE), D332=9, VLOOKUP(H332, Priv_Workers!$B$2:$AR$55, 34, FALSE), D332=10, VLOOKUP(H332, Priv_Workers!$B$2:$AR$55, 35, FALSE), D332=11, VLOOKUP(H332, Priv_Workers!$B$2:$AR$55, 36, FALSE), D332=12, VLOOKUP(H332, Priv_Workers!$B$2:$AR$55, 37, FALSE)), C332=2017, _xlfn.IFS(D332=1, VLOOKUP(H332, Priv_Workers!$B$2:$AR$55, 38, FALSE), D332=2, VLOOKUP(H332, Priv_Workers!$B$2:$AR$55, 39, FALSE), D332=3, VLOOKUP(H332, Priv_Workers!$B$2:$AR$55, 40, FALSE), D332=4, VLOOKUP(H332, Priv_Workers!$B$2:$AR$55, 41, FALSE), D332=5, VLOOKUP(H332, Priv_Workers!$B$2:$AR$55, 42, FALSE), D332=6, VLOOKUP(H332, Priv_Workers!$B$2:$AR$55, 43)))</f>
        <v>411373</v>
      </c>
      <c r="X332" s="15">
        <f t="shared" si="43"/>
        <v>5.9799743784837601E-4</v>
      </c>
      <c r="Y332" s="8">
        <f>_xlfn.IFS(C332=2014, _xlfn.IFS(E332=1, VLOOKUP(H332, Wage_Info!$B$2:$AD$55, 2, FALSE), E332=2, VLOOKUP(H332, Wage_Info!$B$2:$AD$55, 3, FALSE), E332=3, VLOOKUP(H332, Wage_Info!$B$2:$AD$55, 4, FALSE), E332=4, VLOOKUP(H332, Wage_Info!$B$2:$AD$55, 5, FALSE)), C332=2015, _xlfn.IFS(E332=1, VLOOKUP(H332, Wage_Info!$B$2:$AD$55, 6, FALSE), E332=2, VLOOKUP(H332, Wage_Info!$B$2:$AD$55, 7, FALSE), E332=3, VLOOKUP(H332, Wage_Info!$B$2:$AD$55, 8, FALSE), E332=4, VLOOKUP(H332, Wage_Info!$B$2:$AD$55, 9, FALSE)), C332=2016, _xlfn.IFS(E332=1, VLOOKUP(H332, Wage_Info!$B$2:$AD$55, 10, FALSE), E332=2, VLOOKUP(H332, Wage_Info!$B$2:$AD$55, 11, FALSE), E332=3, VLOOKUP(H332, Wage_Info!$B$2:$AD$55, 12, FALSE), E332=4, VLOOKUP(H332, Wage_Info!$B$2:$AD$55, 13, FALSE)), C332=2017, _xlfn.IFS(E332=1, VLOOKUP(H332, Wage_Info!$B$2:$AD$55, 14, FALSE), E332=2, VLOOKUP(H332, Wage_Info!$B$2:$AD$55, 15, FALSE)))</f>
        <v>5110551</v>
      </c>
      <c r="Z332" s="8">
        <f>_xlfn.IFS(C332=2014, _xlfn.IFS(E332=1, VLOOKUP(H332, Wage_Info!$B$2:$AD$55, 16, FALSE), E332=2, VLOOKUP(H332, Wage_Info!$B$2:$AD$55, 17, FALSE), E332=3, VLOOKUP(H332, Wage_Info!$B$2:$AD$55, 18, FALSE), E332=4, VLOOKUP(H332, Wage_Info!$B$2:$AD$55, 19, FALSE)), C332=2015, _xlfn.IFS(E332=1, VLOOKUP(H332, Wage_Info!$B$2:$AD$55, 20, FALSE), E332=2, VLOOKUP(H332, Wage_Info!$B$2:$AD$55, 21, FALSE), E332=3, VLOOKUP(H332, Wage_Info!$B$2:$AD$55, 22, FALSE), E332=4, VLOOKUP(H332, Wage_Info!$B$2:$AD$55, 23, FALSE)), C332=2016, _xlfn.IFS(E332=1, VLOOKUP(H332, Wage_Info!$B$2:$AD$55, 24, FALSE), E332=2, VLOOKUP(H332, Wage_Info!$B$2:$AD$55, 25, FALSE), E332=3, VLOOKUP(H332, Wage_Info!$B$2:$AD$55, 26, FALSE), E332=4, VLOOKUP(H332, Wage_Info!$B$2:$AD$55, 27, FALSE)), C332=2017, _xlfn.IFS(E332=1, VLOOKUP(H332, Wage_Info!$B$2:$AD$55, 28, FALSE), E332=2, VLOOKUP(H332, Wage_Info!$B$2:$AD$55, 29, FALSE)))</f>
        <v>5220432399</v>
      </c>
      <c r="AA332" s="16">
        <f t="shared" si="44"/>
        <v>9.7895166710308353E-4</v>
      </c>
      <c r="AB332">
        <f>Key!C139</f>
        <v>1</v>
      </c>
      <c r="AC332">
        <f t="shared" si="45"/>
        <v>0</v>
      </c>
      <c r="AD332">
        <f t="shared" si="46"/>
        <v>0</v>
      </c>
      <c r="AE332">
        <f t="shared" si="47"/>
        <v>0</v>
      </c>
    </row>
    <row r="333" spans="1:31" x14ac:dyDescent="0.3">
      <c r="A333">
        <v>159</v>
      </c>
      <c r="B333">
        <v>159</v>
      </c>
      <c r="C333">
        <v>2014</v>
      </c>
      <c r="D333">
        <v>10</v>
      </c>
      <c r="E333">
        <f t="shared" si="40"/>
        <v>4</v>
      </c>
      <c r="F333">
        <v>2016</v>
      </c>
      <c r="G333" t="s">
        <v>15</v>
      </c>
      <c r="H333" s="13">
        <f>VALUE(IF(G333="foreign",53,SUBSTITUTE(G333,G333,VLOOKUP(G333,Key!$F$2:$G$55,2,))))</f>
        <v>5</v>
      </c>
      <c r="I333" t="s">
        <v>15</v>
      </c>
      <c r="J333">
        <f>VALUE(_xlfn.IFS(I333="foreign",53,I333="fictional",54,NOT(OR(I333="foreign",I333="fictional")),SUBSTITUTE(I333,I333,VLOOKUP(I333,Key!$F$2:$G$55,2,))))</f>
        <v>5</v>
      </c>
      <c r="K333">
        <f t="shared" si="41"/>
        <v>1</v>
      </c>
      <c r="L333">
        <f>VLOOKUP(H333, Key!$G$2:$J$54, 2)</f>
        <v>3</v>
      </c>
      <c r="M333">
        <f>VLOOKUP(J333, Key!$G$2:$J$54, 2)</f>
        <v>3</v>
      </c>
      <c r="N333">
        <f>VLOOKUP("*"&amp;G333&amp;"*",Key!$M$2:$N$6,2,FALSE)</f>
        <v>4</v>
      </c>
      <c r="O333">
        <f>VLOOKUP("*"&amp;G333&amp;"*",Key!$Q$2:$R$11,2,FALSE)</f>
        <v>6</v>
      </c>
      <c r="P333">
        <v>816</v>
      </c>
      <c r="Q333" s="8">
        <v>10000000</v>
      </c>
      <c r="R333" t="s">
        <v>329</v>
      </c>
      <c r="S333">
        <f>VLOOKUP(R333, Key!$T$2:$U$18, 2, FALSE)</f>
        <v>12</v>
      </c>
      <c r="T333">
        <f t="shared" si="42"/>
        <v>1</v>
      </c>
      <c r="U333">
        <f>_xlfn.IFS(F333=2017, VLOOKUP(H333, 'State Pop'!$B$2:$F$55,5),F333=2016, VLOOKUP(H333, 'State Pop'!$B$2:$F$55,4), F333=2015, VLOOKUP(H333, 'State Pop'!$B$2:$F$55,3), F333=2014, VLOOKUP(H333, 'State Pop'!$B$2:$F$55,2))</f>
        <v>39296476</v>
      </c>
      <c r="V333">
        <f>_xlfn.IFS(C333=2014, _xlfn.IFS(D333=1, VLOOKUP(H333, Film_Workers!$B$2:$AR$55, 2, FALSE), D333=2, VLOOKUP(H333, Film_Workers!$B$2:$AR$55, 3, FALSE), D333=3, VLOOKUP(H333, Film_Workers!$B$2:$AR$55, 4, FALSE), D333=4, VLOOKUP(H333, Film_Workers!$B$2:$AR$55, 5, FALSE), D333=5, VLOOKUP(H333, Film_Workers!$B$2:$AR$55, 6, FALSE), D333=6, VLOOKUP(H333, Film_Workers!$B$2:$AR$55, 7, FALSE), D333=7, VLOOKUP(H333, Film_Workers!$B$2:$AR$55, 8, FALSE), D333=8, VLOOKUP(H333, Film_Workers!$B$2:$AR$55, 9, FALSE), D333=9, VLOOKUP(H333, Film_Workers!$B$2:$AR$55, 10, FALSE), D333=10, VLOOKUP(H333, Film_Workers!$B$2:$AR$55, 11, FALSE), D333=11, VLOOKUP(H333, Film_Workers!$B$2:$AR$55, 12, FALSE), D333=12, VLOOKUP(H333, Film_Workers!$B$2:$AR$55, 13, FALSE)), C333=2015, _xlfn.IFS(D333=1, VLOOKUP(H333, Film_Workers!$B$2:$AR$55, 14, FALSE), D333=2, VLOOKUP(H333, Film_Workers!$B$2:$AR$55, 15, FALSE), D333=3, VLOOKUP(H333, Film_Workers!$B$2:$AR$55, 16, FALSE), D333=4, VLOOKUP(H333, Film_Workers!$B$2:$AR$55, 17, FALSE), D333=5, VLOOKUP(H333, Film_Workers!$B$2:$AR$55, 18, FALSE), D333=6, VLOOKUP(H333, Film_Workers!$B$2:$AR$55, 19, FALSE), D333=7, VLOOKUP(H333, Film_Workers!$B$2:$AR$55, 20, FALSE), D333=8, VLOOKUP(H333, Film_Workers!$B$2:$AR$55, 21, FALSE), D333=9, VLOOKUP(H333, Film_Workers!$B$2:$AR$55, 22, FALSE), D333=10, VLOOKUP(H333, Film_Workers!$B$2:$AR$55, 23, FALSE), D333=11, VLOOKUP(H333, Film_Workers!$B$2:$AR$55, 24, FALSE), D333=12, VLOOKUP(H333, Film_Workers!$B$2:$AR$55, 25, FALSE)), C333=2016, _xlfn.IFS(D333=1, VLOOKUP(H333, Film_Workers!$B$2:$AR$55, 26, FALSE), D333=2, VLOOKUP(H333, Film_Workers!$B$2:$AR$55, 27, FALSE), D333=3, VLOOKUP(H333, Film_Workers!$B$2:$AR$55, 28, FALSE), D333=4, VLOOKUP(H333, Film_Workers!$B$2:$AR$55, 29, FALSE), D333=5, VLOOKUP(H333, Film_Workers!$B$2:$AR$55, 30, FALSE), D333=6, VLOOKUP(H333, Film_Workers!$B$2:$AR$55, 31, FALSE), D333=7, VLOOKUP(H333, Film_Workers!$B$2:$AR$55, 32, FALSE), D333=8, VLOOKUP(H333, Film_Workers!$B$2:$AR$55, 33, FALSE), D333=9, VLOOKUP(H333, Film_Workers!$B$2:$AR$55, 34, FALSE), D333=10, VLOOKUP(H333, Film_Workers!$B$2:$AR$55, 35, FALSE), D333=11, VLOOKUP(H333, Film_Workers!$B$2:$AR$55, 36, FALSE), D333=12, VLOOKUP(H333, Film_Workers!$B$2:$AR$55, 37, FALSE)), C333=2017, _xlfn.IFS(D333=1, VLOOKUP(H333, Film_Workers!$B$2:$AR$55, 38, FALSE), D333=2, VLOOKUP(H333, Film_Workers!$B$2:$AR$55, 39, FALSE), D333=3, VLOOKUP(H333, Film_Workers!$B$2:$AR$55, 40, FALSE), D333=4, VLOOKUP(H333, Film_Workers!$B$2:$AR$55, 41, FALSE), D333=5, VLOOKUP(H333, Film_Workers!$B$2:$AR$55, 42, FALSE), D333=6, VLOOKUP(H333, Film_Workers!$B$2:$AR$55, 43)))</f>
        <v>114215</v>
      </c>
      <c r="W333">
        <f>_xlfn.IFS(C333=2014, _xlfn.IFS(D333=1, VLOOKUP(H333, Priv_Workers!$B$2:$AR$55, 2, FALSE), D333=2, VLOOKUP(H333, Priv_Workers!$B$2:$AR$55, 3, FALSE), D333=3, VLOOKUP(H333, Priv_Workers!$B$2:$AR$55, 4, FALSE), D333=4, VLOOKUP(H333, Priv_Workers!$B$2:$AR$55, 5, FALSE), D333=5, VLOOKUP(H333, Priv_Workers!$B$2:$AR$55, 6, FALSE), D333=6, VLOOKUP(H333, Priv_Workers!$B$2:$AR$55, 7, FALSE), D333=7, VLOOKUP(H333, Priv_Workers!$B$2:$AR$55, 8, FALSE), D333=8, VLOOKUP(H333, Priv_Workers!$B$2:$AR$55, 9, FALSE), D333=9, VLOOKUP(H333, Priv_Workers!$B$2:$AR$55, 10, FALSE), D333=10, VLOOKUP(H333, Priv_Workers!$B$2:$AR$55, 11, FALSE), D333=11, VLOOKUP(H333, Priv_Workers!$B$2:$AR$55, 12, FALSE), D333=12, VLOOKUP(H333, Priv_Workers!$B$2:$AR$55, 13, FALSE)), C333=2015, _xlfn.IFS(D333=1, VLOOKUP(H333, Priv_Workers!$B$2:$AR$55, 14, FALSE), D333=2, VLOOKUP(H333, Priv_Workers!$B$2:$AR$55, 15, FALSE), D333=3, VLOOKUP(H333, Priv_Workers!$B$2:$AR$55, 16, FALSE), D333=4, VLOOKUP(H333, Priv_Workers!$B$2:$AR$55, 17, FALSE), D333=5, VLOOKUP(H333, Priv_Workers!$B$2:$AR$55, 18, FALSE), D333=6, VLOOKUP(H333, Priv_Workers!$B$2:$AR$55, 19, FALSE), D333=7, VLOOKUP(H333, Priv_Workers!$B$2:$AR$55, 20, FALSE), D333=8, VLOOKUP(H333, Priv_Workers!$B$2:$AR$55, 21, FALSE), D333=9, VLOOKUP(H333, Priv_Workers!$B$2:$AR$55, 22, FALSE), D333=10, VLOOKUP(H333, Priv_Workers!$B$2:$AR$55, 23, FALSE), D333=11, VLOOKUP(H333, Priv_Workers!$B$2:$AR$55, 24, FALSE), D333=12, VLOOKUP(H333, Priv_Workers!$B$2:$AR$55, 25, FALSE)), C333=2016, _xlfn.IFS(D333=1, VLOOKUP(H333, Priv_Workers!$B$2:$AR$55, 26, FALSE), D333=2, VLOOKUP(H333, Priv_Workers!$B$2:$AR$55, 27, FALSE), D333=3, VLOOKUP(H333, Priv_Workers!$B$2:$AR$55, 28, FALSE), D333=4, VLOOKUP(H333, Priv_Workers!$B$2:$AR$55, 29, FALSE), D333=5, VLOOKUP(H333, Priv_Workers!$B$2:$AR$55, 30, FALSE), D333=6, VLOOKUP(H333, Priv_Workers!$B$2:$AR$55, 31, FALSE), D333=7, VLOOKUP(H333, Priv_Workers!$B$2:$AR$55, 32, FALSE), D333=8, VLOOKUP(H333, Priv_Workers!$B$2:$AR$55, 33, FALSE), D333=9, VLOOKUP(H333, Priv_Workers!$B$2:$AR$55, 34, FALSE), D333=10, VLOOKUP(H333, Priv_Workers!$B$2:$AR$55, 35, FALSE), D333=11, VLOOKUP(H333, Priv_Workers!$B$2:$AR$55, 36, FALSE), D333=12, VLOOKUP(H333, Priv_Workers!$B$2:$AR$55, 37, FALSE)), C333=2017, _xlfn.IFS(D333=1, VLOOKUP(H333, Priv_Workers!$B$2:$AR$55, 38, FALSE), D333=2, VLOOKUP(H333, Priv_Workers!$B$2:$AR$55, 39, FALSE), D333=3, VLOOKUP(H333, Priv_Workers!$B$2:$AR$55, 40, FALSE), D333=4, VLOOKUP(H333, Priv_Workers!$B$2:$AR$55, 41, FALSE), D333=5, VLOOKUP(H333, Priv_Workers!$B$2:$AR$55, 42, FALSE), D333=6, VLOOKUP(H333, Priv_Workers!$B$2:$AR$55, 43)))</f>
        <v>13715249</v>
      </c>
      <c r="X333" s="15">
        <f t="shared" si="43"/>
        <v>8.3275921567300751E-3</v>
      </c>
      <c r="Y333" s="8">
        <f>_xlfn.IFS(C333=2014, _xlfn.IFS(E333=1, VLOOKUP(H333, Wage_Info!$B$2:$AD$55, 2, FALSE), E333=2, VLOOKUP(H333, Wage_Info!$B$2:$AD$55, 3, FALSE), E333=3, VLOOKUP(H333, Wage_Info!$B$2:$AD$55, 4, FALSE), E333=4, VLOOKUP(H333, Wage_Info!$B$2:$AD$55, 5, FALSE)), C333=2015, _xlfn.IFS(E333=1, VLOOKUP(H333, Wage_Info!$B$2:$AD$55, 6, FALSE), E333=2, VLOOKUP(H333, Wage_Info!$B$2:$AD$55, 7, FALSE), E333=3, VLOOKUP(H333, Wage_Info!$B$2:$AD$55, 8, FALSE), E333=4, VLOOKUP(H333, Wage_Info!$B$2:$AD$55, 9, FALSE)), C333=2016, _xlfn.IFS(E333=1, VLOOKUP(H333, Wage_Info!$B$2:$AD$55, 10, FALSE), E333=2, VLOOKUP(H333, Wage_Info!$B$2:$AD$55, 11, FALSE), E333=3, VLOOKUP(H333, Wage_Info!$B$2:$AD$55, 12, FALSE), E333=4, VLOOKUP(H333, Wage_Info!$B$2:$AD$55, 13, FALSE)), C333=2017, _xlfn.IFS(E333=1, VLOOKUP(H333, Wage_Info!$B$2:$AD$55, 14, FALSE), E333=2, VLOOKUP(H333, Wage_Info!$B$2:$AD$55, 15, FALSE)))</f>
        <v>3824672015</v>
      </c>
      <c r="Z333" s="8">
        <f>_xlfn.IFS(C333=2014, _xlfn.IFS(E333=1, VLOOKUP(H333, Wage_Info!$B$2:$AD$55, 16, FALSE), E333=2, VLOOKUP(H333, Wage_Info!$B$2:$AD$55, 17, FALSE), E333=3, VLOOKUP(H333, Wage_Info!$B$2:$AD$55, 18, FALSE), E333=4, VLOOKUP(H333, Wage_Info!$B$2:$AD$55, 19, FALSE)), C333=2015, _xlfn.IFS(E333=1, VLOOKUP(H333, Wage_Info!$B$2:$AD$55, 20, FALSE), E333=2, VLOOKUP(H333, Wage_Info!$B$2:$AD$55, 21, FALSE), E333=3, VLOOKUP(H333, Wage_Info!$B$2:$AD$55, 22, FALSE), E333=4, VLOOKUP(H333, Wage_Info!$B$2:$AD$55, 23, FALSE)), C333=2016, _xlfn.IFS(E333=1, VLOOKUP(H333, Wage_Info!$B$2:$AD$55, 24, FALSE), E333=2, VLOOKUP(H333, Wage_Info!$B$2:$AD$55, 25, FALSE), E333=3, VLOOKUP(H333, Wage_Info!$B$2:$AD$55, 26, FALSE), E333=4, VLOOKUP(H333, Wage_Info!$B$2:$AD$55, 27, FALSE)), C333=2017, _xlfn.IFS(E333=1, VLOOKUP(H333, Wage_Info!$B$2:$AD$55, 28, FALSE), E333=2, VLOOKUP(H333, Wage_Info!$B$2:$AD$55, 29, FALSE)))</f>
        <v>216188885659</v>
      </c>
      <c r="AA333" s="16">
        <f t="shared" si="44"/>
        <v>1.7691344323004413E-2</v>
      </c>
      <c r="AB333">
        <f>Key!C160</f>
        <v>1</v>
      </c>
      <c r="AC333">
        <f t="shared" si="45"/>
        <v>1</v>
      </c>
      <c r="AD333">
        <f t="shared" si="46"/>
        <v>0</v>
      </c>
      <c r="AE333">
        <f t="shared" si="47"/>
        <v>1</v>
      </c>
    </row>
    <row r="334" spans="1:31" x14ac:dyDescent="0.3">
      <c r="A334">
        <v>161</v>
      </c>
      <c r="B334">
        <v>161</v>
      </c>
      <c r="C334">
        <v>2014</v>
      </c>
      <c r="D334">
        <v>10</v>
      </c>
      <c r="E334">
        <f t="shared" si="40"/>
        <v>4</v>
      </c>
      <c r="F334">
        <v>2016</v>
      </c>
      <c r="G334" t="s">
        <v>47</v>
      </c>
      <c r="H334" s="13">
        <f>VALUE(IF(G334="foreign",53,SUBSTITUTE(G334,G334,VLOOKUP(G334,Key!$F$2:$G$55,2,))))</f>
        <v>38</v>
      </c>
      <c r="I334" t="s">
        <v>47</v>
      </c>
      <c r="J334">
        <f>VALUE(_xlfn.IFS(I334="foreign",53,I334="fictional",54,NOT(OR(I334="foreign",I334="fictional")),SUBSTITUTE(I334,I334,VLOOKUP(I334,Key!$F$2:$G$55,2,))))</f>
        <v>38</v>
      </c>
      <c r="K334">
        <f t="shared" si="41"/>
        <v>1</v>
      </c>
      <c r="L334">
        <f>VLOOKUP(H334, Key!$G$2:$J$54, 2)</f>
        <v>2</v>
      </c>
      <c r="M334">
        <f>VLOOKUP(J334, Key!$G$2:$J$54, 2)</f>
        <v>2</v>
      </c>
      <c r="N334">
        <f>VLOOKUP("*"&amp;G334&amp;"*",Key!$M$2:$N$6,2,FALSE)</f>
        <v>4</v>
      </c>
      <c r="O334">
        <f>VLOOKUP("*"&amp;G334&amp;"*",Key!$Q$2:$R$11,2,FALSE)</f>
        <v>6</v>
      </c>
      <c r="P334">
        <v>777</v>
      </c>
      <c r="Q334" s="8">
        <v>5000000</v>
      </c>
      <c r="R334" t="s">
        <v>333</v>
      </c>
      <c r="S334">
        <f>VLOOKUP(R334, Key!$T$2:$U$18, 2, FALSE)</f>
        <v>14</v>
      </c>
      <c r="T334">
        <f t="shared" si="42"/>
        <v>1</v>
      </c>
      <c r="U334">
        <f>_xlfn.IFS(F334=2017, VLOOKUP(H334, 'State Pop'!$B$2:$F$55,5),F334=2016, VLOOKUP(H334, 'State Pop'!$B$2:$F$55,4), F334=2015, VLOOKUP(H334, 'State Pop'!$B$2:$F$55,3), F334=2014, VLOOKUP(H334, 'State Pop'!$B$2:$F$55,2))</f>
        <v>4085989</v>
      </c>
      <c r="V334">
        <f>_xlfn.IFS(C334=2014, _xlfn.IFS(D334=1, VLOOKUP(H334, Film_Workers!$B$2:$AR$55, 2, FALSE), D334=2, VLOOKUP(H334, Film_Workers!$B$2:$AR$55, 3, FALSE), D334=3, VLOOKUP(H334, Film_Workers!$B$2:$AR$55, 4, FALSE), D334=4, VLOOKUP(H334, Film_Workers!$B$2:$AR$55, 5, FALSE), D334=5, VLOOKUP(H334, Film_Workers!$B$2:$AR$55, 6, FALSE), D334=6, VLOOKUP(H334, Film_Workers!$B$2:$AR$55, 7, FALSE), D334=7, VLOOKUP(H334, Film_Workers!$B$2:$AR$55, 8, FALSE), D334=8, VLOOKUP(H334, Film_Workers!$B$2:$AR$55, 9, FALSE), D334=9, VLOOKUP(H334, Film_Workers!$B$2:$AR$55, 10, FALSE), D334=10, VLOOKUP(H334, Film_Workers!$B$2:$AR$55, 11, FALSE), D334=11, VLOOKUP(H334, Film_Workers!$B$2:$AR$55, 12, FALSE), D334=12, VLOOKUP(H334, Film_Workers!$B$2:$AR$55, 13, FALSE)), C334=2015, _xlfn.IFS(D334=1, VLOOKUP(H334, Film_Workers!$B$2:$AR$55, 14, FALSE), D334=2, VLOOKUP(H334, Film_Workers!$B$2:$AR$55, 15, FALSE), D334=3, VLOOKUP(H334, Film_Workers!$B$2:$AR$55, 16, FALSE), D334=4, VLOOKUP(H334, Film_Workers!$B$2:$AR$55, 17, FALSE), D334=5, VLOOKUP(H334, Film_Workers!$B$2:$AR$55, 18, FALSE), D334=6, VLOOKUP(H334, Film_Workers!$B$2:$AR$55, 19, FALSE), D334=7, VLOOKUP(H334, Film_Workers!$B$2:$AR$55, 20, FALSE), D334=8, VLOOKUP(H334, Film_Workers!$B$2:$AR$55, 21, FALSE), D334=9, VLOOKUP(H334, Film_Workers!$B$2:$AR$55, 22, FALSE), D334=10, VLOOKUP(H334, Film_Workers!$B$2:$AR$55, 23, FALSE), D334=11, VLOOKUP(H334, Film_Workers!$B$2:$AR$55, 24, FALSE), D334=12, VLOOKUP(H334, Film_Workers!$B$2:$AR$55, 25, FALSE)), C334=2016, _xlfn.IFS(D334=1, VLOOKUP(H334, Film_Workers!$B$2:$AR$55, 26, FALSE), D334=2, VLOOKUP(H334, Film_Workers!$B$2:$AR$55, 27, FALSE), D334=3, VLOOKUP(H334, Film_Workers!$B$2:$AR$55, 28, FALSE), D334=4, VLOOKUP(H334, Film_Workers!$B$2:$AR$55, 29, FALSE), D334=5, VLOOKUP(H334, Film_Workers!$B$2:$AR$55, 30, FALSE), D334=6, VLOOKUP(H334, Film_Workers!$B$2:$AR$55, 31, FALSE), D334=7, VLOOKUP(H334, Film_Workers!$B$2:$AR$55, 32, FALSE), D334=8, VLOOKUP(H334, Film_Workers!$B$2:$AR$55, 33, FALSE), D334=9, VLOOKUP(H334, Film_Workers!$B$2:$AR$55, 34, FALSE), D334=10, VLOOKUP(H334, Film_Workers!$B$2:$AR$55, 35, FALSE), D334=11, VLOOKUP(H334, Film_Workers!$B$2:$AR$55, 36, FALSE), D334=12, VLOOKUP(H334, Film_Workers!$B$2:$AR$55, 37, FALSE)), C334=2017, _xlfn.IFS(D334=1, VLOOKUP(H334, Film_Workers!$B$2:$AR$55, 38, FALSE), D334=2, VLOOKUP(H334, Film_Workers!$B$2:$AR$55, 39, FALSE), D334=3, VLOOKUP(H334, Film_Workers!$B$2:$AR$55, 40, FALSE), D334=4, VLOOKUP(H334, Film_Workers!$B$2:$AR$55, 41, FALSE), D334=5, VLOOKUP(H334, Film_Workers!$B$2:$AR$55, 42, FALSE), D334=6, VLOOKUP(H334, Film_Workers!$B$2:$AR$55, 43)))</f>
        <v>2992</v>
      </c>
      <c r="W334">
        <f>_xlfn.IFS(C334=2014, _xlfn.IFS(D334=1, VLOOKUP(H334, Priv_Workers!$B$2:$AR$55, 2, FALSE), D334=2, VLOOKUP(H334, Priv_Workers!$B$2:$AR$55, 3, FALSE), D334=3, VLOOKUP(H334, Priv_Workers!$B$2:$AR$55, 4, FALSE), D334=4, VLOOKUP(H334, Priv_Workers!$B$2:$AR$55, 5, FALSE), D334=5, VLOOKUP(H334, Priv_Workers!$B$2:$AR$55, 6, FALSE), D334=6, VLOOKUP(H334, Priv_Workers!$B$2:$AR$55, 7, FALSE), D334=7, VLOOKUP(H334, Priv_Workers!$B$2:$AR$55, 8, FALSE), D334=8, VLOOKUP(H334, Priv_Workers!$B$2:$AR$55, 9, FALSE), D334=9, VLOOKUP(H334, Priv_Workers!$B$2:$AR$55, 10, FALSE), D334=10, VLOOKUP(H334, Priv_Workers!$B$2:$AR$55, 11, FALSE), D334=11, VLOOKUP(H334, Priv_Workers!$B$2:$AR$55, 12, FALSE), D334=12, VLOOKUP(H334, Priv_Workers!$B$2:$AR$55, 13, FALSE)), C334=2015, _xlfn.IFS(D334=1, VLOOKUP(H334, Priv_Workers!$B$2:$AR$55, 14, FALSE), D334=2, VLOOKUP(H334, Priv_Workers!$B$2:$AR$55, 15, FALSE), D334=3, VLOOKUP(H334, Priv_Workers!$B$2:$AR$55, 16, FALSE), D334=4, VLOOKUP(H334, Priv_Workers!$B$2:$AR$55, 17, FALSE), D334=5, VLOOKUP(H334, Priv_Workers!$B$2:$AR$55, 18, FALSE), D334=6, VLOOKUP(H334, Priv_Workers!$B$2:$AR$55, 19, FALSE), D334=7, VLOOKUP(H334, Priv_Workers!$B$2:$AR$55, 20, FALSE), D334=8, VLOOKUP(H334, Priv_Workers!$B$2:$AR$55, 21, FALSE), D334=9, VLOOKUP(H334, Priv_Workers!$B$2:$AR$55, 22, FALSE), D334=10, VLOOKUP(H334, Priv_Workers!$B$2:$AR$55, 23, FALSE), D334=11, VLOOKUP(H334, Priv_Workers!$B$2:$AR$55, 24, FALSE), D334=12, VLOOKUP(H334, Priv_Workers!$B$2:$AR$55, 25, FALSE)), C334=2016, _xlfn.IFS(D334=1, VLOOKUP(H334, Priv_Workers!$B$2:$AR$55, 26, FALSE), D334=2, VLOOKUP(H334, Priv_Workers!$B$2:$AR$55, 27, FALSE), D334=3, VLOOKUP(H334, Priv_Workers!$B$2:$AR$55, 28, FALSE), D334=4, VLOOKUP(H334, Priv_Workers!$B$2:$AR$55, 29, FALSE), D334=5, VLOOKUP(H334, Priv_Workers!$B$2:$AR$55, 30, FALSE), D334=6, VLOOKUP(H334, Priv_Workers!$B$2:$AR$55, 31, FALSE), D334=7, VLOOKUP(H334, Priv_Workers!$B$2:$AR$55, 32, FALSE), D334=8, VLOOKUP(H334, Priv_Workers!$B$2:$AR$55, 33, FALSE), D334=9, VLOOKUP(H334, Priv_Workers!$B$2:$AR$55, 34, FALSE), D334=10, VLOOKUP(H334, Priv_Workers!$B$2:$AR$55, 35, FALSE), D334=11, VLOOKUP(H334, Priv_Workers!$B$2:$AR$55, 36, FALSE), D334=12, VLOOKUP(H334, Priv_Workers!$B$2:$AR$55, 37, FALSE)), C334=2017, _xlfn.IFS(D334=1, VLOOKUP(H334, Priv_Workers!$B$2:$AR$55, 38, FALSE), D334=2, VLOOKUP(H334, Priv_Workers!$B$2:$AR$55, 39, FALSE), D334=3, VLOOKUP(H334, Priv_Workers!$B$2:$AR$55, 40, FALSE), D334=4, VLOOKUP(H334, Priv_Workers!$B$2:$AR$55, 41, FALSE), D334=5, VLOOKUP(H334, Priv_Workers!$B$2:$AR$55, 42, FALSE), D334=6, VLOOKUP(H334, Priv_Workers!$B$2:$AR$55, 43)))</f>
        <v>1479043</v>
      </c>
      <c r="X334" s="15">
        <f t="shared" si="43"/>
        <v>2.0229296916992948E-3</v>
      </c>
      <c r="Y334" s="8">
        <f>_xlfn.IFS(C334=2014, _xlfn.IFS(E334=1, VLOOKUP(H334, Wage_Info!$B$2:$AD$55, 2, FALSE), E334=2, VLOOKUP(H334, Wage_Info!$B$2:$AD$55, 3, FALSE), E334=3, VLOOKUP(H334, Wage_Info!$B$2:$AD$55, 4, FALSE), E334=4, VLOOKUP(H334, Wage_Info!$B$2:$AD$55, 5, FALSE)), C334=2015, _xlfn.IFS(E334=1, VLOOKUP(H334, Wage_Info!$B$2:$AD$55, 6, FALSE), E334=2, VLOOKUP(H334, Wage_Info!$B$2:$AD$55, 7, FALSE), E334=3, VLOOKUP(H334, Wage_Info!$B$2:$AD$55, 8, FALSE), E334=4, VLOOKUP(H334, Wage_Info!$B$2:$AD$55, 9, FALSE)), C334=2016, _xlfn.IFS(E334=1, VLOOKUP(H334, Wage_Info!$B$2:$AD$55, 10, FALSE), E334=2, VLOOKUP(H334, Wage_Info!$B$2:$AD$55, 11, FALSE), E334=3, VLOOKUP(H334, Wage_Info!$B$2:$AD$55, 12, FALSE), E334=4, VLOOKUP(H334, Wage_Info!$B$2:$AD$55, 13, FALSE)), C334=2017, _xlfn.IFS(E334=1, VLOOKUP(H334, Wage_Info!$B$2:$AD$55, 14, FALSE), E334=2, VLOOKUP(H334, Wage_Info!$B$2:$AD$55, 15, FALSE)))</f>
        <v>33451895</v>
      </c>
      <c r="Z334" s="8">
        <f>_xlfn.IFS(C334=2014, _xlfn.IFS(E334=1, VLOOKUP(H334, Wage_Info!$B$2:$AD$55, 16, FALSE), E334=2, VLOOKUP(H334, Wage_Info!$B$2:$AD$55, 17, FALSE), E334=3, VLOOKUP(H334, Wage_Info!$B$2:$AD$55, 18, FALSE), E334=4, VLOOKUP(H334, Wage_Info!$B$2:$AD$55, 19, FALSE)), C334=2015, _xlfn.IFS(E334=1, VLOOKUP(H334, Wage_Info!$B$2:$AD$55, 20, FALSE), E334=2, VLOOKUP(H334, Wage_Info!$B$2:$AD$55, 21, FALSE), E334=3, VLOOKUP(H334, Wage_Info!$B$2:$AD$55, 22, FALSE), E334=4, VLOOKUP(H334, Wage_Info!$B$2:$AD$55, 23, FALSE)), C334=2016, _xlfn.IFS(E334=1, VLOOKUP(H334, Wage_Info!$B$2:$AD$55, 24, FALSE), E334=2, VLOOKUP(H334, Wage_Info!$B$2:$AD$55, 25, FALSE), E334=3, VLOOKUP(H334, Wage_Info!$B$2:$AD$55, 26, FALSE), E334=4, VLOOKUP(H334, Wage_Info!$B$2:$AD$55, 27, FALSE)), C334=2017, _xlfn.IFS(E334=1, VLOOKUP(H334, Wage_Info!$B$2:$AD$55, 28, FALSE), E334=2, VLOOKUP(H334, Wage_Info!$B$2:$AD$55, 29, FALSE)))</f>
        <v>17746052669</v>
      </c>
      <c r="AA334" s="16">
        <f t="shared" si="44"/>
        <v>1.8850330055898022E-3</v>
      </c>
      <c r="AB334">
        <f>Key!C162</f>
        <v>1</v>
      </c>
      <c r="AC334">
        <f t="shared" si="45"/>
        <v>0</v>
      </c>
      <c r="AD334">
        <f t="shared" si="46"/>
        <v>0</v>
      </c>
      <c r="AE334">
        <f t="shared" si="47"/>
        <v>0</v>
      </c>
    </row>
    <row r="335" spans="1:31" x14ac:dyDescent="0.3">
      <c r="A335">
        <v>163</v>
      </c>
      <c r="B335">
        <v>163</v>
      </c>
      <c r="C335">
        <v>2014</v>
      </c>
      <c r="D335">
        <v>10</v>
      </c>
      <c r="E335">
        <f t="shared" si="40"/>
        <v>4</v>
      </c>
      <c r="F335">
        <v>2016</v>
      </c>
      <c r="G335" t="s">
        <v>28</v>
      </c>
      <c r="H335" s="13">
        <f>VALUE(IF(G335="foreign",53,SUBSTITUTE(G335,G335,VLOOKUP(G335,Key!$F$2:$G$55,2,))))</f>
        <v>19</v>
      </c>
      <c r="J335" t="e">
        <f>VALUE(_xlfn.IFS(I335="foreign",53,I335="fictional",54,NOT(OR(I335="foreign",I335="fictional")),SUBSTITUTE(I335,I335,VLOOKUP(I335,Key!$F$2:$G$55,2,))))</f>
        <v>#N/A</v>
      </c>
      <c r="K335" t="e">
        <f t="shared" si="41"/>
        <v>#N/A</v>
      </c>
      <c r="L335">
        <f>VLOOKUP(H335, Key!$G$2:$J$54, 2)</f>
        <v>4</v>
      </c>
      <c r="M335" t="e">
        <f>VLOOKUP(J335, Key!$G$2:$J$54, 2)</f>
        <v>#N/A</v>
      </c>
      <c r="N335">
        <f>VLOOKUP("*"&amp;G335&amp;"*",Key!$M$2:$N$6,2,FALSE)</f>
        <v>3</v>
      </c>
      <c r="O335">
        <f>VLOOKUP("*"&amp;G335&amp;"*",Key!$Q$2:$R$11,2,FALSE)</f>
        <v>9</v>
      </c>
      <c r="P335">
        <v>741</v>
      </c>
      <c r="Q335" s="8">
        <v>13000000</v>
      </c>
      <c r="R335" t="s">
        <v>246</v>
      </c>
      <c r="S335">
        <f>VLOOKUP(R335, Key!$T$2:$U$19, 2, FALSE)</f>
        <v>6</v>
      </c>
      <c r="T335">
        <f t="shared" si="42"/>
        <v>0</v>
      </c>
      <c r="U335">
        <f>_xlfn.IFS(F335=2017, VLOOKUP(H335, 'State Pop'!$B$2:$F$55,5),F335=2016, VLOOKUP(H335, 'State Pop'!$B$2:$F$55,4), F335=2015, VLOOKUP(H335, 'State Pop'!$B$2:$F$55,3), F335=2014, VLOOKUP(H335, 'State Pop'!$B$2:$F$55,2))</f>
        <v>4686157</v>
      </c>
      <c r="V335">
        <f>_xlfn.IFS(C335=2014, _xlfn.IFS(D335=1, VLOOKUP(H335, Film_Workers!$B$2:$AR$55, 2, FALSE), D335=2, VLOOKUP(H335, Film_Workers!$B$2:$AR$55, 3, FALSE), D335=3, VLOOKUP(H335, Film_Workers!$B$2:$AR$55, 4, FALSE), D335=4, VLOOKUP(H335, Film_Workers!$B$2:$AR$55, 5, FALSE), D335=5, VLOOKUP(H335, Film_Workers!$B$2:$AR$55, 6, FALSE), D335=6, VLOOKUP(H335, Film_Workers!$B$2:$AR$55, 7, FALSE), D335=7, VLOOKUP(H335, Film_Workers!$B$2:$AR$55, 8, FALSE), D335=8, VLOOKUP(H335, Film_Workers!$B$2:$AR$55, 9, FALSE), D335=9, VLOOKUP(H335, Film_Workers!$B$2:$AR$55, 10, FALSE), D335=10, VLOOKUP(H335, Film_Workers!$B$2:$AR$55, 11, FALSE), D335=11, VLOOKUP(H335, Film_Workers!$B$2:$AR$55, 12, FALSE), D335=12, VLOOKUP(H335, Film_Workers!$B$2:$AR$55, 13, FALSE)), C335=2015, _xlfn.IFS(D335=1, VLOOKUP(H335, Film_Workers!$B$2:$AR$55, 14, FALSE), D335=2, VLOOKUP(H335, Film_Workers!$B$2:$AR$55, 15, FALSE), D335=3, VLOOKUP(H335, Film_Workers!$B$2:$AR$55, 16, FALSE), D335=4, VLOOKUP(H335, Film_Workers!$B$2:$AR$55, 17, FALSE), D335=5, VLOOKUP(H335, Film_Workers!$B$2:$AR$55, 18, FALSE), D335=6, VLOOKUP(H335, Film_Workers!$B$2:$AR$55, 19, FALSE), D335=7, VLOOKUP(H335, Film_Workers!$B$2:$AR$55, 20, FALSE), D335=8, VLOOKUP(H335, Film_Workers!$B$2:$AR$55, 21, FALSE), D335=9, VLOOKUP(H335, Film_Workers!$B$2:$AR$55, 22, FALSE), D335=10, VLOOKUP(H335, Film_Workers!$B$2:$AR$55, 23, FALSE), D335=11, VLOOKUP(H335, Film_Workers!$B$2:$AR$55, 24, FALSE), D335=12, VLOOKUP(H335, Film_Workers!$B$2:$AR$55, 25, FALSE)), C335=2016, _xlfn.IFS(D335=1, VLOOKUP(H335, Film_Workers!$B$2:$AR$55, 26, FALSE), D335=2, VLOOKUP(H335, Film_Workers!$B$2:$AR$55, 27, FALSE), D335=3, VLOOKUP(H335, Film_Workers!$B$2:$AR$55, 28, FALSE), D335=4, VLOOKUP(H335, Film_Workers!$B$2:$AR$55, 29, FALSE), D335=5, VLOOKUP(H335, Film_Workers!$B$2:$AR$55, 30, FALSE), D335=6, VLOOKUP(H335, Film_Workers!$B$2:$AR$55, 31, FALSE), D335=7, VLOOKUP(H335, Film_Workers!$B$2:$AR$55, 32, FALSE), D335=8, VLOOKUP(H335, Film_Workers!$B$2:$AR$55, 33, FALSE), D335=9, VLOOKUP(H335, Film_Workers!$B$2:$AR$55, 34, FALSE), D335=10, VLOOKUP(H335, Film_Workers!$B$2:$AR$55, 35, FALSE), D335=11, VLOOKUP(H335, Film_Workers!$B$2:$AR$55, 36, FALSE), D335=12, VLOOKUP(H335, Film_Workers!$B$2:$AR$55, 37, FALSE)), C335=2017, _xlfn.IFS(D335=1, VLOOKUP(H335, Film_Workers!$B$2:$AR$55, 38, FALSE), D335=2, VLOOKUP(H335, Film_Workers!$B$2:$AR$55, 39, FALSE), D335=3, VLOOKUP(H335, Film_Workers!$B$2:$AR$55, 40, FALSE), D335=4, VLOOKUP(H335, Film_Workers!$B$2:$AR$55, 41, FALSE), D335=5, VLOOKUP(H335, Film_Workers!$B$2:$AR$55, 42, FALSE), D335=6, VLOOKUP(H335, Film_Workers!$B$2:$AR$55, 43)))</f>
        <v>4313</v>
      </c>
      <c r="W335">
        <f>_xlfn.IFS(C335=2014, _xlfn.IFS(D335=1, VLOOKUP(H335, Priv_Workers!$B$2:$AR$55, 2, FALSE), D335=2, VLOOKUP(H335, Priv_Workers!$B$2:$AR$55, 3, FALSE), D335=3, VLOOKUP(H335, Priv_Workers!$B$2:$AR$55, 4, FALSE), D335=4, VLOOKUP(H335, Priv_Workers!$B$2:$AR$55, 5, FALSE), D335=5, VLOOKUP(H335, Priv_Workers!$B$2:$AR$55, 6, FALSE), D335=6, VLOOKUP(H335, Priv_Workers!$B$2:$AR$55, 7, FALSE), D335=7, VLOOKUP(H335, Priv_Workers!$B$2:$AR$55, 8, FALSE), D335=8, VLOOKUP(H335, Priv_Workers!$B$2:$AR$55, 9, FALSE), D335=9, VLOOKUP(H335, Priv_Workers!$B$2:$AR$55, 10, FALSE), D335=10, VLOOKUP(H335, Priv_Workers!$B$2:$AR$55, 11, FALSE), D335=11, VLOOKUP(H335, Priv_Workers!$B$2:$AR$55, 12, FALSE), D335=12, VLOOKUP(H335, Priv_Workers!$B$2:$AR$55, 13, FALSE)), C335=2015, _xlfn.IFS(D335=1, VLOOKUP(H335, Priv_Workers!$B$2:$AR$55, 14, FALSE), D335=2, VLOOKUP(H335, Priv_Workers!$B$2:$AR$55, 15, FALSE), D335=3, VLOOKUP(H335, Priv_Workers!$B$2:$AR$55, 16, FALSE), D335=4, VLOOKUP(H335, Priv_Workers!$B$2:$AR$55, 17, FALSE), D335=5, VLOOKUP(H335, Priv_Workers!$B$2:$AR$55, 18, FALSE), D335=6, VLOOKUP(H335, Priv_Workers!$B$2:$AR$55, 19, FALSE), D335=7, VLOOKUP(H335, Priv_Workers!$B$2:$AR$55, 20, FALSE), D335=8, VLOOKUP(H335, Priv_Workers!$B$2:$AR$55, 21, FALSE), D335=9, VLOOKUP(H335, Priv_Workers!$B$2:$AR$55, 22, FALSE), D335=10, VLOOKUP(H335, Priv_Workers!$B$2:$AR$55, 23, FALSE), D335=11, VLOOKUP(H335, Priv_Workers!$B$2:$AR$55, 24, FALSE), D335=12, VLOOKUP(H335, Priv_Workers!$B$2:$AR$55, 25, FALSE)), C335=2016, _xlfn.IFS(D335=1, VLOOKUP(H335, Priv_Workers!$B$2:$AR$55, 26, FALSE), D335=2, VLOOKUP(H335, Priv_Workers!$B$2:$AR$55, 27, FALSE), D335=3, VLOOKUP(H335, Priv_Workers!$B$2:$AR$55, 28, FALSE), D335=4, VLOOKUP(H335, Priv_Workers!$B$2:$AR$55, 29, FALSE), D335=5, VLOOKUP(H335, Priv_Workers!$B$2:$AR$55, 30, FALSE), D335=6, VLOOKUP(H335, Priv_Workers!$B$2:$AR$55, 31, FALSE), D335=7, VLOOKUP(H335, Priv_Workers!$B$2:$AR$55, 32, FALSE), D335=8, VLOOKUP(H335, Priv_Workers!$B$2:$AR$55, 33, FALSE), D335=9, VLOOKUP(H335, Priv_Workers!$B$2:$AR$55, 34, FALSE), D335=10, VLOOKUP(H335, Priv_Workers!$B$2:$AR$55, 35, FALSE), D335=11, VLOOKUP(H335, Priv_Workers!$B$2:$AR$55, 36, FALSE), D335=12, VLOOKUP(H335, Priv_Workers!$B$2:$AR$55, 37, FALSE)), C335=2017, _xlfn.IFS(D335=1, VLOOKUP(H335, Priv_Workers!$B$2:$AR$55, 38, FALSE), D335=2, VLOOKUP(H335, Priv_Workers!$B$2:$AR$55, 39, FALSE), D335=3, VLOOKUP(H335, Priv_Workers!$B$2:$AR$55, 40, FALSE), D335=4, VLOOKUP(H335, Priv_Workers!$B$2:$AR$55, 41, FALSE), D335=5, VLOOKUP(H335, Priv_Workers!$B$2:$AR$55, 42, FALSE), D335=6, VLOOKUP(H335, Priv_Workers!$B$2:$AR$55, 43)))</f>
        <v>1634089</v>
      </c>
      <c r="X335" s="15">
        <f t="shared" si="43"/>
        <v>2.6393911225153586E-3</v>
      </c>
      <c r="Y335" s="8">
        <f>_xlfn.IFS(C335=2014, _xlfn.IFS(E335=1, VLOOKUP(H335, Wage_Info!$B$2:$AD$55, 2, FALSE), E335=2, VLOOKUP(H335, Wage_Info!$B$2:$AD$55, 3, FALSE), E335=3, VLOOKUP(H335, Wage_Info!$B$2:$AD$55, 4, FALSE), E335=4, VLOOKUP(H335, Wage_Info!$B$2:$AD$55, 5, FALSE)), C335=2015, _xlfn.IFS(E335=1, VLOOKUP(H335, Wage_Info!$B$2:$AD$55, 6, FALSE), E335=2, VLOOKUP(H335, Wage_Info!$B$2:$AD$55, 7, FALSE), E335=3, VLOOKUP(H335, Wage_Info!$B$2:$AD$55, 8, FALSE), E335=4, VLOOKUP(H335, Wage_Info!$B$2:$AD$55, 9, FALSE)), C335=2016, _xlfn.IFS(E335=1, VLOOKUP(H335, Wage_Info!$B$2:$AD$55, 10, FALSE), E335=2, VLOOKUP(H335, Wage_Info!$B$2:$AD$55, 11, FALSE), E335=3, VLOOKUP(H335, Wage_Info!$B$2:$AD$55, 12, FALSE), E335=4, VLOOKUP(H335, Wage_Info!$B$2:$AD$55, 13, FALSE)), C335=2017, _xlfn.IFS(E335=1, VLOOKUP(H335, Wage_Info!$B$2:$AD$55, 14, FALSE), E335=2, VLOOKUP(H335, Wage_Info!$B$2:$AD$55, 15, FALSE)))</f>
        <v>65518457</v>
      </c>
      <c r="Z335" s="8">
        <f>_xlfn.IFS(C335=2014, _xlfn.IFS(E335=1, VLOOKUP(H335, Wage_Info!$B$2:$AD$55, 16, FALSE), E335=2, VLOOKUP(H335, Wage_Info!$B$2:$AD$55, 17, FALSE), E335=3, VLOOKUP(H335, Wage_Info!$B$2:$AD$55, 18, FALSE), E335=4, VLOOKUP(H335, Wage_Info!$B$2:$AD$55, 19, FALSE)), C335=2015, _xlfn.IFS(E335=1, VLOOKUP(H335, Wage_Info!$B$2:$AD$55, 20, FALSE), E335=2, VLOOKUP(H335, Wage_Info!$B$2:$AD$55, 21, FALSE), E335=3, VLOOKUP(H335, Wage_Info!$B$2:$AD$55, 22, FALSE), E335=4, VLOOKUP(H335, Wage_Info!$B$2:$AD$55, 23, FALSE)), C335=2016, _xlfn.IFS(E335=1, VLOOKUP(H335, Wage_Info!$B$2:$AD$55, 24, FALSE), E335=2, VLOOKUP(H335, Wage_Info!$B$2:$AD$55, 25, FALSE), E335=3, VLOOKUP(H335, Wage_Info!$B$2:$AD$55, 26, FALSE), E335=4, VLOOKUP(H335, Wage_Info!$B$2:$AD$55, 27, FALSE)), C335=2017, _xlfn.IFS(E335=1, VLOOKUP(H335, Wage_Info!$B$2:$AD$55, 28, FALSE), E335=2, VLOOKUP(H335, Wage_Info!$B$2:$AD$55, 29, FALSE)))</f>
        <v>20000213101</v>
      </c>
      <c r="AA335" s="16">
        <f t="shared" si="44"/>
        <v>3.2758879452501489E-3</v>
      </c>
      <c r="AB335">
        <f>Key!C164</f>
        <v>1</v>
      </c>
      <c r="AC335">
        <f t="shared" si="45"/>
        <v>0</v>
      </c>
      <c r="AD335">
        <f t="shared" si="46"/>
        <v>0</v>
      </c>
      <c r="AE335">
        <f t="shared" si="47"/>
        <v>0</v>
      </c>
    </row>
    <row r="336" spans="1:31" x14ac:dyDescent="0.3">
      <c r="A336">
        <v>235</v>
      </c>
      <c r="B336">
        <v>54</v>
      </c>
      <c r="C336">
        <v>2014</v>
      </c>
      <c r="D336">
        <v>10</v>
      </c>
      <c r="E336">
        <f t="shared" si="40"/>
        <v>4</v>
      </c>
      <c r="F336">
        <v>2017</v>
      </c>
      <c r="G336" t="s">
        <v>293</v>
      </c>
      <c r="H336" s="13">
        <f>VALUE(IF(G336="foreign",53,SUBSTITUTE(G336,G336,VLOOKUP(G336,Key!$F$2:$G$55,2,))))</f>
        <v>19</v>
      </c>
      <c r="I336" t="s">
        <v>289</v>
      </c>
      <c r="J336">
        <f>VALUE(_xlfn.IFS(I336="foreign",53,I336="fictional",54,NOT(OR(I336="foreign",I336="fictional")),SUBSTITUTE(I336,I336,VLOOKUP(I336,Key!$F$2:$G$55,2,))))</f>
        <v>10</v>
      </c>
      <c r="K336">
        <f t="shared" si="41"/>
        <v>0</v>
      </c>
      <c r="L336">
        <f>VLOOKUP(H336, Key!$G$2:$J$54, 2)</f>
        <v>4</v>
      </c>
      <c r="M336">
        <f>VLOOKUP(J336, Key!$G$2:$J$54, 2)</f>
        <v>3</v>
      </c>
      <c r="N336">
        <f>VLOOKUP("*"&amp;G336&amp;"*",Key!$M$2:$N$6,2,FALSE)</f>
        <v>3</v>
      </c>
      <c r="O336">
        <f>VLOOKUP("*"&amp;G336&amp;"*",Key!$Q$2:$R$11,2,FALSE)</f>
        <v>9</v>
      </c>
      <c r="P336">
        <v>3246</v>
      </c>
      <c r="Q336" s="8">
        <v>120000000</v>
      </c>
      <c r="R336" t="s">
        <v>176</v>
      </c>
      <c r="S336">
        <f>VLOOKUP(R336, Key!$T$2:$U$23, 2, FALSE)</f>
        <v>3</v>
      </c>
      <c r="T336">
        <f t="shared" si="42"/>
        <v>0</v>
      </c>
      <c r="U336">
        <f>_xlfn.IFS(F336=2017, VLOOKUP(H336, 'State Pop'!$B$2:$F$55,5),F336=2016, VLOOKUP(H336, 'State Pop'!$B$2:$F$55,4), F336=2015, VLOOKUP(H336, 'State Pop'!$B$2:$F$55,3), F336=2014, VLOOKUP(H336, 'State Pop'!$B$2:$F$55,2))</f>
        <v>4684333</v>
      </c>
      <c r="V336">
        <f>_xlfn.IFS(C336=2014, _xlfn.IFS(D336=1, VLOOKUP(H336, Film_Workers!$B$2:$AR$55, 2, FALSE), D336=2, VLOOKUP(H336, Film_Workers!$B$2:$AR$55, 3, FALSE), D336=3, VLOOKUP(H336, Film_Workers!$B$2:$AR$55, 4, FALSE), D336=4, VLOOKUP(H336, Film_Workers!$B$2:$AR$55, 5, FALSE), D336=5, VLOOKUP(H336, Film_Workers!$B$2:$AR$55, 6, FALSE), D336=6, VLOOKUP(H336, Film_Workers!$B$2:$AR$55, 7, FALSE), D336=7, VLOOKUP(H336, Film_Workers!$B$2:$AR$55, 8, FALSE), D336=8, VLOOKUP(H336, Film_Workers!$B$2:$AR$55, 9, FALSE), D336=9, VLOOKUP(H336, Film_Workers!$B$2:$AR$55, 10, FALSE), D336=10, VLOOKUP(H336, Film_Workers!$B$2:$AR$55, 11, FALSE), D336=11, VLOOKUP(H336, Film_Workers!$B$2:$AR$55, 12, FALSE), D336=12, VLOOKUP(H336, Film_Workers!$B$2:$AR$55, 13, FALSE)), C336=2015, _xlfn.IFS(D336=1, VLOOKUP(H336, Film_Workers!$B$2:$AR$55, 14, FALSE), D336=2, VLOOKUP(H336, Film_Workers!$B$2:$AR$55, 15, FALSE), D336=3, VLOOKUP(H336, Film_Workers!$B$2:$AR$55, 16, FALSE), D336=4, VLOOKUP(H336, Film_Workers!$B$2:$AR$55, 17, FALSE), D336=5, VLOOKUP(H336, Film_Workers!$B$2:$AR$55, 18, FALSE), D336=6, VLOOKUP(H336, Film_Workers!$B$2:$AR$55, 19, FALSE), D336=7, VLOOKUP(H336, Film_Workers!$B$2:$AR$55, 20, FALSE), D336=8, VLOOKUP(H336, Film_Workers!$B$2:$AR$55, 21, FALSE), D336=9, VLOOKUP(H336, Film_Workers!$B$2:$AR$55, 22, FALSE), D336=10, VLOOKUP(H336, Film_Workers!$B$2:$AR$55, 23, FALSE), D336=11, VLOOKUP(H336, Film_Workers!$B$2:$AR$55, 24, FALSE), D336=12, VLOOKUP(H336, Film_Workers!$B$2:$AR$55, 25, FALSE)), C336=2016, _xlfn.IFS(D336=1, VLOOKUP(H336, Film_Workers!$B$2:$AR$55, 26, FALSE), D336=2, VLOOKUP(H336, Film_Workers!$B$2:$AR$55, 27, FALSE), D336=3, VLOOKUP(H336, Film_Workers!$B$2:$AR$55, 28, FALSE), D336=4, VLOOKUP(H336, Film_Workers!$B$2:$AR$55, 29, FALSE), D336=5, VLOOKUP(H336, Film_Workers!$B$2:$AR$55, 30, FALSE), D336=6, VLOOKUP(H336, Film_Workers!$B$2:$AR$55, 31, FALSE), D336=7, VLOOKUP(H336, Film_Workers!$B$2:$AR$55, 32, FALSE), D336=8, VLOOKUP(H336, Film_Workers!$B$2:$AR$55, 33, FALSE), D336=9, VLOOKUP(H336, Film_Workers!$B$2:$AR$55, 34, FALSE), D336=10, VLOOKUP(H336, Film_Workers!$B$2:$AR$55, 35, FALSE), D336=11, VLOOKUP(H336, Film_Workers!$B$2:$AR$55, 36, FALSE), D336=12, VLOOKUP(H336, Film_Workers!$B$2:$AR$55, 37, FALSE)), C336=2017, _xlfn.IFS(D336=1, VLOOKUP(H336, Film_Workers!$B$2:$AR$55, 38, FALSE), D336=2, VLOOKUP(H336, Film_Workers!$B$2:$AR$55, 39, FALSE), D336=3, VLOOKUP(H336, Film_Workers!$B$2:$AR$55, 40, FALSE), D336=4, VLOOKUP(H336, Film_Workers!$B$2:$AR$55, 41, FALSE), D336=5, VLOOKUP(H336, Film_Workers!$B$2:$AR$55, 42, FALSE), D336=6, VLOOKUP(H336, Film_Workers!$B$2:$AR$55, 43)))</f>
        <v>4313</v>
      </c>
      <c r="W336">
        <f>_xlfn.IFS(C336=2014, _xlfn.IFS(D336=1, VLOOKUP(H336, Priv_Workers!$B$2:$AR$55, 2, FALSE), D336=2, VLOOKUP(H336, Priv_Workers!$B$2:$AR$55, 3, FALSE), D336=3, VLOOKUP(H336, Priv_Workers!$B$2:$AR$55, 4, FALSE), D336=4, VLOOKUP(H336, Priv_Workers!$B$2:$AR$55, 5, FALSE), D336=5, VLOOKUP(H336, Priv_Workers!$B$2:$AR$55, 6, FALSE), D336=6, VLOOKUP(H336, Priv_Workers!$B$2:$AR$55, 7, FALSE), D336=7, VLOOKUP(H336, Priv_Workers!$B$2:$AR$55, 8, FALSE), D336=8, VLOOKUP(H336, Priv_Workers!$B$2:$AR$55, 9, FALSE), D336=9, VLOOKUP(H336, Priv_Workers!$B$2:$AR$55, 10, FALSE), D336=10, VLOOKUP(H336, Priv_Workers!$B$2:$AR$55, 11, FALSE), D336=11, VLOOKUP(H336, Priv_Workers!$B$2:$AR$55, 12, FALSE), D336=12, VLOOKUP(H336, Priv_Workers!$B$2:$AR$55, 13, FALSE)), C336=2015, _xlfn.IFS(D336=1, VLOOKUP(H336, Priv_Workers!$B$2:$AR$55, 14, FALSE), D336=2, VLOOKUP(H336, Priv_Workers!$B$2:$AR$55, 15, FALSE), D336=3, VLOOKUP(H336, Priv_Workers!$B$2:$AR$55, 16, FALSE), D336=4, VLOOKUP(H336, Priv_Workers!$B$2:$AR$55, 17, FALSE), D336=5, VLOOKUP(H336, Priv_Workers!$B$2:$AR$55, 18, FALSE), D336=6, VLOOKUP(H336, Priv_Workers!$B$2:$AR$55, 19, FALSE), D336=7, VLOOKUP(H336, Priv_Workers!$B$2:$AR$55, 20, FALSE), D336=8, VLOOKUP(H336, Priv_Workers!$B$2:$AR$55, 21, FALSE), D336=9, VLOOKUP(H336, Priv_Workers!$B$2:$AR$55, 22, FALSE), D336=10, VLOOKUP(H336, Priv_Workers!$B$2:$AR$55, 23, FALSE), D336=11, VLOOKUP(H336, Priv_Workers!$B$2:$AR$55, 24, FALSE), D336=12, VLOOKUP(H336, Priv_Workers!$B$2:$AR$55, 25, FALSE)), C336=2016, _xlfn.IFS(D336=1, VLOOKUP(H336, Priv_Workers!$B$2:$AR$55, 26, FALSE), D336=2, VLOOKUP(H336, Priv_Workers!$B$2:$AR$55, 27, FALSE), D336=3, VLOOKUP(H336, Priv_Workers!$B$2:$AR$55, 28, FALSE), D336=4, VLOOKUP(H336, Priv_Workers!$B$2:$AR$55, 29, FALSE), D336=5, VLOOKUP(H336, Priv_Workers!$B$2:$AR$55, 30, FALSE), D336=6, VLOOKUP(H336, Priv_Workers!$B$2:$AR$55, 31, FALSE), D336=7, VLOOKUP(H336, Priv_Workers!$B$2:$AR$55, 32, FALSE), D336=8, VLOOKUP(H336, Priv_Workers!$B$2:$AR$55, 33, FALSE), D336=9, VLOOKUP(H336, Priv_Workers!$B$2:$AR$55, 34, FALSE), D336=10, VLOOKUP(H336, Priv_Workers!$B$2:$AR$55, 35, FALSE), D336=11, VLOOKUP(H336, Priv_Workers!$B$2:$AR$55, 36, FALSE), D336=12, VLOOKUP(H336, Priv_Workers!$B$2:$AR$55, 37, FALSE)), C336=2017, _xlfn.IFS(D336=1, VLOOKUP(H336, Priv_Workers!$B$2:$AR$55, 38, FALSE), D336=2, VLOOKUP(H336, Priv_Workers!$B$2:$AR$55, 39, FALSE), D336=3, VLOOKUP(H336, Priv_Workers!$B$2:$AR$55, 40, FALSE), D336=4, VLOOKUP(H336, Priv_Workers!$B$2:$AR$55, 41, FALSE), D336=5, VLOOKUP(H336, Priv_Workers!$B$2:$AR$55, 42, FALSE), D336=6, VLOOKUP(H336, Priv_Workers!$B$2:$AR$55, 43)))</f>
        <v>1634089</v>
      </c>
      <c r="X336" s="15">
        <f t="shared" si="43"/>
        <v>2.6393911225153586E-3</v>
      </c>
      <c r="Y336" s="8">
        <f>_xlfn.IFS(C336=2014, _xlfn.IFS(E336=1, VLOOKUP(H336, Wage_Info!$B$2:$AD$55, 2, FALSE), E336=2, VLOOKUP(H336, Wage_Info!$B$2:$AD$55, 3, FALSE), E336=3, VLOOKUP(H336, Wage_Info!$B$2:$AD$55, 4, FALSE), E336=4, VLOOKUP(H336, Wage_Info!$B$2:$AD$55, 5, FALSE)), C336=2015, _xlfn.IFS(E336=1, VLOOKUP(H336, Wage_Info!$B$2:$AD$55, 6, FALSE), E336=2, VLOOKUP(H336, Wage_Info!$B$2:$AD$55, 7, FALSE), E336=3, VLOOKUP(H336, Wage_Info!$B$2:$AD$55, 8, FALSE), E336=4, VLOOKUP(H336, Wage_Info!$B$2:$AD$55, 9, FALSE)), C336=2016, _xlfn.IFS(E336=1, VLOOKUP(H336, Wage_Info!$B$2:$AD$55, 10, FALSE), E336=2, VLOOKUP(H336, Wage_Info!$B$2:$AD$55, 11, FALSE), E336=3, VLOOKUP(H336, Wage_Info!$B$2:$AD$55, 12, FALSE), E336=4, VLOOKUP(H336, Wage_Info!$B$2:$AD$55, 13, FALSE)), C336=2017, _xlfn.IFS(E336=1, VLOOKUP(H336, Wage_Info!$B$2:$AD$55, 14, FALSE), E336=2, VLOOKUP(H336, Wage_Info!$B$2:$AD$55, 15, FALSE)))</f>
        <v>65518457</v>
      </c>
      <c r="Z336" s="8">
        <f>_xlfn.IFS(C336=2014, _xlfn.IFS(E336=1, VLOOKUP(H336, Wage_Info!$B$2:$AD$55, 16, FALSE), E336=2, VLOOKUP(H336, Wage_Info!$B$2:$AD$55, 17, FALSE), E336=3, VLOOKUP(H336, Wage_Info!$B$2:$AD$55, 18, FALSE), E336=4, VLOOKUP(H336, Wage_Info!$B$2:$AD$55, 19, FALSE)), C336=2015, _xlfn.IFS(E336=1, VLOOKUP(H336, Wage_Info!$B$2:$AD$55, 20, FALSE), E336=2, VLOOKUP(H336, Wage_Info!$B$2:$AD$55, 21, FALSE), E336=3, VLOOKUP(H336, Wage_Info!$B$2:$AD$55, 22, FALSE), E336=4, VLOOKUP(H336, Wage_Info!$B$2:$AD$55, 23, FALSE)), C336=2016, _xlfn.IFS(E336=1, VLOOKUP(H336, Wage_Info!$B$2:$AD$55, 24, FALSE), E336=2, VLOOKUP(H336, Wage_Info!$B$2:$AD$55, 25, FALSE), E336=3, VLOOKUP(H336, Wage_Info!$B$2:$AD$55, 26, FALSE), E336=4, VLOOKUP(H336, Wage_Info!$B$2:$AD$55, 27, FALSE)), C336=2017, _xlfn.IFS(E336=1, VLOOKUP(H336, Wage_Info!$B$2:$AD$55, 28, FALSE), E336=2, VLOOKUP(H336, Wage_Info!$B$2:$AD$55, 29, FALSE)))</f>
        <v>20000213101</v>
      </c>
      <c r="AA336" s="16">
        <f t="shared" si="44"/>
        <v>3.2758879452501489E-3</v>
      </c>
      <c r="AB336">
        <f>Key!C236</f>
        <v>1</v>
      </c>
      <c r="AC336">
        <f t="shared" si="45"/>
        <v>0</v>
      </c>
      <c r="AD336">
        <f t="shared" si="46"/>
        <v>0</v>
      </c>
      <c r="AE336">
        <f t="shared" si="47"/>
        <v>0</v>
      </c>
    </row>
    <row r="337" spans="1:31" x14ac:dyDescent="0.3">
      <c r="A337">
        <v>279</v>
      </c>
      <c r="B337">
        <v>98</v>
      </c>
      <c r="C337">
        <v>2014</v>
      </c>
      <c r="D337">
        <v>10</v>
      </c>
      <c r="E337">
        <f t="shared" si="40"/>
        <v>4</v>
      </c>
      <c r="F337">
        <v>2017</v>
      </c>
      <c r="G337" t="s">
        <v>293</v>
      </c>
      <c r="H337" s="13">
        <f>VALUE(IF(G337="foreign",53,SUBSTITUTE(G337,G337,VLOOKUP(G337,Key!$F$2:$G$55,2,))))</f>
        <v>19</v>
      </c>
      <c r="I337" t="s">
        <v>216</v>
      </c>
      <c r="J337">
        <f>VALUE(_xlfn.IFS(I337="foreign",53,I337="fictional",54,NOT(OR(I337="foreign",I337="fictional")),SUBSTITUTE(I337,I337,VLOOKUP(I337,Key!$F$2:$G$55,2,))))</f>
        <v>54</v>
      </c>
      <c r="K337">
        <f t="shared" si="41"/>
        <v>0</v>
      </c>
      <c r="L337">
        <f>VLOOKUP(H337, Key!$G$2:$J$54, 2)</f>
        <v>4</v>
      </c>
      <c r="M337">
        <f>VLOOKUP(J337, Key!$G$2:$J$54, 2)</f>
        <v>0</v>
      </c>
      <c r="N337">
        <f>VLOOKUP("*"&amp;G337&amp;"*",Key!$M$2:$N$6,2,FALSE)</f>
        <v>3</v>
      </c>
      <c r="O337">
        <f>VLOOKUP("*"&amp;G337&amp;"*",Key!$Q$2:$R$11,2,FALSE)</f>
        <v>9</v>
      </c>
      <c r="P337">
        <v>2418</v>
      </c>
      <c r="Q337" s="8">
        <v>21000000</v>
      </c>
      <c r="R337" t="s">
        <v>281</v>
      </c>
      <c r="S337">
        <f>VLOOKUP(R337, Key!$T$2:$U$25, 2, FALSE)</f>
        <v>10</v>
      </c>
      <c r="T337">
        <f t="shared" si="42"/>
        <v>1</v>
      </c>
      <c r="U337">
        <f>_xlfn.IFS(F337=2017, VLOOKUP(H337, 'State Pop'!$B$2:$F$55,5),F337=2016, VLOOKUP(H337, 'State Pop'!$B$2:$F$55,4), F337=2015, VLOOKUP(H337, 'State Pop'!$B$2:$F$55,3), F337=2014, VLOOKUP(H337, 'State Pop'!$B$2:$F$55,2))</f>
        <v>4684333</v>
      </c>
      <c r="V337">
        <f>_xlfn.IFS(C337=2014, _xlfn.IFS(D337=1, VLOOKUP(H337, Film_Workers!$B$2:$AR$55, 2, FALSE), D337=2, VLOOKUP(H337, Film_Workers!$B$2:$AR$55, 3, FALSE), D337=3, VLOOKUP(H337, Film_Workers!$B$2:$AR$55, 4, FALSE), D337=4, VLOOKUP(H337, Film_Workers!$B$2:$AR$55, 5, FALSE), D337=5, VLOOKUP(H337, Film_Workers!$B$2:$AR$55, 6, FALSE), D337=6, VLOOKUP(H337, Film_Workers!$B$2:$AR$55, 7, FALSE), D337=7, VLOOKUP(H337, Film_Workers!$B$2:$AR$55, 8, FALSE), D337=8, VLOOKUP(H337, Film_Workers!$B$2:$AR$55, 9, FALSE), D337=9, VLOOKUP(H337, Film_Workers!$B$2:$AR$55, 10, FALSE), D337=10, VLOOKUP(H337, Film_Workers!$B$2:$AR$55, 11, FALSE), D337=11, VLOOKUP(H337, Film_Workers!$B$2:$AR$55, 12, FALSE), D337=12, VLOOKUP(H337, Film_Workers!$B$2:$AR$55, 13, FALSE)), C337=2015, _xlfn.IFS(D337=1, VLOOKUP(H337, Film_Workers!$B$2:$AR$55, 14, FALSE), D337=2, VLOOKUP(H337, Film_Workers!$B$2:$AR$55, 15, FALSE), D337=3, VLOOKUP(H337, Film_Workers!$B$2:$AR$55, 16, FALSE), D337=4, VLOOKUP(H337, Film_Workers!$B$2:$AR$55, 17, FALSE), D337=5, VLOOKUP(H337, Film_Workers!$B$2:$AR$55, 18, FALSE), D337=6, VLOOKUP(H337, Film_Workers!$B$2:$AR$55, 19, FALSE), D337=7, VLOOKUP(H337, Film_Workers!$B$2:$AR$55, 20, FALSE), D337=8, VLOOKUP(H337, Film_Workers!$B$2:$AR$55, 21, FALSE), D337=9, VLOOKUP(H337, Film_Workers!$B$2:$AR$55, 22, FALSE), D337=10, VLOOKUP(H337, Film_Workers!$B$2:$AR$55, 23, FALSE), D337=11, VLOOKUP(H337, Film_Workers!$B$2:$AR$55, 24, FALSE), D337=12, VLOOKUP(H337, Film_Workers!$B$2:$AR$55, 25, FALSE)), C337=2016, _xlfn.IFS(D337=1, VLOOKUP(H337, Film_Workers!$B$2:$AR$55, 26, FALSE), D337=2, VLOOKUP(H337, Film_Workers!$B$2:$AR$55, 27, FALSE), D337=3, VLOOKUP(H337, Film_Workers!$B$2:$AR$55, 28, FALSE), D337=4, VLOOKUP(H337, Film_Workers!$B$2:$AR$55, 29, FALSE), D337=5, VLOOKUP(H337, Film_Workers!$B$2:$AR$55, 30, FALSE), D337=6, VLOOKUP(H337, Film_Workers!$B$2:$AR$55, 31, FALSE), D337=7, VLOOKUP(H337, Film_Workers!$B$2:$AR$55, 32, FALSE), D337=8, VLOOKUP(H337, Film_Workers!$B$2:$AR$55, 33, FALSE), D337=9, VLOOKUP(H337, Film_Workers!$B$2:$AR$55, 34, FALSE), D337=10, VLOOKUP(H337, Film_Workers!$B$2:$AR$55, 35, FALSE), D337=11, VLOOKUP(H337, Film_Workers!$B$2:$AR$55, 36, FALSE), D337=12, VLOOKUP(H337, Film_Workers!$B$2:$AR$55, 37, FALSE)), C337=2017, _xlfn.IFS(D337=1, VLOOKUP(H337, Film_Workers!$B$2:$AR$55, 38, FALSE), D337=2, VLOOKUP(H337, Film_Workers!$B$2:$AR$55, 39, FALSE), D337=3, VLOOKUP(H337, Film_Workers!$B$2:$AR$55, 40, FALSE), D337=4, VLOOKUP(H337, Film_Workers!$B$2:$AR$55, 41, FALSE), D337=5, VLOOKUP(H337, Film_Workers!$B$2:$AR$55, 42, FALSE), D337=6, VLOOKUP(H337, Film_Workers!$B$2:$AR$55, 43)))</f>
        <v>4313</v>
      </c>
      <c r="W337">
        <f>_xlfn.IFS(C337=2014, _xlfn.IFS(D337=1, VLOOKUP(H337, Priv_Workers!$B$2:$AR$55, 2, FALSE), D337=2, VLOOKUP(H337, Priv_Workers!$B$2:$AR$55, 3, FALSE), D337=3, VLOOKUP(H337, Priv_Workers!$B$2:$AR$55, 4, FALSE), D337=4, VLOOKUP(H337, Priv_Workers!$B$2:$AR$55, 5, FALSE), D337=5, VLOOKUP(H337, Priv_Workers!$B$2:$AR$55, 6, FALSE), D337=6, VLOOKUP(H337, Priv_Workers!$B$2:$AR$55, 7, FALSE), D337=7, VLOOKUP(H337, Priv_Workers!$B$2:$AR$55, 8, FALSE), D337=8, VLOOKUP(H337, Priv_Workers!$B$2:$AR$55, 9, FALSE), D337=9, VLOOKUP(H337, Priv_Workers!$B$2:$AR$55, 10, FALSE), D337=10, VLOOKUP(H337, Priv_Workers!$B$2:$AR$55, 11, FALSE), D337=11, VLOOKUP(H337, Priv_Workers!$B$2:$AR$55, 12, FALSE), D337=12, VLOOKUP(H337, Priv_Workers!$B$2:$AR$55, 13, FALSE)), C337=2015, _xlfn.IFS(D337=1, VLOOKUP(H337, Priv_Workers!$B$2:$AR$55, 14, FALSE), D337=2, VLOOKUP(H337, Priv_Workers!$B$2:$AR$55, 15, FALSE), D337=3, VLOOKUP(H337, Priv_Workers!$B$2:$AR$55, 16, FALSE), D337=4, VLOOKUP(H337, Priv_Workers!$B$2:$AR$55, 17, FALSE), D337=5, VLOOKUP(H337, Priv_Workers!$B$2:$AR$55, 18, FALSE), D337=6, VLOOKUP(H337, Priv_Workers!$B$2:$AR$55, 19, FALSE), D337=7, VLOOKUP(H337, Priv_Workers!$B$2:$AR$55, 20, FALSE), D337=8, VLOOKUP(H337, Priv_Workers!$B$2:$AR$55, 21, FALSE), D337=9, VLOOKUP(H337, Priv_Workers!$B$2:$AR$55, 22, FALSE), D337=10, VLOOKUP(H337, Priv_Workers!$B$2:$AR$55, 23, FALSE), D337=11, VLOOKUP(H337, Priv_Workers!$B$2:$AR$55, 24, FALSE), D337=12, VLOOKUP(H337, Priv_Workers!$B$2:$AR$55, 25, FALSE)), C337=2016, _xlfn.IFS(D337=1, VLOOKUP(H337, Priv_Workers!$B$2:$AR$55, 26, FALSE), D337=2, VLOOKUP(H337, Priv_Workers!$B$2:$AR$55, 27, FALSE), D337=3, VLOOKUP(H337, Priv_Workers!$B$2:$AR$55, 28, FALSE), D337=4, VLOOKUP(H337, Priv_Workers!$B$2:$AR$55, 29, FALSE), D337=5, VLOOKUP(H337, Priv_Workers!$B$2:$AR$55, 30, FALSE), D337=6, VLOOKUP(H337, Priv_Workers!$B$2:$AR$55, 31, FALSE), D337=7, VLOOKUP(H337, Priv_Workers!$B$2:$AR$55, 32, FALSE), D337=8, VLOOKUP(H337, Priv_Workers!$B$2:$AR$55, 33, FALSE), D337=9, VLOOKUP(H337, Priv_Workers!$B$2:$AR$55, 34, FALSE), D337=10, VLOOKUP(H337, Priv_Workers!$B$2:$AR$55, 35, FALSE), D337=11, VLOOKUP(H337, Priv_Workers!$B$2:$AR$55, 36, FALSE), D337=12, VLOOKUP(H337, Priv_Workers!$B$2:$AR$55, 37, FALSE)), C337=2017, _xlfn.IFS(D337=1, VLOOKUP(H337, Priv_Workers!$B$2:$AR$55, 38, FALSE), D337=2, VLOOKUP(H337, Priv_Workers!$B$2:$AR$55, 39, FALSE), D337=3, VLOOKUP(H337, Priv_Workers!$B$2:$AR$55, 40, FALSE), D337=4, VLOOKUP(H337, Priv_Workers!$B$2:$AR$55, 41, FALSE), D337=5, VLOOKUP(H337, Priv_Workers!$B$2:$AR$55, 42, FALSE), D337=6, VLOOKUP(H337, Priv_Workers!$B$2:$AR$55, 43)))</f>
        <v>1634089</v>
      </c>
      <c r="X337" s="15">
        <f t="shared" si="43"/>
        <v>2.6393911225153586E-3</v>
      </c>
      <c r="Y337" s="8">
        <f>_xlfn.IFS(C337=2014, _xlfn.IFS(E337=1, VLOOKUP(H337, Wage_Info!$B$2:$AD$55, 2, FALSE), E337=2, VLOOKUP(H337, Wage_Info!$B$2:$AD$55, 3, FALSE), E337=3, VLOOKUP(H337, Wage_Info!$B$2:$AD$55, 4, FALSE), E337=4, VLOOKUP(H337, Wage_Info!$B$2:$AD$55, 5, FALSE)), C337=2015, _xlfn.IFS(E337=1, VLOOKUP(H337, Wage_Info!$B$2:$AD$55, 6, FALSE), E337=2, VLOOKUP(H337, Wage_Info!$B$2:$AD$55, 7, FALSE), E337=3, VLOOKUP(H337, Wage_Info!$B$2:$AD$55, 8, FALSE), E337=4, VLOOKUP(H337, Wage_Info!$B$2:$AD$55, 9, FALSE)), C337=2016, _xlfn.IFS(E337=1, VLOOKUP(H337, Wage_Info!$B$2:$AD$55, 10, FALSE), E337=2, VLOOKUP(H337, Wage_Info!$B$2:$AD$55, 11, FALSE), E337=3, VLOOKUP(H337, Wage_Info!$B$2:$AD$55, 12, FALSE), E337=4, VLOOKUP(H337, Wage_Info!$B$2:$AD$55, 13, FALSE)), C337=2017, _xlfn.IFS(E337=1, VLOOKUP(H337, Wage_Info!$B$2:$AD$55, 14, FALSE), E337=2, VLOOKUP(H337, Wage_Info!$B$2:$AD$55, 15, FALSE)))</f>
        <v>65518457</v>
      </c>
      <c r="Z337" s="8">
        <f>_xlfn.IFS(C337=2014, _xlfn.IFS(E337=1, VLOOKUP(H337, Wage_Info!$B$2:$AD$55, 16, FALSE), E337=2, VLOOKUP(H337, Wage_Info!$B$2:$AD$55, 17, FALSE), E337=3, VLOOKUP(H337, Wage_Info!$B$2:$AD$55, 18, FALSE), E337=4, VLOOKUP(H337, Wage_Info!$B$2:$AD$55, 19, FALSE)), C337=2015, _xlfn.IFS(E337=1, VLOOKUP(H337, Wage_Info!$B$2:$AD$55, 20, FALSE), E337=2, VLOOKUP(H337, Wage_Info!$B$2:$AD$55, 21, FALSE), E337=3, VLOOKUP(H337, Wage_Info!$B$2:$AD$55, 22, FALSE), E337=4, VLOOKUP(H337, Wage_Info!$B$2:$AD$55, 23, FALSE)), C337=2016, _xlfn.IFS(E337=1, VLOOKUP(H337, Wage_Info!$B$2:$AD$55, 24, FALSE), E337=2, VLOOKUP(H337, Wage_Info!$B$2:$AD$55, 25, FALSE), E337=3, VLOOKUP(H337, Wage_Info!$B$2:$AD$55, 26, FALSE), E337=4, VLOOKUP(H337, Wage_Info!$B$2:$AD$55, 27, FALSE)), C337=2017, _xlfn.IFS(E337=1, VLOOKUP(H337, Wage_Info!$B$2:$AD$55, 28, FALSE), E337=2, VLOOKUP(H337, Wage_Info!$B$2:$AD$55, 29, FALSE)))</f>
        <v>20000213101</v>
      </c>
      <c r="AA337" s="16">
        <f t="shared" si="44"/>
        <v>3.2758879452501489E-3</v>
      </c>
      <c r="AB337">
        <f>Key!C280</f>
        <v>1</v>
      </c>
      <c r="AC337">
        <f t="shared" si="45"/>
        <v>0</v>
      </c>
      <c r="AD337">
        <f t="shared" si="46"/>
        <v>0</v>
      </c>
      <c r="AE337">
        <f t="shared" si="47"/>
        <v>0</v>
      </c>
    </row>
    <row r="338" spans="1:31" x14ac:dyDescent="0.3">
      <c r="A338">
        <v>311</v>
      </c>
      <c r="B338">
        <v>130</v>
      </c>
      <c r="C338">
        <v>2014</v>
      </c>
      <c r="D338">
        <v>10</v>
      </c>
      <c r="E338">
        <f t="shared" si="40"/>
        <v>4</v>
      </c>
      <c r="F338">
        <v>2017</v>
      </c>
      <c r="G338" t="s">
        <v>511</v>
      </c>
      <c r="H338" s="13">
        <f>VALUE(IF(G338="foreign",53,SUBSTITUTE(G338,G338,VLOOKUP(G338,Key!$F$2:$G$55,2,))))</f>
        <v>23</v>
      </c>
      <c r="I338" t="s">
        <v>216</v>
      </c>
      <c r="J338">
        <f>VALUE(_xlfn.IFS(I338="foreign",53,I338="fictional",54,NOT(OR(I338="foreign",I338="fictional")),SUBSTITUTE(I338,I338,VLOOKUP(I338,Key!$F$2:$G$55,2,))))</f>
        <v>54</v>
      </c>
      <c r="K338">
        <f t="shared" si="41"/>
        <v>0</v>
      </c>
      <c r="L338">
        <f>VLOOKUP(H338, Key!$G$2:$J$54, 2)</f>
        <v>0</v>
      </c>
      <c r="M338">
        <f>VLOOKUP(J338, Key!$G$2:$J$54, 2)</f>
        <v>0</v>
      </c>
      <c r="N338">
        <f>VLOOKUP("*"&amp;G338&amp;"*",Key!$M$2:$N$6,2,FALSE)</f>
        <v>1</v>
      </c>
      <c r="O338">
        <f>VLOOKUP("*"&amp;G338&amp;"*",Key!$Q$2:$R$11,2,FALSE)</f>
        <v>1</v>
      </c>
      <c r="P338">
        <v>1362</v>
      </c>
      <c r="Q338" s="8">
        <v>6500000</v>
      </c>
      <c r="R338" t="s">
        <v>329</v>
      </c>
      <c r="S338">
        <f>VLOOKUP(R338, Key!$T$2:$U$27, 2, FALSE)</f>
        <v>12</v>
      </c>
      <c r="T338">
        <f t="shared" si="42"/>
        <v>1</v>
      </c>
      <c r="U338">
        <f>_xlfn.IFS(F338=2017, VLOOKUP(H338, 'State Pop'!$B$2:$F$55,5),F338=2016, VLOOKUP(H338, 'State Pop'!$B$2:$F$55,4), F338=2015, VLOOKUP(H338, 'State Pop'!$B$2:$F$55,3), F338=2014, VLOOKUP(H338, 'State Pop'!$B$2:$F$55,2))</f>
        <v>9962311</v>
      </c>
      <c r="V338">
        <f>_xlfn.IFS(C338=2014, _xlfn.IFS(D338=1, VLOOKUP(H338, Film_Workers!$B$2:$AR$55, 2, FALSE), D338=2, VLOOKUP(H338, Film_Workers!$B$2:$AR$55, 3, FALSE), D338=3, VLOOKUP(H338, Film_Workers!$B$2:$AR$55, 4, FALSE), D338=4, VLOOKUP(H338, Film_Workers!$B$2:$AR$55, 5, FALSE), D338=5, VLOOKUP(H338, Film_Workers!$B$2:$AR$55, 6, FALSE), D338=6, VLOOKUP(H338, Film_Workers!$B$2:$AR$55, 7, FALSE), D338=7, VLOOKUP(H338, Film_Workers!$B$2:$AR$55, 8, FALSE), D338=8, VLOOKUP(H338, Film_Workers!$B$2:$AR$55, 9, FALSE), D338=9, VLOOKUP(H338, Film_Workers!$B$2:$AR$55, 10, FALSE), D338=10, VLOOKUP(H338, Film_Workers!$B$2:$AR$55, 11, FALSE), D338=11, VLOOKUP(H338, Film_Workers!$B$2:$AR$55, 12, FALSE), D338=12, VLOOKUP(H338, Film_Workers!$B$2:$AR$55, 13, FALSE)), C338=2015, _xlfn.IFS(D338=1, VLOOKUP(H338, Film_Workers!$B$2:$AR$55, 14, FALSE), D338=2, VLOOKUP(H338, Film_Workers!$B$2:$AR$55, 15, FALSE), D338=3, VLOOKUP(H338, Film_Workers!$B$2:$AR$55, 16, FALSE), D338=4, VLOOKUP(H338, Film_Workers!$B$2:$AR$55, 17, FALSE), D338=5, VLOOKUP(H338, Film_Workers!$B$2:$AR$55, 18, FALSE), D338=6, VLOOKUP(H338, Film_Workers!$B$2:$AR$55, 19, FALSE), D338=7, VLOOKUP(H338, Film_Workers!$B$2:$AR$55, 20, FALSE), D338=8, VLOOKUP(H338, Film_Workers!$B$2:$AR$55, 21, FALSE), D338=9, VLOOKUP(H338, Film_Workers!$B$2:$AR$55, 22, FALSE), D338=10, VLOOKUP(H338, Film_Workers!$B$2:$AR$55, 23, FALSE), D338=11, VLOOKUP(H338, Film_Workers!$B$2:$AR$55, 24, FALSE), D338=12, VLOOKUP(H338, Film_Workers!$B$2:$AR$55, 25, FALSE)), C338=2016, _xlfn.IFS(D338=1, VLOOKUP(H338, Film_Workers!$B$2:$AR$55, 26, FALSE), D338=2, VLOOKUP(H338, Film_Workers!$B$2:$AR$55, 27, FALSE), D338=3, VLOOKUP(H338, Film_Workers!$B$2:$AR$55, 28, FALSE), D338=4, VLOOKUP(H338, Film_Workers!$B$2:$AR$55, 29, FALSE), D338=5, VLOOKUP(H338, Film_Workers!$B$2:$AR$55, 30, FALSE), D338=6, VLOOKUP(H338, Film_Workers!$B$2:$AR$55, 31, FALSE), D338=7, VLOOKUP(H338, Film_Workers!$B$2:$AR$55, 32, FALSE), D338=8, VLOOKUP(H338, Film_Workers!$B$2:$AR$55, 33, FALSE), D338=9, VLOOKUP(H338, Film_Workers!$B$2:$AR$55, 34, FALSE), D338=10, VLOOKUP(H338, Film_Workers!$B$2:$AR$55, 35, FALSE), D338=11, VLOOKUP(H338, Film_Workers!$B$2:$AR$55, 36, FALSE), D338=12, VLOOKUP(H338, Film_Workers!$B$2:$AR$55, 37, FALSE)), C338=2017, _xlfn.IFS(D338=1, VLOOKUP(H338, Film_Workers!$B$2:$AR$55, 38, FALSE), D338=2, VLOOKUP(H338, Film_Workers!$B$2:$AR$55, 39, FALSE), D338=3, VLOOKUP(H338, Film_Workers!$B$2:$AR$55, 40, FALSE), D338=4, VLOOKUP(H338, Film_Workers!$B$2:$AR$55, 41, FALSE), D338=5, VLOOKUP(H338, Film_Workers!$B$2:$AR$55, 42, FALSE), D338=6, VLOOKUP(H338, Film_Workers!$B$2:$AR$55, 43)))</f>
        <v>2373</v>
      </c>
      <c r="W338">
        <f>_xlfn.IFS(C338=2014, _xlfn.IFS(D338=1, VLOOKUP(H338, Priv_Workers!$B$2:$AR$55, 2, FALSE), D338=2, VLOOKUP(H338, Priv_Workers!$B$2:$AR$55, 3, FALSE), D338=3, VLOOKUP(H338, Priv_Workers!$B$2:$AR$55, 4, FALSE), D338=4, VLOOKUP(H338, Priv_Workers!$B$2:$AR$55, 5, FALSE), D338=5, VLOOKUP(H338, Priv_Workers!$B$2:$AR$55, 6, FALSE), D338=6, VLOOKUP(H338, Priv_Workers!$B$2:$AR$55, 7, FALSE), D338=7, VLOOKUP(H338, Priv_Workers!$B$2:$AR$55, 8, FALSE), D338=8, VLOOKUP(H338, Priv_Workers!$B$2:$AR$55, 9, FALSE), D338=9, VLOOKUP(H338, Priv_Workers!$B$2:$AR$55, 10, FALSE), D338=10, VLOOKUP(H338, Priv_Workers!$B$2:$AR$55, 11, FALSE), D338=11, VLOOKUP(H338, Priv_Workers!$B$2:$AR$55, 12, FALSE), D338=12, VLOOKUP(H338, Priv_Workers!$B$2:$AR$55, 13, FALSE)), C338=2015, _xlfn.IFS(D338=1, VLOOKUP(H338, Priv_Workers!$B$2:$AR$55, 14, FALSE), D338=2, VLOOKUP(H338, Priv_Workers!$B$2:$AR$55, 15, FALSE), D338=3, VLOOKUP(H338, Priv_Workers!$B$2:$AR$55, 16, FALSE), D338=4, VLOOKUP(H338, Priv_Workers!$B$2:$AR$55, 17, FALSE), D338=5, VLOOKUP(H338, Priv_Workers!$B$2:$AR$55, 18, FALSE), D338=6, VLOOKUP(H338, Priv_Workers!$B$2:$AR$55, 19, FALSE), D338=7, VLOOKUP(H338, Priv_Workers!$B$2:$AR$55, 20, FALSE), D338=8, VLOOKUP(H338, Priv_Workers!$B$2:$AR$55, 21, FALSE), D338=9, VLOOKUP(H338, Priv_Workers!$B$2:$AR$55, 22, FALSE), D338=10, VLOOKUP(H338, Priv_Workers!$B$2:$AR$55, 23, FALSE), D338=11, VLOOKUP(H338, Priv_Workers!$B$2:$AR$55, 24, FALSE), D338=12, VLOOKUP(H338, Priv_Workers!$B$2:$AR$55, 25, FALSE)), C338=2016, _xlfn.IFS(D338=1, VLOOKUP(H338, Priv_Workers!$B$2:$AR$55, 26, FALSE), D338=2, VLOOKUP(H338, Priv_Workers!$B$2:$AR$55, 27, FALSE), D338=3, VLOOKUP(H338, Priv_Workers!$B$2:$AR$55, 28, FALSE), D338=4, VLOOKUP(H338, Priv_Workers!$B$2:$AR$55, 29, FALSE), D338=5, VLOOKUP(H338, Priv_Workers!$B$2:$AR$55, 30, FALSE), D338=6, VLOOKUP(H338, Priv_Workers!$B$2:$AR$55, 31, FALSE), D338=7, VLOOKUP(H338, Priv_Workers!$B$2:$AR$55, 32, FALSE), D338=8, VLOOKUP(H338, Priv_Workers!$B$2:$AR$55, 33, FALSE), D338=9, VLOOKUP(H338, Priv_Workers!$B$2:$AR$55, 34, FALSE), D338=10, VLOOKUP(H338, Priv_Workers!$B$2:$AR$55, 35, FALSE), D338=11, VLOOKUP(H338, Priv_Workers!$B$2:$AR$55, 36, FALSE), D338=12, VLOOKUP(H338, Priv_Workers!$B$2:$AR$55, 37, FALSE)), C338=2017, _xlfn.IFS(D338=1, VLOOKUP(H338, Priv_Workers!$B$2:$AR$55, 38, FALSE), D338=2, VLOOKUP(H338, Priv_Workers!$B$2:$AR$55, 39, FALSE), D338=3, VLOOKUP(H338, Priv_Workers!$B$2:$AR$55, 40, FALSE), D338=4, VLOOKUP(H338, Priv_Workers!$B$2:$AR$55, 41, FALSE), D338=5, VLOOKUP(H338, Priv_Workers!$B$2:$AR$55, 42, FALSE), D338=6, VLOOKUP(H338, Priv_Workers!$B$2:$AR$55, 43)))</f>
        <v>3590948</v>
      </c>
      <c r="X338" s="15">
        <f t="shared" si="43"/>
        <v>6.6082828267075987E-4</v>
      </c>
      <c r="Y338" s="8">
        <f>_xlfn.IFS(C338=2014, _xlfn.IFS(E338=1, VLOOKUP(H338, Wage_Info!$B$2:$AD$55, 2, FALSE), E338=2, VLOOKUP(H338, Wage_Info!$B$2:$AD$55, 3, FALSE), E338=3, VLOOKUP(H338, Wage_Info!$B$2:$AD$55, 4, FALSE), E338=4, VLOOKUP(H338, Wage_Info!$B$2:$AD$55, 5, FALSE)), C338=2015, _xlfn.IFS(E338=1, VLOOKUP(H338, Wage_Info!$B$2:$AD$55, 6, FALSE), E338=2, VLOOKUP(H338, Wage_Info!$B$2:$AD$55, 7, FALSE), E338=3, VLOOKUP(H338, Wage_Info!$B$2:$AD$55, 8, FALSE), E338=4, VLOOKUP(H338, Wage_Info!$B$2:$AD$55, 9, FALSE)), C338=2016, _xlfn.IFS(E338=1, VLOOKUP(H338, Wage_Info!$B$2:$AD$55, 10, FALSE), E338=2, VLOOKUP(H338, Wage_Info!$B$2:$AD$55, 11, FALSE), E338=3, VLOOKUP(H338, Wage_Info!$B$2:$AD$55, 12, FALSE), E338=4, VLOOKUP(H338, Wage_Info!$B$2:$AD$55, 13, FALSE)), C338=2017, _xlfn.IFS(E338=1, VLOOKUP(H338, Wage_Info!$B$2:$AD$55, 14, FALSE), E338=2, VLOOKUP(H338, Wage_Info!$B$2:$AD$55, 15, FALSE)))</f>
        <v>26751843</v>
      </c>
      <c r="Z338" s="8">
        <f>_xlfn.IFS(C338=2014, _xlfn.IFS(E338=1, VLOOKUP(H338, Wage_Info!$B$2:$AD$55, 16, FALSE), E338=2, VLOOKUP(H338, Wage_Info!$B$2:$AD$55, 17, FALSE), E338=3, VLOOKUP(H338, Wage_Info!$B$2:$AD$55, 18, FALSE), E338=4, VLOOKUP(H338, Wage_Info!$B$2:$AD$55, 19, FALSE)), C338=2015, _xlfn.IFS(E338=1, VLOOKUP(H338, Wage_Info!$B$2:$AD$55, 20, FALSE), E338=2, VLOOKUP(H338, Wage_Info!$B$2:$AD$55, 21, FALSE), E338=3, VLOOKUP(H338, Wage_Info!$B$2:$AD$55, 22, FALSE), E338=4, VLOOKUP(H338, Wage_Info!$B$2:$AD$55, 23, FALSE)), C338=2016, _xlfn.IFS(E338=1, VLOOKUP(H338, Wage_Info!$B$2:$AD$55, 24, FALSE), E338=2, VLOOKUP(H338, Wage_Info!$B$2:$AD$55, 25, FALSE), E338=3, VLOOKUP(H338, Wage_Info!$B$2:$AD$55, 26, FALSE), E338=4, VLOOKUP(H338, Wage_Info!$B$2:$AD$55, 27, FALSE)), C338=2017, _xlfn.IFS(E338=1, VLOOKUP(H338, Wage_Info!$B$2:$AD$55, 28, FALSE), E338=2, VLOOKUP(H338, Wage_Info!$B$2:$AD$55, 29, FALSE)))</f>
        <v>45945549590</v>
      </c>
      <c r="AA338" s="16">
        <f t="shared" si="44"/>
        <v>5.8225101753538525E-4</v>
      </c>
      <c r="AB338">
        <f>Key!C312</f>
        <v>1</v>
      </c>
      <c r="AC338">
        <f t="shared" si="45"/>
        <v>0</v>
      </c>
      <c r="AD338">
        <f t="shared" si="46"/>
        <v>0</v>
      </c>
      <c r="AE338">
        <f t="shared" si="47"/>
        <v>0</v>
      </c>
    </row>
    <row r="339" spans="1:31" x14ac:dyDescent="0.3">
      <c r="A339">
        <v>339</v>
      </c>
      <c r="B339">
        <v>19</v>
      </c>
      <c r="C339">
        <v>2014</v>
      </c>
      <c r="D339">
        <v>10</v>
      </c>
      <c r="E339">
        <f t="shared" si="40"/>
        <v>4</v>
      </c>
      <c r="F339">
        <v>2015</v>
      </c>
      <c r="G339" t="s">
        <v>395</v>
      </c>
      <c r="H339" s="13">
        <f>VALUE(IF(G339="foreign",53,SUBSTITUTE(G339,G339,VLOOKUP(G339,Key!$F$2:$G$55,2,))))</f>
        <v>32</v>
      </c>
      <c r="I339" t="s">
        <v>216</v>
      </c>
      <c r="J339">
        <f>VALUE(_xlfn.IFS(I339="foreign",53,I339="fictional",54,NOT(OR(I339="foreign",I339="fictional")),SUBSTITUTE(I339,I339,VLOOKUP(I339,Key!$F$2:$G$55,2,))))</f>
        <v>54</v>
      </c>
      <c r="K339">
        <f t="shared" si="41"/>
        <v>0</v>
      </c>
      <c r="L339">
        <f>VLOOKUP(H339, Key!$G$2:$J$54, 2)</f>
        <v>3</v>
      </c>
      <c r="M339">
        <f>VLOOKUP(J339, Key!$G$2:$J$54, 2)</f>
        <v>0</v>
      </c>
      <c r="N339">
        <f>VLOOKUP("*"&amp;G339&amp;"*",Key!$M$2:$N$6,2,FALSE)</f>
        <v>4</v>
      </c>
      <c r="O339">
        <f>VLOOKUP("*"&amp;G339&amp;"*",Key!$Q$2:$R$11,2,FALSE)</f>
        <v>4</v>
      </c>
      <c r="P339">
        <v>3792</v>
      </c>
      <c r="Q339" s="8">
        <v>61000000</v>
      </c>
      <c r="R339" t="s">
        <v>283</v>
      </c>
      <c r="S339">
        <f>VLOOKUP(R339, Key!$T$2:$U$27, 2, FALSE)</f>
        <v>4</v>
      </c>
      <c r="T339">
        <f t="shared" si="42"/>
        <v>0</v>
      </c>
      <c r="U339">
        <f>_xlfn.IFS(F339=2017, VLOOKUP(H339, 'State Pop'!$B$2:$F$55,5),F339=2016, VLOOKUP(H339, 'State Pop'!$B$2:$F$55,4), F339=2015, VLOOKUP(H339, 'State Pop'!$B$2:$F$55,3), F339=2014, VLOOKUP(H339, 'State Pop'!$B$2:$F$55,2))</f>
        <v>2082264</v>
      </c>
      <c r="V339">
        <f>_xlfn.IFS(C339=2014, _xlfn.IFS(D339=1, VLOOKUP(H339, Film_Workers!$B$2:$AR$55, 2, FALSE), D339=2, VLOOKUP(H339, Film_Workers!$B$2:$AR$55, 3, FALSE), D339=3, VLOOKUP(H339, Film_Workers!$B$2:$AR$55, 4, FALSE), D339=4, VLOOKUP(H339, Film_Workers!$B$2:$AR$55, 5, FALSE), D339=5, VLOOKUP(H339, Film_Workers!$B$2:$AR$55, 6, FALSE), D339=6, VLOOKUP(H339, Film_Workers!$B$2:$AR$55, 7, FALSE), D339=7, VLOOKUP(H339, Film_Workers!$B$2:$AR$55, 8, FALSE), D339=8, VLOOKUP(H339, Film_Workers!$B$2:$AR$55, 9, FALSE), D339=9, VLOOKUP(H339, Film_Workers!$B$2:$AR$55, 10, FALSE), D339=10, VLOOKUP(H339, Film_Workers!$B$2:$AR$55, 11, FALSE), D339=11, VLOOKUP(H339, Film_Workers!$B$2:$AR$55, 12, FALSE), D339=12, VLOOKUP(H339, Film_Workers!$B$2:$AR$55, 13, FALSE)), C339=2015, _xlfn.IFS(D339=1, VLOOKUP(H339, Film_Workers!$B$2:$AR$55, 14, FALSE), D339=2, VLOOKUP(H339, Film_Workers!$B$2:$AR$55, 15, FALSE), D339=3, VLOOKUP(H339, Film_Workers!$B$2:$AR$55, 16, FALSE), D339=4, VLOOKUP(H339, Film_Workers!$B$2:$AR$55, 17, FALSE), D339=5, VLOOKUP(H339, Film_Workers!$B$2:$AR$55, 18, FALSE), D339=6, VLOOKUP(H339, Film_Workers!$B$2:$AR$55, 19, FALSE), D339=7, VLOOKUP(H339, Film_Workers!$B$2:$AR$55, 20, FALSE), D339=8, VLOOKUP(H339, Film_Workers!$B$2:$AR$55, 21, FALSE), D339=9, VLOOKUP(H339, Film_Workers!$B$2:$AR$55, 22, FALSE), D339=10, VLOOKUP(H339, Film_Workers!$B$2:$AR$55, 23, FALSE), D339=11, VLOOKUP(H339, Film_Workers!$B$2:$AR$55, 24, FALSE), D339=12, VLOOKUP(H339, Film_Workers!$B$2:$AR$55, 25, FALSE)), C339=2016, _xlfn.IFS(D339=1, VLOOKUP(H339, Film_Workers!$B$2:$AR$55, 26, FALSE), D339=2, VLOOKUP(H339, Film_Workers!$B$2:$AR$55, 27, FALSE), D339=3, VLOOKUP(H339, Film_Workers!$B$2:$AR$55, 28, FALSE), D339=4, VLOOKUP(H339, Film_Workers!$B$2:$AR$55, 29, FALSE), D339=5, VLOOKUP(H339, Film_Workers!$B$2:$AR$55, 30, FALSE), D339=6, VLOOKUP(H339, Film_Workers!$B$2:$AR$55, 31, FALSE), D339=7, VLOOKUP(H339, Film_Workers!$B$2:$AR$55, 32, FALSE), D339=8, VLOOKUP(H339, Film_Workers!$B$2:$AR$55, 33, FALSE), D339=9, VLOOKUP(H339, Film_Workers!$B$2:$AR$55, 34, FALSE), D339=10, VLOOKUP(H339, Film_Workers!$B$2:$AR$55, 35, FALSE), D339=11, VLOOKUP(H339, Film_Workers!$B$2:$AR$55, 36, FALSE), D339=12, VLOOKUP(H339, Film_Workers!$B$2:$AR$55, 37, FALSE)), C339=2017, _xlfn.IFS(D339=1, VLOOKUP(H339, Film_Workers!$B$2:$AR$55, 38, FALSE), D339=2, VLOOKUP(H339, Film_Workers!$B$2:$AR$55, 39, FALSE), D339=3, VLOOKUP(H339, Film_Workers!$B$2:$AR$55, 40, FALSE), D339=4, VLOOKUP(H339, Film_Workers!$B$2:$AR$55, 41, FALSE), D339=5, VLOOKUP(H339, Film_Workers!$B$2:$AR$55, 42, FALSE), D339=6, VLOOKUP(H339, Film_Workers!$B$2:$AR$55, 43)))</f>
        <v>1733</v>
      </c>
      <c r="W339">
        <f>_xlfn.IFS(C339=2014, _xlfn.IFS(D339=1, VLOOKUP(H339, Priv_Workers!$B$2:$AR$55, 2, FALSE), D339=2, VLOOKUP(H339, Priv_Workers!$B$2:$AR$55, 3, FALSE), D339=3, VLOOKUP(H339, Priv_Workers!$B$2:$AR$55, 4, FALSE), D339=4, VLOOKUP(H339, Priv_Workers!$B$2:$AR$55, 5, FALSE), D339=5, VLOOKUP(H339, Priv_Workers!$B$2:$AR$55, 6, FALSE), D339=6, VLOOKUP(H339, Priv_Workers!$B$2:$AR$55, 7, FALSE), D339=7, VLOOKUP(H339, Priv_Workers!$B$2:$AR$55, 8, FALSE), D339=8, VLOOKUP(H339, Priv_Workers!$B$2:$AR$55, 9, FALSE), D339=9, VLOOKUP(H339, Priv_Workers!$B$2:$AR$55, 10, FALSE), D339=10, VLOOKUP(H339, Priv_Workers!$B$2:$AR$55, 11, FALSE), D339=11, VLOOKUP(H339, Priv_Workers!$B$2:$AR$55, 12, FALSE), D339=12, VLOOKUP(H339, Priv_Workers!$B$2:$AR$55, 13, FALSE)), C339=2015, _xlfn.IFS(D339=1, VLOOKUP(H339, Priv_Workers!$B$2:$AR$55, 14, FALSE), D339=2, VLOOKUP(H339, Priv_Workers!$B$2:$AR$55, 15, FALSE), D339=3, VLOOKUP(H339, Priv_Workers!$B$2:$AR$55, 16, FALSE), D339=4, VLOOKUP(H339, Priv_Workers!$B$2:$AR$55, 17, FALSE), D339=5, VLOOKUP(H339, Priv_Workers!$B$2:$AR$55, 18, FALSE), D339=6, VLOOKUP(H339, Priv_Workers!$B$2:$AR$55, 19, FALSE), D339=7, VLOOKUP(H339, Priv_Workers!$B$2:$AR$55, 20, FALSE), D339=8, VLOOKUP(H339, Priv_Workers!$B$2:$AR$55, 21, FALSE), D339=9, VLOOKUP(H339, Priv_Workers!$B$2:$AR$55, 22, FALSE), D339=10, VLOOKUP(H339, Priv_Workers!$B$2:$AR$55, 23, FALSE), D339=11, VLOOKUP(H339, Priv_Workers!$B$2:$AR$55, 24, FALSE), D339=12, VLOOKUP(H339, Priv_Workers!$B$2:$AR$55, 25, FALSE)), C339=2016, _xlfn.IFS(D339=1, VLOOKUP(H339, Priv_Workers!$B$2:$AR$55, 26, FALSE), D339=2, VLOOKUP(H339, Priv_Workers!$B$2:$AR$55, 27, FALSE), D339=3, VLOOKUP(H339, Priv_Workers!$B$2:$AR$55, 28, FALSE), D339=4, VLOOKUP(H339, Priv_Workers!$B$2:$AR$55, 29, FALSE), D339=5, VLOOKUP(H339, Priv_Workers!$B$2:$AR$55, 30, FALSE), D339=6, VLOOKUP(H339, Priv_Workers!$B$2:$AR$55, 31, FALSE), D339=7, VLOOKUP(H339, Priv_Workers!$B$2:$AR$55, 32, FALSE), D339=8, VLOOKUP(H339, Priv_Workers!$B$2:$AR$55, 33, FALSE), D339=9, VLOOKUP(H339, Priv_Workers!$B$2:$AR$55, 34, FALSE), D339=10, VLOOKUP(H339, Priv_Workers!$B$2:$AR$55, 35, FALSE), D339=11, VLOOKUP(H339, Priv_Workers!$B$2:$AR$55, 36, FALSE), D339=12, VLOOKUP(H339, Priv_Workers!$B$2:$AR$55, 37, FALSE)), C339=2017, _xlfn.IFS(D339=1, VLOOKUP(H339, Priv_Workers!$B$2:$AR$55, 38, FALSE), D339=2, VLOOKUP(H339, Priv_Workers!$B$2:$AR$55, 39, FALSE), D339=3, VLOOKUP(H339, Priv_Workers!$B$2:$AR$55, 40, FALSE), D339=4, VLOOKUP(H339, Priv_Workers!$B$2:$AR$55, 41, FALSE), D339=5, VLOOKUP(H339, Priv_Workers!$B$2:$AR$55, 42, FALSE), D339=6, VLOOKUP(H339, Priv_Workers!$B$2:$AR$55, 43)))</f>
        <v>629152</v>
      </c>
      <c r="X339" s="15">
        <f t="shared" si="43"/>
        <v>2.7545012969838766E-3</v>
      </c>
      <c r="Y339" s="8">
        <f>_xlfn.IFS(C339=2014, _xlfn.IFS(E339=1, VLOOKUP(H339, Wage_Info!$B$2:$AD$55, 2, FALSE), E339=2, VLOOKUP(H339, Wage_Info!$B$2:$AD$55, 3, FALSE), E339=3, VLOOKUP(H339, Wage_Info!$B$2:$AD$55, 4, FALSE), E339=4, VLOOKUP(H339, Wage_Info!$B$2:$AD$55, 5, FALSE)), C339=2015, _xlfn.IFS(E339=1, VLOOKUP(H339, Wage_Info!$B$2:$AD$55, 6, FALSE), E339=2, VLOOKUP(H339, Wage_Info!$B$2:$AD$55, 7, FALSE), E339=3, VLOOKUP(H339, Wage_Info!$B$2:$AD$55, 8, FALSE), E339=4, VLOOKUP(H339, Wage_Info!$B$2:$AD$55, 9, FALSE)), C339=2016, _xlfn.IFS(E339=1, VLOOKUP(H339, Wage_Info!$B$2:$AD$55, 10, FALSE), E339=2, VLOOKUP(H339, Wage_Info!$B$2:$AD$55, 11, FALSE), E339=3, VLOOKUP(H339, Wage_Info!$B$2:$AD$55, 12, FALSE), E339=4, VLOOKUP(H339, Wage_Info!$B$2:$AD$55, 13, FALSE)), C339=2017, _xlfn.IFS(E339=1, VLOOKUP(H339, Wage_Info!$B$2:$AD$55, 14, FALSE), E339=2, VLOOKUP(H339, Wage_Info!$B$2:$AD$55, 15, FALSE)))</f>
        <v>37623865</v>
      </c>
      <c r="Z339" s="8">
        <f>_xlfn.IFS(C339=2014, _xlfn.IFS(E339=1, VLOOKUP(H339, Wage_Info!$B$2:$AD$55, 16, FALSE), E339=2, VLOOKUP(H339, Wage_Info!$B$2:$AD$55, 17, FALSE), E339=3, VLOOKUP(H339, Wage_Info!$B$2:$AD$55, 18, FALSE), E339=4, VLOOKUP(H339, Wage_Info!$B$2:$AD$55, 19, FALSE)), C339=2015, _xlfn.IFS(E339=1, VLOOKUP(H339, Wage_Info!$B$2:$AD$55, 20, FALSE), E339=2, VLOOKUP(H339, Wage_Info!$B$2:$AD$55, 21, FALSE), E339=3, VLOOKUP(H339, Wage_Info!$B$2:$AD$55, 22, FALSE), E339=4, VLOOKUP(H339, Wage_Info!$B$2:$AD$55, 23, FALSE)), C339=2016, _xlfn.IFS(E339=1, VLOOKUP(H339, Wage_Info!$B$2:$AD$55, 24, FALSE), E339=2, VLOOKUP(H339, Wage_Info!$B$2:$AD$55, 25, FALSE), E339=3, VLOOKUP(H339, Wage_Info!$B$2:$AD$55, 26, FALSE), E339=4, VLOOKUP(H339, Wage_Info!$B$2:$AD$55, 27, FALSE)), C339=2017, _xlfn.IFS(E339=1, VLOOKUP(H339, Wage_Info!$B$2:$AD$55, 28, FALSE), E339=2, VLOOKUP(H339, Wage_Info!$B$2:$AD$55, 29, FALSE)))</f>
        <v>6852504612</v>
      </c>
      <c r="AA339" s="16">
        <f t="shared" si="44"/>
        <v>5.4905274976559185E-3</v>
      </c>
      <c r="AB339">
        <f>Key!C340</f>
        <v>1</v>
      </c>
      <c r="AC339">
        <f t="shared" si="45"/>
        <v>0</v>
      </c>
      <c r="AD339">
        <f t="shared" si="46"/>
        <v>0</v>
      </c>
      <c r="AE339">
        <f t="shared" si="47"/>
        <v>0</v>
      </c>
    </row>
    <row r="340" spans="1:31" x14ac:dyDescent="0.3">
      <c r="A340">
        <v>346</v>
      </c>
      <c r="B340">
        <v>26</v>
      </c>
      <c r="C340">
        <v>2014</v>
      </c>
      <c r="D340">
        <v>10</v>
      </c>
      <c r="E340">
        <f t="shared" si="40"/>
        <v>4</v>
      </c>
      <c r="F340">
        <v>2015</v>
      </c>
      <c r="G340" t="s">
        <v>282</v>
      </c>
      <c r="H340" s="13">
        <f>VALUE(IF(G340="foreign",53,SUBSTITUTE(G340,G340,VLOOKUP(G340,Key!$F$2:$G$55,2,))))</f>
        <v>53</v>
      </c>
      <c r="I340" t="s">
        <v>700</v>
      </c>
      <c r="J340">
        <f>VALUE(_xlfn.IFS(I340="foreign",53,I340="fictional",54,NOT(OR(I340="foreign",I340="fictional")),SUBSTITUTE(I340,I340,VLOOKUP(I340,Key!$F$2:$G$55,2,))))</f>
        <v>42</v>
      </c>
      <c r="K340">
        <f t="shared" si="41"/>
        <v>0</v>
      </c>
      <c r="L340">
        <f>VLOOKUP(H340, Key!$G$2:$J$54, 2)</f>
        <v>0</v>
      </c>
      <c r="M340">
        <f>VLOOKUP(J340, Key!$G$2:$J$54, 2)</f>
        <v>0</v>
      </c>
      <c r="N340">
        <f>VLOOKUP("*"&amp;G340&amp;"*",Key!$M$2:$N$6,2,FALSE)</f>
        <v>0</v>
      </c>
      <c r="O340">
        <f>VLOOKUP("*"&amp;G340&amp;"*",Key!$Q$2:$R$11,2,FALSE)</f>
        <v>0</v>
      </c>
      <c r="P340">
        <v>3711</v>
      </c>
      <c r="Q340" s="8">
        <v>135000000</v>
      </c>
      <c r="R340" t="s">
        <v>283</v>
      </c>
      <c r="S340">
        <f>VLOOKUP(R340, Key!$T$2:$U$27, 2, FALSE)</f>
        <v>4</v>
      </c>
      <c r="T340">
        <f t="shared" si="42"/>
        <v>0</v>
      </c>
      <c r="U340">
        <f>_xlfn.IFS(F340=2017, VLOOKUP(H340, 'State Pop'!$B$2:$F$55,5),F340=2016, VLOOKUP(H340, 'State Pop'!$B$2:$F$55,4), F340=2015, VLOOKUP(H340, 'State Pop'!$B$2:$F$55,3), F340=2014, VLOOKUP(H340, 'State Pop'!$B$2:$F$55,2))</f>
        <v>0</v>
      </c>
      <c r="V340">
        <f>_xlfn.IFS(C340=2014, _xlfn.IFS(D340=1, VLOOKUP(H340, Film_Workers!$B$2:$AR$55, 2, FALSE), D340=2, VLOOKUP(H340, Film_Workers!$B$2:$AR$55, 3, FALSE), D340=3, VLOOKUP(H340, Film_Workers!$B$2:$AR$55, 4, FALSE), D340=4, VLOOKUP(H340, Film_Workers!$B$2:$AR$55, 5, FALSE), D340=5, VLOOKUP(H340, Film_Workers!$B$2:$AR$55, 6, FALSE), D340=6, VLOOKUP(H340, Film_Workers!$B$2:$AR$55, 7, FALSE), D340=7, VLOOKUP(H340, Film_Workers!$B$2:$AR$55, 8, FALSE), D340=8, VLOOKUP(H340, Film_Workers!$B$2:$AR$55, 9, FALSE), D340=9, VLOOKUP(H340, Film_Workers!$B$2:$AR$55, 10, FALSE), D340=10, VLOOKUP(H340, Film_Workers!$B$2:$AR$55, 11, FALSE), D340=11, VLOOKUP(H340, Film_Workers!$B$2:$AR$55, 12, FALSE), D340=12, VLOOKUP(H340, Film_Workers!$B$2:$AR$55, 13, FALSE)), C340=2015, _xlfn.IFS(D340=1, VLOOKUP(H340, Film_Workers!$B$2:$AR$55, 14, FALSE), D340=2, VLOOKUP(H340, Film_Workers!$B$2:$AR$55, 15, FALSE), D340=3, VLOOKUP(H340, Film_Workers!$B$2:$AR$55, 16, FALSE), D340=4, VLOOKUP(H340, Film_Workers!$B$2:$AR$55, 17, FALSE), D340=5, VLOOKUP(H340, Film_Workers!$B$2:$AR$55, 18, FALSE), D340=6, VLOOKUP(H340, Film_Workers!$B$2:$AR$55, 19, FALSE), D340=7, VLOOKUP(H340, Film_Workers!$B$2:$AR$55, 20, FALSE), D340=8, VLOOKUP(H340, Film_Workers!$B$2:$AR$55, 21, FALSE), D340=9, VLOOKUP(H340, Film_Workers!$B$2:$AR$55, 22, FALSE), D340=10, VLOOKUP(H340, Film_Workers!$B$2:$AR$55, 23, FALSE), D340=11, VLOOKUP(H340, Film_Workers!$B$2:$AR$55, 24, FALSE), D340=12, VLOOKUP(H340, Film_Workers!$B$2:$AR$55, 25, FALSE)), C340=2016, _xlfn.IFS(D340=1, VLOOKUP(H340, Film_Workers!$B$2:$AR$55, 26, FALSE), D340=2, VLOOKUP(H340, Film_Workers!$B$2:$AR$55, 27, FALSE), D340=3, VLOOKUP(H340, Film_Workers!$B$2:$AR$55, 28, FALSE), D340=4, VLOOKUP(H340, Film_Workers!$B$2:$AR$55, 29, FALSE), D340=5, VLOOKUP(H340, Film_Workers!$B$2:$AR$55, 30, FALSE), D340=6, VLOOKUP(H340, Film_Workers!$B$2:$AR$55, 31, FALSE), D340=7, VLOOKUP(H340, Film_Workers!$B$2:$AR$55, 32, FALSE), D340=8, VLOOKUP(H340, Film_Workers!$B$2:$AR$55, 33, FALSE), D340=9, VLOOKUP(H340, Film_Workers!$B$2:$AR$55, 34, FALSE), D340=10, VLOOKUP(H340, Film_Workers!$B$2:$AR$55, 35, FALSE), D340=11, VLOOKUP(H340, Film_Workers!$B$2:$AR$55, 36, FALSE), D340=12, VLOOKUP(H340, Film_Workers!$B$2:$AR$55, 37, FALSE)), C340=2017, _xlfn.IFS(D340=1, VLOOKUP(H340, Film_Workers!$B$2:$AR$55, 38, FALSE), D340=2, VLOOKUP(H340, Film_Workers!$B$2:$AR$55, 39, FALSE), D340=3, VLOOKUP(H340, Film_Workers!$B$2:$AR$55, 40, FALSE), D340=4, VLOOKUP(H340, Film_Workers!$B$2:$AR$55, 41, FALSE), D340=5, VLOOKUP(H340, Film_Workers!$B$2:$AR$55, 42, FALSE), D340=6, VLOOKUP(H340, Film_Workers!$B$2:$AR$55, 43)))</f>
        <v>0</v>
      </c>
      <c r="W340">
        <f>_xlfn.IFS(C340=2014, _xlfn.IFS(D340=1, VLOOKUP(H340, Priv_Workers!$B$2:$AR$55, 2, FALSE), D340=2, VLOOKUP(H340, Priv_Workers!$B$2:$AR$55, 3, FALSE), D340=3, VLOOKUP(H340, Priv_Workers!$B$2:$AR$55, 4, FALSE), D340=4, VLOOKUP(H340, Priv_Workers!$B$2:$AR$55, 5, FALSE), D340=5, VLOOKUP(H340, Priv_Workers!$B$2:$AR$55, 6, FALSE), D340=6, VLOOKUP(H340, Priv_Workers!$B$2:$AR$55, 7, FALSE), D340=7, VLOOKUP(H340, Priv_Workers!$B$2:$AR$55, 8, FALSE), D340=8, VLOOKUP(H340, Priv_Workers!$B$2:$AR$55, 9, FALSE), D340=9, VLOOKUP(H340, Priv_Workers!$B$2:$AR$55, 10, FALSE), D340=10, VLOOKUP(H340, Priv_Workers!$B$2:$AR$55, 11, FALSE), D340=11, VLOOKUP(H340, Priv_Workers!$B$2:$AR$55, 12, FALSE), D340=12, VLOOKUP(H340, Priv_Workers!$B$2:$AR$55, 13, FALSE)), C340=2015, _xlfn.IFS(D340=1, VLOOKUP(H340, Priv_Workers!$B$2:$AR$55, 14, FALSE), D340=2, VLOOKUP(H340, Priv_Workers!$B$2:$AR$55, 15, FALSE), D340=3, VLOOKUP(H340, Priv_Workers!$B$2:$AR$55, 16, FALSE), D340=4, VLOOKUP(H340, Priv_Workers!$B$2:$AR$55, 17, FALSE), D340=5, VLOOKUP(H340, Priv_Workers!$B$2:$AR$55, 18, FALSE), D340=6, VLOOKUP(H340, Priv_Workers!$B$2:$AR$55, 19, FALSE), D340=7, VLOOKUP(H340, Priv_Workers!$B$2:$AR$55, 20, FALSE), D340=8, VLOOKUP(H340, Priv_Workers!$B$2:$AR$55, 21, FALSE), D340=9, VLOOKUP(H340, Priv_Workers!$B$2:$AR$55, 22, FALSE), D340=10, VLOOKUP(H340, Priv_Workers!$B$2:$AR$55, 23, FALSE), D340=11, VLOOKUP(H340, Priv_Workers!$B$2:$AR$55, 24, FALSE), D340=12, VLOOKUP(H340, Priv_Workers!$B$2:$AR$55, 25, FALSE)), C340=2016, _xlfn.IFS(D340=1, VLOOKUP(H340, Priv_Workers!$B$2:$AR$55, 26, FALSE), D340=2, VLOOKUP(H340, Priv_Workers!$B$2:$AR$55, 27, FALSE), D340=3, VLOOKUP(H340, Priv_Workers!$B$2:$AR$55, 28, FALSE), D340=4, VLOOKUP(H340, Priv_Workers!$B$2:$AR$55, 29, FALSE), D340=5, VLOOKUP(H340, Priv_Workers!$B$2:$AR$55, 30, FALSE), D340=6, VLOOKUP(H340, Priv_Workers!$B$2:$AR$55, 31, FALSE), D340=7, VLOOKUP(H340, Priv_Workers!$B$2:$AR$55, 32, FALSE), D340=8, VLOOKUP(H340, Priv_Workers!$B$2:$AR$55, 33, FALSE), D340=9, VLOOKUP(H340, Priv_Workers!$B$2:$AR$55, 34, FALSE), D340=10, VLOOKUP(H340, Priv_Workers!$B$2:$AR$55, 35, FALSE), D340=11, VLOOKUP(H340, Priv_Workers!$B$2:$AR$55, 36, FALSE), D340=12, VLOOKUP(H340, Priv_Workers!$B$2:$AR$55, 37, FALSE)), C340=2017, _xlfn.IFS(D340=1, VLOOKUP(H340, Priv_Workers!$B$2:$AR$55, 38, FALSE), D340=2, VLOOKUP(H340, Priv_Workers!$B$2:$AR$55, 39, FALSE), D340=3, VLOOKUP(H340, Priv_Workers!$B$2:$AR$55, 40, FALSE), D340=4, VLOOKUP(H340, Priv_Workers!$B$2:$AR$55, 41, FALSE), D340=5, VLOOKUP(H340, Priv_Workers!$B$2:$AR$55, 42, FALSE), D340=6, VLOOKUP(H340, Priv_Workers!$B$2:$AR$55, 43)))</f>
        <v>0</v>
      </c>
      <c r="X340" s="15" t="e">
        <f t="shared" si="43"/>
        <v>#DIV/0!</v>
      </c>
      <c r="Y340" s="8">
        <f>_xlfn.IFS(C340=2014, _xlfn.IFS(E340=1, VLOOKUP(H340, Wage_Info!$B$2:$AD$55, 2, FALSE), E340=2, VLOOKUP(H340, Wage_Info!$B$2:$AD$55, 3, FALSE), E340=3, VLOOKUP(H340, Wage_Info!$B$2:$AD$55, 4, FALSE), E340=4, VLOOKUP(H340, Wage_Info!$B$2:$AD$55, 5, FALSE)), C340=2015, _xlfn.IFS(E340=1, VLOOKUP(H340, Wage_Info!$B$2:$AD$55, 6, FALSE), E340=2, VLOOKUP(H340, Wage_Info!$B$2:$AD$55, 7, FALSE), E340=3, VLOOKUP(H340, Wage_Info!$B$2:$AD$55, 8, FALSE), E340=4, VLOOKUP(H340, Wage_Info!$B$2:$AD$55, 9, FALSE)), C340=2016, _xlfn.IFS(E340=1, VLOOKUP(H340, Wage_Info!$B$2:$AD$55, 10, FALSE), E340=2, VLOOKUP(H340, Wage_Info!$B$2:$AD$55, 11, FALSE), E340=3, VLOOKUP(H340, Wage_Info!$B$2:$AD$55, 12, FALSE), E340=4, VLOOKUP(H340, Wage_Info!$B$2:$AD$55, 13, FALSE)), C340=2017, _xlfn.IFS(E340=1, VLOOKUP(H340, Wage_Info!$B$2:$AD$55, 14, FALSE), E340=2, VLOOKUP(H340, Wage_Info!$B$2:$AD$55, 15, FALSE)))</f>
        <v>0</v>
      </c>
      <c r="Z340" s="8">
        <f>_xlfn.IFS(C340=2014, _xlfn.IFS(E340=1, VLOOKUP(H340, Wage_Info!$B$2:$AD$55, 16, FALSE), E340=2, VLOOKUP(H340, Wage_Info!$B$2:$AD$55, 17, FALSE), E340=3, VLOOKUP(H340, Wage_Info!$B$2:$AD$55, 18, FALSE), E340=4, VLOOKUP(H340, Wage_Info!$B$2:$AD$55, 19, FALSE)), C340=2015, _xlfn.IFS(E340=1, VLOOKUP(H340, Wage_Info!$B$2:$AD$55, 20, FALSE), E340=2, VLOOKUP(H340, Wage_Info!$B$2:$AD$55, 21, FALSE), E340=3, VLOOKUP(H340, Wage_Info!$B$2:$AD$55, 22, FALSE), E340=4, VLOOKUP(H340, Wage_Info!$B$2:$AD$55, 23, FALSE)), C340=2016, _xlfn.IFS(E340=1, VLOOKUP(H340, Wage_Info!$B$2:$AD$55, 24, FALSE), E340=2, VLOOKUP(H340, Wage_Info!$B$2:$AD$55, 25, FALSE), E340=3, VLOOKUP(H340, Wage_Info!$B$2:$AD$55, 26, FALSE), E340=4, VLOOKUP(H340, Wage_Info!$B$2:$AD$55, 27, FALSE)), C340=2017, _xlfn.IFS(E340=1, VLOOKUP(H340, Wage_Info!$B$2:$AD$55, 28, FALSE), E340=2, VLOOKUP(H340, Wage_Info!$B$2:$AD$55, 29, FALSE)))</f>
        <v>0</v>
      </c>
      <c r="AA340" s="16" t="e">
        <f t="shared" si="44"/>
        <v>#DIV/0!</v>
      </c>
      <c r="AB340">
        <f>Key!C347</f>
        <v>1</v>
      </c>
      <c r="AC340">
        <f t="shared" si="45"/>
        <v>0</v>
      </c>
      <c r="AD340">
        <f t="shared" si="46"/>
        <v>0</v>
      </c>
      <c r="AE340">
        <f t="shared" si="47"/>
        <v>0</v>
      </c>
    </row>
    <row r="341" spans="1:31" x14ac:dyDescent="0.3">
      <c r="A341">
        <v>367</v>
      </c>
      <c r="B341">
        <v>47</v>
      </c>
      <c r="C341">
        <v>2014</v>
      </c>
      <c r="D341">
        <v>10</v>
      </c>
      <c r="E341">
        <f t="shared" si="40"/>
        <v>4</v>
      </c>
      <c r="F341">
        <v>2015</v>
      </c>
      <c r="G341" t="s">
        <v>282</v>
      </c>
      <c r="H341" s="13">
        <f>VALUE(IF(G341="foreign",53,SUBSTITUTE(G341,G341,VLOOKUP(G341,Key!$F$2:$G$55,2,))))</f>
        <v>53</v>
      </c>
      <c r="I341" t="s">
        <v>187</v>
      </c>
      <c r="J341">
        <f>VALUE(_xlfn.IFS(I341="foreign",53,I341="fictional",54,NOT(OR(I341="foreign",I341="fictional")),SUBSTITUTE(I341,I341,VLOOKUP(I341,Key!$F$2:$G$55,2,))))</f>
        <v>53</v>
      </c>
      <c r="K341">
        <f t="shared" si="41"/>
        <v>1</v>
      </c>
      <c r="L341">
        <f>VLOOKUP(H341, Key!$G$2:$J$54, 2)</f>
        <v>0</v>
      </c>
      <c r="M341">
        <f>VLOOKUP(J341, Key!$G$2:$J$54, 2)</f>
        <v>0</v>
      </c>
      <c r="N341">
        <f>VLOOKUP("*"&amp;G341&amp;"*",Key!$M$2:$N$6,2,FALSE)</f>
        <v>0</v>
      </c>
      <c r="O341">
        <f>VLOOKUP("*"&amp;G341&amp;"*",Key!$Q$2:$R$11,2,FALSE)</f>
        <v>0</v>
      </c>
      <c r="P341">
        <v>3282</v>
      </c>
      <c r="Q341" s="8">
        <v>94000000</v>
      </c>
      <c r="R341" t="s">
        <v>283</v>
      </c>
      <c r="S341">
        <f>VLOOKUP(R341, Key!$T$2:$U$27, 2, FALSE)</f>
        <v>4</v>
      </c>
      <c r="T341">
        <f t="shared" si="42"/>
        <v>0</v>
      </c>
      <c r="U341">
        <f>_xlfn.IFS(F341=2017, VLOOKUP(H341, 'State Pop'!$B$2:$F$55,5),F341=2016, VLOOKUP(H341, 'State Pop'!$B$2:$F$55,4), F341=2015, VLOOKUP(H341, 'State Pop'!$B$2:$F$55,3), F341=2014, VLOOKUP(H341, 'State Pop'!$B$2:$F$55,2))</f>
        <v>0</v>
      </c>
      <c r="V341">
        <f>_xlfn.IFS(C341=2014, _xlfn.IFS(D341=1, VLOOKUP(H341, Film_Workers!$B$2:$AR$55, 2, FALSE), D341=2, VLOOKUP(H341, Film_Workers!$B$2:$AR$55, 3, FALSE), D341=3, VLOOKUP(H341, Film_Workers!$B$2:$AR$55, 4, FALSE), D341=4, VLOOKUP(H341, Film_Workers!$B$2:$AR$55, 5, FALSE), D341=5, VLOOKUP(H341, Film_Workers!$B$2:$AR$55, 6, FALSE), D341=6, VLOOKUP(H341, Film_Workers!$B$2:$AR$55, 7, FALSE), D341=7, VLOOKUP(H341, Film_Workers!$B$2:$AR$55, 8, FALSE), D341=8, VLOOKUP(H341, Film_Workers!$B$2:$AR$55, 9, FALSE), D341=9, VLOOKUP(H341, Film_Workers!$B$2:$AR$55, 10, FALSE), D341=10, VLOOKUP(H341, Film_Workers!$B$2:$AR$55, 11, FALSE), D341=11, VLOOKUP(H341, Film_Workers!$B$2:$AR$55, 12, FALSE), D341=12, VLOOKUP(H341, Film_Workers!$B$2:$AR$55, 13, FALSE)), C341=2015, _xlfn.IFS(D341=1, VLOOKUP(H341, Film_Workers!$B$2:$AR$55, 14, FALSE), D341=2, VLOOKUP(H341, Film_Workers!$B$2:$AR$55, 15, FALSE), D341=3, VLOOKUP(H341, Film_Workers!$B$2:$AR$55, 16, FALSE), D341=4, VLOOKUP(H341, Film_Workers!$B$2:$AR$55, 17, FALSE), D341=5, VLOOKUP(H341, Film_Workers!$B$2:$AR$55, 18, FALSE), D341=6, VLOOKUP(H341, Film_Workers!$B$2:$AR$55, 19, FALSE), D341=7, VLOOKUP(H341, Film_Workers!$B$2:$AR$55, 20, FALSE), D341=8, VLOOKUP(H341, Film_Workers!$B$2:$AR$55, 21, FALSE), D341=9, VLOOKUP(H341, Film_Workers!$B$2:$AR$55, 22, FALSE), D341=10, VLOOKUP(H341, Film_Workers!$B$2:$AR$55, 23, FALSE), D341=11, VLOOKUP(H341, Film_Workers!$B$2:$AR$55, 24, FALSE), D341=12, VLOOKUP(H341, Film_Workers!$B$2:$AR$55, 25, FALSE)), C341=2016, _xlfn.IFS(D341=1, VLOOKUP(H341, Film_Workers!$B$2:$AR$55, 26, FALSE), D341=2, VLOOKUP(H341, Film_Workers!$B$2:$AR$55, 27, FALSE), D341=3, VLOOKUP(H341, Film_Workers!$B$2:$AR$55, 28, FALSE), D341=4, VLOOKUP(H341, Film_Workers!$B$2:$AR$55, 29, FALSE), D341=5, VLOOKUP(H341, Film_Workers!$B$2:$AR$55, 30, FALSE), D341=6, VLOOKUP(H341, Film_Workers!$B$2:$AR$55, 31, FALSE), D341=7, VLOOKUP(H341, Film_Workers!$B$2:$AR$55, 32, FALSE), D341=8, VLOOKUP(H341, Film_Workers!$B$2:$AR$55, 33, FALSE), D341=9, VLOOKUP(H341, Film_Workers!$B$2:$AR$55, 34, FALSE), D341=10, VLOOKUP(H341, Film_Workers!$B$2:$AR$55, 35, FALSE), D341=11, VLOOKUP(H341, Film_Workers!$B$2:$AR$55, 36, FALSE), D341=12, VLOOKUP(H341, Film_Workers!$B$2:$AR$55, 37, FALSE)), C341=2017, _xlfn.IFS(D341=1, VLOOKUP(H341, Film_Workers!$B$2:$AR$55, 38, FALSE), D341=2, VLOOKUP(H341, Film_Workers!$B$2:$AR$55, 39, FALSE), D341=3, VLOOKUP(H341, Film_Workers!$B$2:$AR$55, 40, FALSE), D341=4, VLOOKUP(H341, Film_Workers!$B$2:$AR$55, 41, FALSE), D341=5, VLOOKUP(H341, Film_Workers!$B$2:$AR$55, 42, FALSE), D341=6, VLOOKUP(H341, Film_Workers!$B$2:$AR$55, 43)))</f>
        <v>0</v>
      </c>
      <c r="W341">
        <f>_xlfn.IFS(C341=2014, _xlfn.IFS(D341=1, VLOOKUP(H341, Priv_Workers!$B$2:$AR$55, 2, FALSE), D341=2, VLOOKUP(H341, Priv_Workers!$B$2:$AR$55, 3, FALSE), D341=3, VLOOKUP(H341, Priv_Workers!$B$2:$AR$55, 4, FALSE), D341=4, VLOOKUP(H341, Priv_Workers!$B$2:$AR$55, 5, FALSE), D341=5, VLOOKUP(H341, Priv_Workers!$B$2:$AR$55, 6, FALSE), D341=6, VLOOKUP(H341, Priv_Workers!$B$2:$AR$55, 7, FALSE), D341=7, VLOOKUP(H341, Priv_Workers!$B$2:$AR$55, 8, FALSE), D341=8, VLOOKUP(H341, Priv_Workers!$B$2:$AR$55, 9, FALSE), D341=9, VLOOKUP(H341, Priv_Workers!$B$2:$AR$55, 10, FALSE), D341=10, VLOOKUP(H341, Priv_Workers!$B$2:$AR$55, 11, FALSE), D341=11, VLOOKUP(H341, Priv_Workers!$B$2:$AR$55, 12, FALSE), D341=12, VLOOKUP(H341, Priv_Workers!$B$2:$AR$55, 13, FALSE)), C341=2015, _xlfn.IFS(D341=1, VLOOKUP(H341, Priv_Workers!$B$2:$AR$55, 14, FALSE), D341=2, VLOOKUP(H341, Priv_Workers!$B$2:$AR$55, 15, FALSE), D341=3, VLOOKUP(H341, Priv_Workers!$B$2:$AR$55, 16, FALSE), D341=4, VLOOKUP(H341, Priv_Workers!$B$2:$AR$55, 17, FALSE), D341=5, VLOOKUP(H341, Priv_Workers!$B$2:$AR$55, 18, FALSE), D341=6, VLOOKUP(H341, Priv_Workers!$B$2:$AR$55, 19, FALSE), D341=7, VLOOKUP(H341, Priv_Workers!$B$2:$AR$55, 20, FALSE), D341=8, VLOOKUP(H341, Priv_Workers!$B$2:$AR$55, 21, FALSE), D341=9, VLOOKUP(H341, Priv_Workers!$B$2:$AR$55, 22, FALSE), D341=10, VLOOKUP(H341, Priv_Workers!$B$2:$AR$55, 23, FALSE), D341=11, VLOOKUP(H341, Priv_Workers!$B$2:$AR$55, 24, FALSE), D341=12, VLOOKUP(H341, Priv_Workers!$B$2:$AR$55, 25, FALSE)), C341=2016, _xlfn.IFS(D341=1, VLOOKUP(H341, Priv_Workers!$B$2:$AR$55, 26, FALSE), D341=2, VLOOKUP(H341, Priv_Workers!$B$2:$AR$55, 27, FALSE), D341=3, VLOOKUP(H341, Priv_Workers!$B$2:$AR$55, 28, FALSE), D341=4, VLOOKUP(H341, Priv_Workers!$B$2:$AR$55, 29, FALSE), D341=5, VLOOKUP(H341, Priv_Workers!$B$2:$AR$55, 30, FALSE), D341=6, VLOOKUP(H341, Priv_Workers!$B$2:$AR$55, 31, FALSE), D341=7, VLOOKUP(H341, Priv_Workers!$B$2:$AR$55, 32, FALSE), D341=8, VLOOKUP(H341, Priv_Workers!$B$2:$AR$55, 33, FALSE), D341=9, VLOOKUP(H341, Priv_Workers!$B$2:$AR$55, 34, FALSE), D341=10, VLOOKUP(H341, Priv_Workers!$B$2:$AR$55, 35, FALSE), D341=11, VLOOKUP(H341, Priv_Workers!$B$2:$AR$55, 36, FALSE), D341=12, VLOOKUP(H341, Priv_Workers!$B$2:$AR$55, 37, FALSE)), C341=2017, _xlfn.IFS(D341=1, VLOOKUP(H341, Priv_Workers!$B$2:$AR$55, 38, FALSE), D341=2, VLOOKUP(H341, Priv_Workers!$B$2:$AR$55, 39, FALSE), D341=3, VLOOKUP(H341, Priv_Workers!$B$2:$AR$55, 40, FALSE), D341=4, VLOOKUP(H341, Priv_Workers!$B$2:$AR$55, 41, FALSE), D341=5, VLOOKUP(H341, Priv_Workers!$B$2:$AR$55, 42, FALSE), D341=6, VLOOKUP(H341, Priv_Workers!$B$2:$AR$55, 43)))</f>
        <v>0</v>
      </c>
      <c r="X341" s="15" t="e">
        <f t="shared" si="43"/>
        <v>#DIV/0!</v>
      </c>
      <c r="Y341" s="8">
        <f>_xlfn.IFS(C341=2014, _xlfn.IFS(E341=1, VLOOKUP(H341, Wage_Info!$B$2:$AD$55, 2, FALSE), E341=2, VLOOKUP(H341, Wage_Info!$B$2:$AD$55, 3, FALSE), E341=3, VLOOKUP(H341, Wage_Info!$B$2:$AD$55, 4, FALSE), E341=4, VLOOKUP(H341, Wage_Info!$B$2:$AD$55, 5, FALSE)), C341=2015, _xlfn.IFS(E341=1, VLOOKUP(H341, Wage_Info!$B$2:$AD$55, 6, FALSE), E341=2, VLOOKUP(H341, Wage_Info!$B$2:$AD$55, 7, FALSE), E341=3, VLOOKUP(H341, Wage_Info!$B$2:$AD$55, 8, FALSE), E341=4, VLOOKUP(H341, Wage_Info!$B$2:$AD$55, 9, FALSE)), C341=2016, _xlfn.IFS(E341=1, VLOOKUP(H341, Wage_Info!$B$2:$AD$55, 10, FALSE), E341=2, VLOOKUP(H341, Wage_Info!$B$2:$AD$55, 11, FALSE), E341=3, VLOOKUP(H341, Wage_Info!$B$2:$AD$55, 12, FALSE), E341=4, VLOOKUP(H341, Wage_Info!$B$2:$AD$55, 13, FALSE)), C341=2017, _xlfn.IFS(E341=1, VLOOKUP(H341, Wage_Info!$B$2:$AD$55, 14, FALSE), E341=2, VLOOKUP(H341, Wage_Info!$B$2:$AD$55, 15, FALSE)))</f>
        <v>0</v>
      </c>
      <c r="Z341" s="8">
        <f>_xlfn.IFS(C341=2014, _xlfn.IFS(E341=1, VLOOKUP(H341, Wage_Info!$B$2:$AD$55, 16, FALSE), E341=2, VLOOKUP(H341, Wage_Info!$B$2:$AD$55, 17, FALSE), E341=3, VLOOKUP(H341, Wage_Info!$B$2:$AD$55, 18, FALSE), E341=4, VLOOKUP(H341, Wage_Info!$B$2:$AD$55, 19, FALSE)), C341=2015, _xlfn.IFS(E341=1, VLOOKUP(H341, Wage_Info!$B$2:$AD$55, 20, FALSE), E341=2, VLOOKUP(H341, Wage_Info!$B$2:$AD$55, 21, FALSE), E341=3, VLOOKUP(H341, Wage_Info!$B$2:$AD$55, 22, FALSE), E341=4, VLOOKUP(H341, Wage_Info!$B$2:$AD$55, 23, FALSE)), C341=2016, _xlfn.IFS(E341=1, VLOOKUP(H341, Wage_Info!$B$2:$AD$55, 24, FALSE), E341=2, VLOOKUP(H341, Wage_Info!$B$2:$AD$55, 25, FALSE), E341=3, VLOOKUP(H341, Wage_Info!$B$2:$AD$55, 26, FALSE), E341=4, VLOOKUP(H341, Wage_Info!$B$2:$AD$55, 27, FALSE)), C341=2017, _xlfn.IFS(E341=1, VLOOKUP(H341, Wage_Info!$B$2:$AD$55, 28, FALSE), E341=2, VLOOKUP(H341, Wage_Info!$B$2:$AD$55, 29, FALSE)))</f>
        <v>0</v>
      </c>
      <c r="AA341" s="16" t="e">
        <f t="shared" si="44"/>
        <v>#DIV/0!</v>
      </c>
      <c r="AB341">
        <f>Key!C368</f>
        <v>1</v>
      </c>
      <c r="AC341">
        <f t="shared" si="45"/>
        <v>0</v>
      </c>
      <c r="AD341">
        <f t="shared" si="46"/>
        <v>0</v>
      </c>
      <c r="AE341">
        <f t="shared" si="47"/>
        <v>0</v>
      </c>
    </row>
    <row r="342" spans="1:31" x14ac:dyDescent="0.3">
      <c r="A342">
        <v>401</v>
      </c>
      <c r="B342">
        <v>81</v>
      </c>
      <c r="C342">
        <v>2014</v>
      </c>
      <c r="D342">
        <v>10</v>
      </c>
      <c r="E342">
        <f t="shared" si="40"/>
        <v>4</v>
      </c>
      <c r="F342">
        <v>2015</v>
      </c>
      <c r="G342" t="s">
        <v>297</v>
      </c>
      <c r="H342" s="13">
        <f>VALUE(IF(G342="foreign",53,SUBSTITUTE(G342,G342,VLOOKUP(G342,Key!$F$2:$G$55,2,))))</f>
        <v>39</v>
      </c>
      <c r="I342" t="s">
        <v>297</v>
      </c>
      <c r="J342">
        <f>VALUE(_xlfn.IFS(I342="foreign",53,I342="fictional",54,NOT(OR(I342="foreign",I342="fictional")),SUBSTITUTE(I342,I342,VLOOKUP(I342,Key!$F$2:$G$55,2,))))</f>
        <v>39</v>
      </c>
      <c r="K342">
        <f t="shared" si="41"/>
        <v>1</v>
      </c>
      <c r="L342">
        <f>VLOOKUP(H342, Key!$G$2:$J$54, 2)</f>
        <v>4</v>
      </c>
      <c r="M342">
        <f>VLOOKUP(J342, Key!$G$2:$J$54, 2)</f>
        <v>4</v>
      </c>
      <c r="N342">
        <f>VLOOKUP("*"&amp;G342&amp;"*",Key!$M$2:$N$6,2,FALSE)</f>
        <v>2</v>
      </c>
      <c r="O342">
        <f>VLOOKUP("*"&amp;G342&amp;"*",Key!$Q$2:$R$11,2,FALSE)</f>
        <v>3</v>
      </c>
      <c r="P342">
        <v>2841</v>
      </c>
      <c r="Q342" s="8">
        <v>57000000</v>
      </c>
      <c r="R342" t="s">
        <v>246</v>
      </c>
      <c r="S342">
        <f>VLOOKUP(R342, Key!$T$2:$U$27, 2, FALSE)</f>
        <v>6</v>
      </c>
      <c r="T342">
        <f t="shared" si="42"/>
        <v>0</v>
      </c>
      <c r="U342">
        <f>_xlfn.IFS(F342=2017, VLOOKUP(H342, 'State Pop'!$B$2:$F$55,5),F342=2016, VLOOKUP(H342, 'State Pop'!$B$2:$F$55,4), F342=2015, VLOOKUP(H342, 'State Pop'!$B$2:$F$55,3), F342=2014, VLOOKUP(H342, 'State Pop'!$B$2:$F$55,2))</f>
        <v>12791124</v>
      </c>
      <c r="V342">
        <f>_xlfn.IFS(C342=2014, _xlfn.IFS(D342=1, VLOOKUP(H342, Film_Workers!$B$2:$AR$55, 2, FALSE), D342=2, VLOOKUP(H342, Film_Workers!$B$2:$AR$55, 3, FALSE), D342=3, VLOOKUP(H342, Film_Workers!$B$2:$AR$55, 4, FALSE), D342=4, VLOOKUP(H342, Film_Workers!$B$2:$AR$55, 5, FALSE), D342=5, VLOOKUP(H342, Film_Workers!$B$2:$AR$55, 6, FALSE), D342=6, VLOOKUP(H342, Film_Workers!$B$2:$AR$55, 7, FALSE), D342=7, VLOOKUP(H342, Film_Workers!$B$2:$AR$55, 8, FALSE), D342=8, VLOOKUP(H342, Film_Workers!$B$2:$AR$55, 9, FALSE), D342=9, VLOOKUP(H342, Film_Workers!$B$2:$AR$55, 10, FALSE), D342=10, VLOOKUP(H342, Film_Workers!$B$2:$AR$55, 11, FALSE), D342=11, VLOOKUP(H342, Film_Workers!$B$2:$AR$55, 12, FALSE), D342=12, VLOOKUP(H342, Film_Workers!$B$2:$AR$55, 13, FALSE)), C342=2015, _xlfn.IFS(D342=1, VLOOKUP(H342, Film_Workers!$B$2:$AR$55, 14, FALSE), D342=2, VLOOKUP(H342, Film_Workers!$B$2:$AR$55, 15, FALSE), D342=3, VLOOKUP(H342, Film_Workers!$B$2:$AR$55, 16, FALSE), D342=4, VLOOKUP(H342, Film_Workers!$B$2:$AR$55, 17, FALSE), D342=5, VLOOKUP(H342, Film_Workers!$B$2:$AR$55, 18, FALSE), D342=6, VLOOKUP(H342, Film_Workers!$B$2:$AR$55, 19, FALSE), D342=7, VLOOKUP(H342, Film_Workers!$B$2:$AR$55, 20, FALSE), D342=8, VLOOKUP(H342, Film_Workers!$B$2:$AR$55, 21, FALSE), D342=9, VLOOKUP(H342, Film_Workers!$B$2:$AR$55, 22, FALSE), D342=10, VLOOKUP(H342, Film_Workers!$B$2:$AR$55, 23, FALSE), D342=11, VLOOKUP(H342, Film_Workers!$B$2:$AR$55, 24, FALSE), D342=12, VLOOKUP(H342, Film_Workers!$B$2:$AR$55, 25, FALSE)), C342=2016, _xlfn.IFS(D342=1, VLOOKUP(H342, Film_Workers!$B$2:$AR$55, 26, FALSE), D342=2, VLOOKUP(H342, Film_Workers!$B$2:$AR$55, 27, FALSE), D342=3, VLOOKUP(H342, Film_Workers!$B$2:$AR$55, 28, FALSE), D342=4, VLOOKUP(H342, Film_Workers!$B$2:$AR$55, 29, FALSE), D342=5, VLOOKUP(H342, Film_Workers!$B$2:$AR$55, 30, FALSE), D342=6, VLOOKUP(H342, Film_Workers!$B$2:$AR$55, 31, FALSE), D342=7, VLOOKUP(H342, Film_Workers!$B$2:$AR$55, 32, FALSE), D342=8, VLOOKUP(H342, Film_Workers!$B$2:$AR$55, 33, FALSE), D342=9, VLOOKUP(H342, Film_Workers!$B$2:$AR$55, 34, FALSE), D342=10, VLOOKUP(H342, Film_Workers!$B$2:$AR$55, 35, FALSE), D342=11, VLOOKUP(H342, Film_Workers!$B$2:$AR$55, 36, FALSE), D342=12, VLOOKUP(H342, Film_Workers!$B$2:$AR$55, 37, FALSE)), C342=2017, _xlfn.IFS(D342=1, VLOOKUP(H342, Film_Workers!$B$2:$AR$55, 38, FALSE), D342=2, VLOOKUP(H342, Film_Workers!$B$2:$AR$55, 39, FALSE), D342=3, VLOOKUP(H342, Film_Workers!$B$2:$AR$55, 40, FALSE), D342=4, VLOOKUP(H342, Film_Workers!$B$2:$AR$55, 41, FALSE), D342=5, VLOOKUP(H342, Film_Workers!$B$2:$AR$55, 42, FALSE), D342=6, VLOOKUP(H342, Film_Workers!$B$2:$AR$55, 43)))</f>
        <v>3272</v>
      </c>
      <c r="W342">
        <f>_xlfn.IFS(C342=2014, _xlfn.IFS(D342=1, VLOOKUP(H342, Priv_Workers!$B$2:$AR$55, 2, FALSE), D342=2, VLOOKUP(H342, Priv_Workers!$B$2:$AR$55, 3, FALSE), D342=3, VLOOKUP(H342, Priv_Workers!$B$2:$AR$55, 4, FALSE), D342=4, VLOOKUP(H342, Priv_Workers!$B$2:$AR$55, 5, FALSE), D342=5, VLOOKUP(H342, Priv_Workers!$B$2:$AR$55, 6, FALSE), D342=6, VLOOKUP(H342, Priv_Workers!$B$2:$AR$55, 7, FALSE), D342=7, VLOOKUP(H342, Priv_Workers!$B$2:$AR$55, 8, FALSE), D342=8, VLOOKUP(H342, Priv_Workers!$B$2:$AR$55, 9, FALSE), D342=9, VLOOKUP(H342, Priv_Workers!$B$2:$AR$55, 10, FALSE), D342=10, VLOOKUP(H342, Priv_Workers!$B$2:$AR$55, 11, FALSE), D342=11, VLOOKUP(H342, Priv_Workers!$B$2:$AR$55, 12, FALSE), D342=12, VLOOKUP(H342, Priv_Workers!$B$2:$AR$55, 13, FALSE)), C342=2015, _xlfn.IFS(D342=1, VLOOKUP(H342, Priv_Workers!$B$2:$AR$55, 14, FALSE), D342=2, VLOOKUP(H342, Priv_Workers!$B$2:$AR$55, 15, FALSE), D342=3, VLOOKUP(H342, Priv_Workers!$B$2:$AR$55, 16, FALSE), D342=4, VLOOKUP(H342, Priv_Workers!$B$2:$AR$55, 17, FALSE), D342=5, VLOOKUP(H342, Priv_Workers!$B$2:$AR$55, 18, FALSE), D342=6, VLOOKUP(H342, Priv_Workers!$B$2:$AR$55, 19, FALSE), D342=7, VLOOKUP(H342, Priv_Workers!$B$2:$AR$55, 20, FALSE), D342=8, VLOOKUP(H342, Priv_Workers!$B$2:$AR$55, 21, FALSE), D342=9, VLOOKUP(H342, Priv_Workers!$B$2:$AR$55, 22, FALSE), D342=10, VLOOKUP(H342, Priv_Workers!$B$2:$AR$55, 23, FALSE), D342=11, VLOOKUP(H342, Priv_Workers!$B$2:$AR$55, 24, FALSE), D342=12, VLOOKUP(H342, Priv_Workers!$B$2:$AR$55, 25, FALSE)), C342=2016, _xlfn.IFS(D342=1, VLOOKUP(H342, Priv_Workers!$B$2:$AR$55, 26, FALSE), D342=2, VLOOKUP(H342, Priv_Workers!$B$2:$AR$55, 27, FALSE), D342=3, VLOOKUP(H342, Priv_Workers!$B$2:$AR$55, 28, FALSE), D342=4, VLOOKUP(H342, Priv_Workers!$B$2:$AR$55, 29, FALSE), D342=5, VLOOKUP(H342, Priv_Workers!$B$2:$AR$55, 30, FALSE), D342=6, VLOOKUP(H342, Priv_Workers!$B$2:$AR$55, 31, FALSE), D342=7, VLOOKUP(H342, Priv_Workers!$B$2:$AR$55, 32, FALSE), D342=8, VLOOKUP(H342, Priv_Workers!$B$2:$AR$55, 33, FALSE), D342=9, VLOOKUP(H342, Priv_Workers!$B$2:$AR$55, 34, FALSE), D342=10, VLOOKUP(H342, Priv_Workers!$B$2:$AR$55, 35, FALSE), D342=11, VLOOKUP(H342, Priv_Workers!$B$2:$AR$55, 36, FALSE), D342=12, VLOOKUP(H342, Priv_Workers!$B$2:$AR$55, 37, FALSE)), C342=2017, _xlfn.IFS(D342=1, VLOOKUP(H342, Priv_Workers!$B$2:$AR$55, 38, FALSE), D342=2, VLOOKUP(H342, Priv_Workers!$B$2:$AR$55, 39, FALSE), D342=3, VLOOKUP(H342, Priv_Workers!$B$2:$AR$55, 40, FALSE), D342=4, VLOOKUP(H342, Priv_Workers!$B$2:$AR$55, 41, FALSE), D342=5, VLOOKUP(H342, Priv_Workers!$B$2:$AR$55, 42, FALSE), D342=6, VLOOKUP(H342, Priv_Workers!$B$2:$AR$55, 43)))</f>
        <v>5015536</v>
      </c>
      <c r="X342" s="15">
        <f t="shared" si="43"/>
        <v>6.5237294677976594E-4</v>
      </c>
      <c r="Y342" s="8">
        <f>_xlfn.IFS(C342=2014, _xlfn.IFS(E342=1, VLOOKUP(H342, Wage_Info!$B$2:$AD$55, 2, FALSE), E342=2, VLOOKUP(H342, Wage_Info!$B$2:$AD$55, 3, FALSE), E342=3, VLOOKUP(H342, Wage_Info!$B$2:$AD$55, 4, FALSE), E342=4, VLOOKUP(H342, Wage_Info!$B$2:$AD$55, 5, FALSE)), C342=2015, _xlfn.IFS(E342=1, VLOOKUP(H342, Wage_Info!$B$2:$AD$55, 6, FALSE), E342=2, VLOOKUP(H342, Wage_Info!$B$2:$AD$55, 7, FALSE), E342=3, VLOOKUP(H342, Wage_Info!$B$2:$AD$55, 8, FALSE), E342=4, VLOOKUP(H342, Wage_Info!$B$2:$AD$55, 9, FALSE)), C342=2016, _xlfn.IFS(E342=1, VLOOKUP(H342, Wage_Info!$B$2:$AD$55, 10, FALSE), E342=2, VLOOKUP(H342, Wage_Info!$B$2:$AD$55, 11, FALSE), E342=3, VLOOKUP(H342, Wage_Info!$B$2:$AD$55, 12, FALSE), E342=4, VLOOKUP(H342, Wage_Info!$B$2:$AD$55, 13, FALSE)), C342=2017, _xlfn.IFS(E342=1, VLOOKUP(H342, Wage_Info!$B$2:$AD$55, 14, FALSE), E342=2, VLOOKUP(H342, Wage_Info!$B$2:$AD$55, 15, FALSE)))</f>
        <v>57408192</v>
      </c>
      <c r="Z342" s="8">
        <f>_xlfn.IFS(C342=2014, _xlfn.IFS(E342=1, VLOOKUP(H342, Wage_Info!$B$2:$AD$55, 16, FALSE), E342=2, VLOOKUP(H342, Wage_Info!$B$2:$AD$55, 17, FALSE), E342=3, VLOOKUP(H342, Wage_Info!$B$2:$AD$55, 18, FALSE), E342=4, VLOOKUP(H342, Wage_Info!$B$2:$AD$55, 19, FALSE)), C342=2015, _xlfn.IFS(E342=1, VLOOKUP(H342, Wage_Info!$B$2:$AD$55, 20, FALSE), E342=2, VLOOKUP(H342, Wage_Info!$B$2:$AD$55, 21, FALSE), E342=3, VLOOKUP(H342, Wage_Info!$B$2:$AD$55, 22, FALSE), E342=4, VLOOKUP(H342, Wage_Info!$B$2:$AD$55, 23, FALSE)), C342=2016, _xlfn.IFS(E342=1, VLOOKUP(H342, Wage_Info!$B$2:$AD$55, 24, FALSE), E342=2, VLOOKUP(H342, Wage_Info!$B$2:$AD$55, 25, FALSE), E342=3, VLOOKUP(H342, Wage_Info!$B$2:$AD$55, 26, FALSE), E342=4, VLOOKUP(H342, Wage_Info!$B$2:$AD$55, 27, FALSE)), C342=2017, _xlfn.IFS(E342=1, VLOOKUP(H342, Wage_Info!$B$2:$AD$55, 28, FALSE), E342=2, VLOOKUP(H342, Wage_Info!$B$2:$AD$55, 29, FALSE)))</f>
        <v>66238324135</v>
      </c>
      <c r="AA342" s="16">
        <f t="shared" si="44"/>
        <v>8.6669149242056076E-4</v>
      </c>
      <c r="AB342">
        <f>Key!C402</f>
        <v>1</v>
      </c>
      <c r="AC342">
        <f t="shared" si="45"/>
        <v>0</v>
      </c>
      <c r="AD342">
        <f t="shared" si="46"/>
        <v>0</v>
      </c>
      <c r="AE342">
        <f t="shared" si="47"/>
        <v>0</v>
      </c>
    </row>
    <row r="343" spans="1:31" x14ac:dyDescent="0.3">
      <c r="A343">
        <v>433</v>
      </c>
      <c r="B343">
        <v>113</v>
      </c>
      <c r="C343">
        <v>2014</v>
      </c>
      <c r="D343">
        <v>10</v>
      </c>
      <c r="E343">
        <f t="shared" si="40"/>
        <v>4</v>
      </c>
      <c r="F343">
        <v>2015</v>
      </c>
      <c r="G343" t="s">
        <v>185</v>
      </c>
      <c r="H343" s="13">
        <f>VALUE(IF(G343="foreign",53,SUBSTITUTE(G343,G343,VLOOKUP(G343,Key!$F$2:$G$55,2,))))</f>
        <v>33</v>
      </c>
      <c r="I343" t="s">
        <v>512</v>
      </c>
      <c r="J343">
        <f>VALUE(_xlfn.IFS(I343="foreign",53,I343="fictional",54,NOT(OR(I343="foreign",I343="fictional")),SUBSTITUTE(I343,I343,VLOOKUP(I343,Key!$F$2:$G$55,2,))))</f>
        <v>15</v>
      </c>
      <c r="K343">
        <f t="shared" si="41"/>
        <v>0</v>
      </c>
      <c r="L343">
        <f>VLOOKUP(H343, Key!$G$2:$J$54, 2)</f>
        <v>3</v>
      </c>
      <c r="M343">
        <f>VLOOKUP(J343, Key!$G$2:$J$54, 2)</f>
        <v>0</v>
      </c>
      <c r="N343">
        <f>VLOOKUP("*"&amp;G343&amp;"*",Key!$M$2:$N$6,2,FALSE)</f>
        <v>2</v>
      </c>
      <c r="O343">
        <f>VLOOKUP("*"&amp;G343&amp;"*",Key!$Q$2:$R$11,2,FALSE)</f>
        <v>3</v>
      </c>
      <c r="P343">
        <v>2064</v>
      </c>
      <c r="Q343" s="8">
        <v>30000000</v>
      </c>
      <c r="R343" t="s">
        <v>246</v>
      </c>
      <c r="S343">
        <f>VLOOKUP(R343, Key!$T$2:$U$27, 2, FALSE)</f>
        <v>6</v>
      </c>
      <c r="T343">
        <f t="shared" si="42"/>
        <v>0</v>
      </c>
      <c r="U343">
        <f>_xlfn.IFS(F343=2017, VLOOKUP(H343, 'State Pop'!$B$2:$F$55,5),F343=2016, VLOOKUP(H343, 'State Pop'!$B$2:$F$55,4), F343=2015, VLOOKUP(H343, 'State Pop'!$B$2:$F$55,3), F343=2014, VLOOKUP(H343, 'State Pop'!$B$2:$F$55,2))</f>
        <v>19819347</v>
      </c>
      <c r="V343">
        <f>_xlfn.IFS(C343=2014, _xlfn.IFS(D343=1, VLOOKUP(H343, Film_Workers!$B$2:$AR$55, 2, FALSE), D343=2, VLOOKUP(H343, Film_Workers!$B$2:$AR$55, 3, FALSE), D343=3, VLOOKUP(H343, Film_Workers!$B$2:$AR$55, 4, FALSE), D343=4, VLOOKUP(H343, Film_Workers!$B$2:$AR$55, 5, FALSE), D343=5, VLOOKUP(H343, Film_Workers!$B$2:$AR$55, 6, FALSE), D343=6, VLOOKUP(H343, Film_Workers!$B$2:$AR$55, 7, FALSE), D343=7, VLOOKUP(H343, Film_Workers!$B$2:$AR$55, 8, FALSE), D343=8, VLOOKUP(H343, Film_Workers!$B$2:$AR$55, 9, FALSE), D343=9, VLOOKUP(H343, Film_Workers!$B$2:$AR$55, 10, FALSE), D343=10, VLOOKUP(H343, Film_Workers!$B$2:$AR$55, 11, FALSE), D343=11, VLOOKUP(H343, Film_Workers!$B$2:$AR$55, 12, FALSE), D343=12, VLOOKUP(H343, Film_Workers!$B$2:$AR$55, 13, FALSE)), C343=2015, _xlfn.IFS(D343=1, VLOOKUP(H343, Film_Workers!$B$2:$AR$55, 14, FALSE), D343=2, VLOOKUP(H343, Film_Workers!$B$2:$AR$55, 15, FALSE), D343=3, VLOOKUP(H343, Film_Workers!$B$2:$AR$55, 16, FALSE), D343=4, VLOOKUP(H343, Film_Workers!$B$2:$AR$55, 17, FALSE), D343=5, VLOOKUP(H343, Film_Workers!$B$2:$AR$55, 18, FALSE), D343=6, VLOOKUP(H343, Film_Workers!$B$2:$AR$55, 19, FALSE), D343=7, VLOOKUP(H343, Film_Workers!$B$2:$AR$55, 20, FALSE), D343=8, VLOOKUP(H343, Film_Workers!$B$2:$AR$55, 21, FALSE), D343=9, VLOOKUP(H343, Film_Workers!$B$2:$AR$55, 22, FALSE), D343=10, VLOOKUP(H343, Film_Workers!$B$2:$AR$55, 23, FALSE), D343=11, VLOOKUP(H343, Film_Workers!$B$2:$AR$55, 24, FALSE), D343=12, VLOOKUP(H343, Film_Workers!$B$2:$AR$55, 25, FALSE)), C343=2016, _xlfn.IFS(D343=1, VLOOKUP(H343, Film_Workers!$B$2:$AR$55, 26, FALSE), D343=2, VLOOKUP(H343, Film_Workers!$B$2:$AR$55, 27, FALSE), D343=3, VLOOKUP(H343, Film_Workers!$B$2:$AR$55, 28, FALSE), D343=4, VLOOKUP(H343, Film_Workers!$B$2:$AR$55, 29, FALSE), D343=5, VLOOKUP(H343, Film_Workers!$B$2:$AR$55, 30, FALSE), D343=6, VLOOKUP(H343, Film_Workers!$B$2:$AR$55, 31, FALSE), D343=7, VLOOKUP(H343, Film_Workers!$B$2:$AR$55, 32, FALSE), D343=8, VLOOKUP(H343, Film_Workers!$B$2:$AR$55, 33, FALSE), D343=9, VLOOKUP(H343, Film_Workers!$B$2:$AR$55, 34, FALSE), D343=10, VLOOKUP(H343, Film_Workers!$B$2:$AR$55, 35, FALSE), D343=11, VLOOKUP(H343, Film_Workers!$B$2:$AR$55, 36, FALSE), D343=12, VLOOKUP(H343, Film_Workers!$B$2:$AR$55, 37, FALSE)), C343=2017, _xlfn.IFS(D343=1, VLOOKUP(H343, Film_Workers!$B$2:$AR$55, 38, FALSE), D343=2, VLOOKUP(H343, Film_Workers!$B$2:$AR$55, 39, FALSE), D343=3, VLOOKUP(H343, Film_Workers!$B$2:$AR$55, 40, FALSE), D343=4, VLOOKUP(H343, Film_Workers!$B$2:$AR$55, 41, FALSE), D343=5, VLOOKUP(H343, Film_Workers!$B$2:$AR$55, 42, FALSE), D343=6, VLOOKUP(H343, Film_Workers!$B$2:$AR$55, 43)))</f>
        <v>47236</v>
      </c>
      <c r="W343">
        <f>_xlfn.IFS(C343=2014, _xlfn.IFS(D343=1, VLOOKUP(H343, Priv_Workers!$B$2:$AR$55, 2, FALSE), D343=2, VLOOKUP(H343, Priv_Workers!$B$2:$AR$55, 3, FALSE), D343=3, VLOOKUP(H343, Priv_Workers!$B$2:$AR$55, 4, FALSE), D343=4, VLOOKUP(H343, Priv_Workers!$B$2:$AR$55, 5, FALSE), D343=5, VLOOKUP(H343, Priv_Workers!$B$2:$AR$55, 6, FALSE), D343=6, VLOOKUP(H343, Priv_Workers!$B$2:$AR$55, 7, FALSE), D343=7, VLOOKUP(H343, Priv_Workers!$B$2:$AR$55, 8, FALSE), D343=8, VLOOKUP(H343, Priv_Workers!$B$2:$AR$55, 9, FALSE), D343=9, VLOOKUP(H343, Priv_Workers!$B$2:$AR$55, 10, FALSE), D343=10, VLOOKUP(H343, Priv_Workers!$B$2:$AR$55, 11, FALSE), D343=11, VLOOKUP(H343, Priv_Workers!$B$2:$AR$55, 12, FALSE), D343=12, VLOOKUP(H343, Priv_Workers!$B$2:$AR$55, 13, FALSE)), C343=2015, _xlfn.IFS(D343=1, VLOOKUP(H343, Priv_Workers!$B$2:$AR$55, 14, FALSE), D343=2, VLOOKUP(H343, Priv_Workers!$B$2:$AR$55, 15, FALSE), D343=3, VLOOKUP(H343, Priv_Workers!$B$2:$AR$55, 16, FALSE), D343=4, VLOOKUP(H343, Priv_Workers!$B$2:$AR$55, 17, FALSE), D343=5, VLOOKUP(H343, Priv_Workers!$B$2:$AR$55, 18, FALSE), D343=6, VLOOKUP(H343, Priv_Workers!$B$2:$AR$55, 19, FALSE), D343=7, VLOOKUP(H343, Priv_Workers!$B$2:$AR$55, 20, FALSE), D343=8, VLOOKUP(H343, Priv_Workers!$B$2:$AR$55, 21, FALSE), D343=9, VLOOKUP(H343, Priv_Workers!$B$2:$AR$55, 22, FALSE), D343=10, VLOOKUP(H343, Priv_Workers!$B$2:$AR$55, 23, FALSE), D343=11, VLOOKUP(H343, Priv_Workers!$B$2:$AR$55, 24, FALSE), D343=12, VLOOKUP(H343, Priv_Workers!$B$2:$AR$55, 25, FALSE)), C343=2016, _xlfn.IFS(D343=1, VLOOKUP(H343, Priv_Workers!$B$2:$AR$55, 26, FALSE), D343=2, VLOOKUP(H343, Priv_Workers!$B$2:$AR$55, 27, FALSE), D343=3, VLOOKUP(H343, Priv_Workers!$B$2:$AR$55, 28, FALSE), D343=4, VLOOKUP(H343, Priv_Workers!$B$2:$AR$55, 29, FALSE), D343=5, VLOOKUP(H343, Priv_Workers!$B$2:$AR$55, 30, FALSE), D343=6, VLOOKUP(H343, Priv_Workers!$B$2:$AR$55, 31, FALSE), D343=7, VLOOKUP(H343, Priv_Workers!$B$2:$AR$55, 32, FALSE), D343=8, VLOOKUP(H343, Priv_Workers!$B$2:$AR$55, 33, FALSE), D343=9, VLOOKUP(H343, Priv_Workers!$B$2:$AR$55, 34, FALSE), D343=10, VLOOKUP(H343, Priv_Workers!$B$2:$AR$55, 35, FALSE), D343=11, VLOOKUP(H343, Priv_Workers!$B$2:$AR$55, 36, FALSE), D343=12, VLOOKUP(H343, Priv_Workers!$B$2:$AR$55, 37, FALSE)), C343=2017, _xlfn.IFS(D343=1, VLOOKUP(H343, Priv_Workers!$B$2:$AR$55, 38, FALSE), D343=2, VLOOKUP(H343, Priv_Workers!$B$2:$AR$55, 39, FALSE), D343=3, VLOOKUP(H343, Priv_Workers!$B$2:$AR$55, 40, FALSE), D343=4, VLOOKUP(H343, Priv_Workers!$B$2:$AR$55, 41, FALSE), D343=5, VLOOKUP(H343, Priv_Workers!$B$2:$AR$55, 42, FALSE), D343=6, VLOOKUP(H343, Priv_Workers!$B$2:$AR$55, 43)))</f>
        <v>7613636</v>
      </c>
      <c r="X343" s="15">
        <f t="shared" si="43"/>
        <v>6.204131639600317E-3</v>
      </c>
      <c r="Y343" s="8">
        <f>_xlfn.IFS(C343=2014, _xlfn.IFS(E343=1, VLOOKUP(H343, Wage_Info!$B$2:$AD$55, 2, FALSE), E343=2, VLOOKUP(H343, Wage_Info!$B$2:$AD$55, 3, FALSE), E343=3, VLOOKUP(H343, Wage_Info!$B$2:$AD$55, 4, FALSE), E343=4, VLOOKUP(H343, Wage_Info!$B$2:$AD$55, 5, FALSE)), C343=2015, _xlfn.IFS(E343=1, VLOOKUP(H343, Wage_Info!$B$2:$AD$55, 6, FALSE), E343=2, VLOOKUP(H343, Wage_Info!$B$2:$AD$55, 7, FALSE), E343=3, VLOOKUP(H343, Wage_Info!$B$2:$AD$55, 8, FALSE), E343=4, VLOOKUP(H343, Wage_Info!$B$2:$AD$55, 9, FALSE)), C343=2016, _xlfn.IFS(E343=1, VLOOKUP(H343, Wage_Info!$B$2:$AD$55, 10, FALSE), E343=2, VLOOKUP(H343, Wage_Info!$B$2:$AD$55, 11, FALSE), E343=3, VLOOKUP(H343, Wage_Info!$B$2:$AD$55, 12, FALSE), E343=4, VLOOKUP(H343, Wage_Info!$B$2:$AD$55, 13, FALSE)), C343=2017, _xlfn.IFS(E343=1, VLOOKUP(H343, Wage_Info!$B$2:$AD$55, 14, FALSE), E343=2, VLOOKUP(H343, Wage_Info!$B$2:$AD$55, 15, FALSE)))</f>
        <v>1674022550</v>
      </c>
      <c r="Z343" s="8">
        <f>_xlfn.IFS(C343=2014, _xlfn.IFS(E343=1, VLOOKUP(H343, Wage_Info!$B$2:$AD$55, 16, FALSE), E343=2, VLOOKUP(H343, Wage_Info!$B$2:$AD$55, 17, FALSE), E343=3, VLOOKUP(H343, Wage_Info!$B$2:$AD$55, 18, FALSE), E343=4, VLOOKUP(H343, Wage_Info!$B$2:$AD$55, 19, FALSE)), C343=2015, _xlfn.IFS(E343=1, VLOOKUP(H343, Wage_Info!$B$2:$AD$55, 20, FALSE), E343=2, VLOOKUP(H343, Wage_Info!$B$2:$AD$55, 21, FALSE), E343=3, VLOOKUP(H343, Wage_Info!$B$2:$AD$55, 22, FALSE), E343=4, VLOOKUP(H343, Wage_Info!$B$2:$AD$55, 23, FALSE)), C343=2016, _xlfn.IFS(E343=1, VLOOKUP(H343, Wage_Info!$B$2:$AD$55, 24, FALSE), E343=2, VLOOKUP(H343, Wage_Info!$B$2:$AD$55, 25, FALSE), E343=3, VLOOKUP(H343, Wage_Info!$B$2:$AD$55, 26, FALSE), E343=4, VLOOKUP(H343, Wage_Info!$B$2:$AD$55, 27, FALSE)), C343=2017, _xlfn.IFS(E343=1, VLOOKUP(H343, Wage_Info!$B$2:$AD$55, 28, FALSE), E343=2, VLOOKUP(H343, Wage_Info!$B$2:$AD$55, 29, FALSE)))</f>
        <v>134612920029</v>
      </c>
      <c r="AA343" s="16">
        <f t="shared" si="44"/>
        <v>1.2435823765202933E-2</v>
      </c>
      <c r="AB343">
        <f>Key!C434</f>
        <v>1</v>
      </c>
      <c r="AC343">
        <f t="shared" si="45"/>
        <v>0</v>
      </c>
      <c r="AD343">
        <f t="shared" si="46"/>
        <v>1</v>
      </c>
      <c r="AE343">
        <f t="shared" si="47"/>
        <v>1</v>
      </c>
    </row>
    <row r="344" spans="1:31" x14ac:dyDescent="0.3">
      <c r="A344">
        <v>453</v>
      </c>
      <c r="B344">
        <v>133</v>
      </c>
      <c r="C344">
        <v>2014</v>
      </c>
      <c r="D344">
        <v>10</v>
      </c>
      <c r="E344">
        <f t="shared" si="40"/>
        <v>4</v>
      </c>
      <c r="F344">
        <v>2015</v>
      </c>
      <c r="G344" t="s">
        <v>187</v>
      </c>
      <c r="H344" s="13">
        <f>VALUE(IF(G344="foreign",53,SUBSTITUTE(G344,G344,VLOOKUP(G344,Key!$F$2:$G$55,2,))))</f>
        <v>53</v>
      </c>
      <c r="I344" t="s">
        <v>189</v>
      </c>
      <c r="J344">
        <f>VALUE(_xlfn.IFS(I344="foreign",53,I344="fictional",54,NOT(OR(I344="foreign",I344="fictional")),SUBSTITUTE(I344,I344,VLOOKUP(I344,Key!$F$2:$G$55,2,))))</f>
        <v>9</v>
      </c>
      <c r="K344">
        <f t="shared" si="41"/>
        <v>0</v>
      </c>
      <c r="L344">
        <f>VLOOKUP(H344, Key!$G$2:$J$54, 2)</f>
        <v>0</v>
      </c>
      <c r="M344">
        <f>VLOOKUP(J344, Key!$G$2:$J$54, 2)</f>
        <v>2</v>
      </c>
      <c r="N344">
        <f>VLOOKUP("*"&amp;G344&amp;"*",Key!$M$2:$N$6,2,FALSE)</f>
        <v>0</v>
      </c>
      <c r="O344">
        <f>VLOOKUP("*"&amp;G344&amp;"*",Key!$Q$2:$R$11,2,FALSE)</f>
        <v>0</v>
      </c>
      <c r="P344">
        <v>1122</v>
      </c>
      <c r="Q344" s="8">
        <v>9600000</v>
      </c>
      <c r="R344" t="s">
        <v>246</v>
      </c>
      <c r="S344">
        <f>VLOOKUP(R344, Key!$T$2:$U$27, 2, FALSE)</f>
        <v>6</v>
      </c>
      <c r="T344">
        <f t="shared" si="42"/>
        <v>0</v>
      </c>
      <c r="U344">
        <f>_xlfn.IFS(F344=2017, VLOOKUP(H344, 'State Pop'!$B$2:$F$55,5),F344=2016, VLOOKUP(H344, 'State Pop'!$B$2:$F$55,4), F344=2015, VLOOKUP(H344, 'State Pop'!$B$2:$F$55,3), F344=2014, VLOOKUP(H344, 'State Pop'!$B$2:$F$55,2))</f>
        <v>0</v>
      </c>
      <c r="V344">
        <f>_xlfn.IFS(C344=2014, _xlfn.IFS(D344=1, VLOOKUP(H344, Film_Workers!$B$2:$AR$55, 2, FALSE), D344=2, VLOOKUP(H344, Film_Workers!$B$2:$AR$55, 3, FALSE), D344=3, VLOOKUP(H344, Film_Workers!$B$2:$AR$55, 4, FALSE), D344=4, VLOOKUP(H344, Film_Workers!$B$2:$AR$55, 5, FALSE), D344=5, VLOOKUP(H344, Film_Workers!$B$2:$AR$55, 6, FALSE), D344=6, VLOOKUP(H344, Film_Workers!$B$2:$AR$55, 7, FALSE), D344=7, VLOOKUP(H344, Film_Workers!$B$2:$AR$55, 8, FALSE), D344=8, VLOOKUP(H344, Film_Workers!$B$2:$AR$55, 9, FALSE), D344=9, VLOOKUP(H344, Film_Workers!$B$2:$AR$55, 10, FALSE), D344=10, VLOOKUP(H344, Film_Workers!$B$2:$AR$55, 11, FALSE), D344=11, VLOOKUP(H344, Film_Workers!$B$2:$AR$55, 12, FALSE), D344=12, VLOOKUP(H344, Film_Workers!$B$2:$AR$55, 13, FALSE)), C344=2015, _xlfn.IFS(D344=1, VLOOKUP(H344, Film_Workers!$B$2:$AR$55, 14, FALSE), D344=2, VLOOKUP(H344, Film_Workers!$B$2:$AR$55, 15, FALSE), D344=3, VLOOKUP(H344, Film_Workers!$B$2:$AR$55, 16, FALSE), D344=4, VLOOKUP(H344, Film_Workers!$B$2:$AR$55, 17, FALSE), D344=5, VLOOKUP(H344, Film_Workers!$B$2:$AR$55, 18, FALSE), D344=6, VLOOKUP(H344, Film_Workers!$B$2:$AR$55, 19, FALSE), D344=7, VLOOKUP(H344, Film_Workers!$B$2:$AR$55, 20, FALSE), D344=8, VLOOKUP(H344, Film_Workers!$B$2:$AR$55, 21, FALSE), D344=9, VLOOKUP(H344, Film_Workers!$B$2:$AR$55, 22, FALSE), D344=10, VLOOKUP(H344, Film_Workers!$B$2:$AR$55, 23, FALSE), D344=11, VLOOKUP(H344, Film_Workers!$B$2:$AR$55, 24, FALSE), D344=12, VLOOKUP(H344, Film_Workers!$B$2:$AR$55, 25, FALSE)), C344=2016, _xlfn.IFS(D344=1, VLOOKUP(H344, Film_Workers!$B$2:$AR$55, 26, FALSE), D344=2, VLOOKUP(H344, Film_Workers!$B$2:$AR$55, 27, FALSE), D344=3, VLOOKUP(H344, Film_Workers!$B$2:$AR$55, 28, FALSE), D344=4, VLOOKUP(H344, Film_Workers!$B$2:$AR$55, 29, FALSE), D344=5, VLOOKUP(H344, Film_Workers!$B$2:$AR$55, 30, FALSE), D344=6, VLOOKUP(H344, Film_Workers!$B$2:$AR$55, 31, FALSE), D344=7, VLOOKUP(H344, Film_Workers!$B$2:$AR$55, 32, FALSE), D344=8, VLOOKUP(H344, Film_Workers!$B$2:$AR$55, 33, FALSE), D344=9, VLOOKUP(H344, Film_Workers!$B$2:$AR$55, 34, FALSE), D344=10, VLOOKUP(H344, Film_Workers!$B$2:$AR$55, 35, FALSE), D344=11, VLOOKUP(H344, Film_Workers!$B$2:$AR$55, 36, FALSE), D344=12, VLOOKUP(H344, Film_Workers!$B$2:$AR$55, 37, FALSE)), C344=2017, _xlfn.IFS(D344=1, VLOOKUP(H344, Film_Workers!$B$2:$AR$55, 38, FALSE), D344=2, VLOOKUP(H344, Film_Workers!$B$2:$AR$55, 39, FALSE), D344=3, VLOOKUP(H344, Film_Workers!$B$2:$AR$55, 40, FALSE), D344=4, VLOOKUP(H344, Film_Workers!$B$2:$AR$55, 41, FALSE), D344=5, VLOOKUP(H344, Film_Workers!$B$2:$AR$55, 42, FALSE), D344=6, VLOOKUP(H344, Film_Workers!$B$2:$AR$55, 43)))</f>
        <v>0</v>
      </c>
      <c r="W344">
        <f>_xlfn.IFS(C344=2014, _xlfn.IFS(D344=1, VLOOKUP(H344, Priv_Workers!$B$2:$AR$55, 2, FALSE), D344=2, VLOOKUP(H344, Priv_Workers!$B$2:$AR$55, 3, FALSE), D344=3, VLOOKUP(H344, Priv_Workers!$B$2:$AR$55, 4, FALSE), D344=4, VLOOKUP(H344, Priv_Workers!$B$2:$AR$55, 5, FALSE), D344=5, VLOOKUP(H344, Priv_Workers!$B$2:$AR$55, 6, FALSE), D344=6, VLOOKUP(H344, Priv_Workers!$B$2:$AR$55, 7, FALSE), D344=7, VLOOKUP(H344, Priv_Workers!$B$2:$AR$55, 8, FALSE), D344=8, VLOOKUP(H344, Priv_Workers!$B$2:$AR$55, 9, FALSE), D344=9, VLOOKUP(H344, Priv_Workers!$B$2:$AR$55, 10, FALSE), D344=10, VLOOKUP(H344, Priv_Workers!$B$2:$AR$55, 11, FALSE), D344=11, VLOOKUP(H344, Priv_Workers!$B$2:$AR$55, 12, FALSE), D344=12, VLOOKUP(H344, Priv_Workers!$B$2:$AR$55, 13, FALSE)), C344=2015, _xlfn.IFS(D344=1, VLOOKUP(H344, Priv_Workers!$B$2:$AR$55, 14, FALSE), D344=2, VLOOKUP(H344, Priv_Workers!$B$2:$AR$55, 15, FALSE), D344=3, VLOOKUP(H344, Priv_Workers!$B$2:$AR$55, 16, FALSE), D344=4, VLOOKUP(H344, Priv_Workers!$B$2:$AR$55, 17, FALSE), D344=5, VLOOKUP(H344, Priv_Workers!$B$2:$AR$55, 18, FALSE), D344=6, VLOOKUP(H344, Priv_Workers!$B$2:$AR$55, 19, FALSE), D344=7, VLOOKUP(H344, Priv_Workers!$B$2:$AR$55, 20, FALSE), D344=8, VLOOKUP(H344, Priv_Workers!$B$2:$AR$55, 21, FALSE), D344=9, VLOOKUP(H344, Priv_Workers!$B$2:$AR$55, 22, FALSE), D344=10, VLOOKUP(H344, Priv_Workers!$B$2:$AR$55, 23, FALSE), D344=11, VLOOKUP(H344, Priv_Workers!$B$2:$AR$55, 24, FALSE), D344=12, VLOOKUP(H344, Priv_Workers!$B$2:$AR$55, 25, FALSE)), C344=2016, _xlfn.IFS(D344=1, VLOOKUP(H344, Priv_Workers!$B$2:$AR$55, 26, FALSE), D344=2, VLOOKUP(H344, Priv_Workers!$B$2:$AR$55, 27, FALSE), D344=3, VLOOKUP(H344, Priv_Workers!$B$2:$AR$55, 28, FALSE), D344=4, VLOOKUP(H344, Priv_Workers!$B$2:$AR$55, 29, FALSE), D344=5, VLOOKUP(H344, Priv_Workers!$B$2:$AR$55, 30, FALSE), D344=6, VLOOKUP(H344, Priv_Workers!$B$2:$AR$55, 31, FALSE), D344=7, VLOOKUP(H344, Priv_Workers!$B$2:$AR$55, 32, FALSE), D344=8, VLOOKUP(H344, Priv_Workers!$B$2:$AR$55, 33, FALSE), D344=9, VLOOKUP(H344, Priv_Workers!$B$2:$AR$55, 34, FALSE), D344=10, VLOOKUP(H344, Priv_Workers!$B$2:$AR$55, 35, FALSE), D344=11, VLOOKUP(H344, Priv_Workers!$B$2:$AR$55, 36, FALSE), D344=12, VLOOKUP(H344, Priv_Workers!$B$2:$AR$55, 37, FALSE)), C344=2017, _xlfn.IFS(D344=1, VLOOKUP(H344, Priv_Workers!$B$2:$AR$55, 38, FALSE), D344=2, VLOOKUP(H344, Priv_Workers!$B$2:$AR$55, 39, FALSE), D344=3, VLOOKUP(H344, Priv_Workers!$B$2:$AR$55, 40, FALSE), D344=4, VLOOKUP(H344, Priv_Workers!$B$2:$AR$55, 41, FALSE), D344=5, VLOOKUP(H344, Priv_Workers!$B$2:$AR$55, 42, FALSE), D344=6, VLOOKUP(H344, Priv_Workers!$B$2:$AR$55, 43)))</f>
        <v>0</v>
      </c>
      <c r="X344" s="15" t="e">
        <f t="shared" si="43"/>
        <v>#DIV/0!</v>
      </c>
      <c r="Y344" s="8">
        <f>_xlfn.IFS(C344=2014, _xlfn.IFS(E344=1, VLOOKUP(H344, Wage_Info!$B$2:$AD$55, 2, FALSE), E344=2, VLOOKUP(H344, Wage_Info!$B$2:$AD$55, 3, FALSE), E344=3, VLOOKUP(H344, Wage_Info!$B$2:$AD$55, 4, FALSE), E344=4, VLOOKUP(H344, Wage_Info!$B$2:$AD$55, 5, FALSE)), C344=2015, _xlfn.IFS(E344=1, VLOOKUP(H344, Wage_Info!$B$2:$AD$55, 6, FALSE), E344=2, VLOOKUP(H344, Wage_Info!$B$2:$AD$55, 7, FALSE), E344=3, VLOOKUP(H344, Wage_Info!$B$2:$AD$55, 8, FALSE), E344=4, VLOOKUP(H344, Wage_Info!$B$2:$AD$55, 9, FALSE)), C344=2016, _xlfn.IFS(E344=1, VLOOKUP(H344, Wage_Info!$B$2:$AD$55, 10, FALSE), E344=2, VLOOKUP(H344, Wage_Info!$B$2:$AD$55, 11, FALSE), E344=3, VLOOKUP(H344, Wage_Info!$B$2:$AD$55, 12, FALSE), E344=4, VLOOKUP(H344, Wage_Info!$B$2:$AD$55, 13, FALSE)), C344=2017, _xlfn.IFS(E344=1, VLOOKUP(H344, Wage_Info!$B$2:$AD$55, 14, FALSE), E344=2, VLOOKUP(H344, Wage_Info!$B$2:$AD$55, 15, FALSE)))</f>
        <v>0</v>
      </c>
      <c r="Z344" s="8">
        <f>_xlfn.IFS(C344=2014, _xlfn.IFS(E344=1, VLOOKUP(H344, Wage_Info!$B$2:$AD$55, 16, FALSE), E344=2, VLOOKUP(H344, Wage_Info!$B$2:$AD$55, 17, FALSE), E344=3, VLOOKUP(H344, Wage_Info!$B$2:$AD$55, 18, FALSE), E344=4, VLOOKUP(H344, Wage_Info!$B$2:$AD$55, 19, FALSE)), C344=2015, _xlfn.IFS(E344=1, VLOOKUP(H344, Wage_Info!$B$2:$AD$55, 20, FALSE), E344=2, VLOOKUP(H344, Wage_Info!$B$2:$AD$55, 21, FALSE), E344=3, VLOOKUP(H344, Wage_Info!$B$2:$AD$55, 22, FALSE), E344=4, VLOOKUP(H344, Wage_Info!$B$2:$AD$55, 23, FALSE)), C344=2016, _xlfn.IFS(E344=1, VLOOKUP(H344, Wage_Info!$B$2:$AD$55, 24, FALSE), E344=2, VLOOKUP(H344, Wage_Info!$B$2:$AD$55, 25, FALSE), E344=3, VLOOKUP(H344, Wage_Info!$B$2:$AD$55, 26, FALSE), E344=4, VLOOKUP(H344, Wage_Info!$B$2:$AD$55, 27, FALSE)), C344=2017, _xlfn.IFS(E344=1, VLOOKUP(H344, Wage_Info!$B$2:$AD$55, 28, FALSE), E344=2, VLOOKUP(H344, Wage_Info!$B$2:$AD$55, 29, FALSE)))</f>
        <v>0</v>
      </c>
      <c r="AA344" s="16" t="e">
        <f t="shared" si="44"/>
        <v>#DIV/0!</v>
      </c>
      <c r="AB344">
        <f>Key!C454</f>
        <v>1</v>
      </c>
      <c r="AC344">
        <f t="shared" si="45"/>
        <v>0</v>
      </c>
      <c r="AD344">
        <f t="shared" si="46"/>
        <v>0</v>
      </c>
      <c r="AE344">
        <f t="shared" si="47"/>
        <v>0</v>
      </c>
    </row>
    <row r="345" spans="1:31" x14ac:dyDescent="0.3">
      <c r="A345">
        <v>37</v>
      </c>
      <c r="B345">
        <v>37</v>
      </c>
      <c r="C345">
        <v>2014</v>
      </c>
      <c r="D345">
        <v>10</v>
      </c>
      <c r="E345">
        <f t="shared" si="40"/>
        <v>4</v>
      </c>
      <c r="F345">
        <v>2016</v>
      </c>
      <c r="G345" t="s">
        <v>187</v>
      </c>
      <c r="H345" s="13">
        <f>VALUE(IF(G345="foreign",53,SUBSTITUTE(G345,G345,VLOOKUP(G345,Key!$F$2:$G$55,2,))))</f>
        <v>53</v>
      </c>
      <c r="I345" t="s">
        <v>187</v>
      </c>
      <c r="J345">
        <f>VALUE(_xlfn.IFS(I345="foreign",53,I345="fictional",54,NOT(OR(I345="foreign",I345="fictional")),SUBSTITUTE(I345,I345,VLOOKUP(I345,Key!$F$2:$G$55,2,))))</f>
        <v>53</v>
      </c>
      <c r="K345">
        <f t="shared" si="41"/>
        <v>1</v>
      </c>
      <c r="L345">
        <f>VLOOKUP(H345, Key!$G$2:$J$54, 2)</f>
        <v>0</v>
      </c>
      <c r="M345">
        <f>VLOOKUP(J345, Key!$G$2:$J$54, 2)</f>
        <v>0</v>
      </c>
      <c r="N345">
        <f>VLOOKUP("*"&amp;G345&amp;"*",Key!$M$2:$N$6,2,FALSE)</f>
        <v>0</v>
      </c>
      <c r="O345">
        <f>VLOOKUP("*"&amp;G345&amp;"*",Key!$Q$2:$R$11,2,FALSE)</f>
        <v>0</v>
      </c>
      <c r="P345">
        <v>3492</v>
      </c>
      <c r="Q345" s="8">
        <v>60000000</v>
      </c>
      <c r="R345" t="s">
        <v>174</v>
      </c>
      <c r="S345">
        <f>VLOOKUP(R345, Key!$T$2:$U$8, 2, FALSE)</f>
        <v>1</v>
      </c>
      <c r="T345">
        <f t="shared" si="42"/>
        <v>0</v>
      </c>
      <c r="U345">
        <f>_xlfn.IFS(F345=2017, VLOOKUP(H345, 'State Pop'!$B$2:$F$55,5),F345=2016, VLOOKUP(H345, 'State Pop'!$B$2:$F$55,4), F345=2015, VLOOKUP(H345, 'State Pop'!$B$2:$F$55,3), F345=2014, VLOOKUP(H345, 'State Pop'!$B$2:$F$55,2))</f>
        <v>0</v>
      </c>
      <c r="V345">
        <f>_xlfn.IFS(C353=2014, _xlfn.IFS(D353=1, VLOOKUP(H345, Film_Workers!$B$2:$AR$55, 2, FALSE), D353=2, VLOOKUP(H345, Film_Workers!$B$2:$AR$55, 3, FALSE), D353=3, VLOOKUP(H345, Film_Workers!$B$2:$AR$55, 4, FALSE), D353=4, VLOOKUP(H345, Film_Workers!$B$2:$AR$55, 5, FALSE), D353=5, VLOOKUP(H345, Film_Workers!$B$2:$AR$55, 6, FALSE), D353=6, VLOOKUP(H345, Film_Workers!$B$2:$AR$55, 7, FALSE), D353=7, VLOOKUP(H345, Film_Workers!$B$2:$AR$55, 8, FALSE), D353=8, VLOOKUP(H345, Film_Workers!$B$2:$AR$55, 9, FALSE), D353=9, VLOOKUP(H345, Film_Workers!$B$2:$AR$55, 10, FALSE), D353=10, VLOOKUP(H345, Film_Workers!$B$2:$AR$55, 11, FALSE), D353=11, VLOOKUP(H345, Film_Workers!$B$2:$AR$55, 12, FALSE), D353=12, VLOOKUP(H345, Film_Workers!$B$2:$AR$55, 13, FALSE)), C353=2015, _xlfn.IFS(D353=1, VLOOKUP(H345, Film_Workers!$B$2:$AR$55, 14, FALSE), D353=2, VLOOKUP(H345, Film_Workers!$B$2:$AR$55, 15, FALSE), D353=3, VLOOKUP(H345, Film_Workers!$B$2:$AR$55, 16, FALSE), D353=4, VLOOKUP(H345, Film_Workers!$B$2:$AR$55, 17, FALSE), D353=5, VLOOKUP(H345, Film_Workers!$B$2:$AR$55, 18, FALSE), D353=6, VLOOKUP(H345, Film_Workers!$B$2:$AR$55, 19, FALSE), D353=7, VLOOKUP(H345, Film_Workers!$B$2:$AR$55, 20, FALSE), D353=8, VLOOKUP(H345, Film_Workers!$B$2:$AR$55, 21, FALSE), D353=9, VLOOKUP(H345, Film_Workers!$B$2:$AR$55, 22, FALSE), D353=10, VLOOKUP(H345, Film_Workers!$B$2:$AR$55, 23, FALSE), D353=11, VLOOKUP(H345, Film_Workers!$B$2:$AR$55, 24, FALSE), D353=12, VLOOKUP(H345, Film_Workers!$B$2:$AR$55, 25, FALSE)), C353=2016, _xlfn.IFS(D353=1, VLOOKUP(H345, Film_Workers!$B$2:$AR$55, 26, FALSE), D353=2, VLOOKUP(H345, Film_Workers!$B$2:$AR$55, 27, FALSE), D353=3, VLOOKUP(H345, Film_Workers!$B$2:$AR$55, 28, FALSE), D353=4, VLOOKUP(H345, Film_Workers!$B$2:$AR$55, 29, FALSE), D353=5, VLOOKUP(H345, Film_Workers!$B$2:$AR$55, 30, FALSE), D353=6, VLOOKUP(H345, Film_Workers!$B$2:$AR$55, 31, FALSE), D353=7, VLOOKUP(H345, Film_Workers!$B$2:$AR$55, 32, FALSE), D353=8, VLOOKUP(H345, Film_Workers!$B$2:$AR$55, 33, FALSE), D353=9, VLOOKUP(H345, Film_Workers!$B$2:$AR$55, 34, FALSE), D353=10, VLOOKUP(H345, Film_Workers!$B$2:$AR$55, 35, FALSE), D353=11, VLOOKUP(H345, Film_Workers!$B$2:$AR$55, 36, FALSE), D353=12, VLOOKUP(H345, Film_Workers!$B$2:$AR$55, 37, FALSE)), C353=2017, _xlfn.IFS(D353=1, VLOOKUP(H345, Film_Workers!$B$2:$AR$55, 38, FALSE), D353=2, VLOOKUP(H345, Film_Workers!$B$2:$AR$55, 39, FALSE), D353=3, VLOOKUP(H345, Film_Workers!$B$2:$AR$55, 40, FALSE), D353=4, VLOOKUP(H345, Film_Workers!$B$2:$AR$55, 41, FALSE), D353=5, VLOOKUP(H345, Film_Workers!$B$2:$AR$55, 42, FALSE), D353=6, VLOOKUP(H345, Film_Workers!$B$2:$AR$55, 43)))</f>
        <v>0</v>
      </c>
      <c r="W345">
        <f>_xlfn.IFS(C345=2014, _xlfn.IFS(D345=1, VLOOKUP(H345, Priv_Workers!$B$2:$AR$55, 2, FALSE), D345=2, VLOOKUP(H345, Priv_Workers!$B$2:$AR$55, 3, FALSE), D345=3, VLOOKUP(H345, Priv_Workers!$B$2:$AR$55, 4, FALSE), D345=4, VLOOKUP(H345, Priv_Workers!$B$2:$AR$55, 5, FALSE), D345=5, VLOOKUP(H345, Priv_Workers!$B$2:$AR$55, 6, FALSE), D345=6, VLOOKUP(H345, Priv_Workers!$B$2:$AR$55, 7, FALSE), D345=7, VLOOKUP(H345, Priv_Workers!$B$2:$AR$55, 8, FALSE), D345=8, VLOOKUP(H345, Priv_Workers!$B$2:$AR$55, 9, FALSE), D345=9, VLOOKUP(H345, Priv_Workers!$B$2:$AR$55, 10, FALSE), D345=10, VLOOKUP(H345, Priv_Workers!$B$2:$AR$55, 11, FALSE), D345=11, VLOOKUP(H345, Priv_Workers!$B$2:$AR$55, 12, FALSE), D345=12, VLOOKUP(H345, Priv_Workers!$B$2:$AR$55, 13, FALSE)), C345=2015, _xlfn.IFS(D345=1, VLOOKUP(H345, Priv_Workers!$B$2:$AR$55, 14, FALSE), D345=2, VLOOKUP(H345, Priv_Workers!$B$2:$AR$55, 15, FALSE), D345=3, VLOOKUP(H345, Priv_Workers!$B$2:$AR$55, 16, FALSE), D345=4, VLOOKUP(H345, Priv_Workers!$B$2:$AR$55, 17, FALSE), D345=5, VLOOKUP(H345, Priv_Workers!$B$2:$AR$55, 18, FALSE), D345=6, VLOOKUP(H345, Priv_Workers!$B$2:$AR$55, 19, FALSE), D345=7, VLOOKUP(H345, Priv_Workers!$B$2:$AR$55, 20, FALSE), D345=8, VLOOKUP(H345, Priv_Workers!$B$2:$AR$55, 21, FALSE), D345=9, VLOOKUP(H345, Priv_Workers!$B$2:$AR$55, 22, FALSE), D345=10, VLOOKUP(H345, Priv_Workers!$B$2:$AR$55, 23, FALSE), D345=11, VLOOKUP(H345, Priv_Workers!$B$2:$AR$55, 24, FALSE), D345=12, VLOOKUP(H345, Priv_Workers!$B$2:$AR$55, 25, FALSE)), C345=2016, _xlfn.IFS(D345=1, VLOOKUP(H345, Priv_Workers!$B$2:$AR$55, 26, FALSE), D345=2, VLOOKUP(H345, Priv_Workers!$B$2:$AR$55, 27, FALSE), D345=3, VLOOKUP(H345, Priv_Workers!$B$2:$AR$55, 28, FALSE), D345=4, VLOOKUP(H345, Priv_Workers!$B$2:$AR$55, 29, FALSE), D345=5, VLOOKUP(H345, Priv_Workers!$B$2:$AR$55, 30, FALSE), D345=6, VLOOKUP(H345, Priv_Workers!$B$2:$AR$55, 31, FALSE), D345=7, VLOOKUP(H345, Priv_Workers!$B$2:$AR$55, 32, FALSE), D345=8, VLOOKUP(H345, Priv_Workers!$B$2:$AR$55, 33, FALSE), D345=9, VLOOKUP(H345, Priv_Workers!$B$2:$AR$55, 34, FALSE), D345=10, VLOOKUP(H345, Priv_Workers!$B$2:$AR$55, 35, FALSE), D345=11, VLOOKUP(H345, Priv_Workers!$B$2:$AR$55, 36, FALSE), D345=12, VLOOKUP(H345, Priv_Workers!$B$2:$AR$55, 37, FALSE)), C345=2017, _xlfn.IFS(D345=1, VLOOKUP(H345, Priv_Workers!$B$2:$AR$55, 38, FALSE), D345=2, VLOOKUP(H345, Priv_Workers!$B$2:$AR$55, 39, FALSE), D345=3, VLOOKUP(H345, Priv_Workers!$B$2:$AR$55, 40, FALSE), D345=4, VLOOKUP(H345, Priv_Workers!$B$2:$AR$55, 41, FALSE), D345=5, VLOOKUP(H345, Priv_Workers!$B$2:$AR$55, 42, FALSE), D345=6, VLOOKUP(H345, Priv_Workers!$B$2:$AR$55, 43)))</f>
        <v>0</v>
      </c>
      <c r="X345" s="15" t="e">
        <f t="shared" si="43"/>
        <v>#DIV/0!</v>
      </c>
      <c r="Y345" s="8">
        <f>_xlfn.IFS(C345=2014, _xlfn.IFS(E345=1, VLOOKUP(H345, Wage_Info!$B$2:$AD$55, 2, FALSE), E345=2, VLOOKUP(H345, Wage_Info!$B$2:$AD$55, 3, FALSE), E345=3, VLOOKUP(H345, Wage_Info!$B$2:$AD$55, 4, FALSE), E345=4, VLOOKUP(H345, Wage_Info!$B$2:$AD$55, 5, FALSE)), C345=2015, _xlfn.IFS(E345=1, VLOOKUP(H345, Wage_Info!$B$2:$AD$55, 6, FALSE), E345=2, VLOOKUP(H345, Wage_Info!$B$2:$AD$55, 7, FALSE), E345=3, VLOOKUP(H345, Wage_Info!$B$2:$AD$55, 8, FALSE), E345=4, VLOOKUP(H345, Wage_Info!$B$2:$AD$55, 9, FALSE)), C345=2016, _xlfn.IFS(E345=1, VLOOKUP(H345, Wage_Info!$B$2:$AD$55, 10, FALSE), E345=2, VLOOKUP(H345, Wage_Info!$B$2:$AD$55, 11, FALSE), E345=3, VLOOKUP(H345, Wage_Info!$B$2:$AD$55, 12, FALSE), E345=4, VLOOKUP(H345, Wage_Info!$B$2:$AD$55, 13, FALSE)), C345=2017, _xlfn.IFS(E345=1, VLOOKUP(H345, Wage_Info!$B$2:$AD$55, 14, FALSE), E345=2, VLOOKUP(H345, Wage_Info!$B$2:$AD$55, 15, FALSE)))</f>
        <v>0</v>
      </c>
      <c r="Z345" s="8">
        <f>_xlfn.IFS(C345=2014, _xlfn.IFS(E345=1, VLOOKUP(H345, Wage_Info!$B$2:$AD$55, 16, FALSE), E345=2, VLOOKUP(H345, Wage_Info!$B$2:$AD$55, 17, FALSE), E345=3, VLOOKUP(H345, Wage_Info!$B$2:$AD$55, 18, FALSE), E345=4, VLOOKUP(H345, Wage_Info!$B$2:$AD$55, 19, FALSE)), C345=2015, _xlfn.IFS(E345=1, VLOOKUP(H345, Wage_Info!$B$2:$AD$55, 20, FALSE), E345=2, VLOOKUP(H345, Wage_Info!$B$2:$AD$55, 21, FALSE), E345=3, VLOOKUP(H345, Wage_Info!$B$2:$AD$55, 22, FALSE), E345=4, VLOOKUP(H345, Wage_Info!$B$2:$AD$55, 23, FALSE)), C345=2016, _xlfn.IFS(E345=1, VLOOKUP(H345, Wage_Info!$B$2:$AD$55, 24, FALSE), E345=2, VLOOKUP(H345, Wage_Info!$B$2:$AD$55, 25, FALSE), E345=3, VLOOKUP(H345, Wage_Info!$B$2:$AD$55, 26, FALSE), E345=4, VLOOKUP(H345, Wage_Info!$B$2:$AD$55, 27, FALSE)), C345=2017, _xlfn.IFS(E345=1, VLOOKUP(H345, Wage_Info!$B$2:$AD$55, 28, FALSE), E345=2, VLOOKUP(H345, Wage_Info!$B$2:$AD$55, 29, FALSE)))</f>
        <v>0</v>
      </c>
      <c r="AA345" s="16" t="e">
        <f t="shared" si="44"/>
        <v>#DIV/0!</v>
      </c>
      <c r="AB345">
        <f>Key!C38</f>
        <v>1</v>
      </c>
      <c r="AC345">
        <f t="shared" si="45"/>
        <v>0</v>
      </c>
      <c r="AD345">
        <f t="shared" si="46"/>
        <v>0</v>
      </c>
      <c r="AE345">
        <f t="shared" si="47"/>
        <v>0</v>
      </c>
    </row>
    <row r="346" spans="1:31" x14ac:dyDescent="0.3">
      <c r="A346">
        <v>39</v>
      </c>
      <c r="B346">
        <v>39</v>
      </c>
      <c r="C346">
        <v>2014</v>
      </c>
      <c r="D346">
        <v>10</v>
      </c>
      <c r="E346">
        <f t="shared" si="40"/>
        <v>4</v>
      </c>
      <c r="F346">
        <v>2016</v>
      </c>
      <c r="G346" t="s">
        <v>28</v>
      </c>
      <c r="H346" s="13">
        <f>VALUE(IF(G346="foreign",53,SUBSTITUTE(G346,G346,VLOOKUP(G346,Key!$F$2:$G$55,2,))))</f>
        <v>19</v>
      </c>
      <c r="I346" t="s">
        <v>28</v>
      </c>
      <c r="J346">
        <f>VALUE(_xlfn.IFS(I346="foreign",53,I346="fictional",54,NOT(OR(I346="foreign",I346="fictional")),SUBSTITUTE(I346,I346,VLOOKUP(I346,Key!$F$2:$G$55,2,))))</f>
        <v>19</v>
      </c>
      <c r="K346">
        <f t="shared" si="41"/>
        <v>1</v>
      </c>
      <c r="L346">
        <f>VLOOKUP(H346, Key!$G$2:$J$54, 2)</f>
        <v>4</v>
      </c>
      <c r="M346">
        <f>VLOOKUP(J346, Key!$G$2:$J$54, 2)</f>
        <v>4</v>
      </c>
      <c r="N346">
        <f>VLOOKUP("*"&amp;G346&amp;"*",Key!$M$2:$N$6,2,FALSE)</f>
        <v>3</v>
      </c>
      <c r="O346">
        <f>VLOOKUP("*"&amp;G346&amp;"*",Key!$Q$2:$R$11,2,FALSE)</f>
        <v>9</v>
      </c>
      <c r="P346">
        <v>3427</v>
      </c>
      <c r="Q346" s="8">
        <v>25000000</v>
      </c>
      <c r="R346" t="s">
        <v>178</v>
      </c>
      <c r="S346">
        <f>VLOOKUP(R346, Key!$T$2:$U$8, 2, FALSE)</f>
        <v>5</v>
      </c>
      <c r="T346">
        <f t="shared" si="42"/>
        <v>0</v>
      </c>
      <c r="U346">
        <f>_xlfn.IFS(F346=2017, VLOOKUP(H346, 'State Pop'!$B$2:$F$55,5),F346=2016, VLOOKUP(H346, 'State Pop'!$B$2:$F$55,4), F346=2015, VLOOKUP(H346, 'State Pop'!$B$2:$F$55,3), F346=2014, VLOOKUP(H346, 'State Pop'!$B$2:$F$55,2))</f>
        <v>4686157</v>
      </c>
      <c r="V346">
        <f>_xlfn.IFS(C354=2014, _xlfn.IFS(D354=1, VLOOKUP(H346, Film_Workers!$B$2:$AR$55, 2, FALSE), D354=2, VLOOKUP(H346, Film_Workers!$B$2:$AR$55, 3, FALSE), D354=3, VLOOKUP(H346, Film_Workers!$B$2:$AR$55, 4, FALSE), D354=4, VLOOKUP(H346, Film_Workers!$B$2:$AR$55, 5, FALSE), D354=5, VLOOKUP(H346, Film_Workers!$B$2:$AR$55, 6, FALSE), D354=6, VLOOKUP(H346, Film_Workers!$B$2:$AR$55, 7, FALSE), D354=7, VLOOKUP(H346, Film_Workers!$B$2:$AR$55, 8, FALSE), D354=8, VLOOKUP(H346, Film_Workers!$B$2:$AR$55, 9, FALSE), D354=9, VLOOKUP(H346, Film_Workers!$B$2:$AR$55, 10, FALSE), D354=10, VLOOKUP(H346, Film_Workers!$B$2:$AR$55, 11, FALSE), D354=11, VLOOKUP(H346, Film_Workers!$B$2:$AR$55, 12, FALSE), D354=12, VLOOKUP(H346, Film_Workers!$B$2:$AR$55, 13, FALSE)), C354=2015, _xlfn.IFS(D354=1, VLOOKUP(H346, Film_Workers!$B$2:$AR$55, 14, FALSE), D354=2, VLOOKUP(H346, Film_Workers!$B$2:$AR$55, 15, FALSE), D354=3, VLOOKUP(H346, Film_Workers!$B$2:$AR$55, 16, FALSE), D354=4, VLOOKUP(H346, Film_Workers!$B$2:$AR$55, 17, FALSE), D354=5, VLOOKUP(H346, Film_Workers!$B$2:$AR$55, 18, FALSE), D354=6, VLOOKUP(H346, Film_Workers!$B$2:$AR$55, 19, FALSE), D354=7, VLOOKUP(H346, Film_Workers!$B$2:$AR$55, 20, FALSE), D354=8, VLOOKUP(H346, Film_Workers!$B$2:$AR$55, 21, FALSE), D354=9, VLOOKUP(H346, Film_Workers!$B$2:$AR$55, 22, FALSE), D354=10, VLOOKUP(H346, Film_Workers!$B$2:$AR$55, 23, FALSE), D354=11, VLOOKUP(H346, Film_Workers!$B$2:$AR$55, 24, FALSE), D354=12, VLOOKUP(H346, Film_Workers!$B$2:$AR$55, 25, FALSE)), C354=2016, _xlfn.IFS(D354=1, VLOOKUP(H346, Film_Workers!$B$2:$AR$55, 26, FALSE), D354=2, VLOOKUP(H346, Film_Workers!$B$2:$AR$55, 27, FALSE), D354=3, VLOOKUP(H346, Film_Workers!$B$2:$AR$55, 28, FALSE), D354=4, VLOOKUP(H346, Film_Workers!$B$2:$AR$55, 29, FALSE), D354=5, VLOOKUP(H346, Film_Workers!$B$2:$AR$55, 30, FALSE), D354=6, VLOOKUP(H346, Film_Workers!$B$2:$AR$55, 31, FALSE), D354=7, VLOOKUP(H346, Film_Workers!$B$2:$AR$55, 32, FALSE), D354=8, VLOOKUP(H346, Film_Workers!$B$2:$AR$55, 33, FALSE), D354=9, VLOOKUP(H346, Film_Workers!$B$2:$AR$55, 34, FALSE), D354=10, VLOOKUP(H346, Film_Workers!$B$2:$AR$55, 35, FALSE), D354=11, VLOOKUP(H346, Film_Workers!$B$2:$AR$55, 36, FALSE), D354=12, VLOOKUP(H346, Film_Workers!$B$2:$AR$55, 37, FALSE)), C354=2017, _xlfn.IFS(D354=1, VLOOKUP(H346, Film_Workers!$B$2:$AR$55, 38, FALSE), D354=2, VLOOKUP(H346, Film_Workers!$B$2:$AR$55, 39, FALSE), D354=3, VLOOKUP(H346, Film_Workers!$B$2:$AR$55, 40, FALSE), D354=4, VLOOKUP(H346, Film_Workers!$B$2:$AR$55, 41, FALSE), D354=5, VLOOKUP(H346, Film_Workers!$B$2:$AR$55, 42, FALSE), D354=6, VLOOKUP(H346, Film_Workers!$B$2:$AR$55, 43)))</f>
        <v>5563</v>
      </c>
      <c r="W346">
        <f>_xlfn.IFS(C346=2014, _xlfn.IFS(D346=1, VLOOKUP(H346, Priv_Workers!$B$2:$AR$55, 2, FALSE), D346=2, VLOOKUP(H346, Priv_Workers!$B$2:$AR$55, 3, FALSE), D346=3, VLOOKUP(H346, Priv_Workers!$B$2:$AR$55, 4, FALSE), D346=4, VLOOKUP(H346, Priv_Workers!$B$2:$AR$55, 5, FALSE), D346=5, VLOOKUP(H346, Priv_Workers!$B$2:$AR$55, 6, FALSE), D346=6, VLOOKUP(H346, Priv_Workers!$B$2:$AR$55, 7, FALSE), D346=7, VLOOKUP(H346, Priv_Workers!$B$2:$AR$55, 8, FALSE), D346=8, VLOOKUP(H346, Priv_Workers!$B$2:$AR$55, 9, FALSE), D346=9, VLOOKUP(H346, Priv_Workers!$B$2:$AR$55, 10, FALSE), D346=10, VLOOKUP(H346, Priv_Workers!$B$2:$AR$55, 11, FALSE), D346=11, VLOOKUP(H346, Priv_Workers!$B$2:$AR$55, 12, FALSE), D346=12, VLOOKUP(H346, Priv_Workers!$B$2:$AR$55, 13, FALSE)), C346=2015, _xlfn.IFS(D346=1, VLOOKUP(H346, Priv_Workers!$B$2:$AR$55, 14, FALSE), D346=2, VLOOKUP(H346, Priv_Workers!$B$2:$AR$55, 15, FALSE), D346=3, VLOOKUP(H346, Priv_Workers!$B$2:$AR$55, 16, FALSE), D346=4, VLOOKUP(H346, Priv_Workers!$B$2:$AR$55, 17, FALSE), D346=5, VLOOKUP(H346, Priv_Workers!$B$2:$AR$55, 18, FALSE), D346=6, VLOOKUP(H346, Priv_Workers!$B$2:$AR$55, 19, FALSE), D346=7, VLOOKUP(H346, Priv_Workers!$B$2:$AR$55, 20, FALSE), D346=8, VLOOKUP(H346, Priv_Workers!$B$2:$AR$55, 21, FALSE), D346=9, VLOOKUP(H346, Priv_Workers!$B$2:$AR$55, 22, FALSE), D346=10, VLOOKUP(H346, Priv_Workers!$B$2:$AR$55, 23, FALSE), D346=11, VLOOKUP(H346, Priv_Workers!$B$2:$AR$55, 24, FALSE), D346=12, VLOOKUP(H346, Priv_Workers!$B$2:$AR$55, 25, FALSE)), C346=2016, _xlfn.IFS(D346=1, VLOOKUP(H346, Priv_Workers!$B$2:$AR$55, 26, FALSE), D346=2, VLOOKUP(H346, Priv_Workers!$B$2:$AR$55, 27, FALSE), D346=3, VLOOKUP(H346, Priv_Workers!$B$2:$AR$55, 28, FALSE), D346=4, VLOOKUP(H346, Priv_Workers!$B$2:$AR$55, 29, FALSE), D346=5, VLOOKUP(H346, Priv_Workers!$B$2:$AR$55, 30, FALSE), D346=6, VLOOKUP(H346, Priv_Workers!$B$2:$AR$55, 31, FALSE), D346=7, VLOOKUP(H346, Priv_Workers!$B$2:$AR$55, 32, FALSE), D346=8, VLOOKUP(H346, Priv_Workers!$B$2:$AR$55, 33, FALSE), D346=9, VLOOKUP(H346, Priv_Workers!$B$2:$AR$55, 34, FALSE), D346=10, VLOOKUP(H346, Priv_Workers!$B$2:$AR$55, 35, FALSE), D346=11, VLOOKUP(H346, Priv_Workers!$B$2:$AR$55, 36, FALSE), D346=12, VLOOKUP(H346, Priv_Workers!$B$2:$AR$55, 37, FALSE)), C346=2017, _xlfn.IFS(D346=1, VLOOKUP(H346, Priv_Workers!$B$2:$AR$55, 38, FALSE), D346=2, VLOOKUP(H346, Priv_Workers!$B$2:$AR$55, 39, FALSE), D346=3, VLOOKUP(H346, Priv_Workers!$B$2:$AR$55, 40, FALSE), D346=4, VLOOKUP(H346, Priv_Workers!$B$2:$AR$55, 41, FALSE), D346=5, VLOOKUP(H346, Priv_Workers!$B$2:$AR$55, 42, FALSE), D346=6, VLOOKUP(H346, Priv_Workers!$B$2:$AR$55, 43)))</f>
        <v>1634089</v>
      </c>
      <c r="X346" s="15">
        <f t="shared" si="43"/>
        <v>3.4043433374803941E-3</v>
      </c>
      <c r="Y346" s="8">
        <f>_xlfn.IFS(C346=2014, _xlfn.IFS(E346=1, VLOOKUP(H346, Wage_Info!$B$2:$AD$55, 2, FALSE), E346=2, VLOOKUP(H346, Wage_Info!$B$2:$AD$55, 3, FALSE), E346=3, VLOOKUP(H346, Wage_Info!$B$2:$AD$55, 4, FALSE), E346=4, VLOOKUP(H346, Wage_Info!$B$2:$AD$55, 5, FALSE)), C346=2015, _xlfn.IFS(E346=1, VLOOKUP(H346, Wage_Info!$B$2:$AD$55, 6, FALSE), E346=2, VLOOKUP(H346, Wage_Info!$B$2:$AD$55, 7, FALSE), E346=3, VLOOKUP(H346, Wage_Info!$B$2:$AD$55, 8, FALSE), E346=4, VLOOKUP(H346, Wage_Info!$B$2:$AD$55, 9, FALSE)), C346=2016, _xlfn.IFS(E346=1, VLOOKUP(H346, Wage_Info!$B$2:$AD$55, 10, FALSE), E346=2, VLOOKUP(H346, Wage_Info!$B$2:$AD$55, 11, FALSE), E346=3, VLOOKUP(H346, Wage_Info!$B$2:$AD$55, 12, FALSE), E346=4, VLOOKUP(H346, Wage_Info!$B$2:$AD$55, 13, FALSE)), C346=2017, _xlfn.IFS(E346=1, VLOOKUP(H346, Wage_Info!$B$2:$AD$55, 14, FALSE), E346=2, VLOOKUP(H346, Wage_Info!$B$2:$AD$55, 15, FALSE)))</f>
        <v>65518457</v>
      </c>
      <c r="Z346" s="8">
        <f>_xlfn.IFS(C346=2014, _xlfn.IFS(E346=1, VLOOKUP(H346, Wage_Info!$B$2:$AD$55, 16, FALSE), E346=2, VLOOKUP(H346, Wage_Info!$B$2:$AD$55, 17, FALSE), E346=3, VLOOKUP(H346, Wage_Info!$B$2:$AD$55, 18, FALSE), E346=4, VLOOKUP(H346, Wage_Info!$B$2:$AD$55, 19, FALSE)), C346=2015, _xlfn.IFS(E346=1, VLOOKUP(H346, Wage_Info!$B$2:$AD$55, 20, FALSE), E346=2, VLOOKUP(H346, Wage_Info!$B$2:$AD$55, 21, FALSE), E346=3, VLOOKUP(H346, Wage_Info!$B$2:$AD$55, 22, FALSE), E346=4, VLOOKUP(H346, Wage_Info!$B$2:$AD$55, 23, FALSE)), C346=2016, _xlfn.IFS(E346=1, VLOOKUP(H346, Wage_Info!$B$2:$AD$55, 24, FALSE), E346=2, VLOOKUP(H346, Wage_Info!$B$2:$AD$55, 25, FALSE), E346=3, VLOOKUP(H346, Wage_Info!$B$2:$AD$55, 26, FALSE), E346=4, VLOOKUP(H346, Wage_Info!$B$2:$AD$55, 27, FALSE)), C346=2017, _xlfn.IFS(E346=1, VLOOKUP(H346, Wage_Info!$B$2:$AD$55, 28, FALSE), E346=2, VLOOKUP(H346, Wage_Info!$B$2:$AD$55, 29, FALSE)))</f>
        <v>20000213101</v>
      </c>
      <c r="AA346" s="16">
        <f t="shared" si="44"/>
        <v>3.2758879452501489E-3</v>
      </c>
      <c r="AB346">
        <f>Key!C40</f>
        <v>1</v>
      </c>
      <c r="AC346">
        <f t="shared" si="45"/>
        <v>0</v>
      </c>
      <c r="AD346">
        <f t="shared" si="46"/>
        <v>0</v>
      </c>
      <c r="AE346">
        <f t="shared" si="47"/>
        <v>0</v>
      </c>
    </row>
    <row r="347" spans="1:31" x14ac:dyDescent="0.3">
      <c r="A347">
        <v>86</v>
      </c>
      <c r="B347">
        <v>86</v>
      </c>
      <c r="C347">
        <v>2014</v>
      </c>
      <c r="D347">
        <v>10</v>
      </c>
      <c r="E347">
        <f t="shared" si="40"/>
        <v>4</v>
      </c>
      <c r="F347">
        <v>2016</v>
      </c>
      <c r="G347" t="s">
        <v>284</v>
      </c>
      <c r="H347" s="13">
        <f>VALUE(IF(G347="foreign",53,SUBSTITUTE(G347,G347,VLOOKUP(G347,Key!$F$2:$G$55,2,))))</f>
        <v>11</v>
      </c>
      <c r="I347" t="s">
        <v>290</v>
      </c>
      <c r="J347">
        <f>VALUE(_xlfn.IFS(I347="foreign",53,I347="fictional",54,NOT(OR(I347="foreign",I347="fictional")),SUBSTITUTE(I347,I347,VLOOKUP(I347,Key!$F$2:$G$55,2,))))</f>
        <v>36</v>
      </c>
      <c r="K347">
        <f t="shared" si="41"/>
        <v>0</v>
      </c>
      <c r="L347">
        <f>VLOOKUP(H347, Key!$G$2:$J$54, 2)</f>
        <v>5</v>
      </c>
      <c r="M347">
        <f>VLOOKUP(J347, Key!$G$2:$J$54, 2)</f>
        <v>3</v>
      </c>
      <c r="N347">
        <f>VLOOKUP("*"&amp;G347&amp;"*",Key!$M$2:$N$6,2,FALSE)</f>
        <v>3</v>
      </c>
      <c r="O347">
        <f>VLOOKUP("*"&amp;G347&amp;"*",Key!$Q$2:$R$11,2,FALSE)</f>
        <v>7</v>
      </c>
      <c r="P347">
        <v>2908</v>
      </c>
      <c r="Q347" s="8">
        <v>38000000</v>
      </c>
      <c r="R347" t="s">
        <v>246</v>
      </c>
      <c r="S347">
        <f>VLOOKUP(R347, Key!$T$2:$U$11, 2, FALSE)</f>
        <v>6</v>
      </c>
      <c r="T347">
        <f t="shared" si="42"/>
        <v>0</v>
      </c>
      <c r="U347">
        <f>_xlfn.IFS(F347=2017, VLOOKUP(H347, 'State Pop'!$B$2:$F$55,5),F347=2016, VLOOKUP(H347, 'State Pop'!$B$2:$F$55,4), F347=2015, VLOOKUP(H347, 'State Pop'!$B$2:$F$55,3), F347=2014, VLOOKUP(H347, 'State Pop'!$B$2:$F$55,2))</f>
        <v>10313620</v>
      </c>
      <c r="V347">
        <f>_xlfn.IFS(C356=2014, _xlfn.IFS(D356=1, VLOOKUP(H347, Film_Workers!$B$2:$AR$55, 2, FALSE), D356=2, VLOOKUP(H347, Film_Workers!$B$2:$AR$55, 3, FALSE), D356=3, VLOOKUP(H347, Film_Workers!$B$2:$AR$55, 4, FALSE), D356=4, VLOOKUP(H347, Film_Workers!$B$2:$AR$55, 5, FALSE), D356=5, VLOOKUP(H347, Film_Workers!$B$2:$AR$55, 6, FALSE), D356=6, VLOOKUP(H347, Film_Workers!$B$2:$AR$55, 7, FALSE), D356=7, VLOOKUP(H347, Film_Workers!$B$2:$AR$55, 8, FALSE), D356=8, VLOOKUP(H347, Film_Workers!$B$2:$AR$55, 9, FALSE), D356=9, VLOOKUP(H347, Film_Workers!$B$2:$AR$55, 10, FALSE), D356=10, VLOOKUP(H347, Film_Workers!$B$2:$AR$55, 11, FALSE), D356=11, VLOOKUP(H347, Film_Workers!$B$2:$AR$55, 12, FALSE), D356=12, VLOOKUP(H347, Film_Workers!$B$2:$AR$55, 13, FALSE)), C356=2015, _xlfn.IFS(D356=1, VLOOKUP(H347, Film_Workers!$B$2:$AR$55, 14, FALSE), D356=2, VLOOKUP(H347, Film_Workers!$B$2:$AR$55, 15, FALSE), D356=3, VLOOKUP(H347, Film_Workers!$B$2:$AR$55, 16, FALSE), D356=4, VLOOKUP(H347, Film_Workers!$B$2:$AR$55, 17, FALSE), D356=5, VLOOKUP(H347, Film_Workers!$B$2:$AR$55, 18, FALSE), D356=6, VLOOKUP(H347, Film_Workers!$B$2:$AR$55, 19, FALSE), D356=7, VLOOKUP(H347, Film_Workers!$B$2:$AR$55, 20, FALSE), D356=8, VLOOKUP(H347, Film_Workers!$B$2:$AR$55, 21, FALSE), D356=9, VLOOKUP(H347, Film_Workers!$B$2:$AR$55, 22, FALSE), D356=10, VLOOKUP(H347, Film_Workers!$B$2:$AR$55, 23, FALSE), D356=11, VLOOKUP(H347, Film_Workers!$B$2:$AR$55, 24, FALSE), D356=12, VLOOKUP(H347, Film_Workers!$B$2:$AR$55, 25, FALSE)), C356=2016, _xlfn.IFS(D356=1, VLOOKUP(H347, Film_Workers!$B$2:$AR$55, 26, FALSE), D356=2, VLOOKUP(H347, Film_Workers!$B$2:$AR$55, 27, FALSE), D356=3, VLOOKUP(H347, Film_Workers!$B$2:$AR$55, 28, FALSE), D356=4, VLOOKUP(H347, Film_Workers!$B$2:$AR$55, 29, FALSE), D356=5, VLOOKUP(H347, Film_Workers!$B$2:$AR$55, 30, FALSE), D356=6, VLOOKUP(H347, Film_Workers!$B$2:$AR$55, 31, FALSE), D356=7, VLOOKUP(H347, Film_Workers!$B$2:$AR$55, 32, FALSE), D356=8, VLOOKUP(H347, Film_Workers!$B$2:$AR$55, 33, FALSE), D356=9, VLOOKUP(H347, Film_Workers!$B$2:$AR$55, 34, FALSE), D356=10, VLOOKUP(H347, Film_Workers!$B$2:$AR$55, 35, FALSE), D356=11, VLOOKUP(H347, Film_Workers!$B$2:$AR$55, 36, FALSE), D356=12, VLOOKUP(H347, Film_Workers!$B$2:$AR$55, 37, FALSE)), C356=2017, _xlfn.IFS(D356=1, VLOOKUP(H347, Film_Workers!$B$2:$AR$55, 38, FALSE), D356=2, VLOOKUP(H347, Film_Workers!$B$2:$AR$55, 39, FALSE), D356=3, VLOOKUP(H347, Film_Workers!$B$2:$AR$55, 40, FALSE), D356=4, VLOOKUP(H347, Film_Workers!$B$2:$AR$55, 41, FALSE), D356=5, VLOOKUP(H347, Film_Workers!$B$2:$AR$55, 42, FALSE), D356=6, VLOOKUP(H347, Film_Workers!$B$2:$AR$55, 43)))</f>
        <v>4394</v>
      </c>
      <c r="W347">
        <f>_xlfn.IFS(C347=2014, _xlfn.IFS(D347=1, VLOOKUP(H347, Priv_Workers!$B$2:$AR$55, 2, FALSE), D347=2, VLOOKUP(H347, Priv_Workers!$B$2:$AR$55, 3, FALSE), D347=3, VLOOKUP(H347, Priv_Workers!$B$2:$AR$55, 4, FALSE), D347=4, VLOOKUP(H347, Priv_Workers!$B$2:$AR$55, 5, FALSE), D347=5, VLOOKUP(H347, Priv_Workers!$B$2:$AR$55, 6, FALSE), D347=6, VLOOKUP(H347, Priv_Workers!$B$2:$AR$55, 7, FALSE), D347=7, VLOOKUP(H347, Priv_Workers!$B$2:$AR$55, 8, FALSE), D347=8, VLOOKUP(H347, Priv_Workers!$B$2:$AR$55, 9, FALSE), D347=9, VLOOKUP(H347, Priv_Workers!$B$2:$AR$55, 10, FALSE), D347=10, VLOOKUP(H347, Priv_Workers!$B$2:$AR$55, 11, FALSE), D347=11, VLOOKUP(H347, Priv_Workers!$B$2:$AR$55, 12, FALSE), D347=12, VLOOKUP(H347, Priv_Workers!$B$2:$AR$55, 13, FALSE)), C347=2015, _xlfn.IFS(D347=1, VLOOKUP(H347, Priv_Workers!$B$2:$AR$55, 14, FALSE), D347=2, VLOOKUP(H347, Priv_Workers!$B$2:$AR$55, 15, FALSE), D347=3, VLOOKUP(H347, Priv_Workers!$B$2:$AR$55, 16, FALSE), D347=4, VLOOKUP(H347, Priv_Workers!$B$2:$AR$55, 17, FALSE), D347=5, VLOOKUP(H347, Priv_Workers!$B$2:$AR$55, 18, FALSE), D347=6, VLOOKUP(H347, Priv_Workers!$B$2:$AR$55, 19, FALSE), D347=7, VLOOKUP(H347, Priv_Workers!$B$2:$AR$55, 20, FALSE), D347=8, VLOOKUP(H347, Priv_Workers!$B$2:$AR$55, 21, FALSE), D347=9, VLOOKUP(H347, Priv_Workers!$B$2:$AR$55, 22, FALSE), D347=10, VLOOKUP(H347, Priv_Workers!$B$2:$AR$55, 23, FALSE), D347=11, VLOOKUP(H347, Priv_Workers!$B$2:$AR$55, 24, FALSE), D347=12, VLOOKUP(H347, Priv_Workers!$B$2:$AR$55, 25, FALSE)), C347=2016, _xlfn.IFS(D347=1, VLOOKUP(H347, Priv_Workers!$B$2:$AR$55, 26, FALSE), D347=2, VLOOKUP(H347, Priv_Workers!$B$2:$AR$55, 27, FALSE), D347=3, VLOOKUP(H347, Priv_Workers!$B$2:$AR$55, 28, FALSE), D347=4, VLOOKUP(H347, Priv_Workers!$B$2:$AR$55, 29, FALSE), D347=5, VLOOKUP(H347, Priv_Workers!$B$2:$AR$55, 30, FALSE), D347=6, VLOOKUP(H347, Priv_Workers!$B$2:$AR$55, 31, FALSE), D347=7, VLOOKUP(H347, Priv_Workers!$B$2:$AR$55, 32, FALSE), D347=8, VLOOKUP(H347, Priv_Workers!$B$2:$AR$55, 33, FALSE), D347=9, VLOOKUP(H347, Priv_Workers!$B$2:$AR$55, 34, FALSE), D347=10, VLOOKUP(H347, Priv_Workers!$B$2:$AR$55, 35, FALSE), D347=11, VLOOKUP(H347, Priv_Workers!$B$2:$AR$55, 36, FALSE), D347=12, VLOOKUP(H347, Priv_Workers!$B$2:$AR$55, 37, FALSE)), C347=2017, _xlfn.IFS(D347=1, VLOOKUP(H347, Priv_Workers!$B$2:$AR$55, 38, FALSE), D347=2, VLOOKUP(H347, Priv_Workers!$B$2:$AR$55, 39, FALSE), D347=3, VLOOKUP(H347, Priv_Workers!$B$2:$AR$55, 40, FALSE), D347=4, VLOOKUP(H347, Priv_Workers!$B$2:$AR$55, 41, FALSE), D347=5, VLOOKUP(H347, Priv_Workers!$B$2:$AR$55, 42, FALSE), D347=6, VLOOKUP(H347, Priv_Workers!$B$2:$AR$55, 43)))</f>
        <v>3446071</v>
      </c>
      <c r="X347" s="15">
        <f t="shared" si="43"/>
        <v>1.2750752958949482E-3</v>
      </c>
      <c r="Y347" s="8">
        <f>_xlfn.IFS(C347=2014, _xlfn.IFS(E347=1, VLOOKUP(H347, Wage_Info!$B$2:$AD$55, 2, FALSE), E347=2, VLOOKUP(H347, Wage_Info!$B$2:$AD$55, 3, FALSE), E347=3, VLOOKUP(H347, Wage_Info!$B$2:$AD$55, 4, FALSE), E347=4, VLOOKUP(H347, Wage_Info!$B$2:$AD$55, 5, FALSE)), C347=2015, _xlfn.IFS(E347=1, VLOOKUP(H347, Wage_Info!$B$2:$AD$55, 6, FALSE), E347=2, VLOOKUP(H347, Wage_Info!$B$2:$AD$55, 7, FALSE), E347=3, VLOOKUP(H347, Wage_Info!$B$2:$AD$55, 8, FALSE), E347=4, VLOOKUP(H347, Wage_Info!$B$2:$AD$55, 9, FALSE)), C347=2016, _xlfn.IFS(E347=1, VLOOKUP(H347, Wage_Info!$B$2:$AD$55, 10, FALSE), E347=2, VLOOKUP(H347, Wage_Info!$B$2:$AD$55, 11, FALSE), E347=3, VLOOKUP(H347, Wage_Info!$B$2:$AD$55, 12, FALSE), E347=4, VLOOKUP(H347, Wage_Info!$B$2:$AD$55, 13, FALSE)), C347=2017, _xlfn.IFS(E347=1, VLOOKUP(H347, Wage_Info!$B$2:$AD$55, 14, FALSE), E347=2, VLOOKUP(H347, Wage_Info!$B$2:$AD$55, 15, FALSE)))</f>
        <v>53364408</v>
      </c>
      <c r="Z347" s="8">
        <f>_xlfn.IFS(C347=2014, _xlfn.IFS(E347=1, VLOOKUP(H347, Wage_Info!$B$2:$AD$55, 16, FALSE), E347=2, VLOOKUP(H347, Wage_Info!$B$2:$AD$55, 17, FALSE), E347=3, VLOOKUP(H347, Wage_Info!$B$2:$AD$55, 18, FALSE), E347=4, VLOOKUP(H347, Wage_Info!$B$2:$AD$55, 19, FALSE)), C347=2015, _xlfn.IFS(E347=1, VLOOKUP(H347, Wage_Info!$B$2:$AD$55, 20, FALSE), E347=2, VLOOKUP(H347, Wage_Info!$B$2:$AD$55, 21, FALSE), E347=3, VLOOKUP(H347, Wage_Info!$B$2:$AD$55, 22, FALSE), E347=4, VLOOKUP(H347, Wage_Info!$B$2:$AD$55, 23, FALSE)), C347=2016, _xlfn.IFS(E347=1, VLOOKUP(H347, Wage_Info!$B$2:$AD$55, 24, FALSE), E347=2, VLOOKUP(H347, Wage_Info!$B$2:$AD$55, 25, FALSE), E347=3, VLOOKUP(H347, Wage_Info!$B$2:$AD$55, 26, FALSE), E347=4, VLOOKUP(H347, Wage_Info!$B$2:$AD$55, 27, FALSE)), C347=2017, _xlfn.IFS(E347=1, VLOOKUP(H347, Wage_Info!$B$2:$AD$55, 28, FALSE), E347=2, VLOOKUP(H347, Wage_Info!$B$2:$AD$55, 29, FALSE)))</f>
        <v>44004170493</v>
      </c>
      <c r="AA347" s="16">
        <f t="shared" si="44"/>
        <v>1.2127125088856974E-3</v>
      </c>
      <c r="AB347">
        <f>Key!C87</f>
        <v>1</v>
      </c>
      <c r="AC347">
        <f t="shared" si="45"/>
        <v>0</v>
      </c>
      <c r="AD347">
        <f t="shared" si="46"/>
        <v>0</v>
      </c>
      <c r="AE347">
        <f t="shared" si="47"/>
        <v>0</v>
      </c>
    </row>
    <row r="348" spans="1:31" x14ac:dyDescent="0.3">
      <c r="A348">
        <v>88</v>
      </c>
      <c r="B348">
        <v>88</v>
      </c>
      <c r="C348">
        <v>2014</v>
      </c>
      <c r="D348">
        <v>10</v>
      </c>
      <c r="E348">
        <f t="shared" si="40"/>
        <v>4</v>
      </c>
      <c r="F348">
        <v>2016</v>
      </c>
      <c r="G348" t="s">
        <v>284</v>
      </c>
      <c r="H348" s="13">
        <f>VALUE(IF(G348="foreign",53,SUBSTITUTE(G348,G348,VLOOKUP(G348,Key!$F$2:$G$55,2,))))</f>
        <v>11</v>
      </c>
      <c r="I348" t="s">
        <v>184</v>
      </c>
      <c r="J348">
        <f>VALUE(_xlfn.IFS(I348="foreign",53,I348="fictional",54,NOT(OR(I348="foreign",I348="fictional")),SUBSTITUTE(I348,I348,VLOOKUP(I348,Key!$F$2:$G$55,2,))))</f>
        <v>5</v>
      </c>
      <c r="K348">
        <f t="shared" si="41"/>
        <v>0</v>
      </c>
      <c r="L348">
        <f>VLOOKUP(H348, Key!$G$2:$J$54, 2)</f>
        <v>5</v>
      </c>
      <c r="M348">
        <f>VLOOKUP(J348, Key!$G$2:$J$54, 2)</f>
        <v>3</v>
      </c>
      <c r="N348">
        <f>VLOOKUP("*"&amp;G348&amp;"*",Key!$M$2:$N$6,2,FALSE)</f>
        <v>3</v>
      </c>
      <c r="O348">
        <f>VLOOKUP("*"&amp;G348&amp;"*",Key!$Q$2:$R$11,2,FALSE)</f>
        <v>7</v>
      </c>
      <c r="P348">
        <v>2865</v>
      </c>
      <c r="Q348" s="8">
        <v>50000000</v>
      </c>
      <c r="R348" t="s">
        <v>176</v>
      </c>
      <c r="S348">
        <f>VLOOKUP(R348, Key!$T$2:$U$11, 2, FALSE)</f>
        <v>3</v>
      </c>
      <c r="T348">
        <f t="shared" si="42"/>
        <v>0</v>
      </c>
      <c r="U348">
        <f>_xlfn.IFS(F348=2017, VLOOKUP(H348, 'State Pop'!$B$2:$F$55,5),F348=2016, VLOOKUP(H348, 'State Pop'!$B$2:$F$55,4), F348=2015, VLOOKUP(H348, 'State Pop'!$B$2:$F$55,3), F348=2014, VLOOKUP(H348, 'State Pop'!$B$2:$F$55,2))</f>
        <v>10313620</v>
      </c>
      <c r="V348">
        <f>_xlfn.IFS(C357=2014, _xlfn.IFS(D357=1, VLOOKUP(H348, Film_Workers!$B$2:$AR$55, 2, FALSE), D357=2, VLOOKUP(H348, Film_Workers!$B$2:$AR$55, 3, FALSE), D357=3, VLOOKUP(H348, Film_Workers!$B$2:$AR$55, 4, FALSE), D357=4, VLOOKUP(H348, Film_Workers!$B$2:$AR$55, 5, FALSE), D357=5, VLOOKUP(H348, Film_Workers!$B$2:$AR$55, 6, FALSE), D357=6, VLOOKUP(H348, Film_Workers!$B$2:$AR$55, 7, FALSE), D357=7, VLOOKUP(H348, Film_Workers!$B$2:$AR$55, 8, FALSE), D357=8, VLOOKUP(H348, Film_Workers!$B$2:$AR$55, 9, FALSE), D357=9, VLOOKUP(H348, Film_Workers!$B$2:$AR$55, 10, FALSE), D357=10, VLOOKUP(H348, Film_Workers!$B$2:$AR$55, 11, FALSE), D357=11, VLOOKUP(H348, Film_Workers!$B$2:$AR$55, 12, FALSE), D357=12, VLOOKUP(H348, Film_Workers!$B$2:$AR$55, 13, FALSE)), C357=2015, _xlfn.IFS(D357=1, VLOOKUP(H348, Film_Workers!$B$2:$AR$55, 14, FALSE), D357=2, VLOOKUP(H348, Film_Workers!$B$2:$AR$55, 15, FALSE), D357=3, VLOOKUP(H348, Film_Workers!$B$2:$AR$55, 16, FALSE), D357=4, VLOOKUP(H348, Film_Workers!$B$2:$AR$55, 17, FALSE), D357=5, VLOOKUP(H348, Film_Workers!$B$2:$AR$55, 18, FALSE), D357=6, VLOOKUP(H348, Film_Workers!$B$2:$AR$55, 19, FALSE), D357=7, VLOOKUP(H348, Film_Workers!$B$2:$AR$55, 20, FALSE), D357=8, VLOOKUP(H348, Film_Workers!$B$2:$AR$55, 21, FALSE), D357=9, VLOOKUP(H348, Film_Workers!$B$2:$AR$55, 22, FALSE), D357=10, VLOOKUP(H348, Film_Workers!$B$2:$AR$55, 23, FALSE), D357=11, VLOOKUP(H348, Film_Workers!$B$2:$AR$55, 24, FALSE), D357=12, VLOOKUP(H348, Film_Workers!$B$2:$AR$55, 25, FALSE)), C357=2016, _xlfn.IFS(D357=1, VLOOKUP(H348, Film_Workers!$B$2:$AR$55, 26, FALSE), D357=2, VLOOKUP(H348, Film_Workers!$B$2:$AR$55, 27, FALSE), D357=3, VLOOKUP(H348, Film_Workers!$B$2:$AR$55, 28, FALSE), D357=4, VLOOKUP(H348, Film_Workers!$B$2:$AR$55, 29, FALSE), D357=5, VLOOKUP(H348, Film_Workers!$B$2:$AR$55, 30, FALSE), D357=6, VLOOKUP(H348, Film_Workers!$B$2:$AR$55, 31, FALSE), D357=7, VLOOKUP(H348, Film_Workers!$B$2:$AR$55, 32, FALSE), D357=8, VLOOKUP(H348, Film_Workers!$B$2:$AR$55, 33, FALSE), D357=9, VLOOKUP(H348, Film_Workers!$B$2:$AR$55, 34, FALSE), D357=10, VLOOKUP(H348, Film_Workers!$B$2:$AR$55, 35, FALSE), D357=11, VLOOKUP(H348, Film_Workers!$B$2:$AR$55, 36, FALSE), D357=12, VLOOKUP(H348, Film_Workers!$B$2:$AR$55, 37, FALSE)), C357=2017, _xlfn.IFS(D357=1, VLOOKUP(H348, Film_Workers!$B$2:$AR$55, 38, FALSE), D357=2, VLOOKUP(H348, Film_Workers!$B$2:$AR$55, 39, FALSE), D357=3, VLOOKUP(H348, Film_Workers!$B$2:$AR$55, 40, FALSE), D357=4, VLOOKUP(H348, Film_Workers!$B$2:$AR$55, 41, FALSE), D357=5, VLOOKUP(H348, Film_Workers!$B$2:$AR$55, 42, FALSE), D357=6, VLOOKUP(H348, Film_Workers!$B$2:$AR$55, 43)))</f>
        <v>4394</v>
      </c>
      <c r="W348">
        <f>_xlfn.IFS(C348=2014, _xlfn.IFS(D348=1, VLOOKUP(H348, Priv_Workers!$B$2:$AR$55, 2, FALSE), D348=2, VLOOKUP(H348, Priv_Workers!$B$2:$AR$55, 3, FALSE), D348=3, VLOOKUP(H348, Priv_Workers!$B$2:$AR$55, 4, FALSE), D348=4, VLOOKUP(H348, Priv_Workers!$B$2:$AR$55, 5, FALSE), D348=5, VLOOKUP(H348, Priv_Workers!$B$2:$AR$55, 6, FALSE), D348=6, VLOOKUP(H348, Priv_Workers!$B$2:$AR$55, 7, FALSE), D348=7, VLOOKUP(H348, Priv_Workers!$B$2:$AR$55, 8, FALSE), D348=8, VLOOKUP(H348, Priv_Workers!$B$2:$AR$55, 9, FALSE), D348=9, VLOOKUP(H348, Priv_Workers!$B$2:$AR$55, 10, FALSE), D348=10, VLOOKUP(H348, Priv_Workers!$B$2:$AR$55, 11, FALSE), D348=11, VLOOKUP(H348, Priv_Workers!$B$2:$AR$55, 12, FALSE), D348=12, VLOOKUP(H348, Priv_Workers!$B$2:$AR$55, 13, FALSE)), C348=2015, _xlfn.IFS(D348=1, VLOOKUP(H348, Priv_Workers!$B$2:$AR$55, 14, FALSE), D348=2, VLOOKUP(H348, Priv_Workers!$B$2:$AR$55, 15, FALSE), D348=3, VLOOKUP(H348, Priv_Workers!$B$2:$AR$55, 16, FALSE), D348=4, VLOOKUP(H348, Priv_Workers!$B$2:$AR$55, 17, FALSE), D348=5, VLOOKUP(H348, Priv_Workers!$B$2:$AR$55, 18, FALSE), D348=6, VLOOKUP(H348, Priv_Workers!$B$2:$AR$55, 19, FALSE), D348=7, VLOOKUP(H348, Priv_Workers!$B$2:$AR$55, 20, FALSE), D348=8, VLOOKUP(H348, Priv_Workers!$B$2:$AR$55, 21, FALSE), D348=9, VLOOKUP(H348, Priv_Workers!$B$2:$AR$55, 22, FALSE), D348=10, VLOOKUP(H348, Priv_Workers!$B$2:$AR$55, 23, FALSE), D348=11, VLOOKUP(H348, Priv_Workers!$B$2:$AR$55, 24, FALSE), D348=12, VLOOKUP(H348, Priv_Workers!$B$2:$AR$55, 25, FALSE)), C348=2016, _xlfn.IFS(D348=1, VLOOKUP(H348, Priv_Workers!$B$2:$AR$55, 26, FALSE), D348=2, VLOOKUP(H348, Priv_Workers!$B$2:$AR$55, 27, FALSE), D348=3, VLOOKUP(H348, Priv_Workers!$B$2:$AR$55, 28, FALSE), D348=4, VLOOKUP(H348, Priv_Workers!$B$2:$AR$55, 29, FALSE), D348=5, VLOOKUP(H348, Priv_Workers!$B$2:$AR$55, 30, FALSE), D348=6, VLOOKUP(H348, Priv_Workers!$B$2:$AR$55, 31, FALSE), D348=7, VLOOKUP(H348, Priv_Workers!$B$2:$AR$55, 32, FALSE), D348=8, VLOOKUP(H348, Priv_Workers!$B$2:$AR$55, 33, FALSE), D348=9, VLOOKUP(H348, Priv_Workers!$B$2:$AR$55, 34, FALSE), D348=10, VLOOKUP(H348, Priv_Workers!$B$2:$AR$55, 35, FALSE), D348=11, VLOOKUP(H348, Priv_Workers!$B$2:$AR$55, 36, FALSE), D348=12, VLOOKUP(H348, Priv_Workers!$B$2:$AR$55, 37, FALSE)), C348=2017, _xlfn.IFS(D348=1, VLOOKUP(H348, Priv_Workers!$B$2:$AR$55, 38, FALSE), D348=2, VLOOKUP(H348, Priv_Workers!$B$2:$AR$55, 39, FALSE), D348=3, VLOOKUP(H348, Priv_Workers!$B$2:$AR$55, 40, FALSE), D348=4, VLOOKUP(H348, Priv_Workers!$B$2:$AR$55, 41, FALSE), D348=5, VLOOKUP(H348, Priv_Workers!$B$2:$AR$55, 42, FALSE), D348=6, VLOOKUP(H348, Priv_Workers!$B$2:$AR$55, 43)))</f>
        <v>3446071</v>
      </c>
      <c r="X348" s="15">
        <f t="shared" si="43"/>
        <v>1.2750752958949482E-3</v>
      </c>
      <c r="Y348" s="8">
        <f>_xlfn.IFS(C348=2014, _xlfn.IFS(E348=1, VLOOKUP(H348, Wage_Info!$B$2:$AD$55, 2, FALSE), E348=2, VLOOKUP(H348, Wage_Info!$B$2:$AD$55, 3, FALSE), E348=3, VLOOKUP(H348, Wage_Info!$B$2:$AD$55, 4, FALSE), E348=4, VLOOKUP(H348, Wage_Info!$B$2:$AD$55, 5, FALSE)), C348=2015, _xlfn.IFS(E348=1, VLOOKUP(H348, Wage_Info!$B$2:$AD$55, 6, FALSE), E348=2, VLOOKUP(H348, Wage_Info!$B$2:$AD$55, 7, FALSE), E348=3, VLOOKUP(H348, Wage_Info!$B$2:$AD$55, 8, FALSE), E348=4, VLOOKUP(H348, Wage_Info!$B$2:$AD$55, 9, FALSE)), C348=2016, _xlfn.IFS(E348=1, VLOOKUP(H348, Wage_Info!$B$2:$AD$55, 10, FALSE), E348=2, VLOOKUP(H348, Wage_Info!$B$2:$AD$55, 11, FALSE), E348=3, VLOOKUP(H348, Wage_Info!$B$2:$AD$55, 12, FALSE), E348=4, VLOOKUP(H348, Wage_Info!$B$2:$AD$55, 13, FALSE)), C348=2017, _xlfn.IFS(E348=1, VLOOKUP(H348, Wage_Info!$B$2:$AD$55, 14, FALSE), E348=2, VLOOKUP(H348, Wage_Info!$B$2:$AD$55, 15, FALSE)))</f>
        <v>53364408</v>
      </c>
      <c r="Z348" s="8">
        <f>_xlfn.IFS(C348=2014, _xlfn.IFS(E348=1, VLOOKUP(H348, Wage_Info!$B$2:$AD$55, 16, FALSE), E348=2, VLOOKUP(H348, Wage_Info!$B$2:$AD$55, 17, FALSE), E348=3, VLOOKUP(H348, Wage_Info!$B$2:$AD$55, 18, FALSE), E348=4, VLOOKUP(H348, Wage_Info!$B$2:$AD$55, 19, FALSE)), C348=2015, _xlfn.IFS(E348=1, VLOOKUP(H348, Wage_Info!$B$2:$AD$55, 20, FALSE), E348=2, VLOOKUP(H348, Wage_Info!$B$2:$AD$55, 21, FALSE), E348=3, VLOOKUP(H348, Wage_Info!$B$2:$AD$55, 22, FALSE), E348=4, VLOOKUP(H348, Wage_Info!$B$2:$AD$55, 23, FALSE)), C348=2016, _xlfn.IFS(E348=1, VLOOKUP(H348, Wage_Info!$B$2:$AD$55, 24, FALSE), E348=2, VLOOKUP(H348, Wage_Info!$B$2:$AD$55, 25, FALSE), E348=3, VLOOKUP(H348, Wage_Info!$B$2:$AD$55, 26, FALSE), E348=4, VLOOKUP(H348, Wage_Info!$B$2:$AD$55, 27, FALSE)), C348=2017, _xlfn.IFS(E348=1, VLOOKUP(H348, Wage_Info!$B$2:$AD$55, 28, FALSE), E348=2, VLOOKUP(H348, Wage_Info!$B$2:$AD$55, 29, FALSE)))</f>
        <v>44004170493</v>
      </c>
      <c r="AA348" s="16">
        <f t="shared" si="44"/>
        <v>1.2127125088856974E-3</v>
      </c>
      <c r="AB348">
        <f>Key!C89</f>
        <v>1</v>
      </c>
      <c r="AC348">
        <f t="shared" si="45"/>
        <v>0</v>
      </c>
      <c r="AD348">
        <f t="shared" si="46"/>
        <v>0</v>
      </c>
      <c r="AE348">
        <f t="shared" si="47"/>
        <v>0</v>
      </c>
    </row>
    <row r="349" spans="1:31" x14ac:dyDescent="0.3">
      <c r="A349">
        <v>99</v>
      </c>
      <c r="B349">
        <v>99</v>
      </c>
      <c r="C349">
        <v>2014</v>
      </c>
      <c r="D349">
        <v>10</v>
      </c>
      <c r="E349">
        <f t="shared" si="40"/>
        <v>4</v>
      </c>
      <c r="F349">
        <v>2016</v>
      </c>
      <c r="G349" t="s">
        <v>296</v>
      </c>
      <c r="H349" s="13">
        <f>VALUE(IF(G349="foreign",53,SUBSTITUTE(G349,G349,VLOOKUP(G349,Key!$F$2:$G$55,2,))))</f>
        <v>34</v>
      </c>
      <c r="I349" t="s">
        <v>296</v>
      </c>
      <c r="J349">
        <f>VALUE(_xlfn.IFS(I349="foreign",53,I349="fictional",54,NOT(OR(I349="foreign",I349="fictional")),SUBSTITUTE(I349,I349,VLOOKUP(I349,Key!$F$2:$G$55,2,))))</f>
        <v>34</v>
      </c>
      <c r="K349">
        <f t="shared" si="41"/>
        <v>1</v>
      </c>
      <c r="L349">
        <f>VLOOKUP(H349, Key!$G$2:$J$54, 2)</f>
        <v>2</v>
      </c>
      <c r="M349">
        <f>VLOOKUP(J349, Key!$G$2:$J$54, 2)</f>
        <v>2</v>
      </c>
      <c r="N349">
        <f>VLOOKUP("*"&amp;G349&amp;"*",Key!$M$2:$N$6,2,FALSE)</f>
        <v>3</v>
      </c>
      <c r="O349">
        <f>VLOOKUP("*"&amp;G349&amp;"*",Key!$Q$2:$R$11,2,FALSE)</f>
        <v>7</v>
      </c>
      <c r="P349">
        <v>2631</v>
      </c>
      <c r="Q349" s="8">
        <v>10000000</v>
      </c>
      <c r="R349" t="s">
        <v>215</v>
      </c>
      <c r="S349">
        <f>VLOOKUP(R349, Key!$T$2:$U$11, 2, FALSE)</f>
        <v>7</v>
      </c>
      <c r="T349">
        <f t="shared" si="42"/>
        <v>1</v>
      </c>
      <c r="U349">
        <f>_xlfn.IFS(F349=2017, VLOOKUP(H349, 'State Pop'!$B$2:$F$55,5),F349=2016, VLOOKUP(H349, 'State Pop'!$B$2:$F$55,4), F349=2015, VLOOKUP(H349, 'State Pop'!$B$2:$F$55,3), F349=2014, VLOOKUP(H349, 'State Pop'!$B$2:$F$55,2))</f>
        <v>10156689</v>
      </c>
      <c r="V349">
        <f>_xlfn.IFS(C358=2014, _xlfn.IFS(D358=1, VLOOKUP(H349, Film_Workers!$B$2:$AR$55, 2, FALSE), D358=2, VLOOKUP(H349, Film_Workers!$B$2:$AR$55, 3, FALSE), D358=3, VLOOKUP(H349, Film_Workers!$B$2:$AR$55, 4, FALSE), D358=4, VLOOKUP(H349, Film_Workers!$B$2:$AR$55, 5, FALSE), D358=5, VLOOKUP(H349, Film_Workers!$B$2:$AR$55, 6, FALSE), D358=6, VLOOKUP(H349, Film_Workers!$B$2:$AR$55, 7, FALSE), D358=7, VLOOKUP(H349, Film_Workers!$B$2:$AR$55, 8, FALSE), D358=8, VLOOKUP(H349, Film_Workers!$B$2:$AR$55, 9, FALSE), D358=9, VLOOKUP(H349, Film_Workers!$B$2:$AR$55, 10, FALSE), D358=10, VLOOKUP(H349, Film_Workers!$B$2:$AR$55, 11, FALSE), D358=11, VLOOKUP(H349, Film_Workers!$B$2:$AR$55, 12, FALSE), D358=12, VLOOKUP(H349, Film_Workers!$B$2:$AR$55, 13, FALSE)), C358=2015, _xlfn.IFS(D358=1, VLOOKUP(H349, Film_Workers!$B$2:$AR$55, 14, FALSE), D358=2, VLOOKUP(H349, Film_Workers!$B$2:$AR$55, 15, FALSE), D358=3, VLOOKUP(H349, Film_Workers!$B$2:$AR$55, 16, FALSE), D358=4, VLOOKUP(H349, Film_Workers!$B$2:$AR$55, 17, FALSE), D358=5, VLOOKUP(H349, Film_Workers!$B$2:$AR$55, 18, FALSE), D358=6, VLOOKUP(H349, Film_Workers!$B$2:$AR$55, 19, FALSE), D358=7, VLOOKUP(H349, Film_Workers!$B$2:$AR$55, 20, FALSE), D358=8, VLOOKUP(H349, Film_Workers!$B$2:$AR$55, 21, FALSE), D358=9, VLOOKUP(H349, Film_Workers!$B$2:$AR$55, 22, FALSE), D358=10, VLOOKUP(H349, Film_Workers!$B$2:$AR$55, 23, FALSE), D358=11, VLOOKUP(H349, Film_Workers!$B$2:$AR$55, 24, FALSE), D358=12, VLOOKUP(H349, Film_Workers!$B$2:$AR$55, 25, FALSE)), C358=2016, _xlfn.IFS(D358=1, VLOOKUP(H349, Film_Workers!$B$2:$AR$55, 26, FALSE), D358=2, VLOOKUP(H349, Film_Workers!$B$2:$AR$55, 27, FALSE), D358=3, VLOOKUP(H349, Film_Workers!$B$2:$AR$55, 28, FALSE), D358=4, VLOOKUP(H349, Film_Workers!$B$2:$AR$55, 29, FALSE), D358=5, VLOOKUP(H349, Film_Workers!$B$2:$AR$55, 30, FALSE), D358=6, VLOOKUP(H349, Film_Workers!$B$2:$AR$55, 31, FALSE), D358=7, VLOOKUP(H349, Film_Workers!$B$2:$AR$55, 32, FALSE), D358=8, VLOOKUP(H349, Film_Workers!$B$2:$AR$55, 33, FALSE), D358=9, VLOOKUP(H349, Film_Workers!$B$2:$AR$55, 34, FALSE), D358=10, VLOOKUP(H349, Film_Workers!$B$2:$AR$55, 35, FALSE), D358=11, VLOOKUP(H349, Film_Workers!$B$2:$AR$55, 36, FALSE), D358=12, VLOOKUP(H349, Film_Workers!$B$2:$AR$55, 37, FALSE)), C358=2017, _xlfn.IFS(D358=1, VLOOKUP(H349, Film_Workers!$B$2:$AR$55, 38, FALSE), D358=2, VLOOKUP(H349, Film_Workers!$B$2:$AR$55, 39, FALSE), D358=3, VLOOKUP(H349, Film_Workers!$B$2:$AR$55, 40, FALSE), D358=4, VLOOKUP(H349, Film_Workers!$B$2:$AR$55, 41, FALSE), D358=5, VLOOKUP(H349, Film_Workers!$B$2:$AR$55, 42, FALSE), D358=6, VLOOKUP(H349, Film_Workers!$B$2:$AR$55, 43)))</f>
        <v>869</v>
      </c>
      <c r="W349">
        <f>_xlfn.IFS(C349=2014, _xlfn.IFS(D349=1, VLOOKUP(H349, Priv_Workers!$B$2:$AR$55, 2, FALSE), D349=2, VLOOKUP(H349, Priv_Workers!$B$2:$AR$55, 3, FALSE), D349=3, VLOOKUP(H349, Priv_Workers!$B$2:$AR$55, 4, FALSE), D349=4, VLOOKUP(H349, Priv_Workers!$B$2:$AR$55, 5, FALSE), D349=5, VLOOKUP(H349, Priv_Workers!$B$2:$AR$55, 6, FALSE), D349=6, VLOOKUP(H349, Priv_Workers!$B$2:$AR$55, 7, FALSE), D349=7, VLOOKUP(H349, Priv_Workers!$B$2:$AR$55, 8, FALSE), D349=8, VLOOKUP(H349, Priv_Workers!$B$2:$AR$55, 9, FALSE), D349=9, VLOOKUP(H349, Priv_Workers!$B$2:$AR$55, 10, FALSE), D349=10, VLOOKUP(H349, Priv_Workers!$B$2:$AR$55, 11, FALSE), D349=11, VLOOKUP(H349, Priv_Workers!$B$2:$AR$55, 12, FALSE), D349=12, VLOOKUP(H349, Priv_Workers!$B$2:$AR$55, 13, FALSE)), C349=2015, _xlfn.IFS(D349=1, VLOOKUP(H349, Priv_Workers!$B$2:$AR$55, 14, FALSE), D349=2, VLOOKUP(H349, Priv_Workers!$B$2:$AR$55, 15, FALSE), D349=3, VLOOKUP(H349, Priv_Workers!$B$2:$AR$55, 16, FALSE), D349=4, VLOOKUP(H349, Priv_Workers!$B$2:$AR$55, 17, FALSE), D349=5, VLOOKUP(H349, Priv_Workers!$B$2:$AR$55, 18, FALSE), D349=6, VLOOKUP(H349, Priv_Workers!$B$2:$AR$55, 19, FALSE), D349=7, VLOOKUP(H349, Priv_Workers!$B$2:$AR$55, 20, FALSE), D349=8, VLOOKUP(H349, Priv_Workers!$B$2:$AR$55, 21, FALSE), D349=9, VLOOKUP(H349, Priv_Workers!$B$2:$AR$55, 22, FALSE), D349=10, VLOOKUP(H349, Priv_Workers!$B$2:$AR$55, 23, FALSE), D349=11, VLOOKUP(H349, Priv_Workers!$B$2:$AR$55, 24, FALSE), D349=12, VLOOKUP(H349, Priv_Workers!$B$2:$AR$55, 25, FALSE)), C349=2016, _xlfn.IFS(D349=1, VLOOKUP(H349, Priv_Workers!$B$2:$AR$55, 26, FALSE), D349=2, VLOOKUP(H349, Priv_Workers!$B$2:$AR$55, 27, FALSE), D349=3, VLOOKUP(H349, Priv_Workers!$B$2:$AR$55, 28, FALSE), D349=4, VLOOKUP(H349, Priv_Workers!$B$2:$AR$55, 29, FALSE), D349=5, VLOOKUP(H349, Priv_Workers!$B$2:$AR$55, 30, FALSE), D349=6, VLOOKUP(H349, Priv_Workers!$B$2:$AR$55, 31, FALSE), D349=7, VLOOKUP(H349, Priv_Workers!$B$2:$AR$55, 32, FALSE), D349=8, VLOOKUP(H349, Priv_Workers!$B$2:$AR$55, 33, FALSE), D349=9, VLOOKUP(H349, Priv_Workers!$B$2:$AR$55, 34, FALSE), D349=10, VLOOKUP(H349, Priv_Workers!$B$2:$AR$55, 35, FALSE), D349=11, VLOOKUP(H349, Priv_Workers!$B$2:$AR$55, 36, FALSE), D349=12, VLOOKUP(H349, Priv_Workers!$B$2:$AR$55, 37, FALSE)), C349=2017, _xlfn.IFS(D349=1, VLOOKUP(H349, Priv_Workers!$B$2:$AR$55, 38, FALSE), D349=2, VLOOKUP(H349, Priv_Workers!$B$2:$AR$55, 39, FALSE), D349=3, VLOOKUP(H349, Priv_Workers!$B$2:$AR$55, 40, FALSE), D349=4, VLOOKUP(H349, Priv_Workers!$B$2:$AR$55, 41, FALSE), D349=5, VLOOKUP(H349, Priv_Workers!$B$2:$AR$55, 42, FALSE), D349=6, VLOOKUP(H349, Priv_Workers!$B$2:$AR$55, 43)))</f>
        <v>3428018</v>
      </c>
      <c r="X349" s="15">
        <f t="shared" si="43"/>
        <v>2.5349925233764819E-4</v>
      </c>
      <c r="Y349" s="8">
        <f>_xlfn.IFS(C349=2014, _xlfn.IFS(E349=1, VLOOKUP(H349, Wage_Info!$B$2:$AD$55, 2, FALSE), E349=2, VLOOKUP(H349, Wage_Info!$B$2:$AD$55, 3, FALSE), E349=3, VLOOKUP(H349, Wage_Info!$B$2:$AD$55, 4, FALSE), E349=4, VLOOKUP(H349, Wage_Info!$B$2:$AD$55, 5, FALSE)), C349=2015, _xlfn.IFS(E349=1, VLOOKUP(H349, Wage_Info!$B$2:$AD$55, 6, FALSE), E349=2, VLOOKUP(H349, Wage_Info!$B$2:$AD$55, 7, FALSE), E349=3, VLOOKUP(H349, Wage_Info!$B$2:$AD$55, 8, FALSE), E349=4, VLOOKUP(H349, Wage_Info!$B$2:$AD$55, 9, FALSE)), C349=2016, _xlfn.IFS(E349=1, VLOOKUP(H349, Wage_Info!$B$2:$AD$55, 10, FALSE), E349=2, VLOOKUP(H349, Wage_Info!$B$2:$AD$55, 11, FALSE), E349=3, VLOOKUP(H349, Wage_Info!$B$2:$AD$55, 12, FALSE), E349=4, VLOOKUP(H349, Wage_Info!$B$2:$AD$55, 13, FALSE)), C349=2017, _xlfn.IFS(E349=1, VLOOKUP(H349, Wage_Info!$B$2:$AD$55, 14, FALSE), E349=2, VLOOKUP(H349, Wage_Info!$B$2:$AD$55, 15, FALSE)))</f>
        <v>20470019</v>
      </c>
      <c r="Z349" s="8">
        <f>_xlfn.IFS(C349=2014, _xlfn.IFS(E349=1, VLOOKUP(H349, Wage_Info!$B$2:$AD$55, 16, FALSE), E349=2, VLOOKUP(H349, Wage_Info!$B$2:$AD$55, 17, FALSE), E349=3, VLOOKUP(H349, Wage_Info!$B$2:$AD$55, 18, FALSE), E349=4, VLOOKUP(H349, Wage_Info!$B$2:$AD$55, 19, FALSE)), C349=2015, _xlfn.IFS(E349=1, VLOOKUP(H349, Wage_Info!$B$2:$AD$55, 20, FALSE), E349=2, VLOOKUP(H349, Wage_Info!$B$2:$AD$55, 21, FALSE), E349=3, VLOOKUP(H349, Wage_Info!$B$2:$AD$55, 22, FALSE), E349=4, VLOOKUP(H349, Wage_Info!$B$2:$AD$55, 23, FALSE)), C349=2016, _xlfn.IFS(E349=1, VLOOKUP(H349, Wage_Info!$B$2:$AD$55, 24, FALSE), E349=2, VLOOKUP(H349, Wage_Info!$B$2:$AD$55, 25, FALSE), E349=3, VLOOKUP(H349, Wage_Info!$B$2:$AD$55, 26, FALSE), E349=4, VLOOKUP(H349, Wage_Info!$B$2:$AD$55, 27, FALSE)), C349=2017, _xlfn.IFS(E349=1, VLOOKUP(H349, Wage_Info!$B$2:$AD$55, 28, FALSE), E349=2, VLOOKUP(H349, Wage_Info!$B$2:$AD$55, 29, FALSE)))</f>
        <v>39981538821</v>
      </c>
      <c r="AA349" s="16">
        <f t="shared" si="44"/>
        <v>5.119867719860817E-4</v>
      </c>
      <c r="AB349">
        <f>Key!C100</f>
        <v>1</v>
      </c>
      <c r="AC349">
        <f t="shared" si="45"/>
        <v>0</v>
      </c>
      <c r="AD349">
        <f t="shared" si="46"/>
        <v>0</v>
      </c>
      <c r="AE349">
        <f t="shared" si="47"/>
        <v>0</v>
      </c>
    </row>
    <row r="350" spans="1:31" x14ac:dyDescent="0.3">
      <c r="A350">
        <v>115</v>
      </c>
      <c r="B350">
        <v>115</v>
      </c>
      <c r="C350">
        <v>2014</v>
      </c>
      <c r="D350">
        <v>11</v>
      </c>
      <c r="E350">
        <f t="shared" si="40"/>
        <v>4</v>
      </c>
      <c r="F350">
        <v>2016</v>
      </c>
      <c r="G350" t="s">
        <v>187</v>
      </c>
      <c r="H350" s="13">
        <f>VALUE(IF(G350="foreign",53,SUBSTITUTE(G350,G350,VLOOKUP(G350,Key!$F$2:$G$55,2,))))</f>
        <v>53</v>
      </c>
      <c r="I350" t="s">
        <v>187</v>
      </c>
      <c r="J350">
        <f>VALUE(_xlfn.IFS(I350="foreign",53,I350="fictional",54,NOT(OR(I350="foreign",I350="fictional")),SUBSTITUTE(I350,I350,VLOOKUP(I350,Key!$F$2:$G$55,2,))))</f>
        <v>53</v>
      </c>
      <c r="K350">
        <f t="shared" si="41"/>
        <v>1</v>
      </c>
      <c r="L350">
        <f>VLOOKUP(H350, Key!$G$2:$J$54, 2)</f>
        <v>0</v>
      </c>
      <c r="M350">
        <f>VLOOKUP(J350, Key!$G$2:$J$54, 2)</f>
        <v>0</v>
      </c>
      <c r="N350">
        <f>VLOOKUP("*"&amp;G350&amp;"*",Key!$M$2:$N$6,2,FALSE)</f>
        <v>0</v>
      </c>
      <c r="O350">
        <f>VLOOKUP("*"&amp;G350&amp;"*",Key!$Q$2:$R$11,2,FALSE)</f>
        <v>0</v>
      </c>
      <c r="P350">
        <v>2258</v>
      </c>
      <c r="Q350" s="8">
        <v>40000000</v>
      </c>
      <c r="R350" t="s">
        <v>215</v>
      </c>
      <c r="S350">
        <f>VLOOKUP(R350, Key!$T$2:$U$14, 2, FALSE)</f>
        <v>7</v>
      </c>
      <c r="T350">
        <f t="shared" si="42"/>
        <v>1</v>
      </c>
      <c r="U350">
        <f>_xlfn.IFS(F350=2017, VLOOKUP(H350, 'State Pop'!$B$2:$F$55,5),F350=2016, VLOOKUP(H350, 'State Pop'!$B$2:$F$55,4), F350=2015, VLOOKUP(H350, 'State Pop'!$B$2:$F$55,3), F350=2014, VLOOKUP(H350, 'State Pop'!$B$2:$F$55,2))</f>
        <v>0</v>
      </c>
      <c r="V350">
        <f>_xlfn.IFS(C350=2014, _xlfn.IFS(D350=1, VLOOKUP(H350, Film_Workers!$B$2:$AR$55, 2, FALSE), D350=2, VLOOKUP(H350, Film_Workers!$B$2:$AR$55, 3, FALSE), D350=3, VLOOKUP(H350, Film_Workers!$B$2:$AR$55, 4, FALSE), D350=4, VLOOKUP(H350, Film_Workers!$B$2:$AR$55, 5, FALSE), D350=5, VLOOKUP(H350, Film_Workers!$B$2:$AR$55, 6, FALSE), D350=6, VLOOKUP(H350, Film_Workers!$B$2:$AR$55, 7, FALSE), D350=7, VLOOKUP(H350, Film_Workers!$B$2:$AR$55, 8, FALSE), D350=8, VLOOKUP(H350, Film_Workers!$B$2:$AR$55, 9, FALSE), D350=9, VLOOKUP(H350, Film_Workers!$B$2:$AR$55, 10, FALSE), D350=10, VLOOKUP(H350, Film_Workers!$B$2:$AR$55, 11, FALSE), D350=11, VLOOKUP(H350, Film_Workers!$B$2:$AR$55, 12, FALSE), D350=12, VLOOKUP(H350, Film_Workers!$B$2:$AR$55, 13, FALSE)), C350=2015, _xlfn.IFS(D350=1, VLOOKUP(H350, Film_Workers!$B$2:$AR$55, 14, FALSE), D350=2, VLOOKUP(H350, Film_Workers!$B$2:$AR$55, 15, FALSE), D350=3, VLOOKUP(H350, Film_Workers!$B$2:$AR$55, 16, FALSE), D350=4, VLOOKUP(H350, Film_Workers!$B$2:$AR$55, 17, FALSE), D350=5, VLOOKUP(H350, Film_Workers!$B$2:$AR$55, 18, FALSE), D350=6, VLOOKUP(H350, Film_Workers!$B$2:$AR$55, 19, FALSE), D350=7, VLOOKUP(H350, Film_Workers!$B$2:$AR$55, 20, FALSE), D350=8, VLOOKUP(H350, Film_Workers!$B$2:$AR$55, 21, FALSE), D350=9, VLOOKUP(H350, Film_Workers!$B$2:$AR$55, 22, FALSE), D350=10, VLOOKUP(H350, Film_Workers!$B$2:$AR$55, 23, FALSE), D350=11, VLOOKUP(H350, Film_Workers!$B$2:$AR$55, 24, FALSE), D350=12, VLOOKUP(H350, Film_Workers!$B$2:$AR$55, 25, FALSE)), C350=2016, _xlfn.IFS(D350=1, VLOOKUP(H350, Film_Workers!$B$2:$AR$55, 26, FALSE), D350=2, VLOOKUP(H350, Film_Workers!$B$2:$AR$55, 27, FALSE), D350=3, VLOOKUP(H350, Film_Workers!$B$2:$AR$55, 28, FALSE), D350=4, VLOOKUP(H350, Film_Workers!$B$2:$AR$55, 29, FALSE), D350=5, VLOOKUP(H350, Film_Workers!$B$2:$AR$55, 30, FALSE), D350=6, VLOOKUP(H350, Film_Workers!$B$2:$AR$55, 31, FALSE), D350=7, VLOOKUP(H350, Film_Workers!$B$2:$AR$55, 32, FALSE), D350=8, VLOOKUP(H350, Film_Workers!$B$2:$AR$55, 33, FALSE), D350=9, VLOOKUP(H350, Film_Workers!$B$2:$AR$55, 34, FALSE), D350=10, VLOOKUP(H350, Film_Workers!$B$2:$AR$55, 35, FALSE), D350=11, VLOOKUP(H350, Film_Workers!$B$2:$AR$55, 36, FALSE), D350=12, VLOOKUP(H350, Film_Workers!$B$2:$AR$55, 37, FALSE)), C350=2017, _xlfn.IFS(D350=1, VLOOKUP(H350, Film_Workers!$B$2:$AR$55, 38, FALSE), D350=2, VLOOKUP(H350, Film_Workers!$B$2:$AR$55, 39, FALSE), D350=3, VLOOKUP(H350, Film_Workers!$B$2:$AR$55, 40, FALSE), D350=4, VLOOKUP(H350, Film_Workers!$B$2:$AR$55, 41, FALSE), D350=5, VLOOKUP(H350, Film_Workers!$B$2:$AR$55, 42, FALSE), D350=6, VLOOKUP(H350, Film_Workers!$B$2:$AR$55, 43)))</f>
        <v>0</v>
      </c>
      <c r="W350">
        <f>_xlfn.IFS(C350=2014, _xlfn.IFS(D350=1, VLOOKUP(H350, Priv_Workers!$B$2:$AR$55, 2, FALSE), D350=2, VLOOKUP(H350, Priv_Workers!$B$2:$AR$55, 3, FALSE), D350=3, VLOOKUP(H350, Priv_Workers!$B$2:$AR$55, 4, FALSE), D350=4, VLOOKUP(H350, Priv_Workers!$B$2:$AR$55, 5, FALSE), D350=5, VLOOKUP(H350, Priv_Workers!$B$2:$AR$55, 6, FALSE), D350=6, VLOOKUP(H350, Priv_Workers!$B$2:$AR$55, 7, FALSE), D350=7, VLOOKUP(H350, Priv_Workers!$B$2:$AR$55, 8, FALSE), D350=8, VLOOKUP(H350, Priv_Workers!$B$2:$AR$55, 9, FALSE), D350=9, VLOOKUP(H350, Priv_Workers!$B$2:$AR$55, 10, FALSE), D350=10, VLOOKUP(H350, Priv_Workers!$B$2:$AR$55, 11, FALSE), D350=11, VLOOKUP(H350, Priv_Workers!$B$2:$AR$55, 12, FALSE), D350=12, VLOOKUP(H350, Priv_Workers!$B$2:$AR$55, 13, FALSE)), C350=2015, _xlfn.IFS(D350=1, VLOOKUP(H350, Priv_Workers!$B$2:$AR$55, 14, FALSE), D350=2, VLOOKUP(H350, Priv_Workers!$B$2:$AR$55, 15, FALSE), D350=3, VLOOKUP(H350, Priv_Workers!$B$2:$AR$55, 16, FALSE), D350=4, VLOOKUP(H350, Priv_Workers!$B$2:$AR$55, 17, FALSE), D350=5, VLOOKUP(H350, Priv_Workers!$B$2:$AR$55, 18, FALSE), D350=6, VLOOKUP(H350, Priv_Workers!$B$2:$AR$55, 19, FALSE), D350=7, VLOOKUP(H350, Priv_Workers!$B$2:$AR$55, 20, FALSE), D350=8, VLOOKUP(H350, Priv_Workers!$B$2:$AR$55, 21, FALSE), D350=9, VLOOKUP(H350, Priv_Workers!$B$2:$AR$55, 22, FALSE), D350=10, VLOOKUP(H350, Priv_Workers!$B$2:$AR$55, 23, FALSE), D350=11, VLOOKUP(H350, Priv_Workers!$B$2:$AR$55, 24, FALSE), D350=12, VLOOKUP(H350, Priv_Workers!$B$2:$AR$55, 25, FALSE)), C350=2016, _xlfn.IFS(D350=1, VLOOKUP(H350, Priv_Workers!$B$2:$AR$55, 26, FALSE), D350=2, VLOOKUP(H350, Priv_Workers!$B$2:$AR$55, 27, FALSE), D350=3, VLOOKUP(H350, Priv_Workers!$B$2:$AR$55, 28, FALSE), D350=4, VLOOKUP(H350, Priv_Workers!$B$2:$AR$55, 29, FALSE), D350=5, VLOOKUP(H350, Priv_Workers!$B$2:$AR$55, 30, FALSE), D350=6, VLOOKUP(H350, Priv_Workers!$B$2:$AR$55, 31, FALSE), D350=7, VLOOKUP(H350, Priv_Workers!$B$2:$AR$55, 32, FALSE), D350=8, VLOOKUP(H350, Priv_Workers!$B$2:$AR$55, 33, FALSE), D350=9, VLOOKUP(H350, Priv_Workers!$B$2:$AR$55, 34, FALSE), D350=10, VLOOKUP(H350, Priv_Workers!$B$2:$AR$55, 35, FALSE), D350=11, VLOOKUP(H350, Priv_Workers!$B$2:$AR$55, 36, FALSE), D350=12, VLOOKUP(H350, Priv_Workers!$B$2:$AR$55, 37, FALSE)), C350=2017, _xlfn.IFS(D350=1, VLOOKUP(H350, Priv_Workers!$B$2:$AR$55, 38, FALSE), D350=2, VLOOKUP(H350, Priv_Workers!$B$2:$AR$55, 39, FALSE), D350=3, VLOOKUP(H350, Priv_Workers!$B$2:$AR$55, 40, FALSE), D350=4, VLOOKUP(H350, Priv_Workers!$B$2:$AR$55, 41, FALSE), D350=5, VLOOKUP(H350, Priv_Workers!$B$2:$AR$55, 42, FALSE), D350=6, VLOOKUP(H350, Priv_Workers!$B$2:$AR$55, 43)))</f>
        <v>0</v>
      </c>
      <c r="X350" s="15" t="e">
        <f t="shared" si="43"/>
        <v>#DIV/0!</v>
      </c>
      <c r="Y350" s="8">
        <f>_xlfn.IFS(C350=2014, _xlfn.IFS(E350=1, VLOOKUP(H350, Wage_Info!$B$2:$AD$55, 2, FALSE), E350=2, VLOOKUP(H350, Wage_Info!$B$2:$AD$55, 3, FALSE), E350=3, VLOOKUP(H350, Wage_Info!$B$2:$AD$55, 4, FALSE), E350=4, VLOOKUP(H350, Wage_Info!$B$2:$AD$55, 5, FALSE)), C350=2015, _xlfn.IFS(E350=1, VLOOKUP(H350, Wage_Info!$B$2:$AD$55, 6, FALSE), E350=2, VLOOKUP(H350, Wage_Info!$B$2:$AD$55, 7, FALSE), E350=3, VLOOKUP(H350, Wage_Info!$B$2:$AD$55, 8, FALSE), E350=4, VLOOKUP(H350, Wage_Info!$B$2:$AD$55, 9, FALSE)), C350=2016, _xlfn.IFS(E350=1, VLOOKUP(H350, Wage_Info!$B$2:$AD$55, 10, FALSE), E350=2, VLOOKUP(H350, Wage_Info!$B$2:$AD$55, 11, FALSE), E350=3, VLOOKUP(H350, Wage_Info!$B$2:$AD$55, 12, FALSE), E350=4, VLOOKUP(H350, Wage_Info!$B$2:$AD$55, 13, FALSE)), C350=2017, _xlfn.IFS(E350=1, VLOOKUP(H350, Wage_Info!$B$2:$AD$55, 14, FALSE), E350=2, VLOOKUP(H350, Wage_Info!$B$2:$AD$55, 15, FALSE)))</f>
        <v>0</v>
      </c>
      <c r="Z350" s="8">
        <f>_xlfn.IFS(C350=2014, _xlfn.IFS(E350=1, VLOOKUP(H350, Wage_Info!$B$2:$AD$55, 16, FALSE), E350=2, VLOOKUP(H350, Wage_Info!$B$2:$AD$55, 17, FALSE), E350=3, VLOOKUP(H350, Wage_Info!$B$2:$AD$55, 18, FALSE), E350=4, VLOOKUP(H350, Wage_Info!$B$2:$AD$55, 19, FALSE)), C350=2015, _xlfn.IFS(E350=1, VLOOKUP(H350, Wage_Info!$B$2:$AD$55, 20, FALSE), E350=2, VLOOKUP(H350, Wage_Info!$B$2:$AD$55, 21, FALSE), E350=3, VLOOKUP(H350, Wage_Info!$B$2:$AD$55, 22, FALSE), E350=4, VLOOKUP(H350, Wage_Info!$B$2:$AD$55, 23, FALSE)), C350=2016, _xlfn.IFS(E350=1, VLOOKUP(H350, Wage_Info!$B$2:$AD$55, 24, FALSE), E350=2, VLOOKUP(H350, Wage_Info!$B$2:$AD$55, 25, FALSE), E350=3, VLOOKUP(H350, Wage_Info!$B$2:$AD$55, 26, FALSE), E350=4, VLOOKUP(H350, Wage_Info!$B$2:$AD$55, 27, FALSE)), C350=2017, _xlfn.IFS(E350=1, VLOOKUP(H350, Wage_Info!$B$2:$AD$55, 28, FALSE), E350=2, VLOOKUP(H350, Wage_Info!$B$2:$AD$55, 29, FALSE)))</f>
        <v>0</v>
      </c>
      <c r="AA350" s="16" t="e">
        <f t="shared" si="44"/>
        <v>#DIV/0!</v>
      </c>
      <c r="AB350">
        <f>Key!C116</f>
        <v>1</v>
      </c>
      <c r="AC350">
        <f t="shared" si="45"/>
        <v>0</v>
      </c>
      <c r="AD350">
        <f t="shared" si="46"/>
        <v>0</v>
      </c>
      <c r="AE350">
        <f t="shared" si="47"/>
        <v>0</v>
      </c>
    </row>
    <row r="351" spans="1:31" x14ac:dyDescent="0.3">
      <c r="A351">
        <v>116</v>
      </c>
      <c r="B351">
        <v>116</v>
      </c>
      <c r="C351">
        <v>2014</v>
      </c>
      <c r="D351">
        <v>11</v>
      </c>
      <c r="E351">
        <f t="shared" si="40"/>
        <v>4</v>
      </c>
      <c r="F351">
        <v>2016</v>
      </c>
      <c r="G351" t="s">
        <v>184</v>
      </c>
      <c r="H351" s="13">
        <f>VALUE(IF(G351="foreign",53,SUBSTITUTE(G351,G351,VLOOKUP(G351,Key!$F$2:$G$55,2,))))</f>
        <v>5</v>
      </c>
      <c r="I351" t="s">
        <v>184</v>
      </c>
      <c r="J351">
        <f>VALUE(_xlfn.IFS(I351="foreign",53,I351="fictional",54,NOT(OR(I351="foreign",I351="fictional")),SUBSTITUTE(I351,I351,VLOOKUP(I351,Key!$F$2:$G$55,2,))))</f>
        <v>5</v>
      </c>
      <c r="K351">
        <f t="shared" si="41"/>
        <v>1</v>
      </c>
      <c r="L351">
        <f>VLOOKUP(H351, Key!$G$2:$J$54, 2)</f>
        <v>3</v>
      </c>
      <c r="M351">
        <f>VLOOKUP(J351, Key!$G$2:$J$54, 2)</f>
        <v>3</v>
      </c>
      <c r="N351">
        <f>VLOOKUP("*"&amp;G351&amp;"*",Key!$M$2:$N$6,2,FALSE)</f>
        <v>4</v>
      </c>
      <c r="O351">
        <f>VLOOKUP("*"&amp;G351&amp;"*",Key!$Q$2:$R$11,2,FALSE)</f>
        <v>6</v>
      </c>
      <c r="P351">
        <v>2248</v>
      </c>
      <c r="Q351" s="8">
        <v>22000000</v>
      </c>
      <c r="R351" t="s">
        <v>174</v>
      </c>
      <c r="S351">
        <f>VLOOKUP(R351, Key!$T$2:$U$14, 2, FALSE)</f>
        <v>1</v>
      </c>
      <c r="T351">
        <f t="shared" si="42"/>
        <v>0</v>
      </c>
      <c r="U351">
        <f>_xlfn.IFS(F351=2017, VLOOKUP(H351, 'State Pop'!$B$2:$F$55,5),F351=2016, VLOOKUP(H351, 'State Pop'!$B$2:$F$55,4), F351=2015, VLOOKUP(H351, 'State Pop'!$B$2:$F$55,3), F351=2014, VLOOKUP(H351, 'State Pop'!$B$2:$F$55,2))</f>
        <v>39296476</v>
      </c>
      <c r="V351">
        <f>_xlfn.IFS(C351=2014, _xlfn.IFS(D351=1, VLOOKUP(H351, Film_Workers!$B$2:$AR$55, 2, FALSE), D351=2, VLOOKUP(H351, Film_Workers!$B$2:$AR$55, 3, FALSE), D351=3, VLOOKUP(H351, Film_Workers!$B$2:$AR$55, 4, FALSE), D351=4, VLOOKUP(H351, Film_Workers!$B$2:$AR$55, 5, FALSE), D351=5, VLOOKUP(H351, Film_Workers!$B$2:$AR$55, 6, FALSE), D351=6, VLOOKUP(H351, Film_Workers!$B$2:$AR$55, 7, FALSE), D351=7, VLOOKUP(H351, Film_Workers!$B$2:$AR$55, 8, FALSE), D351=8, VLOOKUP(H351, Film_Workers!$B$2:$AR$55, 9, FALSE), D351=9, VLOOKUP(H351, Film_Workers!$B$2:$AR$55, 10, FALSE), D351=10, VLOOKUP(H351, Film_Workers!$B$2:$AR$55, 11, FALSE), D351=11, VLOOKUP(H351, Film_Workers!$B$2:$AR$55, 12, FALSE), D351=12, VLOOKUP(H351, Film_Workers!$B$2:$AR$55, 13, FALSE)), C351=2015, _xlfn.IFS(D351=1, VLOOKUP(H351, Film_Workers!$B$2:$AR$55, 14, FALSE), D351=2, VLOOKUP(H351, Film_Workers!$B$2:$AR$55, 15, FALSE), D351=3, VLOOKUP(H351, Film_Workers!$B$2:$AR$55, 16, FALSE), D351=4, VLOOKUP(H351, Film_Workers!$B$2:$AR$55, 17, FALSE), D351=5, VLOOKUP(H351, Film_Workers!$B$2:$AR$55, 18, FALSE), D351=6, VLOOKUP(H351, Film_Workers!$B$2:$AR$55, 19, FALSE), D351=7, VLOOKUP(H351, Film_Workers!$B$2:$AR$55, 20, FALSE), D351=8, VLOOKUP(H351, Film_Workers!$B$2:$AR$55, 21, FALSE), D351=9, VLOOKUP(H351, Film_Workers!$B$2:$AR$55, 22, FALSE), D351=10, VLOOKUP(H351, Film_Workers!$B$2:$AR$55, 23, FALSE), D351=11, VLOOKUP(H351, Film_Workers!$B$2:$AR$55, 24, FALSE), D351=12, VLOOKUP(H351, Film_Workers!$B$2:$AR$55, 25, FALSE)), C351=2016, _xlfn.IFS(D351=1, VLOOKUP(H351, Film_Workers!$B$2:$AR$55, 26, FALSE), D351=2, VLOOKUP(H351, Film_Workers!$B$2:$AR$55, 27, FALSE), D351=3, VLOOKUP(H351, Film_Workers!$B$2:$AR$55, 28, FALSE), D351=4, VLOOKUP(H351, Film_Workers!$B$2:$AR$55, 29, FALSE), D351=5, VLOOKUP(H351, Film_Workers!$B$2:$AR$55, 30, FALSE), D351=6, VLOOKUP(H351, Film_Workers!$B$2:$AR$55, 31, FALSE), D351=7, VLOOKUP(H351, Film_Workers!$B$2:$AR$55, 32, FALSE), D351=8, VLOOKUP(H351, Film_Workers!$B$2:$AR$55, 33, FALSE), D351=9, VLOOKUP(H351, Film_Workers!$B$2:$AR$55, 34, FALSE), D351=10, VLOOKUP(H351, Film_Workers!$B$2:$AR$55, 35, FALSE), D351=11, VLOOKUP(H351, Film_Workers!$B$2:$AR$55, 36, FALSE), D351=12, VLOOKUP(H351, Film_Workers!$B$2:$AR$55, 37, FALSE)), C351=2017, _xlfn.IFS(D351=1, VLOOKUP(H351, Film_Workers!$B$2:$AR$55, 38, FALSE), D351=2, VLOOKUP(H351, Film_Workers!$B$2:$AR$55, 39, FALSE), D351=3, VLOOKUP(H351, Film_Workers!$B$2:$AR$55, 40, FALSE), D351=4, VLOOKUP(H351, Film_Workers!$B$2:$AR$55, 41, FALSE), D351=5, VLOOKUP(H351, Film_Workers!$B$2:$AR$55, 42, FALSE), D351=6, VLOOKUP(H351, Film_Workers!$B$2:$AR$55, 43)))</f>
        <v>111743</v>
      </c>
      <c r="W351">
        <f>_xlfn.IFS(C351=2014, _xlfn.IFS(D351=1, VLOOKUP(H351, Priv_Workers!$B$2:$AR$55, 2, FALSE), D351=2, VLOOKUP(H351, Priv_Workers!$B$2:$AR$55, 3, FALSE), D351=3, VLOOKUP(H351, Priv_Workers!$B$2:$AR$55, 4, FALSE), D351=4, VLOOKUP(H351, Priv_Workers!$B$2:$AR$55, 5, FALSE), D351=5, VLOOKUP(H351, Priv_Workers!$B$2:$AR$55, 6, FALSE), D351=6, VLOOKUP(H351, Priv_Workers!$B$2:$AR$55, 7, FALSE), D351=7, VLOOKUP(H351, Priv_Workers!$B$2:$AR$55, 8, FALSE), D351=8, VLOOKUP(H351, Priv_Workers!$B$2:$AR$55, 9, FALSE), D351=9, VLOOKUP(H351, Priv_Workers!$B$2:$AR$55, 10, FALSE), D351=10, VLOOKUP(H351, Priv_Workers!$B$2:$AR$55, 11, FALSE), D351=11, VLOOKUP(H351, Priv_Workers!$B$2:$AR$55, 12, FALSE), D351=12, VLOOKUP(H351, Priv_Workers!$B$2:$AR$55, 13, FALSE)), C351=2015, _xlfn.IFS(D351=1, VLOOKUP(H351, Priv_Workers!$B$2:$AR$55, 14, FALSE), D351=2, VLOOKUP(H351, Priv_Workers!$B$2:$AR$55, 15, FALSE), D351=3, VLOOKUP(H351, Priv_Workers!$B$2:$AR$55, 16, FALSE), D351=4, VLOOKUP(H351, Priv_Workers!$B$2:$AR$55, 17, FALSE), D351=5, VLOOKUP(H351, Priv_Workers!$B$2:$AR$55, 18, FALSE), D351=6, VLOOKUP(H351, Priv_Workers!$B$2:$AR$55, 19, FALSE), D351=7, VLOOKUP(H351, Priv_Workers!$B$2:$AR$55, 20, FALSE), D351=8, VLOOKUP(H351, Priv_Workers!$B$2:$AR$55, 21, FALSE), D351=9, VLOOKUP(H351, Priv_Workers!$B$2:$AR$55, 22, FALSE), D351=10, VLOOKUP(H351, Priv_Workers!$B$2:$AR$55, 23, FALSE), D351=11, VLOOKUP(H351, Priv_Workers!$B$2:$AR$55, 24, FALSE), D351=12, VLOOKUP(H351, Priv_Workers!$B$2:$AR$55, 25, FALSE)), C351=2016, _xlfn.IFS(D351=1, VLOOKUP(H351, Priv_Workers!$B$2:$AR$55, 26, FALSE), D351=2, VLOOKUP(H351, Priv_Workers!$B$2:$AR$55, 27, FALSE), D351=3, VLOOKUP(H351, Priv_Workers!$B$2:$AR$55, 28, FALSE), D351=4, VLOOKUP(H351, Priv_Workers!$B$2:$AR$55, 29, FALSE), D351=5, VLOOKUP(H351, Priv_Workers!$B$2:$AR$55, 30, FALSE), D351=6, VLOOKUP(H351, Priv_Workers!$B$2:$AR$55, 31, FALSE), D351=7, VLOOKUP(H351, Priv_Workers!$B$2:$AR$55, 32, FALSE), D351=8, VLOOKUP(H351, Priv_Workers!$B$2:$AR$55, 33, FALSE), D351=9, VLOOKUP(H351, Priv_Workers!$B$2:$AR$55, 34, FALSE), D351=10, VLOOKUP(H351, Priv_Workers!$B$2:$AR$55, 35, FALSE), D351=11, VLOOKUP(H351, Priv_Workers!$B$2:$AR$55, 36, FALSE), D351=12, VLOOKUP(H351, Priv_Workers!$B$2:$AR$55, 37, FALSE)), C351=2017, _xlfn.IFS(D351=1, VLOOKUP(H351, Priv_Workers!$B$2:$AR$55, 38, FALSE), D351=2, VLOOKUP(H351, Priv_Workers!$B$2:$AR$55, 39, FALSE), D351=3, VLOOKUP(H351, Priv_Workers!$B$2:$AR$55, 40, FALSE), D351=4, VLOOKUP(H351, Priv_Workers!$B$2:$AR$55, 41, FALSE), D351=5, VLOOKUP(H351, Priv_Workers!$B$2:$AR$55, 42, FALSE), D351=6, VLOOKUP(H351, Priv_Workers!$B$2:$AR$55, 43)))</f>
        <v>13753209</v>
      </c>
      <c r="X351" s="15">
        <f t="shared" si="43"/>
        <v>8.1248674400279958E-3</v>
      </c>
      <c r="Y351" s="8">
        <f>_xlfn.IFS(C351=2014, _xlfn.IFS(E351=1, VLOOKUP(H351, Wage_Info!$B$2:$AD$55, 2, FALSE), E351=2, VLOOKUP(H351, Wage_Info!$B$2:$AD$55, 3, FALSE), E351=3, VLOOKUP(H351, Wage_Info!$B$2:$AD$55, 4, FALSE), E351=4, VLOOKUP(H351, Wage_Info!$B$2:$AD$55, 5, FALSE)), C351=2015, _xlfn.IFS(E351=1, VLOOKUP(H351, Wage_Info!$B$2:$AD$55, 6, FALSE), E351=2, VLOOKUP(H351, Wage_Info!$B$2:$AD$55, 7, FALSE), E351=3, VLOOKUP(H351, Wage_Info!$B$2:$AD$55, 8, FALSE), E351=4, VLOOKUP(H351, Wage_Info!$B$2:$AD$55, 9, FALSE)), C351=2016, _xlfn.IFS(E351=1, VLOOKUP(H351, Wage_Info!$B$2:$AD$55, 10, FALSE), E351=2, VLOOKUP(H351, Wage_Info!$B$2:$AD$55, 11, FALSE), E351=3, VLOOKUP(H351, Wage_Info!$B$2:$AD$55, 12, FALSE), E351=4, VLOOKUP(H351, Wage_Info!$B$2:$AD$55, 13, FALSE)), C351=2017, _xlfn.IFS(E351=1, VLOOKUP(H351, Wage_Info!$B$2:$AD$55, 14, FALSE), E351=2, VLOOKUP(H351, Wage_Info!$B$2:$AD$55, 15, FALSE)))</f>
        <v>3824672015</v>
      </c>
      <c r="Z351" s="8">
        <f>_xlfn.IFS(C351=2014, _xlfn.IFS(E351=1, VLOOKUP(H351, Wage_Info!$B$2:$AD$55, 16, FALSE), E351=2, VLOOKUP(H351, Wage_Info!$B$2:$AD$55, 17, FALSE), E351=3, VLOOKUP(H351, Wage_Info!$B$2:$AD$55, 18, FALSE), E351=4, VLOOKUP(H351, Wage_Info!$B$2:$AD$55, 19, FALSE)), C351=2015, _xlfn.IFS(E351=1, VLOOKUP(H351, Wage_Info!$B$2:$AD$55, 20, FALSE), E351=2, VLOOKUP(H351, Wage_Info!$B$2:$AD$55, 21, FALSE), E351=3, VLOOKUP(H351, Wage_Info!$B$2:$AD$55, 22, FALSE), E351=4, VLOOKUP(H351, Wage_Info!$B$2:$AD$55, 23, FALSE)), C351=2016, _xlfn.IFS(E351=1, VLOOKUP(H351, Wage_Info!$B$2:$AD$55, 24, FALSE), E351=2, VLOOKUP(H351, Wage_Info!$B$2:$AD$55, 25, FALSE), E351=3, VLOOKUP(H351, Wage_Info!$B$2:$AD$55, 26, FALSE), E351=4, VLOOKUP(H351, Wage_Info!$B$2:$AD$55, 27, FALSE)), C351=2017, _xlfn.IFS(E351=1, VLOOKUP(H351, Wage_Info!$B$2:$AD$55, 28, FALSE), E351=2, VLOOKUP(H351, Wage_Info!$B$2:$AD$55, 29, FALSE)))</f>
        <v>216188885659</v>
      </c>
      <c r="AA351" s="16">
        <f t="shared" si="44"/>
        <v>1.7691344323004413E-2</v>
      </c>
      <c r="AB351">
        <f>Key!C117</f>
        <v>1</v>
      </c>
      <c r="AC351">
        <f t="shared" si="45"/>
        <v>1</v>
      </c>
      <c r="AD351">
        <f t="shared" si="46"/>
        <v>0</v>
      </c>
      <c r="AE351">
        <f t="shared" si="47"/>
        <v>1</v>
      </c>
    </row>
    <row r="352" spans="1:31" x14ac:dyDescent="0.3">
      <c r="A352">
        <v>335</v>
      </c>
      <c r="B352">
        <v>15</v>
      </c>
      <c r="C352">
        <v>2014</v>
      </c>
      <c r="D352">
        <v>11</v>
      </c>
      <c r="E352">
        <f t="shared" si="40"/>
        <v>4</v>
      </c>
      <c r="F352">
        <v>2015</v>
      </c>
      <c r="G352" t="s">
        <v>282</v>
      </c>
      <c r="H352" s="13">
        <f>VALUE(IF(G352="foreign",53,SUBSTITUTE(G352,G352,VLOOKUP(G352,Key!$F$2:$G$55,2,))))</f>
        <v>53</v>
      </c>
      <c r="I352" t="s">
        <v>216</v>
      </c>
      <c r="J352">
        <f>VALUE(_xlfn.IFS(I352="foreign",53,I352="fictional",54,NOT(OR(I352="foreign",I352="fictional")),SUBSTITUTE(I352,I352,VLOOKUP(I352,Key!$F$2:$G$55,2,))))</f>
        <v>54</v>
      </c>
      <c r="K352">
        <f t="shared" si="41"/>
        <v>0</v>
      </c>
      <c r="L352">
        <f>VLOOKUP(H352, Key!$G$2:$J$54, 2)</f>
        <v>0</v>
      </c>
      <c r="M352">
        <f>VLOOKUP(J352, Key!$G$2:$J$54, 2)</f>
        <v>0</v>
      </c>
      <c r="N352">
        <f>VLOOKUP("*"&amp;G352&amp;"*",Key!$M$2:$N$6,2,FALSE)</f>
        <v>0</v>
      </c>
      <c r="O352">
        <f>VLOOKUP("*"&amp;G352&amp;"*",Key!$Q$2:$R$11,2,FALSE)</f>
        <v>0</v>
      </c>
      <c r="P352">
        <v>3854</v>
      </c>
      <c r="Q352" s="8">
        <v>108000000</v>
      </c>
      <c r="R352" t="s">
        <v>283</v>
      </c>
      <c r="S352">
        <f>VLOOKUP(R352, Key!$T$2:$U$27, 2, FALSE)</f>
        <v>4</v>
      </c>
      <c r="T352">
        <f t="shared" si="42"/>
        <v>0</v>
      </c>
      <c r="U352">
        <f>_xlfn.IFS(F352=2017, VLOOKUP(H352, 'State Pop'!$B$2:$F$55,5),F352=2016, VLOOKUP(H352, 'State Pop'!$B$2:$F$55,4), F352=2015, VLOOKUP(H352, 'State Pop'!$B$2:$F$55,3), F352=2014, VLOOKUP(H352, 'State Pop'!$B$2:$F$55,2))</f>
        <v>0</v>
      </c>
      <c r="V352">
        <f>_xlfn.IFS(C352=2014, _xlfn.IFS(D352=1, VLOOKUP(H352, Film_Workers!$B$2:$AR$55, 2, FALSE), D352=2, VLOOKUP(H352, Film_Workers!$B$2:$AR$55, 3, FALSE), D352=3, VLOOKUP(H352, Film_Workers!$B$2:$AR$55, 4, FALSE), D352=4, VLOOKUP(H352, Film_Workers!$B$2:$AR$55, 5, FALSE), D352=5, VLOOKUP(H352, Film_Workers!$B$2:$AR$55, 6, FALSE), D352=6, VLOOKUP(H352, Film_Workers!$B$2:$AR$55, 7, FALSE), D352=7, VLOOKUP(H352, Film_Workers!$B$2:$AR$55, 8, FALSE), D352=8, VLOOKUP(H352, Film_Workers!$B$2:$AR$55, 9, FALSE), D352=9, VLOOKUP(H352, Film_Workers!$B$2:$AR$55, 10, FALSE), D352=10, VLOOKUP(H352, Film_Workers!$B$2:$AR$55, 11, FALSE), D352=11, VLOOKUP(H352, Film_Workers!$B$2:$AR$55, 12, FALSE), D352=12, VLOOKUP(H352, Film_Workers!$B$2:$AR$55, 13, FALSE)), C352=2015, _xlfn.IFS(D352=1, VLOOKUP(H352, Film_Workers!$B$2:$AR$55, 14, FALSE), D352=2, VLOOKUP(H352, Film_Workers!$B$2:$AR$55, 15, FALSE), D352=3, VLOOKUP(H352, Film_Workers!$B$2:$AR$55, 16, FALSE), D352=4, VLOOKUP(H352, Film_Workers!$B$2:$AR$55, 17, FALSE), D352=5, VLOOKUP(H352, Film_Workers!$B$2:$AR$55, 18, FALSE), D352=6, VLOOKUP(H352, Film_Workers!$B$2:$AR$55, 19, FALSE), D352=7, VLOOKUP(H352, Film_Workers!$B$2:$AR$55, 20, FALSE), D352=8, VLOOKUP(H352, Film_Workers!$B$2:$AR$55, 21, FALSE), D352=9, VLOOKUP(H352, Film_Workers!$B$2:$AR$55, 22, FALSE), D352=10, VLOOKUP(H352, Film_Workers!$B$2:$AR$55, 23, FALSE), D352=11, VLOOKUP(H352, Film_Workers!$B$2:$AR$55, 24, FALSE), D352=12, VLOOKUP(H352, Film_Workers!$B$2:$AR$55, 25, FALSE)), C352=2016, _xlfn.IFS(D352=1, VLOOKUP(H352, Film_Workers!$B$2:$AR$55, 26, FALSE), D352=2, VLOOKUP(H352, Film_Workers!$B$2:$AR$55, 27, FALSE), D352=3, VLOOKUP(H352, Film_Workers!$B$2:$AR$55, 28, FALSE), D352=4, VLOOKUP(H352, Film_Workers!$B$2:$AR$55, 29, FALSE), D352=5, VLOOKUP(H352, Film_Workers!$B$2:$AR$55, 30, FALSE), D352=6, VLOOKUP(H352, Film_Workers!$B$2:$AR$55, 31, FALSE), D352=7, VLOOKUP(H352, Film_Workers!$B$2:$AR$55, 32, FALSE), D352=8, VLOOKUP(H352, Film_Workers!$B$2:$AR$55, 33, FALSE), D352=9, VLOOKUP(H352, Film_Workers!$B$2:$AR$55, 34, FALSE), D352=10, VLOOKUP(H352, Film_Workers!$B$2:$AR$55, 35, FALSE), D352=11, VLOOKUP(H352, Film_Workers!$B$2:$AR$55, 36, FALSE), D352=12, VLOOKUP(H352, Film_Workers!$B$2:$AR$55, 37, FALSE)), C352=2017, _xlfn.IFS(D352=1, VLOOKUP(H352, Film_Workers!$B$2:$AR$55, 38, FALSE), D352=2, VLOOKUP(H352, Film_Workers!$B$2:$AR$55, 39, FALSE), D352=3, VLOOKUP(H352, Film_Workers!$B$2:$AR$55, 40, FALSE), D352=4, VLOOKUP(H352, Film_Workers!$B$2:$AR$55, 41, FALSE), D352=5, VLOOKUP(H352, Film_Workers!$B$2:$AR$55, 42, FALSE), D352=6, VLOOKUP(H352, Film_Workers!$B$2:$AR$55, 43)))</f>
        <v>0</v>
      </c>
      <c r="W352">
        <f>_xlfn.IFS(C352=2014, _xlfn.IFS(D352=1, VLOOKUP(H352, Priv_Workers!$B$2:$AR$55, 2, FALSE), D352=2, VLOOKUP(H352, Priv_Workers!$B$2:$AR$55, 3, FALSE), D352=3, VLOOKUP(H352, Priv_Workers!$B$2:$AR$55, 4, FALSE), D352=4, VLOOKUP(H352, Priv_Workers!$B$2:$AR$55, 5, FALSE), D352=5, VLOOKUP(H352, Priv_Workers!$B$2:$AR$55, 6, FALSE), D352=6, VLOOKUP(H352, Priv_Workers!$B$2:$AR$55, 7, FALSE), D352=7, VLOOKUP(H352, Priv_Workers!$B$2:$AR$55, 8, FALSE), D352=8, VLOOKUP(H352, Priv_Workers!$B$2:$AR$55, 9, FALSE), D352=9, VLOOKUP(H352, Priv_Workers!$B$2:$AR$55, 10, FALSE), D352=10, VLOOKUP(H352, Priv_Workers!$B$2:$AR$55, 11, FALSE), D352=11, VLOOKUP(H352, Priv_Workers!$B$2:$AR$55, 12, FALSE), D352=12, VLOOKUP(H352, Priv_Workers!$B$2:$AR$55, 13, FALSE)), C352=2015, _xlfn.IFS(D352=1, VLOOKUP(H352, Priv_Workers!$B$2:$AR$55, 14, FALSE), D352=2, VLOOKUP(H352, Priv_Workers!$B$2:$AR$55, 15, FALSE), D352=3, VLOOKUP(H352, Priv_Workers!$B$2:$AR$55, 16, FALSE), D352=4, VLOOKUP(H352, Priv_Workers!$B$2:$AR$55, 17, FALSE), D352=5, VLOOKUP(H352, Priv_Workers!$B$2:$AR$55, 18, FALSE), D352=6, VLOOKUP(H352, Priv_Workers!$B$2:$AR$55, 19, FALSE), D352=7, VLOOKUP(H352, Priv_Workers!$B$2:$AR$55, 20, FALSE), D352=8, VLOOKUP(H352, Priv_Workers!$B$2:$AR$55, 21, FALSE), D352=9, VLOOKUP(H352, Priv_Workers!$B$2:$AR$55, 22, FALSE), D352=10, VLOOKUP(H352, Priv_Workers!$B$2:$AR$55, 23, FALSE), D352=11, VLOOKUP(H352, Priv_Workers!$B$2:$AR$55, 24, FALSE), D352=12, VLOOKUP(H352, Priv_Workers!$B$2:$AR$55, 25, FALSE)), C352=2016, _xlfn.IFS(D352=1, VLOOKUP(H352, Priv_Workers!$B$2:$AR$55, 26, FALSE), D352=2, VLOOKUP(H352, Priv_Workers!$B$2:$AR$55, 27, FALSE), D352=3, VLOOKUP(H352, Priv_Workers!$B$2:$AR$55, 28, FALSE), D352=4, VLOOKUP(H352, Priv_Workers!$B$2:$AR$55, 29, FALSE), D352=5, VLOOKUP(H352, Priv_Workers!$B$2:$AR$55, 30, FALSE), D352=6, VLOOKUP(H352, Priv_Workers!$B$2:$AR$55, 31, FALSE), D352=7, VLOOKUP(H352, Priv_Workers!$B$2:$AR$55, 32, FALSE), D352=8, VLOOKUP(H352, Priv_Workers!$B$2:$AR$55, 33, FALSE), D352=9, VLOOKUP(H352, Priv_Workers!$B$2:$AR$55, 34, FALSE), D352=10, VLOOKUP(H352, Priv_Workers!$B$2:$AR$55, 35, FALSE), D352=11, VLOOKUP(H352, Priv_Workers!$B$2:$AR$55, 36, FALSE), D352=12, VLOOKUP(H352, Priv_Workers!$B$2:$AR$55, 37, FALSE)), C352=2017, _xlfn.IFS(D352=1, VLOOKUP(H352, Priv_Workers!$B$2:$AR$55, 38, FALSE), D352=2, VLOOKUP(H352, Priv_Workers!$B$2:$AR$55, 39, FALSE), D352=3, VLOOKUP(H352, Priv_Workers!$B$2:$AR$55, 40, FALSE), D352=4, VLOOKUP(H352, Priv_Workers!$B$2:$AR$55, 41, FALSE), D352=5, VLOOKUP(H352, Priv_Workers!$B$2:$AR$55, 42, FALSE), D352=6, VLOOKUP(H352, Priv_Workers!$B$2:$AR$55, 43)))</f>
        <v>0</v>
      </c>
      <c r="X352" s="15" t="e">
        <f t="shared" si="43"/>
        <v>#DIV/0!</v>
      </c>
      <c r="Y352" s="8">
        <f>_xlfn.IFS(C352=2014, _xlfn.IFS(E352=1, VLOOKUP(H352, Wage_Info!$B$2:$AD$55, 2, FALSE), E352=2, VLOOKUP(H352, Wage_Info!$B$2:$AD$55, 3, FALSE), E352=3, VLOOKUP(H352, Wage_Info!$B$2:$AD$55, 4, FALSE), E352=4, VLOOKUP(H352, Wage_Info!$B$2:$AD$55, 5, FALSE)), C352=2015, _xlfn.IFS(E352=1, VLOOKUP(H352, Wage_Info!$B$2:$AD$55, 6, FALSE), E352=2, VLOOKUP(H352, Wage_Info!$B$2:$AD$55, 7, FALSE), E352=3, VLOOKUP(H352, Wage_Info!$B$2:$AD$55, 8, FALSE), E352=4, VLOOKUP(H352, Wage_Info!$B$2:$AD$55, 9, FALSE)), C352=2016, _xlfn.IFS(E352=1, VLOOKUP(H352, Wage_Info!$B$2:$AD$55, 10, FALSE), E352=2, VLOOKUP(H352, Wage_Info!$B$2:$AD$55, 11, FALSE), E352=3, VLOOKUP(H352, Wage_Info!$B$2:$AD$55, 12, FALSE), E352=4, VLOOKUP(H352, Wage_Info!$B$2:$AD$55, 13, FALSE)), C352=2017, _xlfn.IFS(E352=1, VLOOKUP(H352, Wage_Info!$B$2:$AD$55, 14, FALSE), E352=2, VLOOKUP(H352, Wage_Info!$B$2:$AD$55, 15, FALSE)))</f>
        <v>0</v>
      </c>
      <c r="Z352" s="8">
        <f>_xlfn.IFS(C352=2014, _xlfn.IFS(E352=1, VLOOKUP(H352, Wage_Info!$B$2:$AD$55, 16, FALSE), E352=2, VLOOKUP(H352, Wage_Info!$B$2:$AD$55, 17, FALSE), E352=3, VLOOKUP(H352, Wage_Info!$B$2:$AD$55, 18, FALSE), E352=4, VLOOKUP(H352, Wage_Info!$B$2:$AD$55, 19, FALSE)), C352=2015, _xlfn.IFS(E352=1, VLOOKUP(H352, Wage_Info!$B$2:$AD$55, 20, FALSE), E352=2, VLOOKUP(H352, Wage_Info!$B$2:$AD$55, 21, FALSE), E352=3, VLOOKUP(H352, Wage_Info!$B$2:$AD$55, 22, FALSE), E352=4, VLOOKUP(H352, Wage_Info!$B$2:$AD$55, 23, FALSE)), C352=2016, _xlfn.IFS(E352=1, VLOOKUP(H352, Wage_Info!$B$2:$AD$55, 24, FALSE), E352=2, VLOOKUP(H352, Wage_Info!$B$2:$AD$55, 25, FALSE), E352=3, VLOOKUP(H352, Wage_Info!$B$2:$AD$55, 26, FALSE), E352=4, VLOOKUP(H352, Wage_Info!$B$2:$AD$55, 27, FALSE)), C352=2017, _xlfn.IFS(E352=1, VLOOKUP(H352, Wage_Info!$B$2:$AD$55, 28, FALSE), E352=2, VLOOKUP(H352, Wage_Info!$B$2:$AD$55, 29, FALSE)))</f>
        <v>0</v>
      </c>
      <c r="AA352" s="16" t="e">
        <f t="shared" si="44"/>
        <v>#DIV/0!</v>
      </c>
      <c r="AB352">
        <f>Key!C336</f>
        <v>1</v>
      </c>
      <c r="AC352">
        <f t="shared" si="45"/>
        <v>0</v>
      </c>
      <c r="AD352">
        <f t="shared" si="46"/>
        <v>0</v>
      </c>
      <c r="AE352">
        <f t="shared" si="47"/>
        <v>0</v>
      </c>
    </row>
    <row r="353" spans="1:31" x14ac:dyDescent="0.3">
      <c r="A353">
        <v>357</v>
      </c>
      <c r="B353">
        <v>37</v>
      </c>
      <c r="C353">
        <v>2014</v>
      </c>
      <c r="D353">
        <v>11</v>
      </c>
      <c r="E353">
        <f t="shared" si="40"/>
        <v>4</v>
      </c>
      <c r="F353">
        <v>2015</v>
      </c>
      <c r="G353" t="s">
        <v>293</v>
      </c>
      <c r="H353" s="13">
        <f>VALUE(IF(G353="foreign",53,SUBSTITUTE(G353,G353,VLOOKUP(G353,Key!$F$2:$G$55,2,))))</f>
        <v>19</v>
      </c>
      <c r="I353" t="s">
        <v>184</v>
      </c>
      <c r="J353">
        <f>VALUE(_xlfn.IFS(I353="foreign",53,I353="fictional",54,NOT(OR(I353="foreign",I353="fictional")),SUBSTITUTE(I353,I353,VLOOKUP(I353,Key!$F$2:$G$55,2,))))</f>
        <v>5</v>
      </c>
      <c r="K353">
        <f t="shared" si="41"/>
        <v>0</v>
      </c>
      <c r="L353">
        <f>VLOOKUP(H353, Key!$G$2:$J$54, 2)</f>
        <v>4</v>
      </c>
      <c r="M353">
        <f>VLOOKUP(J353, Key!$G$2:$J$54, 2)</f>
        <v>3</v>
      </c>
      <c r="N353">
        <f>VLOOKUP("*"&amp;G353&amp;"*",Key!$M$2:$N$6,2,FALSE)</f>
        <v>3</v>
      </c>
      <c r="O353">
        <f>VLOOKUP("*"&amp;G353&amp;"*",Key!$Q$2:$R$11,2,FALSE)</f>
        <v>9</v>
      </c>
      <c r="P353">
        <v>3483</v>
      </c>
      <c r="Q353" s="8">
        <v>69000000</v>
      </c>
      <c r="R353" t="s">
        <v>178</v>
      </c>
      <c r="S353">
        <f>VLOOKUP(R353, Key!$T$2:$U$27, 2, FALSE)</f>
        <v>5</v>
      </c>
      <c r="T353">
        <f t="shared" si="42"/>
        <v>0</v>
      </c>
      <c r="U353">
        <f>_xlfn.IFS(F353=2017, VLOOKUP(H353, 'State Pop'!$B$2:$F$55,5),F353=2016, VLOOKUP(H353, 'State Pop'!$B$2:$F$55,4), F353=2015, VLOOKUP(H353, 'State Pop'!$B$2:$F$55,3), F353=2014, VLOOKUP(H353, 'State Pop'!$B$2:$F$55,2))</f>
        <v>4671211</v>
      </c>
      <c r="V353">
        <f>_xlfn.IFS(C353=2014, _xlfn.IFS(D353=1, VLOOKUP(H353, Film_Workers!$B$2:$AR$55, 2, FALSE), D353=2, VLOOKUP(H353, Film_Workers!$B$2:$AR$55, 3, FALSE), D353=3, VLOOKUP(H353, Film_Workers!$B$2:$AR$55, 4, FALSE), D353=4, VLOOKUP(H353, Film_Workers!$B$2:$AR$55, 5, FALSE), D353=5, VLOOKUP(H353, Film_Workers!$B$2:$AR$55, 6, FALSE), D353=6, VLOOKUP(H353, Film_Workers!$B$2:$AR$55, 7, FALSE), D353=7, VLOOKUP(H353, Film_Workers!$B$2:$AR$55, 8, FALSE), D353=8, VLOOKUP(H353, Film_Workers!$B$2:$AR$55, 9, FALSE), D353=9, VLOOKUP(H353, Film_Workers!$B$2:$AR$55, 10, FALSE), D353=10, VLOOKUP(H353, Film_Workers!$B$2:$AR$55, 11, FALSE), D353=11, VLOOKUP(H353, Film_Workers!$B$2:$AR$55, 12, FALSE), D353=12, VLOOKUP(H353, Film_Workers!$B$2:$AR$55, 13, FALSE)), C353=2015, _xlfn.IFS(D353=1, VLOOKUP(H353, Film_Workers!$B$2:$AR$55, 14, FALSE), D353=2, VLOOKUP(H353, Film_Workers!$B$2:$AR$55, 15, FALSE), D353=3, VLOOKUP(H353, Film_Workers!$B$2:$AR$55, 16, FALSE), D353=4, VLOOKUP(H353, Film_Workers!$B$2:$AR$55, 17, FALSE), D353=5, VLOOKUP(H353, Film_Workers!$B$2:$AR$55, 18, FALSE), D353=6, VLOOKUP(H353, Film_Workers!$B$2:$AR$55, 19, FALSE), D353=7, VLOOKUP(H353, Film_Workers!$B$2:$AR$55, 20, FALSE), D353=8, VLOOKUP(H353, Film_Workers!$B$2:$AR$55, 21, FALSE), D353=9, VLOOKUP(H353, Film_Workers!$B$2:$AR$55, 22, FALSE), D353=10, VLOOKUP(H353, Film_Workers!$B$2:$AR$55, 23, FALSE), D353=11, VLOOKUP(H353, Film_Workers!$B$2:$AR$55, 24, FALSE), D353=12, VLOOKUP(H353, Film_Workers!$B$2:$AR$55, 25, FALSE)), C353=2016, _xlfn.IFS(D353=1, VLOOKUP(H353, Film_Workers!$B$2:$AR$55, 26, FALSE), D353=2, VLOOKUP(H353, Film_Workers!$B$2:$AR$55, 27, FALSE), D353=3, VLOOKUP(H353, Film_Workers!$B$2:$AR$55, 28, FALSE), D353=4, VLOOKUP(H353, Film_Workers!$B$2:$AR$55, 29, FALSE), D353=5, VLOOKUP(H353, Film_Workers!$B$2:$AR$55, 30, FALSE), D353=6, VLOOKUP(H353, Film_Workers!$B$2:$AR$55, 31, FALSE), D353=7, VLOOKUP(H353, Film_Workers!$B$2:$AR$55, 32, FALSE), D353=8, VLOOKUP(H353, Film_Workers!$B$2:$AR$55, 33, FALSE), D353=9, VLOOKUP(H353, Film_Workers!$B$2:$AR$55, 34, FALSE), D353=10, VLOOKUP(H353, Film_Workers!$B$2:$AR$55, 35, FALSE), D353=11, VLOOKUP(H353, Film_Workers!$B$2:$AR$55, 36, FALSE), D353=12, VLOOKUP(H353, Film_Workers!$B$2:$AR$55, 37, FALSE)), C353=2017, _xlfn.IFS(D353=1, VLOOKUP(H353, Film_Workers!$B$2:$AR$55, 38, FALSE), D353=2, VLOOKUP(H353, Film_Workers!$B$2:$AR$55, 39, FALSE), D353=3, VLOOKUP(H353, Film_Workers!$B$2:$AR$55, 40, FALSE), D353=4, VLOOKUP(H353, Film_Workers!$B$2:$AR$55, 41, FALSE), D353=5, VLOOKUP(H353, Film_Workers!$B$2:$AR$55, 42, FALSE), D353=6, VLOOKUP(H353, Film_Workers!$B$2:$AR$55, 43)))</f>
        <v>5563</v>
      </c>
      <c r="W353">
        <f>_xlfn.IFS(C353=2014, _xlfn.IFS(D353=1, VLOOKUP(H353, Priv_Workers!$B$2:$AR$55, 2, FALSE), D353=2, VLOOKUP(H353, Priv_Workers!$B$2:$AR$55, 3, FALSE), D353=3, VLOOKUP(H353, Priv_Workers!$B$2:$AR$55, 4, FALSE), D353=4, VLOOKUP(H353, Priv_Workers!$B$2:$AR$55, 5, FALSE), D353=5, VLOOKUP(H353, Priv_Workers!$B$2:$AR$55, 6, FALSE), D353=6, VLOOKUP(H353, Priv_Workers!$B$2:$AR$55, 7, FALSE), D353=7, VLOOKUP(H353, Priv_Workers!$B$2:$AR$55, 8, FALSE), D353=8, VLOOKUP(H353, Priv_Workers!$B$2:$AR$55, 9, FALSE), D353=9, VLOOKUP(H353, Priv_Workers!$B$2:$AR$55, 10, FALSE), D353=10, VLOOKUP(H353, Priv_Workers!$B$2:$AR$55, 11, FALSE), D353=11, VLOOKUP(H353, Priv_Workers!$B$2:$AR$55, 12, FALSE), D353=12, VLOOKUP(H353, Priv_Workers!$B$2:$AR$55, 13, FALSE)), C353=2015, _xlfn.IFS(D353=1, VLOOKUP(H353, Priv_Workers!$B$2:$AR$55, 14, FALSE), D353=2, VLOOKUP(H353, Priv_Workers!$B$2:$AR$55, 15, FALSE), D353=3, VLOOKUP(H353, Priv_Workers!$B$2:$AR$55, 16, FALSE), D353=4, VLOOKUP(H353, Priv_Workers!$B$2:$AR$55, 17, FALSE), D353=5, VLOOKUP(H353, Priv_Workers!$B$2:$AR$55, 18, FALSE), D353=6, VLOOKUP(H353, Priv_Workers!$B$2:$AR$55, 19, FALSE), D353=7, VLOOKUP(H353, Priv_Workers!$B$2:$AR$55, 20, FALSE), D353=8, VLOOKUP(H353, Priv_Workers!$B$2:$AR$55, 21, FALSE), D353=9, VLOOKUP(H353, Priv_Workers!$B$2:$AR$55, 22, FALSE), D353=10, VLOOKUP(H353, Priv_Workers!$B$2:$AR$55, 23, FALSE), D353=11, VLOOKUP(H353, Priv_Workers!$B$2:$AR$55, 24, FALSE), D353=12, VLOOKUP(H353, Priv_Workers!$B$2:$AR$55, 25, FALSE)), C353=2016, _xlfn.IFS(D353=1, VLOOKUP(H353, Priv_Workers!$B$2:$AR$55, 26, FALSE), D353=2, VLOOKUP(H353, Priv_Workers!$B$2:$AR$55, 27, FALSE), D353=3, VLOOKUP(H353, Priv_Workers!$B$2:$AR$55, 28, FALSE), D353=4, VLOOKUP(H353, Priv_Workers!$B$2:$AR$55, 29, FALSE), D353=5, VLOOKUP(H353, Priv_Workers!$B$2:$AR$55, 30, FALSE), D353=6, VLOOKUP(H353, Priv_Workers!$B$2:$AR$55, 31, FALSE), D353=7, VLOOKUP(H353, Priv_Workers!$B$2:$AR$55, 32, FALSE), D353=8, VLOOKUP(H353, Priv_Workers!$B$2:$AR$55, 33, FALSE), D353=9, VLOOKUP(H353, Priv_Workers!$B$2:$AR$55, 34, FALSE), D353=10, VLOOKUP(H353, Priv_Workers!$B$2:$AR$55, 35, FALSE), D353=11, VLOOKUP(H353, Priv_Workers!$B$2:$AR$55, 36, FALSE), D353=12, VLOOKUP(H353, Priv_Workers!$B$2:$AR$55, 37, FALSE)), C353=2017, _xlfn.IFS(D353=1, VLOOKUP(H353, Priv_Workers!$B$2:$AR$55, 38, FALSE), D353=2, VLOOKUP(H353, Priv_Workers!$B$2:$AR$55, 39, FALSE), D353=3, VLOOKUP(H353, Priv_Workers!$B$2:$AR$55, 40, FALSE), D353=4, VLOOKUP(H353, Priv_Workers!$B$2:$AR$55, 41, FALSE), D353=5, VLOOKUP(H353, Priv_Workers!$B$2:$AR$55, 42, FALSE), D353=6, VLOOKUP(H353, Priv_Workers!$B$2:$AR$55, 43)))</f>
        <v>1639399</v>
      </c>
      <c r="X353" s="15">
        <f t="shared" si="43"/>
        <v>3.3933166971554822E-3</v>
      </c>
      <c r="Y353" s="8">
        <f>_xlfn.IFS(C353=2014, _xlfn.IFS(E353=1, VLOOKUP(H353, Wage_Info!$B$2:$AD$55, 2, FALSE), E353=2, VLOOKUP(H353, Wage_Info!$B$2:$AD$55, 3, FALSE), E353=3, VLOOKUP(H353, Wage_Info!$B$2:$AD$55, 4, FALSE), E353=4, VLOOKUP(H353, Wage_Info!$B$2:$AD$55, 5, FALSE)), C353=2015, _xlfn.IFS(E353=1, VLOOKUP(H353, Wage_Info!$B$2:$AD$55, 6, FALSE), E353=2, VLOOKUP(H353, Wage_Info!$B$2:$AD$55, 7, FALSE), E353=3, VLOOKUP(H353, Wage_Info!$B$2:$AD$55, 8, FALSE), E353=4, VLOOKUP(H353, Wage_Info!$B$2:$AD$55, 9, FALSE)), C353=2016, _xlfn.IFS(E353=1, VLOOKUP(H353, Wage_Info!$B$2:$AD$55, 10, FALSE), E353=2, VLOOKUP(H353, Wage_Info!$B$2:$AD$55, 11, FALSE), E353=3, VLOOKUP(H353, Wage_Info!$B$2:$AD$55, 12, FALSE), E353=4, VLOOKUP(H353, Wage_Info!$B$2:$AD$55, 13, FALSE)), C353=2017, _xlfn.IFS(E353=1, VLOOKUP(H353, Wage_Info!$B$2:$AD$55, 14, FALSE), E353=2, VLOOKUP(H353, Wage_Info!$B$2:$AD$55, 15, FALSE)))</f>
        <v>65518457</v>
      </c>
      <c r="Z353" s="8">
        <f>_xlfn.IFS(C353=2014, _xlfn.IFS(E353=1, VLOOKUP(H353, Wage_Info!$B$2:$AD$55, 16, FALSE), E353=2, VLOOKUP(H353, Wage_Info!$B$2:$AD$55, 17, FALSE), E353=3, VLOOKUP(H353, Wage_Info!$B$2:$AD$55, 18, FALSE), E353=4, VLOOKUP(H353, Wage_Info!$B$2:$AD$55, 19, FALSE)), C353=2015, _xlfn.IFS(E353=1, VLOOKUP(H353, Wage_Info!$B$2:$AD$55, 20, FALSE), E353=2, VLOOKUP(H353, Wage_Info!$B$2:$AD$55, 21, FALSE), E353=3, VLOOKUP(H353, Wage_Info!$B$2:$AD$55, 22, FALSE), E353=4, VLOOKUP(H353, Wage_Info!$B$2:$AD$55, 23, FALSE)), C353=2016, _xlfn.IFS(E353=1, VLOOKUP(H353, Wage_Info!$B$2:$AD$55, 24, FALSE), E353=2, VLOOKUP(H353, Wage_Info!$B$2:$AD$55, 25, FALSE), E353=3, VLOOKUP(H353, Wage_Info!$B$2:$AD$55, 26, FALSE), E353=4, VLOOKUP(H353, Wage_Info!$B$2:$AD$55, 27, FALSE)), C353=2017, _xlfn.IFS(E353=1, VLOOKUP(H353, Wage_Info!$B$2:$AD$55, 28, FALSE), E353=2, VLOOKUP(H353, Wage_Info!$B$2:$AD$55, 29, FALSE)))</f>
        <v>20000213101</v>
      </c>
      <c r="AA353" s="16">
        <f t="shared" si="44"/>
        <v>3.2758879452501489E-3</v>
      </c>
      <c r="AB353">
        <f>Key!C358</f>
        <v>1</v>
      </c>
      <c r="AC353">
        <f t="shared" si="45"/>
        <v>0</v>
      </c>
      <c r="AD353">
        <f t="shared" si="46"/>
        <v>0</v>
      </c>
      <c r="AE353">
        <f t="shared" si="47"/>
        <v>0</v>
      </c>
    </row>
    <row r="354" spans="1:31" x14ac:dyDescent="0.3">
      <c r="A354">
        <v>383</v>
      </c>
      <c r="B354">
        <v>63</v>
      </c>
      <c r="C354">
        <v>2014</v>
      </c>
      <c r="D354">
        <v>11</v>
      </c>
      <c r="E354">
        <f t="shared" si="40"/>
        <v>4</v>
      </c>
      <c r="F354">
        <v>2015</v>
      </c>
      <c r="G354" t="s">
        <v>296</v>
      </c>
      <c r="H354" s="13">
        <f>VALUE(IF(G354="foreign",53,SUBSTITUTE(G354,G354,VLOOKUP(G354,Key!$F$2:$G$55,2,))))</f>
        <v>34</v>
      </c>
      <c r="I354" t="s">
        <v>289</v>
      </c>
      <c r="J354">
        <f>VALUE(_xlfn.IFS(I354="foreign",53,I354="fictional",54,NOT(OR(I354="foreign",I354="fictional")),SUBSTITUTE(I354,I354,VLOOKUP(I354,Key!$F$2:$G$55,2,))))</f>
        <v>10</v>
      </c>
      <c r="K354">
        <f t="shared" si="41"/>
        <v>0</v>
      </c>
      <c r="L354">
        <f>VLOOKUP(H354, Key!$G$2:$J$54, 2)</f>
        <v>2</v>
      </c>
      <c r="M354">
        <f>VLOOKUP(J354, Key!$G$2:$J$54, 2)</f>
        <v>3</v>
      </c>
      <c r="N354">
        <f>VLOOKUP("*"&amp;G354&amp;"*",Key!$M$2:$N$6,2,FALSE)</f>
        <v>3</v>
      </c>
      <c r="O354">
        <f>VLOOKUP("*"&amp;G354&amp;"*",Key!$Q$2:$R$11,2,FALSE)</f>
        <v>7</v>
      </c>
      <c r="P354">
        <v>3031</v>
      </c>
      <c r="Q354" s="8">
        <v>12000000</v>
      </c>
      <c r="R354" t="s">
        <v>283</v>
      </c>
      <c r="S354">
        <f>VLOOKUP(R354, Key!$T$2:$U$27, 2, FALSE)</f>
        <v>4</v>
      </c>
      <c r="T354">
        <f t="shared" si="42"/>
        <v>0</v>
      </c>
      <c r="U354">
        <f>_xlfn.IFS(F354=2017, VLOOKUP(H354, 'State Pop'!$B$2:$F$55,5),F354=2016, VLOOKUP(H354, 'State Pop'!$B$2:$F$55,4), F354=2015, VLOOKUP(H354, 'State Pop'!$B$2:$F$55,3), F354=2014, VLOOKUP(H354, 'State Pop'!$B$2:$F$55,2))</f>
        <v>10041769</v>
      </c>
      <c r="V354">
        <f>_xlfn.IFS(C354=2014, _xlfn.IFS(D354=1, VLOOKUP(H354, Film_Workers!$B$2:$AR$55, 2, FALSE), D354=2, VLOOKUP(H354, Film_Workers!$B$2:$AR$55, 3, FALSE), D354=3, VLOOKUP(H354, Film_Workers!$B$2:$AR$55, 4, FALSE), D354=4, VLOOKUP(H354, Film_Workers!$B$2:$AR$55, 5, FALSE), D354=5, VLOOKUP(H354, Film_Workers!$B$2:$AR$55, 6, FALSE), D354=6, VLOOKUP(H354, Film_Workers!$B$2:$AR$55, 7, FALSE), D354=7, VLOOKUP(H354, Film_Workers!$B$2:$AR$55, 8, FALSE), D354=8, VLOOKUP(H354, Film_Workers!$B$2:$AR$55, 9, FALSE), D354=9, VLOOKUP(H354, Film_Workers!$B$2:$AR$55, 10, FALSE), D354=10, VLOOKUP(H354, Film_Workers!$B$2:$AR$55, 11, FALSE), D354=11, VLOOKUP(H354, Film_Workers!$B$2:$AR$55, 12, FALSE), D354=12, VLOOKUP(H354, Film_Workers!$B$2:$AR$55, 13, FALSE)), C354=2015, _xlfn.IFS(D354=1, VLOOKUP(H354, Film_Workers!$B$2:$AR$55, 14, FALSE), D354=2, VLOOKUP(H354, Film_Workers!$B$2:$AR$55, 15, FALSE), D354=3, VLOOKUP(H354, Film_Workers!$B$2:$AR$55, 16, FALSE), D354=4, VLOOKUP(H354, Film_Workers!$B$2:$AR$55, 17, FALSE), D354=5, VLOOKUP(H354, Film_Workers!$B$2:$AR$55, 18, FALSE), D354=6, VLOOKUP(H354, Film_Workers!$B$2:$AR$55, 19, FALSE), D354=7, VLOOKUP(H354, Film_Workers!$B$2:$AR$55, 20, FALSE), D354=8, VLOOKUP(H354, Film_Workers!$B$2:$AR$55, 21, FALSE), D354=9, VLOOKUP(H354, Film_Workers!$B$2:$AR$55, 22, FALSE), D354=10, VLOOKUP(H354, Film_Workers!$B$2:$AR$55, 23, FALSE), D354=11, VLOOKUP(H354, Film_Workers!$B$2:$AR$55, 24, FALSE), D354=12, VLOOKUP(H354, Film_Workers!$B$2:$AR$55, 25, FALSE)), C354=2016, _xlfn.IFS(D354=1, VLOOKUP(H354, Film_Workers!$B$2:$AR$55, 26, FALSE), D354=2, VLOOKUP(H354, Film_Workers!$B$2:$AR$55, 27, FALSE), D354=3, VLOOKUP(H354, Film_Workers!$B$2:$AR$55, 28, FALSE), D354=4, VLOOKUP(H354, Film_Workers!$B$2:$AR$55, 29, FALSE), D354=5, VLOOKUP(H354, Film_Workers!$B$2:$AR$55, 30, FALSE), D354=6, VLOOKUP(H354, Film_Workers!$B$2:$AR$55, 31, FALSE), D354=7, VLOOKUP(H354, Film_Workers!$B$2:$AR$55, 32, FALSE), D354=8, VLOOKUP(H354, Film_Workers!$B$2:$AR$55, 33, FALSE), D354=9, VLOOKUP(H354, Film_Workers!$B$2:$AR$55, 34, FALSE), D354=10, VLOOKUP(H354, Film_Workers!$B$2:$AR$55, 35, FALSE), D354=11, VLOOKUP(H354, Film_Workers!$B$2:$AR$55, 36, FALSE), D354=12, VLOOKUP(H354, Film_Workers!$B$2:$AR$55, 37, FALSE)), C354=2017, _xlfn.IFS(D354=1, VLOOKUP(H354, Film_Workers!$B$2:$AR$55, 38, FALSE), D354=2, VLOOKUP(H354, Film_Workers!$B$2:$AR$55, 39, FALSE), D354=3, VLOOKUP(H354, Film_Workers!$B$2:$AR$55, 40, FALSE), D354=4, VLOOKUP(H354, Film_Workers!$B$2:$AR$55, 41, FALSE), D354=5, VLOOKUP(H354, Film_Workers!$B$2:$AR$55, 42, FALSE), D354=6, VLOOKUP(H354, Film_Workers!$B$2:$AR$55, 43)))</f>
        <v>956</v>
      </c>
      <c r="W354">
        <f>_xlfn.IFS(C354=2014, _xlfn.IFS(D354=1, VLOOKUP(H354, Priv_Workers!$B$2:$AR$55, 2, FALSE), D354=2, VLOOKUP(H354, Priv_Workers!$B$2:$AR$55, 3, FALSE), D354=3, VLOOKUP(H354, Priv_Workers!$B$2:$AR$55, 4, FALSE), D354=4, VLOOKUP(H354, Priv_Workers!$B$2:$AR$55, 5, FALSE), D354=5, VLOOKUP(H354, Priv_Workers!$B$2:$AR$55, 6, FALSE), D354=6, VLOOKUP(H354, Priv_Workers!$B$2:$AR$55, 7, FALSE), D354=7, VLOOKUP(H354, Priv_Workers!$B$2:$AR$55, 8, FALSE), D354=8, VLOOKUP(H354, Priv_Workers!$B$2:$AR$55, 9, FALSE), D354=9, VLOOKUP(H354, Priv_Workers!$B$2:$AR$55, 10, FALSE), D354=10, VLOOKUP(H354, Priv_Workers!$B$2:$AR$55, 11, FALSE), D354=11, VLOOKUP(H354, Priv_Workers!$B$2:$AR$55, 12, FALSE), D354=12, VLOOKUP(H354, Priv_Workers!$B$2:$AR$55, 13, FALSE)), C354=2015, _xlfn.IFS(D354=1, VLOOKUP(H354, Priv_Workers!$B$2:$AR$55, 14, FALSE), D354=2, VLOOKUP(H354, Priv_Workers!$B$2:$AR$55, 15, FALSE), D354=3, VLOOKUP(H354, Priv_Workers!$B$2:$AR$55, 16, FALSE), D354=4, VLOOKUP(H354, Priv_Workers!$B$2:$AR$55, 17, FALSE), D354=5, VLOOKUP(H354, Priv_Workers!$B$2:$AR$55, 18, FALSE), D354=6, VLOOKUP(H354, Priv_Workers!$B$2:$AR$55, 19, FALSE), D354=7, VLOOKUP(H354, Priv_Workers!$B$2:$AR$55, 20, FALSE), D354=8, VLOOKUP(H354, Priv_Workers!$B$2:$AR$55, 21, FALSE), D354=9, VLOOKUP(H354, Priv_Workers!$B$2:$AR$55, 22, FALSE), D354=10, VLOOKUP(H354, Priv_Workers!$B$2:$AR$55, 23, FALSE), D354=11, VLOOKUP(H354, Priv_Workers!$B$2:$AR$55, 24, FALSE), D354=12, VLOOKUP(H354, Priv_Workers!$B$2:$AR$55, 25, FALSE)), C354=2016, _xlfn.IFS(D354=1, VLOOKUP(H354, Priv_Workers!$B$2:$AR$55, 26, FALSE), D354=2, VLOOKUP(H354, Priv_Workers!$B$2:$AR$55, 27, FALSE), D354=3, VLOOKUP(H354, Priv_Workers!$B$2:$AR$55, 28, FALSE), D354=4, VLOOKUP(H354, Priv_Workers!$B$2:$AR$55, 29, FALSE), D354=5, VLOOKUP(H354, Priv_Workers!$B$2:$AR$55, 30, FALSE), D354=6, VLOOKUP(H354, Priv_Workers!$B$2:$AR$55, 31, FALSE), D354=7, VLOOKUP(H354, Priv_Workers!$B$2:$AR$55, 32, FALSE), D354=8, VLOOKUP(H354, Priv_Workers!$B$2:$AR$55, 33, FALSE), D354=9, VLOOKUP(H354, Priv_Workers!$B$2:$AR$55, 34, FALSE), D354=10, VLOOKUP(H354, Priv_Workers!$B$2:$AR$55, 35, FALSE), D354=11, VLOOKUP(H354, Priv_Workers!$B$2:$AR$55, 36, FALSE), D354=12, VLOOKUP(H354, Priv_Workers!$B$2:$AR$55, 37, FALSE)), C354=2017, _xlfn.IFS(D354=1, VLOOKUP(H354, Priv_Workers!$B$2:$AR$55, 38, FALSE), D354=2, VLOOKUP(H354, Priv_Workers!$B$2:$AR$55, 39, FALSE), D354=3, VLOOKUP(H354, Priv_Workers!$B$2:$AR$55, 40, FALSE), D354=4, VLOOKUP(H354, Priv_Workers!$B$2:$AR$55, 41, FALSE), D354=5, VLOOKUP(H354, Priv_Workers!$B$2:$AR$55, 42, FALSE), D354=6, VLOOKUP(H354, Priv_Workers!$B$2:$AR$55, 43)))</f>
        <v>3436904</v>
      </c>
      <c r="X354" s="15">
        <f t="shared" si="43"/>
        <v>2.7815731833068366E-4</v>
      </c>
      <c r="Y354" s="8">
        <f>_xlfn.IFS(C354=2014, _xlfn.IFS(E354=1, VLOOKUP(H354, Wage_Info!$B$2:$AD$55, 2, FALSE), E354=2, VLOOKUP(H354, Wage_Info!$B$2:$AD$55, 3, FALSE), E354=3, VLOOKUP(H354, Wage_Info!$B$2:$AD$55, 4, FALSE), E354=4, VLOOKUP(H354, Wage_Info!$B$2:$AD$55, 5, FALSE)), C354=2015, _xlfn.IFS(E354=1, VLOOKUP(H354, Wage_Info!$B$2:$AD$55, 6, FALSE), E354=2, VLOOKUP(H354, Wage_Info!$B$2:$AD$55, 7, FALSE), E354=3, VLOOKUP(H354, Wage_Info!$B$2:$AD$55, 8, FALSE), E354=4, VLOOKUP(H354, Wage_Info!$B$2:$AD$55, 9, FALSE)), C354=2016, _xlfn.IFS(E354=1, VLOOKUP(H354, Wage_Info!$B$2:$AD$55, 10, FALSE), E354=2, VLOOKUP(H354, Wage_Info!$B$2:$AD$55, 11, FALSE), E354=3, VLOOKUP(H354, Wage_Info!$B$2:$AD$55, 12, FALSE), E354=4, VLOOKUP(H354, Wage_Info!$B$2:$AD$55, 13, FALSE)), C354=2017, _xlfn.IFS(E354=1, VLOOKUP(H354, Wage_Info!$B$2:$AD$55, 14, FALSE), E354=2, VLOOKUP(H354, Wage_Info!$B$2:$AD$55, 15, FALSE)))</f>
        <v>20470019</v>
      </c>
      <c r="Z354" s="8">
        <f>_xlfn.IFS(C354=2014, _xlfn.IFS(E354=1, VLOOKUP(H354, Wage_Info!$B$2:$AD$55, 16, FALSE), E354=2, VLOOKUP(H354, Wage_Info!$B$2:$AD$55, 17, FALSE), E354=3, VLOOKUP(H354, Wage_Info!$B$2:$AD$55, 18, FALSE), E354=4, VLOOKUP(H354, Wage_Info!$B$2:$AD$55, 19, FALSE)), C354=2015, _xlfn.IFS(E354=1, VLOOKUP(H354, Wage_Info!$B$2:$AD$55, 20, FALSE), E354=2, VLOOKUP(H354, Wage_Info!$B$2:$AD$55, 21, FALSE), E354=3, VLOOKUP(H354, Wage_Info!$B$2:$AD$55, 22, FALSE), E354=4, VLOOKUP(H354, Wage_Info!$B$2:$AD$55, 23, FALSE)), C354=2016, _xlfn.IFS(E354=1, VLOOKUP(H354, Wage_Info!$B$2:$AD$55, 24, FALSE), E354=2, VLOOKUP(H354, Wage_Info!$B$2:$AD$55, 25, FALSE), E354=3, VLOOKUP(H354, Wage_Info!$B$2:$AD$55, 26, FALSE), E354=4, VLOOKUP(H354, Wage_Info!$B$2:$AD$55, 27, FALSE)), C354=2017, _xlfn.IFS(E354=1, VLOOKUP(H354, Wage_Info!$B$2:$AD$55, 28, FALSE), E354=2, VLOOKUP(H354, Wage_Info!$B$2:$AD$55, 29, FALSE)))</f>
        <v>39981538821</v>
      </c>
      <c r="AA354" s="16">
        <f t="shared" si="44"/>
        <v>5.119867719860817E-4</v>
      </c>
      <c r="AB354">
        <f>Key!C384</f>
        <v>1</v>
      </c>
      <c r="AC354">
        <f t="shared" si="45"/>
        <v>0</v>
      </c>
      <c r="AD354">
        <f t="shared" si="46"/>
        <v>0</v>
      </c>
      <c r="AE354">
        <f t="shared" si="47"/>
        <v>0</v>
      </c>
    </row>
    <row r="355" spans="1:31" x14ac:dyDescent="0.3">
      <c r="A355">
        <v>55</v>
      </c>
      <c r="B355">
        <v>55</v>
      </c>
      <c r="C355">
        <v>2014</v>
      </c>
      <c r="D355">
        <v>11</v>
      </c>
      <c r="E355">
        <f t="shared" si="40"/>
        <v>4</v>
      </c>
      <c r="F355">
        <v>2016</v>
      </c>
      <c r="G355" t="s">
        <v>187</v>
      </c>
      <c r="H355" s="13">
        <f>VALUE(IF(G355="foreign",53,SUBSTITUTE(G355,G355,VLOOKUP(G355,Key!$F$2:$G$55,2,))))</f>
        <v>53</v>
      </c>
      <c r="I355" t="s">
        <v>187</v>
      </c>
      <c r="J355">
        <f>VALUE(_xlfn.IFS(I355="foreign",53,I355="fictional",54,NOT(OR(I355="foreign",I355="fictional")),SUBSTITUTE(I355,I355,VLOOKUP(I355,Key!$F$2:$G$55,2,))))</f>
        <v>53</v>
      </c>
      <c r="K355">
        <f t="shared" si="41"/>
        <v>1</v>
      </c>
      <c r="L355">
        <f>VLOOKUP(H355, Key!$G$2:$J$54, 2)</f>
        <v>0</v>
      </c>
      <c r="M355">
        <f>VLOOKUP(J355, Key!$G$2:$J$54, 2)</f>
        <v>0</v>
      </c>
      <c r="N355">
        <f>VLOOKUP("*"&amp;G355&amp;"*",Key!$M$2:$N$6,2,FALSE)</f>
        <v>0</v>
      </c>
      <c r="O355">
        <f>VLOOKUP("*"&amp;G355&amp;"*",Key!$Q$2:$R$11,2,FALSE)</f>
        <v>0</v>
      </c>
      <c r="P355">
        <v>3232</v>
      </c>
      <c r="Q355" s="8">
        <v>90000000</v>
      </c>
      <c r="R355" t="s">
        <v>215</v>
      </c>
      <c r="S355">
        <f>VLOOKUP(R355, Key!$T$2:$U$9, 2, FALSE)</f>
        <v>7</v>
      </c>
      <c r="T355">
        <f t="shared" si="42"/>
        <v>1</v>
      </c>
      <c r="U355">
        <f>_xlfn.IFS(F355=2017, VLOOKUP(H355, 'State Pop'!$B$2:$F$55,5),F355=2016, VLOOKUP(H355, 'State Pop'!$B$2:$F$55,4), F355=2015, VLOOKUP(H355, 'State Pop'!$B$2:$F$55,3), F355=2014, VLOOKUP(H355, 'State Pop'!$B$2:$F$55,2))</f>
        <v>0</v>
      </c>
      <c r="V355" t="e">
        <f>_xlfn.IFS(C364=2014, _xlfn.IFS(D364=1, VLOOKUP(H355, Film_Workers!$B$2:$AR$55, 2, FALSE), D364=2, VLOOKUP(H355, Film_Workers!$B$2:$AR$55, 3, FALSE), D364=3, VLOOKUP(H355, Film_Workers!$B$2:$AR$55, 4, FALSE), D364=4, VLOOKUP(H355, Film_Workers!$B$2:$AR$55, 5, FALSE), D364=5, VLOOKUP(H355, Film_Workers!$B$2:$AR$55, 6, FALSE), D364=6, VLOOKUP(H355, Film_Workers!$B$2:$AR$55, 7, FALSE), D364=7, VLOOKUP(H355, Film_Workers!$B$2:$AR$55, 8, FALSE), D364=8, VLOOKUP(H355, Film_Workers!$B$2:$AR$55, 9, FALSE), D364=9, VLOOKUP(H355, Film_Workers!$B$2:$AR$55, 10, FALSE), D364=10, VLOOKUP(H355, Film_Workers!$B$2:$AR$55, 11, FALSE), D364=11, VLOOKUP(H355, Film_Workers!$B$2:$AR$55, 12, FALSE), D364=12, VLOOKUP(H355, Film_Workers!$B$2:$AR$55, 13, FALSE)), C364=2015, _xlfn.IFS(D364=1, VLOOKUP(H355, Film_Workers!$B$2:$AR$55, 14, FALSE), D364=2, VLOOKUP(H355, Film_Workers!$B$2:$AR$55, 15, FALSE), D364=3, VLOOKUP(H355, Film_Workers!$B$2:$AR$55, 16, FALSE), D364=4, VLOOKUP(H355, Film_Workers!$B$2:$AR$55, 17, FALSE), D364=5, VLOOKUP(H355, Film_Workers!$B$2:$AR$55, 18, FALSE), D364=6, VLOOKUP(H355, Film_Workers!$B$2:$AR$55, 19, FALSE), D364=7, VLOOKUP(H355, Film_Workers!$B$2:$AR$55, 20, FALSE), D364=8, VLOOKUP(H355, Film_Workers!$B$2:$AR$55, 21, FALSE), D364=9, VLOOKUP(H355, Film_Workers!$B$2:$AR$55, 22, FALSE), D364=10, VLOOKUP(H355, Film_Workers!$B$2:$AR$55, 23, FALSE), D364=11, VLOOKUP(H355, Film_Workers!$B$2:$AR$55, 24, FALSE), D364=12, VLOOKUP(H355, Film_Workers!$B$2:$AR$55, 25, FALSE)), C364=2016, _xlfn.IFS(D364=1, VLOOKUP(H355, Film_Workers!$B$2:$AR$55, 26, FALSE), D364=2, VLOOKUP(H355, Film_Workers!$B$2:$AR$55, 27, FALSE), D364=3, VLOOKUP(H355, Film_Workers!$B$2:$AR$55, 28, FALSE), D364=4, VLOOKUP(H355, Film_Workers!$B$2:$AR$55, 29, FALSE), D364=5, VLOOKUP(H355, Film_Workers!$B$2:$AR$55, 30, FALSE), D364=6, VLOOKUP(H355, Film_Workers!$B$2:$AR$55, 31, FALSE), D364=7, VLOOKUP(H355, Film_Workers!$B$2:$AR$55, 32, FALSE), D364=8, VLOOKUP(H355, Film_Workers!$B$2:$AR$55, 33, FALSE), D364=9, VLOOKUP(H355, Film_Workers!$B$2:$AR$55, 34, FALSE), D364=10, VLOOKUP(H355, Film_Workers!$B$2:$AR$55, 35, FALSE), D364=11, VLOOKUP(H355, Film_Workers!$B$2:$AR$55, 36, FALSE), D364=12, VLOOKUP(H355, Film_Workers!$B$2:$AR$55, 37, FALSE)), C364=2017, _xlfn.IFS(D364=1, VLOOKUP(H355, Film_Workers!$B$2:$AR$55, 38, FALSE), D364=2, VLOOKUP(H355, Film_Workers!$B$2:$AR$55, 39, FALSE), D364=3, VLOOKUP(H355, Film_Workers!$B$2:$AR$55, 40, FALSE), D364=4, VLOOKUP(H355, Film_Workers!$B$2:$AR$55, 41, FALSE), D364=5, VLOOKUP(H355, Film_Workers!$B$2:$AR$55, 42, FALSE), D364=6, VLOOKUP(H355, Film_Workers!$B$2:$AR$55, 43)))</f>
        <v>#N/A</v>
      </c>
      <c r="W355">
        <f>_xlfn.IFS(C355=2014, _xlfn.IFS(D355=1, VLOOKUP(H355, Priv_Workers!$B$2:$AR$55, 2, FALSE), D355=2, VLOOKUP(H355, Priv_Workers!$B$2:$AR$55, 3, FALSE), D355=3, VLOOKUP(H355, Priv_Workers!$B$2:$AR$55, 4, FALSE), D355=4, VLOOKUP(H355, Priv_Workers!$B$2:$AR$55, 5, FALSE), D355=5, VLOOKUP(H355, Priv_Workers!$B$2:$AR$55, 6, FALSE), D355=6, VLOOKUP(H355, Priv_Workers!$B$2:$AR$55, 7, FALSE), D355=7, VLOOKUP(H355, Priv_Workers!$B$2:$AR$55, 8, FALSE), D355=8, VLOOKUP(H355, Priv_Workers!$B$2:$AR$55, 9, FALSE), D355=9, VLOOKUP(H355, Priv_Workers!$B$2:$AR$55, 10, FALSE), D355=10, VLOOKUP(H355, Priv_Workers!$B$2:$AR$55, 11, FALSE), D355=11, VLOOKUP(H355, Priv_Workers!$B$2:$AR$55, 12, FALSE), D355=12, VLOOKUP(H355, Priv_Workers!$B$2:$AR$55, 13, FALSE)), C355=2015, _xlfn.IFS(D355=1, VLOOKUP(H355, Priv_Workers!$B$2:$AR$55, 14, FALSE), D355=2, VLOOKUP(H355, Priv_Workers!$B$2:$AR$55, 15, FALSE), D355=3, VLOOKUP(H355, Priv_Workers!$B$2:$AR$55, 16, FALSE), D355=4, VLOOKUP(H355, Priv_Workers!$B$2:$AR$55, 17, FALSE), D355=5, VLOOKUP(H355, Priv_Workers!$B$2:$AR$55, 18, FALSE), D355=6, VLOOKUP(H355, Priv_Workers!$B$2:$AR$55, 19, FALSE), D355=7, VLOOKUP(H355, Priv_Workers!$B$2:$AR$55, 20, FALSE), D355=8, VLOOKUP(H355, Priv_Workers!$B$2:$AR$55, 21, FALSE), D355=9, VLOOKUP(H355, Priv_Workers!$B$2:$AR$55, 22, FALSE), D355=10, VLOOKUP(H355, Priv_Workers!$B$2:$AR$55, 23, FALSE), D355=11, VLOOKUP(H355, Priv_Workers!$B$2:$AR$55, 24, FALSE), D355=12, VLOOKUP(H355, Priv_Workers!$B$2:$AR$55, 25, FALSE)), C355=2016, _xlfn.IFS(D355=1, VLOOKUP(H355, Priv_Workers!$B$2:$AR$55, 26, FALSE), D355=2, VLOOKUP(H355, Priv_Workers!$B$2:$AR$55, 27, FALSE), D355=3, VLOOKUP(H355, Priv_Workers!$B$2:$AR$55, 28, FALSE), D355=4, VLOOKUP(H355, Priv_Workers!$B$2:$AR$55, 29, FALSE), D355=5, VLOOKUP(H355, Priv_Workers!$B$2:$AR$55, 30, FALSE), D355=6, VLOOKUP(H355, Priv_Workers!$B$2:$AR$55, 31, FALSE), D355=7, VLOOKUP(H355, Priv_Workers!$B$2:$AR$55, 32, FALSE), D355=8, VLOOKUP(H355, Priv_Workers!$B$2:$AR$55, 33, FALSE), D355=9, VLOOKUP(H355, Priv_Workers!$B$2:$AR$55, 34, FALSE), D355=10, VLOOKUP(H355, Priv_Workers!$B$2:$AR$55, 35, FALSE), D355=11, VLOOKUP(H355, Priv_Workers!$B$2:$AR$55, 36, FALSE), D355=12, VLOOKUP(H355, Priv_Workers!$B$2:$AR$55, 37, FALSE)), C355=2017, _xlfn.IFS(D355=1, VLOOKUP(H355, Priv_Workers!$B$2:$AR$55, 38, FALSE), D355=2, VLOOKUP(H355, Priv_Workers!$B$2:$AR$55, 39, FALSE), D355=3, VLOOKUP(H355, Priv_Workers!$B$2:$AR$55, 40, FALSE), D355=4, VLOOKUP(H355, Priv_Workers!$B$2:$AR$55, 41, FALSE), D355=5, VLOOKUP(H355, Priv_Workers!$B$2:$AR$55, 42, FALSE), D355=6, VLOOKUP(H355, Priv_Workers!$B$2:$AR$55, 43)))</f>
        <v>0</v>
      </c>
      <c r="X355" s="15" t="e">
        <f t="shared" si="43"/>
        <v>#N/A</v>
      </c>
      <c r="Y355" s="8">
        <f>_xlfn.IFS(C355=2014, _xlfn.IFS(E355=1, VLOOKUP(H355, Wage_Info!$B$2:$AD$55, 2, FALSE), E355=2, VLOOKUP(H355, Wage_Info!$B$2:$AD$55, 3, FALSE), E355=3, VLOOKUP(H355, Wage_Info!$B$2:$AD$55, 4, FALSE), E355=4, VLOOKUP(H355, Wage_Info!$B$2:$AD$55, 5, FALSE)), C355=2015, _xlfn.IFS(E355=1, VLOOKUP(H355, Wage_Info!$B$2:$AD$55, 6, FALSE), E355=2, VLOOKUP(H355, Wage_Info!$B$2:$AD$55, 7, FALSE), E355=3, VLOOKUP(H355, Wage_Info!$B$2:$AD$55, 8, FALSE), E355=4, VLOOKUP(H355, Wage_Info!$B$2:$AD$55, 9, FALSE)), C355=2016, _xlfn.IFS(E355=1, VLOOKUP(H355, Wage_Info!$B$2:$AD$55, 10, FALSE), E355=2, VLOOKUP(H355, Wage_Info!$B$2:$AD$55, 11, FALSE), E355=3, VLOOKUP(H355, Wage_Info!$B$2:$AD$55, 12, FALSE), E355=4, VLOOKUP(H355, Wage_Info!$B$2:$AD$55, 13, FALSE)), C355=2017, _xlfn.IFS(E355=1, VLOOKUP(H355, Wage_Info!$B$2:$AD$55, 14, FALSE), E355=2, VLOOKUP(H355, Wage_Info!$B$2:$AD$55, 15, FALSE)))</f>
        <v>0</v>
      </c>
      <c r="Z355" s="8">
        <f>_xlfn.IFS(C355=2014, _xlfn.IFS(E355=1, VLOOKUP(H355, Wage_Info!$B$2:$AD$55, 16, FALSE), E355=2, VLOOKUP(H355, Wage_Info!$B$2:$AD$55, 17, FALSE), E355=3, VLOOKUP(H355, Wage_Info!$B$2:$AD$55, 18, FALSE), E355=4, VLOOKUP(H355, Wage_Info!$B$2:$AD$55, 19, FALSE)), C355=2015, _xlfn.IFS(E355=1, VLOOKUP(H355, Wage_Info!$B$2:$AD$55, 20, FALSE), E355=2, VLOOKUP(H355, Wage_Info!$B$2:$AD$55, 21, FALSE), E355=3, VLOOKUP(H355, Wage_Info!$B$2:$AD$55, 22, FALSE), E355=4, VLOOKUP(H355, Wage_Info!$B$2:$AD$55, 23, FALSE)), C355=2016, _xlfn.IFS(E355=1, VLOOKUP(H355, Wage_Info!$B$2:$AD$55, 24, FALSE), E355=2, VLOOKUP(H355, Wage_Info!$B$2:$AD$55, 25, FALSE), E355=3, VLOOKUP(H355, Wage_Info!$B$2:$AD$55, 26, FALSE), E355=4, VLOOKUP(H355, Wage_Info!$B$2:$AD$55, 27, FALSE)), C355=2017, _xlfn.IFS(E355=1, VLOOKUP(H355, Wage_Info!$B$2:$AD$55, 28, FALSE), E355=2, VLOOKUP(H355, Wage_Info!$B$2:$AD$55, 29, FALSE)))</f>
        <v>0</v>
      </c>
      <c r="AA355" s="16" t="e">
        <f t="shared" si="44"/>
        <v>#DIV/0!</v>
      </c>
      <c r="AB355">
        <f>Key!C56</f>
        <v>1</v>
      </c>
      <c r="AC355">
        <f t="shared" si="45"/>
        <v>0</v>
      </c>
      <c r="AD355">
        <f t="shared" si="46"/>
        <v>0</v>
      </c>
      <c r="AE355">
        <f t="shared" si="47"/>
        <v>0</v>
      </c>
    </row>
    <row r="356" spans="1:31" x14ac:dyDescent="0.3">
      <c r="A356">
        <v>331</v>
      </c>
      <c r="B356">
        <v>11</v>
      </c>
      <c r="C356">
        <v>2014</v>
      </c>
      <c r="D356">
        <v>12</v>
      </c>
      <c r="E356">
        <f t="shared" si="40"/>
        <v>4</v>
      </c>
      <c r="F356">
        <v>2015</v>
      </c>
      <c r="G356" t="s">
        <v>187</v>
      </c>
      <c r="H356" s="13">
        <f>VALUE(IF(G356="foreign",53,SUBSTITUTE(G356,G356,VLOOKUP(G356,Key!$F$2:$G$55,2,))))</f>
        <v>53</v>
      </c>
      <c r="I356" t="s">
        <v>282</v>
      </c>
      <c r="J356">
        <f>VALUE(_xlfn.IFS(I356="foreign",53,I356="fictional",54,NOT(OR(I356="foreign",I356="fictional")),SUBSTITUTE(I356,I356,VLOOKUP(I356,Key!$F$2:$G$55,2,))))</f>
        <v>53</v>
      </c>
      <c r="K356">
        <f t="shared" si="41"/>
        <v>1</v>
      </c>
      <c r="L356">
        <f>VLOOKUP(H356, Key!$G$2:$J$54, 2)</f>
        <v>0</v>
      </c>
      <c r="M356">
        <f>VLOOKUP(J356, Key!$G$2:$J$54, 2)</f>
        <v>0</v>
      </c>
      <c r="N356">
        <f>VLOOKUP("*"&amp;G356&amp;"*",Key!$M$2:$N$6,2,FALSE)</f>
        <v>0</v>
      </c>
      <c r="O356">
        <f>VLOOKUP("*"&amp;G356&amp;"*",Key!$Q$2:$R$11,2,FALSE)</f>
        <v>0</v>
      </c>
      <c r="P356">
        <v>3929</v>
      </c>
      <c r="Q356" s="8">
        <v>300000000</v>
      </c>
      <c r="R356" t="s">
        <v>246</v>
      </c>
      <c r="S356">
        <f>VLOOKUP(R356, Key!$T$2:$U$27, 2, FALSE)</f>
        <v>6</v>
      </c>
      <c r="T356">
        <f t="shared" si="42"/>
        <v>0</v>
      </c>
      <c r="U356">
        <f>_xlfn.IFS(F356=2017, VLOOKUP(H356, 'State Pop'!$B$2:$F$55,5),F356=2016, VLOOKUP(H356, 'State Pop'!$B$2:$F$55,4), F356=2015, VLOOKUP(H356, 'State Pop'!$B$2:$F$55,3), F356=2014, VLOOKUP(H356, 'State Pop'!$B$2:$F$55,2))</f>
        <v>0</v>
      </c>
      <c r="V356">
        <f>_xlfn.IFS(C356=2014, _xlfn.IFS(D356=1, VLOOKUP(H356, Film_Workers!$B$2:$AR$55, 2, FALSE), D356=2, VLOOKUP(H356, Film_Workers!$B$2:$AR$55, 3, FALSE), D356=3, VLOOKUP(H356, Film_Workers!$B$2:$AR$55, 4, FALSE), D356=4, VLOOKUP(H356, Film_Workers!$B$2:$AR$55, 5, FALSE), D356=5, VLOOKUP(H356, Film_Workers!$B$2:$AR$55, 6, FALSE), D356=6, VLOOKUP(H356, Film_Workers!$B$2:$AR$55, 7, FALSE), D356=7, VLOOKUP(H356, Film_Workers!$B$2:$AR$55, 8, FALSE), D356=8, VLOOKUP(H356, Film_Workers!$B$2:$AR$55, 9, FALSE), D356=9, VLOOKUP(H356, Film_Workers!$B$2:$AR$55, 10, FALSE), D356=10, VLOOKUP(H356, Film_Workers!$B$2:$AR$55, 11, FALSE), D356=11, VLOOKUP(H356, Film_Workers!$B$2:$AR$55, 12, FALSE), D356=12, VLOOKUP(H356, Film_Workers!$B$2:$AR$55, 13, FALSE)), C356=2015, _xlfn.IFS(D356=1, VLOOKUP(H356, Film_Workers!$B$2:$AR$55, 14, FALSE), D356=2, VLOOKUP(H356, Film_Workers!$B$2:$AR$55, 15, FALSE), D356=3, VLOOKUP(H356, Film_Workers!$B$2:$AR$55, 16, FALSE), D356=4, VLOOKUP(H356, Film_Workers!$B$2:$AR$55, 17, FALSE), D356=5, VLOOKUP(H356, Film_Workers!$B$2:$AR$55, 18, FALSE), D356=6, VLOOKUP(H356, Film_Workers!$B$2:$AR$55, 19, FALSE), D356=7, VLOOKUP(H356, Film_Workers!$B$2:$AR$55, 20, FALSE), D356=8, VLOOKUP(H356, Film_Workers!$B$2:$AR$55, 21, FALSE), D356=9, VLOOKUP(H356, Film_Workers!$B$2:$AR$55, 22, FALSE), D356=10, VLOOKUP(H356, Film_Workers!$B$2:$AR$55, 23, FALSE), D356=11, VLOOKUP(H356, Film_Workers!$B$2:$AR$55, 24, FALSE), D356=12, VLOOKUP(H356, Film_Workers!$B$2:$AR$55, 25, FALSE)), C356=2016, _xlfn.IFS(D356=1, VLOOKUP(H356, Film_Workers!$B$2:$AR$55, 26, FALSE), D356=2, VLOOKUP(H356, Film_Workers!$B$2:$AR$55, 27, FALSE), D356=3, VLOOKUP(H356, Film_Workers!$B$2:$AR$55, 28, FALSE), D356=4, VLOOKUP(H356, Film_Workers!$B$2:$AR$55, 29, FALSE), D356=5, VLOOKUP(H356, Film_Workers!$B$2:$AR$55, 30, FALSE), D356=6, VLOOKUP(H356, Film_Workers!$B$2:$AR$55, 31, FALSE), D356=7, VLOOKUP(H356, Film_Workers!$B$2:$AR$55, 32, FALSE), D356=8, VLOOKUP(H356, Film_Workers!$B$2:$AR$55, 33, FALSE), D356=9, VLOOKUP(H356, Film_Workers!$B$2:$AR$55, 34, FALSE), D356=10, VLOOKUP(H356, Film_Workers!$B$2:$AR$55, 35, FALSE), D356=11, VLOOKUP(H356, Film_Workers!$B$2:$AR$55, 36, FALSE), D356=12, VLOOKUP(H356, Film_Workers!$B$2:$AR$55, 37, FALSE)), C356=2017, _xlfn.IFS(D356=1, VLOOKUP(H356, Film_Workers!$B$2:$AR$55, 38, FALSE), D356=2, VLOOKUP(H356, Film_Workers!$B$2:$AR$55, 39, FALSE), D356=3, VLOOKUP(H356, Film_Workers!$B$2:$AR$55, 40, FALSE), D356=4, VLOOKUP(H356, Film_Workers!$B$2:$AR$55, 41, FALSE), D356=5, VLOOKUP(H356, Film_Workers!$B$2:$AR$55, 42, FALSE), D356=6, VLOOKUP(H356, Film_Workers!$B$2:$AR$55, 43)))</f>
        <v>0</v>
      </c>
      <c r="W356">
        <f>_xlfn.IFS(C356=2014, _xlfn.IFS(D356=1, VLOOKUP(H356, Priv_Workers!$B$2:$AR$55, 2, FALSE), D356=2, VLOOKUP(H356, Priv_Workers!$B$2:$AR$55, 3, FALSE), D356=3, VLOOKUP(H356, Priv_Workers!$B$2:$AR$55, 4, FALSE), D356=4, VLOOKUP(H356, Priv_Workers!$B$2:$AR$55, 5, FALSE), D356=5, VLOOKUP(H356, Priv_Workers!$B$2:$AR$55, 6, FALSE), D356=6, VLOOKUP(H356, Priv_Workers!$B$2:$AR$55, 7, FALSE), D356=7, VLOOKUP(H356, Priv_Workers!$B$2:$AR$55, 8, FALSE), D356=8, VLOOKUP(H356, Priv_Workers!$B$2:$AR$55, 9, FALSE), D356=9, VLOOKUP(H356, Priv_Workers!$B$2:$AR$55, 10, FALSE), D356=10, VLOOKUP(H356, Priv_Workers!$B$2:$AR$55, 11, FALSE), D356=11, VLOOKUP(H356, Priv_Workers!$B$2:$AR$55, 12, FALSE), D356=12, VLOOKUP(H356, Priv_Workers!$B$2:$AR$55, 13, FALSE)), C356=2015, _xlfn.IFS(D356=1, VLOOKUP(H356, Priv_Workers!$B$2:$AR$55, 14, FALSE), D356=2, VLOOKUP(H356, Priv_Workers!$B$2:$AR$55, 15, FALSE), D356=3, VLOOKUP(H356, Priv_Workers!$B$2:$AR$55, 16, FALSE), D356=4, VLOOKUP(H356, Priv_Workers!$B$2:$AR$55, 17, FALSE), D356=5, VLOOKUP(H356, Priv_Workers!$B$2:$AR$55, 18, FALSE), D356=6, VLOOKUP(H356, Priv_Workers!$B$2:$AR$55, 19, FALSE), D356=7, VLOOKUP(H356, Priv_Workers!$B$2:$AR$55, 20, FALSE), D356=8, VLOOKUP(H356, Priv_Workers!$B$2:$AR$55, 21, FALSE), D356=9, VLOOKUP(H356, Priv_Workers!$B$2:$AR$55, 22, FALSE), D356=10, VLOOKUP(H356, Priv_Workers!$B$2:$AR$55, 23, FALSE), D356=11, VLOOKUP(H356, Priv_Workers!$B$2:$AR$55, 24, FALSE), D356=12, VLOOKUP(H356, Priv_Workers!$B$2:$AR$55, 25, FALSE)), C356=2016, _xlfn.IFS(D356=1, VLOOKUP(H356, Priv_Workers!$B$2:$AR$55, 26, FALSE), D356=2, VLOOKUP(H356, Priv_Workers!$B$2:$AR$55, 27, FALSE), D356=3, VLOOKUP(H356, Priv_Workers!$B$2:$AR$55, 28, FALSE), D356=4, VLOOKUP(H356, Priv_Workers!$B$2:$AR$55, 29, FALSE), D356=5, VLOOKUP(H356, Priv_Workers!$B$2:$AR$55, 30, FALSE), D356=6, VLOOKUP(H356, Priv_Workers!$B$2:$AR$55, 31, FALSE), D356=7, VLOOKUP(H356, Priv_Workers!$B$2:$AR$55, 32, FALSE), D356=8, VLOOKUP(H356, Priv_Workers!$B$2:$AR$55, 33, FALSE), D356=9, VLOOKUP(H356, Priv_Workers!$B$2:$AR$55, 34, FALSE), D356=10, VLOOKUP(H356, Priv_Workers!$B$2:$AR$55, 35, FALSE), D356=11, VLOOKUP(H356, Priv_Workers!$B$2:$AR$55, 36, FALSE), D356=12, VLOOKUP(H356, Priv_Workers!$B$2:$AR$55, 37, FALSE)), C356=2017, _xlfn.IFS(D356=1, VLOOKUP(H356, Priv_Workers!$B$2:$AR$55, 38, FALSE), D356=2, VLOOKUP(H356, Priv_Workers!$B$2:$AR$55, 39, FALSE), D356=3, VLOOKUP(H356, Priv_Workers!$B$2:$AR$55, 40, FALSE), D356=4, VLOOKUP(H356, Priv_Workers!$B$2:$AR$55, 41, FALSE), D356=5, VLOOKUP(H356, Priv_Workers!$B$2:$AR$55, 42, FALSE), D356=6, VLOOKUP(H356, Priv_Workers!$B$2:$AR$55, 43)))</f>
        <v>0</v>
      </c>
      <c r="X356" s="15" t="e">
        <f t="shared" si="43"/>
        <v>#DIV/0!</v>
      </c>
      <c r="Y356" s="8">
        <f>_xlfn.IFS(C356=2014, _xlfn.IFS(E356=1, VLOOKUP(H356, Wage_Info!$B$2:$AD$55, 2, FALSE), E356=2, VLOOKUP(H356, Wage_Info!$B$2:$AD$55, 3, FALSE), E356=3, VLOOKUP(H356, Wage_Info!$B$2:$AD$55, 4, FALSE), E356=4, VLOOKUP(H356, Wage_Info!$B$2:$AD$55, 5, FALSE)), C356=2015, _xlfn.IFS(E356=1, VLOOKUP(H356, Wage_Info!$B$2:$AD$55, 6, FALSE), E356=2, VLOOKUP(H356, Wage_Info!$B$2:$AD$55, 7, FALSE), E356=3, VLOOKUP(H356, Wage_Info!$B$2:$AD$55, 8, FALSE), E356=4, VLOOKUP(H356, Wage_Info!$B$2:$AD$55, 9, FALSE)), C356=2016, _xlfn.IFS(E356=1, VLOOKUP(H356, Wage_Info!$B$2:$AD$55, 10, FALSE), E356=2, VLOOKUP(H356, Wage_Info!$B$2:$AD$55, 11, FALSE), E356=3, VLOOKUP(H356, Wage_Info!$B$2:$AD$55, 12, FALSE), E356=4, VLOOKUP(H356, Wage_Info!$B$2:$AD$55, 13, FALSE)), C356=2017, _xlfn.IFS(E356=1, VLOOKUP(H356, Wage_Info!$B$2:$AD$55, 14, FALSE), E356=2, VLOOKUP(H356, Wage_Info!$B$2:$AD$55, 15, FALSE)))</f>
        <v>0</v>
      </c>
      <c r="Z356" s="8">
        <f>_xlfn.IFS(C356=2014, _xlfn.IFS(E356=1, VLOOKUP(H356, Wage_Info!$B$2:$AD$55, 16, FALSE), E356=2, VLOOKUP(H356, Wage_Info!$B$2:$AD$55, 17, FALSE), E356=3, VLOOKUP(H356, Wage_Info!$B$2:$AD$55, 18, FALSE), E356=4, VLOOKUP(H356, Wage_Info!$B$2:$AD$55, 19, FALSE)), C356=2015, _xlfn.IFS(E356=1, VLOOKUP(H356, Wage_Info!$B$2:$AD$55, 20, FALSE), E356=2, VLOOKUP(H356, Wage_Info!$B$2:$AD$55, 21, FALSE), E356=3, VLOOKUP(H356, Wage_Info!$B$2:$AD$55, 22, FALSE), E356=4, VLOOKUP(H356, Wage_Info!$B$2:$AD$55, 23, FALSE)), C356=2016, _xlfn.IFS(E356=1, VLOOKUP(H356, Wage_Info!$B$2:$AD$55, 24, FALSE), E356=2, VLOOKUP(H356, Wage_Info!$B$2:$AD$55, 25, FALSE), E356=3, VLOOKUP(H356, Wage_Info!$B$2:$AD$55, 26, FALSE), E356=4, VLOOKUP(H356, Wage_Info!$B$2:$AD$55, 27, FALSE)), C356=2017, _xlfn.IFS(E356=1, VLOOKUP(H356, Wage_Info!$B$2:$AD$55, 28, FALSE), E356=2, VLOOKUP(H356, Wage_Info!$B$2:$AD$55, 29, FALSE)))</f>
        <v>0</v>
      </c>
      <c r="AA356" s="16" t="e">
        <f t="shared" si="44"/>
        <v>#DIV/0!</v>
      </c>
      <c r="AB356">
        <f>Key!C332</f>
        <v>1</v>
      </c>
      <c r="AC356">
        <f t="shared" si="45"/>
        <v>0</v>
      </c>
      <c r="AD356">
        <f t="shared" si="46"/>
        <v>0</v>
      </c>
      <c r="AE356">
        <f t="shared" si="47"/>
        <v>0</v>
      </c>
    </row>
    <row r="357" spans="1:31" x14ac:dyDescent="0.3">
      <c r="A357">
        <v>392</v>
      </c>
      <c r="B357">
        <v>72</v>
      </c>
      <c r="C357">
        <v>2014</v>
      </c>
      <c r="D357">
        <v>12</v>
      </c>
      <c r="E357">
        <f t="shared" si="40"/>
        <v>4</v>
      </c>
      <c r="F357">
        <v>2015</v>
      </c>
      <c r="G357" t="s">
        <v>519</v>
      </c>
      <c r="H357" s="13">
        <f>VALUE(IF(G357="foreign",53,SUBSTITUTE(G357,G357,VLOOKUP(G357,Key!$F$2:$G$55,2,))))</f>
        <v>6</v>
      </c>
      <c r="I357" t="s">
        <v>518</v>
      </c>
      <c r="J357">
        <f>VALUE(_xlfn.IFS(I357="foreign",53,I357="fictional",54,NOT(OR(I357="foreign",I357="fictional")),SUBSTITUTE(I357,I357,VLOOKUP(I357,Key!$F$2:$G$55,2,))))</f>
        <v>51</v>
      </c>
      <c r="K357">
        <f t="shared" si="41"/>
        <v>0</v>
      </c>
      <c r="L357">
        <f>VLOOKUP(H357, Key!$G$2:$J$54, 2)</f>
        <v>2</v>
      </c>
      <c r="M357">
        <f>VLOOKUP(J357, Key!$G$2:$J$54, 2)</f>
        <v>2</v>
      </c>
      <c r="N357">
        <f>VLOOKUP("*"&amp;G357&amp;"*",Key!$M$2:$N$6,2,FALSE)</f>
        <v>4</v>
      </c>
      <c r="O357">
        <f>VLOOKUP("*"&amp;G357&amp;"*",Key!$Q$2:$R$11,2,FALSE)</f>
        <v>4</v>
      </c>
      <c r="P357">
        <v>2938</v>
      </c>
      <c r="Q357" s="8">
        <v>54000000</v>
      </c>
      <c r="R357" t="s">
        <v>517</v>
      </c>
      <c r="S357">
        <f>VLOOKUP(R357, Key!$T$2:$U$27, 2, FALSE)</f>
        <v>15</v>
      </c>
      <c r="T357">
        <f t="shared" si="42"/>
        <v>1</v>
      </c>
      <c r="U357">
        <f>_xlfn.IFS(F357=2017, VLOOKUP(H357, 'State Pop'!$B$2:$F$55,5),F357=2016, VLOOKUP(H357, 'State Pop'!$B$2:$F$55,4), F357=2015, VLOOKUP(H357, 'State Pop'!$B$2:$F$55,3), F357=2014, VLOOKUP(H357, 'State Pop'!$B$2:$F$55,2))</f>
        <v>5440445</v>
      </c>
      <c r="V357">
        <f>_xlfn.IFS(C357=2014, _xlfn.IFS(D357=1, VLOOKUP(H357, Film_Workers!$B$2:$AR$55, 2, FALSE), D357=2, VLOOKUP(H357, Film_Workers!$B$2:$AR$55, 3, FALSE), D357=3, VLOOKUP(H357, Film_Workers!$B$2:$AR$55, 4, FALSE), D357=4, VLOOKUP(H357, Film_Workers!$B$2:$AR$55, 5, FALSE), D357=5, VLOOKUP(H357, Film_Workers!$B$2:$AR$55, 6, FALSE), D357=6, VLOOKUP(H357, Film_Workers!$B$2:$AR$55, 7, FALSE), D357=7, VLOOKUP(H357, Film_Workers!$B$2:$AR$55, 8, FALSE), D357=8, VLOOKUP(H357, Film_Workers!$B$2:$AR$55, 9, FALSE), D357=9, VLOOKUP(H357, Film_Workers!$B$2:$AR$55, 10, FALSE), D357=10, VLOOKUP(H357, Film_Workers!$B$2:$AR$55, 11, FALSE), D357=11, VLOOKUP(H357, Film_Workers!$B$2:$AR$55, 12, FALSE), D357=12, VLOOKUP(H357, Film_Workers!$B$2:$AR$55, 13, FALSE)), C357=2015, _xlfn.IFS(D357=1, VLOOKUP(H357, Film_Workers!$B$2:$AR$55, 14, FALSE), D357=2, VLOOKUP(H357, Film_Workers!$B$2:$AR$55, 15, FALSE), D357=3, VLOOKUP(H357, Film_Workers!$B$2:$AR$55, 16, FALSE), D357=4, VLOOKUP(H357, Film_Workers!$B$2:$AR$55, 17, FALSE), D357=5, VLOOKUP(H357, Film_Workers!$B$2:$AR$55, 18, FALSE), D357=6, VLOOKUP(H357, Film_Workers!$B$2:$AR$55, 19, FALSE), D357=7, VLOOKUP(H357, Film_Workers!$B$2:$AR$55, 20, FALSE), D357=8, VLOOKUP(H357, Film_Workers!$B$2:$AR$55, 21, FALSE), D357=9, VLOOKUP(H357, Film_Workers!$B$2:$AR$55, 22, FALSE), D357=10, VLOOKUP(H357, Film_Workers!$B$2:$AR$55, 23, FALSE), D357=11, VLOOKUP(H357, Film_Workers!$B$2:$AR$55, 24, FALSE), D357=12, VLOOKUP(H357, Film_Workers!$B$2:$AR$55, 25, FALSE)), C357=2016, _xlfn.IFS(D357=1, VLOOKUP(H357, Film_Workers!$B$2:$AR$55, 26, FALSE), D357=2, VLOOKUP(H357, Film_Workers!$B$2:$AR$55, 27, FALSE), D357=3, VLOOKUP(H357, Film_Workers!$B$2:$AR$55, 28, FALSE), D357=4, VLOOKUP(H357, Film_Workers!$B$2:$AR$55, 29, FALSE), D357=5, VLOOKUP(H357, Film_Workers!$B$2:$AR$55, 30, FALSE), D357=6, VLOOKUP(H357, Film_Workers!$B$2:$AR$55, 31, FALSE), D357=7, VLOOKUP(H357, Film_Workers!$B$2:$AR$55, 32, FALSE), D357=8, VLOOKUP(H357, Film_Workers!$B$2:$AR$55, 33, FALSE), D357=9, VLOOKUP(H357, Film_Workers!$B$2:$AR$55, 34, FALSE), D357=10, VLOOKUP(H357, Film_Workers!$B$2:$AR$55, 35, FALSE), D357=11, VLOOKUP(H357, Film_Workers!$B$2:$AR$55, 36, FALSE), D357=12, VLOOKUP(H357, Film_Workers!$B$2:$AR$55, 37, FALSE)), C357=2017, _xlfn.IFS(D357=1, VLOOKUP(H357, Film_Workers!$B$2:$AR$55, 38, FALSE), D357=2, VLOOKUP(H357, Film_Workers!$B$2:$AR$55, 39, FALSE), D357=3, VLOOKUP(H357, Film_Workers!$B$2:$AR$55, 40, FALSE), D357=4, VLOOKUP(H357, Film_Workers!$B$2:$AR$55, 41, FALSE), D357=5, VLOOKUP(H357, Film_Workers!$B$2:$AR$55, 42, FALSE), D357=6, VLOOKUP(H357, Film_Workers!$B$2:$AR$55, 43)))</f>
        <v>1194</v>
      </c>
      <c r="W357">
        <f>_xlfn.IFS(C357=2014, _xlfn.IFS(D357=1, VLOOKUP(H357, Priv_Workers!$B$2:$AR$55, 2, FALSE), D357=2, VLOOKUP(H357, Priv_Workers!$B$2:$AR$55, 3, FALSE), D357=3, VLOOKUP(H357, Priv_Workers!$B$2:$AR$55, 4, FALSE), D357=4, VLOOKUP(H357, Priv_Workers!$B$2:$AR$55, 5, FALSE), D357=5, VLOOKUP(H357, Priv_Workers!$B$2:$AR$55, 6, FALSE), D357=6, VLOOKUP(H357, Priv_Workers!$B$2:$AR$55, 7, FALSE), D357=7, VLOOKUP(H357, Priv_Workers!$B$2:$AR$55, 8, FALSE), D357=8, VLOOKUP(H357, Priv_Workers!$B$2:$AR$55, 9, FALSE), D357=9, VLOOKUP(H357, Priv_Workers!$B$2:$AR$55, 10, FALSE), D357=10, VLOOKUP(H357, Priv_Workers!$B$2:$AR$55, 11, FALSE), D357=11, VLOOKUP(H357, Priv_Workers!$B$2:$AR$55, 12, FALSE), D357=12, VLOOKUP(H357, Priv_Workers!$B$2:$AR$55, 13, FALSE)), C357=2015, _xlfn.IFS(D357=1, VLOOKUP(H357, Priv_Workers!$B$2:$AR$55, 14, FALSE), D357=2, VLOOKUP(H357, Priv_Workers!$B$2:$AR$55, 15, FALSE), D357=3, VLOOKUP(H357, Priv_Workers!$B$2:$AR$55, 16, FALSE), D357=4, VLOOKUP(H357, Priv_Workers!$B$2:$AR$55, 17, FALSE), D357=5, VLOOKUP(H357, Priv_Workers!$B$2:$AR$55, 18, FALSE), D357=6, VLOOKUP(H357, Priv_Workers!$B$2:$AR$55, 19, FALSE), D357=7, VLOOKUP(H357, Priv_Workers!$B$2:$AR$55, 20, FALSE), D357=8, VLOOKUP(H357, Priv_Workers!$B$2:$AR$55, 21, FALSE), D357=9, VLOOKUP(H357, Priv_Workers!$B$2:$AR$55, 22, FALSE), D357=10, VLOOKUP(H357, Priv_Workers!$B$2:$AR$55, 23, FALSE), D357=11, VLOOKUP(H357, Priv_Workers!$B$2:$AR$55, 24, FALSE), D357=12, VLOOKUP(H357, Priv_Workers!$B$2:$AR$55, 25, FALSE)), C357=2016, _xlfn.IFS(D357=1, VLOOKUP(H357, Priv_Workers!$B$2:$AR$55, 26, FALSE), D357=2, VLOOKUP(H357, Priv_Workers!$B$2:$AR$55, 27, FALSE), D357=3, VLOOKUP(H357, Priv_Workers!$B$2:$AR$55, 28, FALSE), D357=4, VLOOKUP(H357, Priv_Workers!$B$2:$AR$55, 29, FALSE), D357=5, VLOOKUP(H357, Priv_Workers!$B$2:$AR$55, 30, FALSE), D357=6, VLOOKUP(H357, Priv_Workers!$B$2:$AR$55, 31, FALSE), D357=7, VLOOKUP(H357, Priv_Workers!$B$2:$AR$55, 32, FALSE), D357=8, VLOOKUP(H357, Priv_Workers!$B$2:$AR$55, 33, FALSE), D357=9, VLOOKUP(H357, Priv_Workers!$B$2:$AR$55, 34, FALSE), D357=10, VLOOKUP(H357, Priv_Workers!$B$2:$AR$55, 35, FALSE), D357=11, VLOOKUP(H357, Priv_Workers!$B$2:$AR$55, 36, FALSE), D357=12, VLOOKUP(H357, Priv_Workers!$B$2:$AR$55, 37, FALSE)), C357=2017, _xlfn.IFS(D357=1, VLOOKUP(H357, Priv_Workers!$B$2:$AR$55, 38, FALSE), D357=2, VLOOKUP(H357, Priv_Workers!$B$2:$AR$55, 39, FALSE), D357=3, VLOOKUP(H357, Priv_Workers!$B$2:$AR$55, 40, FALSE), D357=4, VLOOKUP(H357, Priv_Workers!$B$2:$AR$55, 41, FALSE), D357=5, VLOOKUP(H357, Priv_Workers!$B$2:$AR$55, 42, FALSE), D357=6, VLOOKUP(H357, Priv_Workers!$B$2:$AR$55, 43)))</f>
        <v>2082774</v>
      </c>
      <c r="X357" s="15">
        <f t="shared" si="43"/>
        <v>5.7327391258004952E-4</v>
      </c>
      <c r="Y357" s="8">
        <f>_xlfn.IFS(C357=2014, _xlfn.IFS(E357=1, VLOOKUP(H357, Wage_Info!$B$2:$AD$55, 2, FALSE), E357=2, VLOOKUP(H357, Wage_Info!$B$2:$AD$55, 3, FALSE), E357=3, VLOOKUP(H357, Wage_Info!$B$2:$AD$55, 4, FALSE), E357=4, VLOOKUP(H357, Wage_Info!$B$2:$AD$55, 5, FALSE)), C357=2015, _xlfn.IFS(E357=1, VLOOKUP(H357, Wage_Info!$B$2:$AD$55, 6, FALSE), E357=2, VLOOKUP(H357, Wage_Info!$B$2:$AD$55, 7, FALSE), E357=3, VLOOKUP(H357, Wage_Info!$B$2:$AD$55, 8, FALSE), E357=4, VLOOKUP(H357, Wage_Info!$B$2:$AD$55, 9, FALSE)), C357=2016, _xlfn.IFS(E357=1, VLOOKUP(H357, Wage_Info!$B$2:$AD$55, 10, FALSE), E357=2, VLOOKUP(H357, Wage_Info!$B$2:$AD$55, 11, FALSE), E357=3, VLOOKUP(H357, Wage_Info!$B$2:$AD$55, 12, FALSE), E357=4, VLOOKUP(H357, Wage_Info!$B$2:$AD$55, 13, FALSE)), C357=2017, _xlfn.IFS(E357=1, VLOOKUP(H357, Wage_Info!$B$2:$AD$55, 14, FALSE), E357=2, VLOOKUP(H357, Wage_Info!$B$2:$AD$55, 15, FALSE)))</f>
        <v>17247885</v>
      </c>
      <c r="Z357" s="8">
        <f>_xlfn.IFS(C357=2014, _xlfn.IFS(E357=1, VLOOKUP(H357, Wage_Info!$B$2:$AD$55, 16, FALSE), E357=2, VLOOKUP(H357, Wage_Info!$B$2:$AD$55, 17, FALSE), E357=3, VLOOKUP(H357, Wage_Info!$B$2:$AD$55, 18, FALSE), E357=4, VLOOKUP(H357, Wage_Info!$B$2:$AD$55, 19, FALSE)), C357=2015, _xlfn.IFS(E357=1, VLOOKUP(H357, Wage_Info!$B$2:$AD$55, 20, FALSE), E357=2, VLOOKUP(H357, Wage_Info!$B$2:$AD$55, 21, FALSE), E357=3, VLOOKUP(H357, Wage_Info!$B$2:$AD$55, 22, FALSE), E357=4, VLOOKUP(H357, Wage_Info!$B$2:$AD$55, 23, FALSE)), C357=2016, _xlfn.IFS(E357=1, VLOOKUP(H357, Wage_Info!$B$2:$AD$55, 24, FALSE), E357=2, VLOOKUP(H357, Wage_Info!$B$2:$AD$55, 25, FALSE), E357=3, VLOOKUP(H357, Wage_Info!$B$2:$AD$55, 26, FALSE), E357=4, VLOOKUP(H357, Wage_Info!$B$2:$AD$55, 27, FALSE)), C357=2017, _xlfn.IFS(E357=1, VLOOKUP(H357, Wage_Info!$B$2:$AD$55, 28, FALSE), E357=2, VLOOKUP(H357, Wage_Info!$B$2:$AD$55, 29, FALSE)))</f>
        <v>29062140169</v>
      </c>
      <c r="AA357" s="16">
        <f t="shared" si="44"/>
        <v>5.9348296098296204E-4</v>
      </c>
      <c r="AB357">
        <f>Key!C393</f>
        <v>1</v>
      </c>
      <c r="AC357">
        <f t="shared" si="45"/>
        <v>0</v>
      </c>
      <c r="AD357">
        <f t="shared" si="46"/>
        <v>0</v>
      </c>
      <c r="AE357">
        <f t="shared" si="47"/>
        <v>0</v>
      </c>
    </row>
    <row r="358" spans="1:31" x14ac:dyDescent="0.3">
      <c r="A358">
        <v>417</v>
      </c>
      <c r="B358">
        <v>97</v>
      </c>
      <c r="C358">
        <v>2014</v>
      </c>
      <c r="D358">
        <v>12</v>
      </c>
      <c r="E358">
        <f t="shared" si="40"/>
        <v>4</v>
      </c>
      <c r="F358">
        <v>2015</v>
      </c>
      <c r="G358" t="s">
        <v>297</v>
      </c>
      <c r="H358" s="13">
        <f>VALUE(IF(G358="foreign",53,SUBSTITUTE(G358,G358,VLOOKUP(G358,Key!$F$2:$G$55,2,))))</f>
        <v>39</v>
      </c>
      <c r="I358" t="s">
        <v>216</v>
      </c>
      <c r="J358">
        <f>VALUE(_xlfn.IFS(I358="foreign",53,I358="fictional",54,NOT(OR(I358="foreign",I358="fictional")),SUBSTITUTE(I358,I358,VLOOKUP(I358,Key!$F$2:$G$55,2,))))</f>
        <v>54</v>
      </c>
      <c r="K358">
        <f t="shared" si="41"/>
        <v>0</v>
      </c>
      <c r="L358">
        <f>VLOOKUP(H358, Key!$G$2:$J$54, 2)</f>
        <v>4</v>
      </c>
      <c r="M358">
        <f>VLOOKUP(J358, Key!$G$2:$J$54, 2)</f>
        <v>0</v>
      </c>
      <c r="N358">
        <f>VLOOKUP("*"&amp;G358&amp;"*",Key!$M$2:$N$6,2,FALSE)</f>
        <v>2</v>
      </c>
      <c r="O358">
        <f>VLOOKUP("*"&amp;G358&amp;"*",Key!$Q$2:$R$11,2,FALSE)</f>
        <v>3</v>
      </c>
      <c r="P358">
        <v>2603</v>
      </c>
      <c r="Q358" s="8">
        <v>24000000</v>
      </c>
      <c r="R358" t="s">
        <v>215</v>
      </c>
      <c r="S358">
        <f>VLOOKUP(R358, Key!$T$2:$U$27, 2, FALSE)</f>
        <v>7</v>
      </c>
      <c r="T358">
        <f t="shared" si="42"/>
        <v>1</v>
      </c>
      <c r="U358">
        <f>_xlfn.IFS(F358=2017, VLOOKUP(H358, 'State Pop'!$B$2:$F$55,5),F358=2016, VLOOKUP(H358, 'State Pop'!$B$2:$F$55,4), F358=2015, VLOOKUP(H358, 'State Pop'!$B$2:$F$55,3), F358=2014, VLOOKUP(H358, 'State Pop'!$B$2:$F$55,2))</f>
        <v>12791124</v>
      </c>
      <c r="V358">
        <f>_xlfn.IFS(C358=2014, _xlfn.IFS(D358=1, VLOOKUP(H358, Film_Workers!$B$2:$AR$55, 2, FALSE), D358=2, VLOOKUP(H358, Film_Workers!$B$2:$AR$55, 3, FALSE), D358=3, VLOOKUP(H358, Film_Workers!$B$2:$AR$55, 4, FALSE), D358=4, VLOOKUP(H358, Film_Workers!$B$2:$AR$55, 5, FALSE), D358=5, VLOOKUP(H358, Film_Workers!$B$2:$AR$55, 6, FALSE), D358=6, VLOOKUP(H358, Film_Workers!$B$2:$AR$55, 7, FALSE), D358=7, VLOOKUP(H358, Film_Workers!$B$2:$AR$55, 8, FALSE), D358=8, VLOOKUP(H358, Film_Workers!$B$2:$AR$55, 9, FALSE), D358=9, VLOOKUP(H358, Film_Workers!$B$2:$AR$55, 10, FALSE), D358=10, VLOOKUP(H358, Film_Workers!$B$2:$AR$55, 11, FALSE), D358=11, VLOOKUP(H358, Film_Workers!$B$2:$AR$55, 12, FALSE), D358=12, VLOOKUP(H358, Film_Workers!$B$2:$AR$55, 13, FALSE)), C358=2015, _xlfn.IFS(D358=1, VLOOKUP(H358, Film_Workers!$B$2:$AR$55, 14, FALSE), D358=2, VLOOKUP(H358, Film_Workers!$B$2:$AR$55, 15, FALSE), D358=3, VLOOKUP(H358, Film_Workers!$B$2:$AR$55, 16, FALSE), D358=4, VLOOKUP(H358, Film_Workers!$B$2:$AR$55, 17, FALSE), D358=5, VLOOKUP(H358, Film_Workers!$B$2:$AR$55, 18, FALSE), D358=6, VLOOKUP(H358, Film_Workers!$B$2:$AR$55, 19, FALSE), D358=7, VLOOKUP(H358, Film_Workers!$B$2:$AR$55, 20, FALSE), D358=8, VLOOKUP(H358, Film_Workers!$B$2:$AR$55, 21, FALSE), D358=9, VLOOKUP(H358, Film_Workers!$B$2:$AR$55, 22, FALSE), D358=10, VLOOKUP(H358, Film_Workers!$B$2:$AR$55, 23, FALSE), D358=11, VLOOKUP(H358, Film_Workers!$B$2:$AR$55, 24, FALSE), D358=12, VLOOKUP(H358, Film_Workers!$B$2:$AR$55, 25, FALSE)), C358=2016, _xlfn.IFS(D358=1, VLOOKUP(H358, Film_Workers!$B$2:$AR$55, 26, FALSE), D358=2, VLOOKUP(H358, Film_Workers!$B$2:$AR$55, 27, FALSE), D358=3, VLOOKUP(H358, Film_Workers!$B$2:$AR$55, 28, FALSE), D358=4, VLOOKUP(H358, Film_Workers!$B$2:$AR$55, 29, FALSE), D358=5, VLOOKUP(H358, Film_Workers!$B$2:$AR$55, 30, FALSE), D358=6, VLOOKUP(H358, Film_Workers!$B$2:$AR$55, 31, FALSE), D358=7, VLOOKUP(H358, Film_Workers!$B$2:$AR$55, 32, FALSE), D358=8, VLOOKUP(H358, Film_Workers!$B$2:$AR$55, 33, FALSE), D358=9, VLOOKUP(H358, Film_Workers!$B$2:$AR$55, 34, FALSE), D358=10, VLOOKUP(H358, Film_Workers!$B$2:$AR$55, 35, FALSE), D358=11, VLOOKUP(H358, Film_Workers!$B$2:$AR$55, 36, FALSE), D358=12, VLOOKUP(H358, Film_Workers!$B$2:$AR$55, 37, FALSE)), C358=2017, _xlfn.IFS(D358=1, VLOOKUP(H358, Film_Workers!$B$2:$AR$55, 38, FALSE), D358=2, VLOOKUP(H358, Film_Workers!$B$2:$AR$55, 39, FALSE), D358=3, VLOOKUP(H358, Film_Workers!$B$2:$AR$55, 40, FALSE), D358=4, VLOOKUP(H358, Film_Workers!$B$2:$AR$55, 41, FALSE), D358=5, VLOOKUP(H358, Film_Workers!$B$2:$AR$55, 42, FALSE), D358=6, VLOOKUP(H358, Film_Workers!$B$2:$AR$55, 43)))</f>
        <v>3290</v>
      </c>
      <c r="W358">
        <f>_xlfn.IFS(C358=2014, _xlfn.IFS(D358=1, VLOOKUP(H358, Priv_Workers!$B$2:$AR$55, 2, FALSE), D358=2, VLOOKUP(H358, Priv_Workers!$B$2:$AR$55, 3, FALSE), D358=3, VLOOKUP(H358, Priv_Workers!$B$2:$AR$55, 4, FALSE), D358=4, VLOOKUP(H358, Priv_Workers!$B$2:$AR$55, 5, FALSE), D358=5, VLOOKUP(H358, Priv_Workers!$B$2:$AR$55, 6, FALSE), D358=6, VLOOKUP(H358, Priv_Workers!$B$2:$AR$55, 7, FALSE), D358=7, VLOOKUP(H358, Priv_Workers!$B$2:$AR$55, 8, FALSE), D358=8, VLOOKUP(H358, Priv_Workers!$B$2:$AR$55, 9, FALSE), D358=9, VLOOKUP(H358, Priv_Workers!$B$2:$AR$55, 10, FALSE), D358=10, VLOOKUP(H358, Priv_Workers!$B$2:$AR$55, 11, FALSE), D358=11, VLOOKUP(H358, Priv_Workers!$B$2:$AR$55, 12, FALSE), D358=12, VLOOKUP(H358, Priv_Workers!$B$2:$AR$55, 13, FALSE)), C358=2015, _xlfn.IFS(D358=1, VLOOKUP(H358, Priv_Workers!$B$2:$AR$55, 14, FALSE), D358=2, VLOOKUP(H358, Priv_Workers!$B$2:$AR$55, 15, FALSE), D358=3, VLOOKUP(H358, Priv_Workers!$B$2:$AR$55, 16, FALSE), D358=4, VLOOKUP(H358, Priv_Workers!$B$2:$AR$55, 17, FALSE), D358=5, VLOOKUP(H358, Priv_Workers!$B$2:$AR$55, 18, FALSE), D358=6, VLOOKUP(H358, Priv_Workers!$B$2:$AR$55, 19, FALSE), D358=7, VLOOKUP(H358, Priv_Workers!$B$2:$AR$55, 20, FALSE), D358=8, VLOOKUP(H358, Priv_Workers!$B$2:$AR$55, 21, FALSE), D358=9, VLOOKUP(H358, Priv_Workers!$B$2:$AR$55, 22, FALSE), D358=10, VLOOKUP(H358, Priv_Workers!$B$2:$AR$55, 23, FALSE), D358=11, VLOOKUP(H358, Priv_Workers!$B$2:$AR$55, 24, FALSE), D358=12, VLOOKUP(H358, Priv_Workers!$B$2:$AR$55, 25, FALSE)), C358=2016, _xlfn.IFS(D358=1, VLOOKUP(H358, Priv_Workers!$B$2:$AR$55, 26, FALSE), D358=2, VLOOKUP(H358, Priv_Workers!$B$2:$AR$55, 27, FALSE), D358=3, VLOOKUP(H358, Priv_Workers!$B$2:$AR$55, 28, FALSE), D358=4, VLOOKUP(H358, Priv_Workers!$B$2:$AR$55, 29, FALSE), D358=5, VLOOKUP(H358, Priv_Workers!$B$2:$AR$55, 30, FALSE), D358=6, VLOOKUP(H358, Priv_Workers!$B$2:$AR$55, 31, FALSE), D358=7, VLOOKUP(H358, Priv_Workers!$B$2:$AR$55, 32, FALSE), D358=8, VLOOKUP(H358, Priv_Workers!$B$2:$AR$55, 33, FALSE), D358=9, VLOOKUP(H358, Priv_Workers!$B$2:$AR$55, 34, FALSE), D358=10, VLOOKUP(H358, Priv_Workers!$B$2:$AR$55, 35, FALSE), D358=11, VLOOKUP(H358, Priv_Workers!$B$2:$AR$55, 36, FALSE), D358=12, VLOOKUP(H358, Priv_Workers!$B$2:$AR$55, 37, FALSE)), C358=2017, _xlfn.IFS(D358=1, VLOOKUP(H358, Priv_Workers!$B$2:$AR$55, 38, FALSE), D358=2, VLOOKUP(H358, Priv_Workers!$B$2:$AR$55, 39, FALSE), D358=3, VLOOKUP(H358, Priv_Workers!$B$2:$AR$55, 40, FALSE), D358=4, VLOOKUP(H358, Priv_Workers!$B$2:$AR$55, 41, FALSE), D358=5, VLOOKUP(H358, Priv_Workers!$B$2:$AR$55, 42, FALSE), D358=6, VLOOKUP(H358, Priv_Workers!$B$2:$AR$55, 43)))</f>
        <v>5027925</v>
      </c>
      <c r="X358" s="15">
        <f t="shared" si="43"/>
        <v>6.5434548049145519E-4</v>
      </c>
      <c r="Y358" s="8">
        <f>_xlfn.IFS(C358=2014, _xlfn.IFS(E358=1, VLOOKUP(H358, Wage_Info!$B$2:$AD$55, 2, FALSE), E358=2, VLOOKUP(H358, Wage_Info!$B$2:$AD$55, 3, FALSE), E358=3, VLOOKUP(H358, Wage_Info!$B$2:$AD$55, 4, FALSE), E358=4, VLOOKUP(H358, Wage_Info!$B$2:$AD$55, 5, FALSE)), C358=2015, _xlfn.IFS(E358=1, VLOOKUP(H358, Wage_Info!$B$2:$AD$55, 6, FALSE), E358=2, VLOOKUP(H358, Wage_Info!$B$2:$AD$55, 7, FALSE), E358=3, VLOOKUP(H358, Wage_Info!$B$2:$AD$55, 8, FALSE), E358=4, VLOOKUP(H358, Wage_Info!$B$2:$AD$55, 9, FALSE)), C358=2016, _xlfn.IFS(E358=1, VLOOKUP(H358, Wage_Info!$B$2:$AD$55, 10, FALSE), E358=2, VLOOKUP(H358, Wage_Info!$B$2:$AD$55, 11, FALSE), E358=3, VLOOKUP(H358, Wage_Info!$B$2:$AD$55, 12, FALSE), E358=4, VLOOKUP(H358, Wage_Info!$B$2:$AD$55, 13, FALSE)), C358=2017, _xlfn.IFS(E358=1, VLOOKUP(H358, Wage_Info!$B$2:$AD$55, 14, FALSE), E358=2, VLOOKUP(H358, Wage_Info!$B$2:$AD$55, 15, FALSE)))</f>
        <v>57408192</v>
      </c>
      <c r="Z358" s="8">
        <f>_xlfn.IFS(C358=2014, _xlfn.IFS(E358=1, VLOOKUP(H358, Wage_Info!$B$2:$AD$55, 16, FALSE), E358=2, VLOOKUP(H358, Wage_Info!$B$2:$AD$55, 17, FALSE), E358=3, VLOOKUP(H358, Wage_Info!$B$2:$AD$55, 18, FALSE), E358=4, VLOOKUP(H358, Wage_Info!$B$2:$AD$55, 19, FALSE)), C358=2015, _xlfn.IFS(E358=1, VLOOKUP(H358, Wage_Info!$B$2:$AD$55, 20, FALSE), E358=2, VLOOKUP(H358, Wage_Info!$B$2:$AD$55, 21, FALSE), E358=3, VLOOKUP(H358, Wage_Info!$B$2:$AD$55, 22, FALSE), E358=4, VLOOKUP(H358, Wage_Info!$B$2:$AD$55, 23, FALSE)), C358=2016, _xlfn.IFS(E358=1, VLOOKUP(H358, Wage_Info!$B$2:$AD$55, 24, FALSE), E358=2, VLOOKUP(H358, Wage_Info!$B$2:$AD$55, 25, FALSE), E358=3, VLOOKUP(H358, Wage_Info!$B$2:$AD$55, 26, FALSE), E358=4, VLOOKUP(H358, Wage_Info!$B$2:$AD$55, 27, FALSE)), C358=2017, _xlfn.IFS(E358=1, VLOOKUP(H358, Wage_Info!$B$2:$AD$55, 28, FALSE), E358=2, VLOOKUP(H358, Wage_Info!$B$2:$AD$55, 29, FALSE)))</f>
        <v>66238324135</v>
      </c>
      <c r="AA358" s="16">
        <f t="shared" si="44"/>
        <v>8.6669149242056076E-4</v>
      </c>
      <c r="AB358">
        <f>Key!C418</f>
        <v>1</v>
      </c>
      <c r="AC358">
        <f t="shared" si="45"/>
        <v>0</v>
      </c>
      <c r="AD358">
        <f t="shared" si="46"/>
        <v>0</v>
      </c>
      <c r="AE358">
        <f t="shared" si="47"/>
        <v>0</v>
      </c>
    </row>
    <row r="359" spans="1:31" x14ac:dyDescent="0.3">
      <c r="A359">
        <v>385</v>
      </c>
      <c r="B359">
        <v>65</v>
      </c>
      <c r="C359">
        <v>2013</v>
      </c>
      <c r="D359">
        <v>1</v>
      </c>
      <c r="E359">
        <f t="shared" si="40"/>
        <v>1</v>
      </c>
      <c r="F359">
        <v>2015</v>
      </c>
      <c r="G359" t="s">
        <v>184</v>
      </c>
      <c r="H359" s="13">
        <f>VALUE(IF(G359="foreign",53,SUBSTITUTE(G359,G359,VLOOKUP(G359,Key!$F$2:$G$55,2,))))</f>
        <v>5</v>
      </c>
      <c r="I359" t="s">
        <v>216</v>
      </c>
      <c r="J359">
        <f>VALUE(_xlfn.IFS(I359="foreign",53,I359="fictional",54,NOT(OR(I359="foreign",I359="fictional")),SUBSTITUTE(I359,I359,VLOOKUP(I359,Key!$F$2:$G$55,2,))))</f>
        <v>54</v>
      </c>
      <c r="K359">
        <f t="shared" si="41"/>
        <v>0</v>
      </c>
      <c r="L359">
        <f>VLOOKUP(H359, Key!$G$2:$J$54, 2)</f>
        <v>3</v>
      </c>
      <c r="M359">
        <f>VLOOKUP(J359, Key!$G$2:$J$54, 2)</f>
        <v>0</v>
      </c>
      <c r="N359">
        <f>VLOOKUP("*"&amp;G359&amp;"*",Key!$M$2:$N$6,2,FALSE)</f>
        <v>4</v>
      </c>
      <c r="O359">
        <f>VLOOKUP("*"&amp;G359&amp;"*",Key!$Q$2:$R$11,2,FALSE)</f>
        <v>6</v>
      </c>
      <c r="P359">
        <v>3014</v>
      </c>
      <c r="Q359" s="8">
        <v>11000000</v>
      </c>
      <c r="R359" t="s">
        <v>174</v>
      </c>
      <c r="S359">
        <f>VLOOKUP(R359, Key!$T$2:$U$27, 2, FALSE)</f>
        <v>1</v>
      </c>
      <c r="T359">
        <f t="shared" si="42"/>
        <v>0</v>
      </c>
      <c r="U359">
        <f>_xlfn.IFS(F359=2017, VLOOKUP(H359, 'State Pop'!$B$2:$F$55,5),F359=2016, VLOOKUP(H359, 'State Pop'!$B$2:$F$55,4), F359=2015, VLOOKUP(H359, 'State Pop'!$B$2:$F$55,3), F359=2014, VLOOKUP(H359, 'State Pop'!$B$2:$F$55,2))</f>
        <v>39032444</v>
      </c>
      <c r="V359" t="e">
        <f>_xlfn.IFS(C359=2014, _xlfn.IFS(D359=1, VLOOKUP(H359, Film_Workers!$B$2:$AR$55, 2, FALSE), D359=2, VLOOKUP(H359, Film_Workers!$B$2:$AR$55, 3, FALSE), D359=3, VLOOKUP(H359, Film_Workers!$B$2:$AR$55, 4, FALSE), D359=4, VLOOKUP(H359, Film_Workers!$B$2:$AR$55, 5, FALSE), D359=5, VLOOKUP(H359, Film_Workers!$B$2:$AR$55, 6, FALSE), D359=6, VLOOKUP(H359, Film_Workers!$B$2:$AR$55, 7, FALSE), D359=7, VLOOKUP(H359, Film_Workers!$B$2:$AR$55, 8, FALSE), D359=8, VLOOKUP(H359, Film_Workers!$B$2:$AR$55, 9, FALSE), D359=9, VLOOKUP(H359, Film_Workers!$B$2:$AR$55, 10, FALSE), D359=10, VLOOKUP(H359, Film_Workers!$B$2:$AR$55, 11, FALSE), D359=11, VLOOKUP(H359, Film_Workers!$B$2:$AR$55, 12, FALSE), D359=12, VLOOKUP(H359, Film_Workers!$B$2:$AR$55, 13, FALSE)), C359=2015, _xlfn.IFS(D359=1, VLOOKUP(H359, Film_Workers!$B$2:$AR$55, 14, FALSE), D359=2, VLOOKUP(H359, Film_Workers!$B$2:$AR$55, 15, FALSE), D359=3, VLOOKUP(H359, Film_Workers!$B$2:$AR$55, 16, FALSE), D359=4, VLOOKUP(H359, Film_Workers!$B$2:$AR$55, 17, FALSE), D359=5, VLOOKUP(H359, Film_Workers!$B$2:$AR$55, 18, FALSE), D359=6, VLOOKUP(H359, Film_Workers!$B$2:$AR$55, 19, FALSE), D359=7, VLOOKUP(H359, Film_Workers!$B$2:$AR$55, 20, FALSE), D359=8, VLOOKUP(H359, Film_Workers!$B$2:$AR$55, 21, FALSE), D359=9, VLOOKUP(H359, Film_Workers!$B$2:$AR$55, 22, FALSE), D359=10, VLOOKUP(H359, Film_Workers!$B$2:$AR$55, 23, FALSE), D359=11, VLOOKUP(H359, Film_Workers!$B$2:$AR$55, 24, FALSE), D359=12, VLOOKUP(H359, Film_Workers!$B$2:$AR$55, 25, FALSE)), C359=2016, _xlfn.IFS(D359=1, VLOOKUP(H359, Film_Workers!$B$2:$AR$55, 26, FALSE), D359=2, VLOOKUP(H359, Film_Workers!$B$2:$AR$55, 27, FALSE), D359=3, VLOOKUP(H359, Film_Workers!$B$2:$AR$55, 28, FALSE), D359=4, VLOOKUP(H359, Film_Workers!$B$2:$AR$55, 29, FALSE), D359=5, VLOOKUP(H359, Film_Workers!$B$2:$AR$55, 30, FALSE), D359=6, VLOOKUP(H359, Film_Workers!$B$2:$AR$55, 31, FALSE), D359=7, VLOOKUP(H359, Film_Workers!$B$2:$AR$55, 32, FALSE), D359=8, VLOOKUP(H359, Film_Workers!$B$2:$AR$55, 33, FALSE), D359=9, VLOOKUP(H359, Film_Workers!$B$2:$AR$55, 34, FALSE), D359=10, VLOOKUP(H359, Film_Workers!$B$2:$AR$55, 35, FALSE), D359=11, VLOOKUP(H359, Film_Workers!$B$2:$AR$55, 36, FALSE), D359=12, VLOOKUP(H359, Film_Workers!$B$2:$AR$55, 37, FALSE)), C359=2017, _xlfn.IFS(D359=1, VLOOKUP(H359, Film_Workers!$B$2:$AR$55, 38, FALSE), D359=2, VLOOKUP(H359, Film_Workers!$B$2:$AR$55, 39, FALSE), D359=3, VLOOKUP(H359, Film_Workers!$B$2:$AR$55, 40, FALSE), D359=4, VLOOKUP(H359, Film_Workers!$B$2:$AR$55, 41, FALSE), D359=5, VLOOKUP(H359, Film_Workers!$B$2:$AR$55, 42, FALSE), D359=6, VLOOKUP(H359, Film_Workers!$B$2:$AR$55, 43)))</f>
        <v>#N/A</v>
      </c>
      <c r="W359" t="e">
        <f>_xlfn.IFS(C359=2014, _xlfn.IFS(D359=1, VLOOKUP(H359, Priv_Workers!$B$2:$AR$55, 2, FALSE), D359=2, VLOOKUP(H359, Priv_Workers!$B$2:$AR$55, 3, FALSE), D359=3, VLOOKUP(H359, Priv_Workers!$B$2:$AR$55, 4, FALSE), D359=4, VLOOKUP(H359, Priv_Workers!$B$2:$AR$55, 5, FALSE), D359=5, VLOOKUP(H359, Priv_Workers!$B$2:$AR$55, 6, FALSE), D359=6, VLOOKUP(H359, Priv_Workers!$B$2:$AR$55, 7, FALSE), D359=7, VLOOKUP(H359, Priv_Workers!$B$2:$AR$55, 8, FALSE), D359=8, VLOOKUP(H359, Priv_Workers!$B$2:$AR$55, 9, FALSE), D359=9, VLOOKUP(H359, Priv_Workers!$B$2:$AR$55, 10, FALSE), D359=10, VLOOKUP(H359, Priv_Workers!$B$2:$AR$55, 11, FALSE), D359=11, VLOOKUP(H359, Priv_Workers!$B$2:$AR$55, 12, FALSE), D359=12, VLOOKUP(H359, Priv_Workers!$B$2:$AR$55, 13, FALSE)), C359=2015, _xlfn.IFS(D359=1, VLOOKUP(H359, Priv_Workers!$B$2:$AR$55, 14, FALSE), D359=2, VLOOKUP(H359, Priv_Workers!$B$2:$AR$55, 15, FALSE), D359=3, VLOOKUP(H359, Priv_Workers!$B$2:$AR$55, 16, FALSE), D359=4, VLOOKUP(H359, Priv_Workers!$B$2:$AR$55, 17, FALSE), D359=5, VLOOKUP(H359, Priv_Workers!$B$2:$AR$55, 18, FALSE), D359=6, VLOOKUP(H359, Priv_Workers!$B$2:$AR$55, 19, FALSE), D359=7, VLOOKUP(H359, Priv_Workers!$B$2:$AR$55, 20, FALSE), D359=8, VLOOKUP(H359, Priv_Workers!$B$2:$AR$55, 21, FALSE), D359=9, VLOOKUP(H359, Priv_Workers!$B$2:$AR$55, 22, FALSE), D359=10, VLOOKUP(H359, Priv_Workers!$B$2:$AR$55, 23, FALSE), D359=11, VLOOKUP(H359, Priv_Workers!$B$2:$AR$55, 24, FALSE), D359=12, VLOOKUP(H359, Priv_Workers!$B$2:$AR$55, 25, FALSE)), C359=2016, _xlfn.IFS(D359=1, VLOOKUP(H359, Priv_Workers!$B$2:$AR$55, 26, FALSE), D359=2, VLOOKUP(H359, Priv_Workers!$B$2:$AR$55, 27, FALSE), D359=3, VLOOKUP(H359, Priv_Workers!$B$2:$AR$55, 28, FALSE), D359=4, VLOOKUP(H359, Priv_Workers!$B$2:$AR$55, 29, FALSE), D359=5, VLOOKUP(H359, Priv_Workers!$B$2:$AR$55, 30, FALSE), D359=6, VLOOKUP(H359, Priv_Workers!$B$2:$AR$55, 31, FALSE), D359=7, VLOOKUP(H359, Priv_Workers!$B$2:$AR$55, 32, FALSE), D359=8, VLOOKUP(H359, Priv_Workers!$B$2:$AR$55, 33, FALSE), D359=9, VLOOKUP(H359, Priv_Workers!$B$2:$AR$55, 34, FALSE), D359=10, VLOOKUP(H359, Priv_Workers!$B$2:$AR$55, 35, FALSE), D359=11, VLOOKUP(H359, Priv_Workers!$B$2:$AR$55, 36, FALSE), D359=12, VLOOKUP(H359, Priv_Workers!$B$2:$AR$55, 37, FALSE)), C359=2017, _xlfn.IFS(D359=1, VLOOKUP(H359, Priv_Workers!$B$2:$AR$55, 38, FALSE), D359=2, VLOOKUP(H359, Priv_Workers!$B$2:$AR$55, 39, FALSE), D359=3, VLOOKUP(H359, Priv_Workers!$B$2:$AR$55, 40, FALSE), D359=4, VLOOKUP(H359, Priv_Workers!$B$2:$AR$55, 41, FALSE), D359=5, VLOOKUP(H359, Priv_Workers!$B$2:$AR$55, 42, FALSE), D359=6, VLOOKUP(H359, Priv_Workers!$B$2:$AR$55, 43)))</f>
        <v>#N/A</v>
      </c>
      <c r="X359" s="15" t="e">
        <f t="shared" si="43"/>
        <v>#N/A</v>
      </c>
      <c r="Y359" s="8" t="e">
        <f>_xlfn.IFS(C359=2014, _xlfn.IFS(E359=1, VLOOKUP(H359, Wage_Info!$B$2:$AD$55, 2, FALSE), E359=2, VLOOKUP(H359, Wage_Info!$B$2:$AD$55, 3, FALSE), E359=3, VLOOKUP(H359, Wage_Info!$B$2:$AD$55, 4, FALSE), E359=4, VLOOKUP(H359, Wage_Info!$B$2:$AD$55, 5, FALSE)), C359=2015, _xlfn.IFS(E359=1, VLOOKUP(H359, Wage_Info!$B$2:$AD$55, 6, FALSE), E359=2, VLOOKUP(H359, Wage_Info!$B$2:$AD$55, 7, FALSE), E359=3, VLOOKUP(H359, Wage_Info!$B$2:$AD$55, 8, FALSE), E359=4, VLOOKUP(H359, Wage_Info!$B$2:$AD$55, 9, FALSE)), C359=2016, _xlfn.IFS(E359=1, VLOOKUP(H359, Wage_Info!$B$2:$AD$55, 10, FALSE), E359=2, VLOOKUP(H359, Wage_Info!$B$2:$AD$55, 11, FALSE), E359=3, VLOOKUP(H359, Wage_Info!$B$2:$AD$55, 12, FALSE), E359=4, VLOOKUP(H359, Wage_Info!$B$2:$AD$55, 13, FALSE)), C359=2017, _xlfn.IFS(E359=1, VLOOKUP(H359, Wage_Info!$B$2:$AD$55, 14, FALSE), E359=2, VLOOKUP(H359, Wage_Info!$B$2:$AD$55, 15, FALSE)))</f>
        <v>#N/A</v>
      </c>
      <c r="Z359" s="8" t="e">
        <f>_xlfn.IFS(C359=2014, _xlfn.IFS(E359=1, VLOOKUP(H359, Wage_Info!$B$2:$AD$55, 16, FALSE), E359=2, VLOOKUP(H359, Wage_Info!$B$2:$AD$55, 17, FALSE), E359=3, VLOOKUP(H359, Wage_Info!$B$2:$AD$55, 18, FALSE), E359=4, VLOOKUP(H359, Wage_Info!$B$2:$AD$55, 19, FALSE)), C359=2015, _xlfn.IFS(E359=1, VLOOKUP(H359, Wage_Info!$B$2:$AD$55, 20, FALSE), E359=2, VLOOKUP(H359, Wage_Info!$B$2:$AD$55, 21, FALSE), E359=3, VLOOKUP(H359, Wage_Info!$B$2:$AD$55, 22, FALSE), E359=4, VLOOKUP(H359, Wage_Info!$B$2:$AD$55, 23, FALSE)), C359=2016, _xlfn.IFS(E359=1, VLOOKUP(H359, Wage_Info!$B$2:$AD$55, 24, FALSE), E359=2, VLOOKUP(H359, Wage_Info!$B$2:$AD$55, 25, FALSE), E359=3, VLOOKUP(H359, Wage_Info!$B$2:$AD$55, 26, FALSE), E359=4, VLOOKUP(H359, Wage_Info!$B$2:$AD$55, 27, FALSE)), C359=2017, _xlfn.IFS(E359=1, VLOOKUP(H359, Wage_Info!$B$2:$AD$55, 28, FALSE), E359=2, VLOOKUP(H359, Wage_Info!$B$2:$AD$55, 29, FALSE)))</f>
        <v>#N/A</v>
      </c>
      <c r="AA359" s="16" t="e">
        <f t="shared" si="44"/>
        <v>#N/A</v>
      </c>
      <c r="AB359">
        <f>Key!C386</f>
        <v>1</v>
      </c>
      <c r="AC359">
        <f t="shared" si="45"/>
        <v>1</v>
      </c>
      <c r="AD359">
        <f t="shared" si="46"/>
        <v>0</v>
      </c>
      <c r="AE359">
        <f t="shared" si="47"/>
        <v>1</v>
      </c>
    </row>
    <row r="360" spans="1:31" x14ac:dyDescent="0.3">
      <c r="A360">
        <v>402</v>
      </c>
      <c r="B360">
        <v>82</v>
      </c>
      <c r="C360">
        <v>2013</v>
      </c>
      <c r="D360">
        <v>3</v>
      </c>
      <c r="E360">
        <f t="shared" si="40"/>
        <v>1</v>
      </c>
      <c r="F360">
        <v>2015</v>
      </c>
      <c r="G360" t="s">
        <v>187</v>
      </c>
      <c r="H360" s="13">
        <f>VALUE(IF(G360="foreign",53,SUBSTITUTE(G360,G360,VLOOKUP(G360,Key!$F$2:$G$55,2,))))</f>
        <v>53</v>
      </c>
      <c r="I360" t="s">
        <v>187</v>
      </c>
      <c r="J360">
        <f>VALUE(_xlfn.IFS(I360="foreign",53,I360="fictional",54,NOT(OR(I360="foreign",I360="fictional")),SUBSTITUTE(I360,I360,VLOOKUP(I360,Key!$F$2:$G$55,2,))))</f>
        <v>53</v>
      </c>
      <c r="K360">
        <f t="shared" si="41"/>
        <v>1</v>
      </c>
      <c r="L360">
        <f>VLOOKUP(H360, Key!$G$2:$J$54, 2)</f>
        <v>0</v>
      </c>
      <c r="M360">
        <f>VLOOKUP(J360, Key!$G$2:$J$54, 2)</f>
        <v>0</v>
      </c>
      <c r="N360">
        <f>VLOOKUP("*"&amp;G360&amp;"*",Key!$M$2:$N$6,2,FALSE)</f>
        <v>0</v>
      </c>
      <c r="O360">
        <f>VLOOKUP("*"&amp;G360&amp;"*",Key!$Q$2:$R$11,2,FALSE)</f>
        <v>0</v>
      </c>
      <c r="P360">
        <v>2816</v>
      </c>
      <c r="Q360" s="8">
        <v>40000000</v>
      </c>
      <c r="R360" t="s">
        <v>244</v>
      </c>
      <c r="S360">
        <f>VLOOKUP(R360, Key!$T$2:$U$27, 2, FALSE)</f>
        <v>8</v>
      </c>
      <c r="T360">
        <f t="shared" si="42"/>
        <v>1</v>
      </c>
      <c r="U360">
        <f>_xlfn.IFS(F360=2017, VLOOKUP(H360, 'State Pop'!$B$2:$F$55,5),F360=2016, VLOOKUP(H360, 'State Pop'!$B$2:$F$55,4), F360=2015, VLOOKUP(H360, 'State Pop'!$B$2:$F$55,3), F360=2014, VLOOKUP(H360, 'State Pop'!$B$2:$F$55,2))</f>
        <v>0</v>
      </c>
      <c r="V360" t="e">
        <f>_xlfn.IFS(C360=2014, _xlfn.IFS(D360=1, VLOOKUP(H360, Film_Workers!$B$2:$AR$55, 2, FALSE), D360=2, VLOOKUP(H360, Film_Workers!$B$2:$AR$55, 3, FALSE), D360=3, VLOOKUP(H360, Film_Workers!$B$2:$AR$55, 4, FALSE), D360=4, VLOOKUP(H360, Film_Workers!$B$2:$AR$55, 5, FALSE), D360=5, VLOOKUP(H360, Film_Workers!$B$2:$AR$55, 6, FALSE), D360=6, VLOOKUP(H360, Film_Workers!$B$2:$AR$55, 7, FALSE), D360=7, VLOOKUP(H360, Film_Workers!$B$2:$AR$55, 8, FALSE), D360=8, VLOOKUP(H360, Film_Workers!$B$2:$AR$55, 9, FALSE), D360=9, VLOOKUP(H360, Film_Workers!$B$2:$AR$55, 10, FALSE), D360=10, VLOOKUP(H360, Film_Workers!$B$2:$AR$55, 11, FALSE), D360=11, VLOOKUP(H360, Film_Workers!$B$2:$AR$55, 12, FALSE), D360=12, VLOOKUP(H360, Film_Workers!$B$2:$AR$55, 13, FALSE)), C360=2015, _xlfn.IFS(D360=1, VLOOKUP(H360, Film_Workers!$B$2:$AR$55, 14, FALSE), D360=2, VLOOKUP(H360, Film_Workers!$B$2:$AR$55, 15, FALSE), D360=3, VLOOKUP(H360, Film_Workers!$B$2:$AR$55, 16, FALSE), D360=4, VLOOKUP(H360, Film_Workers!$B$2:$AR$55, 17, FALSE), D360=5, VLOOKUP(H360, Film_Workers!$B$2:$AR$55, 18, FALSE), D360=6, VLOOKUP(H360, Film_Workers!$B$2:$AR$55, 19, FALSE), D360=7, VLOOKUP(H360, Film_Workers!$B$2:$AR$55, 20, FALSE), D360=8, VLOOKUP(H360, Film_Workers!$B$2:$AR$55, 21, FALSE), D360=9, VLOOKUP(H360, Film_Workers!$B$2:$AR$55, 22, FALSE), D360=10, VLOOKUP(H360, Film_Workers!$B$2:$AR$55, 23, FALSE), D360=11, VLOOKUP(H360, Film_Workers!$B$2:$AR$55, 24, FALSE), D360=12, VLOOKUP(H360, Film_Workers!$B$2:$AR$55, 25, FALSE)), C360=2016, _xlfn.IFS(D360=1, VLOOKUP(H360, Film_Workers!$B$2:$AR$55, 26, FALSE), D360=2, VLOOKUP(H360, Film_Workers!$B$2:$AR$55, 27, FALSE), D360=3, VLOOKUP(H360, Film_Workers!$B$2:$AR$55, 28, FALSE), D360=4, VLOOKUP(H360, Film_Workers!$B$2:$AR$55, 29, FALSE), D360=5, VLOOKUP(H360, Film_Workers!$B$2:$AR$55, 30, FALSE), D360=6, VLOOKUP(H360, Film_Workers!$B$2:$AR$55, 31, FALSE), D360=7, VLOOKUP(H360, Film_Workers!$B$2:$AR$55, 32, FALSE), D360=8, VLOOKUP(H360, Film_Workers!$B$2:$AR$55, 33, FALSE), D360=9, VLOOKUP(H360, Film_Workers!$B$2:$AR$55, 34, FALSE), D360=10, VLOOKUP(H360, Film_Workers!$B$2:$AR$55, 35, FALSE), D360=11, VLOOKUP(H360, Film_Workers!$B$2:$AR$55, 36, FALSE), D360=12, VLOOKUP(H360, Film_Workers!$B$2:$AR$55, 37, FALSE)), C360=2017, _xlfn.IFS(D360=1, VLOOKUP(H360, Film_Workers!$B$2:$AR$55, 38, FALSE), D360=2, VLOOKUP(H360, Film_Workers!$B$2:$AR$55, 39, FALSE), D360=3, VLOOKUP(H360, Film_Workers!$B$2:$AR$55, 40, FALSE), D360=4, VLOOKUP(H360, Film_Workers!$B$2:$AR$55, 41, FALSE), D360=5, VLOOKUP(H360, Film_Workers!$B$2:$AR$55, 42, FALSE), D360=6, VLOOKUP(H360, Film_Workers!$B$2:$AR$55, 43)))</f>
        <v>#N/A</v>
      </c>
      <c r="W360" t="e">
        <f>_xlfn.IFS(C360=2014, _xlfn.IFS(D360=1, VLOOKUP(H360, Priv_Workers!$B$2:$AR$55, 2, FALSE), D360=2, VLOOKUP(H360, Priv_Workers!$B$2:$AR$55, 3, FALSE), D360=3, VLOOKUP(H360, Priv_Workers!$B$2:$AR$55, 4, FALSE), D360=4, VLOOKUP(H360, Priv_Workers!$B$2:$AR$55, 5, FALSE), D360=5, VLOOKUP(H360, Priv_Workers!$B$2:$AR$55, 6, FALSE), D360=6, VLOOKUP(H360, Priv_Workers!$B$2:$AR$55, 7, FALSE), D360=7, VLOOKUP(H360, Priv_Workers!$B$2:$AR$55, 8, FALSE), D360=8, VLOOKUP(H360, Priv_Workers!$B$2:$AR$55, 9, FALSE), D360=9, VLOOKUP(H360, Priv_Workers!$B$2:$AR$55, 10, FALSE), D360=10, VLOOKUP(H360, Priv_Workers!$B$2:$AR$55, 11, FALSE), D360=11, VLOOKUP(H360, Priv_Workers!$B$2:$AR$55, 12, FALSE), D360=12, VLOOKUP(H360, Priv_Workers!$B$2:$AR$55, 13, FALSE)), C360=2015, _xlfn.IFS(D360=1, VLOOKUP(H360, Priv_Workers!$B$2:$AR$55, 14, FALSE), D360=2, VLOOKUP(H360, Priv_Workers!$B$2:$AR$55, 15, FALSE), D360=3, VLOOKUP(H360, Priv_Workers!$B$2:$AR$55, 16, FALSE), D360=4, VLOOKUP(H360, Priv_Workers!$B$2:$AR$55, 17, FALSE), D360=5, VLOOKUP(H360, Priv_Workers!$B$2:$AR$55, 18, FALSE), D360=6, VLOOKUP(H360, Priv_Workers!$B$2:$AR$55, 19, FALSE), D360=7, VLOOKUP(H360, Priv_Workers!$B$2:$AR$55, 20, FALSE), D360=8, VLOOKUP(H360, Priv_Workers!$B$2:$AR$55, 21, FALSE), D360=9, VLOOKUP(H360, Priv_Workers!$B$2:$AR$55, 22, FALSE), D360=10, VLOOKUP(H360, Priv_Workers!$B$2:$AR$55, 23, FALSE), D360=11, VLOOKUP(H360, Priv_Workers!$B$2:$AR$55, 24, FALSE), D360=12, VLOOKUP(H360, Priv_Workers!$B$2:$AR$55, 25, FALSE)), C360=2016, _xlfn.IFS(D360=1, VLOOKUP(H360, Priv_Workers!$B$2:$AR$55, 26, FALSE), D360=2, VLOOKUP(H360, Priv_Workers!$B$2:$AR$55, 27, FALSE), D360=3, VLOOKUP(H360, Priv_Workers!$B$2:$AR$55, 28, FALSE), D360=4, VLOOKUP(H360, Priv_Workers!$B$2:$AR$55, 29, FALSE), D360=5, VLOOKUP(H360, Priv_Workers!$B$2:$AR$55, 30, FALSE), D360=6, VLOOKUP(H360, Priv_Workers!$B$2:$AR$55, 31, FALSE), D360=7, VLOOKUP(H360, Priv_Workers!$B$2:$AR$55, 32, FALSE), D360=8, VLOOKUP(H360, Priv_Workers!$B$2:$AR$55, 33, FALSE), D360=9, VLOOKUP(H360, Priv_Workers!$B$2:$AR$55, 34, FALSE), D360=10, VLOOKUP(H360, Priv_Workers!$B$2:$AR$55, 35, FALSE), D360=11, VLOOKUP(H360, Priv_Workers!$B$2:$AR$55, 36, FALSE), D360=12, VLOOKUP(H360, Priv_Workers!$B$2:$AR$55, 37, FALSE)), C360=2017, _xlfn.IFS(D360=1, VLOOKUP(H360, Priv_Workers!$B$2:$AR$55, 38, FALSE), D360=2, VLOOKUP(H360, Priv_Workers!$B$2:$AR$55, 39, FALSE), D360=3, VLOOKUP(H360, Priv_Workers!$B$2:$AR$55, 40, FALSE), D360=4, VLOOKUP(H360, Priv_Workers!$B$2:$AR$55, 41, FALSE), D360=5, VLOOKUP(H360, Priv_Workers!$B$2:$AR$55, 42, FALSE), D360=6, VLOOKUP(H360, Priv_Workers!$B$2:$AR$55, 43)))</f>
        <v>#N/A</v>
      </c>
      <c r="X360" s="15" t="e">
        <f t="shared" si="43"/>
        <v>#N/A</v>
      </c>
      <c r="Y360" s="8" t="e">
        <f>_xlfn.IFS(C360=2014, _xlfn.IFS(E360=1, VLOOKUP(H360, Wage_Info!$B$2:$AD$55, 2, FALSE), E360=2, VLOOKUP(H360, Wage_Info!$B$2:$AD$55, 3, FALSE), E360=3, VLOOKUP(H360, Wage_Info!$B$2:$AD$55, 4, FALSE), E360=4, VLOOKUP(H360, Wage_Info!$B$2:$AD$55, 5, FALSE)), C360=2015, _xlfn.IFS(E360=1, VLOOKUP(H360, Wage_Info!$B$2:$AD$55, 6, FALSE), E360=2, VLOOKUP(H360, Wage_Info!$B$2:$AD$55, 7, FALSE), E360=3, VLOOKUP(H360, Wage_Info!$B$2:$AD$55, 8, FALSE), E360=4, VLOOKUP(H360, Wage_Info!$B$2:$AD$55, 9, FALSE)), C360=2016, _xlfn.IFS(E360=1, VLOOKUP(H360, Wage_Info!$B$2:$AD$55, 10, FALSE), E360=2, VLOOKUP(H360, Wage_Info!$B$2:$AD$55, 11, FALSE), E360=3, VLOOKUP(H360, Wage_Info!$B$2:$AD$55, 12, FALSE), E360=4, VLOOKUP(H360, Wage_Info!$B$2:$AD$55, 13, FALSE)), C360=2017, _xlfn.IFS(E360=1, VLOOKUP(H360, Wage_Info!$B$2:$AD$55, 14, FALSE), E360=2, VLOOKUP(H360, Wage_Info!$B$2:$AD$55, 15, FALSE)))</f>
        <v>#N/A</v>
      </c>
      <c r="Z360" s="8" t="e">
        <f>_xlfn.IFS(C360=2014, _xlfn.IFS(E360=1, VLOOKUP(H360, Wage_Info!$B$2:$AD$55, 16, FALSE), E360=2, VLOOKUP(H360, Wage_Info!$B$2:$AD$55, 17, FALSE), E360=3, VLOOKUP(H360, Wage_Info!$B$2:$AD$55, 18, FALSE), E360=4, VLOOKUP(H360, Wage_Info!$B$2:$AD$55, 19, FALSE)), C360=2015, _xlfn.IFS(E360=1, VLOOKUP(H360, Wage_Info!$B$2:$AD$55, 20, FALSE), E360=2, VLOOKUP(H360, Wage_Info!$B$2:$AD$55, 21, FALSE), E360=3, VLOOKUP(H360, Wage_Info!$B$2:$AD$55, 22, FALSE), E360=4, VLOOKUP(H360, Wage_Info!$B$2:$AD$55, 23, FALSE)), C360=2016, _xlfn.IFS(E360=1, VLOOKUP(H360, Wage_Info!$B$2:$AD$55, 24, FALSE), E360=2, VLOOKUP(H360, Wage_Info!$B$2:$AD$55, 25, FALSE), E360=3, VLOOKUP(H360, Wage_Info!$B$2:$AD$55, 26, FALSE), E360=4, VLOOKUP(H360, Wage_Info!$B$2:$AD$55, 27, FALSE)), C360=2017, _xlfn.IFS(E360=1, VLOOKUP(H360, Wage_Info!$B$2:$AD$55, 28, FALSE), E360=2, VLOOKUP(H360, Wage_Info!$B$2:$AD$55, 29, FALSE)))</f>
        <v>#N/A</v>
      </c>
      <c r="AA360" s="16" t="e">
        <f t="shared" si="44"/>
        <v>#N/A</v>
      </c>
      <c r="AB360">
        <f>Key!C403</f>
        <v>1</v>
      </c>
      <c r="AC360">
        <f t="shared" si="45"/>
        <v>0</v>
      </c>
      <c r="AD360">
        <f t="shared" si="46"/>
        <v>0</v>
      </c>
      <c r="AE360">
        <f t="shared" si="47"/>
        <v>0</v>
      </c>
    </row>
    <row r="361" spans="1:31" x14ac:dyDescent="0.3">
      <c r="A361">
        <v>148</v>
      </c>
      <c r="B361">
        <v>148</v>
      </c>
      <c r="C361">
        <v>2013</v>
      </c>
      <c r="D361">
        <v>4</v>
      </c>
      <c r="E361">
        <f t="shared" si="40"/>
        <v>2</v>
      </c>
      <c r="F361">
        <v>2016</v>
      </c>
      <c r="G361" t="s">
        <v>41</v>
      </c>
      <c r="H361" s="13">
        <f>VALUE(IF(G361="foreign",53,SUBSTITUTE(G361,G361,VLOOKUP(G361,Key!$F$2:$G$55,2,))))</f>
        <v>32</v>
      </c>
      <c r="I361" t="s">
        <v>41</v>
      </c>
      <c r="J361">
        <f>VALUE(_xlfn.IFS(I361="foreign",53,I361="fictional",54,NOT(OR(I361="foreign",I361="fictional")),SUBSTITUTE(I361,I361,VLOOKUP(I361,Key!$F$2:$G$55,2,))))</f>
        <v>32</v>
      </c>
      <c r="K361">
        <f t="shared" si="41"/>
        <v>1</v>
      </c>
      <c r="L361">
        <f>VLOOKUP(H361, Key!$G$2:$J$54, 2)</f>
        <v>3</v>
      </c>
      <c r="M361">
        <f>VLOOKUP(J361, Key!$G$2:$J$54, 2)</f>
        <v>3</v>
      </c>
      <c r="N361">
        <f>VLOOKUP("*"&amp;G361&amp;"*",Key!$M$2:$N$6,2,FALSE)</f>
        <v>4</v>
      </c>
      <c r="O361">
        <f>VLOOKUP("*"&amp;G361&amp;"*",Key!$Q$2:$R$11,2,FALSE)</f>
        <v>4</v>
      </c>
      <c r="P361">
        <v>1210</v>
      </c>
      <c r="Q361" s="8">
        <v>25000000</v>
      </c>
      <c r="R361" t="s">
        <v>337</v>
      </c>
      <c r="S361">
        <f>VLOOKUP(R361, Key!$T$2:$U$17, 2, FALSE)</f>
        <v>15</v>
      </c>
      <c r="T361">
        <f t="shared" si="42"/>
        <v>1</v>
      </c>
      <c r="U361">
        <f>_xlfn.IFS(F361=2017, VLOOKUP(H361, 'State Pop'!$B$2:$F$55,5),F361=2016, VLOOKUP(H361, 'State Pop'!$B$2:$F$55,4), F361=2015, VLOOKUP(H361, 'State Pop'!$B$2:$F$55,3), F361=2014, VLOOKUP(H361, 'State Pop'!$B$2:$F$55,2))</f>
        <v>2085432</v>
      </c>
      <c r="V361" t="e">
        <f>_xlfn.IFS(C361=2014, _xlfn.IFS(D361=1, VLOOKUP(H361, Film_Workers!$B$2:$AR$55, 2, FALSE), D361=2, VLOOKUP(H361, Film_Workers!$B$2:$AR$55, 3, FALSE), D361=3, VLOOKUP(H361, Film_Workers!$B$2:$AR$55, 4, FALSE), D361=4, VLOOKUP(H361, Film_Workers!$B$2:$AR$55, 5, FALSE), D361=5, VLOOKUP(H361, Film_Workers!$B$2:$AR$55, 6, FALSE), D361=6, VLOOKUP(H361, Film_Workers!$B$2:$AR$55, 7, FALSE), D361=7, VLOOKUP(H361, Film_Workers!$B$2:$AR$55, 8, FALSE), D361=8, VLOOKUP(H361, Film_Workers!$B$2:$AR$55, 9, FALSE), D361=9, VLOOKUP(H361, Film_Workers!$B$2:$AR$55, 10, FALSE), D361=10, VLOOKUP(H361, Film_Workers!$B$2:$AR$55, 11, FALSE), D361=11, VLOOKUP(H361, Film_Workers!$B$2:$AR$55, 12, FALSE), D361=12, VLOOKUP(H361, Film_Workers!$B$2:$AR$55, 13, FALSE)), C361=2015, _xlfn.IFS(D361=1, VLOOKUP(H361, Film_Workers!$B$2:$AR$55, 14, FALSE), D361=2, VLOOKUP(H361, Film_Workers!$B$2:$AR$55, 15, FALSE), D361=3, VLOOKUP(H361, Film_Workers!$B$2:$AR$55, 16, FALSE), D361=4, VLOOKUP(H361, Film_Workers!$B$2:$AR$55, 17, FALSE), D361=5, VLOOKUP(H361, Film_Workers!$B$2:$AR$55, 18, FALSE), D361=6, VLOOKUP(H361, Film_Workers!$B$2:$AR$55, 19, FALSE), D361=7, VLOOKUP(H361, Film_Workers!$B$2:$AR$55, 20, FALSE), D361=8, VLOOKUP(H361, Film_Workers!$B$2:$AR$55, 21, FALSE), D361=9, VLOOKUP(H361, Film_Workers!$B$2:$AR$55, 22, FALSE), D361=10, VLOOKUP(H361, Film_Workers!$B$2:$AR$55, 23, FALSE), D361=11, VLOOKUP(H361, Film_Workers!$B$2:$AR$55, 24, FALSE), D361=12, VLOOKUP(H361, Film_Workers!$B$2:$AR$55, 25, FALSE)), C361=2016, _xlfn.IFS(D361=1, VLOOKUP(H361, Film_Workers!$B$2:$AR$55, 26, FALSE), D361=2, VLOOKUP(H361, Film_Workers!$B$2:$AR$55, 27, FALSE), D361=3, VLOOKUP(H361, Film_Workers!$B$2:$AR$55, 28, FALSE), D361=4, VLOOKUP(H361, Film_Workers!$B$2:$AR$55, 29, FALSE), D361=5, VLOOKUP(H361, Film_Workers!$B$2:$AR$55, 30, FALSE), D361=6, VLOOKUP(H361, Film_Workers!$B$2:$AR$55, 31, FALSE), D361=7, VLOOKUP(H361, Film_Workers!$B$2:$AR$55, 32, FALSE), D361=8, VLOOKUP(H361, Film_Workers!$B$2:$AR$55, 33, FALSE), D361=9, VLOOKUP(H361, Film_Workers!$B$2:$AR$55, 34, FALSE), D361=10, VLOOKUP(H361, Film_Workers!$B$2:$AR$55, 35, FALSE), D361=11, VLOOKUP(H361, Film_Workers!$B$2:$AR$55, 36, FALSE), D361=12, VLOOKUP(H361, Film_Workers!$B$2:$AR$55, 37, FALSE)), C361=2017, _xlfn.IFS(D361=1, VLOOKUP(H361, Film_Workers!$B$2:$AR$55, 38, FALSE), D361=2, VLOOKUP(H361, Film_Workers!$B$2:$AR$55, 39, FALSE), D361=3, VLOOKUP(H361, Film_Workers!$B$2:$AR$55, 40, FALSE), D361=4, VLOOKUP(H361, Film_Workers!$B$2:$AR$55, 41, FALSE), D361=5, VLOOKUP(H361, Film_Workers!$B$2:$AR$55, 42, FALSE), D361=6, VLOOKUP(H361, Film_Workers!$B$2:$AR$55, 43)))</f>
        <v>#N/A</v>
      </c>
      <c r="W361" t="e">
        <f>_xlfn.IFS(C361=2014, _xlfn.IFS(D361=1, VLOOKUP(H361, Priv_Workers!$B$2:$AR$55, 2, FALSE), D361=2, VLOOKUP(H361, Priv_Workers!$B$2:$AR$55, 3, FALSE), D361=3, VLOOKUP(H361, Priv_Workers!$B$2:$AR$55, 4, FALSE), D361=4, VLOOKUP(H361, Priv_Workers!$B$2:$AR$55, 5, FALSE), D361=5, VLOOKUP(H361, Priv_Workers!$B$2:$AR$55, 6, FALSE), D361=6, VLOOKUP(H361, Priv_Workers!$B$2:$AR$55, 7, FALSE), D361=7, VLOOKUP(H361, Priv_Workers!$B$2:$AR$55, 8, FALSE), D361=8, VLOOKUP(H361, Priv_Workers!$B$2:$AR$55, 9, FALSE), D361=9, VLOOKUP(H361, Priv_Workers!$B$2:$AR$55, 10, FALSE), D361=10, VLOOKUP(H361, Priv_Workers!$B$2:$AR$55, 11, FALSE), D361=11, VLOOKUP(H361, Priv_Workers!$B$2:$AR$55, 12, FALSE), D361=12, VLOOKUP(H361, Priv_Workers!$B$2:$AR$55, 13, FALSE)), C361=2015, _xlfn.IFS(D361=1, VLOOKUP(H361, Priv_Workers!$B$2:$AR$55, 14, FALSE), D361=2, VLOOKUP(H361, Priv_Workers!$B$2:$AR$55, 15, FALSE), D361=3, VLOOKUP(H361, Priv_Workers!$B$2:$AR$55, 16, FALSE), D361=4, VLOOKUP(H361, Priv_Workers!$B$2:$AR$55, 17, FALSE), D361=5, VLOOKUP(H361, Priv_Workers!$B$2:$AR$55, 18, FALSE), D361=6, VLOOKUP(H361, Priv_Workers!$B$2:$AR$55, 19, FALSE), D361=7, VLOOKUP(H361, Priv_Workers!$B$2:$AR$55, 20, FALSE), D361=8, VLOOKUP(H361, Priv_Workers!$B$2:$AR$55, 21, FALSE), D361=9, VLOOKUP(H361, Priv_Workers!$B$2:$AR$55, 22, FALSE), D361=10, VLOOKUP(H361, Priv_Workers!$B$2:$AR$55, 23, FALSE), D361=11, VLOOKUP(H361, Priv_Workers!$B$2:$AR$55, 24, FALSE), D361=12, VLOOKUP(H361, Priv_Workers!$B$2:$AR$55, 25, FALSE)), C361=2016, _xlfn.IFS(D361=1, VLOOKUP(H361, Priv_Workers!$B$2:$AR$55, 26, FALSE), D361=2, VLOOKUP(H361, Priv_Workers!$B$2:$AR$55, 27, FALSE), D361=3, VLOOKUP(H361, Priv_Workers!$B$2:$AR$55, 28, FALSE), D361=4, VLOOKUP(H361, Priv_Workers!$B$2:$AR$55, 29, FALSE), D361=5, VLOOKUP(H361, Priv_Workers!$B$2:$AR$55, 30, FALSE), D361=6, VLOOKUP(H361, Priv_Workers!$B$2:$AR$55, 31, FALSE), D361=7, VLOOKUP(H361, Priv_Workers!$B$2:$AR$55, 32, FALSE), D361=8, VLOOKUP(H361, Priv_Workers!$B$2:$AR$55, 33, FALSE), D361=9, VLOOKUP(H361, Priv_Workers!$B$2:$AR$55, 34, FALSE), D361=10, VLOOKUP(H361, Priv_Workers!$B$2:$AR$55, 35, FALSE), D361=11, VLOOKUP(H361, Priv_Workers!$B$2:$AR$55, 36, FALSE), D361=12, VLOOKUP(H361, Priv_Workers!$B$2:$AR$55, 37, FALSE)), C361=2017, _xlfn.IFS(D361=1, VLOOKUP(H361, Priv_Workers!$B$2:$AR$55, 38, FALSE), D361=2, VLOOKUP(H361, Priv_Workers!$B$2:$AR$55, 39, FALSE), D361=3, VLOOKUP(H361, Priv_Workers!$B$2:$AR$55, 40, FALSE), D361=4, VLOOKUP(H361, Priv_Workers!$B$2:$AR$55, 41, FALSE), D361=5, VLOOKUP(H361, Priv_Workers!$B$2:$AR$55, 42, FALSE), D361=6, VLOOKUP(H361, Priv_Workers!$B$2:$AR$55, 43)))</f>
        <v>#N/A</v>
      </c>
      <c r="X361" s="15" t="e">
        <f t="shared" si="43"/>
        <v>#N/A</v>
      </c>
      <c r="Y361" s="8" t="e">
        <f>_xlfn.IFS(C361=2014, _xlfn.IFS(E361=1, VLOOKUP(H361, Wage_Info!$B$2:$AD$55, 2, FALSE), E361=2, VLOOKUP(H361, Wage_Info!$B$2:$AD$55, 3, FALSE), E361=3, VLOOKUP(H361, Wage_Info!$B$2:$AD$55, 4, FALSE), E361=4, VLOOKUP(H361, Wage_Info!$B$2:$AD$55, 5, FALSE)), C361=2015, _xlfn.IFS(E361=1, VLOOKUP(H361, Wage_Info!$B$2:$AD$55, 6, FALSE), E361=2, VLOOKUP(H361, Wage_Info!$B$2:$AD$55, 7, FALSE), E361=3, VLOOKUP(H361, Wage_Info!$B$2:$AD$55, 8, FALSE), E361=4, VLOOKUP(H361, Wage_Info!$B$2:$AD$55, 9, FALSE)), C361=2016, _xlfn.IFS(E361=1, VLOOKUP(H361, Wage_Info!$B$2:$AD$55, 10, FALSE), E361=2, VLOOKUP(H361, Wage_Info!$B$2:$AD$55, 11, FALSE), E361=3, VLOOKUP(H361, Wage_Info!$B$2:$AD$55, 12, FALSE), E361=4, VLOOKUP(H361, Wage_Info!$B$2:$AD$55, 13, FALSE)), C361=2017, _xlfn.IFS(E361=1, VLOOKUP(H361, Wage_Info!$B$2:$AD$55, 14, FALSE), E361=2, VLOOKUP(H361, Wage_Info!$B$2:$AD$55, 15, FALSE)))</f>
        <v>#N/A</v>
      </c>
      <c r="Z361" s="8" t="e">
        <f>_xlfn.IFS(C361=2014, _xlfn.IFS(E361=1, VLOOKUP(H361, Wage_Info!$B$2:$AD$55, 16, FALSE), E361=2, VLOOKUP(H361, Wage_Info!$B$2:$AD$55, 17, FALSE), E361=3, VLOOKUP(H361, Wage_Info!$B$2:$AD$55, 18, FALSE), E361=4, VLOOKUP(H361, Wage_Info!$B$2:$AD$55, 19, FALSE)), C361=2015, _xlfn.IFS(E361=1, VLOOKUP(H361, Wage_Info!$B$2:$AD$55, 20, FALSE), E361=2, VLOOKUP(H361, Wage_Info!$B$2:$AD$55, 21, FALSE), E361=3, VLOOKUP(H361, Wage_Info!$B$2:$AD$55, 22, FALSE), E361=4, VLOOKUP(H361, Wage_Info!$B$2:$AD$55, 23, FALSE)), C361=2016, _xlfn.IFS(E361=1, VLOOKUP(H361, Wage_Info!$B$2:$AD$55, 24, FALSE), E361=2, VLOOKUP(H361, Wage_Info!$B$2:$AD$55, 25, FALSE), E361=3, VLOOKUP(H361, Wage_Info!$B$2:$AD$55, 26, FALSE), E361=4, VLOOKUP(H361, Wage_Info!$B$2:$AD$55, 27, FALSE)), C361=2017, _xlfn.IFS(E361=1, VLOOKUP(H361, Wage_Info!$B$2:$AD$55, 28, FALSE), E361=2, VLOOKUP(H361, Wage_Info!$B$2:$AD$55, 29, FALSE)))</f>
        <v>#N/A</v>
      </c>
      <c r="AA361" s="16" t="e">
        <f t="shared" si="44"/>
        <v>#N/A</v>
      </c>
      <c r="AB361">
        <f>Key!C149</f>
        <v>1</v>
      </c>
      <c r="AC361">
        <f t="shared" si="45"/>
        <v>0</v>
      </c>
      <c r="AD361">
        <f t="shared" si="46"/>
        <v>0</v>
      </c>
      <c r="AE361">
        <f t="shared" si="47"/>
        <v>0</v>
      </c>
    </row>
    <row r="362" spans="1:31" x14ac:dyDescent="0.3">
      <c r="A362">
        <v>373</v>
      </c>
      <c r="B362">
        <v>53</v>
      </c>
      <c r="C362">
        <v>2013</v>
      </c>
      <c r="D362">
        <v>4</v>
      </c>
      <c r="E362">
        <f t="shared" si="40"/>
        <v>2</v>
      </c>
      <c r="F362">
        <v>2015</v>
      </c>
      <c r="G362" t="s">
        <v>187</v>
      </c>
      <c r="H362" s="13">
        <f>VALUE(IF(G362="foreign",53,SUBSTITUTE(G362,G362,VLOOKUP(G362,Key!$F$2:$G$55,2,))))</f>
        <v>53</v>
      </c>
      <c r="I362" t="s">
        <v>216</v>
      </c>
      <c r="J362">
        <f>VALUE(_xlfn.IFS(I362="foreign",53,I362="fictional",54,NOT(OR(I362="foreign",I362="fictional")),SUBSTITUTE(I362,I362,VLOOKUP(I362,Key!$F$2:$G$55,2,))))</f>
        <v>54</v>
      </c>
      <c r="K362">
        <f t="shared" si="41"/>
        <v>0</v>
      </c>
      <c r="L362">
        <f>VLOOKUP(H362, Key!$G$2:$J$54, 2)</f>
        <v>0</v>
      </c>
      <c r="M362">
        <f>VLOOKUP(J362, Key!$G$2:$J$54, 2)</f>
        <v>0</v>
      </c>
      <c r="N362">
        <f>VLOOKUP("*"&amp;G362&amp;"*",Key!$M$2:$N$6,2,FALSE)</f>
        <v>0</v>
      </c>
      <c r="O362">
        <f>VLOOKUP("*"&amp;G362&amp;"*",Key!$Q$2:$R$11,2,FALSE)</f>
        <v>0</v>
      </c>
      <c r="P362">
        <v>3181</v>
      </c>
      <c r="Q362" s="8">
        <v>176000000</v>
      </c>
      <c r="R362" t="s">
        <v>176</v>
      </c>
      <c r="S362">
        <f>VLOOKUP(R362, Key!$T$2:$U$27, 2, FALSE)</f>
        <v>3</v>
      </c>
      <c r="T362">
        <f t="shared" si="42"/>
        <v>0</v>
      </c>
      <c r="U362">
        <f>_xlfn.IFS(F362=2017, VLOOKUP(H362, 'State Pop'!$B$2:$F$55,5),F362=2016, VLOOKUP(H362, 'State Pop'!$B$2:$F$55,4), F362=2015, VLOOKUP(H362, 'State Pop'!$B$2:$F$55,3), F362=2014, VLOOKUP(H362, 'State Pop'!$B$2:$F$55,2))</f>
        <v>0</v>
      </c>
      <c r="V362" t="e">
        <f>_xlfn.IFS(C362=2014, _xlfn.IFS(D362=1, VLOOKUP(H362, Film_Workers!$B$2:$AR$55, 2, FALSE), D362=2, VLOOKUP(H362, Film_Workers!$B$2:$AR$55, 3, FALSE), D362=3, VLOOKUP(H362, Film_Workers!$B$2:$AR$55, 4, FALSE), D362=4, VLOOKUP(H362, Film_Workers!$B$2:$AR$55, 5, FALSE), D362=5, VLOOKUP(H362, Film_Workers!$B$2:$AR$55, 6, FALSE), D362=6, VLOOKUP(H362, Film_Workers!$B$2:$AR$55, 7, FALSE), D362=7, VLOOKUP(H362, Film_Workers!$B$2:$AR$55, 8, FALSE), D362=8, VLOOKUP(H362, Film_Workers!$B$2:$AR$55, 9, FALSE), D362=9, VLOOKUP(H362, Film_Workers!$B$2:$AR$55, 10, FALSE), D362=10, VLOOKUP(H362, Film_Workers!$B$2:$AR$55, 11, FALSE), D362=11, VLOOKUP(H362, Film_Workers!$B$2:$AR$55, 12, FALSE), D362=12, VLOOKUP(H362, Film_Workers!$B$2:$AR$55, 13, FALSE)), C362=2015, _xlfn.IFS(D362=1, VLOOKUP(H362, Film_Workers!$B$2:$AR$55, 14, FALSE), D362=2, VLOOKUP(H362, Film_Workers!$B$2:$AR$55, 15, FALSE), D362=3, VLOOKUP(H362, Film_Workers!$B$2:$AR$55, 16, FALSE), D362=4, VLOOKUP(H362, Film_Workers!$B$2:$AR$55, 17, FALSE), D362=5, VLOOKUP(H362, Film_Workers!$B$2:$AR$55, 18, FALSE), D362=6, VLOOKUP(H362, Film_Workers!$B$2:$AR$55, 19, FALSE), D362=7, VLOOKUP(H362, Film_Workers!$B$2:$AR$55, 20, FALSE), D362=8, VLOOKUP(H362, Film_Workers!$B$2:$AR$55, 21, FALSE), D362=9, VLOOKUP(H362, Film_Workers!$B$2:$AR$55, 22, FALSE), D362=10, VLOOKUP(H362, Film_Workers!$B$2:$AR$55, 23, FALSE), D362=11, VLOOKUP(H362, Film_Workers!$B$2:$AR$55, 24, FALSE), D362=12, VLOOKUP(H362, Film_Workers!$B$2:$AR$55, 25, FALSE)), C362=2016, _xlfn.IFS(D362=1, VLOOKUP(H362, Film_Workers!$B$2:$AR$55, 26, FALSE), D362=2, VLOOKUP(H362, Film_Workers!$B$2:$AR$55, 27, FALSE), D362=3, VLOOKUP(H362, Film_Workers!$B$2:$AR$55, 28, FALSE), D362=4, VLOOKUP(H362, Film_Workers!$B$2:$AR$55, 29, FALSE), D362=5, VLOOKUP(H362, Film_Workers!$B$2:$AR$55, 30, FALSE), D362=6, VLOOKUP(H362, Film_Workers!$B$2:$AR$55, 31, FALSE), D362=7, VLOOKUP(H362, Film_Workers!$B$2:$AR$55, 32, FALSE), D362=8, VLOOKUP(H362, Film_Workers!$B$2:$AR$55, 33, FALSE), D362=9, VLOOKUP(H362, Film_Workers!$B$2:$AR$55, 34, FALSE), D362=10, VLOOKUP(H362, Film_Workers!$B$2:$AR$55, 35, FALSE), D362=11, VLOOKUP(H362, Film_Workers!$B$2:$AR$55, 36, FALSE), D362=12, VLOOKUP(H362, Film_Workers!$B$2:$AR$55, 37, FALSE)), C362=2017, _xlfn.IFS(D362=1, VLOOKUP(H362, Film_Workers!$B$2:$AR$55, 38, FALSE), D362=2, VLOOKUP(H362, Film_Workers!$B$2:$AR$55, 39, FALSE), D362=3, VLOOKUP(H362, Film_Workers!$B$2:$AR$55, 40, FALSE), D362=4, VLOOKUP(H362, Film_Workers!$B$2:$AR$55, 41, FALSE), D362=5, VLOOKUP(H362, Film_Workers!$B$2:$AR$55, 42, FALSE), D362=6, VLOOKUP(H362, Film_Workers!$B$2:$AR$55, 43)))</f>
        <v>#N/A</v>
      </c>
      <c r="W362" t="e">
        <f>_xlfn.IFS(C362=2014, _xlfn.IFS(D362=1, VLOOKUP(H362, Priv_Workers!$B$2:$AR$55, 2, FALSE), D362=2, VLOOKUP(H362, Priv_Workers!$B$2:$AR$55, 3, FALSE), D362=3, VLOOKUP(H362, Priv_Workers!$B$2:$AR$55, 4, FALSE), D362=4, VLOOKUP(H362, Priv_Workers!$B$2:$AR$55, 5, FALSE), D362=5, VLOOKUP(H362, Priv_Workers!$B$2:$AR$55, 6, FALSE), D362=6, VLOOKUP(H362, Priv_Workers!$B$2:$AR$55, 7, FALSE), D362=7, VLOOKUP(H362, Priv_Workers!$B$2:$AR$55, 8, FALSE), D362=8, VLOOKUP(H362, Priv_Workers!$B$2:$AR$55, 9, FALSE), D362=9, VLOOKUP(H362, Priv_Workers!$B$2:$AR$55, 10, FALSE), D362=10, VLOOKUP(H362, Priv_Workers!$B$2:$AR$55, 11, FALSE), D362=11, VLOOKUP(H362, Priv_Workers!$B$2:$AR$55, 12, FALSE), D362=12, VLOOKUP(H362, Priv_Workers!$B$2:$AR$55, 13, FALSE)), C362=2015, _xlfn.IFS(D362=1, VLOOKUP(H362, Priv_Workers!$B$2:$AR$55, 14, FALSE), D362=2, VLOOKUP(H362, Priv_Workers!$B$2:$AR$55, 15, FALSE), D362=3, VLOOKUP(H362, Priv_Workers!$B$2:$AR$55, 16, FALSE), D362=4, VLOOKUP(H362, Priv_Workers!$B$2:$AR$55, 17, FALSE), D362=5, VLOOKUP(H362, Priv_Workers!$B$2:$AR$55, 18, FALSE), D362=6, VLOOKUP(H362, Priv_Workers!$B$2:$AR$55, 19, FALSE), D362=7, VLOOKUP(H362, Priv_Workers!$B$2:$AR$55, 20, FALSE), D362=8, VLOOKUP(H362, Priv_Workers!$B$2:$AR$55, 21, FALSE), D362=9, VLOOKUP(H362, Priv_Workers!$B$2:$AR$55, 22, FALSE), D362=10, VLOOKUP(H362, Priv_Workers!$B$2:$AR$55, 23, FALSE), D362=11, VLOOKUP(H362, Priv_Workers!$B$2:$AR$55, 24, FALSE), D362=12, VLOOKUP(H362, Priv_Workers!$B$2:$AR$55, 25, FALSE)), C362=2016, _xlfn.IFS(D362=1, VLOOKUP(H362, Priv_Workers!$B$2:$AR$55, 26, FALSE), D362=2, VLOOKUP(H362, Priv_Workers!$B$2:$AR$55, 27, FALSE), D362=3, VLOOKUP(H362, Priv_Workers!$B$2:$AR$55, 28, FALSE), D362=4, VLOOKUP(H362, Priv_Workers!$B$2:$AR$55, 29, FALSE), D362=5, VLOOKUP(H362, Priv_Workers!$B$2:$AR$55, 30, FALSE), D362=6, VLOOKUP(H362, Priv_Workers!$B$2:$AR$55, 31, FALSE), D362=7, VLOOKUP(H362, Priv_Workers!$B$2:$AR$55, 32, FALSE), D362=8, VLOOKUP(H362, Priv_Workers!$B$2:$AR$55, 33, FALSE), D362=9, VLOOKUP(H362, Priv_Workers!$B$2:$AR$55, 34, FALSE), D362=10, VLOOKUP(H362, Priv_Workers!$B$2:$AR$55, 35, FALSE), D362=11, VLOOKUP(H362, Priv_Workers!$B$2:$AR$55, 36, FALSE), D362=12, VLOOKUP(H362, Priv_Workers!$B$2:$AR$55, 37, FALSE)), C362=2017, _xlfn.IFS(D362=1, VLOOKUP(H362, Priv_Workers!$B$2:$AR$55, 38, FALSE), D362=2, VLOOKUP(H362, Priv_Workers!$B$2:$AR$55, 39, FALSE), D362=3, VLOOKUP(H362, Priv_Workers!$B$2:$AR$55, 40, FALSE), D362=4, VLOOKUP(H362, Priv_Workers!$B$2:$AR$55, 41, FALSE), D362=5, VLOOKUP(H362, Priv_Workers!$B$2:$AR$55, 42, FALSE), D362=6, VLOOKUP(H362, Priv_Workers!$B$2:$AR$55, 43)))</f>
        <v>#N/A</v>
      </c>
      <c r="X362" s="15" t="e">
        <f t="shared" si="43"/>
        <v>#N/A</v>
      </c>
      <c r="Y362" s="8" t="e">
        <f>_xlfn.IFS(C362=2014, _xlfn.IFS(E362=1, VLOOKUP(H362, Wage_Info!$B$2:$AD$55, 2, FALSE), E362=2, VLOOKUP(H362, Wage_Info!$B$2:$AD$55, 3, FALSE), E362=3, VLOOKUP(H362, Wage_Info!$B$2:$AD$55, 4, FALSE), E362=4, VLOOKUP(H362, Wage_Info!$B$2:$AD$55, 5, FALSE)), C362=2015, _xlfn.IFS(E362=1, VLOOKUP(H362, Wage_Info!$B$2:$AD$55, 6, FALSE), E362=2, VLOOKUP(H362, Wage_Info!$B$2:$AD$55, 7, FALSE), E362=3, VLOOKUP(H362, Wage_Info!$B$2:$AD$55, 8, FALSE), E362=4, VLOOKUP(H362, Wage_Info!$B$2:$AD$55, 9, FALSE)), C362=2016, _xlfn.IFS(E362=1, VLOOKUP(H362, Wage_Info!$B$2:$AD$55, 10, FALSE), E362=2, VLOOKUP(H362, Wage_Info!$B$2:$AD$55, 11, FALSE), E362=3, VLOOKUP(H362, Wage_Info!$B$2:$AD$55, 12, FALSE), E362=4, VLOOKUP(H362, Wage_Info!$B$2:$AD$55, 13, FALSE)), C362=2017, _xlfn.IFS(E362=1, VLOOKUP(H362, Wage_Info!$B$2:$AD$55, 14, FALSE), E362=2, VLOOKUP(H362, Wage_Info!$B$2:$AD$55, 15, FALSE)))</f>
        <v>#N/A</v>
      </c>
      <c r="Z362" s="8" t="e">
        <f>_xlfn.IFS(C362=2014, _xlfn.IFS(E362=1, VLOOKUP(H362, Wage_Info!$B$2:$AD$55, 16, FALSE), E362=2, VLOOKUP(H362, Wage_Info!$B$2:$AD$55, 17, FALSE), E362=3, VLOOKUP(H362, Wage_Info!$B$2:$AD$55, 18, FALSE), E362=4, VLOOKUP(H362, Wage_Info!$B$2:$AD$55, 19, FALSE)), C362=2015, _xlfn.IFS(E362=1, VLOOKUP(H362, Wage_Info!$B$2:$AD$55, 20, FALSE), E362=2, VLOOKUP(H362, Wage_Info!$B$2:$AD$55, 21, FALSE), E362=3, VLOOKUP(H362, Wage_Info!$B$2:$AD$55, 22, FALSE), E362=4, VLOOKUP(H362, Wage_Info!$B$2:$AD$55, 23, FALSE)), C362=2016, _xlfn.IFS(E362=1, VLOOKUP(H362, Wage_Info!$B$2:$AD$55, 24, FALSE), E362=2, VLOOKUP(H362, Wage_Info!$B$2:$AD$55, 25, FALSE), E362=3, VLOOKUP(H362, Wage_Info!$B$2:$AD$55, 26, FALSE), E362=4, VLOOKUP(H362, Wage_Info!$B$2:$AD$55, 27, FALSE)), C362=2017, _xlfn.IFS(E362=1, VLOOKUP(H362, Wage_Info!$B$2:$AD$55, 28, FALSE), E362=2, VLOOKUP(H362, Wage_Info!$B$2:$AD$55, 29, FALSE)))</f>
        <v>#N/A</v>
      </c>
      <c r="AA362" s="16" t="e">
        <f t="shared" si="44"/>
        <v>#N/A</v>
      </c>
      <c r="AB362">
        <f>Key!C374</f>
        <v>1</v>
      </c>
      <c r="AC362">
        <f t="shared" si="45"/>
        <v>0</v>
      </c>
      <c r="AD362">
        <f t="shared" si="46"/>
        <v>0</v>
      </c>
      <c r="AE362">
        <f t="shared" si="47"/>
        <v>0</v>
      </c>
    </row>
    <row r="363" spans="1:31" x14ac:dyDescent="0.3">
      <c r="A363">
        <v>419</v>
      </c>
      <c r="B363">
        <v>99</v>
      </c>
      <c r="C363">
        <v>2013</v>
      </c>
      <c r="D363">
        <v>5</v>
      </c>
      <c r="E363">
        <f t="shared" si="40"/>
        <v>2</v>
      </c>
      <c r="F363">
        <v>2015</v>
      </c>
      <c r="G363" t="s">
        <v>187</v>
      </c>
      <c r="H363" s="13">
        <f>VALUE(IF(G363="foreign",53,SUBSTITUTE(G363,G363,VLOOKUP(G363,Key!$F$2:$G$55,2,))))</f>
        <v>53</v>
      </c>
      <c r="I363" t="s">
        <v>187</v>
      </c>
      <c r="J363">
        <f>VALUE(_xlfn.IFS(I363="foreign",53,I363="fictional",54,NOT(OR(I363="foreign",I363="fictional")),SUBSTITUTE(I363,I363,VLOOKUP(I363,Key!$F$2:$G$55,2,))))</f>
        <v>53</v>
      </c>
      <c r="K363">
        <f t="shared" si="41"/>
        <v>1</v>
      </c>
      <c r="L363">
        <f>VLOOKUP(H363, Key!$G$2:$J$54, 2)</f>
        <v>0</v>
      </c>
      <c r="M363">
        <f>VLOOKUP(J363, Key!$G$2:$J$54, 2)</f>
        <v>0</v>
      </c>
      <c r="N363">
        <f>VLOOKUP("*"&amp;G363&amp;"*",Key!$M$2:$N$6,2,FALSE)</f>
        <v>0</v>
      </c>
      <c r="O363">
        <f>VLOOKUP("*"&amp;G363&amp;"*",Key!$Q$2:$R$11,2,FALSE)</f>
        <v>0</v>
      </c>
      <c r="P363">
        <v>2568</v>
      </c>
      <c r="Q363" s="8">
        <v>70000000</v>
      </c>
      <c r="R363" t="s">
        <v>174</v>
      </c>
      <c r="S363">
        <f>VLOOKUP(R363, Key!$T$2:$U$27, 2, FALSE)</f>
        <v>1</v>
      </c>
      <c r="T363">
        <f t="shared" si="42"/>
        <v>0</v>
      </c>
      <c r="U363">
        <f>_xlfn.IFS(F363=2017, VLOOKUP(H363, 'State Pop'!$B$2:$F$55,5),F363=2016, VLOOKUP(H363, 'State Pop'!$B$2:$F$55,4), F363=2015, VLOOKUP(H363, 'State Pop'!$B$2:$F$55,3), F363=2014, VLOOKUP(H363, 'State Pop'!$B$2:$F$55,2))</f>
        <v>0</v>
      </c>
      <c r="V363" t="e">
        <f>_xlfn.IFS(C363=2014, _xlfn.IFS(D363=1, VLOOKUP(H363, Film_Workers!$B$2:$AR$55, 2, FALSE), D363=2, VLOOKUP(H363, Film_Workers!$B$2:$AR$55, 3, FALSE), D363=3, VLOOKUP(H363, Film_Workers!$B$2:$AR$55, 4, FALSE), D363=4, VLOOKUP(H363, Film_Workers!$B$2:$AR$55, 5, FALSE), D363=5, VLOOKUP(H363, Film_Workers!$B$2:$AR$55, 6, FALSE), D363=6, VLOOKUP(H363, Film_Workers!$B$2:$AR$55, 7, FALSE), D363=7, VLOOKUP(H363, Film_Workers!$B$2:$AR$55, 8, FALSE), D363=8, VLOOKUP(H363, Film_Workers!$B$2:$AR$55, 9, FALSE), D363=9, VLOOKUP(H363, Film_Workers!$B$2:$AR$55, 10, FALSE), D363=10, VLOOKUP(H363, Film_Workers!$B$2:$AR$55, 11, FALSE), D363=11, VLOOKUP(H363, Film_Workers!$B$2:$AR$55, 12, FALSE), D363=12, VLOOKUP(H363, Film_Workers!$B$2:$AR$55, 13, FALSE)), C363=2015, _xlfn.IFS(D363=1, VLOOKUP(H363, Film_Workers!$B$2:$AR$55, 14, FALSE), D363=2, VLOOKUP(H363, Film_Workers!$B$2:$AR$55, 15, FALSE), D363=3, VLOOKUP(H363, Film_Workers!$B$2:$AR$55, 16, FALSE), D363=4, VLOOKUP(H363, Film_Workers!$B$2:$AR$55, 17, FALSE), D363=5, VLOOKUP(H363, Film_Workers!$B$2:$AR$55, 18, FALSE), D363=6, VLOOKUP(H363, Film_Workers!$B$2:$AR$55, 19, FALSE), D363=7, VLOOKUP(H363, Film_Workers!$B$2:$AR$55, 20, FALSE), D363=8, VLOOKUP(H363, Film_Workers!$B$2:$AR$55, 21, FALSE), D363=9, VLOOKUP(H363, Film_Workers!$B$2:$AR$55, 22, FALSE), D363=10, VLOOKUP(H363, Film_Workers!$B$2:$AR$55, 23, FALSE), D363=11, VLOOKUP(H363, Film_Workers!$B$2:$AR$55, 24, FALSE), D363=12, VLOOKUP(H363, Film_Workers!$B$2:$AR$55, 25, FALSE)), C363=2016, _xlfn.IFS(D363=1, VLOOKUP(H363, Film_Workers!$B$2:$AR$55, 26, FALSE), D363=2, VLOOKUP(H363, Film_Workers!$B$2:$AR$55, 27, FALSE), D363=3, VLOOKUP(H363, Film_Workers!$B$2:$AR$55, 28, FALSE), D363=4, VLOOKUP(H363, Film_Workers!$B$2:$AR$55, 29, FALSE), D363=5, VLOOKUP(H363, Film_Workers!$B$2:$AR$55, 30, FALSE), D363=6, VLOOKUP(H363, Film_Workers!$B$2:$AR$55, 31, FALSE), D363=7, VLOOKUP(H363, Film_Workers!$B$2:$AR$55, 32, FALSE), D363=8, VLOOKUP(H363, Film_Workers!$B$2:$AR$55, 33, FALSE), D363=9, VLOOKUP(H363, Film_Workers!$B$2:$AR$55, 34, FALSE), D363=10, VLOOKUP(H363, Film_Workers!$B$2:$AR$55, 35, FALSE), D363=11, VLOOKUP(H363, Film_Workers!$B$2:$AR$55, 36, FALSE), D363=12, VLOOKUP(H363, Film_Workers!$B$2:$AR$55, 37, FALSE)), C363=2017, _xlfn.IFS(D363=1, VLOOKUP(H363, Film_Workers!$B$2:$AR$55, 38, FALSE), D363=2, VLOOKUP(H363, Film_Workers!$B$2:$AR$55, 39, FALSE), D363=3, VLOOKUP(H363, Film_Workers!$B$2:$AR$55, 40, FALSE), D363=4, VLOOKUP(H363, Film_Workers!$B$2:$AR$55, 41, FALSE), D363=5, VLOOKUP(H363, Film_Workers!$B$2:$AR$55, 42, FALSE), D363=6, VLOOKUP(H363, Film_Workers!$B$2:$AR$55, 43)))</f>
        <v>#N/A</v>
      </c>
      <c r="W363" t="e">
        <f>_xlfn.IFS(C363=2014, _xlfn.IFS(D363=1, VLOOKUP(H363, Priv_Workers!$B$2:$AR$55, 2, FALSE), D363=2, VLOOKUP(H363, Priv_Workers!$B$2:$AR$55, 3, FALSE), D363=3, VLOOKUP(H363, Priv_Workers!$B$2:$AR$55, 4, FALSE), D363=4, VLOOKUP(H363, Priv_Workers!$B$2:$AR$55, 5, FALSE), D363=5, VLOOKUP(H363, Priv_Workers!$B$2:$AR$55, 6, FALSE), D363=6, VLOOKUP(H363, Priv_Workers!$B$2:$AR$55, 7, FALSE), D363=7, VLOOKUP(H363, Priv_Workers!$B$2:$AR$55, 8, FALSE), D363=8, VLOOKUP(H363, Priv_Workers!$B$2:$AR$55, 9, FALSE), D363=9, VLOOKUP(H363, Priv_Workers!$B$2:$AR$55, 10, FALSE), D363=10, VLOOKUP(H363, Priv_Workers!$B$2:$AR$55, 11, FALSE), D363=11, VLOOKUP(H363, Priv_Workers!$B$2:$AR$55, 12, FALSE), D363=12, VLOOKUP(H363, Priv_Workers!$B$2:$AR$55, 13, FALSE)), C363=2015, _xlfn.IFS(D363=1, VLOOKUP(H363, Priv_Workers!$B$2:$AR$55, 14, FALSE), D363=2, VLOOKUP(H363, Priv_Workers!$B$2:$AR$55, 15, FALSE), D363=3, VLOOKUP(H363, Priv_Workers!$B$2:$AR$55, 16, FALSE), D363=4, VLOOKUP(H363, Priv_Workers!$B$2:$AR$55, 17, FALSE), D363=5, VLOOKUP(H363, Priv_Workers!$B$2:$AR$55, 18, FALSE), D363=6, VLOOKUP(H363, Priv_Workers!$B$2:$AR$55, 19, FALSE), D363=7, VLOOKUP(H363, Priv_Workers!$B$2:$AR$55, 20, FALSE), D363=8, VLOOKUP(H363, Priv_Workers!$B$2:$AR$55, 21, FALSE), D363=9, VLOOKUP(H363, Priv_Workers!$B$2:$AR$55, 22, FALSE), D363=10, VLOOKUP(H363, Priv_Workers!$B$2:$AR$55, 23, FALSE), D363=11, VLOOKUP(H363, Priv_Workers!$B$2:$AR$55, 24, FALSE), D363=12, VLOOKUP(H363, Priv_Workers!$B$2:$AR$55, 25, FALSE)), C363=2016, _xlfn.IFS(D363=1, VLOOKUP(H363, Priv_Workers!$B$2:$AR$55, 26, FALSE), D363=2, VLOOKUP(H363, Priv_Workers!$B$2:$AR$55, 27, FALSE), D363=3, VLOOKUP(H363, Priv_Workers!$B$2:$AR$55, 28, FALSE), D363=4, VLOOKUP(H363, Priv_Workers!$B$2:$AR$55, 29, FALSE), D363=5, VLOOKUP(H363, Priv_Workers!$B$2:$AR$55, 30, FALSE), D363=6, VLOOKUP(H363, Priv_Workers!$B$2:$AR$55, 31, FALSE), D363=7, VLOOKUP(H363, Priv_Workers!$B$2:$AR$55, 32, FALSE), D363=8, VLOOKUP(H363, Priv_Workers!$B$2:$AR$55, 33, FALSE), D363=9, VLOOKUP(H363, Priv_Workers!$B$2:$AR$55, 34, FALSE), D363=10, VLOOKUP(H363, Priv_Workers!$B$2:$AR$55, 35, FALSE), D363=11, VLOOKUP(H363, Priv_Workers!$B$2:$AR$55, 36, FALSE), D363=12, VLOOKUP(H363, Priv_Workers!$B$2:$AR$55, 37, FALSE)), C363=2017, _xlfn.IFS(D363=1, VLOOKUP(H363, Priv_Workers!$B$2:$AR$55, 38, FALSE), D363=2, VLOOKUP(H363, Priv_Workers!$B$2:$AR$55, 39, FALSE), D363=3, VLOOKUP(H363, Priv_Workers!$B$2:$AR$55, 40, FALSE), D363=4, VLOOKUP(H363, Priv_Workers!$B$2:$AR$55, 41, FALSE), D363=5, VLOOKUP(H363, Priv_Workers!$B$2:$AR$55, 42, FALSE), D363=6, VLOOKUP(H363, Priv_Workers!$B$2:$AR$55, 43)))</f>
        <v>#N/A</v>
      </c>
      <c r="X363" s="15" t="e">
        <f t="shared" si="43"/>
        <v>#N/A</v>
      </c>
      <c r="Y363" s="8" t="e">
        <f>_xlfn.IFS(C363=2014, _xlfn.IFS(E363=1, VLOOKUP(H363, Wage_Info!$B$2:$AD$55, 2, FALSE), E363=2, VLOOKUP(H363, Wage_Info!$B$2:$AD$55, 3, FALSE), E363=3, VLOOKUP(H363, Wage_Info!$B$2:$AD$55, 4, FALSE), E363=4, VLOOKUP(H363, Wage_Info!$B$2:$AD$55, 5, FALSE)), C363=2015, _xlfn.IFS(E363=1, VLOOKUP(H363, Wage_Info!$B$2:$AD$55, 6, FALSE), E363=2, VLOOKUP(H363, Wage_Info!$B$2:$AD$55, 7, FALSE), E363=3, VLOOKUP(H363, Wage_Info!$B$2:$AD$55, 8, FALSE), E363=4, VLOOKUP(H363, Wage_Info!$B$2:$AD$55, 9, FALSE)), C363=2016, _xlfn.IFS(E363=1, VLOOKUP(H363, Wage_Info!$B$2:$AD$55, 10, FALSE), E363=2, VLOOKUP(H363, Wage_Info!$B$2:$AD$55, 11, FALSE), E363=3, VLOOKUP(H363, Wage_Info!$B$2:$AD$55, 12, FALSE), E363=4, VLOOKUP(H363, Wage_Info!$B$2:$AD$55, 13, FALSE)), C363=2017, _xlfn.IFS(E363=1, VLOOKUP(H363, Wage_Info!$B$2:$AD$55, 14, FALSE), E363=2, VLOOKUP(H363, Wage_Info!$B$2:$AD$55, 15, FALSE)))</f>
        <v>#N/A</v>
      </c>
      <c r="Z363" s="8" t="e">
        <f>_xlfn.IFS(C363=2014, _xlfn.IFS(E363=1, VLOOKUP(H363, Wage_Info!$B$2:$AD$55, 16, FALSE), E363=2, VLOOKUP(H363, Wage_Info!$B$2:$AD$55, 17, FALSE), E363=3, VLOOKUP(H363, Wage_Info!$B$2:$AD$55, 18, FALSE), E363=4, VLOOKUP(H363, Wage_Info!$B$2:$AD$55, 19, FALSE)), C363=2015, _xlfn.IFS(E363=1, VLOOKUP(H363, Wage_Info!$B$2:$AD$55, 20, FALSE), E363=2, VLOOKUP(H363, Wage_Info!$B$2:$AD$55, 21, FALSE), E363=3, VLOOKUP(H363, Wage_Info!$B$2:$AD$55, 22, FALSE), E363=4, VLOOKUP(H363, Wage_Info!$B$2:$AD$55, 23, FALSE)), C363=2016, _xlfn.IFS(E363=1, VLOOKUP(H363, Wage_Info!$B$2:$AD$55, 24, FALSE), E363=2, VLOOKUP(H363, Wage_Info!$B$2:$AD$55, 25, FALSE), E363=3, VLOOKUP(H363, Wage_Info!$B$2:$AD$55, 26, FALSE), E363=4, VLOOKUP(H363, Wage_Info!$B$2:$AD$55, 27, FALSE)), C363=2017, _xlfn.IFS(E363=1, VLOOKUP(H363, Wage_Info!$B$2:$AD$55, 28, FALSE), E363=2, VLOOKUP(H363, Wage_Info!$B$2:$AD$55, 29, FALSE)))</f>
        <v>#N/A</v>
      </c>
      <c r="AA363" s="16" t="e">
        <f t="shared" si="44"/>
        <v>#N/A</v>
      </c>
      <c r="AB363">
        <f>Key!C420</f>
        <v>1</v>
      </c>
      <c r="AC363">
        <f t="shared" si="45"/>
        <v>0</v>
      </c>
      <c r="AD363">
        <f t="shared" si="46"/>
        <v>0</v>
      </c>
      <c r="AE363">
        <f t="shared" si="47"/>
        <v>0</v>
      </c>
    </row>
    <row r="364" spans="1:31" x14ac:dyDescent="0.3">
      <c r="A364">
        <v>396</v>
      </c>
      <c r="B364">
        <v>76</v>
      </c>
      <c r="C364">
        <v>2013</v>
      </c>
      <c r="D364">
        <v>6</v>
      </c>
      <c r="E364">
        <f t="shared" si="40"/>
        <v>2</v>
      </c>
      <c r="F364">
        <v>2015</v>
      </c>
      <c r="G364" t="s">
        <v>293</v>
      </c>
      <c r="H364" s="13">
        <f>VALUE(IF(G364="foreign",53,SUBSTITUTE(G364,G364,VLOOKUP(G364,Key!$F$2:$G$55,2,))))</f>
        <v>19</v>
      </c>
      <c r="I364" t="s">
        <v>216</v>
      </c>
      <c r="J364">
        <f>VALUE(_xlfn.IFS(I364="foreign",53,I364="fictional",54,NOT(OR(I364="foreign",I364="fictional")),SUBSTITUTE(I364,I364,VLOOKUP(I364,Key!$F$2:$G$55,2,))))</f>
        <v>54</v>
      </c>
      <c r="K364">
        <f t="shared" si="41"/>
        <v>0</v>
      </c>
      <c r="L364">
        <f>VLOOKUP(H364, Key!$G$2:$J$54, 2)</f>
        <v>4</v>
      </c>
      <c r="M364">
        <f>VLOOKUP(J364, Key!$G$2:$J$54, 2)</f>
        <v>0</v>
      </c>
      <c r="N364">
        <f>VLOOKUP("*"&amp;G364&amp;"*",Key!$M$2:$N$6,2,FALSE)</f>
        <v>3</v>
      </c>
      <c r="O364">
        <f>VLOOKUP("*"&amp;G364&amp;"*",Key!$Q$2:$R$11,2,FALSE)</f>
        <v>9</v>
      </c>
      <c r="P364">
        <v>2901</v>
      </c>
      <c r="Q364" s="8">
        <v>18000000</v>
      </c>
      <c r="R364" t="s">
        <v>178</v>
      </c>
      <c r="S364">
        <f>VLOOKUP(R364, Key!$T$2:$U$27, 2, FALSE)</f>
        <v>5</v>
      </c>
      <c r="T364">
        <f t="shared" si="42"/>
        <v>0</v>
      </c>
      <c r="U364">
        <f>_xlfn.IFS(F364=2017, VLOOKUP(H364, 'State Pop'!$B$2:$F$55,5),F364=2016, VLOOKUP(H364, 'State Pop'!$B$2:$F$55,4), F364=2015, VLOOKUP(H364, 'State Pop'!$B$2:$F$55,3), F364=2014, VLOOKUP(H364, 'State Pop'!$B$2:$F$55,2))</f>
        <v>4671211</v>
      </c>
      <c r="V364" t="e">
        <f>_xlfn.IFS(C364=2014, _xlfn.IFS(D364=1, VLOOKUP(H364, Film_Workers!$B$2:$AR$55, 2, FALSE), D364=2, VLOOKUP(H364, Film_Workers!$B$2:$AR$55, 3, FALSE), D364=3, VLOOKUP(H364, Film_Workers!$B$2:$AR$55, 4, FALSE), D364=4, VLOOKUP(H364, Film_Workers!$B$2:$AR$55, 5, FALSE), D364=5, VLOOKUP(H364, Film_Workers!$B$2:$AR$55, 6, FALSE), D364=6, VLOOKUP(H364, Film_Workers!$B$2:$AR$55, 7, FALSE), D364=7, VLOOKUP(H364, Film_Workers!$B$2:$AR$55, 8, FALSE), D364=8, VLOOKUP(H364, Film_Workers!$B$2:$AR$55, 9, FALSE), D364=9, VLOOKUP(H364, Film_Workers!$B$2:$AR$55, 10, FALSE), D364=10, VLOOKUP(H364, Film_Workers!$B$2:$AR$55, 11, FALSE), D364=11, VLOOKUP(H364, Film_Workers!$B$2:$AR$55, 12, FALSE), D364=12, VLOOKUP(H364, Film_Workers!$B$2:$AR$55, 13, FALSE)), C364=2015, _xlfn.IFS(D364=1, VLOOKUP(H364, Film_Workers!$B$2:$AR$55, 14, FALSE), D364=2, VLOOKUP(H364, Film_Workers!$B$2:$AR$55, 15, FALSE), D364=3, VLOOKUP(H364, Film_Workers!$B$2:$AR$55, 16, FALSE), D364=4, VLOOKUP(H364, Film_Workers!$B$2:$AR$55, 17, FALSE), D364=5, VLOOKUP(H364, Film_Workers!$B$2:$AR$55, 18, FALSE), D364=6, VLOOKUP(H364, Film_Workers!$B$2:$AR$55, 19, FALSE), D364=7, VLOOKUP(H364, Film_Workers!$B$2:$AR$55, 20, FALSE), D364=8, VLOOKUP(H364, Film_Workers!$B$2:$AR$55, 21, FALSE), D364=9, VLOOKUP(H364, Film_Workers!$B$2:$AR$55, 22, FALSE), D364=10, VLOOKUP(H364, Film_Workers!$B$2:$AR$55, 23, FALSE), D364=11, VLOOKUP(H364, Film_Workers!$B$2:$AR$55, 24, FALSE), D364=12, VLOOKUP(H364, Film_Workers!$B$2:$AR$55, 25, FALSE)), C364=2016, _xlfn.IFS(D364=1, VLOOKUP(H364, Film_Workers!$B$2:$AR$55, 26, FALSE), D364=2, VLOOKUP(H364, Film_Workers!$B$2:$AR$55, 27, FALSE), D364=3, VLOOKUP(H364, Film_Workers!$B$2:$AR$55, 28, FALSE), D364=4, VLOOKUP(H364, Film_Workers!$B$2:$AR$55, 29, FALSE), D364=5, VLOOKUP(H364, Film_Workers!$B$2:$AR$55, 30, FALSE), D364=6, VLOOKUP(H364, Film_Workers!$B$2:$AR$55, 31, FALSE), D364=7, VLOOKUP(H364, Film_Workers!$B$2:$AR$55, 32, FALSE), D364=8, VLOOKUP(H364, Film_Workers!$B$2:$AR$55, 33, FALSE), D364=9, VLOOKUP(H364, Film_Workers!$B$2:$AR$55, 34, FALSE), D364=10, VLOOKUP(H364, Film_Workers!$B$2:$AR$55, 35, FALSE), D364=11, VLOOKUP(H364, Film_Workers!$B$2:$AR$55, 36, FALSE), D364=12, VLOOKUP(H364, Film_Workers!$B$2:$AR$55, 37, FALSE)), C364=2017, _xlfn.IFS(D364=1, VLOOKUP(H364, Film_Workers!$B$2:$AR$55, 38, FALSE), D364=2, VLOOKUP(H364, Film_Workers!$B$2:$AR$55, 39, FALSE), D364=3, VLOOKUP(H364, Film_Workers!$B$2:$AR$55, 40, FALSE), D364=4, VLOOKUP(H364, Film_Workers!$B$2:$AR$55, 41, FALSE), D364=5, VLOOKUP(H364, Film_Workers!$B$2:$AR$55, 42, FALSE), D364=6, VLOOKUP(H364, Film_Workers!$B$2:$AR$55, 43)))</f>
        <v>#N/A</v>
      </c>
      <c r="W364" t="e">
        <f>_xlfn.IFS(C364=2014, _xlfn.IFS(D364=1, VLOOKUP(H364, Priv_Workers!$B$2:$AR$55, 2, FALSE), D364=2, VLOOKUP(H364, Priv_Workers!$B$2:$AR$55, 3, FALSE), D364=3, VLOOKUP(H364, Priv_Workers!$B$2:$AR$55, 4, FALSE), D364=4, VLOOKUP(H364, Priv_Workers!$B$2:$AR$55, 5, FALSE), D364=5, VLOOKUP(H364, Priv_Workers!$B$2:$AR$55, 6, FALSE), D364=6, VLOOKUP(H364, Priv_Workers!$B$2:$AR$55, 7, FALSE), D364=7, VLOOKUP(H364, Priv_Workers!$B$2:$AR$55, 8, FALSE), D364=8, VLOOKUP(H364, Priv_Workers!$B$2:$AR$55, 9, FALSE), D364=9, VLOOKUP(H364, Priv_Workers!$B$2:$AR$55, 10, FALSE), D364=10, VLOOKUP(H364, Priv_Workers!$B$2:$AR$55, 11, FALSE), D364=11, VLOOKUP(H364, Priv_Workers!$B$2:$AR$55, 12, FALSE), D364=12, VLOOKUP(H364, Priv_Workers!$B$2:$AR$55, 13, FALSE)), C364=2015, _xlfn.IFS(D364=1, VLOOKUP(H364, Priv_Workers!$B$2:$AR$55, 14, FALSE), D364=2, VLOOKUP(H364, Priv_Workers!$B$2:$AR$55, 15, FALSE), D364=3, VLOOKUP(H364, Priv_Workers!$B$2:$AR$55, 16, FALSE), D364=4, VLOOKUP(H364, Priv_Workers!$B$2:$AR$55, 17, FALSE), D364=5, VLOOKUP(H364, Priv_Workers!$B$2:$AR$55, 18, FALSE), D364=6, VLOOKUP(H364, Priv_Workers!$B$2:$AR$55, 19, FALSE), D364=7, VLOOKUP(H364, Priv_Workers!$B$2:$AR$55, 20, FALSE), D364=8, VLOOKUP(H364, Priv_Workers!$B$2:$AR$55, 21, FALSE), D364=9, VLOOKUP(H364, Priv_Workers!$B$2:$AR$55, 22, FALSE), D364=10, VLOOKUP(H364, Priv_Workers!$B$2:$AR$55, 23, FALSE), D364=11, VLOOKUP(H364, Priv_Workers!$B$2:$AR$55, 24, FALSE), D364=12, VLOOKUP(H364, Priv_Workers!$B$2:$AR$55, 25, FALSE)), C364=2016, _xlfn.IFS(D364=1, VLOOKUP(H364, Priv_Workers!$B$2:$AR$55, 26, FALSE), D364=2, VLOOKUP(H364, Priv_Workers!$B$2:$AR$55, 27, FALSE), D364=3, VLOOKUP(H364, Priv_Workers!$B$2:$AR$55, 28, FALSE), D364=4, VLOOKUP(H364, Priv_Workers!$B$2:$AR$55, 29, FALSE), D364=5, VLOOKUP(H364, Priv_Workers!$B$2:$AR$55, 30, FALSE), D364=6, VLOOKUP(H364, Priv_Workers!$B$2:$AR$55, 31, FALSE), D364=7, VLOOKUP(H364, Priv_Workers!$B$2:$AR$55, 32, FALSE), D364=8, VLOOKUP(H364, Priv_Workers!$B$2:$AR$55, 33, FALSE), D364=9, VLOOKUP(H364, Priv_Workers!$B$2:$AR$55, 34, FALSE), D364=10, VLOOKUP(H364, Priv_Workers!$B$2:$AR$55, 35, FALSE), D364=11, VLOOKUP(H364, Priv_Workers!$B$2:$AR$55, 36, FALSE), D364=12, VLOOKUP(H364, Priv_Workers!$B$2:$AR$55, 37, FALSE)), C364=2017, _xlfn.IFS(D364=1, VLOOKUP(H364, Priv_Workers!$B$2:$AR$55, 38, FALSE), D364=2, VLOOKUP(H364, Priv_Workers!$B$2:$AR$55, 39, FALSE), D364=3, VLOOKUP(H364, Priv_Workers!$B$2:$AR$55, 40, FALSE), D364=4, VLOOKUP(H364, Priv_Workers!$B$2:$AR$55, 41, FALSE), D364=5, VLOOKUP(H364, Priv_Workers!$B$2:$AR$55, 42, FALSE), D364=6, VLOOKUP(H364, Priv_Workers!$B$2:$AR$55, 43)))</f>
        <v>#N/A</v>
      </c>
      <c r="X364" s="15" t="e">
        <f t="shared" si="43"/>
        <v>#N/A</v>
      </c>
      <c r="Y364" s="8" t="e">
        <f>_xlfn.IFS(C364=2014, _xlfn.IFS(E364=1, VLOOKUP(H364, Wage_Info!$B$2:$AD$55, 2, FALSE), E364=2, VLOOKUP(H364, Wage_Info!$B$2:$AD$55, 3, FALSE), E364=3, VLOOKUP(H364, Wage_Info!$B$2:$AD$55, 4, FALSE), E364=4, VLOOKUP(H364, Wage_Info!$B$2:$AD$55, 5, FALSE)), C364=2015, _xlfn.IFS(E364=1, VLOOKUP(H364, Wage_Info!$B$2:$AD$55, 6, FALSE), E364=2, VLOOKUP(H364, Wage_Info!$B$2:$AD$55, 7, FALSE), E364=3, VLOOKUP(H364, Wage_Info!$B$2:$AD$55, 8, FALSE), E364=4, VLOOKUP(H364, Wage_Info!$B$2:$AD$55, 9, FALSE)), C364=2016, _xlfn.IFS(E364=1, VLOOKUP(H364, Wage_Info!$B$2:$AD$55, 10, FALSE), E364=2, VLOOKUP(H364, Wage_Info!$B$2:$AD$55, 11, FALSE), E364=3, VLOOKUP(H364, Wage_Info!$B$2:$AD$55, 12, FALSE), E364=4, VLOOKUP(H364, Wage_Info!$B$2:$AD$55, 13, FALSE)), C364=2017, _xlfn.IFS(E364=1, VLOOKUP(H364, Wage_Info!$B$2:$AD$55, 14, FALSE), E364=2, VLOOKUP(H364, Wage_Info!$B$2:$AD$55, 15, FALSE)))</f>
        <v>#N/A</v>
      </c>
      <c r="Z364" s="8" t="e">
        <f>_xlfn.IFS(C364=2014, _xlfn.IFS(E364=1, VLOOKUP(H364, Wage_Info!$B$2:$AD$55, 16, FALSE), E364=2, VLOOKUP(H364, Wage_Info!$B$2:$AD$55, 17, FALSE), E364=3, VLOOKUP(H364, Wage_Info!$B$2:$AD$55, 18, FALSE), E364=4, VLOOKUP(H364, Wage_Info!$B$2:$AD$55, 19, FALSE)), C364=2015, _xlfn.IFS(E364=1, VLOOKUP(H364, Wage_Info!$B$2:$AD$55, 20, FALSE), E364=2, VLOOKUP(H364, Wage_Info!$B$2:$AD$55, 21, FALSE), E364=3, VLOOKUP(H364, Wage_Info!$B$2:$AD$55, 22, FALSE), E364=4, VLOOKUP(H364, Wage_Info!$B$2:$AD$55, 23, FALSE)), C364=2016, _xlfn.IFS(E364=1, VLOOKUP(H364, Wage_Info!$B$2:$AD$55, 24, FALSE), E364=2, VLOOKUP(H364, Wage_Info!$B$2:$AD$55, 25, FALSE), E364=3, VLOOKUP(H364, Wage_Info!$B$2:$AD$55, 26, FALSE), E364=4, VLOOKUP(H364, Wage_Info!$B$2:$AD$55, 27, FALSE)), C364=2017, _xlfn.IFS(E364=1, VLOOKUP(H364, Wage_Info!$B$2:$AD$55, 28, FALSE), E364=2, VLOOKUP(H364, Wage_Info!$B$2:$AD$55, 29, FALSE)))</f>
        <v>#N/A</v>
      </c>
      <c r="AA364" s="16" t="e">
        <f t="shared" si="44"/>
        <v>#N/A</v>
      </c>
      <c r="AB364">
        <f>Key!C397</f>
        <v>1</v>
      </c>
      <c r="AC364">
        <f t="shared" si="45"/>
        <v>0</v>
      </c>
      <c r="AD364">
        <f t="shared" si="46"/>
        <v>0</v>
      </c>
      <c r="AE364">
        <f t="shared" si="47"/>
        <v>0</v>
      </c>
    </row>
    <row r="365" spans="1:31" x14ac:dyDescent="0.3">
      <c r="A365">
        <v>397</v>
      </c>
      <c r="B365">
        <v>77</v>
      </c>
      <c r="C365">
        <v>2013</v>
      </c>
      <c r="D365">
        <v>6</v>
      </c>
      <c r="E365">
        <f t="shared" si="40"/>
        <v>2</v>
      </c>
      <c r="F365">
        <v>2015</v>
      </c>
      <c r="G365" t="s">
        <v>284</v>
      </c>
      <c r="H365" s="13">
        <f>VALUE(IF(G365="foreign",53,SUBSTITUTE(G365,G365,VLOOKUP(G365,Key!$F$2:$G$55,2,))))</f>
        <v>11</v>
      </c>
      <c r="I365" t="s">
        <v>216</v>
      </c>
      <c r="J365">
        <f>VALUE(_xlfn.IFS(I365="foreign",53,I365="fictional",54,NOT(OR(I365="foreign",I365="fictional")),SUBSTITUTE(I365,I365,VLOOKUP(I365,Key!$F$2:$G$55,2,))))</f>
        <v>54</v>
      </c>
      <c r="K365">
        <f t="shared" si="41"/>
        <v>0</v>
      </c>
      <c r="L365">
        <f>VLOOKUP(H365, Key!$G$2:$J$54, 2)</f>
        <v>5</v>
      </c>
      <c r="M365">
        <f>VLOOKUP(J365, Key!$G$2:$J$54, 2)</f>
        <v>0</v>
      </c>
      <c r="N365">
        <f>VLOOKUP("*"&amp;G365&amp;"*",Key!$M$2:$N$6,2,FALSE)</f>
        <v>3</v>
      </c>
      <c r="O365">
        <f>VLOOKUP("*"&amp;G365&amp;"*",Key!$Q$2:$R$11,2,FALSE)</f>
        <v>7</v>
      </c>
      <c r="P365">
        <v>2900</v>
      </c>
      <c r="Q365" s="8">
        <v>12000000</v>
      </c>
      <c r="R365" t="s">
        <v>178</v>
      </c>
      <c r="S365">
        <f>VLOOKUP(R365, Key!$T$2:$U$27, 2, FALSE)</f>
        <v>5</v>
      </c>
      <c r="T365">
        <f t="shared" si="42"/>
        <v>0</v>
      </c>
      <c r="U365">
        <f>_xlfn.IFS(F365=2017, VLOOKUP(H365, 'State Pop'!$B$2:$F$55,5),F365=2016, VLOOKUP(H365, 'State Pop'!$B$2:$F$55,4), F365=2015, VLOOKUP(H365, 'State Pop'!$B$2:$F$55,3), F365=2014, VLOOKUP(H365, 'State Pop'!$B$2:$F$55,2))</f>
        <v>10199533</v>
      </c>
      <c r="V365" t="e">
        <f>_xlfn.IFS(C365=2014, _xlfn.IFS(D365=1, VLOOKUP(H365, Film_Workers!$B$2:$AR$55, 2, FALSE), D365=2, VLOOKUP(H365, Film_Workers!$B$2:$AR$55, 3, FALSE), D365=3, VLOOKUP(H365, Film_Workers!$B$2:$AR$55, 4, FALSE), D365=4, VLOOKUP(H365, Film_Workers!$B$2:$AR$55, 5, FALSE), D365=5, VLOOKUP(H365, Film_Workers!$B$2:$AR$55, 6, FALSE), D365=6, VLOOKUP(H365, Film_Workers!$B$2:$AR$55, 7, FALSE), D365=7, VLOOKUP(H365, Film_Workers!$B$2:$AR$55, 8, FALSE), D365=8, VLOOKUP(H365, Film_Workers!$B$2:$AR$55, 9, FALSE), D365=9, VLOOKUP(H365, Film_Workers!$B$2:$AR$55, 10, FALSE), D365=10, VLOOKUP(H365, Film_Workers!$B$2:$AR$55, 11, FALSE), D365=11, VLOOKUP(H365, Film_Workers!$B$2:$AR$55, 12, FALSE), D365=12, VLOOKUP(H365, Film_Workers!$B$2:$AR$55, 13, FALSE)), C365=2015, _xlfn.IFS(D365=1, VLOOKUP(H365, Film_Workers!$B$2:$AR$55, 14, FALSE), D365=2, VLOOKUP(H365, Film_Workers!$B$2:$AR$55, 15, FALSE), D365=3, VLOOKUP(H365, Film_Workers!$B$2:$AR$55, 16, FALSE), D365=4, VLOOKUP(H365, Film_Workers!$B$2:$AR$55, 17, FALSE), D365=5, VLOOKUP(H365, Film_Workers!$B$2:$AR$55, 18, FALSE), D365=6, VLOOKUP(H365, Film_Workers!$B$2:$AR$55, 19, FALSE), D365=7, VLOOKUP(H365, Film_Workers!$B$2:$AR$55, 20, FALSE), D365=8, VLOOKUP(H365, Film_Workers!$B$2:$AR$55, 21, FALSE), D365=9, VLOOKUP(H365, Film_Workers!$B$2:$AR$55, 22, FALSE), D365=10, VLOOKUP(H365, Film_Workers!$B$2:$AR$55, 23, FALSE), D365=11, VLOOKUP(H365, Film_Workers!$B$2:$AR$55, 24, FALSE), D365=12, VLOOKUP(H365, Film_Workers!$B$2:$AR$55, 25, FALSE)), C365=2016, _xlfn.IFS(D365=1, VLOOKUP(H365, Film_Workers!$B$2:$AR$55, 26, FALSE), D365=2, VLOOKUP(H365, Film_Workers!$B$2:$AR$55, 27, FALSE), D365=3, VLOOKUP(H365, Film_Workers!$B$2:$AR$55, 28, FALSE), D365=4, VLOOKUP(H365, Film_Workers!$B$2:$AR$55, 29, FALSE), D365=5, VLOOKUP(H365, Film_Workers!$B$2:$AR$55, 30, FALSE), D365=6, VLOOKUP(H365, Film_Workers!$B$2:$AR$55, 31, FALSE), D365=7, VLOOKUP(H365, Film_Workers!$B$2:$AR$55, 32, FALSE), D365=8, VLOOKUP(H365, Film_Workers!$B$2:$AR$55, 33, FALSE), D365=9, VLOOKUP(H365, Film_Workers!$B$2:$AR$55, 34, FALSE), D365=10, VLOOKUP(H365, Film_Workers!$B$2:$AR$55, 35, FALSE), D365=11, VLOOKUP(H365, Film_Workers!$B$2:$AR$55, 36, FALSE), D365=12, VLOOKUP(H365, Film_Workers!$B$2:$AR$55, 37, FALSE)), C365=2017, _xlfn.IFS(D365=1, VLOOKUP(H365, Film_Workers!$B$2:$AR$55, 38, FALSE), D365=2, VLOOKUP(H365, Film_Workers!$B$2:$AR$55, 39, FALSE), D365=3, VLOOKUP(H365, Film_Workers!$B$2:$AR$55, 40, FALSE), D365=4, VLOOKUP(H365, Film_Workers!$B$2:$AR$55, 41, FALSE), D365=5, VLOOKUP(H365, Film_Workers!$B$2:$AR$55, 42, FALSE), D365=6, VLOOKUP(H365, Film_Workers!$B$2:$AR$55, 43)))</f>
        <v>#N/A</v>
      </c>
      <c r="W365" t="e">
        <f>_xlfn.IFS(C365=2014, _xlfn.IFS(D365=1, VLOOKUP(H365, Priv_Workers!$B$2:$AR$55, 2, FALSE), D365=2, VLOOKUP(H365, Priv_Workers!$B$2:$AR$55, 3, FALSE), D365=3, VLOOKUP(H365, Priv_Workers!$B$2:$AR$55, 4, FALSE), D365=4, VLOOKUP(H365, Priv_Workers!$B$2:$AR$55, 5, FALSE), D365=5, VLOOKUP(H365, Priv_Workers!$B$2:$AR$55, 6, FALSE), D365=6, VLOOKUP(H365, Priv_Workers!$B$2:$AR$55, 7, FALSE), D365=7, VLOOKUP(H365, Priv_Workers!$B$2:$AR$55, 8, FALSE), D365=8, VLOOKUP(H365, Priv_Workers!$B$2:$AR$55, 9, FALSE), D365=9, VLOOKUP(H365, Priv_Workers!$B$2:$AR$55, 10, FALSE), D365=10, VLOOKUP(H365, Priv_Workers!$B$2:$AR$55, 11, FALSE), D365=11, VLOOKUP(H365, Priv_Workers!$B$2:$AR$55, 12, FALSE), D365=12, VLOOKUP(H365, Priv_Workers!$B$2:$AR$55, 13, FALSE)), C365=2015, _xlfn.IFS(D365=1, VLOOKUP(H365, Priv_Workers!$B$2:$AR$55, 14, FALSE), D365=2, VLOOKUP(H365, Priv_Workers!$B$2:$AR$55, 15, FALSE), D365=3, VLOOKUP(H365, Priv_Workers!$B$2:$AR$55, 16, FALSE), D365=4, VLOOKUP(H365, Priv_Workers!$B$2:$AR$55, 17, FALSE), D365=5, VLOOKUP(H365, Priv_Workers!$B$2:$AR$55, 18, FALSE), D365=6, VLOOKUP(H365, Priv_Workers!$B$2:$AR$55, 19, FALSE), D365=7, VLOOKUP(H365, Priv_Workers!$B$2:$AR$55, 20, FALSE), D365=8, VLOOKUP(H365, Priv_Workers!$B$2:$AR$55, 21, FALSE), D365=9, VLOOKUP(H365, Priv_Workers!$B$2:$AR$55, 22, FALSE), D365=10, VLOOKUP(H365, Priv_Workers!$B$2:$AR$55, 23, FALSE), D365=11, VLOOKUP(H365, Priv_Workers!$B$2:$AR$55, 24, FALSE), D365=12, VLOOKUP(H365, Priv_Workers!$B$2:$AR$55, 25, FALSE)), C365=2016, _xlfn.IFS(D365=1, VLOOKUP(H365, Priv_Workers!$B$2:$AR$55, 26, FALSE), D365=2, VLOOKUP(H365, Priv_Workers!$B$2:$AR$55, 27, FALSE), D365=3, VLOOKUP(H365, Priv_Workers!$B$2:$AR$55, 28, FALSE), D365=4, VLOOKUP(H365, Priv_Workers!$B$2:$AR$55, 29, FALSE), D365=5, VLOOKUP(H365, Priv_Workers!$B$2:$AR$55, 30, FALSE), D365=6, VLOOKUP(H365, Priv_Workers!$B$2:$AR$55, 31, FALSE), D365=7, VLOOKUP(H365, Priv_Workers!$B$2:$AR$55, 32, FALSE), D365=8, VLOOKUP(H365, Priv_Workers!$B$2:$AR$55, 33, FALSE), D365=9, VLOOKUP(H365, Priv_Workers!$B$2:$AR$55, 34, FALSE), D365=10, VLOOKUP(H365, Priv_Workers!$B$2:$AR$55, 35, FALSE), D365=11, VLOOKUP(H365, Priv_Workers!$B$2:$AR$55, 36, FALSE), D365=12, VLOOKUP(H365, Priv_Workers!$B$2:$AR$55, 37, FALSE)), C365=2017, _xlfn.IFS(D365=1, VLOOKUP(H365, Priv_Workers!$B$2:$AR$55, 38, FALSE), D365=2, VLOOKUP(H365, Priv_Workers!$B$2:$AR$55, 39, FALSE), D365=3, VLOOKUP(H365, Priv_Workers!$B$2:$AR$55, 40, FALSE), D365=4, VLOOKUP(H365, Priv_Workers!$B$2:$AR$55, 41, FALSE), D365=5, VLOOKUP(H365, Priv_Workers!$B$2:$AR$55, 42, FALSE), D365=6, VLOOKUP(H365, Priv_Workers!$B$2:$AR$55, 43)))</f>
        <v>#N/A</v>
      </c>
      <c r="X365" s="15" t="e">
        <f t="shared" si="43"/>
        <v>#N/A</v>
      </c>
      <c r="Y365" s="8" t="e">
        <f>_xlfn.IFS(C365=2014, _xlfn.IFS(E365=1, VLOOKUP(H365, Wage_Info!$B$2:$AD$55, 2, FALSE), E365=2, VLOOKUP(H365, Wage_Info!$B$2:$AD$55, 3, FALSE), E365=3, VLOOKUP(H365, Wage_Info!$B$2:$AD$55, 4, FALSE), E365=4, VLOOKUP(H365, Wage_Info!$B$2:$AD$55, 5, FALSE)), C365=2015, _xlfn.IFS(E365=1, VLOOKUP(H365, Wage_Info!$B$2:$AD$55, 6, FALSE), E365=2, VLOOKUP(H365, Wage_Info!$B$2:$AD$55, 7, FALSE), E365=3, VLOOKUP(H365, Wage_Info!$B$2:$AD$55, 8, FALSE), E365=4, VLOOKUP(H365, Wage_Info!$B$2:$AD$55, 9, FALSE)), C365=2016, _xlfn.IFS(E365=1, VLOOKUP(H365, Wage_Info!$B$2:$AD$55, 10, FALSE), E365=2, VLOOKUP(H365, Wage_Info!$B$2:$AD$55, 11, FALSE), E365=3, VLOOKUP(H365, Wage_Info!$B$2:$AD$55, 12, FALSE), E365=4, VLOOKUP(H365, Wage_Info!$B$2:$AD$55, 13, FALSE)), C365=2017, _xlfn.IFS(E365=1, VLOOKUP(H365, Wage_Info!$B$2:$AD$55, 14, FALSE), E365=2, VLOOKUP(H365, Wage_Info!$B$2:$AD$55, 15, FALSE)))</f>
        <v>#N/A</v>
      </c>
      <c r="Z365" s="8" t="e">
        <f>_xlfn.IFS(C365=2014, _xlfn.IFS(E365=1, VLOOKUP(H365, Wage_Info!$B$2:$AD$55, 16, FALSE), E365=2, VLOOKUP(H365, Wage_Info!$B$2:$AD$55, 17, FALSE), E365=3, VLOOKUP(H365, Wage_Info!$B$2:$AD$55, 18, FALSE), E365=4, VLOOKUP(H365, Wage_Info!$B$2:$AD$55, 19, FALSE)), C365=2015, _xlfn.IFS(E365=1, VLOOKUP(H365, Wage_Info!$B$2:$AD$55, 20, FALSE), E365=2, VLOOKUP(H365, Wage_Info!$B$2:$AD$55, 21, FALSE), E365=3, VLOOKUP(H365, Wage_Info!$B$2:$AD$55, 22, FALSE), E365=4, VLOOKUP(H365, Wage_Info!$B$2:$AD$55, 23, FALSE)), C365=2016, _xlfn.IFS(E365=1, VLOOKUP(H365, Wage_Info!$B$2:$AD$55, 24, FALSE), E365=2, VLOOKUP(H365, Wage_Info!$B$2:$AD$55, 25, FALSE), E365=3, VLOOKUP(H365, Wage_Info!$B$2:$AD$55, 26, FALSE), E365=4, VLOOKUP(H365, Wage_Info!$B$2:$AD$55, 27, FALSE)), C365=2017, _xlfn.IFS(E365=1, VLOOKUP(H365, Wage_Info!$B$2:$AD$55, 28, FALSE), E365=2, VLOOKUP(H365, Wage_Info!$B$2:$AD$55, 29, FALSE)))</f>
        <v>#N/A</v>
      </c>
      <c r="AA365" s="16" t="e">
        <f t="shared" si="44"/>
        <v>#N/A</v>
      </c>
      <c r="AB365">
        <f>Key!C398</f>
        <v>1</v>
      </c>
      <c r="AC365">
        <f t="shared" si="45"/>
        <v>0</v>
      </c>
      <c r="AD365">
        <f t="shared" si="46"/>
        <v>0</v>
      </c>
      <c r="AE365">
        <f t="shared" si="47"/>
        <v>0</v>
      </c>
    </row>
    <row r="366" spans="1:31" x14ac:dyDescent="0.3">
      <c r="A366">
        <v>438</v>
      </c>
      <c r="B366">
        <v>118</v>
      </c>
      <c r="C366">
        <v>2013</v>
      </c>
      <c r="D366">
        <v>7</v>
      </c>
      <c r="E366">
        <f t="shared" si="40"/>
        <v>3</v>
      </c>
      <c r="F366">
        <v>2015</v>
      </c>
      <c r="G366" t="s">
        <v>187</v>
      </c>
      <c r="H366" s="13">
        <f>VALUE(IF(G366="foreign",53,SUBSTITUTE(G366,G366,VLOOKUP(G366,Key!$F$2:$G$55,2,))))</f>
        <v>53</v>
      </c>
      <c r="I366" t="s">
        <v>216</v>
      </c>
      <c r="J366">
        <f>VALUE(_xlfn.IFS(I366="foreign",53,I366="fictional",54,NOT(OR(I366="foreign",I366="fictional")),SUBSTITUTE(I366,I366,VLOOKUP(I366,Key!$F$2:$G$55,2,))))</f>
        <v>54</v>
      </c>
      <c r="K366">
        <f t="shared" si="41"/>
        <v>0</v>
      </c>
      <c r="L366">
        <f>VLOOKUP(H366, Key!$G$2:$J$54, 2)</f>
        <v>0</v>
      </c>
      <c r="M366">
        <f>VLOOKUP(J366, Key!$G$2:$J$54, 2)</f>
        <v>0</v>
      </c>
      <c r="N366">
        <f>VLOOKUP("*"&amp;G366&amp;"*",Key!$M$2:$N$6,2,FALSE)</f>
        <v>0</v>
      </c>
      <c r="O366">
        <f>VLOOKUP("*"&amp;G366&amp;"*",Key!$Q$2:$R$11,2,FALSE)</f>
        <v>0</v>
      </c>
      <c r="P366">
        <v>2004</v>
      </c>
      <c r="Q366" s="8">
        <v>15000000</v>
      </c>
      <c r="R366" t="s">
        <v>338</v>
      </c>
      <c r="S366">
        <f>VLOOKUP(R366, Key!$T$2:$U$27, 2, FALSE)</f>
        <v>14</v>
      </c>
      <c r="T366">
        <f t="shared" si="42"/>
        <v>1</v>
      </c>
      <c r="U366">
        <f>_xlfn.IFS(F366=2017, VLOOKUP(H366, 'State Pop'!$B$2:$F$55,5),F366=2016, VLOOKUP(H366, 'State Pop'!$B$2:$F$55,4), F366=2015, VLOOKUP(H366, 'State Pop'!$B$2:$F$55,3), F366=2014, VLOOKUP(H366, 'State Pop'!$B$2:$F$55,2))</f>
        <v>0</v>
      </c>
      <c r="V366" t="e">
        <f>_xlfn.IFS(C366=2014, _xlfn.IFS(D366=1, VLOOKUP(H366, Film_Workers!$B$2:$AR$55, 2, FALSE), D366=2, VLOOKUP(H366, Film_Workers!$B$2:$AR$55, 3, FALSE), D366=3, VLOOKUP(H366, Film_Workers!$B$2:$AR$55, 4, FALSE), D366=4, VLOOKUP(H366, Film_Workers!$B$2:$AR$55, 5, FALSE), D366=5, VLOOKUP(H366, Film_Workers!$B$2:$AR$55, 6, FALSE), D366=6, VLOOKUP(H366, Film_Workers!$B$2:$AR$55, 7, FALSE), D366=7, VLOOKUP(H366, Film_Workers!$B$2:$AR$55, 8, FALSE), D366=8, VLOOKUP(H366, Film_Workers!$B$2:$AR$55, 9, FALSE), D366=9, VLOOKUP(H366, Film_Workers!$B$2:$AR$55, 10, FALSE), D366=10, VLOOKUP(H366, Film_Workers!$B$2:$AR$55, 11, FALSE), D366=11, VLOOKUP(H366, Film_Workers!$B$2:$AR$55, 12, FALSE), D366=12, VLOOKUP(H366, Film_Workers!$B$2:$AR$55, 13, FALSE)), C366=2015, _xlfn.IFS(D366=1, VLOOKUP(H366, Film_Workers!$B$2:$AR$55, 14, FALSE), D366=2, VLOOKUP(H366, Film_Workers!$B$2:$AR$55, 15, FALSE), D366=3, VLOOKUP(H366, Film_Workers!$B$2:$AR$55, 16, FALSE), D366=4, VLOOKUP(H366, Film_Workers!$B$2:$AR$55, 17, FALSE), D366=5, VLOOKUP(H366, Film_Workers!$B$2:$AR$55, 18, FALSE), D366=6, VLOOKUP(H366, Film_Workers!$B$2:$AR$55, 19, FALSE), D366=7, VLOOKUP(H366, Film_Workers!$B$2:$AR$55, 20, FALSE), D366=8, VLOOKUP(H366, Film_Workers!$B$2:$AR$55, 21, FALSE), D366=9, VLOOKUP(H366, Film_Workers!$B$2:$AR$55, 22, FALSE), D366=10, VLOOKUP(H366, Film_Workers!$B$2:$AR$55, 23, FALSE), D366=11, VLOOKUP(H366, Film_Workers!$B$2:$AR$55, 24, FALSE), D366=12, VLOOKUP(H366, Film_Workers!$B$2:$AR$55, 25, FALSE)), C366=2016, _xlfn.IFS(D366=1, VLOOKUP(H366, Film_Workers!$B$2:$AR$55, 26, FALSE), D366=2, VLOOKUP(H366, Film_Workers!$B$2:$AR$55, 27, FALSE), D366=3, VLOOKUP(H366, Film_Workers!$B$2:$AR$55, 28, FALSE), D366=4, VLOOKUP(H366, Film_Workers!$B$2:$AR$55, 29, FALSE), D366=5, VLOOKUP(H366, Film_Workers!$B$2:$AR$55, 30, FALSE), D366=6, VLOOKUP(H366, Film_Workers!$B$2:$AR$55, 31, FALSE), D366=7, VLOOKUP(H366, Film_Workers!$B$2:$AR$55, 32, FALSE), D366=8, VLOOKUP(H366, Film_Workers!$B$2:$AR$55, 33, FALSE), D366=9, VLOOKUP(H366, Film_Workers!$B$2:$AR$55, 34, FALSE), D366=10, VLOOKUP(H366, Film_Workers!$B$2:$AR$55, 35, FALSE), D366=11, VLOOKUP(H366, Film_Workers!$B$2:$AR$55, 36, FALSE), D366=12, VLOOKUP(H366, Film_Workers!$B$2:$AR$55, 37, FALSE)), C366=2017, _xlfn.IFS(D366=1, VLOOKUP(H366, Film_Workers!$B$2:$AR$55, 38, FALSE), D366=2, VLOOKUP(H366, Film_Workers!$B$2:$AR$55, 39, FALSE), D366=3, VLOOKUP(H366, Film_Workers!$B$2:$AR$55, 40, FALSE), D366=4, VLOOKUP(H366, Film_Workers!$B$2:$AR$55, 41, FALSE), D366=5, VLOOKUP(H366, Film_Workers!$B$2:$AR$55, 42, FALSE), D366=6, VLOOKUP(H366, Film_Workers!$B$2:$AR$55, 43)))</f>
        <v>#N/A</v>
      </c>
      <c r="W366" t="e">
        <f>_xlfn.IFS(C366=2014, _xlfn.IFS(D366=1, VLOOKUP(H366, Priv_Workers!$B$2:$AR$55, 2, FALSE), D366=2, VLOOKUP(H366, Priv_Workers!$B$2:$AR$55, 3, FALSE), D366=3, VLOOKUP(H366, Priv_Workers!$B$2:$AR$55, 4, FALSE), D366=4, VLOOKUP(H366, Priv_Workers!$B$2:$AR$55, 5, FALSE), D366=5, VLOOKUP(H366, Priv_Workers!$B$2:$AR$55, 6, FALSE), D366=6, VLOOKUP(H366, Priv_Workers!$B$2:$AR$55, 7, FALSE), D366=7, VLOOKUP(H366, Priv_Workers!$B$2:$AR$55, 8, FALSE), D366=8, VLOOKUP(H366, Priv_Workers!$B$2:$AR$55, 9, FALSE), D366=9, VLOOKUP(H366, Priv_Workers!$B$2:$AR$55, 10, FALSE), D366=10, VLOOKUP(H366, Priv_Workers!$B$2:$AR$55, 11, FALSE), D366=11, VLOOKUP(H366, Priv_Workers!$B$2:$AR$55, 12, FALSE), D366=12, VLOOKUP(H366, Priv_Workers!$B$2:$AR$55, 13, FALSE)), C366=2015, _xlfn.IFS(D366=1, VLOOKUP(H366, Priv_Workers!$B$2:$AR$55, 14, FALSE), D366=2, VLOOKUP(H366, Priv_Workers!$B$2:$AR$55, 15, FALSE), D366=3, VLOOKUP(H366, Priv_Workers!$B$2:$AR$55, 16, FALSE), D366=4, VLOOKUP(H366, Priv_Workers!$B$2:$AR$55, 17, FALSE), D366=5, VLOOKUP(H366, Priv_Workers!$B$2:$AR$55, 18, FALSE), D366=6, VLOOKUP(H366, Priv_Workers!$B$2:$AR$55, 19, FALSE), D366=7, VLOOKUP(H366, Priv_Workers!$B$2:$AR$55, 20, FALSE), D366=8, VLOOKUP(H366, Priv_Workers!$B$2:$AR$55, 21, FALSE), D366=9, VLOOKUP(H366, Priv_Workers!$B$2:$AR$55, 22, FALSE), D366=10, VLOOKUP(H366, Priv_Workers!$B$2:$AR$55, 23, FALSE), D366=11, VLOOKUP(H366, Priv_Workers!$B$2:$AR$55, 24, FALSE), D366=12, VLOOKUP(H366, Priv_Workers!$B$2:$AR$55, 25, FALSE)), C366=2016, _xlfn.IFS(D366=1, VLOOKUP(H366, Priv_Workers!$B$2:$AR$55, 26, FALSE), D366=2, VLOOKUP(H366, Priv_Workers!$B$2:$AR$55, 27, FALSE), D366=3, VLOOKUP(H366, Priv_Workers!$B$2:$AR$55, 28, FALSE), D366=4, VLOOKUP(H366, Priv_Workers!$B$2:$AR$55, 29, FALSE), D366=5, VLOOKUP(H366, Priv_Workers!$B$2:$AR$55, 30, FALSE), D366=6, VLOOKUP(H366, Priv_Workers!$B$2:$AR$55, 31, FALSE), D366=7, VLOOKUP(H366, Priv_Workers!$B$2:$AR$55, 32, FALSE), D366=8, VLOOKUP(H366, Priv_Workers!$B$2:$AR$55, 33, FALSE), D366=9, VLOOKUP(H366, Priv_Workers!$B$2:$AR$55, 34, FALSE), D366=10, VLOOKUP(H366, Priv_Workers!$B$2:$AR$55, 35, FALSE), D366=11, VLOOKUP(H366, Priv_Workers!$B$2:$AR$55, 36, FALSE), D366=12, VLOOKUP(H366, Priv_Workers!$B$2:$AR$55, 37, FALSE)), C366=2017, _xlfn.IFS(D366=1, VLOOKUP(H366, Priv_Workers!$B$2:$AR$55, 38, FALSE), D366=2, VLOOKUP(H366, Priv_Workers!$B$2:$AR$55, 39, FALSE), D366=3, VLOOKUP(H366, Priv_Workers!$B$2:$AR$55, 40, FALSE), D366=4, VLOOKUP(H366, Priv_Workers!$B$2:$AR$55, 41, FALSE), D366=5, VLOOKUP(H366, Priv_Workers!$B$2:$AR$55, 42, FALSE), D366=6, VLOOKUP(H366, Priv_Workers!$B$2:$AR$55, 43)))</f>
        <v>#N/A</v>
      </c>
      <c r="X366" s="15" t="e">
        <f t="shared" si="43"/>
        <v>#N/A</v>
      </c>
      <c r="Y366" s="8" t="e">
        <f>_xlfn.IFS(C366=2014, _xlfn.IFS(E366=1, VLOOKUP(H366, Wage_Info!$B$2:$AD$55, 2, FALSE), E366=2, VLOOKUP(H366, Wage_Info!$B$2:$AD$55, 3, FALSE), E366=3, VLOOKUP(H366, Wage_Info!$B$2:$AD$55, 4, FALSE), E366=4, VLOOKUP(H366, Wage_Info!$B$2:$AD$55, 5, FALSE)), C366=2015, _xlfn.IFS(E366=1, VLOOKUP(H366, Wage_Info!$B$2:$AD$55, 6, FALSE), E366=2, VLOOKUP(H366, Wage_Info!$B$2:$AD$55, 7, FALSE), E366=3, VLOOKUP(H366, Wage_Info!$B$2:$AD$55, 8, FALSE), E366=4, VLOOKUP(H366, Wage_Info!$B$2:$AD$55, 9, FALSE)), C366=2016, _xlfn.IFS(E366=1, VLOOKUP(H366, Wage_Info!$B$2:$AD$55, 10, FALSE), E366=2, VLOOKUP(H366, Wage_Info!$B$2:$AD$55, 11, FALSE), E366=3, VLOOKUP(H366, Wage_Info!$B$2:$AD$55, 12, FALSE), E366=4, VLOOKUP(H366, Wage_Info!$B$2:$AD$55, 13, FALSE)), C366=2017, _xlfn.IFS(E366=1, VLOOKUP(H366, Wage_Info!$B$2:$AD$55, 14, FALSE), E366=2, VLOOKUP(H366, Wage_Info!$B$2:$AD$55, 15, FALSE)))</f>
        <v>#N/A</v>
      </c>
      <c r="Z366" s="8" t="e">
        <f>_xlfn.IFS(C366=2014, _xlfn.IFS(E366=1, VLOOKUP(H366, Wage_Info!$B$2:$AD$55, 16, FALSE), E366=2, VLOOKUP(H366, Wage_Info!$B$2:$AD$55, 17, FALSE), E366=3, VLOOKUP(H366, Wage_Info!$B$2:$AD$55, 18, FALSE), E366=4, VLOOKUP(H366, Wage_Info!$B$2:$AD$55, 19, FALSE)), C366=2015, _xlfn.IFS(E366=1, VLOOKUP(H366, Wage_Info!$B$2:$AD$55, 20, FALSE), E366=2, VLOOKUP(H366, Wage_Info!$B$2:$AD$55, 21, FALSE), E366=3, VLOOKUP(H366, Wage_Info!$B$2:$AD$55, 22, FALSE), E366=4, VLOOKUP(H366, Wage_Info!$B$2:$AD$55, 23, FALSE)), C366=2016, _xlfn.IFS(E366=1, VLOOKUP(H366, Wage_Info!$B$2:$AD$55, 24, FALSE), E366=2, VLOOKUP(H366, Wage_Info!$B$2:$AD$55, 25, FALSE), E366=3, VLOOKUP(H366, Wage_Info!$B$2:$AD$55, 26, FALSE), E366=4, VLOOKUP(H366, Wage_Info!$B$2:$AD$55, 27, FALSE)), C366=2017, _xlfn.IFS(E366=1, VLOOKUP(H366, Wage_Info!$B$2:$AD$55, 28, FALSE), E366=2, VLOOKUP(H366, Wage_Info!$B$2:$AD$55, 29, FALSE)))</f>
        <v>#N/A</v>
      </c>
      <c r="AA366" s="16" t="e">
        <f t="shared" si="44"/>
        <v>#N/A</v>
      </c>
      <c r="AB366">
        <f>Key!C439</f>
        <v>1</v>
      </c>
      <c r="AC366">
        <f t="shared" si="45"/>
        <v>0</v>
      </c>
      <c r="AD366">
        <f t="shared" si="46"/>
        <v>0</v>
      </c>
      <c r="AE366">
        <f t="shared" si="47"/>
        <v>0</v>
      </c>
    </row>
    <row r="367" spans="1:31" x14ac:dyDescent="0.3">
      <c r="A367">
        <v>442</v>
      </c>
      <c r="B367">
        <v>122</v>
      </c>
      <c r="C367">
        <v>2013</v>
      </c>
      <c r="D367">
        <v>7</v>
      </c>
      <c r="E367">
        <f t="shared" si="40"/>
        <v>3</v>
      </c>
      <c r="F367">
        <v>2015</v>
      </c>
      <c r="G367" t="s">
        <v>293</v>
      </c>
      <c r="H367" s="13">
        <f>VALUE(IF(G367="foreign",53,SUBSTITUTE(G367,G367,VLOOKUP(G367,Key!$F$2:$G$55,2,))))</f>
        <v>19</v>
      </c>
      <c r="I367" t="s">
        <v>216</v>
      </c>
      <c r="J367">
        <f>VALUE(_xlfn.IFS(I367="foreign",53,I367="fictional",54,NOT(OR(I367="foreign",I367="fictional")),SUBSTITUTE(I367,I367,VLOOKUP(I367,Key!$F$2:$G$55,2,))))</f>
        <v>54</v>
      </c>
      <c r="K367">
        <f t="shared" si="41"/>
        <v>0</v>
      </c>
      <c r="L367">
        <f>VLOOKUP(H367, Key!$G$2:$J$54, 2)</f>
        <v>4</v>
      </c>
      <c r="M367">
        <f>VLOOKUP(J367, Key!$G$2:$J$54, 2)</f>
        <v>0</v>
      </c>
      <c r="N367">
        <f>VLOOKUP("*"&amp;G367&amp;"*",Key!$M$2:$N$6,2,FALSE)</f>
        <v>3</v>
      </c>
      <c r="O367">
        <f>VLOOKUP("*"&amp;G367&amp;"*",Key!$Q$2:$R$11,2,FALSE)</f>
        <v>9</v>
      </c>
      <c r="P367">
        <v>1823</v>
      </c>
      <c r="Q367" s="8">
        <v>9000000</v>
      </c>
      <c r="R367" t="s">
        <v>281</v>
      </c>
      <c r="S367">
        <f>VLOOKUP(R367, Key!$T$2:$U$27, 2, FALSE)</f>
        <v>10</v>
      </c>
      <c r="T367">
        <f t="shared" si="42"/>
        <v>1</v>
      </c>
      <c r="U367">
        <f>_xlfn.IFS(F367=2017, VLOOKUP(H367, 'State Pop'!$B$2:$F$55,5),F367=2016, VLOOKUP(H367, 'State Pop'!$B$2:$F$55,4), F367=2015, VLOOKUP(H367, 'State Pop'!$B$2:$F$55,3), F367=2014, VLOOKUP(H367, 'State Pop'!$B$2:$F$55,2))</f>
        <v>4671211</v>
      </c>
      <c r="V367" t="e">
        <f>_xlfn.IFS(C367=2014, _xlfn.IFS(D367=1, VLOOKUP(H367, Film_Workers!$B$2:$AR$55, 2, FALSE), D367=2, VLOOKUP(H367, Film_Workers!$B$2:$AR$55, 3, FALSE), D367=3, VLOOKUP(H367, Film_Workers!$B$2:$AR$55, 4, FALSE), D367=4, VLOOKUP(H367, Film_Workers!$B$2:$AR$55, 5, FALSE), D367=5, VLOOKUP(H367, Film_Workers!$B$2:$AR$55, 6, FALSE), D367=6, VLOOKUP(H367, Film_Workers!$B$2:$AR$55, 7, FALSE), D367=7, VLOOKUP(H367, Film_Workers!$B$2:$AR$55, 8, FALSE), D367=8, VLOOKUP(H367, Film_Workers!$B$2:$AR$55, 9, FALSE), D367=9, VLOOKUP(H367, Film_Workers!$B$2:$AR$55, 10, FALSE), D367=10, VLOOKUP(H367, Film_Workers!$B$2:$AR$55, 11, FALSE), D367=11, VLOOKUP(H367, Film_Workers!$B$2:$AR$55, 12, FALSE), D367=12, VLOOKUP(H367, Film_Workers!$B$2:$AR$55, 13, FALSE)), C367=2015, _xlfn.IFS(D367=1, VLOOKUP(H367, Film_Workers!$B$2:$AR$55, 14, FALSE), D367=2, VLOOKUP(H367, Film_Workers!$B$2:$AR$55, 15, FALSE), D367=3, VLOOKUP(H367, Film_Workers!$B$2:$AR$55, 16, FALSE), D367=4, VLOOKUP(H367, Film_Workers!$B$2:$AR$55, 17, FALSE), D367=5, VLOOKUP(H367, Film_Workers!$B$2:$AR$55, 18, FALSE), D367=6, VLOOKUP(H367, Film_Workers!$B$2:$AR$55, 19, FALSE), D367=7, VLOOKUP(H367, Film_Workers!$B$2:$AR$55, 20, FALSE), D367=8, VLOOKUP(H367, Film_Workers!$B$2:$AR$55, 21, FALSE), D367=9, VLOOKUP(H367, Film_Workers!$B$2:$AR$55, 22, FALSE), D367=10, VLOOKUP(H367, Film_Workers!$B$2:$AR$55, 23, FALSE), D367=11, VLOOKUP(H367, Film_Workers!$B$2:$AR$55, 24, FALSE), D367=12, VLOOKUP(H367, Film_Workers!$B$2:$AR$55, 25, FALSE)), C367=2016, _xlfn.IFS(D367=1, VLOOKUP(H367, Film_Workers!$B$2:$AR$55, 26, FALSE), D367=2, VLOOKUP(H367, Film_Workers!$B$2:$AR$55, 27, FALSE), D367=3, VLOOKUP(H367, Film_Workers!$B$2:$AR$55, 28, FALSE), D367=4, VLOOKUP(H367, Film_Workers!$B$2:$AR$55, 29, FALSE), D367=5, VLOOKUP(H367, Film_Workers!$B$2:$AR$55, 30, FALSE), D367=6, VLOOKUP(H367, Film_Workers!$B$2:$AR$55, 31, FALSE), D367=7, VLOOKUP(H367, Film_Workers!$B$2:$AR$55, 32, FALSE), D367=8, VLOOKUP(H367, Film_Workers!$B$2:$AR$55, 33, FALSE), D367=9, VLOOKUP(H367, Film_Workers!$B$2:$AR$55, 34, FALSE), D367=10, VLOOKUP(H367, Film_Workers!$B$2:$AR$55, 35, FALSE), D367=11, VLOOKUP(H367, Film_Workers!$B$2:$AR$55, 36, FALSE), D367=12, VLOOKUP(H367, Film_Workers!$B$2:$AR$55, 37, FALSE)), C367=2017, _xlfn.IFS(D367=1, VLOOKUP(H367, Film_Workers!$B$2:$AR$55, 38, FALSE), D367=2, VLOOKUP(H367, Film_Workers!$B$2:$AR$55, 39, FALSE), D367=3, VLOOKUP(H367, Film_Workers!$B$2:$AR$55, 40, FALSE), D367=4, VLOOKUP(H367, Film_Workers!$B$2:$AR$55, 41, FALSE), D367=5, VLOOKUP(H367, Film_Workers!$B$2:$AR$55, 42, FALSE), D367=6, VLOOKUP(H367, Film_Workers!$B$2:$AR$55, 43)))</f>
        <v>#N/A</v>
      </c>
      <c r="W367" t="e">
        <f>_xlfn.IFS(C367=2014, _xlfn.IFS(D367=1, VLOOKUP(H367, Priv_Workers!$B$2:$AR$55, 2, FALSE), D367=2, VLOOKUP(H367, Priv_Workers!$B$2:$AR$55, 3, FALSE), D367=3, VLOOKUP(H367, Priv_Workers!$B$2:$AR$55, 4, FALSE), D367=4, VLOOKUP(H367, Priv_Workers!$B$2:$AR$55, 5, FALSE), D367=5, VLOOKUP(H367, Priv_Workers!$B$2:$AR$55, 6, FALSE), D367=6, VLOOKUP(H367, Priv_Workers!$B$2:$AR$55, 7, FALSE), D367=7, VLOOKUP(H367, Priv_Workers!$B$2:$AR$55, 8, FALSE), D367=8, VLOOKUP(H367, Priv_Workers!$B$2:$AR$55, 9, FALSE), D367=9, VLOOKUP(H367, Priv_Workers!$B$2:$AR$55, 10, FALSE), D367=10, VLOOKUP(H367, Priv_Workers!$B$2:$AR$55, 11, FALSE), D367=11, VLOOKUP(H367, Priv_Workers!$B$2:$AR$55, 12, FALSE), D367=12, VLOOKUP(H367, Priv_Workers!$B$2:$AR$55, 13, FALSE)), C367=2015, _xlfn.IFS(D367=1, VLOOKUP(H367, Priv_Workers!$B$2:$AR$55, 14, FALSE), D367=2, VLOOKUP(H367, Priv_Workers!$B$2:$AR$55, 15, FALSE), D367=3, VLOOKUP(H367, Priv_Workers!$B$2:$AR$55, 16, FALSE), D367=4, VLOOKUP(H367, Priv_Workers!$B$2:$AR$55, 17, FALSE), D367=5, VLOOKUP(H367, Priv_Workers!$B$2:$AR$55, 18, FALSE), D367=6, VLOOKUP(H367, Priv_Workers!$B$2:$AR$55, 19, FALSE), D367=7, VLOOKUP(H367, Priv_Workers!$B$2:$AR$55, 20, FALSE), D367=8, VLOOKUP(H367, Priv_Workers!$B$2:$AR$55, 21, FALSE), D367=9, VLOOKUP(H367, Priv_Workers!$B$2:$AR$55, 22, FALSE), D367=10, VLOOKUP(H367, Priv_Workers!$B$2:$AR$55, 23, FALSE), D367=11, VLOOKUP(H367, Priv_Workers!$B$2:$AR$55, 24, FALSE), D367=12, VLOOKUP(H367, Priv_Workers!$B$2:$AR$55, 25, FALSE)), C367=2016, _xlfn.IFS(D367=1, VLOOKUP(H367, Priv_Workers!$B$2:$AR$55, 26, FALSE), D367=2, VLOOKUP(H367, Priv_Workers!$B$2:$AR$55, 27, FALSE), D367=3, VLOOKUP(H367, Priv_Workers!$B$2:$AR$55, 28, FALSE), D367=4, VLOOKUP(H367, Priv_Workers!$B$2:$AR$55, 29, FALSE), D367=5, VLOOKUP(H367, Priv_Workers!$B$2:$AR$55, 30, FALSE), D367=6, VLOOKUP(H367, Priv_Workers!$B$2:$AR$55, 31, FALSE), D367=7, VLOOKUP(H367, Priv_Workers!$B$2:$AR$55, 32, FALSE), D367=8, VLOOKUP(H367, Priv_Workers!$B$2:$AR$55, 33, FALSE), D367=9, VLOOKUP(H367, Priv_Workers!$B$2:$AR$55, 34, FALSE), D367=10, VLOOKUP(H367, Priv_Workers!$B$2:$AR$55, 35, FALSE), D367=11, VLOOKUP(H367, Priv_Workers!$B$2:$AR$55, 36, FALSE), D367=12, VLOOKUP(H367, Priv_Workers!$B$2:$AR$55, 37, FALSE)), C367=2017, _xlfn.IFS(D367=1, VLOOKUP(H367, Priv_Workers!$B$2:$AR$55, 38, FALSE), D367=2, VLOOKUP(H367, Priv_Workers!$B$2:$AR$55, 39, FALSE), D367=3, VLOOKUP(H367, Priv_Workers!$B$2:$AR$55, 40, FALSE), D367=4, VLOOKUP(H367, Priv_Workers!$B$2:$AR$55, 41, FALSE), D367=5, VLOOKUP(H367, Priv_Workers!$B$2:$AR$55, 42, FALSE), D367=6, VLOOKUP(H367, Priv_Workers!$B$2:$AR$55, 43)))</f>
        <v>#N/A</v>
      </c>
      <c r="X367" s="15" t="e">
        <f t="shared" si="43"/>
        <v>#N/A</v>
      </c>
      <c r="Y367" s="8" t="e">
        <f>_xlfn.IFS(C367=2014, _xlfn.IFS(E367=1, VLOOKUP(H367, Wage_Info!$B$2:$AD$55, 2, FALSE), E367=2, VLOOKUP(H367, Wage_Info!$B$2:$AD$55, 3, FALSE), E367=3, VLOOKUP(H367, Wage_Info!$B$2:$AD$55, 4, FALSE), E367=4, VLOOKUP(H367, Wage_Info!$B$2:$AD$55, 5, FALSE)), C367=2015, _xlfn.IFS(E367=1, VLOOKUP(H367, Wage_Info!$B$2:$AD$55, 6, FALSE), E367=2, VLOOKUP(H367, Wage_Info!$B$2:$AD$55, 7, FALSE), E367=3, VLOOKUP(H367, Wage_Info!$B$2:$AD$55, 8, FALSE), E367=4, VLOOKUP(H367, Wage_Info!$B$2:$AD$55, 9, FALSE)), C367=2016, _xlfn.IFS(E367=1, VLOOKUP(H367, Wage_Info!$B$2:$AD$55, 10, FALSE), E367=2, VLOOKUP(H367, Wage_Info!$B$2:$AD$55, 11, FALSE), E367=3, VLOOKUP(H367, Wage_Info!$B$2:$AD$55, 12, FALSE), E367=4, VLOOKUP(H367, Wage_Info!$B$2:$AD$55, 13, FALSE)), C367=2017, _xlfn.IFS(E367=1, VLOOKUP(H367, Wage_Info!$B$2:$AD$55, 14, FALSE), E367=2, VLOOKUP(H367, Wage_Info!$B$2:$AD$55, 15, FALSE)))</f>
        <v>#N/A</v>
      </c>
      <c r="Z367" s="8" t="e">
        <f>_xlfn.IFS(C367=2014, _xlfn.IFS(E367=1, VLOOKUP(H367, Wage_Info!$B$2:$AD$55, 16, FALSE), E367=2, VLOOKUP(H367, Wage_Info!$B$2:$AD$55, 17, FALSE), E367=3, VLOOKUP(H367, Wage_Info!$B$2:$AD$55, 18, FALSE), E367=4, VLOOKUP(H367, Wage_Info!$B$2:$AD$55, 19, FALSE)), C367=2015, _xlfn.IFS(E367=1, VLOOKUP(H367, Wage_Info!$B$2:$AD$55, 20, FALSE), E367=2, VLOOKUP(H367, Wage_Info!$B$2:$AD$55, 21, FALSE), E367=3, VLOOKUP(H367, Wage_Info!$B$2:$AD$55, 22, FALSE), E367=4, VLOOKUP(H367, Wage_Info!$B$2:$AD$55, 23, FALSE)), C367=2016, _xlfn.IFS(E367=1, VLOOKUP(H367, Wage_Info!$B$2:$AD$55, 24, FALSE), E367=2, VLOOKUP(H367, Wage_Info!$B$2:$AD$55, 25, FALSE), E367=3, VLOOKUP(H367, Wage_Info!$B$2:$AD$55, 26, FALSE), E367=4, VLOOKUP(H367, Wage_Info!$B$2:$AD$55, 27, FALSE)), C367=2017, _xlfn.IFS(E367=1, VLOOKUP(H367, Wage_Info!$B$2:$AD$55, 28, FALSE), E367=2, VLOOKUP(H367, Wage_Info!$B$2:$AD$55, 29, FALSE)))</f>
        <v>#N/A</v>
      </c>
      <c r="AA367" s="16" t="e">
        <f t="shared" si="44"/>
        <v>#N/A</v>
      </c>
      <c r="AB367">
        <f>Key!C443</f>
        <v>1</v>
      </c>
      <c r="AC367">
        <f t="shared" si="45"/>
        <v>0</v>
      </c>
      <c r="AD367">
        <f t="shared" si="46"/>
        <v>0</v>
      </c>
      <c r="AE367">
        <f t="shared" si="47"/>
        <v>0</v>
      </c>
    </row>
    <row r="368" spans="1:31" x14ac:dyDescent="0.3">
      <c r="A368">
        <v>330</v>
      </c>
      <c r="B368">
        <v>10</v>
      </c>
      <c r="C368">
        <v>2013</v>
      </c>
      <c r="D368">
        <v>8</v>
      </c>
      <c r="E368">
        <f t="shared" si="40"/>
        <v>3</v>
      </c>
      <c r="F368">
        <v>2015</v>
      </c>
      <c r="G368" t="s">
        <v>187</v>
      </c>
      <c r="H368" s="13">
        <f>VALUE(IF(G368="foreign",53,SUBSTITUTE(G368,G368,VLOOKUP(G368,Key!$F$2:$G$55,2,))))</f>
        <v>53</v>
      </c>
      <c r="I368" t="s">
        <v>216</v>
      </c>
      <c r="J368">
        <f>VALUE(_xlfn.IFS(I368="foreign",53,I368="fictional",54,NOT(OR(I368="foreign",I368="fictional")),SUBSTITUTE(I368,I368,VLOOKUP(I368,Key!$F$2:$G$55,2,))))</f>
        <v>54</v>
      </c>
      <c r="K368">
        <f t="shared" si="41"/>
        <v>0</v>
      </c>
      <c r="L368">
        <f>VLOOKUP(H368, Key!$G$2:$J$54, 2)</f>
        <v>0</v>
      </c>
      <c r="M368">
        <f>VLOOKUP(J368, Key!$G$2:$J$54, 2)</f>
        <v>0</v>
      </c>
      <c r="N368">
        <f>VLOOKUP("*"&amp;G368&amp;"*",Key!$M$2:$N$6,2,FALSE)</f>
        <v>0</v>
      </c>
      <c r="O368">
        <f>VLOOKUP("*"&amp;G368&amp;"*",Key!$Q$2:$R$11,2,FALSE)</f>
        <v>0</v>
      </c>
      <c r="P368">
        <v>3972</v>
      </c>
      <c r="Q368" s="8">
        <v>190000000</v>
      </c>
      <c r="R368" t="s">
        <v>175</v>
      </c>
      <c r="S368">
        <f>VLOOKUP(R368, Key!$T$2:$U$27, 2, FALSE)</f>
        <v>2</v>
      </c>
      <c r="T368">
        <f t="shared" si="42"/>
        <v>0</v>
      </c>
      <c r="U368">
        <f>_xlfn.IFS(F368=2017, VLOOKUP(H368, 'State Pop'!$B$2:$F$55,5),F368=2016, VLOOKUP(H368, 'State Pop'!$B$2:$F$55,4), F368=2015, VLOOKUP(H368, 'State Pop'!$B$2:$F$55,3), F368=2014, VLOOKUP(H368, 'State Pop'!$B$2:$F$55,2))</f>
        <v>0</v>
      </c>
      <c r="V368" t="e">
        <f>_xlfn.IFS(C368=2014, _xlfn.IFS(D368=1, VLOOKUP(H368, Film_Workers!$B$2:$AR$55, 2, FALSE), D368=2, VLOOKUP(H368, Film_Workers!$B$2:$AR$55, 3, FALSE), D368=3, VLOOKUP(H368, Film_Workers!$B$2:$AR$55, 4, FALSE), D368=4, VLOOKUP(H368, Film_Workers!$B$2:$AR$55, 5, FALSE), D368=5, VLOOKUP(H368, Film_Workers!$B$2:$AR$55, 6, FALSE), D368=6, VLOOKUP(H368, Film_Workers!$B$2:$AR$55, 7, FALSE), D368=7, VLOOKUP(H368, Film_Workers!$B$2:$AR$55, 8, FALSE), D368=8, VLOOKUP(H368, Film_Workers!$B$2:$AR$55, 9, FALSE), D368=9, VLOOKUP(H368, Film_Workers!$B$2:$AR$55, 10, FALSE), D368=10, VLOOKUP(H368, Film_Workers!$B$2:$AR$55, 11, FALSE), D368=11, VLOOKUP(H368, Film_Workers!$B$2:$AR$55, 12, FALSE), D368=12, VLOOKUP(H368, Film_Workers!$B$2:$AR$55, 13, FALSE)), C368=2015, _xlfn.IFS(D368=1, VLOOKUP(H368, Film_Workers!$B$2:$AR$55, 14, FALSE), D368=2, VLOOKUP(H368, Film_Workers!$B$2:$AR$55, 15, FALSE), D368=3, VLOOKUP(H368, Film_Workers!$B$2:$AR$55, 16, FALSE), D368=4, VLOOKUP(H368, Film_Workers!$B$2:$AR$55, 17, FALSE), D368=5, VLOOKUP(H368, Film_Workers!$B$2:$AR$55, 18, FALSE), D368=6, VLOOKUP(H368, Film_Workers!$B$2:$AR$55, 19, FALSE), D368=7, VLOOKUP(H368, Film_Workers!$B$2:$AR$55, 20, FALSE), D368=8, VLOOKUP(H368, Film_Workers!$B$2:$AR$55, 21, FALSE), D368=9, VLOOKUP(H368, Film_Workers!$B$2:$AR$55, 22, FALSE), D368=10, VLOOKUP(H368, Film_Workers!$B$2:$AR$55, 23, FALSE), D368=11, VLOOKUP(H368, Film_Workers!$B$2:$AR$55, 24, FALSE), D368=12, VLOOKUP(H368, Film_Workers!$B$2:$AR$55, 25, FALSE)), C368=2016, _xlfn.IFS(D368=1, VLOOKUP(H368, Film_Workers!$B$2:$AR$55, 26, FALSE), D368=2, VLOOKUP(H368, Film_Workers!$B$2:$AR$55, 27, FALSE), D368=3, VLOOKUP(H368, Film_Workers!$B$2:$AR$55, 28, FALSE), D368=4, VLOOKUP(H368, Film_Workers!$B$2:$AR$55, 29, FALSE), D368=5, VLOOKUP(H368, Film_Workers!$B$2:$AR$55, 30, FALSE), D368=6, VLOOKUP(H368, Film_Workers!$B$2:$AR$55, 31, FALSE), D368=7, VLOOKUP(H368, Film_Workers!$B$2:$AR$55, 32, FALSE), D368=8, VLOOKUP(H368, Film_Workers!$B$2:$AR$55, 33, FALSE), D368=9, VLOOKUP(H368, Film_Workers!$B$2:$AR$55, 34, FALSE), D368=10, VLOOKUP(H368, Film_Workers!$B$2:$AR$55, 35, FALSE), D368=11, VLOOKUP(H368, Film_Workers!$B$2:$AR$55, 36, FALSE), D368=12, VLOOKUP(H368, Film_Workers!$B$2:$AR$55, 37, FALSE)), C368=2017, _xlfn.IFS(D368=1, VLOOKUP(H368, Film_Workers!$B$2:$AR$55, 38, FALSE), D368=2, VLOOKUP(H368, Film_Workers!$B$2:$AR$55, 39, FALSE), D368=3, VLOOKUP(H368, Film_Workers!$B$2:$AR$55, 40, FALSE), D368=4, VLOOKUP(H368, Film_Workers!$B$2:$AR$55, 41, FALSE), D368=5, VLOOKUP(H368, Film_Workers!$B$2:$AR$55, 42, FALSE), D368=6, VLOOKUP(H368, Film_Workers!$B$2:$AR$55, 43)))</f>
        <v>#N/A</v>
      </c>
      <c r="W368" t="e">
        <f>_xlfn.IFS(C368=2014, _xlfn.IFS(D368=1, VLOOKUP(H368, Priv_Workers!$B$2:$AR$55, 2, FALSE), D368=2, VLOOKUP(H368, Priv_Workers!$B$2:$AR$55, 3, FALSE), D368=3, VLOOKUP(H368, Priv_Workers!$B$2:$AR$55, 4, FALSE), D368=4, VLOOKUP(H368, Priv_Workers!$B$2:$AR$55, 5, FALSE), D368=5, VLOOKUP(H368, Priv_Workers!$B$2:$AR$55, 6, FALSE), D368=6, VLOOKUP(H368, Priv_Workers!$B$2:$AR$55, 7, FALSE), D368=7, VLOOKUP(H368, Priv_Workers!$B$2:$AR$55, 8, FALSE), D368=8, VLOOKUP(H368, Priv_Workers!$B$2:$AR$55, 9, FALSE), D368=9, VLOOKUP(H368, Priv_Workers!$B$2:$AR$55, 10, FALSE), D368=10, VLOOKUP(H368, Priv_Workers!$B$2:$AR$55, 11, FALSE), D368=11, VLOOKUP(H368, Priv_Workers!$B$2:$AR$55, 12, FALSE), D368=12, VLOOKUP(H368, Priv_Workers!$B$2:$AR$55, 13, FALSE)), C368=2015, _xlfn.IFS(D368=1, VLOOKUP(H368, Priv_Workers!$B$2:$AR$55, 14, FALSE), D368=2, VLOOKUP(H368, Priv_Workers!$B$2:$AR$55, 15, FALSE), D368=3, VLOOKUP(H368, Priv_Workers!$B$2:$AR$55, 16, FALSE), D368=4, VLOOKUP(H368, Priv_Workers!$B$2:$AR$55, 17, FALSE), D368=5, VLOOKUP(H368, Priv_Workers!$B$2:$AR$55, 18, FALSE), D368=6, VLOOKUP(H368, Priv_Workers!$B$2:$AR$55, 19, FALSE), D368=7, VLOOKUP(H368, Priv_Workers!$B$2:$AR$55, 20, FALSE), D368=8, VLOOKUP(H368, Priv_Workers!$B$2:$AR$55, 21, FALSE), D368=9, VLOOKUP(H368, Priv_Workers!$B$2:$AR$55, 22, FALSE), D368=10, VLOOKUP(H368, Priv_Workers!$B$2:$AR$55, 23, FALSE), D368=11, VLOOKUP(H368, Priv_Workers!$B$2:$AR$55, 24, FALSE), D368=12, VLOOKUP(H368, Priv_Workers!$B$2:$AR$55, 25, FALSE)), C368=2016, _xlfn.IFS(D368=1, VLOOKUP(H368, Priv_Workers!$B$2:$AR$55, 26, FALSE), D368=2, VLOOKUP(H368, Priv_Workers!$B$2:$AR$55, 27, FALSE), D368=3, VLOOKUP(H368, Priv_Workers!$B$2:$AR$55, 28, FALSE), D368=4, VLOOKUP(H368, Priv_Workers!$B$2:$AR$55, 29, FALSE), D368=5, VLOOKUP(H368, Priv_Workers!$B$2:$AR$55, 30, FALSE), D368=6, VLOOKUP(H368, Priv_Workers!$B$2:$AR$55, 31, FALSE), D368=7, VLOOKUP(H368, Priv_Workers!$B$2:$AR$55, 32, FALSE), D368=8, VLOOKUP(H368, Priv_Workers!$B$2:$AR$55, 33, FALSE), D368=9, VLOOKUP(H368, Priv_Workers!$B$2:$AR$55, 34, FALSE), D368=10, VLOOKUP(H368, Priv_Workers!$B$2:$AR$55, 35, FALSE), D368=11, VLOOKUP(H368, Priv_Workers!$B$2:$AR$55, 36, FALSE), D368=12, VLOOKUP(H368, Priv_Workers!$B$2:$AR$55, 37, FALSE)), C368=2017, _xlfn.IFS(D368=1, VLOOKUP(H368, Priv_Workers!$B$2:$AR$55, 38, FALSE), D368=2, VLOOKUP(H368, Priv_Workers!$B$2:$AR$55, 39, FALSE), D368=3, VLOOKUP(H368, Priv_Workers!$B$2:$AR$55, 40, FALSE), D368=4, VLOOKUP(H368, Priv_Workers!$B$2:$AR$55, 41, FALSE), D368=5, VLOOKUP(H368, Priv_Workers!$B$2:$AR$55, 42, FALSE), D368=6, VLOOKUP(H368, Priv_Workers!$B$2:$AR$55, 43)))</f>
        <v>#N/A</v>
      </c>
      <c r="X368" s="15" t="e">
        <f t="shared" si="43"/>
        <v>#N/A</v>
      </c>
      <c r="Y368" s="8" t="e">
        <f>_xlfn.IFS(C368=2014, _xlfn.IFS(E368=1, VLOOKUP(H368, Wage_Info!$B$2:$AD$55, 2, FALSE), E368=2, VLOOKUP(H368, Wage_Info!$B$2:$AD$55, 3, FALSE), E368=3, VLOOKUP(H368, Wage_Info!$B$2:$AD$55, 4, FALSE), E368=4, VLOOKUP(H368, Wage_Info!$B$2:$AD$55, 5, FALSE)), C368=2015, _xlfn.IFS(E368=1, VLOOKUP(H368, Wage_Info!$B$2:$AD$55, 6, FALSE), E368=2, VLOOKUP(H368, Wage_Info!$B$2:$AD$55, 7, FALSE), E368=3, VLOOKUP(H368, Wage_Info!$B$2:$AD$55, 8, FALSE), E368=4, VLOOKUP(H368, Wage_Info!$B$2:$AD$55, 9, FALSE)), C368=2016, _xlfn.IFS(E368=1, VLOOKUP(H368, Wage_Info!$B$2:$AD$55, 10, FALSE), E368=2, VLOOKUP(H368, Wage_Info!$B$2:$AD$55, 11, FALSE), E368=3, VLOOKUP(H368, Wage_Info!$B$2:$AD$55, 12, FALSE), E368=4, VLOOKUP(H368, Wage_Info!$B$2:$AD$55, 13, FALSE)), C368=2017, _xlfn.IFS(E368=1, VLOOKUP(H368, Wage_Info!$B$2:$AD$55, 14, FALSE), E368=2, VLOOKUP(H368, Wage_Info!$B$2:$AD$55, 15, FALSE)))</f>
        <v>#N/A</v>
      </c>
      <c r="Z368" s="8" t="e">
        <f>_xlfn.IFS(C368=2014, _xlfn.IFS(E368=1, VLOOKUP(H368, Wage_Info!$B$2:$AD$55, 16, FALSE), E368=2, VLOOKUP(H368, Wage_Info!$B$2:$AD$55, 17, FALSE), E368=3, VLOOKUP(H368, Wage_Info!$B$2:$AD$55, 18, FALSE), E368=4, VLOOKUP(H368, Wage_Info!$B$2:$AD$55, 19, FALSE)), C368=2015, _xlfn.IFS(E368=1, VLOOKUP(H368, Wage_Info!$B$2:$AD$55, 20, FALSE), E368=2, VLOOKUP(H368, Wage_Info!$B$2:$AD$55, 21, FALSE), E368=3, VLOOKUP(H368, Wage_Info!$B$2:$AD$55, 22, FALSE), E368=4, VLOOKUP(H368, Wage_Info!$B$2:$AD$55, 23, FALSE)), C368=2016, _xlfn.IFS(E368=1, VLOOKUP(H368, Wage_Info!$B$2:$AD$55, 24, FALSE), E368=2, VLOOKUP(H368, Wage_Info!$B$2:$AD$55, 25, FALSE), E368=3, VLOOKUP(H368, Wage_Info!$B$2:$AD$55, 26, FALSE), E368=4, VLOOKUP(H368, Wage_Info!$B$2:$AD$55, 27, FALSE)), C368=2017, _xlfn.IFS(E368=1, VLOOKUP(H368, Wage_Info!$B$2:$AD$55, 28, FALSE), E368=2, VLOOKUP(H368, Wage_Info!$B$2:$AD$55, 29, FALSE)))</f>
        <v>#N/A</v>
      </c>
      <c r="AA368" s="16" t="e">
        <f t="shared" si="44"/>
        <v>#N/A</v>
      </c>
      <c r="AB368">
        <f>Key!C331</f>
        <v>1</v>
      </c>
      <c r="AC368">
        <f t="shared" si="45"/>
        <v>0</v>
      </c>
      <c r="AD368">
        <f t="shared" si="46"/>
        <v>0</v>
      </c>
      <c r="AE368">
        <f t="shared" si="47"/>
        <v>0</v>
      </c>
    </row>
    <row r="369" spans="1:31" x14ac:dyDescent="0.3">
      <c r="A369">
        <v>324</v>
      </c>
      <c r="B369">
        <v>4</v>
      </c>
      <c r="C369">
        <v>2013</v>
      </c>
      <c r="D369">
        <v>9</v>
      </c>
      <c r="E369">
        <f t="shared" si="40"/>
        <v>3</v>
      </c>
      <c r="F369">
        <v>2015</v>
      </c>
      <c r="G369" t="s">
        <v>284</v>
      </c>
      <c r="H369" s="13">
        <f>VALUE(IF(G369="foreign",53,SUBSTITUTE(G369,G369,VLOOKUP(G369,Key!$F$2:$G$55,2,))))</f>
        <v>11</v>
      </c>
      <c r="I369" t="s">
        <v>216</v>
      </c>
      <c r="J369">
        <f>VALUE(_xlfn.IFS(I369="foreign",53,I369="fictional",54,NOT(OR(I369="foreign",I369="fictional")),SUBSTITUTE(I369,I369,VLOOKUP(I369,Key!$F$2:$G$55,2,))))</f>
        <v>54</v>
      </c>
      <c r="K369">
        <f t="shared" si="41"/>
        <v>0</v>
      </c>
      <c r="L369">
        <f>VLOOKUP(H369, Key!$G$2:$J$54, 2)</f>
        <v>5</v>
      </c>
      <c r="M369">
        <f>VLOOKUP(J369, Key!$G$2:$J$54, 2)</f>
        <v>0</v>
      </c>
      <c r="N369">
        <f>VLOOKUP("*"&amp;G369&amp;"*",Key!$M$2:$N$6,2,FALSE)</f>
        <v>3</v>
      </c>
      <c r="O369">
        <f>VLOOKUP("*"&amp;G369&amp;"*",Key!$Q$2:$R$11,2,FALSE)</f>
        <v>7</v>
      </c>
      <c r="P369">
        <v>4175</v>
      </c>
      <c r="Q369" s="8">
        <v>160000000</v>
      </c>
      <c r="R369" t="s">
        <v>215</v>
      </c>
      <c r="S369">
        <f>VLOOKUP(R369, Key!$T$2:$U$27, 2, FALSE)</f>
        <v>7</v>
      </c>
      <c r="T369">
        <f t="shared" si="42"/>
        <v>1</v>
      </c>
      <c r="U369">
        <f>_xlfn.IFS(F369=2017, VLOOKUP(H369, 'State Pop'!$B$2:$F$55,5),F369=2016, VLOOKUP(H369, 'State Pop'!$B$2:$F$55,4), F369=2015, VLOOKUP(H369, 'State Pop'!$B$2:$F$55,3), F369=2014, VLOOKUP(H369, 'State Pop'!$B$2:$F$55,2))</f>
        <v>10199533</v>
      </c>
      <c r="V369" t="e">
        <f>_xlfn.IFS(C369=2014, _xlfn.IFS(D369=1, VLOOKUP(H369, Film_Workers!$B$2:$AR$55, 2, FALSE), D369=2, VLOOKUP(H369, Film_Workers!$B$2:$AR$55, 3, FALSE), D369=3, VLOOKUP(H369, Film_Workers!$B$2:$AR$55, 4, FALSE), D369=4, VLOOKUP(H369, Film_Workers!$B$2:$AR$55, 5, FALSE), D369=5, VLOOKUP(H369, Film_Workers!$B$2:$AR$55, 6, FALSE), D369=6, VLOOKUP(H369, Film_Workers!$B$2:$AR$55, 7, FALSE), D369=7, VLOOKUP(H369, Film_Workers!$B$2:$AR$55, 8, FALSE), D369=8, VLOOKUP(H369, Film_Workers!$B$2:$AR$55, 9, FALSE), D369=9, VLOOKUP(H369, Film_Workers!$B$2:$AR$55, 10, FALSE), D369=10, VLOOKUP(H369, Film_Workers!$B$2:$AR$55, 11, FALSE), D369=11, VLOOKUP(H369, Film_Workers!$B$2:$AR$55, 12, FALSE), D369=12, VLOOKUP(H369, Film_Workers!$B$2:$AR$55, 13, FALSE)), C369=2015, _xlfn.IFS(D369=1, VLOOKUP(H369, Film_Workers!$B$2:$AR$55, 14, FALSE), D369=2, VLOOKUP(H369, Film_Workers!$B$2:$AR$55, 15, FALSE), D369=3, VLOOKUP(H369, Film_Workers!$B$2:$AR$55, 16, FALSE), D369=4, VLOOKUP(H369, Film_Workers!$B$2:$AR$55, 17, FALSE), D369=5, VLOOKUP(H369, Film_Workers!$B$2:$AR$55, 18, FALSE), D369=6, VLOOKUP(H369, Film_Workers!$B$2:$AR$55, 19, FALSE), D369=7, VLOOKUP(H369, Film_Workers!$B$2:$AR$55, 20, FALSE), D369=8, VLOOKUP(H369, Film_Workers!$B$2:$AR$55, 21, FALSE), D369=9, VLOOKUP(H369, Film_Workers!$B$2:$AR$55, 22, FALSE), D369=10, VLOOKUP(H369, Film_Workers!$B$2:$AR$55, 23, FALSE), D369=11, VLOOKUP(H369, Film_Workers!$B$2:$AR$55, 24, FALSE), D369=12, VLOOKUP(H369, Film_Workers!$B$2:$AR$55, 25, FALSE)), C369=2016, _xlfn.IFS(D369=1, VLOOKUP(H369, Film_Workers!$B$2:$AR$55, 26, FALSE), D369=2, VLOOKUP(H369, Film_Workers!$B$2:$AR$55, 27, FALSE), D369=3, VLOOKUP(H369, Film_Workers!$B$2:$AR$55, 28, FALSE), D369=4, VLOOKUP(H369, Film_Workers!$B$2:$AR$55, 29, FALSE), D369=5, VLOOKUP(H369, Film_Workers!$B$2:$AR$55, 30, FALSE), D369=6, VLOOKUP(H369, Film_Workers!$B$2:$AR$55, 31, FALSE), D369=7, VLOOKUP(H369, Film_Workers!$B$2:$AR$55, 32, FALSE), D369=8, VLOOKUP(H369, Film_Workers!$B$2:$AR$55, 33, FALSE), D369=9, VLOOKUP(H369, Film_Workers!$B$2:$AR$55, 34, FALSE), D369=10, VLOOKUP(H369, Film_Workers!$B$2:$AR$55, 35, FALSE), D369=11, VLOOKUP(H369, Film_Workers!$B$2:$AR$55, 36, FALSE), D369=12, VLOOKUP(H369, Film_Workers!$B$2:$AR$55, 37, FALSE)), C369=2017, _xlfn.IFS(D369=1, VLOOKUP(H369, Film_Workers!$B$2:$AR$55, 38, FALSE), D369=2, VLOOKUP(H369, Film_Workers!$B$2:$AR$55, 39, FALSE), D369=3, VLOOKUP(H369, Film_Workers!$B$2:$AR$55, 40, FALSE), D369=4, VLOOKUP(H369, Film_Workers!$B$2:$AR$55, 41, FALSE), D369=5, VLOOKUP(H369, Film_Workers!$B$2:$AR$55, 42, FALSE), D369=6, VLOOKUP(H369, Film_Workers!$B$2:$AR$55, 43)))</f>
        <v>#N/A</v>
      </c>
      <c r="W369" t="e">
        <f>_xlfn.IFS(C369=2014, _xlfn.IFS(D369=1, VLOOKUP(H369, Priv_Workers!$B$2:$AR$55, 2, FALSE), D369=2, VLOOKUP(H369, Priv_Workers!$B$2:$AR$55, 3, FALSE), D369=3, VLOOKUP(H369, Priv_Workers!$B$2:$AR$55, 4, FALSE), D369=4, VLOOKUP(H369, Priv_Workers!$B$2:$AR$55, 5, FALSE), D369=5, VLOOKUP(H369, Priv_Workers!$B$2:$AR$55, 6, FALSE), D369=6, VLOOKUP(H369, Priv_Workers!$B$2:$AR$55, 7, FALSE), D369=7, VLOOKUP(H369, Priv_Workers!$B$2:$AR$55, 8, FALSE), D369=8, VLOOKUP(H369, Priv_Workers!$B$2:$AR$55, 9, FALSE), D369=9, VLOOKUP(H369, Priv_Workers!$B$2:$AR$55, 10, FALSE), D369=10, VLOOKUP(H369, Priv_Workers!$B$2:$AR$55, 11, FALSE), D369=11, VLOOKUP(H369, Priv_Workers!$B$2:$AR$55, 12, FALSE), D369=12, VLOOKUP(H369, Priv_Workers!$B$2:$AR$55, 13, FALSE)), C369=2015, _xlfn.IFS(D369=1, VLOOKUP(H369, Priv_Workers!$B$2:$AR$55, 14, FALSE), D369=2, VLOOKUP(H369, Priv_Workers!$B$2:$AR$55, 15, FALSE), D369=3, VLOOKUP(H369, Priv_Workers!$B$2:$AR$55, 16, FALSE), D369=4, VLOOKUP(H369, Priv_Workers!$B$2:$AR$55, 17, FALSE), D369=5, VLOOKUP(H369, Priv_Workers!$B$2:$AR$55, 18, FALSE), D369=6, VLOOKUP(H369, Priv_Workers!$B$2:$AR$55, 19, FALSE), D369=7, VLOOKUP(H369, Priv_Workers!$B$2:$AR$55, 20, FALSE), D369=8, VLOOKUP(H369, Priv_Workers!$B$2:$AR$55, 21, FALSE), D369=9, VLOOKUP(H369, Priv_Workers!$B$2:$AR$55, 22, FALSE), D369=10, VLOOKUP(H369, Priv_Workers!$B$2:$AR$55, 23, FALSE), D369=11, VLOOKUP(H369, Priv_Workers!$B$2:$AR$55, 24, FALSE), D369=12, VLOOKUP(H369, Priv_Workers!$B$2:$AR$55, 25, FALSE)), C369=2016, _xlfn.IFS(D369=1, VLOOKUP(H369, Priv_Workers!$B$2:$AR$55, 26, FALSE), D369=2, VLOOKUP(H369, Priv_Workers!$B$2:$AR$55, 27, FALSE), D369=3, VLOOKUP(H369, Priv_Workers!$B$2:$AR$55, 28, FALSE), D369=4, VLOOKUP(H369, Priv_Workers!$B$2:$AR$55, 29, FALSE), D369=5, VLOOKUP(H369, Priv_Workers!$B$2:$AR$55, 30, FALSE), D369=6, VLOOKUP(H369, Priv_Workers!$B$2:$AR$55, 31, FALSE), D369=7, VLOOKUP(H369, Priv_Workers!$B$2:$AR$55, 32, FALSE), D369=8, VLOOKUP(H369, Priv_Workers!$B$2:$AR$55, 33, FALSE), D369=9, VLOOKUP(H369, Priv_Workers!$B$2:$AR$55, 34, FALSE), D369=10, VLOOKUP(H369, Priv_Workers!$B$2:$AR$55, 35, FALSE), D369=11, VLOOKUP(H369, Priv_Workers!$B$2:$AR$55, 36, FALSE), D369=12, VLOOKUP(H369, Priv_Workers!$B$2:$AR$55, 37, FALSE)), C369=2017, _xlfn.IFS(D369=1, VLOOKUP(H369, Priv_Workers!$B$2:$AR$55, 38, FALSE), D369=2, VLOOKUP(H369, Priv_Workers!$B$2:$AR$55, 39, FALSE), D369=3, VLOOKUP(H369, Priv_Workers!$B$2:$AR$55, 40, FALSE), D369=4, VLOOKUP(H369, Priv_Workers!$B$2:$AR$55, 41, FALSE), D369=5, VLOOKUP(H369, Priv_Workers!$B$2:$AR$55, 42, FALSE), D369=6, VLOOKUP(H369, Priv_Workers!$B$2:$AR$55, 43)))</f>
        <v>#N/A</v>
      </c>
      <c r="X369" s="15" t="e">
        <f t="shared" si="43"/>
        <v>#N/A</v>
      </c>
      <c r="Y369" s="8" t="e">
        <f>_xlfn.IFS(C369=2014, _xlfn.IFS(E369=1, VLOOKUP(H369, Wage_Info!$B$2:$AD$55, 2, FALSE), E369=2, VLOOKUP(H369, Wage_Info!$B$2:$AD$55, 3, FALSE), E369=3, VLOOKUP(H369, Wage_Info!$B$2:$AD$55, 4, FALSE), E369=4, VLOOKUP(H369, Wage_Info!$B$2:$AD$55, 5, FALSE)), C369=2015, _xlfn.IFS(E369=1, VLOOKUP(H369, Wage_Info!$B$2:$AD$55, 6, FALSE), E369=2, VLOOKUP(H369, Wage_Info!$B$2:$AD$55, 7, FALSE), E369=3, VLOOKUP(H369, Wage_Info!$B$2:$AD$55, 8, FALSE), E369=4, VLOOKUP(H369, Wage_Info!$B$2:$AD$55, 9, FALSE)), C369=2016, _xlfn.IFS(E369=1, VLOOKUP(H369, Wage_Info!$B$2:$AD$55, 10, FALSE), E369=2, VLOOKUP(H369, Wage_Info!$B$2:$AD$55, 11, FALSE), E369=3, VLOOKUP(H369, Wage_Info!$B$2:$AD$55, 12, FALSE), E369=4, VLOOKUP(H369, Wage_Info!$B$2:$AD$55, 13, FALSE)), C369=2017, _xlfn.IFS(E369=1, VLOOKUP(H369, Wage_Info!$B$2:$AD$55, 14, FALSE), E369=2, VLOOKUP(H369, Wage_Info!$B$2:$AD$55, 15, FALSE)))</f>
        <v>#N/A</v>
      </c>
      <c r="Z369" s="8" t="e">
        <f>_xlfn.IFS(C369=2014, _xlfn.IFS(E369=1, VLOOKUP(H369, Wage_Info!$B$2:$AD$55, 16, FALSE), E369=2, VLOOKUP(H369, Wage_Info!$B$2:$AD$55, 17, FALSE), E369=3, VLOOKUP(H369, Wage_Info!$B$2:$AD$55, 18, FALSE), E369=4, VLOOKUP(H369, Wage_Info!$B$2:$AD$55, 19, FALSE)), C369=2015, _xlfn.IFS(E369=1, VLOOKUP(H369, Wage_Info!$B$2:$AD$55, 20, FALSE), E369=2, VLOOKUP(H369, Wage_Info!$B$2:$AD$55, 21, FALSE), E369=3, VLOOKUP(H369, Wage_Info!$B$2:$AD$55, 22, FALSE), E369=4, VLOOKUP(H369, Wage_Info!$B$2:$AD$55, 23, FALSE)), C369=2016, _xlfn.IFS(E369=1, VLOOKUP(H369, Wage_Info!$B$2:$AD$55, 24, FALSE), E369=2, VLOOKUP(H369, Wage_Info!$B$2:$AD$55, 25, FALSE), E369=3, VLOOKUP(H369, Wage_Info!$B$2:$AD$55, 26, FALSE), E369=4, VLOOKUP(H369, Wage_Info!$B$2:$AD$55, 27, FALSE)), C369=2017, _xlfn.IFS(E369=1, VLOOKUP(H369, Wage_Info!$B$2:$AD$55, 28, FALSE), E369=2, VLOOKUP(H369, Wage_Info!$B$2:$AD$55, 29, FALSE)))</f>
        <v>#N/A</v>
      </c>
      <c r="AA369" s="16" t="e">
        <f t="shared" si="44"/>
        <v>#N/A</v>
      </c>
      <c r="AB369">
        <f>Key!C325</f>
        <v>1</v>
      </c>
      <c r="AC369">
        <f t="shared" si="45"/>
        <v>0</v>
      </c>
      <c r="AD369">
        <f t="shared" si="46"/>
        <v>0</v>
      </c>
      <c r="AE369">
        <f t="shared" si="47"/>
        <v>0</v>
      </c>
    </row>
    <row r="370" spans="1:31" x14ac:dyDescent="0.3">
      <c r="A370">
        <v>327</v>
      </c>
      <c r="B370">
        <v>7</v>
      </c>
      <c r="C370">
        <v>2013</v>
      </c>
      <c r="D370">
        <v>9</v>
      </c>
      <c r="E370">
        <f t="shared" si="40"/>
        <v>3</v>
      </c>
      <c r="F370">
        <v>2015</v>
      </c>
      <c r="G370" t="s">
        <v>284</v>
      </c>
      <c r="H370" s="13">
        <f>VALUE(IF(G370="foreign",53,SUBSTITUTE(G370,G370,VLOOKUP(G370,Key!$F$2:$G$55,2,))))</f>
        <v>11</v>
      </c>
      <c r="I370" t="s">
        <v>184</v>
      </c>
      <c r="J370">
        <f>VALUE(_xlfn.IFS(I370="foreign",53,I370="fictional",54,NOT(OR(I370="foreign",I370="fictional")),SUBSTITUTE(I370,I370,VLOOKUP(I370,Key!$F$2:$G$55,2,))))</f>
        <v>5</v>
      </c>
      <c r="K370">
        <f t="shared" si="41"/>
        <v>0</v>
      </c>
      <c r="L370">
        <f>VLOOKUP(H370, Key!$G$2:$J$54, 2)</f>
        <v>5</v>
      </c>
      <c r="M370">
        <f>VLOOKUP(J370, Key!$G$2:$J$54, 2)</f>
        <v>3</v>
      </c>
      <c r="N370">
        <f>VLOOKUP("*"&amp;G370&amp;"*",Key!$M$2:$N$6,2,FALSE)</f>
        <v>3</v>
      </c>
      <c r="O370">
        <f>VLOOKUP("*"&amp;G370&amp;"*",Key!$Q$2:$R$11,2,FALSE)</f>
        <v>7</v>
      </c>
      <c r="P370">
        <v>3022</v>
      </c>
      <c r="Q370" s="8">
        <v>190000000</v>
      </c>
      <c r="R370" t="s">
        <v>174</v>
      </c>
      <c r="S370">
        <f>VLOOKUP(R370, Key!$T$2:$U$27, 2, FALSE)</f>
        <v>1</v>
      </c>
      <c r="T370">
        <f t="shared" si="42"/>
        <v>0</v>
      </c>
      <c r="U370">
        <f>_xlfn.IFS(F370=2017, VLOOKUP(H370, 'State Pop'!$B$2:$F$55,5),F370=2016, VLOOKUP(H370, 'State Pop'!$B$2:$F$55,4), F370=2015, VLOOKUP(H370, 'State Pop'!$B$2:$F$55,3), F370=2014, VLOOKUP(H370, 'State Pop'!$B$2:$F$55,2))</f>
        <v>10199533</v>
      </c>
      <c r="V370" t="e">
        <f>_xlfn.IFS(C370=2014, _xlfn.IFS(D370=1, VLOOKUP(H370, Film_Workers!$B$2:$AR$55, 2, FALSE), D370=2, VLOOKUP(H370, Film_Workers!$B$2:$AR$55, 3, FALSE), D370=3, VLOOKUP(H370, Film_Workers!$B$2:$AR$55, 4, FALSE), D370=4, VLOOKUP(H370, Film_Workers!$B$2:$AR$55, 5, FALSE), D370=5, VLOOKUP(H370, Film_Workers!$B$2:$AR$55, 6, FALSE), D370=6, VLOOKUP(H370, Film_Workers!$B$2:$AR$55, 7, FALSE), D370=7, VLOOKUP(H370, Film_Workers!$B$2:$AR$55, 8, FALSE), D370=8, VLOOKUP(H370, Film_Workers!$B$2:$AR$55, 9, FALSE), D370=9, VLOOKUP(H370, Film_Workers!$B$2:$AR$55, 10, FALSE), D370=10, VLOOKUP(H370, Film_Workers!$B$2:$AR$55, 11, FALSE), D370=11, VLOOKUP(H370, Film_Workers!$B$2:$AR$55, 12, FALSE), D370=12, VLOOKUP(H370, Film_Workers!$B$2:$AR$55, 13, FALSE)), C370=2015, _xlfn.IFS(D370=1, VLOOKUP(H370, Film_Workers!$B$2:$AR$55, 14, FALSE), D370=2, VLOOKUP(H370, Film_Workers!$B$2:$AR$55, 15, FALSE), D370=3, VLOOKUP(H370, Film_Workers!$B$2:$AR$55, 16, FALSE), D370=4, VLOOKUP(H370, Film_Workers!$B$2:$AR$55, 17, FALSE), D370=5, VLOOKUP(H370, Film_Workers!$B$2:$AR$55, 18, FALSE), D370=6, VLOOKUP(H370, Film_Workers!$B$2:$AR$55, 19, FALSE), D370=7, VLOOKUP(H370, Film_Workers!$B$2:$AR$55, 20, FALSE), D370=8, VLOOKUP(H370, Film_Workers!$B$2:$AR$55, 21, FALSE), D370=9, VLOOKUP(H370, Film_Workers!$B$2:$AR$55, 22, FALSE), D370=10, VLOOKUP(H370, Film_Workers!$B$2:$AR$55, 23, FALSE), D370=11, VLOOKUP(H370, Film_Workers!$B$2:$AR$55, 24, FALSE), D370=12, VLOOKUP(H370, Film_Workers!$B$2:$AR$55, 25, FALSE)), C370=2016, _xlfn.IFS(D370=1, VLOOKUP(H370, Film_Workers!$B$2:$AR$55, 26, FALSE), D370=2, VLOOKUP(H370, Film_Workers!$B$2:$AR$55, 27, FALSE), D370=3, VLOOKUP(H370, Film_Workers!$B$2:$AR$55, 28, FALSE), D370=4, VLOOKUP(H370, Film_Workers!$B$2:$AR$55, 29, FALSE), D370=5, VLOOKUP(H370, Film_Workers!$B$2:$AR$55, 30, FALSE), D370=6, VLOOKUP(H370, Film_Workers!$B$2:$AR$55, 31, FALSE), D370=7, VLOOKUP(H370, Film_Workers!$B$2:$AR$55, 32, FALSE), D370=8, VLOOKUP(H370, Film_Workers!$B$2:$AR$55, 33, FALSE), D370=9, VLOOKUP(H370, Film_Workers!$B$2:$AR$55, 34, FALSE), D370=10, VLOOKUP(H370, Film_Workers!$B$2:$AR$55, 35, FALSE), D370=11, VLOOKUP(H370, Film_Workers!$B$2:$AR$55, 36, FALSE), D370=12, VLOOKUP(H370, Film_Workers!$B$2:$AR$55, 37, FALSE)), C370=2017, _xlfn.IFS(D370=1, VLOOKUP(H370, Film_Workers!$B$2:$AR$55, 38, FALSE), D370=2, VLOOKUP(H370, Film_Workers!$B$2:$AR$55, 39, FALSE), D370=3, VLOOKUP(H370, Film_Workers!$B$2:$AR$55, 40, FALSE), D370=4, VLOOKUP(H370, Film_Workers!$B$2:$AR$55, 41, FALSE), D370=5, VLOOKUP(H370, Film_Workers!$B$2:$AR$55, 42, FALSE), D370=6, VLOOKUP(H370, Film_Workers!$B$2:$AR$55, 43)))</f>
        <v>#N/A</v>
      </c>
      <c r="W370" t="e">
        <f>_xlfn.IFS(C370=2014, _xlfn.IFS(D370=1, VLOOKUP(H370, Priv_Workers!$B$2:$AR$55, 2, FALSE), D370=2, VLOOKUP(H370, Priv_Workers!$B$2:$AR$55, 3, FALSE), D370=3, VLOOKUP(H370, Priv_Workers!$B$2:$AR$55, 4, FALSE), D370=4, VLOOKUP(H370, Priv_Workers!$B$2:$AR$55, 5, FALSE), D370=5, VLOOKUP(H370, Priv_Workers!$B$2:$AR$55, 6, FALSE), D370=6, VLOOKUP(H370, Priv_Workers!$B$2:$AR$55, 7, FALSE), D370=7, VLOOKUP(H370, Priv_Workers!$B$2:$AR$55, 8, FALSE), D370=8, VLOOKUP(H370, Priv_Workers!$B$2:$AR$55, 9, FALSE), D370=9, VLOOKUP(H370, Priv_Workers!$B$2:$AR$55, 10, FALSE), D370=10, VLOOKUP(H370, Priv_Workers!$B$2:$AR$55, 11, FALSE), D370=11, VLOOKUP(H370, Priv_Workers!$B$2:$AR$55, 12, FALSE), D370=12, VLOOKUP(H370, Priv_Workers!$B$2:$AR$55, 13, FALSE)), C370=2015, _xlfn.IFS(D370=1, VLOOKUP(H370, Priv_Workers!$B$2:$AR$55, 14, FALSE), D370=2, VLOOKUP(H370, Priv_Workers!$B$2:$AR$55, 15, FALSE), D370=3, VLOOKUP(H370, Priv_Workers!$B$2:$AR$55, 16, FALSE), D370=4, VLOOKUP(H370, Priv_Workers!$B$2:$AR$55, 17, FALSE), D370=5, VLOOKUP(H370, Priv_Workers!$B$2:$AR$55, 18, FALSE), D370=6, VLOOKUP(H370, Priv_Workers!$B$2:$AR$55, 19, FALSE), D370=7, VLOOKUP(H370, Priv_Workers!$B$2:$AR$55, 20, FALSE), D370=8, VLOOKUP(H370, Priv_Workers!$B$2:$AR$55, 21, FALSE), D370=9, VLOOKUP(H370, Priv_Workers!$B$2:$AR$55, 22, FALSE), D370=10, VLOOKUP(H370, Priv_Workers!$B$2:$AR$55, 23, FALSE), D370=11, VLOOKUP(H370, Priv_Workers!$B$2:$AR$55, 24, FALSE), D370=12, VLOOKUP(H370, Priv_Workers!$B$2:$AR$55, 25, FALSE)), C370=2016, _xlfn.IFS(D370=1, VLOOKUP(H370, Priv_Workers!$B$2:$AR$55, 26, FALSE), D370=2, VLOOKUP(H370, Priv_Workers!$B$2:$AR$55, 27, FALSE), D370=3, VLOOKUP(H370, Priv_Workers!$B$2:$AR$55, 28, FALSE), D370=4, VLOOKUP(H370, Priv_Workers!$B$2:$AR$55, 29, FALSE), D370=5, VLOOKUP(H370, Priv_Workers!$B$2:$AR$55, 30, FALSE), D370=6, VLOOKUP(H370, Priv_Workers!$B$2:$AR$55, 31, FALSE), D370=7, VLOOKUP(H370, Priv_Workers!$B$2:$AR$55, 32, FALSE), D370=8, VLOOKUP(H370, Priv_Workers!$B$2:$AR$55, 33, FALSE), D370=9, VLOOKUP(H370, Priv_Workers!$B$2:$AR$55, 34, FALSE), D370=10, VLOOKUP(H370, Priv_Workers!$B$2:$AR$55, 35, FALSE), D370=11, VLOOKUP(H370, Priv_Workers!$B$2:$AR$55, 36, FALSE), D370=12, VLOOKUP(H370, Priv_Workers!$B$2:$AR$55, 37, FALSE)), C370=2017, _xlfn.IFS(D370=1, VLOOKUP(H370, Priv_Workers!$B$2:$AR$55, 38, FALSE), D370=2, VLOOKUP(H370, Priv_Workers!$B$2:$AR$55, 39, FALSE), D370=3, VLOOKUP(H370, Priv_Workers!$B$2:$AR$55, 40, FALSE), D370=4, VLOOKUP(H370, Priv_Workers!$B$2:$AR$55, 41, FALSE), D370=5, VLOOKUP(H370, Priv_Workers!$B$2:$AR$55, 42, FALSE), D370=6, VLOOKUP(H370, Priv_Workers!$B$2:$AR$55, 43)))</f>
        <v>#N/A</v>
      </c>
      <c r="X370" s="15" t="e">
        <f t="shared" si="43"/>
        <v>#N/A</v>
      </c>
      <c r="Y370" s="8" t="e">
        <f>_xlfn.IFS(C370=2014, _xlfn.IFS(E370=1, VLOOKUP(H370, Wage_Info!$B$2:$AD$55, 2, FALSE), E370=2, VLOOKUP(H370, Wage_Info!$B$2:$AD$55, 3, FALSE), E370=3, VLOOKUP(H370, Wage_Info!$B$2:$AD$55, 4, FALSE), E370=4, VLOOKUP(H370, Wage_Info!$B$2:$AD$55, 5, FALSE)), C370=2015, _xlfn.IFS(E370=1, VLOOKUP(H370, Wage_Info!$B$2:$AD$55, 6, FALSE), E370=2, VLOOKUP(H370, Wage_Info!$B$2:$AD$55, 7, FALSE), E370=3, VLOOKUP(H370, Wage_Info!$B$2:$AD$55, 8, FALSE), E370=4, VLOOKUP(H370, Wage_Info!$B$2:$AD$55, 9, FALSE)), C370=2016, _xlfn.IFS(E370=1, VLOOKUP(H370, Wage_Info!$B$2:$AD$55, 10, FALSE), E370=2, VLOOKUP(H370, Wage_Info!$B$2:$AD$55, 11, FALSE), E370=3, VLOOKUP(H370, Wage_Info!$B$2:$AD$55, 12, FALSE), E370=4, VLOOKUP(H370, Wage_Info!$B$2:$AD$55, 13, FALSE)), C370=2017, _xlfn.IFS(E370=1, VLOOKUP(H370, Wage_Info!$B$2:$AD$55, 14, FALSE), E370=2, VLOOKUP(H370, Wage_Info!$B$2:$AD$55, 15, FALSE)))</f>
        <v>#N/A</v>
      </c>
      <c r="Z370" s="8" t="e">
        <f>_xlfn.IFS(C370=2014, _xlfn.IFS(E370=1, VLOOKUP(H370, Wage_Info!$B$2:$AD$55, 16, FALSE), E370=2, VLOOKUP(H370, Wage_Info!$B$2:$AD$55, 17, FALSE), E370=3, VLOOKUP(H370, Wage_Info!$B$2:$AD$55, 18, FALSE), E370=4, VLOOKUP(H370, Wage_Info!$B$2:$AD$55, 19, FALSE)), C370=2015, _xlfn.IFS(E370=1, VLOOKUP(H370, Wage_Info!$B$2:$AD$55, 20, FALSE), E370=2, VLOOKUP(H370, Wage_Info!$B$2:$AD$55, 21, FALSE), E370=3, VLOOKUP(H370, Wage_Info!$B$2:$AD$55, 22, FALSE), E370=4, VLOOKUP(H370, Wage_Info!$B$2:$AD$55, 23, FALSE)), C370=2016, _xlfn.IFS(E370=1, VLOOKUP(H370, Wage_Info!$B$2:$AD$55, 24, FALSE), E370=2, VLOOKUP(H370, Wage_Info!$B$2:$AD$55, 25, FALSE), E370=3, VLOOKUP(H370, Wage_Info!$B$2:$AD$55, 26, FALSE), E370=4, VLOOKUP(H370, Wage_Info!$B$2:$AD$55, 27, FALSE)), C370=2017, _xlfn.IFS(E370=1, VLOOKUP(H370, Wage_Info!$B$2:$AD$55, 28, FALSE), E370=2, VLOOKUP(H370, Wage_Info!$B$2:$AD$55, 29, FALSE)))</f>
        <v>#N/A</v>
      </c>
      <c r="AA370" s="16" t="e">
        <f t="shared" si="44"/>
        <v>#N/A</v>
      </c>
      <c r="AB370">
        <f>Key!C328</f>
        <v>1</v>
      </c>
      <c r="AC370">
        <f t="shared" si="45"/>
        <v>0</v>
      </c>
      <c r="AD370">
        <f t="shared" si="46"/>
        <v>0</v>
      </c>
      <c r="AE370">
        <f t="shared" si="47"/>
        <v>0</v>
      </c>
    </row>
    <row r="371" spans="1:31" x14ac:dyDescent="0.3">
      <c r="A371">
        <v>336</v>
      </c>
      <c r="B371">
        <v>16</v>
      </c>
      <c r="C371">
        <v>2013</v>
      </c>
      <c r="D371">
        <v>9</v>
      </c>
      <c r="E371">
        <f t="shared" si="40"/>
        <v>3</v>
      </c>
      <c r="F371">
        <v>2015</v>
      </c>
      <c r="G371" t="s">
        <v>282</v>
      </c>
      <c r="H371" s="13">
        <f>VALUE(IF(G371="foreign",53,SUBSTITUTE(G371,G371,VLOOKUP(G371,Key!$F$2:$G$55,2,))))</f>
        <v>53</v>
      </c>
      <c r="I371" t="s">
        <v>216</v>
      </c>
      <c r="J371">
        <f>VALUE(_xlfn.IFS(I371="foreign",53,I371="fictional",54,NOT(OR(I371="foreign",I371="fictional")),SUBSTITUTE(I371,I371,VLOOKUP(I371,Key!$F$2:$G$55,2,))))</f>
        <v>54</v>
      </c>
      <c r="K371">
        <f t="shared" si="41"/>
        <v>0</v>
      </c>
      <c r="L371">
        <f>VLOOKUP(H371, Key!$G$2:$J$54, 2)</f>
        <v>0</v>
      </c>
      <c r="M371">
        <f>VLOOKUP(J371, Key!$G$2:$J$54, 2)</f>
        <v>0</v>
      </c>
      <c r="N371">
        <f>VLOOKUP("*"&amp;G371&amp;"*",Key!$M$2:$N$6,2,FALSE)</f>
        <v>0</v>
      </c>
      <c r="O371">
        <f>VLOOKUP("*"&amp;G371&amp;"*",Key!$Q$2:$R$11,2,FALSE)</f>
        <v>0</v>
      </c>
      <c r="P371">
        <v>3848</v>
      </c>
      <c r="Q371" s="8">
        <v>100000000</v>
      </c>
      <c r="R371" t="s">
        <v>175</v>
      </c>
      <c r="S371">
        <f>VLOOKUP(R371, Key!$T$2:$U$27, 2, FALSE)</f>
        <v>2</v>
      </c>
      <c r="T371">
        <f t="shared" si="42"/>
        <v>0</v>
      </c>
      <c r="U371">
        <f>_xlfn.IFS(F371=2017, VLOOKUP(H371, 'State Pop'!$B$2:$F$55,5),F371=2016, VLOOKUP(H371, 'State Pop'!$B$2:$F$55,4), F371=2015, VLOOKUP(H371, 'State Pop'!$B$2:$F$55,3), F371=2014, VLOOKUP(H371, 'State Pop'!$B$2:$F$55,2))</f>
        <v>0</v>
      </c>
      <c r="V371" t="e">
        <f>_xlfn.IFS(C371=2014, _xlfn.IFS(D371=1, VLOOKUP(H371, Film_Workers!$B$2:$AR$55, 2, FALSE), D371=2, VLOOKUP(H371, Film_Workers!$B$2:$AR$55, 3, FALSE), D371=3, VLOOKUP(H371, Film_Workers!$B$2:$AR$55, 4, FALSE), D371=4, VLOOKUP(H371, Film_Workers!$B$2:$AR$55, 5, FALSE), D371=5, VLOOKUP(H371, Film_Workers!$B$2:$AR$55, 6, FALSE), D371=6, VLOOKUP(H371, Film_Workers!$B$2:$AR$55, 7, FALSE), D371=7, VLOOKUP(H371, Film_Workers!$B$2:$AR$55, 8, FALSE), D371=8, VLOOKUP(H371, Film_Workers!$B$2:$AR$55, 9, FALSE), D371=9, VLOOKUP(H371, Film_Workers!$B$2:$AR$55, 10, FALSE), D371=10, VLOOKUP(H371, Film_Workers!$B$2:$AR$55, 11, FALSE), D371=11, VLOOKUP(H371, Film_Workers!$B$2:$AR$55, 12, FALSE), D371=12, VLOOKUP(H371, Film_Workers!$B$2:$AR$55, 13, FALSE)), C371=2015, _xlfn.IFS(D371=1, VLOOKUP(H371, Film_Workers!$B$2:$AR$55, 14, FALSE), D371=2, VLOOKUP(H371, Film_Workers!$B$2:$AR$55, 15, FALSE), D371=3, VLOOKUP(H371, Film_Workers!$B$2:$AR$55, 16, FALSE), D371=4, VLOOKUP(H371, Film_Workers!$B$2:$AR$55, 17, FALSE), D371=5, VLOOKUP(H371, Film_Workers!$B$2:$AR$55, 18, FALSE), D371=6, VLOOKUP(H371, Film_Workers!$B$2:$AR$55, 19, FALSE), D371=7, VLOOKUP(H371, Film_Workers!$B$2:$AR$55, 20, FALSE), D371=8, VLOOKUP(H371, Film_Workers!$B$2:$AR$55, 21, FALSE), D371=9, VLOOKUP(H371, Film_Workers!$B$2:$AR$55, 22, FALSE), D371=10, VLOOKUP(H371, Film_Workers!$B$2:$AR$55, 23, FALSE), D371=11, VLOOKUP(H371, Film_Workers!$B$2:$AR$55, 24, FALSE), D371=12, VLOOKUP(H371, Film_Workers!$B$2:$AR$55, 25, FALSE)), C371=2016, _xlfn.IFS(D371=1, VLOOKUP(H371, Film_Workers!$B$2:$AR$55, 26, FALSE), D371=2, VLOOKUP(H371, Film_Workers!$B$2:$AR$55, 27, FALSE), D371=3, VLOOKUP(H371, Film_Workers!$B$2:$AR$55, 28, FALSE), D371=4, VLOOKUP(H371, Film_Workers!$B$2:$AR$55, 29, FALSE), D371=5, VLOOKUP(H371, Film_Workers!$B$2:$AR$55, 30, FALSE), D371=6, VLOOKUP(H371, Film_Workers!$B$2:$AR$55, 31, FALSE), D371=7, VLOOKUP(H371, Film_Workers!$B$2:$AR$55, 32, FALSE), D371=8, VLOOKUP(H371, Film_Workers!$B$2:$AR$55, 33, FALSE), D371=9, VLOOKUP(H371, Film_Workers!$B$2:$AR$55, 34, FALSE), D371=10, VLOOKUP(H371, Film_Workers!$B$2:$AR$55, 35, FALSE), D371=11, VLOOKUP(H371, Film_Workers!$B$2:$AR$55, 36, FALSE), D371=12, VLOOKUP(H371, Film_Workers!$B$2:$AR$55, 37, FALSE)), C371=2017, _xlfn.IFS(D371=1, VLOOKUP(H371, Film_Workers!$B$2:$AR$55, 38, FALSE), D371=2, VLOOKUP(H371, Film_Workers!$B$2:$AR$55, 39, FALSE), D371=3, VLOOKUP(H371, Film_Workers!$B$2:$AR$55, 40, FALSE), D371=4, VLOOKUP(H371, Film_Workers!$B$2:$AR$55, 41, FALSE), D371=5, VLOOKUP(H371, Film_Workers!$B$2:$AR$55, 42, FALSE), D371=6, VLOOKUP(H371, Film_Workers!$B$2:$AR$55, 43)))</f>
        <v>#N/A</v>
      </c>
      <c r="W371" t="e">
        <f>_xlfn.IFS(C371=2014, _xlfn.IFS(D371=1, VLOOKUP(H371, Priv_Workers!$B$2:$AR$55, 2, FALSE), D371=2, VLOOKUP(H371, Priv_Workers!$B$2:$AR$55, 3, FALSE), D371=3, VLOOKUP(H371, Priv_Workers!$B$2:$AR$55, 4, FALSE), D371=4, VLOOKUP(H371, Priv_Workers!$B$2:$AR$55, 5, FALSE), D371=5, VLOOKUP(H371, Priv_Workers!$B$2:$AR$55, 6, FALSE), D371=6, VLOOKUP(H371, Priv_Workers!$B$2:$AR$55, 7, FALSE), D371=7, VLOOKUP(H371, Priv_Workers!$B$2:$AR$55, 8, FALSE), D371=8, VLOOKUP(H371, Priv_Workers!$B$2:$AR$55, 9, FALSE), D371=9, VLOOKUP(H371, Priv_Workers!$B$2:$AR$55, 10, FALSE), D371=10, VLOOKUP(H371, Priv_Workers!$B$2:$AR$55, 11, FALSE), D371=11, VLOOKUP(H371, Priv_Workers!$B$2:$AR$55, 12, FALSE), D371=12, VLOOKUP(H371, Priv_Workers!$B$2:$AR$55, 13, FALSE)), C371=2015, _xlfn.IFS(D371=1, VLOOKUP(H371, Priv_Workers!$B$2:$AR$55, 14, FALSE), D371=2, VLOOKUP(H371, Priv_Workers!$B$2:$AR$55, 15, FALSE), D371=3, VLOOKUP(H371, Priv_Workers!$B$2:$AR$55, 16, FALSE), D371=4, VLOOKUP(H371, Priv_Workers!$B$2:$AR$55, 17, FALSE), D371=5, VLOOKUP(H371, Priv_Workers!$B$2:$AR$55, 18, FALSE), D371=6, VLOOKUP(H371, Priv_Workers!$B$2:$AR$55, 19, FALSE), D371=7, VLOOKUP(H371, Priv_Workers!$B$2:$AR$55, 20, FALSE), D371=8, VLOOKUP(H371, Priv_Workers!$B$2:$AR$55, 21, FALSE), D371=9, VLOOKUP(H371, Priv_Workers!$B$2:$AR$55, 22, FALSE), D371=10, VLOOKUP(H371, Priv_Workers!$B$2:$AR$55, 23, FALSE), D371=11, VLOOKUP(H371, Priv_Workers!$B$2:$AR$55, 24, FALSE), D371=12, VLOOKUP(H371, Priv_Workers!$B$2:$AR$55, 25, FALSE)), C371=2016, _xlfn.IFS(D371=1, VLOOKUP(H371, Priv_Workers!$B$2:$AR$55, 26, FALSE), D371=2, VLOOKUP(H371, Priv_Workers!$B$2:$AR$55, 27, FALSE), D371=3, VLOOKUP(H371, Priv_Workers!$B$2:$AR$55, 28, FALSE), D371=4, VLOOKUP(H371, Priv_Workers!$B$2:$AR$55, 29, FALSE), D371=5, VLOOKUP(H371, Priv_Workers!$B$2:$AR$55, 30, FALSE), D371=6, VLOOKUP(H371, Priv_Workers!$B$2:$AR$55, 31, FALSE), D371=7, VLOOKUP(H371, Priv_Workers!$B$2:$AR$55, 32, FALSE), D371=8, VLOOKUP(H371, Priv_Workers!$B$2:$AR$55, 33, FALSE), D371=9, VLOOKUP(H371, Priv_Workers!$B$2:$AR$55, 34, FALSE), D371=10, VLOOKUP(H371, Priv_Workers!$B$2:$AR$55, 35, FALSE), D371=11, VLOOKUP(H371, Priv_Workers!$B$2:$AR$55, 36, FALSE), D371=12, VLOOKUP(H371, Priv_Workers!$B$2:$AR$55, 37, FALSE)), C371=2017, _xlfn.IFS(D371=1, VLOOKUP(H371, Priv_Workers!$B$2:$AR$55, 38, FALSE), D371=2, VLOOKUP(H371, Priv_Workers!$B$2:$AR$55, 39, FALSE), D371=3, VLOOKUP(H371, Priv_Workers!$B$2:$AR$55, 40, FALSE), D371=4, VLOOKUP(H371, Priv_Workers!$B$2:$AR$55, 41, FALSE), D371=5, VLOOKUP(H371, Priv_Workers!$B$2:$AR$55, 42, FALSE), D371=6, VLOOKUP(H371, Priv_Workers!$B$2:$AR$55, 43)))</f>
        <v>#N/A</v>
      </c>
      <c r="X371" s="15" t="e">
        <f t="shared" si="43"/>
        <v>#N/A</v>
      </c>
      <c r="Y371" s="8" t="e">
        <f>_xlfn.IFS(C371=2014, _xlfn.IFS(E371=1, VLOOKUP(H371, Wage_Info!$B$2:$AD$55, 2, FALSE), E371=2, VLOOKUP(H371, Wage_Info!$B$2:$AD$55, 3, FALSE), E371=3, VLOOKUP(H371, Wage_Info!$B$2:$AD$55, 4, FALSE), E371=4, VLOOKUP(H371, Wage_Info!$B$2:$AD$55, 5, FALSE)), C371=2015, _xlfn.IFS(E371=1, VLOOKUP(H371, Wage_Info!$B$2:$AD$55, 6, FALSE), E371=2, VLOOKUP(H371, Wage_Info!$B$2:$AD$55, 7, FALSE), E371=3, VLOOKUP(H371, Wage_Info!$B$2:$AD$55, 8, FALSE), E371=4, VLOOKUP(H371, Wage_Info!$B$2:$AD$55, 9, FALSE)), C371=2016, _xlfn.IFS(E371=1, VLOOKUP(H371, Wage_Info!$B$2:$AD$55, 10, FALSE), E371=2, VLOOKUP(H371, Wage_Info!$B$2:$AD$55, 11, FALSE), E371=3, VLOOKUP(H371, Wage_Info!$B$2:$AD$55, 12, FALSE), E371=4, VLOOKUP(H371, Wage_Info!$B$2:$AD$55, 13, FALSE)), C371=2017, _xlfn.IFS(E371=1, VLOOKUP(H371, Wage_Info!$B$2:$AD$55, 14, FALSE), E371=2, VLOOKUP(H371, Wage_Info!$B$2:$AD$55, 15, FALSE)))</f>
        <v>#N/A</v>
      </c>
      <c r="Z371" s="8" t="e">
        <f>_xlfn.IFS(C371=2014, _xlfn.IFS(E371=1, VLOOKUP(H371, Wage_Info!$B$2:$AD$55, 16, FALSE), E371=2, VLOOKUP(H371, Wage_Info!$B$2:$AD$55, 17, FALSE), E371=3, VLOOKUP(H371, Wage_Info!$B$2:$AD$55, 18, FALSE), E371=4, VLOOKUP(H371, Wage_Info!$B$2:$AD$55, 19, FALSE)), C371=2015, _xlfn.IFS(E371=1, VLOOKUP(H371, Wage_Info!$B$2:$AD$55, 20, FALSE), E371=2, VLOOKUP(H371, Wage_Info!$B$2:$AD$55, 21, FALSE), E371=3, VLOOKUP(H371, Wage_Info!$B$2:$AD$55, 22, FALSE), E371=4, VLOOKUP(H371, Wage_Info!$B$2:$AD$55, 23, FALSE)), C371=2016, _xlfn.IFS(E371=1, VLOOKUP(H371, Wage_Info!$B$2:$AD$55, 24, FALSE), E371=2, VLOOKUP(H371, Wage_Info!$B$2:$AD$55, 25, FALSE), E371=3, VLOOKUP(H371, Wage_Info!$B$2:$AD$55, 26, FALSE), E371=4, VLOOKUP(H371, Wage_Info!$B$2:$AD$55, 27, FALSE)), C371=2017, _xlfn.IFS(E371=1, VLOOKUP(H371, Wage_Info!$B$2:$AD$55, 28, FALSE), E371=2, VLOOKUP(H371, Wage_Info!$B$2:$AD$55, 29, FALSE)))</f>
        <v>#N/A</v>
      </c>
      <c r="AA371" s="16" t="e">
        <f t="shared" si="44"/>
        <v>#N/A</v>
      </c>
      <c r="AB371">
        <f>Key!C337</f>
        <v>1</v>
      </c>
      <c r="AC371">
        <f t="shared" si="45"/>
        <v>0</v>
      </c>
      <c r="AD371">
        <f t="shared" si="46"/>
        <v>0</v>
      </c>
      <c r="AE371">
        <f t="shared" si="47"/>
        <v>0</v>
      </c>
    </row>
    <row r="372" spans="1:31" x14ac:dyDescent="0.3">
      <c r="A372">
        <v>348</v>
      </c>
      <c r="B372">
        <v>28</v>
      </c>
      <c r="C372">
        <v>2013</v>
      </c>
      <c r="D372">
        <v>9</v>
      </c>
      <c r="E372">
        <f t="shared" si="40"/>
        <v>3</v>
      </c>
      <c r="F372">
        <v>2015</v>
      </c>
      <c r="G372" t="s">
        <v>284</v>
      </c>
      <c r="H372" s="13">
        <f>VALUE(IF(G372="foreign",53,SUBSTITUTE(G372,G372,VLOOKUP(G372,Key!$F$2:$G$55,2,))))</f>
        <v>11</v>
      </c>
      <c r="I372" t="s">
        <v>216</v>
      </c>
      <c r="J372">
        <f>VALUE(_xlfn.IFS(I372="foreign",53,I372="fictional",54,NOT(OR(I372="foreign",I372="fictional")),SUBSTITUTE(I372,I372,VLOOKUP(I372,Key!$F$2:$G$55,2,))))</f>
        <v>54</v>
      </c>
      <c r="K372">
        <f t="shared" si="41"/>
        <v>0</v>
      </c>
      <c r="L372">
        <f>VLOOKUP(H372, Key!$G$2:$J$54, 2)</f>
        <v>5</v>
      </c>
      <c r="M372">
        <f>VLOOKUP(J372, Key!$G$2:$J$54, 2)</f>
        <v>0</v>
      </c>
      <c r="N372">
        <f>VLOOKUP("*"&amp;G372&amp;"*",Key!$M$2:$N$6,2,FALSE)</f>
        <v>3</v>
      </c>
      <c r="O372">
        <f>VLOOKUP("*"&amp;G372&amp;"*",Key!$Q$2:$R$11,2,FALSE)</f>
        <v>7</v>
      </c>
      <c r="P372">
        <v>3680</v>
      </c>
      <c r="Q372" s="8">
        <v>74000000</v>
      </c>
      <c r="R372" t="s">
        <v>178</v>
      </c>
      <c r="S372">
        <f>VLOOKUP(R372, Key!$T$2:$U$27, 2, FALSE)</f>
        <v>5</v>
      </c>
      <c r="T372">
        <f t="shared" si="42"/>
        <v>0</v>
      </c>
      <c r="U372">
        <f>_xlfn.IFS(F372=2017, VLOOKUP(H372, 'State Pop'!$B$2:$F$55,5),F372=2016, VLOOKUP(H372, 'State Pop'!$B$2:$F$55,4), F372=2015, VLOOKUP(H372, 'State Pop'!$B$2:$F$55,3), F372=2014, VLOOKUP(H372, 'State Pop'!$B$2:$F$55,2))</f>
        <v>10199533</v>
      </c>
      <c r="V372" t="e">
        <f>_xlfn.IFS(C372=2014, _xlfn.IFS(D372=1, VLOOKUP(H372, Film_Workers!$B$2:$AR$55, 2, FALSE), D372=2, VLOOKUP(H372, Film_Workers!$B$2:$AR$55, 3, FALSE), D372=3, VLOOKUP(H372, Film_Workers!$B$2:$AR$55, 4, FALSE), D372=4, VLOOKUP(H372, Film_Workers!$B$2:$AR$55, 5, FALSE), D372=5, VLOOKUP(H372, Film_Workers!$B$2:$AR$55, 6, FALSE), D372=6, VLOOKUP(H372, Film_Workers!$B$2:$AR$55, 7, FALSE), D372=7, VLOOKUP(H372, Film_Workers!$B$2:$AR$55, 8, FALSE), D372=8, VLOOKUP(H372, Film_Workers!$B$2:$AR$55, 9, FALSE), D372=9, VLOOKUP(H372, Film_Workers!$B$2:$AR$55, 10, FALSE), D372=10, VLOOKUP(H372, Film_Workers!$B$2:$AR$55, 11, FALSE), D372=11, VLOOKUP(H372, Film_Workers!$B$2:$AR$55, 12, FALSE), D372=12, VLOOKUP(H372, Film_Workers!$B$2:$AR$55, 13, FALSE)), C372=2015, _xlfn.IFS(D372=1, VLOOKUP(H372, Film_Workers!$B$2:$AR$55, 14, FALSE), D372=2, VLOOKUP(H372, Film_Workers!$B$2:$AR$55, 15, FALSE), D372=3, VLOOKUP(H372, Film_Workers!$B$2:$AR$55, 16, FALSE), D372=4, VLOOKUP(H372, Film_Workers!$B$2:$AR$55, 17, FALSE), D372=5, VLOOKUP(H372, Film_Workers!$B$2:$AR$55, 18, FALSE), D372=6, VLOOKUP(H372, Film_Workers!$B$2:$AR$55, 19, FALSE), D372=7, VLOOKUP(H372, Film_Workers!$B$2:$AR$55, 20, FALSE), D372=8, VLOOKUP(H372, Film_Workers!$B$2:$AR$55, 21, FALSE), D372=9, VLOOKUP(H372, Film_Workers!$B$2:$AR$55, 22, FALSE), D372=10, VLOOKUP(H372, Film_Workers!$B$2:$AR$55, 23, FALSE), D372=11, VLOOKUP(H372, Film_Workers!$B$2:$AR$55, 24, FALSE), D372=12, VLOOKUP(H372, Film_Workers!$B$2:$AR$55, 25, FALSE)), C372=2016, _xlfn.IFS(D372=1, VLOOKUP(H372, Film_Workers!$B$2:$AR$55, 26, FALSE), D372=2, VLOOKUP(H372, Film_Workers!$B$2:$AR$55, 27, FALSE), D372=3, VLOOKUP(H372, Film_Workers!$B$2:$AR$55, 28, FALSE), D372=4, VLOOKUP(H372, Film_Workers!$B$2:$AR$55, 29, FALSE), D372=5, VLOOKUP(H372, Film_Workers!$B$2:$AR$55, 30, FALSE), D372=6, VLOOKUP(H372, Film_Workers!$B$2:$AR$55, 31, FALSE), D372=7, VLOOKUP(H372, Film_Workers!$B$2:$AR$55, 32, FALSE), D372=8, VLOOKUP(H372, Film_Workers!$B$2:$AR$55, 33, FALSE), D372=9, VLOOKUP(H372, Film_Workers!$B$2:$AR$55, 34, FALSE), D372=10, VLOOKUP(H372, Film_Workers!$B$2:$AR$55, 35, FALSE), D372=11, VLOOKUP(H372, Film_Workers!$B$2:$AR$55, 36, FALSE), D372=12, VLOOKUP(H372, Film_Workers!$B$2:$AR$55, 37, FALSE)), C372=2017, _xlfn.IFS(D372=1, VLOOKUP(H372, Film_Workers!$B$2:$AR$55, 38, FALSE), D372=2, VLOOKUP(H372, Film_Workers!$B$2:$AR$55, 39, FALSE), D372=3, VLOOKUP(H372, Film_Workers!$B$2:$AR$55, 40, FALSE), D372=4, VLOOKUP(H372, Film_Workers!$B$2:$AR$55, 41, FALSE), D372=5, VLOOKUP(H372, Film_Workers!$B$2:$AR$55, 42, FALSE), D372=6, VLOOKUP(H372, Film_Workers!$B$2:$AR$55, 43)))</f>
        <v>#N/A</v>
      </c>
      <c r="W372" t="e">
        <f>_xlfn.IFS(C372=2014, _xlfn.IFS(D372=1, VLOOKUP(H372, Priv_Workers!$B$2:$AR$55, 2, FALSE), D372=2, VLOOKUP(H372, Priv_Workers!$B$2:$AR$55, 3, FALSE), D372=3, VLOOKUP(H372, Priv_Workers!$B$2:$AR$55, 4, FALSE), D372=4, VLOOKUP(H372, Priv_Workers!$B$2:$AR$55, 5, FALSE), D372=5, VLOOKUP(H372, Priv_Workers!$B$2:$AR$55, 6, FALSE), D372=6, VLOOKUP(H372, Priv_Workers!$B$2:$AR$55, 7, FALSE), D372=7, VLOOKUP(H372, Priv_Workers!$B$2:$AR$55, 8, FALSE), D372=8, VLOOKUP(H372, Priv_Workers!$B$2:$AR$55, 9, FALSE), D372=9, VLOOKUP(H372, Priv_Workers!$B$2:$AR$55, 10, FALSE), D372=10, VLOOKUP(H372, Priv_Workers!$B$2:$AR$55, 11, FALSE), D372=11, VLOOKUP(H372, Priv_Workers!$B$2:$AR$55, 12, FALSE), D372=12, VLOOKUP(H372, Priv_Workers!$B$2:$AR$55, 13, FALSE)), C372=2015, _xlfn.IFS(D372=1, VLOOKUP(H372, Priv_Workers!$B$2:$AR$55, 14, FALSE), D372=2, VLOOKUP(H372, Priv_Workers!$B$2:$AR$55, 15, FALSE), D372=3, VLOOKUP(H372, Priv_Workers!$B$2:$AR$55, 16, FALSE), D372=4, VLOOKUP(H372, Priv_Workers!$B$2:$AR$55, 17, FALSE), D372=5, VLOOKUP(H372, Priv_Workers!$B$2:$AR$55, 18, FALSE), D372=6, VLOOKUP(H372, Priv_Workers!$B$2:$AR$55, 19, FALSE), D372=7, VLOOKUP(H372, Priv_Workers!$B$2:$AR$55, 20, FALSE), D372=8, VLOOKUP(H372, Priv_Workers!$B$2:$AR$55, 21, FALSE), D372=9, VLOOKUP(H372, Priv_Workers!$B$2:$AR$55, 22, FALSE), D372=10, VLOOKUP(H372, Priv_Workers!$B$2:$AR$55, 23, FALSE), D372=11, VLOOKUP(H372, Priv_Workers!$B$2:$AR$55, 24, FALSE), D372=12, VLOOKUP(H372, Priv_Workers!$B$2:$AR$55, 25, FALSE)), C372=2016, _xlfn.IFS(D372=1, VLOOKUP(H372, Priv_Workers!$B$2:$AR$55, 26, FALSE), D372=2, VLOOKUP(H372, Priv_Workers!$B$2:$AR$55, 27, FALSE), D372=3, VLOOKUP(H372, Priv_Workers!$B$2:$AR$55, 28, FALSE), D372=4, VLOOKUP(H372, Priv_Workers!$B$2:$AR$55, 29, FALSE), D372=5, VLOOKUP(H372, Priv_Workers!$B$2:$AR$55, 30, FALSE), D372=6, VLOOKUP(H372, Priv_Workers!$B$2:$AR$55, 31, FALSE), D372=7, VLOOKUP(H372, Priv_Workers!$B$2:$AR$55, 32, FALSE), D372=8, VLOOKUP(H372, Priv_Workers!$B$2:$AR$55, 33, FALSE), D372=9, VLOOKUP(H372, Priv_Workers!$B$2:$AR$55, 34, FALSE), D372=10, VLOOKUP(H372, Priv_Workers!$B$2:$AR$55, 35, FALSE), D372=11, VLOOKUP(H372, Priv_Workers!$B$2:$AR$55, 36, FALSE), D372=12, VLOOKUP(H372, Priv_Workers!$B$2:$AR$55, 37, FALSE)), C372=2017, _xlfn.IFS(D372=1, VLOOKUP(H372, Priv_Workers!$B$2:$AR$55, 38, FALSE), D372=2, VLOOKUP(H372, Priv_Workers!$B$2:$AR$55, 39, FALSE), D372=3, VLOOKUP(H372, Priv_Workers!$B$2:$AR$55, 40, FALSE), D372=4, VLOOKUP(H372, Priv_Workers!$B$2:$AR$55, 41, FALSE), D372=5, VLOOKUP(H372, Priv_Workers!$B$2:$AR$55, 42, FALSE), D372=6, VLOOKUP(H372, Priv_Workers!$B$2:$AR$55, 43)))</f>
        <v>#N/A</v>
      </c>
      <c r="X372" s="15" t="e">
        <f t="shared" si="43"/>
        <v>#N/A</v>
      </c>
      <c r="Y372" s="8" t="e">
        <f>_xlfn.IFS(C372=2014, _xlfn.IFS(E372=1, VLOOKUP(H372, Wage_Info!$B$2:$AD$55, 2, FALSE), E372=2, VLOOKUP(H372, Wage_Info!$B$2:$AD$55, 3, FALSE), E372=3, VLOOKUP(H372, Wage_Info!$B$2:$AD$55, 4, FALSE), E372=4, VLOOKUP(H372, Wage_Info!$B$2:$AD$55, 5, FALSE)), C372=2015, _xlfn.IFS(E372=1, VLOOKUP(H372, Wage_Info!$B$2:$AD$55, 6, FALSE), E372=2, VLOOKUP(H372, Wage_Info!$B$2:$AD$55, 7, FALSE), E372=3, VLOOKUP(H372, Wage_Info!$B$2:$AD$55, 8, FALSE), E372=4, VLOOKUP(H372, Wage_Info!$B$2:$AD$55, 9, FALSE)), C372=2016, _xlfn.IFS(E372=1, VLOOKUP(H372, Wage_Info!$B$2:$AD$55, 10, FALSE), E372=2, VLOOKUP(H372, Wage_Info!$B$2:$AD$55, 11, FALSE), E372=3, VLOOKUP(H372, Wage_Info!$B$2:$AD$55, 12, FALSE), E372=4, VLOOKUP(H372, Wage_Info!$B$2:$AD$55, 13, FALSE)), C372=2017, _xlfn.IFS(E372=1, VLOOKUP(H372, Wage_Info!$B$2:$AD$55, 14, FALSE), E372=2, VLOOKUP(H372, Wage_Info!$B$2:$AD$55, 15, FALSE)))</f>
        <v>#N/A</v>
      </c>
      <c r="Z372" s="8" t="e">
        <f>_xlfn.IFS(C372=2014, _xlfn.IFS(E372=1, VLOOKUP(H372, Wage_Info!$B$2:$AD$55, 16, FALSE), E372=2, VLOOKUP(H372, Wage_Info!$B$2:$AD$55, 17, FALSE), E372=3, VLOOKUP(H372, Wage_Info!$B$2:$AD$55, 18, FALSE), E372=4, VLOOKUP(H372, Wage_Info!$B$2:$AD$55, 19, FALSE)), C372=2015, _xlfn.IFS(E372=1, VLOOKUP(H372, Wage_Info!$B$2:$AD$55, 20, FALSE), E372=2, VLOOKUP(H372, Wage_Info!$B$2:$AD$55, 21, FALSE), E372=3, VLOOKUP(H372, Wage_Info!$B$2:$AD$55, 22, FALSE), E372=4, VLOOKUP(H372, Wage_Info!$B$2:$AD$55, 23, FALSE)), C372=2016, _xlfn.IFS(E372=1, VLOOKUP(H372, Wage_Info!$B$2:$AD$55, 24, FALSE), E372=2, VLOOKUP(H372, Wage_Info!$B$2:$AD$55, 25, FALSE), E372=3, VLOOKUP(H372, Wage_Info!$B$2:$AD$55, 26, FALSE), E372=4, VLOOKUP(H372, Wage_Info!$B$2:$AD$55, 27, FALSE)), C372=2017, _xlfn.IFS(E372=1, VLOOKUP(H372, Wage_Info!$B$2:$AD$55, 28, FALSE), E372=2, VLOOKUP(H372, Wage_Info!$B$2:$AD$55, 29, FALSE)))</f>
        <v>#N/A</v>
      </c>
      <c r="AA372" s="16" t="e">
        <f t="shared" si="44"/>
        <v>#N/A</v>
      </c>
      <c r="AB372">
        <f>Key!C349</f>
        <v>0</v>
      </c>
      <c r="AC372">
        <f t="shared" si="45"/>
        <v>0</v>
      </c>
      <c r="AD372">
        <f t="shared" si="46"/>
        <v>0</v>
      </c>
      <c r="AE372">
        <f t="shared" si="47"/>
        <v>0</v>
      </c>
    </row>
    <row r="373" spans="1:31" x14ac:dyDescent="0.3">
      <c r="A373">
        <v>349</v>
      </c>
      <c r="B373">
        <v>29</v>
      </c>
      <c r="C373">
        <v>2013</v>
      </c>
      <c r="D373">
        <v>9</v>
      </c>
      <c r="E373">
        <f t="shared" si="40"/>
        <v>3</v>
      </c>
      <c r="F373">
        <v>2015</v>
      </c>
      <c r="G373" t="s">
        <v>282</v>
      </c>
      <c r="H373" s="13">
        <f>VALUE(IF(G373="foreign",53,SUBSTITUTE(G373,G373,VLOOKUP(G373,Key!$F$2:$G$55,2,))))</f>
        <v>53</v>
      </c>
      <c r="I373" t="s">
        <v>187</v>
      </c>
      <c r="J373">
        <f>VALUE(_xlfn.IFS(I373="foreign",53,I373="fictional",54,NOT(OR(I373="foreign",I373="fictional")),SUBSTITUTE(I373,I373,VLOOKUP(I373,Key!$F$2:$G$55,2,))))</f>
        <v>53</v>
      </c>
      <c r="K373">
        <f t="shared" si="41"/>
        <v>1</v>
      </c>
      <c r="L373">
        <f>VLOOKUP(H373, Key!$G$2:$J$54, 2)</f>
        <v>0</v>
      </c>
      <c r="M373">
        <f>VLOOKUP(J373, Key!$G$2:$J$54, 2)</f>
        <v>0</v>
      </c>
      <c r="N373">
        <f>VLOOKUP("*"&amp;G373&amp;"*",Key!$M$2:$N$6,2,FALSE)</f>
        <v>0</v>
      </c>
      <c r="O373">
        <f>VLOOKUP("*"&amp;G373&amp;"*",Key!$Q$2:$R$11,2,FALSE)</f>
        <v>0</v>
      </c>
      <c r="P373">
        <v>3673</v>
      </c>
      <c r="Q373" s="8">
        <v>84000000</v>
      </c>
      <c r="R373" t="s">
        <v>176</v>
      </c>
      <c r="S373">
        <f>VLOOKUP(R373, Key!$T$2:$U$27, 2, FALSE)</f>
        <v>3</v>
      </c>
      <c r="T373">
        <f t="shared" si="42"/>
        <v>0</v>
      </c>
      <c r="U373">
        <f>_xlfn.IFS(F373=2017, VLOOKUP(H373, 'State Pop'!$B$2:$F$55,5),F373=2016, VLOOKUP(H373, 'State Pop'!$B$2:$F$55,4), F373=2015, VLOOKUP(H373, 'State Pop'!$B$2:$F$55,3), F373=2014, VLOOKUP(H373, 'State Pop'!$B$2:$F$55,2))</f>
        <v>0</v>
      </c>
      <c r="V373" t="e">
        <f>_xlfn.IFS(C373=2014, _xlfn.IFS(D373=1, VLOOKUP(H373, Film_Workers!$B$2:$AR$55, 2, FALSE), D373=2, VLOOKUP(H373, Film_Workers!$B$2:$AR$55, 3, FALSE), D373=3, VLOOKUP(H373, Film_Workers!$B$2:$AR$55, 4, FALSE), D373=4, VLOOKUP(H373, Film_Workers!$B$2:$AR$55, 5, FALSE), D373=5, VLOOKUP(H373, Film_Workers!$B$2:$AR$55, 6, FALSE), D373=6, VLOOKUP(H373, Film_Workers!$B$2:$AR$55, 7, FALSE), D373=7, VLOOKUP(H373, Film_Workers!$B$2:$AR$55, 8, FALSE), D373=8, VLOOKUP(H373, Film_Workers!$B$2:$AR$55, 9, FALSE), D373=9, VLOOKUP(H373, Film_Workers!$B$2:$AR$55, 10, FALSE), D373=10, VLOOKUP(H373, Film_Workers!$B$2:$AR$55, 11, FALSE), D373=11, VLOOKUP(H373, Film_Workers!$B$2:$AR$55, 12, FALSE), D373=12, VLOOKUP(H373, Film_Workers!$B$2:$AR$55, 13, FALSE)), C373=2015, _xlfn.IFS(D373=1, VLOOKUP(H373, Film_Workers!$B$2:$AR$55, 14, FALSE), D373=2, VLOOKUP(H373, Film_Workers!$B$2:$AR$55, 15, FALSE), D373=3, VLOOKUP(H373, Film_Workers!$B$2:$AR$55, 16, FALSE), D373=4, VLOOKUP(H373, Film_Workers!$B$2:$AR$55, 17, FALSE), D373=5, VLOOKUP(H373, Film_Workers!$B$2:$AR$55, 18, FALSE), D373=6, VLOOKUP(H373, Film_Workers!$B$2:$AR$55, 19, FALSE), D373=7, VLOOKUP(H373, Film_Workers!$B$2:$AR$55, 20, FALSE), D373=8, VLOOKUP(H373, Film_Workers!$B$2:$AR$55, 21, FALSE), D373=9, VLOOKUP(H373, Film_Workers!$B$2:$AR$55, 22, FALSE), D373=10, VLOOKUP(H373, Film_Workers!$B$2:$AR$55, 23, FALSE), D373=11, VLOOKUP(H373, Film_Workers!$B$2:$AR$55, 24, FALSE), D373=12, VLOOKUP(H373, Film_Workers!$B$2:$AR$55, 25, FALSE)), C373=2016, _xlfn.IFS(D373=1, VLOOKUP(H373, Film_Workers!$B$2:$AR$55, 26, FALSE), D373=2, VLOOKUP(H373, Film_Workers!$B$2:$AR$55, 27, FALSE), D373=3, VLOOKUP(H373, Film_Workers!$B$2:$AR$55, 28, FALSE), D373=4, VLOOKUP(H373, Film_Workers!$B$2:$AR$55, 29, FALSE), D373=5, VLOOKUP(H373, Film_Workers!$B$2:$AR$55, 30, FALSE), D373=6, VLOOKUP(H373, Film_Workers!$B$2:$AR$55, 31, FALSE), D373=7, VLOOKUP(H373, Film_Workers!$B$2:$AR$55, 32, FALSE), D373=8, VLOOKUP(H373, Film_Workers!$B$2:$AR$55, 33, FALSE), D373=9, VLOOKUP(H373, Film_Workers!$B$2:$AR$55, 34, FALSE), D373=10, VLOOKUP(H373, Film_Workers!$B$2:$AR$55, 35, FALSE), D373=11, VLOOKUP(H373, Film_Workers!$B$2:$AR$55, 36, FALSE), D373=12, VLOOKUP(H373, Film_Workers!$B$2:$AR$55, 37, FALSE)), C373=2017, _xlfn.IFS(D373=1, VLOOKUP(H373, Film_Workers!$B$2:$AR$55, 38, FALSE), D373=2, VLOOKUP(H373, Film_Workers!$B$2:$AR$55, 39, FALSE), D373=3, VLOOKUP(H373, Film_Workers!$B$2:$AR$55, 40, FALSE), D373=4, VLOOKUP(H373, Film_Workers!$B$2:$AR$55, 41, FALSE), D373=5, VLOOKUP(H373, Film_Workers!$B$2:$AR$55, 42, FALSE), D373=6, VLOOKUP(H373, Film_Workers!$B$2:$AR$55, 43)))</f>
        <v>#N/A</v>
      </c>
      <c r="W373" t="e">
        <f>_xlfn.IFS(C373=2014, _xlfn.IFS(D373=1, VLOOKUP(H373, Priv_Workers!$B$2:$AR$55, 2, FALSE), D373=2, VLOOKUP(H373, Priv_Workers!$B$2:$AR$55, 3, FALSE), D373=3, VLOOKUP(H373, Priv_Workers!$B$2:$AR$55, 4, FALSE), D373=4, VLOOKUP(H373, Priv_Workers!$B$2:$AR$55, 5, FALSE), D373=5, VLOOKUP(H373, Priv_Workers!$B$2:$AR$55, 6, FALSE), D373=6, VLOOKUP(H373, Priv_Workers!$B$2:$AR$55, 7, FALSE), D373=7, VLOOKUP(H373, Priv_Workers!$B$2:$AR$55, 8, FALSE), D373=8, VLOOKUP(H373, Priv_Workers!$B$2:$AR$55, 9, FALSE), D373=9, VLOOKUP(H373, Priv_Workers!$B$2:$AR$55, 10, FALSE), D373=10, VLOOKUP(H373, Priv_Workers!$B$2:$AR$55, 11, FALSE), D373=11, VLOOKUP(H373, Priv_Workers!$B$2:$AR$55, 12, FALSE), D373=12, VLOOKUP(H373, Priv_Workers!$B$2:$AR$55, 13, FALSE)), C373=2015, _xlfn.IFS(D373=1, VLOOKUP(H373, Priv_Workers!$B$2:$AR$55, 14, FALSE), D373=2, VLOOKUP(H373, Priv_Workers!$B$2:$AR$55, 15, FALSE), D373=3, VLOOKUP(H373, Priv_Workers!$B$2:$AR$55, 16, FALSE), D373=4, VLOOKUP(H373, Priv_Workers!$B$2:$AR$55, 17, FALSE), D373=5, VLOOKUP(H373, Priv_Workers!$B$2:$AR$55, 18, FALSE), D373=6, VLOOKUP(H373, Priv_Workers!$B$2:$AR$55, 19, FALSE), D373=7, VLOOKUP(H373, Priv_Workers!$B$2:$AR$55, 20, FALSE), D373=8, VLOOKUP(H373, Priv_Workers!$B$2:$AR$55, 21, FALSE), D373=9, VLOOKUP(H373, Priv_Workers!$B$2:$AR$55, 22, FALSE), D373=10, VLOOKUP(H373, Priv_Workers!$B$2:$AR$55, 23, FALSE), D373=11, VLOOKUP(H373, Priv_Workers!$B$2:$AR$55, 24, FALSE), D373=12, VLOOKUP(H373, Priv_Workers!$B$2:$AR$55, 25, FALSE)), C373=2016, _xlfn.IFS(D373=1, VLOOKUP(H373, Priv_Workers!$B$2:$AR$55, 26, FALSE), D373=2, VLOOKUP(H373, Priv_Workers!$B$2:$AR$55, 27, FALSE), D373=3, VLOOKUP(H373, Priv_Workers!$B$2:$AR$55, 28, FALSE), D373=4, VLOOKUP(H373, Priv_Workers!$B$2:$AR$55, 29, FALSE), D373=5, VLOOKUP(H373, Priv_Workers!$B$2:$AR$55, 30, FALSE), D373=6, VLOOKUP(H373, Priv_Workers!$B$2:$AR$55, 31, FALSE), D373=7, VLOOKUP(H373, Priv_Workers!$B$2:$AR$55, 32, FALSE), D373=8, VLOOKUP(H373, Priv_Workers!$B$2:$AR$55, 33, FALSE), D373=9, VLOOKUP(H373, Priv_Workers!$B$2:$AR$55, 34, FALSE), D373=10, VLOOKUP(H373, Priv_Workers!$B$2:$AR$55, 35, FALSE), D373=11, VLOOKUP(H373, Priv_Workers!$B$2:$AR$55, 36, FALSE), D373=12, VLOOKUP(H373, Priv_Workers!$B$2:$AR$55, 37, FALSE)), C373=2017, _xlfn.IFS(D373=1, VLOOKUP(H373, Priv_Workers!$B$2:$AR$55, 38, FALSE), D373=2, VLOOKUP(H373, Priv_Workers!$B$2:$AR$55, 39, FALSE), D373=3, VLOOKUP(H373, Priv_Workers!$B$2:$AR$55, 40, FALSE), D373=4, VLOOKUP(H373, Priv_Workers!$B$2:$AR$55, 41, FALSE), D373=5, VLOOKUP(H373, Priv_Workers!$B$2:$AR$55, 42, FALSE), D373=6, VLOOKUP(H373, Priv_Workers!$B$2:$AR$55, 43)))</f>
        <v>#N/A</v>
      </c>
      <c r="X373" s="15" t="e">
        <f t="shared" si="43"/>
        <v>#N/A</v>
      </c>
      <c r="Y373" s="8" t="e">
        <f>_xlfn.IFS(C373=2014, _xlfn.IFS(E373=1, VLOOKUP(H373, Wage_Info!$B$2:$AD$55, 2, FALSE), E373=2, VLOOKUP(H373, Wage_Info!$B$2:$AD$55, 3, FALSE), E373=3, VLOOKUP(H373, Wage_Info!$B$2:$AD$55, 4, FALSE), E373=4, VLOOKUP(H373, Wage_Info!$B$2:$AD$55, 5, FALSE)), C373=2015, _xlfn.IFS(E373=1, VLOOKUP(H373, Wage_Info!$B$2:$AD$55, 6, FALSE), E373=2, VLOOKUP(H373, Wage_Info!$B$2:$AD$55, 7, FALSE), E373=3, VLOOKUP(H373, Wage_Info!$B$2:$AD$55, 8, FALSE), E373=4, VLOOKUP(H373, Wage_Info!$B$2:$AD$55, 9, FALSE)), C373=2016, _xlfn.IFS(E373=1, VLOOKUP(H373, Wage_Info!$B$2:$AD$55, 10, FALSE), E373=2, VLOOKUP(H373, Wage_Info!$B$2:$AD$55, 11, FALSE), E373=3, VLOOKUP(H373, Wage_Info!$B$2:$AD$55, 12, FALSE), E373=4, VLOOKUP(H373, Wage_Info!$B$2:$AD$55, 13, FALSE)), C373=2017, _xlfn.IFS(E373=1, VLOOKUP(H373, Wage_Info!$B$2:$AD$55, 14, FALSE), E373=2, VLOOKUP(H373, Wage_Info!$B$2:$AD$55, 15, FALSE)))</f>
        <v>#N/A</v>
      </c>
      <c r="Z373" s="8" t="e">
        <f>_xlfn.IFS(C373=2014, _xlfn.IFS(E373=1, VLOOKUP(H373, Wage_Info!$B$2:$AD$55, 16, FALSE), E373=2, VLOOKUP(H373, Wage_Info!$B$2:$AD$55, 17, FALSE), E373=3, VLOOKUP(H373, Wage_Info!$B$2:$AD$55, 18, FALSE), E373=4, VLOOKUP(H373, Wage_Info!$B$2:$AD$55, 19, FALSE)), C373=2015, _xlfn.IFS(E373=1, VLOOKUP(H373, Wage_Info!$B$2:$AD$55, 20, FALSE), E373=2, VLOOKUP(H373, Wage_Info!$B$2:$AD$55, 21, FALSE), E373=3, VLOOKUP(H373, Wage_Info!$B$2:$AD$55, 22, FALSE), E373=4, VLOOKUP(H373, Wage_Info!$B$2:$AD$55, 23, FALSE)), C373=2016, _xlfn.IFS(E373=1, VLOOKUP(H373, Wage_Info!$B$2:$AD$55, 24, FALSE), E373=2, VLOOKUP(H373, Wage_Info!$B$2:$AD$55, 25, FALSE), E373=3, VLOOKUP(H373, Wage_Info!$B$2:$AD$55, 26, FALSE), E373=4, VLOOKUP(H373, Wage_Info!$B$2:$AD$55, 27, FALSE)), C373=2017, _xlfn.IFS(E373=1, VLOOKUP(H373, Wage_Info!$B$2:$AD$55, 28, FALSE), E373=2, VLOOKUP(H373, Wage_Info!$B$2:$AD$55, 29, FALSE)))</f>
        <v>#N/A</v>
      </c>
      <c r="AA373" s="16" t="e">
        <f t="shared" si="44"/>
        <v>#N/A</v>
      </c>
      <c r="AB373">
        <f>Key!C350</f>
        <v>1</v>
      </c>
      <c r="AC373">
        <f t="shared" si="45"/>
        <v>0</v>
      </c>
      <c r="AD373">
        <f t="shared" si="46"/>
        <v>0</v>
      </c>
      <c r="AE373">
        <f t="shared" si="47"/>
        <v>0</v>
      </c>
    </row>
    <row r="374" spans="1:31" x14ac:dyDescent="0.3">
      <c r="A374">
        <v>364</v>
      </c>
      <c r="B374">
        <v>44</v>
      </c>
      <c r="C374">
        <v>2013</v>
      </c>
      <c r="D374">
        <v>9</v>
      </c>
      <c r="E374">
        <f t="shared" si="40"/>
        <v>3</v>
      </c>
      <c r="F374">
        <v>2015</v>
      </c>
      <c r="G374" t="s">
        <v>282</v>
      </c>
      <c r="H374" s="13">
        <f>VALUE(IF(G374="foreign",53,SUBSTITUTE(G374,G374,VLOOKUP(G374,Key!$F$2:$G$55,2,))))</f>
        <v>53</v>
      </c>
      <c r="I374" t="s">
        <v>187</v>
      </c>
      <c r="J374">
        <f>VALUE(_xlfn.IFS(I374="foreign",53,I374="fictional",54,NOT(OR(I374="foreign",I374="fictional")),SUBSTITUTE(I374,I374,VLOOKUP(I374,Key!$F$2:$G$55,2,))))</f>
        <v>53</v>
      </c>
      <c r="K374">
        <f t="shared" si="41"/>
        <v>1</v>
      </c>
      <c r="L374">
        <f>VLOOKUP(H374, Key!$G$2:$J$54, 2)</f>
        <v>0</v>
      </c>
      <c r="M374">
        <f>VLOOKUP(J374, Key!$G$2:$J$54, 2)</f>
        <v>0</v>
      </c>
      <c r="N374">
        <f>VLOOKUP("*"&amp;G374&amp;"*",Key!$M$2:$N$6,2,FALSE)</f>
        <v>0</v>
      </c>
      <c r="O374">
        <f>VLOOKUP("*"&amp;G374&amp;"*",Key!$Q$2:$R$11,2,FALSE)</f>
        <v>0</v>
      </c>
      <c r="P374">
        <v>3355</v>
      </c>
      <c r="Q374" s="8">
        <v>65000000</v>
      </c>
      <c r="R374" t="s">
        <v>517</v>
      </c>
      <c r="S374">
        <f>VLOOKUP(R374, Key!$T$2:$U$27, 2, FALSE)</f>
        <v>15</v>
      </c>
      <c r="T374">
        <f t="shared" si="42"/>
        <v>1</v>
      </c>
      <c r="U374">
        <f>_xlfn.IFS(F374=2017, VLOOKUP(H374, 'State Pop'!$B$2:$F$55,5),F374=2016, VLOOKUP(H374, 'State Pop'!$B$2:$F$55,4), F374=2015, VLOOKUP(H374, 'State Pop'!$B$2:$F$55,3), F374=2014, VLOOKUP(H374, 'State Pop'!$B$2:$F$55,2))</f>
        <v>0</v>
      </c>
      <c r="V374" t="e">
        <f>_xlfn.IFS(C374=2014, _xlfn.IFS(D374=1, VLOOKUP(H374, Film_Workers!$B$2:$AR$55, 2, FALSE), D374=2, VLOOKUP(H374, Film_Workers!$B$2:$AR$55, 3, FALSE), D374=3, VLOOKUP(H374, Film_Workers!$B$2:$AR$55, 4, FALSE), D374=4, VLOOKUP(H374, Film_Workers!$B$2:$AR$55, 5, FALSE), D374=5, VLOOKUP(H374, Film_Workers!$B$2:$AR$55, 6, FALSE), D374=6, VLOOKUP(H374, Film_Workers!$B$2:$AR$55, 7, FALSE), D374=7, VLOOKUP(H374, Film_Workers!$B$2:$AR$55, 8, FALSE), D374=8, VLOOKUP(H374, Film_Workers!$B$2:$AR$55, 9, FALSE), D374=9, VLOOKUP(H374, Film_Workers!$B$2:$AR$55, 10, FALSE), D374=10, VLOOKUP(H374, Film_Workers!$B$2:$AR$55, 11, FALSE), D374=11, VLOOKUP(H374, Film_Workers!$B$2:$AR$55, 12, FALSE), D374=12, VLOOKUP(H374, Film_Workers!$B$2:$AR$55, 13, FALSE)), C374=2015, _xlfn.IFS(D374=1, VLOOKUP(H374, Film_Workers!$B$2:$AR$55, 14, FALSE), D374=2, VLOOKUP(H374, Film_Workers!$B$2:$AR$55, 15, FALSE), D374=3, VLOOKUP(H374, Film_Workers!$B$2:$AR$55, 16, FALSE), D374=4, VLOOKUP(H374, Film_Workers!$B$2:$AR$55, 17, FALSE), D374=5, VLOOKUP(H374, Film_Workers!$B$2:$AR$55, 18, FALSE), D374=6, VLOOKUP(H374, Film_Workers!$B$2:$AR$55, 19, FALSE), D374=7, VLOOKUP(H374, Film_Workers!$B$2:$AR$55, 20, FALSE), D374=8, VLOOKUP(H374, Film_Workers!$B$2:$AR$55, 21, FALSE), D374=9, VLOOKUP(H374, Film_Workers!$B$2:$AR$55, 22, FALSE), D374=10, VLOOKUP(H374, Film_Workers!$B$2:$AR$55, 23, FALSE), D374=11, VLOOKUP(H374, Film_Workers!$B$2:$AR$55, 24, FALSE), D374=12, VLOOKUP(H374, Film_Workers!$B$2:$AR$55, 25, FALSE)), C374=2016, _xlfn.IFS(D374=1, VLOOKUP(H374, Film_Workers!$B$2:$AR$55, 26, FALSE), D374=2, VLOOKUP(H374, Film_Workers!$B$2:$AR$55, 27, FALSE), D374=3, VLOOKUP(H374, Film_Workers!$B$2:$AR$55, 28, FALSE), D374=4, VLOOKUP(H374, Film_Workers!$B$2:$AR$55, 29, FALSE), D374=5, VLOOKUP(H374, Film_Workers!$B$2:$AR$55, 30, FALSE), D374=6, VLOOKUP(H374, Film_Workers!$B$2:$AR$55, 31, FALSE), D374=7, VLOOKUP(H374, Film_Workers!$B$2:$AR$55, 32, FALSE), D374=8, VLOOKUP(H374, Film_Workers!$B$2:$AR$55, 33, FALSE), D374=9, VLOOKUP(H374, Film_Workers!$B$2:$AR$55, 34, FALSE), D374=10, VLOOKUP(H374, Film_Workers!$B$2:$AR$55, 35, FALSE), D374=11, VLOOKUP(H374, Film_Workers!$B$2:$AR$55, 36, FALSE), D374=12, VLOOKUP(H374, Film_Workers!$B$2:$AR$55, 37, FALSE)), C374=2017, _xlfn.IFS(D374=1, VLOOKUP(H374, Film_Workers!$B$2:$AR$55, 38, FALSE), D374=2, VLOOKUP(H374, Film_Workers!$B$2:$AR$55, 39, FALSE), D374=3, VLOOKUP(H374, Film_Workers!$B$2:$AR$55, 40, FALSE), D374=4, VLOOKUP(H374, Film_Workers!$B$2:$AR$55, 41, FALSE), D374=5, VLOOKUP(H374, Film_Workers!$B$2:$AR$55, 42, FALSE), D374=6, VLOOKUP(H374, Film_Workers!$B$2:$AR$55, 43)))</f>
        <v>#N/A</v>
      </c>
      <c r="W374" t="e">
        <f>_xlfn.IFS(C374=2014, _xlfn.IFS(D374=1, VLOOKUP(H374, Priv_Workers!$B$2:$AR$55, 2, FALSE), D374=2, VLOOKUP(H374, Priv_Workers!$B$2:$AR$55, 3, FALSE), D374=3, VLOOKUP(H374, Priv_Workers!$B$2:$AR$55, 4, FALSE), D374=4, VLOOKUP(H374, Priv_Workers!$B$2:$AR$55, 5, FALSE), D374=5, VLOOKUP(H374, Priv_Workers!$B$2:$AR$55, 6, FALSE), D374=6, VLOOKUP(H374, Priv_Workers!$B$2:$AR$55, 7, FALSE), D374=7, VLOOKUP(H374, Priv_Workers!$B$2:$AR$55, 8, FALSE), D374=8, VLOOKUP(H374, Priv_Workers!$B$2:$AR$55, 9, FALSE), D374=9, VLOOKUP(H374, Priv_Workers!$B$2:$AR$55, 10, FALSE), D374=10, VLOOKUP(H374, Priv_Workers!$B$2:$AR$55, 11, FALSE), D374=11, VLOOKUP(H374, Priv_Workers!$B$2:$AR$55, 12, FALSE), D374=12, VLOOKUP(H374, Priv_Workers!$B$2:$AR$55, 13, FALSE)), C374=2015, _xlfn.IFS(D374=1, VLOOKUP(H374, Priv_Workers!$B$2:$AR$55, 14, FALSE), D374=2, VLOOKUP(H374, Priv_Workers!$B$2:$AR$55, 15, FALSE), D374=3, VLOOKUP(H374, Priv_Workers!$B$2:$AR$55, 16, FALSE), D374=4, VLOOKUP(H374, Priv_Workers!$B$2:$AR$55, 17, FALSE), D374=5, VLOOKUP(H374, Priv_Workers!$B$2:$AR$55, 18, FALSE), D374=6, VLOOKUP(H374, Priv_Workers!$B$2:$AR$55, 19, FALSE), D374=7, VLOOKUP(H374, Priv_Workers!$B$2:$AR$55, 20, FALSE), D374=8, VLOOKUP(H374, Priv_Workers!$B$2:$AR$55, 21, FALSE), D374=9, VLOOKUP(H374, Priv_Workers!$B$2:$AR$55, 22, FALSE), D374=10, VLOOKUP(H374, Priv_Workers!$B$2:$AR$55, 23, FALSE), D374=11, VLOOKUP(H374, Priv_Workers!$B$2:$AR$55, 24, FALSE), D374=12, VLOOKUP(H374, Priv_Workers!$B$2:$AR$55, 25, FALSE)), C374=2016, _xlfn.IFS(D374=1, VLOOKUP(H374, Priv_Workers!$B$2:$AR$55, 26, FALSE), D374=2, VLOOKUP(H374, Priv_Workers!$B$2:$AR$55, 27, FALSE), D374=3, VLOOKUP(H374, Priv_Workers!$B$2:$AR$55, 28, FALSE), D374=4, VLOOKUP(H374, Priv_Workers!$B$2:$AR$55, 29, FALSE), D374=5, VLOOKUP(H374, Priv_Workers!$B$2:$AR$55, 30, FALSE), D374=6, VLOOKUP(H374, Priv_Workers!$B$2:$AR$55, 31, FALSE), D374=7, VLOOKUP(H374, Priv_Workers!$B$2:$AR$55, 32, FALSE), D374=8, VLOOKUP(H374, Priv_Workers!$B$2:$AR$55, 33, FALSE), D374=9, VLOOKUP(H374, Priv_Workers!$B$2:$AR$55, 34, FALSE), D374=10, VLOOKUP(H374, Priv_Workers!$B$2:$AR$55, 35, FALSE), D374=11, VLOOKUP(H374, Priv_Workers!$B$2:$AR$55, 36, FALSE), D374=12, VLOOKUP(H374, Priv_Workers!$B$2:$AR$55, 37, FALSE)), C374=2017, _xlfn.IFS(D374=1, VLOOKUP(H374, Priv_Workers!$B$2:$AR$55, 38, FALSE), D374=2, VLOOKUP(H374, Priv_Workers!$B$2:$AR$55, 39, FALSE), D374=3, VLOOKUP(H374, Priv_Workers!$B$2:$AR$55, 40, FALSE), D374=4, VLOOKUP(H374, Priv_Workers!$B$2:$AR$55, 41, FALSE), D374=5, VLOOKUP(H374, Priv_Workers!$B$2:$AR$55, 42, FALSE), D374=6, VLOOKUP(H374, Priv_Workers!$B$2:$AR$55, 43)))</f>
        <v>#N/A</v>
      </c>
      <c r="X374" s="15" t="e">
        <f t="shared" si="43"/>
        <v>#N/A</v>
      </c>
      <c r="Y374" s="8" t="e">
        <f>_xlfn.IFS(C374=2014, _xlfn.IFS(E374=1, VLOOKUP(H374, Wage_Info!$B$2:$AD$55, 2, FALSE), E374=2, VLOOKUP(H374, Wage_Info!$B$2:$AD$55, 3, FALSE), E374=3, VLOOKUP(H374, Wage_Info!$B$2:$AD$55, 4, FALSE), E374=4, VLOOKUP(H374, Wage_Info!$B$2:$AD$55, 5, FALSE)), C374=2015, _xlfn.IFS(E374=1, VLOOKUP(H374, Wage_Info!$B$2:$AD$55, 6, FALSE), E374=2, VLOOKUP(H374, Wage_Info!$B$2:$AD$55, 7, FALSE), E374=3, VLOOKUP(H374, Wage_Info!$B$2:$AD$55, 8, FALSE), E374=4, VLOOKUP(H374, Wage_Info!$B$2:$AD$55, 9, FALSE)), C374=2016, _xlfn.IFS(E374=1, VLOOKUP(H374, Wage_Info!$B$2:$AD$55, 10, FALSE), E374=2, VLOOKUP(H374, Wage_Info!$B$2:$AD$55, 11, FALSE), E374=3, VLOOKUP(H374, Wage_Info!$B$2:$AD$55, 12, FALSE), E374=4, VLOOKUP(H374, Wage_Info!$B$2:$AD$55, 13, FALSE)), C374=2017, _xlfn.IFS(E374=1, VLOOKUP(H374, Wage_Info!$B$2:$AD$55, 14, FALSE), E374=2, VLOOKUP(H374, Wage_Info!$B$2:$AD$55, 15, FALSE)))</f>
        <v>#N/A</v>
      </c>
      <c r="Z374" s="8" t="e">
        <f>_xlfn.IFS(C374=2014, _xlfn.IFS(E374=1, VLOOKUP(H374, Wage_Info!$B$2:$AD$55, 16, FALSE), E374=2, VLOOKUP(H374, Wage_Info!$B$2:$AD$55, 17, FALSE), E374=3, VLOOKUP(H374, Wage_Info!$B$2:$AD$55, 18, FALSE), E374=4, VLOOKUP(H374, Wage_Info!$B$2:$AD$55, 19, FALSE)), C374=2015, _xlfn.IFS(E374=1, VLOOKUP(H374, Wage_Info!$B$2:$AD$55, 20, FALSE), E374=2, VLOOKUP(H374, Wage_Info!$B$2:$AD$55, 21, FALSE), E374=3, VLOOKUP(H374, Wage_Info!$B$2:$AD$55, 22, FALSE), E374=4, VLOOKUP(H374, Wage_Info!$B$2:$AD$55, 23, FALSE)), C374=2016, _xlfn.IFS(E374=1, VLOOKUP(H374, Wage_Info!$B$2:$AD$55, 24, FALSE), E374=2, VLOOKUP(H374, Wage_Info!$B$2:$AD$55, 25, FALSE), E374=3, VLOOKUP(H374, Wage_Info!$B$2:$AD$55, 26, FALSE), E374=4, VLOOKUP(H374, Wage_Info!$B$2:$AD$55, 27, FALSE)), C374=2017, _xlfn.IFS(E374=1, VLOOKUP(H374, Wage_Info!$B$2:$AD$55, 28, FALSE), E374=2, VLOOKUP(H374, Wage_Info!$B$2:$AD$55, 29, FALSE)))</f>
        <v>#N/A</v>
      </c>
      <c r="AA374" s="16" t="e">
        <f t="shared" si="44"/>
        <v>#N/A</v>
      </c>
      <c r="AB374">
        <f>Key!C365</f>
        <v>1</v>
      </c>
      <c r="AC374">
        <f t="shared" si="45"/>
        <v>0</v>
      </c>
      <c r="AD374">
        <f t="shared" si="46"/>
        <v>0</v>
      </c>
      <c r="AE374">
        <f t="shared" si="47"/>
        <v>0</v>
      </c>
    </row>
    <row r="375" spans="1:31" x14ac:dyDescent="0.3">
      <c r="A375">
        <v>365</v>
      </c>
      <c r="B375">
        <v>45</v>
      </c>
      <c r="C375">
        <v>2013</v>
      </c>
      <c r="D375">
        <v>9</v>
      </c>
      <c r="E375">
        <f t="shared" si="40"/>
        <v>3</v>
      </c>
      <c r="F375">
        <v>2015</v>
      </c>
      <c r="G375" t="s">
        <v>282</v>
      </c>
      <c r="H375" s="13">
        <f>VALUE(IF(G375="foreign",53,SUBSTITUTE(G375,G375,VLOOKUP(G375,Key!$F$2:$G$55,2,))))</f>
        <v>53</v>
      </c>
      <c r="I375" t="s">
        <v>293</v>
      </c>
      <c r="J375">
        <f>VALUE(_xlfn.IFS(I375="foreign",53,I375="fictional",54,NOT(OR(I375="foreign",I375="fictional")),SUBSTITUTE(I375,I375,VLOOKUP(I375,Key!$F$2:$G$55,2,))))</f>
        <v>19</v>
      </c>
      <c r="K375">
        <f t="shared" si="41"/>
        <v>0</v>
      </c>
      <c r="L375">
        <f>VLOOKUP(H375, Key!$G$2:$J$54, 2)</f>
        <v>0</v>
      </c>
      <c r="M375">
        <f>VLOOKUP(J375, Key!$G$2:$J$54, 2)</f>
        <v>4</v>
      </c>
      <c r="N375">
        <f>VLOOKUP("*"&amp;G375&amp;"*",Key!$M$2:$N$6,2,FALSE)</f>
        <v>0</v>
      </c>
      <c r="O375">
        <f>VLOOKUP("*"&amp;G375&amp;"*",Key!$Q$2:$R$11,2,FALSE)</f>
        <v>0</v>
      </c>
      <c r="P375">
        <v>3323</v>
      </c>
      <c r="Q375" s="8">
        <v>50100000</v>
      </c>
      <c r="R375" t="s">
        <v>176</v>
      </c>
      <c r="S375">
        <f>VLOOKUP(R375, Key!$T$2:$U$27, 2, FALSE)</f>
        <v>3</v>
      </c>
      <c r="T375">
        <f t="shared" si="42"/>
        <v>0</v>
      </c>
      <c r="U375">
        <f>_xlfn.IFS(F375=2017, VLOOKUP(H375, 'State Pop'!$B$2:$F$55,5),F375=2016, VLOOKUP(H375, 'State Pop'!$B$2:$F$55,4), F375=2015, VLOOKUP(H375, 'State Pop'!$B$2:$F$55,3), F375=2014, VLOOKUP(H375, 'State Pop'!$B$2:$F$55,2))</f>
        <v>0</v>
      </c>
      <c r="V375" t="e">
        <f>_xlfn.IFS(C375=2014, _xlfn.IFS(D375=1, VLOOKUP(H375, Film_Workers!$B$2:$AR$55, 2, FALSE), D375=2, VLOOKUP(H375, Film_Workers!$B$2:$AR$55, 3, FALSE), D375=3, VLOOKUP(H375, Film_Workers!$B$2:$AR$55, 4, FALSE), D375=4, VLOOKUP(H375, Film_Workers!$B$2:$AR$55, 5, FALSE), D375=5, VLOOKUP(H375, Film_Workers!$B$2:$AR$55, 6, FALSE), D375=6, VLOOKUP(H375, Film_Workers!$B$2:$AR$55, 7, FALSE), D375=7, VLOOKUP(H375, Film_Workers!$B$2:$AR$55, 8, FALSE), D375=8, VLOOKUP(H375, Film_Workers!$B$2:$AR$55, 9, FALSE), D375=9, VLOOKUP(H375, Film_Workers!$B$2:$AR$55, 10, FALSE), D375=10, VLOOKUP(H375, Film_Workers!$B$2:$AR$55, 11, FALSE), D375=11, VLOOKUP(H375, Film_Workers!$B$2:$AR$55, 12, FALSE), D375=12, VLOOKUP(H375, Film_Workers!$B$2:$AR$55, 13, FALSE)), C375=2015, _xlfn.IFS(D375=1, VLOOKUP(H375, Film_Workers!$B$2:$AR$55, 14, FALSE), D375=2, VLOOKUP(H375, Film_Workers!$B$2:$AR$55, 15, FALSE), D375=3, VLOOKUP(H375, Film_Workers!$B$2:$AR$55, 16, FALSE), D375=4, VLOOKUP(H375, Film_Workers!$B$2:$AR$55, 17, FALSE), D375=5, VLOOKUP(H375, Film_Workers!$B$2:$AR$55, 18, FALSE), D375=6, VLOOKUP(H375, Film_Workers!$B$2:$AR$55, 19, FALSE), D375=7, VLOOKUP(H375, Film_Workers!$B$2:$AR$55, 20, FALSE), D375=8, VLOOKUP(H375, Film_Workers!$B$2:$AR$55, 21, FALSE), D375=9, VLOOKUP(H375, Film_Workers!$B$2:$AR$55, 22, FALSE), D375=10, VLOOKUP(H375, Film_Workers!$B$2:$AR$55, 23, FALSE), D375=11, VLOOKUP(H375, Film_Workers!$B$2:$AR$55, 24, FALSE), D375=12, VLOOKUP(H375, Film_Workers!$B$2:$AR$55, 25, FALSE)), C375=2016, _xlfn.IFS(D375=1, VLOOKUP(H375, Film_Workers!$B$2:$AR$55, 26, FALSE), D375=2, VLOOKUP(H375, Film_Workers!$B$2:$AR$55, 27, FALSE), D375=3, VLOOKUP(H375, Film_Workers!$B$2:$AR$55, 28, FALSE), D375=4, VLOOKUP(H375, Film_Workers!$B$2:$AR$55, 29, FALSE), D375=5, VLOOKUP(H375, Film_Workers!$B$2:$AR$55, 30, FALSE), D375=6, VLOOKUP(H375, Film_Workers!$B$2:$AR$55, 31, FALSE), D375=7, VLOOKUP(H375, Film_Workers!$B$2:$AR$55, 32, FALSE), D375=8, VLOOKUP(H375, Film_Workers!$B$2:$AR$55, 33, FALSE), D375=9, VLOOKUP(H375, Film_Workers!$B$2:$AR$55, 34, FALSE), D375=10, VLOOKUP(H375, Film_Workers!$B$2:$AR$55, 35, FALSE), D375=11, VLOOKUP(H375, Film_Workers!$B$2:$AR$55, 36, FALSE), D375=12, VLOOKUP(H375, Film_Workers!$B$2:$AR$55, 37, FALSE)), C375=2017, _xlfn.IFS(D375=1, VLOOKUP(H375, Film_Workers!$B$2:$AR$55, 38, FALSE), D375=2, VLOOKUP(H375, Film_Workers!$B$2:$AR$55, 39, FALSE), D375=3, VLOOKUP(H375, Film_Workers!$B$2:$AR$55, 40, FALSE), D375=4, VLOOKUP(H375, Film_Workers!$B$2:$AR$55, 41, FALSE), D375=5, VLOOKUP(H375, Film_Workers!$B$2:$AR$55, 42, FALSE), D375=6, VLOOKUP(H375, Film_Workers!$B$2:$AR$55, 43)))</f>
        <v>#N/A</v>
      </c>
      <c r="W375" t="e">
        <f>_xlfn.IFS(C375=2014, _xlfn.IFS(D375=1, VLOOKUP(H375, Priv_Workers!$B$2:$AR$55, 2, FALSE), D375=2, VLOOKUP(H375, Priv_Workers!$B$2:$AR$55, 3, FALSE), D375=3, VLOOKUP(H375, Priv_Workers!$B$2:$AR$55, 4, FALSE), D375=4, VLOOKUP(H375, Priv_Workers!$B$2:$AR$55, 5, FALSE), D375=5, VLOOKUP(H375, Priv_Workers!$B$2:$AR$55, 6, FALSE), D375=6, VLOOKUP(H375, Priv_Workers!$B$2:$AR$55, 7, FALSE), D375=7, VLOOKUP(H375, Priv_Workers!$B$2:$AR$55, 8, FALSE), D375=8, VLOOKUP(H375, Priv_Workers!$B$2:$AR$55, 9, FALSE), D375=9, VLOOKUP(H375, Priv_Workers!$B$2:$AR$55, 10, FALSE), D375=10, VLOOKUP(H375, Priv_Workers!$B$2:$AR$55, 11, FALSE), D375=11, VLOOKUP(H375, Priv_Workers!$B$2:$AR$55, 12, FALSE), D375=12, VLOOKUP(H375, Priv_Workers!$B$2:$AR$55, 13, FALSE)), C375=2015, _xlfn.IFS(D375=1, VLOOKUP(H375, Priv_Workers!$B$2:$AR$55, 14, FALSE), D375=2, VLOOKUP(H375, Priv_Workers!$B$2:$AR$55, 15, FALSE), D375=3, VLOOKUP(H375, Priv_Workers!$B$2:$AR$55, 16, FALSE), D375=4, VLOOKUP(H375, Priv_Workers!$B$2:$AR$55, 17, FALSE), D375=5, VLOOKUP(H375, Priv_Workers!$B$2:$AR$55, 18, FALSE), D375=6, VLOOKUP(H375, Priv_Workers!$B$2:$AR$55, 19, FALSE), D375=7, VLOOKUP(H375, Priv_Workers!$B$2:$AR$55, 20, FALSE), D375=8, VLOOKUP(H375, Priv_Workers!$B$2:$AR$55, 21, FALSE), D375=9, VLOOKUP(H375, Priv_Workers!$B$2:$AR$55, 22, FALSE), D375=10, VLOOKUP(H375, Priv_Workers!$B$2:$AR$55, 23, FALSE), D375=11, VLOOKUP(H375, Priv_Workers!$B$2:$AR$55, 24, FALSE), D375=12, VLOOKUP(H375, Priv_Workers!$B$2:$AR$55, 25, FALSE)), C375=2016, _xlfn.IFS(D375=1, VLOOKUP(H375, Priv_Workers!$B$2:$AR$55, 26, FALSE), D375=2, VLOOKUP(H375, Priv_Workers!$B$2:$AR$55, 27, FALSE), D375=3, VLOOKUP(H375, Priv_Workers!$B$2:$AR$55, 28, FALSE), D375=4, VLOOKUP(H375, Priv_Workers!$B$2:$AR$55, 29, FALSE), D375=5, VLOOKUP(H375, Priv_Workers!$B$2:$AR$55, 30, FALSE), D375=6, VLOOKUP(H375, Priv_Workers!$B$2:$AR$55, 31, FALSE), D375=7, VLOOKUP(H375, Priv_Workers!$B$2:$AR$55, 32, FALSE), D375=8, VLOOKUP(H375, Priv_Workers!$B$2:$AR$55, 33, FALSE), D375=9, VLOOKUP(H375, Priv_Workers!$B$2:$AR$55, 34, FALSE), D375=10, VLOOKUP(H375, Priv_Workers!$B$2:$AR$55, 35, FALSE), D375=11, VLOOKUP(H375, Priv_Workers!$B$2:$AR$55, 36, FALSE), D375=12, VLOOKUP(H375, Priv_Workers!$B$2:$AR$55, 37, FALSE)), C375=2017, _xlfn.IFS(D375=1, VLOOKUP(H375, Priv_Workers!$B$2:$AR$55, 38, FALSE), D375=2, VLOOKUP(H375, Priv_Workers!$B$2:$AR$55, 39, FALSE), D375=3, VLOOKUP(H375, Priv_Workers!$B$2:$AR$55, 40, FALSE), D375=4, VLOOKUP(H375, Priv_Workers!$B$2:$AR$55, 41, FALSE), D375=5, VLOOKUP(H375, Priv_Workers!$B$2:$AR$55, 42, FALSE), D375=6, VLOOKUP(H375, Priv_Workers!$B$2:$AR$55, 43)))</f>
        <v>#N/A</v>
      </c>
      <c r="X375" s="15" t="e">
        <f t="shared" si="43"/>
        <v>#N/A</v>
      </c>
      <c r="Y375" s="8" t="e">
        <f>_xlfn.IFS(C375=2014, _xlfn.IFS(E375=1, VLOOKUP(H375, Wage_Info!$B$2:$AD$55, 2, FALSE), E375=2, VLOOKUP(H375, Wage_Info!$B$2:$AD$55, 3, FALSE), E375=3, VLOOKUP(H375, Wage_Info!$B$2:$AD$55, 4, FALSE), E375=4, VLOOKUP(H375, Wage_Info!$B$2:$AD$55, 5, FALSE)), C375=2015, _xlfn.IFS(E375=1, VLOOKUP(H375, Wage_Info!$B$2:$AD$55, 6, FALSE), E375=2, VLOOKUP(H375, Wage_Info!$B$2:$AD$55, 7, FALSE), E375=3, VLOOKUP(H375, Wage_Info!$B$2:$AD$55, 8, FALSE), E375=4, VLOOKUP(H375, Wage_Info!$B$2:$AD$55, 9, FALSE)), C375=2016, _xlfn.IFS(E375=1, VLOOKUP(H375, Wage_Info!$B$2:$AD$55, 10, FALSE), E375=2, VLOOKUP(H375, Wage_Info!$B$2:$AD$55, 11, FALSE), E375=3, VLOOKUP(H375, Wage_Info!$B$2:$AD$55, 12, FALSE), E375=4, VLOOKUP(H375, Wage_Info!$B$2:$AD$55, 13, FALSE)), C375=2017, _xlfn.IFS(E375=1, VLOOKUP(H375, Wage_Info!$B$2:$AD$55, 14, FALSE), E375=2, VLOOKUP(H375, Wage_Info!$B$2:$AD$55, 15, FALSE)))</f>
        <v>#N/A</v>
      </c>
      <c r="Z375" s="8" t="e">
        <f>_xlfn.IFS(C375=2014, _xlfn.IFS(E375=1, VLOOKUP(H375, Wage_Info!$B$2:$AD$55, 16, FALSE), E375=2, VLOOKUP(H375, Wage_Info!$B$2:$AD$55, 17, FALSE), E375=3, VLOOKUP(H375, Wage_Info!$B$2:$AD$55, 18, FALSE), E375=4, VLOOKUP(H375, Wage_Info!$B$2:$AD$55, 19, FALSE)), C375=2015, _xlfn.IFS(E375=1, VLOOKUP(H375, Wage_Info!$B$2:$AD$55, 20, FALSE), E375=2, VLOOKUP(H375, Wage_Info!$B$2:$AD$55, 21, FALSE), E375=3, VLOOKUP(H375, Wage_Info!$B$2:$AD$55, 22, FALSE), E375=4, VLOOKUP(H375, Wage_Info!$B$2:$AD$55, 23, FALSE)), C375=2016, _xlfn.IFS(E375=1, VLOOKUP(H375, Wage_Info!$B$2:$AD$55, 24, FALSE), E375=2, VLOOKUP(H375, Wage_Info!$B$2:$AD$55, 25, FALSE), E375=3, VLOOKUP(H375, Wage_Info!$B$2:$AD$55, 26, FALSE), E375=4, VLOOKUP(H375, Wage_Info!$B$2:$AD$55, 27, FALSE)), C375=2017, _xlfn.IFS(E375=1, VLOOKUP(H375, Wage_Info!$B$2:$AD$55, 28, FALSE), E375=2, VLOOKUP(H375, Wage_Info!$B$2:$AD$55, 29, FALSE)))</f>
        <v>#N/A</v>
      </c>
      <c r="AA375" s="16" t="e">
        <f t="shared" si="44"/>
        <v>#N/A</v>
      </c>
      <c r="AB375">
        <f>Key!C366</f>
        <v>1</v>
      </c>
      <c r="AC375">
        <f t="shared" si="45"/>
        <v>0</v>
      </c>
      <c r="AD375">
        <f t="shared" si="46"/>
        <v>0</v>
      </c>
      <c r="AE375">
        <f t="shared" si="47"/>
        <v>0</v>
      </c>
    </row>
    <row r="376" spans="1:31" x14ac:dyDescent="0.3">
      <c r="A376">
        <v>369</v>
      </c>
      <c r="B376">
        <v>49</v>
      </c>
      <c r="C376">
        <v>2013</v>
      </c>
      <c r="D376">
        <v>9</v>
      </c>
      <c r="E376">
        <f t="shared" si="40"/>
        <v>3</v>
      </c>
      <c r="F376">
        <v>2015</v>
      </c>
      <c r="G376" t="s">
        <v>282</v>
      </c>
      <c r="H376" s="13">
        <f>VALUE(IF(G376="foreign",53,SUBSTITUTE(G376,G376,VLOOKUP(G376,Key!$F$2:$G$55,2,))))</f>
        <v>53</v>
      </c>
      <c r="I376" t="s">
        <v>216</v>
      </c>
      <c r="J376">
        <f>VALUE(_xlfn.IFS(I376="foreign",53,I376="fictional",54,NOT(OR(I376="foreign",I376="fictional")),SUBSTITUTE(I376,I376,VLOOKUP(I376,Key!$F$2:$G$55,2,))))</f>
        <v>54</v>
      </c>
      <c r="K376">
        <f t="shared" si="41"/>
        <v>0</v>
      </c>
      <c r="L376">
        <f>VLOOKUP(H376, Key!$G$2:$J$54, 2)</f>
        <v>0</v>
      </c>
      <c r="M376">
        <f>VLOOKUP(J376, Key!$G$2:$J$54, 2)</f>
        <v>0</v>
      </c>
      <c r="N376">
        <f>VLOOKUP("*"&amp;G376&amp;"*",Key!$M$2:$N$6,2,FALSE)</f>
        <v>0</v>
      </c>
      <c r="O376">
        <f>VLOOKUP("*"&amp;G376&amp;"*",Key!$Q$2:$R$11,2,FALSE)</f>
        <v>0</v>
      </c>
      <c r="P376">
        <v>3242</v>
      </c>
      <c r="Q376" s="8">
        <v>35000000</v>
      </c>
      <c r="R376" t="s">
        <v>283</v>
      </c>
      <c r="S376">
        <f>VLOOKUP(R376, Key!$T$2:$U$27, 2, FALSE)</f>
        <v>4</v>
      </c>
      <c r="T376">
        <f t="shared" si="42"/>
        <v>0</v>
      </c>
      <c r="U376">
        <f>_xlfn.IFS(F376=2017, VLOOKUP(H376, 'State Pop'!$B$2:$F$55,5),F376=2016, VLOOKUP(H376, 'State Pop'!$B$2:$F$55,4), F376=2015, VLOOKUP(H376, 'State Pop'!$B$2:$F$55,3), F376=2014, VLOOKUP(H376, 'State Pop'!$B$2:$F$55,2))</f>
        <v>0</v>
      </c>
      <c r="V376" t="e">
        <f>_xlfn.IFS(C376=2014, _xlfn.IFS(D376=1, VLOOKUP(H376, Film_Workers!$B$2:$AR$55, 2, FALSE), D376=2, VLOOKUP(H376, Film_Workers!$B$2:$AR$55, 3, FALSE), D376=3, VLOOKUP(H376, Film_Workers!$B$2:$AR$55, 4, FALSE), D376=4, VLOOKUP(H376, Film_Workers!$B$2:$AR$55, 5, FALSE), D376=5, VLOOKUP(H376, Film_Workers!$B$2:$AR$55, 6, FALSE), D376=6, VLOOKUP(H376, Film_Workers!$B$2:$AR$55, 7, FALSE), D376=7, VLOOKUP(H376, Film_Workers!$B$2:$AR$55, 8, FALSE), D376=8, VLOOKUP(H376, Film_Workers!$B$2:$AR$55, 9, FALSE), D376=9, VLOOKUP(H376, Film_Workers!$B$2:$AR$55, 10, FALSE), D376=10, VLOOKUP(H376, Film_Workers!$B$2:$AR$55, 11, FALSE), D376=11, VLOOKUP(H376, Film_Workers!$B$2:$AR$55, 12, FALSE), D376=12, VLOOKUP(H376, Film_Workers!$B$2:$AR$55, 13, FALSE)), C376=2015, _xlfn.IFS(D376=1, VLOOKUP(H376, Film_Workers!$B$2:$AR$55, 14, FALSE), D376=2, VLOOKUP(H376, Film_Workers!$B$2:$AR$55, 15, FALSE), D376=3, VLOOKUP(H376, Film_Workers!$B$2:$AR$55, 16, FALSE), D376=4, VLOOKUP(H376, Film_Workers!$B$2:$AR$55, 17, FALSE), D376=5, VLOOKUP(H376, Film_Workers!$B$2:$AR$55, 18, FALSE), D376=6, VLOOKUP(H376, Film_Workers!$B$2:$AR$55, 19, FALSE), D376=7, VLOOKUP(H376, Film_Workers!$B$2:$AR$55, 20, FALSE), D376=8, VLOOKUP(H376, Film_Workers!$B$2:$AR$55, 21, FALSE), D376=9, VLOOKUP(H376, Film_Workers!$B$2:$AR$55, 22, FALSE), D376=10, VLOOKUP(H376, Film_Workers!$B$2:$AR$55, 23, FALSE), D376=11, VLOOKUP(H376, Film_Workers!$B$2:$AR$55, 24, FALSE), D376=12, VLOOKUP(H376, Film_Workers!$B$2:$AR$55, 25, FALSE)), C376=2016, _xlfn.IFS(D376=1, VLOOKUP(H376, Film_Workers!$B$2:$AR$55, 26, FALSE), D376=2, VLOOKUP(H376, Film_Workers!$B$2:$AR$55, 27, FALSE), D376=3, VLOOKUP(H376, Film_Workers!$B$2:$AR$55, 28, FALSE), D376=4, VLOOKUP(H376, Film_Workers!$B$2:$AR$55, 29, FALSE), D376=5, VLOOKUP(H376, Film_Workers!$B$2:$AR$55, 30, FALSE), D376=6, VLOOKUP(H376, Film_Workers!$B$2:$AR$55, 31, FALSE), D376=7, VLOOKUP(H376, Film_Workers!$B$2:$AR$55, 32, FALSE), D376=8, VLOOKUP(H376, Film_Workers!$B$2:$AR$55, 33, FALSE), D376=9, VLOOKUP(H376, Film_Workers!$B$2:$AR$55, 34, FALSE), D376=10, VLOOKUP(H376, Film_Workers!$B$2:$AR$55, 35, FALSE), D376=11, VLOOKUP(H376, Film_Workers!$B$2:$AR$55, 36, FALSE), D376=12, VLOOKUP(H376, Film_Workers!$B$2:$AR$55, 37, FALSE)), C376=2017, _xlfn.IFS(D376=1, VLOOKUP(H376, Film_Workers!$B$2:$AR$55, 38, FALSE), D376=2, VLOOKUP(H376, Film_Workers!$B$2:$AR$55, 39, FALSE), D376=3, VLOOKUP(H376, Film_Workers!$B$2:$AR$55, 40, FALSE), D376=4, VLOOKUP(H376, Film_Workers!$B$2:$AR$55, 41, FALSE), D376=5, VLOOKUP(H376, Film_Workers!$B$2:$AR$55, 42, FALSE), D376=6, VLOOKUP(H376, Film_Workers!$B$2:$AR$55, 43)))</f>
        <v>#N/A</v>
      </c>
      <c r="W376" t="e">
        <f>_xlfn.IFS(C376=2014, _xlfn.IFS(D376=1, VLOOKUP(H376, Priv_Workers!$B$2:$AR$55, 2, FALSE), D376=2, VLOOKUP(H376, Priv_Workers!$B$2:$AR$55, 3, FALSE), D376=3, VLOOKUP(H376, Priv_Workers!$B$2:$AR$55, 4, FALSE), D376=4, VLOOKUP(H376, Priv_Workers!$B$2:$AR$55, 5, FALSE), D376=5, VLOOKUP(H376, Priv_Workers!$B$2:$AR$55, 6, FALSE), D376=6, VLOOKUP(H376, Priv_Workers!$B$2:$AR$55, 7, FALSE), D376=7, VLOOKUP(H376, Priv_Workers!$B$2:$AR$55, 8, FALSE), D376=8, VLOOKUP(H376, Priv_Workers!$B$2:$AR$55, 9, FALSE), D376=9, VLOOKUP(H376, Priv_Workers!$B$2:$AR$55, 10, FALSE), D376=10, VLOOKUP(H376, Priv_Workers!$B$2:$AR$55, 11, FALSE), D376=11, VLOOKUP(H376, Priv_Workers!$B$2:$AR$55, 12, FALSE), D376=12, VLOOKUP(H376, Priv_Workers!$B$2:$AR$55, 13, FALSE)), C376=2015, _xlfn.IFS(D376=1, VLOOKUP(H376, Priv_Workers!$B$2:$AR$55, 14, FALSE), D376=2, VLOOKUP(H376, Priv_Workers!$B$2:$AR$55, 15, FALSE), D376=3, VLOOKUP(H376, Priv_Workers!$B$2:$AR$55, 16, FALSE), D376=4, VLOOKUP(H376, Priv_Workers!$B$2:$AR$55, 17, FALSE), D376=5, VLOOKUP(H376, Priv_Workers!$B$2:$AR$55, 18, FALSE), D376=6, VLOOKUP(H376, Priv_Workers!$B$2:$AR$55, 19, FALSE), D376=7, VLOOKUP(H376, Priv_Workers!$B$2:$AR$55, 20, FALSE), D376=8, VLOOKUP(H376, Priv_Workers!$B$2:$AR$55, 21, FALSE), D376=9, VLOOKUP(H376, Priv_Workers!$B$2:$AR$55, 22, FALSE), D376=10, VLOOKUP(H376, Priv_Workers!$B$2:$AR$55, 23, FALSE), D376=11, VLOOKUP(H376, Priv_Workers!$B$2:$AR$55, 24, FALSE), D376=12, VLOOKUP(H376, Priv_Workers!$B$2:$AR$55, 25, FALSE)), C376=2016, _xlfn.IFS(D376=1, VLOOKUP(H376, Priv_Workers!$B$2:$AR$55, 26, FALSE), D376=2, VLOOKUP(H376, Priv_Workers!$B$2:$AR$55, 27, FALSE), D376=3, VLOOKUP(H376, Priv_Workers!$B$2:$AR$55, 28, FALSE), D376=4, VLOOKUP(H376, Priv_Workers!$B$2:$AR$55, 29, FALSE), D376=5, VLOOKUP(H376, Priv_Workers!$B$2:$AR$55, 30, FALSE), D376=6, VLOOKUP(H376, Priv_Workers!$B$2:$AR$55, 31, FALSE), D376=7, VLOOKUP(H376, Priv_Workers!$B$2:$AR$55, 32, FALSE), D376=8, VLOOKUP(H376, Priv_Workers!$B$2:$AR$55, 33, FALSE), D376=9, VLOOKUP(H376, Priv_Workers!$B$2:$AR$55, 34, FALSE), D376=10, VLOOKUP(H376, Priv_Workers!$B$2:$AR$55, 35, FALSE), D376=11, VLOOKUP(H376, Priv_Workers!$B$2:$AR$55, 36, FALSE), D376=12, VLOOKUP(H376, Priv_Workers!$B$2:$AR$55, 37, FALSE)), C376=2017, _xlfn.IFS(D376=1, VLOOKUP(H376, Priv_Workers!$B$2:$AR$55, 38, FALSE), D376=2, VLOOKUP(H376, Priv_Workers!$B$2:$AR$55, 39, FALSE), D376=3, VLOOKUP(H376, Priv_Workers!$B$2:$AR$55, 40, FALSE), D376=4, VLOOKUP(H376, Priv_Workers!$B$2:$AR$55, 41, FALSE), D376=5, VLOOKUP(H376, Priv_Workers!$B$2:$AR$55, 42, FALSE), D376=6, VLOOKUP(H376, Priv_Workers!$B$2:$AR$55, 43)))</f>
        <v>#N/A</v>
      </c>
      <c r="X376" s="15" t="e">
        <f t="shared" si="43"/>
        <v>#N/A</v>
      </c>
      <c r="Y376" s="8" t="e">
        <f>_xlfn.IFS(C376=2014, _xlfn.IFS(E376=1, VLOOKUP(H376, Wage_Info!$B$2:$AD$55, 2, FALSE), E376=2, VLOOKUP(H376, Wage_Info!$B$2:$AD$55, 3, FALSE), E376=3, VLOOKUP(H376, Wage_Info!$B$2:$AD$55, 4, FALSE), E376=4, VLOOKUP(H376, Wage_Info!$B$2:$AD$55, 5, FALSE)), C376=2015, _xlfn.IFS(E376=1, VLOOKUP(H376, Wage_Info!$B$2:$AD$55, 6, FALSE), E376=2, VLOOKUP(H376, Wage_Info!$B$2:$AD$55, 7, FALSE), E376=3, VLOOKUP(H376, Wage_Info!$B$2:$AD$55, 8, FALSE), E376=4, VLOOKUP(H376, Wage_Info!$B$2:$AD$55, 9, FALSE)), C376=2016, _xlfn.IFS(E376=1, VLOOKUP(H376, Wage_Info!$B$2:$AD$55, 10, FALSE), E376=2, VLOOKUP(H376, Wage_Info!$B$2:$AD$55, 11, FALSE), E376=3, VLOOKUP(H376, Wage_Info!$B$2:$AD$55, 12, FALSE), E376=4, VLOOKUP(H376, Wage_Info!$B$2:$AD$55, 13, FALSE)), C376=2017, _xlfn.IFS(E376=1, VLOOKUP(H376, Wage_Info!$B$2:$AD$55, 14, FALSE), E376=2, VLOOKUP(H376, Wage_Info!$B$2:$AD$55, 15, FALSE)))</f>
        <v>#N/A</v>
      </c>
      <c r="Z376" s="8" t="e">
        <f>_xlfn.IFS(C376=2014, _xlfn.IFS(E376=1, VLOOKUP(H376, Wage_Info!$B$2:$AD$55, 16, FALSE), E376=2, VLOOKUP(H376, Wage_Info!$B$2:$AD$55, 17, FALSE), E376=3, VLOOKUP(H376, Wage_Info!$B$2:$AD$55, 18, FALSE), E376=4, VLOOKUP(H376, Wage_Info!$B$2:$AD$55, 19, FALSE)), C376=2015, _xlfn.IFS(E376=1, VLOOKUP(H376, Wage_Info!$B$2:$AD$55, 20, FALSE), E376=2, VLOOKUP(H376, Wage_Info!$B$2:$AD$55, 21, FALSE), E376=3, VLOOKUP(H376, Wage_Info!$B$2:$AD$55, 22, FALSE), E376=4, VLOOKUP(H376, Wage_Info!$B$2:$AD$55, 23, FALSE)), C376=2016, _xlfn.IFS(E376=1, VLOOKUP(H376, Wage_Info!$B$2:$AD$55, 24, FALSE), E376=2, VLOOKUP(H376, Wage_Info!$B$2:$AD$55, 25, FALSE), E376=3, VLOOKUP(H376, Wage_Info!$B$2:$AD$55, 26, FALSE), E376=4, VLOOKUP(H376, Wage_Info!$B$2:$AD$55, 27, FALSE)), C376=2017, _xlfn.IFS(E376=1, VLOOKUP(H376, Wage_Info!$B$2:$AD$55, 28, FALSE), E376=2, VLOOKUP(H376, Wage_Info!$B$2:$AD$55, 29, FALSE)))</f>
        <v>#N/A</v>
      </c>
      <c r="AA376" s="16" t="e">
        <f t="shared" si="44"/>
        <v>#N/A</v>
      </c>
      <c r="AB376">
        <f>Key!C370</f>
        <v>1</v>
      </c>
      <c r="AC376">
        <f t="shared" si="45"/>
        <v>0</v>
      </c>
      <c r="AD376">
        <f t="shared" si="46"/>
        <v>0</v>
      </c>
      <c r="AE376">
        <f t="shared" si="47"/>
        <v>0</v>
      </c>
    </row>
    <row r="377" spans="1:31" x14ac:dyDescent="0.3">
      <c r="A377">
        <v>379</v>
      </c>
      <c r="B377">
        <v>59</v>
      </c>
      <c r="C377">
        <v>2013</v>
      </c>
      <c r="D377">
        <v>9</v>
      </c>
      <c r="E377">
        <f t="shared" si="40"/>
        <v>3</v>
      </c>
      <c r="F377">
        <v>2015</v>
      </c>
      <c r="G377" t="s">
        <v>187</v>
      </c>
      <c r="H377" s="13">
        <f>VALUE(IF(G377="foreign",53,SUBSTITUTE(G377,G377,VLOOKUP(G377,Key!$F$2:$G$55,2,))))</f>
        <v>53</v>
      </c>
      <c r="I377" t="s">
        <v>282</v>
      </c>
      <c r="J377">
        <f>VALUE(_xlfn.IFS(I377="foreign",53,I377="fictional",54,NOT(OR(I377="foreign",I377="fictional")),SUBSTITUTE(I377,I377,VLOOKUP(I377,Key!$F$2:$G$55,2,))))</f>
        <v>53</v>
      </c>
      <c r="K377">
        <f t="shared" si="41"/>
        <v>1</v>
      </c>
      <c r="L377">
        <f>VLOOKUP(H377, Key!$G$2:$J$54, 2)</f>
        <v>0</v>
      </c>
      <c r="M377">
        <f>VLOOKUP(J377, Key!$G$2:$J$54, 2)</f>
        <v>0</v>
      </c>
      <c r="N377">
        <f>VLOOKUP("*"&amp;G377&amp;"*",Key!$M$2:$N$6,2,FALSE)</f>
        <v>0</v>
      </c>
      <c r="O377">
        <f>VLOOKUP("*"&amp;G377&amp;"*",Key!$Q$2:$R$11,2,FALSE)</f>
        <v>0</v>
      </c>
      <c r="P377">
        <v>3103</v>
      </c>
      <c r="Q377" s="8">
        <v>100000000</v>
      </c>
      <c r="R377" t="s">
        <v>176</v>
      </c>
      <c r="S377">
        <f>VLOOKUP(R377, Key!$T$2:$U$27, 2, FALSE)</f>
        <v>3</v>
      </c>
      <c r="T377">
        <f t="shared" si="42"/>
        <v>0</v>
      </c>
      <c r="U377">
        <f>_xlfn.IFS(F377=2017, VLOOKUP(H377, 'State Pop'!$B$2:$F$55,5),F377=2016, VLOOKUP(H377, 'State Pop'!$B$2:$F$55,4), F377=2015, VLOOKUP(H377, 'State Pop'!$B$2:$F$55,3), F377=2014, VLOOKUP(H377, 'State Pop'!$B$2:$F$55,2))</f>
        <v>0</v>
      </c>
      <c r="V377" t="e">
        <f>_xlfn.IFS(C377=2014, _xlfn.IFS(D377=1, VLOOKUP(H377, Film_Workers!$B$2:$AR$55, 2, FALSE), D377=2, VLOOKUP(H377, Film_Workers!$B$2:$AR$55, 3, FALSE), D377=3, VLOOKUP(H377, Film_Workers!$B$2:$AR$55, 4, FALSE), D377=4, VLOOKUP(H377, Film_Workers!$B$2:$AR$55, 5, FALSE), D377=5, VLOOKUP(H377, Film_Workers!$B$2:$AR$55, 6, FALSE), D377=6, VLOOKUP(H377, Film_Workers!$B$2:$AR$55, 7, FALSE), D377=7, VLOOKUP(H377, Film_Workers!$B$2:$AR$55, 8, FALSE), D377=8, VLOOKUP(H377, Film_Workers!$B$2:$AR$55, 9, FALSE), D377=9, VLOOKUP(H377, Film_Workers!$B$2:$AR$55, 10, FALSE), D377=10, VLOOKUP(H377, Film_Workers!$B$2:$AR$55, 11, FALSE), D377=11, VLOOKUP(H377, Film_Workers!$B$2:$AR$55, 12, FALSE), D377=12, VLOOKUP(H377, Film_Workers!$B$2:$AR$55, 13, FALSE)), C377=2015, _xlfn.IFS(D377=1, VLOOKUP(H377, Film_Workers!$B$2:$AR$55, 14, FALSE), D377=2, VLOOKUP(H377, Film_Workers!$B$2:$AR$55, 15, FALSE), D377=3, VLOOKUP(H377, Film_Workers!$B$2:$AR$55, 16, FALSE), D377=4, VLOOKUP(H377, Film_Workers!$B$2:$AR$55, 17, FALSE), D377=5, VLOOKUP(H377, Film_Workers!$B$2:$AR$55, 18, FALSE), D377=6, VLOOKUP(H377, Film_Workers!$B$2:$AR$55, 19, FALSE), D377=7, VLOOKUP(H377, Film_Workers!$B$2:$AR$55, 20, FALSE), D377=8, VLOOKUP(H377, Film_Workers!$B$2:$AR$55, 21, FALSE), D377=9, VLOOKUP(H377, Film_Workers!$B$2:$AR$55, 22, FALSE), D377=10, VLOOKUP(H377, Film_Workers!$B$2:$AR$55, 23, FALSE), D377=11, VLOOKUP(H377, Film_Workers!$B$2:$AR$55, 24, FALSE), D377=12, VLOOKUP(H377, Film_Workers!$B$2:$AR$55, 25, FALSE)), C377=2016, _xlfn.IFS(D377=1, VLOOKUP(H377, Film_Workers!$B$2:$AR$55, 26, FALSE), D377=2, VLOOKUP(H377, Film_Workers!$B$2:$AR$55, 27, FALSE), D377=3, VLOOKUP(H377, Film_Workers!$B$2:$AR$55, 28, FALSE), D377=4, VLOOKUP(H377, Film_Workers!$B$2:$AR$55, 29, FALSE), D377=5, VLOOKUP(H377, Film_Workers!$B$2:$AR$55, 30, FALSE), D377=6, VLOOKUP(H377, Film_Workers!$B$2:$AR$55, 31, FALSE), D377=7, VLOOKUP(H377, Film_Workers!$B$2:$AR$55, 32, FALSE), D377=8, VLOOKUP(H377, Film_Workers!$B$2:$AR$55, 33, FALSE), D377=9, VLOOKUP(H377, Film_Workers!$B$2:$AR$55, 34, FALSE), D377=10, VLOOKUP(H377, Film_Workers!$B$2:$AR$55, 35, FALSE), D377=11, VLOOKUP(H377, Film_Workers!$B$2:$AR$55, 36, FALSE), D377=12, VLOOKUP(H377, Film_Workers!$B$2:$AR$55, 37, FALSE)), C377=2017, _xlfn.IFS(D377=1, VLOOKUP(H377, Film_Workers!$B$2:$AR$55, 38, FALSE), D377=2, VLOOKUP(H377, Film_Workers!$B$2:$AR$55, 39, FALSE), D377=3, VLOOKUP(H377, Film_Workers!$B$2:$AR$55, 40, FALSE), D377=4, VLOOKUP(H377, Film_Workers!$B$2:$AR$55, 41, FALSE), D377=5, VLOOKUP(H377, Film_Workers!$B$2:$AR$55, 42, FALSE), D377=6, VLOOKUP(H377, Film_Workers!$B$2:$AR$55, 43)))</f>
        <v>#N/A</v>
      </c>
      <c r="W377" t="e">
        <f>_xlfn.IFS(C377=2014, _xlfn.IFS(D377=1, VLOOKUP(H377, Priv_Workers!$B$2:$AR$55, 2, FALSE), D377=2, VLOOKUP(H377, Priv_Workers!$B$2:$AR$55, 3, FALSE), D377=3, VLOOKUP(H377, Priv_Workers!$B$2:$AR$55, 4, FALSE), D377=4, VLOOKUP(H377, Priv_Workers!$B$2:$AR$55, 5, FALSE), D377=5, VLOOKUP(H377, Priv_Workers!$B$2:$AR$55, 6, FALSE), D377=6, VLOOKUP(H377, Priv_Workers!$B$2:$AR$55, 7, FALSE), D377=7, VLOOKUP(H377, Priv_Workers!$B$2:$AR$55, 8, FALSE), D377=8, VLOOKUP(H377, Priv_Workers!$B$2:$AR$55, 9, FALSE), D377=9, VLOOKUP(H377, Priv_Workers!$B$2:$AR$55, 10, FALSE), D377=10, VLOOKUP(H377, Priv_Workers!$B$2:$AR$55, 11, FALSE), D377=11, VLOOKUP(H377, Priv_Workers!$B$2:$AR$55, 12, FALSE), D377=12, VLOOKUP(H377, Priv_Workers!$B$2:$AR$55, 13, FALSE)), C377=2015, _xlfn.IFS(D377=1, VLOOKUP(H377, Priv_Workers!$B$2:$AR$55, 14, FALSE), D377=2, VLOOKUP(H377, Priv_Workers!$B$2:$AR$55, 15, FALSE), D377=3, VLOOKUP(H377, Priv_Workers!$B$2:$AR$55, 16, FALSE), D377=4, VLOOKUP(H377, Priv_Workers!$B$2:$AR$55, 17, FALSE), D377=5, VLOOKUP(H377, Priv_Workers!$B$2:$AR$55, 18, FALSE), D377=6, VLOOKUP(H377, Priv_Workers!$B$2:$AR$55, 19, FALSE), D377=7, VLOOKUP(H377, Priv_Workers!$B$2:$AR$55, 20, FALSE), D377=8, VLOOKUP(H377, Priv_Workers!$B$2:$AR$55, 21, FALSE), D377=9, VLOOKUP(H377, Priv_Workers!$B$2:$AR$55, 22, FALSE), D377=10, VLOOKUP(H377, Priv_Workers!$B$2:$AR$55, 23, FALSE), D377=11, VLOOKUP(H377, Priv_Workers!$B$2:$AR$55, 24, FALSE), D377=12, VLOOKUP(H377, Priv_Workers!$B$2:$AR$55, 25, FALSE)), C377=2016, _xlfn.IFS(D377=1, VLOOKUP(H377, Priv_Workers!$B$2:$AR$55, 26, FALSE), D377=2, VLOOKUP(H377, Priv_Workers!$B$2:$AR$55, 27, FALSE), D377=3, VLOOKUP(H377, Priv_Workers!$B$2:$AR$55, 28, FALSE), D377=4, VLOOKUP(H377, Priv_Workers!$B$2:$AR$55, 29, FALSE), D377=5, VLOOKUP(H377, Priv_Workers!$B$2:$AR$55, 30, FALSE), D377=6, VLOOKUP(H377, Priv_Workers!$B$2:$AR$55, 31, FALSE), D377=7, VLOOKUP(H377, Priv_Workers!$B$2:$AR$55, 32, FALSE), D377=8, VLOOKUP(H377, Priv_Workers!$B$2:$AR$55, 33, FALSE), D377=9, VLOOKUP(H377, Priv_Workers!$B$2:$AR$55, 34, FALSE), D377=10, VLOOKUP(H377, Priv_Workers!$B$2:$AR$55, 35, FALSE), D377=11, VLOOKUP(H377, Priv_Workers!$B$2:$AR$55, 36, FALSE), D377=12, VLOOKUP(H377, Priv_Workers!$B$2:$AR$55, 37, FALSE)), C377=2017, _xlfn.IFS(D377=1, VLOOKUP(H377, Priv_Workers!$B$2:$AR$55, 38, FALSE), D377=2, VLOOKUP(H377, Priv_Workers!$B$2:$AR$55, 39, FALSE), D377=3, VLOOKUP(H377, Priv_Workers!$B$2:$AR$55, 40, FALSE), D377=4, VLOOKUP(H377, Priv_Workers!$B$2:$AR$55, 41, FALSE), D377=5, VLOOKUP(H377, Priv_Workers!$B$2:$AR$55, 42, FALSE), D377=6, VLOOKUP(H377, Priv_Workers!$B$2:$AR$55, 43)))</f>
        <v>#N/A</v>
      </c>
      <c r="X377" s="15" t="e">
        <f t="shared" si="43"/>
        <v>#N/A</v>
      </c>
      <c r="Y377" s="8" t="e">
        <f>_xlfn.IFS(C377=2014, _xlfn.IFS(E377=1, VLOOKUP(H377, Wage_Info!$B$2:$AD$55, 2, FALSE), E377=2, VLOOKUP(H377, Wage_Info!$B$2:$AD$55, 3, FALSE), E377=3, VLOOKUP(H377, Wage_Info!$B$2:$AD$55, 4, FALSE), E377=4, VLOOKUP(H377, Wage_Info!$B$2:$AD$55, 5, FALSE)), C377=2015, _xlfn.IFS(E377=1, VLOOKUP(H377, Wage_Info!$B$2:$AD$55, 6, FALSE), E377=2, VLOOKUP(H377, Wage_Info!$B$2:$AD$55, 7, FALSE), E377=3, VLOOKUP(H377, Wage_Info!$B$2:$AD$55, 8, FALSE), E377=4, VLOOKUP(H377, Wage_Info!$B$2:$AD$55, 9, FALSE)), C377=2016, _xlfn.IFS(E377=1, VLOOKUP(H377, Wage_Info!$B$2:$AD$55, 10, FALSE), E377=2, VLOOKUP(H377, Wage_Info!$B$2:$AD$55, 11, FALSE), E377=3, VLOOKUP(H377, Wage_Info!$B$2:$AD$55, 12, FALSE), E377=4, VLOOKUP(H377, Wage_Info!$B$2:$AD$55, 13, FALSE)), C377=2017, _xlfn.IFS(E377=1, VLOOKUP(H377, Wage_Info!$B$2:$AD$55, 14, FALSE), E377=2, VLOOKUP(H377, Wage_Info!$B$2:$AD$55, 15, FALSE)))</f>
        <v>#N/A</v>
      </c>
      <c r="Z377" s="8" t="e">
        <f>_xlfn.IFS(C377=2014, _xlfn.IFS(E377=1, VLOOKUP(H377, Wage_Info!$B$2:$AD$55, 16, FALSE), E377=2, VLOOKUP(H377, Wage_Info!$B$2:$AD$55, 17, FALSE), E377=3, VLOOKUP(H377, Wage_Info!$B$2:$AD$55, 18, FALSE), E377=4, VLOOKUP(H377, Wage_Info!$B$2:$AD$55, 19, FALSE)), C377=2015, _xlfn.IFS(E377=1, VLOOKUP(H377, Wage_Info!$B$2:$AD$55, 20, FALSE), E377=2, VLOOKUP(H377, Wage_Info!$B$2:$AD$55, 21, FALSE), E377=3, VLOOKUP(H377, Wage_Info!$B$2:$AD$55, 22, FALSE), E377=4, VLOOKUP(H377, Wage_Info!$B$2:$AD$55, 23, FALSE)), C377=2016, _xlfn.IFS(E377=1, VLOOKUP(H377, Wage_Info!$B$2:$AD$55, 24, FALSE), E377=2, VLOOKUP(H377, Wage_Info!$B$2:$AD$55, 25, FALSE), E377=3, VLOOKUP(H377, Wage_Info!$B$2:$AD$55, 26, FALSE), E377=4, VLOOKUP(H377, Wage_Info!$B$2:$AD$55, 27, FALSE)), C377=2017, _xlfn.IFS(E377=1, VLOOKUP(H377, Wage_Info!$B$2:$AD$55, 28, FALSE), E377=2, VLOOKUP(H377, Wage_Info!$B$2:$AD$55, 29, FALSE)))</f>
        <v>#N/A</v>
      </c>
      <c r="AA377" s="16" t="e">
        <f t="shared" si="44"/>
        <v>#N/A</v>
      </c>
      <c r="AB377">
        <f>Key!C380</f>
        <v>1</v>
      </c>
      <c r="AC377">
        <f t="shared" si="45"/>
        <v>0</v>
      </c>
      <c r="AD377">
        <f t="shared" si="46"/>
        <v>0</v>
      </c>
      <c r="AE377">
        <f t="shared" si="47"/>
        <v>0</v>
      </c>
    </row>
    <row r="378" spans="1:31" x14ac:dyDescent="0.3">
      <c r="A378">
        <v>387</v>
      </c>
      <c r="B378">
        <v>67</v>
      </c>
      <c r="C378">
        <v>2013</v>
      </c>
      <c r="D378">
        <v>9</v>
      </c>
      <c r="E378">
        <f t="shared" si="40"/>
        <v>3</v>
      </c>
      <c r="F378">
        <v>2015</v>
      </c>
      <c r="G378" t="s">
        <v>184</v>
      </c>
      <c r="H378" s="13">
        <f>VALUE(IF(G378="foreign",53,SUBSTITUTE(G378,G378,VLOOKUP(G378,Key!$F$2:$G$55,2,))))</f>
        <v>5</v>
      </c>
      <c r="I378" t="s">
        <v>295</v>
      </c>
      <c r="J378">
        <f>VALUE(_xlfn.IFS(I378="foreign",53,I378="fictional",54,NOT(OR(I378="foreign",I378="fictional")),SUBSTITUTE(I378,I378,VLOOKUP(I378,Key!$F$2:$G$55,2,))))</f>
        <v>14</v>
      </c>
      <c r="K378">
        <f t="shared" si="41"/>
        <v>0</v>
      </c>
      <c r="L378">
        <f>VLOOKUP(H378, Key!$G$2:$J$54, 2)</f>
        <v>3</v>
      </c>
      <c r="M378">
        <f>VLOOKUP(J378, Key!$G$2:$J$54, 2)</f>
        <v>3</v>
      </c>
      <c r="N378">
        <f>VLOOKUP("*"&amp;G378&amp;"*",Key!$M$2:$N$6,2,FALSE)</f>
        <v>4</v>
      </c>
      <c r="O378">
        <f>VLOOKUP("*"&amp;G378&amp;"*",Key!$Q$2:$R$11,2,FALSE)</f>
        <v>6</v>
      </c>
      <c r="P378">
        <v>3003</v>
      </c>
      <c r="Q378" s="8">
        <v>23000000</v>
      </c>
      <c r="R378" t="s">
        <v>246</v>
      </c>
      <c r="S378">
        <f>VLOOKUP(R378, Key!$T$2:$U$27, 2, FALSE)</f>
        <v>6</v>
      </c>
      <c r="T378">
        <f t="shared" si="42"/>
        <v>0</v>
      </c>
      <c r="U378">
        <f>_xlfn.IFS(F378=2017, VLOOKUP(H378, 'State Pop'!$B$2:$F$55,5),F378=2016, VLOOKUP(H378, 'State Pop'!$B$2:$F$55,4), F378=2015, VLOOKUP(H378, 'State Pop'!$B$2:$F$55,3), F378=2014, VLOOKUP(H378, 'State Pop'!$B$2:$F$55,2))</f>
        <v>39032444</v>
      </c>
      <c r="V378" t="e">
        <f>_xlfn.IFS(C378=2014, _xlfn.IFS(D378=1, VLOOKUP(H378, Film_Workers!$B$2:$AR$55, 2, FALSE), D378=2, VLOOKUP(H378, Film_Workers!$B$2:$AR$55, 3, FALSE), D378=3, VLOOKUP(H378, Film_Workers!$B$2:$AR$55, 4, FALSE), D378=4, VLOOKUP(H378, Film_Workers!$B$2:$AR$55, 5, FALSE), D378=5, VLOOKUP(H378, Film_Workers!$B$2:$AR$55, 6, FALSE), D378=6, VLOOKUP(H378, Film_Workers!$B$2:$AR$55, 7, FALSE), D378=7, VLOOKUP(H378, Film_Workers!$B$2:$AR$55, 8, FALSE), D378=8, VLOOKUP(H378, Film_Workers!$B$2:$AR$55, 9, FALSE), D378=9, VLOOKUP(H378, Film_Workers!$B$2:$AR$55, 10, FALSE), D378=10, VLOOKUP(H378, Film_Workers!$B$2:$AR$55, 11, FALSE), D378=11, VLOOKUP(H378, Film_Workers!$B$2:$AR$55, 12, FALSE), D378=12, VLOOKUP(H378, Film_Workers!$B$2:$AR$55, 13, FALSE)), C378=2015, _xlfn.IFS(D378=1, VLOOKUP(H378, Film_Workers!$B$2:$AR$55, 14, FALSE), D378=2, VLOOKUP(H378, Film_Workers!$B$2:$AR$55, 15, FALSE), D378=3, VLOOKUP(H378, Film_Workers!$B$2:$AR$55, 16, FALSE), D378=4, VLOOKUP(H378, Film_Workers!$B$2:$AR$55, 17, FALSE), D378=5, VLOOKUP(H378, Film_Workers!$B$2:$AR$55, 18, FALSE), D378=6, VLOOKUP(H378, Film_Workers!$B$2:$AR$55, 19, FALSE), D378=7, VLOOKUP(H378, Film_Workers!$B$2:$AR$55, 20, FALSE), D378=8, VLOOKUP(H378, Film_Workers!$B$2:$AR$55, 21, FALSE), D378=9, VLOOKUP(H378, Film_Workers!$B$2:$AR$55, 22, FALSE), D378=10, VLOOKUP(H378, Film_Workers!$B$2:$AR$55, 23, FALSE), D378=11, VLOOKUP(H378, Film_Workers!$B$2:$AR$55, 24, FALSE), D378=12, VLOOKUP(H378, Film_Workers!$B$2:$AR$55, 25, FALSE)), C378=2016, _xlfn.IFS(D378=1, VLOOKUP(H378, Film_Workers!$B$2:$AR$55, 26, FALSE), D378=2, VLOOKUP(H378, Film_Workers!$B$2:$AR$55, 27, FALSE), D378=3, VLOOKUP(H378, Film_Workers!$B$2:$AR$55, 28, FALSE), D378=4, VLOOKUP(H378, Film_Workers!$B$2:$AR$55, 29, FALSE), D378=5, VLOOKUP(H378, Film_Workers!$B$2:$AR$55, 30, FALSE), D378=6, VLOOKUP(H378, Film_Workers!$B$2:$AR$55, 31, FALSE), D378=7, VLOOKUP(H378, Film_Workers!$B$2:$AR$55, 32, FALSE), D378=8, VLOOKUP(H378, Film_Workers!$B$2:$AR$55, 33, FALSE), D378=9, VLOOKUP(H378, Film_Workers!$B$2:$AR$55, 34, FALSE), D378=10, VLOOKUP(H378, Film_Workers!$B$2:$AR$55, 35, FALSE), D378=11, VLOOKUP(H378, Film_Workers!$B$2:$AR$55, 36, FALSE), D378=12, VLOOKUP(H378, Film_Workers!$B$2:$AR$55, 37, FALSE)), C378=2017, _xlfn.IFS(D378=1, VLOOKUP(H378, Film_Workers!$B$2:$AR$55, 38, FALSE), D378=2, VLOOKUP(H378, Film_Workers!$B$2:$AR$55, 39, FALSE), D378=3, VLOOKUP(H378, Film_Workers!$B$2:$AR$55, 40, FALSE), D378=4, VLOOKUP(H378, Film_Workers!$B$2:$AR$55, 41, FALSE), D378=5, VLOOKUP(H378, Film_Workers!$B$2:$AR$55, 42, FALSE), D378=6, VLOOKUP(H378, Film_Workers!$B$2:$AR$55, 43)))</f>
        <v>#N/A</v>
      </c>
      <c r="W378" t="e">
        <f>_xlfn.IFS(C378=2014, _xlfn.IFS(D378=1, VLOOKUP(H378, Priv_Workers!$B$2:$AR$55, 2, FALSE), D378=2, VLOOKUP(H378, Priv_Workers!$B$2:$AR$55, 3, FALSE), D378=3, VLOOKUP(H378, Priv_Workers!$B$2:$AR$55, 4, FALSE), D378=4, VLOOKUP(H378, Priv_Workers!$B$2:$AR$55, 5, FALSE), D378=5, VLOOKUP(H378, Priv_Workers!$B$2:$AR$55, 6, FALSE), D378=6, VLOOKUP(H378, Priv_Workers!$B$2:$AR$55, 7, FALSE), D378=7, VLOOKUP(H378, Priv_Workers!$B$2:$AR$55, 8, FALSE), D378=8, VLOOKUP(H378, Priv_Workers!$B$2:$AR$55, 9, FALSE), D378=9, VLOOKUP(H378, Priv_Workers!$B$2:$AR$55, 10, FALSE), D378=10, VLOOKUP(H378, Priv_Workers!$B$2:$AR$55, 11, FALSE), D378=11, VLOOKUP(H378, Priv_Workers!$B$2:$AR$55, 12, FALSE), D378=12, VLOOKUP(H378, Priv_Workers!$B$2:$AR$55, 13, FALSE)), C378=2015, _xlfn.IFS(D378=1, VLOOKUP(H378, Priv_Workers!$B$2:$AR$55, 14, FALSE), D378=2, VLOOKUP(H378, Priv_Workers!$B$2:$AR$55, 15, FALSE), D378=3, VLOOKUP(H378, Priv_Workers!$B$2:$AR$55, 16, FALSE), D378=4, VLOOKUP(H378, Priv_Workers!$B$2:$AR$55, 17, FALSE), D378=5, VLOOKUP(H378, Priv_Workers!$B$2:$AR$55, 18, FALSE), D378=6, VLOOKUP(H378, Priv_Workers!$B$2:$AR$55, 19, FALSE), D378=7, VLOOKUP(H378, Priv_Workers!$B$2:$AR$55, 20, FALSE), D378=8, VLOOKUP(H378, Priv_Workers!$B$2:$AR$55, 21, FALSE), D378=9, VLOOKUP(H378, Priv_Workers!$B$2:$AR$55, 22, FALSE), D378=10, VLOOKUP(H378, Priv_Workers!$B$2:$AR$55, 23, FALSE), D378=11, VLOOKUP(H378, Priv_Workers!$B$2:$AR$55, 24, FALSE), D378=12, VLOOKUP(H378, Priv_Workers!$B$2:$AR$55, 25, FALSE)), C378=2016, _xlfn.IFS(D378=1, VLOOKUP(H378, Priv_Workers!$B$2:$AR$55, 26, FALSE), D378=2, VLOOKUP(H378, Priv_Workers!$B$2:$AR$55, 27, FALSE), D378=3, VLOOKUP(H378, Priv_Workers!$B$2:$AR$55, 28, FALSE), D378=4, VLOOKUP(H378, Priv_Workers!$B$2:$AR$55, 29, FALSE), D378=5, VLOOKUP(H378, Priv_Workers!$B$2:$AR$55, 30, FALSE), D378=6, VLOOKUP(H378, Priv_Workers!$B$2:$AR$55, 31, FALSE), D378=7, VLOOKUP(H378, Priv_Workers!$B$2:$AR$55, 32, FALSE), D378=8, VLOOKUP(H378, Priv_Workers!$B$2:$AR$55, 33, FALSE), D378=9, VLOOKUP(H378, Priv_Workers!$B$2:$AR$55, 34, FALSE), D378=10, VLOOKUP(H378, Priv_Workers!$B$2:$AR$55, 35, FALSE), D378=11, VLOOKUP(H378, Priv_Workers!$B$2:$AR$55, 36, FALSE), D378=12, VLOOKUP(H378, Priv_Workers!$B$2:$AR$55, 37, FALSE)), C378=2017, _xlfn.IFS(D378=1, VLOOKUP(H378, Priv_Workers!$B$2:$AR$55, 38, FALSE), D378=2, VLOOKUP(H378, Priv_Workers!$B$2:$AR$55, 39, FALSE), D378=3, VLOOKUP(H378, Priv_Workers!$B$2:$AR$55, 40, FALSE), D378=4, VLOOKUP(H378, Priv_Workers!$B$2:$AR$55, 41, FALSE), D378=5, VLOOKUP(H378, Priv_Workers!$B$2:$AR$55, 42, FALSE), D378=6, VLOOKUP(H378, Priv_Workers!$B$2:$AR$55, 43)))</f>
        <v>#N/A</v>
      </c>
      <c r="X378" s="15" t="e">
        <f t="shared" si="43"/>
        <v>#N/A</v>
      </c>
      <c r="Y378" s="8" t="e">
        <f>_xlfn.IFS(C378=2014, _xlfn.IFS(E378=1, VLOOKUP(H378, Wage_Info!$B$2:$AD$55, 2, FALSE), E378=2, VLOOKUP(H378, Wage_Info!$B$2:$AD$55, 3, FALSE), E378=3, VLOOKUP(H378, Wage_Info!$B$2:$AD$55, 4, FALSE), E378=4, VLOOKUP(H378, Wage_Info!$B$2:$AD$55, 5, FALSE)), C378=2015, _xlfn.IFS(E378=1, VLOOKUP(H378, Wage_Info!$B$2:$AD$55, 6, FALSE), E378=2, VLOOKUP(H378, Wage_Info!$B$2:$AD$55, 7, FALSE), E378=3, VLOOKUP(H378, Wage_Info!$B$2:$AD$55, 8, FALSE), E378=4, VLOOKUP(H378, Wage_Info!$B$2:$AD$55, 9, FALSE)), C378=2016, _xlfn.IFS(E378=1, VLOOKUP(H378, Wage_Info!$B$2:$AD$55, 10, FALSE), E378=2, VLOOKUP(H378, Wage_Info!$B$2:$AD$55, 11, FALSE), E378=3, VLOOKUP(H378, Wage_Info!$B$2:$AD$55, 12, FALSE), E378=4, VLOOKUP(H378, Wage_Info!$B$2:$AD$55, 13, FALSE)), C378=2017, _xlfn.IFS(E378=1, VLOOKUP(H378, Wage_Info!$B$2:$AD$55, 14, FALSE), E378=2, VLOOKUP(H378, Wage_Info!$B$2:$AD$55, 15, FALSE)))</f>
        <v>#N/A</v>
      </c>
      <c r="Z378" s="8" t="e">
        <f>_xlfn.IFS(C378=2014, _xlfn.IFS(E378=1, VLOOKUP(H378, Wage_Info!$B$2:$AD$55, 16, FALSE), E378=2, VLOOKUP(H378, Wage_Info!$B$2:$AD$55, 17, FALSE), E378=3, VLOOKUP(H378, Wage_Info!$B$2:$AD$55, 18, FALSE), E378=4, VLOOKUP(H378, Wage_Info!$B$2:$AD$55, 19, FALSE)), C378=2015, _xlfn.IFS(E378=1, VLOOKUP(H378, Wage_Info!$B$2:$AD$55, 20, FALSE), E378=2, VLOOKUP(H378, Wage_Info!$B$2:$AD$55, 21, FALSE), E378=3, VLOOKUP(H378, Wage_Info!$B$2:$AD$55, 22, FALSE), E378=4, VLOOKUP(H378, Wage_Info!$B$2:$AD$55, 23, FALSE)), C378=2016, _xlfn.IFS(E378=1, VLOOKUP(H378, Wage_Info!$B$2:$AD$55, 24, FALSE), E378=2, VLOOKUP(H378, Wage_Info!$B$2:$AD$55, 25, FALSE), E378=3, VLOOKUP(H378, Wage_Info!$B$2:$AD$55, 26, FALSE), E378=4, VLOOKUP(H378, Wage_Info!$B$2:$AD$55, 27, FALSE)), C378=2017, _xlfn.IFS(E378=1, VLOOKUP(H378, Wage_Info!$B$2:$AD$55, 28, FALSE), E378=2, VLOOKUP(H378, Wage_Info!$B$2:$AD$55, 29, FALSE)))</f>
        <v>#N/A</v>
      </c>
      <c r="AA378" s="16" t="e">
        <f t="shared" si="44"/>
        <v>#N/A</v>
      </c>
      <c r="AB378">
        <f>Key!C388</f>
        <v>1</v>
      </c>
      <c r="AC378">
        <f t="shared" si="45"/>
        <v>1</v>
      </c>
      <c r="AD378">
        <f t="shared" si="46"/>
        <v>0</v>
      </c>
      <c r="AE378">
        <f t="shared" si="47"/>
        <v>1</v>
      </c>
    </row>
    <row r="379" spans="1:31" x14ac:dyDescent="0.3">
      <c r="A379">
        <v>416</v>
      </c>
      <c r="B379">
        <v>96</v>
      </c>
      <c r="C379">
        <v>2013</v>
      </c>
      <c r="D379">
        <v>9</v>
      </c>
      <c r="E379">
        <f t="shared" si="40"/>
        <v>3</v>
      </c>
      <c r="F379">
        <v>2015</v>
      </c>
      <c r="G379" t="s">
        <v>184</v>
      </c>
      <c r="H379" s="13">
        <f>VALUE(IF(G379="foreign",53,SUBSTITUTE(G379,G379,VLOOKUP(G379,Key!$F$2:$G$55,2,))))</f>
        <v>5</v>
      </c>
      <c r="I379" t="s">
        <v>216</v>
      </c>
      <c r="J379">
        <f>VALUE(_xlfn.IFS(I379="foreign",53,I379="fictional",54,NOT(OR(I379="foreign",I379="fictional")),SUBSTITUTE(I379,I379,VLOOKUP(I379,Key!$F$2:$G$55,2,))))</f>
        <v>54</v>
      </c>
      <c r="K379">
        <f t="shared" si="41"/>
        <v>0</v>
      </c>
      <c r="L379">
        <f>VLOOKUP(H379, Key!$G$2:$J$54, 2)</f>
        <v>3</v>
      </c>
      <c r="M379">
        <f>VLOOKUP(J379, Key!$G$2:$J$54, 2)</f>
        <v>0</v>
      </c>
      <c r="N379">
        <f>VLOOKUP("*"&amp;G379&amp;"*",Key!$M$2:$N$6,2,FALSE)</f>
        <v>4</v>
      </c>
      <c r="O379">
        <f>VLOOKUP("*"&amp;G379&amp;"*",Key!$Q$2:$R$11,2,FALSE)</f>
        <v>6</v>
      </c>
      <c r="P379">
        <v>2615</v>
      </c>
      <c r="Q379" s="8">
        <v>4000000</v>
      </c>
      <c r="R379" t="s">
        <v>174</v>
      </c>
      <c r="S379">
        <f>VLOOKUP(R379, Key!$T$2:$U$27, 2, FALSE)</f>
        <v>1</v>
      </c>
      <c r="T379">
        <f t="shared" si="42"/>
        <v>0</v>
      </c>
      <c r="U379">
        <f>_xlfn.IFS(F379=2017, VLOOKUP(H379, 'State Pop'!$B$2:$F$55,5),F379=2016, VLOOKUP(H379, 'State Pop'!$B$2:$F$55,4), F379=2015, VLOOKUP(H379, 'State Pop'!$B$2:$F$55,3), F379=2014, VLOOKUP(H379, 'State Pop'!$B$2:$F$55,2))</f>
        <v>39032444</v>
      </c>
      <c r="V379" t="e">
        <f>_xlfn.IFS(C379=2014, _xlfn.IFS(D379=1, VLOOKUP(H379, Film_Workers!$B$2:$AR$55, 2, FALSE), D379=2, VLOOKUP(H379, Film_Workers!$B$2:$AR$55, 3, FALSE), D379=3, VLOOKUP(H379, Film_Workers!$B$2:$AR$55, 4, FALSE), D379=4, VLOOKUP(H379, Film_Workers!$B$2:$AR$55, 5, FALSE), D379=5, VLOOKUP(H379, Film_Workers!$B$2:$AR$55, 6, FALSE), D379=6, VLOOKUP(H379, Film_Workers!$B$2:$AR$55, 7, FALSE), D379=7, VLOOKUP(H379, Film_Workers!$B$2:$AR$55, 8, FALSE), D379=8, VLOOKUP(H379, Film_Workers!$B$2:$AR$55, 9, FALSE), D379=9, VLOOKUP(H379, Film_Workers!$B$2:$AR$55, 10, FALSE), D379=10, VLOOKUP(H379, Film_Workers!$B$2:$AR$55, 11, FALSE), D379=11, VLOOKUP(H379, Film_Workers!$B$2:$AR$55, 12, FALSE), D379=12, VLOOKUP(H379, Film_Workers!$B$2:$AR$55, 13, FALSE)), C379=2015, _xlfn.IFS(D379=1, VLOOKUP(H379, Film_Workers!$B$2:$AR$55, 14, FALSE), D379=2, VLOOKUP(H379, Film_Workers!$B$2:$AR$55, 15, FALSE), D379=3, VLOOKUP(H379, Film_Workers!$B$2:$AR$55, 16, FALSE), D379=4, VLOOKUP(H379, Film_Workers!$B$2:$AR$55, 17, FALSE), D379=5, VLOOKUP(H379, Film_Workers!$B$2:$AR$55, 18, FALSE), D379=6, VLOOKUP(H379, Film_Workers!$B$2:$AR$55, 19, FALSE), D379=7, VLOOKUP(H379, Film_Workers!$B$2:$AR$55, 20, FALSE), D379=8, VLOOKUP(H379, Film_Workers!$B$2:$AR$55, 21, FALSE), D379=9, VLOOKUP(H379, Film_Workers!$B$2:$AR$55, 22, FALSE), D379=10, VLOOKUP(H379, Film_Workers!$B$2:$AR$55, 23, FALSE), D379=11, VLOOKUP(H379, Film_Workers!$B$2:$AR$55, 24, FALSE), D379=12, VLOOKUP(H379, Film_Workers!$B$2:$AR$55, 25, FALSE)), C379=2016, _xlfn.IFS(D379=1, VLOOKUP(H379, Film_Workers!$B$2:$AR$55, 26, FALSE), D379=2, VLOOKUP(H379, Film_Workers!$B$2:$AR$55, 27, FALSE), D379=3, VLOOKUP(H379, Film_Workers!$B$2:$AR$55, 28, FALSE), D379=4, VLOOKUP(H379, Film_Workers!$B$2:$AR$55, 29, FALSE), D379=5, VLOOKUP(H379, Film_Workers!$B$2:$AR$55, 30, FALSE), D379=6, VLOOKUP(H379, Film_Workers!$B$2:$AR$55, 31, FALSE), D379=7, VLOOKUP(H379, Film_Workers!$B$2:$AR$55, 32, FALSE), D379=8, VLOOKUP(H379, Film_Workers!$B$2:$AR$55, 33, FALSE), D379=9, VLOOKUP(H379, Film_Workers!$B$2:$AR$55, 34, FALSE), D379=10, VLOOKUP(H379, Film_Workers!$B$2:$AR$55, 35, FALSE), D379=11, VLOOKUP(H379, Film_Workers!$B$2:$AR$55, 36, FALSE), D379=12, VLOOKUP(H379, Film_Workers!$B$2:$AR$55, 37, FALSE)), C379=2017, _xlfn.IFS(D379=1, VLOOKUP(H379, Film_Workers!$B$2:$AR$55, 38, FALSE), D379=2, VLOOKUP(H379, Film_Workers!$B$2:$AR$55, 39, FALSE), D379=3, VLOOKUP(H379, Film_Workers!$B$2:$AR$55, 40, FALSE), D379=4, VLOOKUP(H379, Film_Workers!$B$2:$AR$55, 41, FALSE), D379=5, VLOOKUP(H379, Film_Workers!$B$2:$AR$55, 42, FALSE), D379=6, VLOOKUP(H379, Film_Workers!$B$2:$AR$55, 43)))</f>
        <v>#N/A</v>
      </c>
      <c r="W379" t="e">
        <f>_xlfn.IFS(C379=2014, _xlfn.IFS(D379=1, VLOOKUP(H379, Priv_Workers!$B$2:$AR$55, 2, FALSE), D379=2, VLOOKUP(H379, Priv_Workers!$B$2:$AR$55, 3, FALSE), D379=3, VLOOKUP(H379, Priv_Workers!$B$2:$AR$55, 4, FALSE), D379=4, VLOOKUP(H379, Priv_Workers!$B$2:$AR$55, 5, FALSE), D379=5, VLOOKUP(H379, Priv_Workers!$B$2:$AR$55, 6, FALSE), D379=6, VLOOKUP(H379, Priv_Workers!$B$2:$AR$55, 7, FALSE), D379=7, VLOOKUP(H379, Priv_Workers!$B$2:$AR$55, 8, FALSE), D379=8, VLOOKUP(H379, Priv_Workers!$B$2:$AR$55, 9, FALSE), D379=9, VLOOKUP(H379, Priv_Workers!$B$2:$AR$55, 10, FALSE), D379=10, VLOOKUP(H379, Priv_Workers!$B$2:$AR$55, 11, FALSE), D379=11, VLOOKUP(H379, Priv_Workers!$B$2:$AR$55, 12, FALSE), D379=12, VLOOKUP(H379, Priv_Workers!$B$2:$AR$55, 13, FALSE)), C379=2015, _xlfn.IFS(D379=1, VLOOKUP(H379, Priv_Workers!$B$2:$AR$55, 14, FALSE), D379=2, VLOOKUP(H379, Priv_Workers!$B$2:$AR$55, 15, FALSE), D379=3, VLOOKUP(H379, Priv_Workers!$B$2:$AR$55, 16, FALSE), D379=4, VLOOKUP(H379, Priv_Workers!$B$2:$AR$55, 17, FALSE), D379=5, VLOOKUP(H379, Priv_Workers!$B$2:$AR$55, 18, FALSE), D379=6, VLOOKUP(H379, Priv_Workers!$B$2:$AR$55, 19, FALSE), D379=7, VLOOKUP(H379, Priv_Workers!$B$2:$AR$55, 20, FALSE), D379=8, VLOOKUP(H379, Priv_Workers!$B$2:$AR$55, 21, FALSE), D379=9, VLOOKUP(H379, Priv_Workers!$B$2:$AR$55, 22, FALSE), D379=10, VLOOKUP(H379, Priv_Workers!$B$2:$AR$55, 23, FALSE), D379=11, VLOOKUP(H379, Priv_Workers!$B$2:$AR$55, 24, FALSE), D379=12, VLOOKUP(H379, Priv_Workers!$B$2:$AR$55, 25, FALSE)), C379=2016, _xlfn.IFS(D379=1, VLOOKUP(H379, Priv_Workers!$B$2:$AR$55, 26, FALSE), D379=2, VLOOKUP(H379, Priv_Workers!$B$2:$AR$55, 27, FALSE), D379=3, VLOOKUP(H379, Priv_Workers!$B$2:$AR$55, 28, FALSE), D379=4, VLOOKUP(H379, Priv_Workers!$B$2:$AR$55, 29, FALSE), D379=5, VLOOKUP(H379, Priv_Workers!$B$2:$AR$55, 30, FALSE), D379=6, VLOOKUP(H379, Priv_Workers!$B$2:$AR$55, 31, FALSE), D379=7, VLOOKUP(H379, Priv_Workers!$B$2:$AR$55, 32, FALSE), D379=8, VLOOKUP(H379, Priv_Workers!$B$2:$AR$55, 33, FALSE), D379=9, VLOOKUP(H379, Priv_Workers!$B$2:$AR$55, 34, FALSE), D379=10, VLOOKUP(H379, Priv_Workers!$B$2:$AR$55, 35, FALSE), D379=11, VLOOKUP(H379, Priv_Workers!$B$2:$AR$55, 36, FALSE), D379=12, VLOOKUP(H379, Priv_Workers!$B$2:$AR$55, 37, FALSE)), C379=2017, _xlfn.IFS(D379=1, VLOOKUP(H379, Priv_Workers!$B$2:$AR$55, 38, FALSE), D379=2, VLOOKUP(H379, Priv_Workers!$B$2:$AR$55, 39, FALSE), D379=3, VLOOKUP(H379, Priv_Workers!$B$2:$AR$55, 40, FALSE), D379=4, VLOOKUP(H379, Priv_Workers!$B$2:$AR$55, 41, FALSE), D379=5, VLOOKUP(H379, Priv_Workers!$B$2:$AR$55, 42, FALSE), D379=6, VLOOKUP(H379, Priv_Workers!$B$2:$AR$55, 43)))</f>
        <v>#N/A</v>
      </c>
      <c r="X379" s="15" t="e">
        <f t="shared" si="43"/>
        <v>#N/A</v>
      </c>
      <c r="Y379" s="8" t="e">
        <f>_xlfn.IFS(C379=2014, _xlfn.IFS(E379=1, VLOOKUP(H379, Wage_Info!$B$2:$AD$55, 2, FALSE), E379=2, VLOOKUP(H379, Wage_Info!$B$2:$AD$55, 3, FALSE), E379=3, VLOOKUP(H379, Wage_Info!$B$2:$AD$55, 4, FALSE), E379=4, VLOOKUP(H379, Wage_Info!$B$2:$AD$55, 5, FALSE)), C379=2015, _xlfn.IFS(E379=1, VLOOKUP(H379, Wage_Info!$B$2:$AD$55, 6, FALSE), E379=2, VLOOKUP(H379, Wage_Info!$B$2:$AD$55, 7, FALSE), E379=3, VLOOKUP(H379, Wage_Info!$B$2:$AD$55, 8, FALSE), E379=4, VLOOKUP(H379, Wage_Info!$B$2:$AD$55, 9, FALSE)), C379=2016, _xlfn.IFS(E379=1, VLOOKUP(H379, Wage_Info!$B$2:$AD$55, 10, FALSE), E379=2, VLOOKUP(H379, Wage_Info!$B$2:$AD$55, 11, FALSE), E379=3, VLOOKUP(H379, Wage_Info!$B$2:$AD$55, 12, FALSE), E379=4, VLOOKUP(H379, Wage_Info!$B$2:$AD$55, 13, FALSE)), C379=2017, _xlfn.IFS(E379=1, VLOOKUP(H379, Wage_Info!$B$2:$AD$55, 14, FALSE), E379=2, VLOOKUP(H379, Wage_Info!$B$2:$AD$55, 15, FALSE)))</f>
        <v>#N/A</v>
      </c>
      <c r="Z379" s="8" t="e">
        <f>_xlfn.IFS(C379=2014, _xlfn.IFS(E379=1, VLOOKUP(H379, Wage_Info!$B$2:$AD$55, 16, FALSE), E379=2, VLOOKUP(H379, Wage_Info!$B$2:$AD$55, 17, FALSE), E379=3, VLOOKUP(H379, Wage_Info!$B$2:$AD$55, 18, FALSE), E379=4, VLOOKUP(H379, Wage_Info!$B$2:$AD$55, 19, FALSE)), C379=2015, _xlfn.IFS(E379=1, VLOOKUP(H379, Wage_Info!$B$2:$AD$55, 20, FALSE), E379=2, VLOOKUP(H379, Wage_Info!$B$2:$AD$55, 21, FALSE), E379=3, VLOOKUP(H379, Wage_Info!$B$2:$AD$55, 22, FALSE), E379=4, VLOOKUP(H379, Wage_Info!$B$2:$AD$55, 23, FALSE)), C379=2016, _xlfn.IFS(E379=1, VLOOKUP(H379, Wage_Info!$B$2:$AD$55, 24, FALSE), E379=2, VLOOKUP(H379, Wage_Info!$B$2:$AD$55, 25, FALSE), E379=3, VLOOKUP(H379, Wage_Info!$B$2:$AD$55, 26, FALSE), E379=4, VLOOKUP(H379, Wage_Info!$B$2:$AD$55, 27, FALSE)), C379=2017, _xlfn.IFS(E379=1, VLOOKUP(H379, Wage_Info!$B$2:$AD$55, 28, FALSE), E379=2, VLOOKUP(H379, Wage_Info!$B$2:$AD$55, 29, FALSE)))</f>
        <v>#N/A</v>
      </c>
      <c r="AA379" s="16" t="e">
        <f t="shared" si="44"/>
        <v>#N/A</v>
      </c>
      <c r="AB379">
        <f>Key!C417</f>
        <v>1</v>
      </c>
      <c r="AC379">
        <f t="shared" si="45"/>
        <v>1</v>
      </c>
      <c r="AD379">
        <f t="shared" si="46"/>
        <v>0</v>
      </c>
      <c r="AE379">
        <f t="shared" si="47"/>
        <v>1</v>
      </c>
    </row>
    <row r="380" spans="1:31" x14ac:dyDescent="0.3">
      <c r="A380">
        <v>361</v>
      </c>
      <c r="B380">
        <v>41</v>
      </c>
      <c r="C380">
        <v>2013</v>
      </c>
      <c r="D380">
        <v>10</v>
      </c>
      <c r="E380">
        <f t="shared" si="40"/>
        <v>4</v>
      </c>
      <c r="F380">
        <v>2015</v>
      </c>
      <c r="G380" t="s">
        <v>282</v>
      </c>
      <c r="H380" s="13">
        <f>VALUE(IF(G380="foreign",53,SUBSTITUTE(G380,G380,VLOOKUP(G380,Key!$F$2:$G$55,2,))))</f>
        <v>53</v>
      </c>
      <c r="I380" t="s">
        <v>187</v>
      </c>
      <c r="J380">
        <f>VALUE(_xlfn.IFS(I380="foreign",53,I380="fictional",54,NOT(OR(I380="foreign",I380="fictional")),SUBSTITUTE(I380,I380,VLOOKUP(I380,Key!$F$2:$G$55,2,))))</f>
        <v>53</v>
      </c>
      <c r="K380">
        <f t="shared" si="41"/>
        <v>1</v>
      </c>
      <c r="L380">
        <f>VLOOKUP(H380, Key!$G$2:$J$54, 2)</f>
        <v>0</v>
      </c>
      <c r="M380">
        <f>VLOOKUP(J380, Key!$G$2:$J$54, 2)</f>
        <v>0</v>
      </c>
      <c r="N380">
        <f>VLOOKUP("*"&amp;G380&amp;"*",Key!$M$2:$N$6,2,FALSE)</f>
        <v>0</v>
      </c>
      <c r="O380">
        <f>VLOOKUP("*"&amp;G380&amp;"*",Key!$Q$2:$R$11,2,FALSE)</f>
        <v>0</v>
      </c>
      <c r="P380">
        <v>3415</v>
      </c>
      <c r="Q380" s="8">
        <v>5000000</v>
      </c>
      <c r="R380" t="s">
        <v>517</v>
      </c>
      <c r="S380">
        <f>VLOOKUP(R380, Key!$T$2:$U$27, 2, FALSE)</f>
        <v>15</v>
      </c>
      <c r="T380">
        <f t="shared" si="42"/>
        <v>1</v>
      </c>
      <c r="U380">
        <f>_xlfn.IFS(F380=2017, VLOOKUP(H380, 'State Pop'!$B$2:$F$55,5),F380=2016, VLOOKUP(H380, 'State Pop'!$B$2:$F$55,4), F380=2015, VLOOKUP(H380, 'State Pop'!$B$2:$F$55,3), F380=2014, VLOOKUP(H380, 'State Pop'!$B$2:$F$55,2))</f>
        <v>0</v>
      </c>
      <c r="V380" t="e">
        <f>_xlfn.IFS(C380=2014, _xlfn.IFS(D380=1, VLOOKUP(H380, Film_Workers!$B$2:$AR$55, 2, FALSE), D380=2, VLOOKUP(H380, Film_Workers!$B$2:$AR$55, 3, FALSE), D380=3, VLOOKUP(H380, Film_Workers!$B$2:$AR$55, 4, FALSE), D380=4, VLOOKUP(H380, Film_Workers!$B$2:$AR$55, 5, FALSE), D380=5, VLOOKUP(H380, Film_Workers!$B$2:$AR$55, 6, FALSE), D380=6, VLOOKUP(H380, Film_Workers!$B$2:$AR$55, 7, FALSE), D380=7, VLOOKUP(H380, Film_Workers!$B$2:$AR$55, 8, FALSE), D380=8, VLOOKUP(H380, Film_Workers!$B$2:$AR$55, 9, FALSE), D380=9, VLOOKUP(H380, Film_Workers!$B$2:$AR$55, 10, FALSE), D380=10, VLOOKUP(H380, Film_Workers!$B$2:$AR$55, 11, FALSE), D380=11, VLOOKUP(H380, Film_Workers!$B$2:$AR$55, 12, FALSE), D380=12, VLOOKUP(H380, Film_Workers!$B$2:$AR$55, 13, FALSE)), C380=2015, _xlfn.IFS(D380=1, VLOOKUP(H380, Film_Workers!$B$2:$AR$55, 14, FALSE), D380=2, VLOOKUP(H380, Film_Workers!$B$2:$AR$55, 15, FALSE), D380=3, VLOOKUP(H380, Film_Workers!$B$2:$AR$55, 16, FALSE), D380=4, VLOOKUP(H380, Film_Workers!$B$2:$AR$55, 17, FALSE), D380=5, VLOOKUP(H380, Film_Workers!$B$2:$AR$55, 18, FALSE), D380=6, VLOOKUP(H380, Film_Workers!$B$2:$AR$55, 19, FALSE), D380=7, VLOOKUP(H380, Film_Workers!$B$2:$AR$55, 20, FALSE), D380=8, VLOOKUP(H380, Film_Workers!$B$2:$AR$55, 21, FALSE), D380=9, VLOOKUP(H380, Film_Workers!$B$2:$AR$55, 22, FALSE), D380=10, VLOOKUP(H380, Film_Workers!$B$2:$AR$55, 23, FALSE), D380=11, VLOOKUP(H380, Film_Workers!$B$2:$AR$55, 24, FALSE), D380=12, VLOOKUP(H380, Film_Workers!$B$2:$AR$55, 25, FALSE)), C380=2016, _xlfn.IFS(D380=1, VLOOKUP(H380, Film_Workers!$B$2:$AR$55, 26, FALSE), D380=2, VLOOKUP(H380, Film_Workers!$B$2:$AR$55, 27, FALSE), D380=3, VLOOKUP(H380, Film_Workers!$B$2:$AR$55, 28, FALSE), D380=4, VLOOKUP(H380, Film_Workers!$B$2:$AR$55, 29, FALSE), D380=5, VLOOKUP(H380, Film_Workers!$B$2:$AR$55, 30, FALSE), D380=6, VLOOKUP(H380, Film_Workers!$B$2:$AR$55, 31, FALSE), D380=7, VLOOKUP(H380, Film_Workers!$B$2:$AR$55, 32, FALSE), D380=8, VLOOKUP(H380, Film_Workers!$B$2:$AR$55, 33, FALSE), D380=9, VLOOKUP(H380, Film_Workers!$B$2:$AR$55, 34, FALSE), D380=10, VLOOKUP(H380, Film_Workers!$B$2:$AR$55, 35, FALSE), D380=11, VLOOKUP(H380, Film_Workers!$B$2:$AR$55, 36, FALSE), D380=12, VLOOKUP(H380, Film_Workers!$B$2:$AR$55, 37, FALSE)), C380=2017, _xlfn.IFS(D380=1, VLOOKUP(H380, Film_Workers!$B$2:$AR$55, 38, FALSE), D380=2, VLOOKUP(H380, Film_Workers!$B$2:$AR$55, 39, FALSE), D380=3, VLOOKUP(H380, Film_Workers!$B$2:$AR$55, 40, FALSE), D380=4, VLOOKUP(H380, Film_Workers!$B$2:$AR$55, 41, FALSE), D380=5, VLOOKUP(H380, Film_Workers!$B$2:$AR$55, 42, FALSE), D380=6, VLOOKUP(H380, Film_Workers!$B$2:$AR$55, 43)))</f>
        <v>#N/A</v>
      </c>
      <c r="W380" t="e">
        <f>_xlfn.IFS(C380=2014, _xlfn.IFS(D380=1, VLOOKUP(H380, Priv_Workers!$B$2:$AR$55, 2, FALSE), D380=2, VLOOKUP(H380, Priv_Workers!$B$2:$AR$55, 3, FALSE), D380=3, VLOOKUP(H380, Priv_Workers!$B$2:$AR$55, 4, FALSE), D380=4, VLOOKUP(H380, Priv_Workers!$B$2:$AR$55, 5, FALSE), D380=5, VLOOKUP(H380, Priv_Workers!$B$2:$AR$55, 6, FALSE), D380=6, VLOOKUP(H380, Priv_Workers!$B$2:$AR$55, 7, FALSE), D380=7, VLOOKUP(H380, Priv_Workers!$B$2:$AR$55, 8, FALSE), D380=8, VLOOKUP(H380, Priv_Workers!$B$2:$AR$55, 9, FALSE), D380=9, VLOOKUP(H380, Priv_Workers!$B$2:$AR$55, 10, FALSE), D380=10, VLOOKUP(H380, Priv_Workers!$B$2:$AR$55, 11, FALSE), D380=11, VLOOKUP(H380, Priv_Workers!$B$2:$AR$55, 12, FALSE), D380=12, VLOOKUP(H380, Priv_Workers!$B$2:$AR$55, 13, FALSE)), C380=2015, _xlfn.IFS(D380=1, VLOOKUP(H380, Priv_Workers!$B$2:$AR$55, 14, FALSE), D380=2, VLOOKUP(H380, Priv_Workers!$B$2:$AR$55, 15, FALSE), D380=3, VLOOKUP(H380, Priv_Workers!$B$2:$AR$55, 16, FALSE), D380=4, VLOOKUP(H380, Priv_Workers!$B$2:$AR$55, 17, FALSE), D380=5, VLOOKUP(H380, Priv_Workers!$B$2:$AR$55, 18, FALSE), D380=6, VLOOKUP(H380, Priv_Workers!$B$2:$AR$55, 19, FALSE), D380=7, VLOOKUP(H380, Priv_Workers!$B$2:$AR$55, 20, FALSE), D380=8, VLOOKUP(H380, Priv_Workers!$B$2:$AR$55, 21, FALSE), D380=9, VLOOKUP(H380, Priv_Workers!$B$2:$AR$55, 22, FALSE), D380=10, VLOOKUP(H380, Priv_Workers!$B$2:$AR$55, 23, FALSE), D380=11, VLOOKUP(H380, Priv_Workers!$B$2:$AR$55, 24, FALSE), D380=12, VLOOKUP(H380, Priv_Workers!$B$2:$AR$55, 25, FALSE)), C380=2016, _xlfn.IFS(D380=1, VLOOKUP(H380, Priv_Workers!$B$2:$AR$55, 26, FALSE), D380=2, VLOOKUP(H380, Priv_Workers!$B$2:$AR$55, 27, FALSE), D380=3, VLOOKUP(H380, Priv_Workers!$B$2:$AR$55, 28, FALSE), D380=4, VLOOKUP(H380, Priv_Workers!$B$2:$AR$55, 29, FALSE), D380=5, VLOOKUP(H380, Priv_Workers!$B$2:$AR$55, 30, FALSE), D380=6, VLOOKUP(H380, Priv_Workers!$B$2:$AR$55, 31, FALSE), D380=7, VLOOKUP(H380, Priv_Workers!$B$2:$AR$55, 32, FALSE), D380=8, VLOOKUP(H380, Priv_Workers!$B$2:$AR$55, 33, FALSE), D380=9, VLOOKUP(H380, Priv_Workers!$B$2:$AR$55, 34, FALSE), D380=10, VLOOKUP(H380, Priv_Workers!$B$2:$AR$55, 35, FALSE), D380=11, VLOOKUP(H380, Priv_Workers!$B$2:$AR$55, 36, FALSE), D380=12, VLOOKUP(H380, Priv_Workers!$B$2:$AR$55, 37, FALSE)), C380=2017, _xlfn.IFS(D380=1, VLOOKUP(H380, Priv_Workers!$B$2:$AR$55, 38, FALSE), D380=2, VLOOKUP(H380, Priv_Workers!$B$2:$AR$55, 39, FALSE), D380=3, VLOOKUP(H380, Priv_Workers!$B$2:$AR$55, 40, FALSE), D380=4, VLOOKUP(H380, Priv_Workers!$B$2:$AR$55, 41, FALSE), D380=5, VLOOKUP(H380, Priv_Workers!$B$2:$AR$55, 42, FALSE), D380=6, VLOOKUP(H380, Priv_Workers!$B$2:$AR$55, 43)))</f>
        <v>#N/A</v>
      </c>
      <c r="X380" s="15" t="e">
        <f t="shared" si="43"/>
        <v>#N/A</v>
      </c>
      <c r="Y380" s="8" t="e">
        <f>_xlfn.IFS(C380=2014, _xlfn.IFS(E380=1, VLOOKUP(H380, Wage_Info!$B$2:$AD$55, 2, FALSE), E380=2, VLOOKUP(H380, Wage_Info!$B$2:$AD$55, 3, FALSE), E380=3, VLOOKUP(H380, Wage_Info!$B$2:$AD$55, 4, FALSE), E380=4, VLOOKUP(H380, Wage_Info!$B$2:$AD$55, 5, FALSE)), C380=2015, _xlfn.IFS(E380=1, VLOOKUP(H380, Wage_Info!$B$2:$AD$55, 6, FALSE), E380=2, VLOOKUP(H380, Wage_Info!$B$2:$AD$55, 7, FALSE), E380=3, VLOOKUP(H380, Wage_Info!$B$2:$AD$55, 8, FALSE), E380=4, VLOOKUP(H380, Wage_Info!$B$2:$AD$55, 9, FALSE)), C380=2016, _xlfn.IFS(E380=1, VLOOKUP(H380, Wage_Info!$B$2:$AD$55, 10, FALSE), E380=2, VLOOKUP(H380, Wage_Info!$B$2:$AD$55, 11, FALSE), E380=3, VLOOKUP(H380, Wage_Info!$B$2:$AD$55, 12, FALSE), E380=4, VLOOKUP(H380, Wage_Info!$B$2:$AD$55, 13, FALSE)), C380=2017, _xlfn.IFS(E380=1, VLOOKUP(H380, Wage_Info!$B$2:$AD$55, 14, FALSE), E380=2, VLOOKUP(H380, Wage_Info!$B$2:$AD$55, 15, FALSE)))</f>
        <v>#N/A</v>
      </c>
      <c r="Z380" s="8" t="e">
        <f>_xlfn.IFS(C380=2014, _xlfn.IFS(E380=1, VLOOKUP(H380, Wage_Info!$B$2:$AD$55, 16, FALSE), E380=2, VLOOKUP(H380, Wage_Info!$B$2:$AD$55, 17, FALSE), E380=3, VLOOKUP(H380, Wage_Info!$B$2:$AD$55, 18, FALSE), E380=4, VLOOKUP(H380, Wage_Info!$B$2:$AD$55, 19, FALSE)), C380=2015, _xlfn.IFS(E380=1, VLOOKUP(H380, Wage_Info!$B$2:$AD$55, 20, FALSE), E380=2, VLOOKUP(H380, Wage_Info!$B$2:$AD$55, 21, FALSE), E380=3, VLOOKUP(H380, Wage_Info!$B$2:$AD$55, 22, FALSE), E380=4, VLOOKUP(H380, Wage_Info!$B$2:$AD$55, 23, FALSE)), C380=2016, _xlfn.IFS(E380=1, VLOOKUP(H380, Wage_Info!$B$2:$AD$55, 24, FALSE), E380=2, VLOOKUP(H380, Wage_Info!$B$2:$AD$55, 25, FALSE), E380=3, VLOOKUP(H380, Wage_Info!$B$2:$AD$55, 26, FALSE), E380=4, VLOOKUP(H380, Wage_Info!$B$2:$AD$55, 27, FALSE)), C380=2017, _xlfn.IFS(E380=1, VLOOKUP(H380, Wage_Info!$B$2:$AD$55, 28, FALSE), E380=2, VLOOKUP(H380, Wage_Info!$B$2:$AD$55, 29, FALSE)))</f>
        <v>#N/A</v>
      </c>
      <c r="AA380" s="16" t="e">
        <f t="shared" si="44"/>
        <v>#N/A</v>
      </c>
      <c r="AB380">
        <f>Key!C362</f>
        <v>1</v>
      </c>
      <c r="AC380">
        <f t="shared" si="45"/>
        <v>0</v>
      </c>
      <c r="AD380">
        <f t="shared" si="46"/>
        <v>0</v>
      </c>
      <c r="AE380">
        <f t="shared" si="47"/>
        <v>0</v>
      </c>
    </row>
    <row r="381" spans="1:31" x14ac:dyDescent="0.3">
      <c r="A381">
        <v>371</v>
      </c>
      <c r="B381">
        <v>51</v>
      </c>
      <c r="C381">
        <v>2013</v>
      </c>
      <c r="D381">
        <v>10</v>
      </c>
      <c r="E381">
        <f t="shared" si="40"/>
        <v>4</v>
      </c>
      <c r="F381">
        <v>2015</v>
      </c>
      <c r="G381" t="s">
        <v>187</v>
      </c>
      <c r="H381" s="13">
        <f>VALUE(IF(G381="foreign",53,SUBSTITUTE(G381,G381,VLOOKUP(G381,Key!$F$2:$G$55,2,))))</f>
        <v>53</v>
      </c>
      <c r="I381" t="s">
        <v>187</v>
      </c>
      <c r="J381">
        <f>VALUE(_xlfn.IFS(I381="foreign",53,I381="fictional",54,NOT(OR(I381="foreign",I381="fictional")),SUBSTITUTE(I381,I381,VLOOKUP(I381,Key!$F$2:$G$55,2,))))</f>
        <v>53</v>
      </c>
      <c r="K381">
        <f t="shared" si="41"/>
        <v>1</v>
      </c>
      <c r="L381">
        <f>VLOOKUP(H381, Key!$G$2:$J$54, 2)</f>
        <v>0</v>
      </c>
      <c r="M381">
        <f>VLOOKUP(J381, Key!$G$2:$J$54, 2)</f>
        <v>0</v>
      </c>
      <c r="N381">
        <f>VLOOKUP("*"&amp;G381&amp;"*",Key!$M$2:$N$6,2,FALSE)</f>
        <v>0</v>
      </c>
      <c r="O381">
        <f>VLOOKUP("*"&amp;G381&amp;"*",Key!$Q$2:$R$11,2,FALSE)</f>
        <v>0</v>
      </c>
      <c r="P381">
        <v>3201</v>
      </c>
      <c r="Q381" s="8">
        <v>49000000</v>
      </c>
      <c r="R381" t="s">
        <v>246</v>
      </c>
      <c r="S381">
        <f>VLOOKUP(R381, Key!$T$2:$U$27, 2, FALSE)</f>
        <v>6</v>
      </c>
      <c r="T381">
        <f t="shared" si="42"/>
        <v>0</v>
      </c>
      <c r="U381">
        <f>_xlfn.IFS(F381=2017, VLOOKUP(H381, 'State Pop'!$B$2:$F$55,5),F381=2016, VLOOKUP(H381, 'State Pop'!$B$2:$F$55,4), F381=2015, VLOOKUP(H381, 'State Pop'!$B$2:$F$55,3), F381=2014, VLOOKUP(H381, 'State Pop'!$B$2:$F$55,2))</f>
        <v>0</v>
      </c>
      <c r="V381" t="e">
        <f>_xlfn.IFS(C381=2014, _xlfn.IFS(D381=1, VLOOKUP(H381, Film_Workers!$B$2:$AR$55, 2, FALSE), D381=2, VLOOKUP(H381, Film_Workers!$B$2:$AR$55, 3, FALSE), D381=3, VLOOKUP(H381, Film_Workers!$B$2:$AR$55, 4, FALSE), D381=4, VLOOKUP(H381, Film_Workers!$B$2:$AR$55, 5, FALSE), D381=5, VLOOKUP(H381, Film_Workers!$B$2:$AR$55, 6, FALSE), D381=6, VLOOKUP(H381, Film_Workers!$B$2:$AR$55, 7, FALSE), D381=7, VLOOKUP(H381, Film_Workers!$B$2:$AR$55, 8, FALSE), D381=8, VLOOKUP(H381, Film_Workers!$B$2:$AR$55, 9, FALSE), D381=9, VLOOKUP(H381, Film_Workers!$B$2:$AR$55, 10, FALSE), D381=10, VLOOKUP(H381, Film_Workers!$B$2:$AR$55, 11, FALSE), D381=11, VLOOKUP(H381, Film_Workers!$B$2:$AR$55, 12, FALSE), D381=12, VLOOKUP(H381, Film_Workers!$B$2:$AR$55, 13, FALSE)), C381=2015, _xlfn.IFS(D381=1, VLOOKUP(H381, Film_Workers!$B$2:$AR$55, 14, FALSE), D381=2, VLOOKUP(H381, Film_Workers!$B$2:$AR$55, 15, FALSE), D381=3, VLOOKUP(H381, Film_Workers!$B$2:$AR$55, 16, FALSE), D381=4, VLOOKUP(H381, Film_Workers!$B$2:$AR$55, 17, FALSE), D381=5, VLOOKUP(H381, Film_Workers!$B$2:$AR$55, 18, FALSE), D381=6, VLOOKUP(H381, Film_Workers!$B$2:$AR$55, 19, FALSE), D381=7, VLOOKUP(H381, Film_Workers!$B$2:$AR$55, 20, FALSE), D381=8, VLOOKUP(H381, Film_Workers!$B$2:$AR$55, 21, FALSE), D381=9, VLOOKUP(H381, Film_Workers!$B$2:$AR$55, 22, FALSE), D381=10, VLOOKUP(H381, Film_Workers!$B$2:$AR$55, 23, FALSE), D381=11, VLOOKUP(H381, Film_Workers!$B$2:$AR$55, 24, FALSE), D381=12, VLOOKUP(H381, Film_Workers!$B$2:$AR$55, 25, FALSE)), C381=2016, _xlfn.IFS(D381=1, VLOOKUP(H381, Film_Workers!$B$2:$AR$55, 26, FALSE), D381=2, VLOOKUP(H381, Film_Workers!$B$2:$AR$55, 27, FALSE), D381=3, VLOOKUP(H381, Film_Workers!$B$2:$AR$55, 28, FALSE), D381=4, VLOOKUP(H381, Film_Workers!$B$2:$AR$55, 29, FALSE), D381=5, VLOOKUP(H381, Film_Workers!$B$2:$AR$55, 30, FALSE), D381=6, VLOOKUP(H381, Film_Workers!$B$2:$AR$55, 31, FALSE), D381=7, VLOOKUP(H381, Film_Workers!$B$2:$AR$55, 32, FALSE), D381=8, VLOOKUP(H381, Film_Workers!$B$2:$AR$55, 33, FALSE), D381=9, VLOOKUP(H381, Film_Workers!$B$2:$AR$55, 34, FALSE), D381=10, VLOOKUP(H381, Film_Workers!$B$2:$AR$55, 35, FALSE), D381=11, VLOOKUP(H381, Film_Workers!$B$2:$AR$55, 36, FALSE), D381=12, VLOOKUP(H381, Film_Workers!$B$2:$AR$55, 37, FALSE)), C381=2017, _xlfn.IFS(D381=1, VLOOKUP(H381, Film_Workers!$B$2:$AR$55, 38, FALSE), D381=2, VLOOKUP(H381, Film_Workers!$B$2:$AR$55, 39, FALSE), D381=3, VLOOKUP(H381, Film_Workers!$B$2:$AR$55, 40, FALSE), D381=4, VLOOKUP(H381, Film_Workers!$B$2:$AR$55, 41, FALSE), D381=5, VLOOKUP(H381, Film_Workers!$B$2:$AR$55, 42, FALSE), D381=6, VLOOKUP(H381, Film_Workers!$B$2:$AR$55, 43)))</f>
        <v>#N/A</v>
      </c>
      <c r="W381" t="e">
        <f>_xlfn.IFS(C381=2014, _xlfn.IFS(D381=1, VLOOKUP(H381, Priv_Workers!$B$2:$AR$55, 2, FALSE), D381=2, VLOOKUP(H381, Priv_Workers!$B$2:$AR$55, 3, FALSE), D381=3, VLOOKUP(H381, Priv_Workers!$B$2:$AR$55, 4, FALSE), D381=4, VLOOKUP(H381, Priv_Workers!$B$2:$AR$55, 5, FALSE), D381=5, VLOOKUP(H381, Priv_Workers!$B$2:$AR$55, 6, FALSE), D381=6, VLOOKUP(H381, Priv_Workers!$B$2:$AR$55, 7, FALSE), D381=7, VLOOKUP(H381, Priv_Workers!$B$2:$AR$55, 8, FALSE), D381=8, VLOOKUP(H381, Priv_Workers!$B$2:$AR$55, 9, FALSE), D381=9, VLOOKUP(H381, Priv_Workers!$B$2:$AR$55, 10, FALSE), D381=10, VLOOKUP(H381, Priv_Workers!$B$2:$AR$55, 11, FALSE), D381=11, VLOOKUP(H381, Priv_Workers!$B$2:$AR$55, 12, FALSE), D381=12, VLOOKUP(H381, Priv_Workers!$B$2:$AR$55, 13, FALSE)), C381=2015, _xlfn.IFS(D381=1, VLOOKUP(H381, Priv_Workers!$B$2:$AR$55, 14, FALSE), D381=2, VLOOKUP(H381, Priv_Workers!$B$2:$AR$55, 15, FALSE), D381=3, VLOOKUP(H381, Priv_Workers!$B$2:$AR$55, 16, FALSE), D381=4, VLOOKUP(H381, Priv_Workers!$B$2:$AR$55, 17, FALSE), D381=5, VLOOKUP(H381, Priv_Workers!$B$2:$AR$55, 18, FALSE), D381=6, VLOOKUP(H381, Priv_Workers!$B$2:$AR$55, 19, FALSE), D381=7, VLOOKUP(H381, Priv_Workers!$B$2:$AR$55, 20, FALSE), D381=8, VLOOKUP(H381, Priv_Workers!$B$2:$AR$55, 21, FALSE), D381=9, VLOOKUP(H381, Priv_Workers!$B$2:$AR$55, 22, FALSE), D381=10, VLOOKUP(H381, Priv_Workers!$B$2:$AR$55, 23, FALSE), D381=11, VLOOKUP(H381, Priv_Workers!$B$2:$AR$55, 24, FALSE), D381=12, VLOOKUP(H381, Priv_Workers!$B$2:$AR$55, 25, FALSE)), C381=2016, _xlfn.IFS(D381=1, VLOOKUP(H381, Priv_Workers!$B$2:$AR$55, 26, FALSE), D381=2, VLOOKUP(H381, Priv_Workers!$B$2:$AR$55, 27, FALSE), D381=3, VLOOKUP(H381, Priv_Workers!$B$2:$AR$55, 28, FALSE), D381=4, VLOOKUP(H381, Priv_Workers!$B$2:$AR$55, 29, FALSE), D381=5, VLOOKUP(H381, Priv_Workers!$B$2:$AR$55, 30, FALSE), D381=6, VLOOKUP(H381, Priv_Workers!$B$2:$AR$55, 31, FALSE), D381=7, VLOOKUP(H381, Priv_Workers!$B$2:$AR$55, 32, FALSE), D381=8, VLOOKUP(H381, Priv_Workers!$B$2:$AR$55, 33, FALSE), D381=9, VLOOKUP(H381, Priv_Workers!$B$2:$AR$55, 34, FALSE), D381=10, VLOOKUP(H381, Priv_Workers!$B$2:$AR$55, 35, FALSE), D381=11, VLOOKUP(H381, Priv_Workers!$B$2:$AR$55, 36, FALSE), D381=12, VLOOKUP(H381, Priv_Workers!$B$2:$AR$55, 37, FALSE)), C381=2017, _xlfn.IFS(D381=1, VLOOKUP(H381, Priv_Workers!$B$2:$AR$55, 38, FALSE), D381=2, VLOOKUP(H381, Priv_Workers!$B$2:$AR$55, 39, FALSE), D381=3, VLOOKUP(H381, Priv_Workers!$B$2:$AR$55, 40, FALSE), D381=4, VLOOKUP(H381, Priv_Workers!$B$2:$AR$55, 41, FALSE), D381=5, VLOOKUP(H381, Priv_Workers!$B$2:$AR$55, 42, FALSE), D381=6, VLOOKUP(H381, Priv_Workers!$B$2:$AR$55, 43)))</f>
        <v>#N/A</v>
      </c>
      <c r="X381" s="15" t="e">
        <f t="shared" si="43"/>
        <v>#N/A</v>
      </c>
      <c r="Y381" s="8" t="e">
        <f>_xlfn.IFS(C381=2014, _xlfn.IFS(E381=1, VLOOKUP(H381, Wage_Info!$B$2:$AD$55, 2, FALSE), E381=2, VLOOKUP(H381, Wage_Info!$B$2:$AD$55, 3, FALSE), E381=3, VLOOKUP(H381, Wage_Info!$B$2:$AD$55, 4, FALSE), E381=4, VLOOKUP(H381, Wage_Info!$B$2:$AD$55, 5, FALSE)), C381=2015, _xlfn.IFS(E381=1, VLOOKUP(H381, Wage_Info!$B$2:$AD$55, 6, FALSE), E381=2, VLOOKUP(H381, Wage_Info!$B$2:$AD$55, 7, FALSE), E381=3, VLOOKUP(H381, Wage_Info!$B$2:$AD$55, 8, FALSE), E381=4, VLOOKUP(H381, Wage_Info!$B$2:$AD$55, 9, FALSE)), C381=2016, _xlfn.IFS(E381=1, VLOOKUP(H381, Wage_Info!$B$2:$AD$55, 10, FALSE), E381=2, VLOOKUP(H381, Wage_Info!$B$2:$AD$55, 11, FALSE), E381=3, VLOOKUP(H381, Wage_Info!$B$2:$AD$55, 12, FALSE), E381=4, VLOOKUP(H381, Wage_Info!$B$2:$AD$55, 13, FALSE)), C381=2017, _xlfn.IFS(E381=1, VLOOKUP(H381, Wage_Info!$B$2:$AD$55, 14, FALSE), E381=2, VLOOKUP(H381, Wage_Info!$B$2:$AD$55, 15, FALSE)))</f>
        <v>#N/A</v>
      </c>
      <c r="Z381" s="8" t="e">
        <f>_xlfn.IFS(C381=2014, _xlfn.IFS(E381=1, VLOOKUP(H381, Wage_Info!$B$2:$AD$55, 16, FALSE), E381=2, VLOOKUP(H381, Wage_Info!$B$2:$AD$55, 17, FALSE), E381=3, VLOOKUP(H381, Wage_Info!$B$2:$AD$55, 18, FALSE), E381=4, VLOOKUP(H381, Wage_Info!$B$2:$AD$55, 19, FALSE)), C381=2015, _xlfn.IFS(E381=1, VLOOKUP(H381, Wage_Info!$B$2:$AD$55, 20, FALSE), E381=2, VLOOKUP(H381, Wage_Info!$B$2:$AD$55, 21, FALSE), E381=3, VLOOKUP(H381, Wage_Info!$B$2:$AD$55, 22, FALSE), E381=4, VLOOKUP(H381, Wage_Info!$B$2:$AD$55, 23, FALSE)), C381=2016, _xlfn.IFS(E381=1, VLOOKUP(H381, Wage_Info!$B$2:$AD$55, 24, FALSE), E381=2, VLOOKUP(H381, Wage_Info!$B$2:$AD$55, 25, FALSE), E381=3, VLOOKUP(H381, Wage_Info!$B$2:$AD$55, 26, FALSE), E381=4, VLOOKUP(H381, Wage_Info!$B$2:$AD$55, 27, FALSE)), C381=2017, _xlfn.IFS(E381=1, VLOOKUP(H381, Wage_Info!$B$2:$AD$55, 28, FALSE), E381=2, VLOOKUP(H381, Wage_Info!$B$2:$AD$55, 29, FALSE)))</f>
        <v>#N/A</v>
      </c>
      <c r="AA381" s="16" t="e">
        <f t="shared" si="44"/>
        <v>#N/A</v>
      </c>
      <c r="AB381">
        <f>Key!C372</f>
        <v>1</v>
      </c>
      <c r="AC381">
        <f t="shared" si="45"/>
        <v>0</v>
      </c>
      <c r="AD381">
        <f t="shared" si="46"/>
        <v>0</v>
      </c>
      <c r="AE381">
        <f t="shared" si="47"/>
        <v>0</v>
      </c>
    </row>
    <row r="382" spans="1:31" x14ac:dyDescent="0.3">
      <c r="A382">
        <v>375</v>
      </c>
      <c r="B382">
        <v>55</v>
      </c>
      <c r="C382">
        <v>2013</v>
      </c>
      <c r="D382">
        <v>10</v>
      </c>
      <c r="E382">
        <f t="shared" si="40"/>
        <v>4</v>
      </c>
      <c r="F382">
        <v>2015</v>
      </c>
      <c r="G382" t="s">
        <v>185</v>
      </c>
      <c r="H382" s="13">
        <f>VALUE(IF(G382="foreign",53,SUBSTITUTE(G382,G382,VLOOKUP(G382,Key!$F$2:$G$55,2,))))</f>
        <v>33</v>
      </c>
      <c r="I382" t="s">
        <v>185</v>
      </c>
      <c r="J382">
        <f>VALUE(_xlfn.IFS(I382="foreign",53,I382="fictional",54,NOT(OR(I382="foreign",I382="fictional")),SUBSTITUTE(I382,I382,VLOOKUP(I382,Key!$F$2:$G$55,2,))))</f>
        <v>33</v>
      </c>
      <c r="K382">
        <f t="shared" si="41"/>
        <v>1</v>
      </c>
      <c r="L382">
        <f>VLOOKUP(H382, Key!$G$2:$J$54, 2)</f>
        <v>3</v>
      </c>
      <c r="M382">
        <f>VLOOKUP(J382, Key!$G$2:$J$54, 2)</f>
        <v>3</v>
      </c>
      <c r="N382">
        <f>VLOOKUP("*"&amp;G382&amp;"*",Key!$M$2:$N$6,2,FALSE)</f>
        <v>2</v>
      </c>
      <c r="O382">
        <f>VLOOKUP("*"&amp;G382&amp;"*",Key!$Q$2:$R$11,2,FALSE)</f>
        <v>3</v>
      </c>
      <c r="P382">
        <v>3171</v>
      </c>
      <c r="Q382" s="8">
        <v>61600000</v>
      </c>
      <c r="R382" t="s">
        <v>176</v>
      </c>
      <c r="S382">
        <f>VLOOKUP(R382, Key!$T$2:$U$27, 2, FALSE)</f>
        <v>3</v>
      </c>
      <c r="T382">
        <f t="shared" si="42"/>
        <v>0</v>
      </c>
      <c r="U382">
        <f>_xlfn.IFS(F382=2017, VLOOKUP(H382, 'State Pop'!$B$2:$F$55,5),F382=2016, VLOOKUP(H382, 'State Pop'!$B$2:$F$55,4), F382=2015, VLOOKUP(H382, 'State Pop'!$B$2:$F$55,3), F382=2014, VLOOKUP(H382, 'State Pop'!$B$2:$F$55,2))</f>
        <v>19819347</v>
      </c>
      <c r="V382" t="e">
        <f>_xlfn.IFS(C382=2014, _xlfn.IFS(D382=1, VLOOKUP(H382, Film_Workers!$B$2:$AR$55, 2, FALSE), D382=2, VLOOKUP(H382, Film_Workers!$B$2:$AR$55, 3, FALSE), D382=3, VLOOKUP(H382, Film_Workers!$B$2:$AR$55, 4, FALSE), D382=4, VLOOKUP(H382, Film_Workers!$B$2:$AR$55, 5, FALSE), D382=5, VLOOKUP(H382, Film_Workers!$B$2:$AR$55, 6, FALSE), D382=6, VLOOKUP(H382, Film_Workers!$B$2:$AR$55, 7, FALSE), D382=7, VLOOKUP(H382, Film_Workers!$B$2:$AR$55, 8, FALSE), D382=8, VLOOKUP(H382, Film_Workers!$B$2:$AR$55, 9, FALSE), D382=9, VLOOKUP(H382, Film_Workers!$B$2:$AR$55, 10, FALSE), D382=10, VLOOKUP(H382, Film_Workers!$B$2:$AR$55, 11, FALSE), D382=11, VLOOKUP(H382, Film_Workers!$B$2:$AR$55, 12, FALSE), D382=12, VLOOKUP(H382, Film_Workers!$B$2:$AR$55, 13, FALSE)), C382=2015, _xlfn.IFS(D382=1, VLOOKUP(H382, Film_Workers!$B$2:$AR$55, 14, FALSE), D382=2, VLOOKUP(H382, Film_Workers!$B$2:$AR$55, 15, FALSE), D382=3, VLOOKUP(H382, Film_Workers!$B$2:$AR$55, 16, FALSE), D382=4, VLOOKUP(H382, Film_Workers!$B$2:$AR$55, 17, FALSE), D382=5, VLOOKUP(H382, Film_Workers!$B$2:$AR$55, 18, FALSE), D382=6, VLOOKUP(H382, Film_Workers!$B$2:$AR$55, 19, FALSE), D382=7, VLOOKUP(H382, Film_Workers!$B$2:$AR$55, 20, FALSE), D382=8, VLOOKUP(H382, Film_Workers!$B$2:$AR$55, 21, FALSE), D382=9, VLOOKUP(H382, Film_Workers!$B$2:$AR$55, 22, FALSE), D382=10, VLOOKUP(H382, Film_Workers!$B$2:$AR$55, 23, FALSE), D382=11, VLOOKUP(H382, Film_Workers!$B$2:$AR$55, 24, FALSE), D382=12, VLOOKUP(H382, Film_Workers!$B$2:$AR$55, 25, FALSE)), C382=2016, _xlfn.IFS(D382=1, VLOOKUP(H382, Film_Workers!$B$2:$AR$55, 26, FALSE), D382=2, VLOOKUP(H382, Film_Workers!$B$2:$AR$55, 27, FALSE), D382=3, VLOOKUP(H382, Film_Workers!$B$2:$AR$55, 28, FALSE), D382=4, VLOOKUP(H382, Film_Workers!$B$2:$AR$55, 29, FALSE), D382=5, VLOOKUP(H382, Film_Workers!$B$2:$AR$55, 30, FALSE), D382=6, VLOOKUP(H382, Film_Workers!$B$2:$AR$55, 31, FALSE), D382=7, VLOOKUP(H382, Film_Workers!$B$2:$AR$55, 32, FALSE), D382=8, VLOOKUP(H382, Film_Workers!$B$2:$AR$55, 33, FALSE), D382=9, VLOOKUP(H382, Film_Workers!$B$2:$AR$55, 34, FALSE), D382=10, VLOOKUP(H382, Film_Workers!$B$2:$AR$55, 35, FALSE), D382=11, VLOOKUP(H382, Film_Workers!$B$2:$AR$55, 36, FALSE), D382=12, VLOOKUP(H382, Film_Workers!$B$2:$AR$55, 37, FALSE)), C382=2017, _xlfn.IFS(D382=1, VLOOKUP(H382, Film_Workers!$B$2:$AR$55, 38, FALSE), D382=2, VLOOKUP(H382, Film_Workers!$B$2:$AR$55, 39, FALSE), D382=3, VLOOKUP(H382, Film_Workers!$B$2:$AR$55, 40, FALSE), D382=4, VLOOKUP(H382, Film_Workers!$B$2:$AR$55, 41, FALSE), D382=5, VLOOKUP(H382, Film_Workers!$B$2:$AR$55, 42, FALSE), D382=6, VLOOKUP(H382, Film_Workers!$B$2:$AR$55, 43)))</f>
        <v>#N/A</v>
      </c>
      <c r="W382" t="e">
        <f>_xlfn.IFS(C382=2014, _xlfn.IFS(D382=1, VLOOKUP(H382, Priv_Workers!$B$2:$AR$55, 2, FALSE), D382=2, VLOOKUP(H382, Priv_Workers!$B$2:$AR$55, 3, FALSE), D382=3, VLOOKUP(H382, Priv_Workers!$B$2:$AR$55, 4, FALSE), D382=4, VLOOKUP(H382, Priv_Workers!$B$2:$AR$55, 5, FALSE), D382=5, VLOOKUP(H382, Priv_Workers!$B$2:$AR$55, 6, FALSE), D382=6, VLOOKUP(H382, Priv_Workers!$B$2:$AR$55, 7, FALSE), D382=7, VLOOKUP(H382, Priv_Workers!$B$2:$AR$55, 8, FALSE), D382=8, VLOOKUP(H382, Priv_Workers!$B$2:$AR$55, 9, FALSE), D382=9, VLOOKUP(H382, Priv_Workers!$B$2:$AR$55, 10, FALSE), D382=10, VLOOKUP(H382, Priv_Workers!$B$2:$AR$55, 11, FALSE), D382=11, VLOOKUP(H382, Priv_Workers!$B$2:$AR$55, 12, FALSE), D382=12, VLOOKUP(H382, Priv_Workers!$B$2:$AR$55, 13, FALSE)), C382=2015, _xlfn.IFS(D382=1, VLOOKUP(H382, Priv_Workers!$B$2:$AR$55, 14, FALSE), D382=2, VLOOKUP(H382, Priv_Workers!$B$2:$AR$55, 15, FALSE), D382=3, VLOOKUP(H382, Priv_Workers!$B$2:$AR$55, 16, FALSE), D382=4, VLOOKUP(H382, Priv_Workers!$B$2:$AR$55, 17, FALSE), D382=5, VLOOKUP(H382, Priv_Workers!$B$2:$AR$55, 18, FALSE), D382=6, VLOOKUP(H382, Priv_Workers!$B$2:$AR$55, 19, FALSE), D382=7, VLOOKUP(H382, Priv_Workers!$B$2:$AR$55, 20, FALSE), D382=8, VLOOKUP(H382, Priv_Workers!$B$2:$AR$55, 21, FALSE), D382=9, VLOOKUP(H382, Priv_Workers!$B$2:$AR$55, 22, FALSE), D382=10, VLOOKUP(H382, Priv_Workers!$B$2:$AR$55, 23, FALSE), D382=11, VLOOKUP(H382, Priv_Workers!$B$2:$AR$55, 24, FALSE), D382=12, VLOOKUP(H382, Priv_Workers!$B$2:$AR$55, 25, FALSE)), C382=2016, _xlfn.IFS(D382=1, VLOOKUP(H382, Priv_Workers!$B$2:$AR$55, 26, FALSE), D382=2, VLOOKUP(H382, Priv_Workers!$B$2:$AR$55, 27, FALSE), D382=3, VLOOKUP(H382, Priv_Workers!$B$2:$AR$55, 28, FALSE), D382=4, VLOOKUP(H382, Priv_Workers!$B$2:$AR$55, 29, FALSE), D382=5, VLOOKUP(H382, Priv_Workers!$B$2:$AR$55, 30, FALSE), D382=6, VLOOKUP(H382, Priv_Workers!$B$2:$AR$55, 31, FALSE), D382=7, VLOOKUP(H382, Priv_Workers!$B$2:$AR$55, 32, FALSE), D382=8, VLOOKUP(H382, Priv_Workers!$B$2:$AR$55, 33, FALSE), D382=9, VLOOKUP(H382, Priv_Workers!$B$2:$AR$55, 34, FALSE), D382=10, VLOOKUP(H382, Priv_Workers!$B$2:$AR$55, 35, FALSE), D382=11, VLOOKUP(H382, Priv_Workers!$B$2:$AR$55, 36, FALSE), D382=12, VLOOKUP(H382, Priv_Workers!$B$2:$AR$55, 37, FALSE)), C382=2017, _xlfn.IFS(D382=1, VLOOKUP(H382, Priv_Workers!$B$2:$AR$55, 38, FALSE), D382=2, VLOOKUP(H382, Priv_Workers!$B$2:$AR$55, 39, FALSE), D382=3, VLOOKUP(H382, Priv_Workers!$B$2:$AR$55, 40, FALSE), D382=4, VLOOKUP(H382, Priv_Workers!$B$2:$AR$55, 41, FALSE), D382=5, VLOOKUP(H382, Priv_Workers!$B$2:$AR$55, 42, FALSE), D382=6, VLOOKUP(H382, Priv_Workers!$B$2:$AR$55, 43)))</f>
        <v>#N/A</v>
      </c>
      <c r="X382" s="15" t="e">
        <f t="shared" si="43"/>
        <v>#N/A</v>
      </c>
      <c r="Y382" s="8" t="e">
        <f>_xlfn.IFS(C382=2014, _xlfn.IFS(E382=1, VLOOKUP(H382, Wage_Info!$B$2:$AD$55, 2, FALSE), E382=2, VLOOKUP(H382, Wage_Info!$B$2:$AD$55, 3, FALSE), E382=3, VLOOKUP(H382, Wage_Info!$B$2:$AD$55, 4, FALSE), E382=4, VLOOKUP(H382, Wage_Info!$B$2:$AD$55, 5, FALSE)), C382=2015, _xlfn.IFS(E382=1, VLOOKUP(H382, Wage_Info!$B$2:$AD$55, 6, FALSE), E382=2, VLOOKUP(H382, Wage_Info!$B$2:$AD$55, 7, FALSE), E382=3, VLOOKUP(H382, Wage_Info!$B$2:$AD$55, 8, FALSE), E382=4, VLOOKUP(H382, Wage_Info!$B$2:$AD$55, 9, FALSE)), C382=2016, _xlfn.IFS(E382=1, VLOOKUP(H382, Wage_Info!$B$2:$AD$55, 10, FALSE), E382=2, VLOOKUP(H382, Wage_Info!$B$2:$AD$55, 11, FALSE), E382=3, VLOOKUP(H382, Wage_Info!$B$2:$AD$55, 12, FALSE), E382=4, VLOOKUP(H382, Wage_Info!$B$2:$AD$55, 13, FALSE)), C382=2017, _xlfn.IFS(E382=1, VLOOKUP(H382, Wage_Info!$B$2:$AD$55, 14, FALSE), E382=2, VLOOKUP(H382, Wage_Info!$B$2:$AD$55, 15, FALSE)))</f>
        <v>#N/A</v>
      </c>
      <c r="Z382" s="8" t="e">
        <f>_xlfn.IFS(C382=2014, _xlfn.IFS(E382=1, VLOOKUP(H382, Wage_Info!$B$2:$AD$55, 16, FALSE), E382=2, VLOOKUP(H382, Wage_Info!$B$2:$AD$55, 17, FALSE), E382=3, VLOOKUP(H382, Wage_Info!$B$2:$AD$55, 18, FALSE), E382=4, VLOOKUP(H382, Wage_Info!$B$2:$AD$55, 19, FALSE)), C382=2015, _xlfn.IFS(E382=1, VLOOKUP(H382, Wage_Info!$B$2:$AD$55, 20, FALSE), E382=2, VLOOKUP(H382, Wage_Info!$B$2:$AD$55, 21, FALSE), E382=3, VLOOKUP(H382, Wage_Info!$B$2:$AD$55, 22, FALSE), E382=4, VLOOKUP(H382, Wage_Info!$B$2:$AD$55, 23, FALSE)), C382=2016, _xlfn.IFS(E382=1, VLOOKUP(H382, Wage_Info!$B$2:$AD$55, 24, FALSE), E382=2, VLOOKUP(H382, Wage_Info!$B$2:$AD$55, 25, FALSE), E382=3, VLOOKUP(H382, Wage_Info!$B$2:$AD$55, 26, FALSE), E382=4, VLOOKUP(H382, Wage_Info!$B$2:$AD$55, 27, FALSE)), C382=2017, _xlfn.IFS(E382=1, VLOOKUP(H382, Wage_Info!$B$2:$AD$55, 28, FALSE), E382=2, VLOOKUP(H382, Wage_Info!$B$2:$AD$55, 29, FALSE)))</f>
        <v>#N/A</v>
      </c>
      <c r="AA382" s="16" t="e">
        <f t="shared" si="44"/>
        <v>#N/A</v>
      </c>
      <c r="AB382">
        <f>Key!C376</f>
        <v>1</v>
      </c>
      <c r="AC382">
        <f t="shared" si="45"/>
        <v>0</v>
      </c>
      <c r="AD382">
        <f t="shared" si="46"/>
        <v>1</v>
      </c>
      <c r="AE382">
        <f t="shared" si="47"/>
        <v>1</v>
      </c>
    </row>
    <row r="383" spans="1:31" x14ac:dyDescent="0.3">
      <c r="A383">
        <v>403</v>
      </c>
      <c r="B383">
        <v>83</v>
      </c>
      <c r="C383">
        <v>2013</v>
      </c>
      <c r="D383">
        <v>10</v>
      </c>
      <c r="E383">
        <f t="shared" si="40"/>
        <v>4</v>
      </c>
      <c r="F383">
        <v>2015</v>
      </c>
      <c r="G383" t="s">
        <v>286</v>
      </c>
      <c r="H383" s="13">
        <f>VALUE(IF(G383="foreign",53,SUBSTITUTE(G383,G383,VLOOKUP(G383,Key!$F$2:$G$55,2,))))</f>
        <v>12</v>
      </c>
      <c r="I383" t="s">
        <v>286</v>
      </c>
      <c r="J383">
        <f>VALUE(_xlfn.IFS(I383="foreign",53,I383="fictional",54,NOT(OR(I383="foreign",I383="fictional")),SUBSTITUTE(I383,I383,VLOOKUP(I383,Key!$F$2:$G$55,2,))))</f>
        <v>12</v>
      </c>
      <c r="K383">
        <f t="shared" si="41"/>
        <v>1</v>
      </c>
      <c r="L383">
        <f>VLOOKUP(H383, Key!$G$2:$J$54, 2)</f>
        <v>3</v>
      </c>
      <c r="M383">
        <f>VLOOKUP(J383, Key!$G$2:$J$54, 2)</f>
        <v>3</v>
      </c>
      <c r="N383">
        <f>VLOOKUP("*"&amp;G383&amp;"*",Key!$M$2:$N$6,2,FALSE)</f>
        <v>4</v>
      </c>
      <c r="O383">
        <f>VLOOKUP("*"&amp;G383&amp;"*",Key!$Q$2:$R$11,2,FALSE)</f>
        <v>6</v>
      </c>
      <c r="P383">
        <v>2815</v>
      </c>
      <c r="Q383" s="8">
        <v>52000000</v>
      </c>
      <c r="R383" t="s">
        <v>246</v>
      </c>
      <c r="S383">
        <f>VLOOKUP(R383, Key!$T$2:$U$27, 2, FALSE)</f>
        <v>6</v>
      </c>
      <c r="T383">
        <f t="shared" si="42"/>
        <v>0</v>
      </c>
      <c r="U383">
        <f>_xlfn.IFS(F383=2017, VLOOKUP(H383, 'State Pop'!$B$2:$F$55,5),F383=2016, VLOOKUP(H383, 'State Pop'!$B$2:$F$55,4), F383=2015, VLOOKUP(H383, 'State Pop'!$B$2:$F$55,3), F383=2014, VLOOKUP(H383, 'State Pop'!$B$2:$F$55,2))</f>
        <v>1426320</v>
      </c>
      <c r="V383" t="e">
        <f>_xlfn.IFS(C383=2014, _xlfn.IFS(D383=1, VLOOKUP(H383, Film_Workers!$B$2:$AR$55, 2, FALSE), D383=2, VLOOKUP(H383, Film_Workers!$B$2:$AR$55, 3, FALSE), D383=3, VLOOKUP(H383, Film_Workers!$B$2:$AR$55, 4, FALSE), D383=4, VLOOKUP(H383, Film_Workers!$B$2:$AR$55, 5, FALSE), D383=5, VLOOKUP(H383, Film_Workers!$B$2:$AR$55, 6, FALSE), D383=6, VLOOKUP(H383, Film_Workers!$B$2:$AR$55, 7, FALSE), D383=7, VLOOKUP(H383, Film_Workers!$B$2:$AR$55, 8, FALSE), D383=8, VLOOKUP(H383, Film_Workers!$B$2:$AR$55, 9, FALSE), D383=9, VLOOKUP(H383, Film_Workers!$B$2:$AR$55, 10, FALSE), D383=10, VLOOKUP(H383, Film_Workers!$B$2:$AR$55, 11, FALSE), D383=11, VLOOKUP(H383, Film_Workers!$B$2:$AR$55, 12, FALSE), D383=12, VLOOKUP(H383, Film_Workers!$B$2:$AR$55, 13, FALSE)), C383=2015, _xlfn.IFS(D383=1, VLOOKUP(H383, Film_Workers!$B$2:$AR$55, 14, FALSE), D383=2, VLOOKUP(H383, Film_Workers!$B$2:$AR$55, 15, FALSE), D383=3, VLOOKUP(H383, Film_Workers!$B$2:$AR$55, 16, FALSE), D383=4, VLOOKUP(H383, Film_Workers!$B$2:$AR$55, 17, FALSE), D383=5, VLOOKUP(H383, Film_Workers!$B$2:$AR$55, 18, FALSE), D383=6, VLOOKUP(H383, Film_Workers!$B$2:$AR$55, 19, FALSE), D383=7, VLOOKUP(H383, Film_Workers!$B$2:$AR$55, 20, FALSE), D383=8, VLOOKUP(H383, Film_Workers!$B$2:$AR$55, 21, FALSE), D383=9, VLOOKUP(H383, Film_Workers!$B$2:$AR$55, 22, FALSE), D383=10, VLOOKUP(H383, Film_Workers!$B$2:$AR$55, 23, FALSE), D383=11, VLOOKUP(H383, Film_Workers!$B$2:$AR$55, 24, FALSE), D383=12, VLOOKUP(H383, Film_Workers!$B$2:$AR$55, 25, FALSE)), C383=2016, _xlfn.IFS(D383=1, VLOOKUP(H383, Film_Workers!$B$2:$AR$55, 26, FALSE), D383=2, VLOOKUP(H383, Film_Workers!$B$2:$AR$55, 27, FALSE), D383=3, VLOOKUP(H383, Film_Workers!$B$2:$AR$55, 28, FALSE), D383=4, VLOOKUP(H383, Film_Workers!$B$2:$AR$55, 29, FALSE), D383=5, VLOOKUP(H383, Film_Workers!$B$2:$AR$55, 30, FALSE), D383=6, VLOOKUP(H383, Film_Workers!$B$2:$AR$55, 31, FALSE), D383=7, VLOOKUP(H383, Film_Workers!$B$2:$AR$55, 32, FALSE), D383=8, VLOOKUP(H383, Film_Workers!$B$2:$AR$55, 33, FALSE), D383=9, VLOOKUP(H383, Film_Workers!$B$2:$AR$55, 34, FALSE), D383=10, VLOOKUP(H383, Film_Workers!$B$2:$AR$55, 35, FALSE), D383=11, VLOOKUP(H383, Film_Workers!$B$2:$AR$55, 36, FALSE), D383=12, VLOOKUP(H383, Film_Workers!$B$2:$AR$55, 37, FALSE)), C383=2017, _xlfn.IFS(D383=1, VLOOKUP(H383, Film_Workers!$B$2:$AR$55, 38, FALSE), D383=2, VLOOKUP(H383, Film_Workers!$B$2:$AR$55, 39, FALSE), D383=3, VLOOKUP(H383, Film_Workers!$B$2:$AR$55, 40, FALSE), D383=4, VLOOKUP(H383, Film_Workers!$B$2:$AR$55, 41, FALSE), D383=5, VLOOKUP(H383, Film_Workers!$B$2:$AR$55, 42, FALSE), D383=6, VLOOKUP(H383, Film_Workers!$B$2:$AR$55, 43)))</f>
        <v>#N/A</v>
      </c>
      <c r="W383" t="e">
        <f>_xlfn.IFS(C383=2014, _xlfn.IFS(D383=1, VLOOKUP(H383, Priv_Workers!$B$2:$AR$55, 2, FALSE), D383=2, VLOOKUP(H383, Priv_Workers!$B$2:$AR$55, 3, FALSE), D383=3, VLOOKUP(H383, Priv_Workers!$B$2:$AR$55, 4, FALSE), D383=4, VLOOKUP(H383, Priv_Workers!$B$2:$AR$55, 5, FALSE), D383=5, VLOOKUP(H383, Priv_Workers!$B$2:$AR$55, 6, FALSE), D383=6, VLOOKUP(H383, Priv_Workers!$B$2:$AR$55, 7, FALSE), D383=7, VLOOKUP(H383, Priv_Workers!$B$2:$AR$55, 8, FALSE), D383=8, VLOOKUP(H383, Priv_Workers!$B$2:$AR$55, 9, FALSE), D383=9, VLOOKUP(H383, Priv_Workers!$B$2:$AR$55, 10, FALSE), D383=10, VLOOKUP(H383, Priv_Workers!$B$2:$AR$55, 11, FALSE), D383=11, VLOOKUP(H383, Priv_Workers!$B$2:$AR$55, 12, FALSE), D383=12, VLOOKUP(H383, Priv_Workers!$B$2:$AR$55, 13, FALSE)), C383=2015, _xlfn.IFS(D383=1, VLOOKUP(H383, Priv_Workers!$B$2:$AR$55, 14, FALSE), D383=2, VLOOKUP(H383, Priv_Workers!$B$2:$AR$55, 15, FALSE), D383=3, VLOOKUP(H383, Priv_Workers!$B$2:$AR$55, 16, FALSE), D383=4, VLOOKUP(H383, Priv_Workers!$B$2:$AR$55, 17, FALSE), D383=5, VLOOKUP(H383, Priv_Workers!$B$2:$AR$55, 18, FALSE), D383=6, VLOOKUP(H383, Priv_Workers!$B$2:$AR$55, 19, FALSE), D383=7, VLOOKUP(H383, Priv_Workers!$B$2:$AR$55, 20, FALSE), D383=8, VLOOKUP(H383, Priv_Workers!$B$2:$AR$55, 21, FALSE), D383=9, VLOOKUP(H383, Priv_Workers!$B$2:$AR$55, 22, FALSE), D383=10, VLOOKUP(H383, Priv_Workers!$B$2:$AR$55, 23, FALSE), D383=11, VLOOKUP(H383, Priv_Workers!$B$2:$AR$55, 24, FALSE), D383=12, VLOOKUP(H383, Priv_Workers!$B$2:$AR$55, 25, FALSE)), C383=2016, _xlfn.IFS(D383=1, VLOOKUP(H383, Priv_Workers!$B$2:$AR$55, 26, FALSE), D383=2, VLOOKUP(H383, Priv_Workers!$B$2:$AR$55, 27, FALSE), D383=3, VLOOKUP(H383, Priv_Workers!$B$2:$AR$55, 28, FALSE), D383=4, VLOOKUP(H383, Priv_Workers!$B$2:$AR$55, 29, FALSE), D383=5, VLOOKUP(H383, Priv_Workers!$B$2:$AR$55, 30, FALSE), D383=6, VLOOKUP(H383, Priv_Workers!$B$2:$AR$55, 31, FALSE), D383=7, VLOOKUP(H383, Priv_Workers!$B$2:$AR$55, 32, FALSE), D383=8, VLOOKUP(H383, Priv_Workers!$B$2:$AR$55, 33, FALSE), D383=9, VLOOKUP(H383, Priv_Workers!$B$2:$AR$55, 34, FALSE), D383=10, VLOOKUP(H383, Priv_Workers!$B$2:$AR$55, 35, FALSE), D383=11, VLOOKUP(H383, Priv_Workers!$B$2:$AR$55, 36, FALSE), D383=12, VLOOKUP(H383, Priv_Workers!$B$2:$AR$55, 37, FALSE)), C383=2017, _xlfn.IFS(D383=1, VLOOKUP(H383, Priv_Workers!$B$2:$AR$55, 38, FALSE), D383=2, VLOOKUP(H383, Priv_Workers!$B$2:$AR$55, 39, FALSE), D383=3, VLOOKUP(H383, Priv_Workers!$B$2:$AR$55, 40, FALSE), D383=4, VLOOKUP(H383, Priv_Workers!$B$2:$AR$55, 41, FALSE), D383=5, VLOOKUP(H383, Priv_Workers!$B$2:$AR$55, 42, FALSE), D383=6, VLOOKUP(H383, Priv_Workers!$B$2:$AR$55, 43)))</f>
        <v>#N/A</v>
      </c>
      <c r="X383" s="15" t="e">
        <f t="shared" si="43"/>
        <v>#N/A</v>
      </c>
      <c r="Y383" s="8" t="e">
        <f>_xlfn.IFS(C383=2014, _xlfn.IFS(E383=1, VLOOKUP(H383, Wage_Info!$B$2:$AD$55, 2, FALSE), E383=2, VLOOKUP(H383, Wage_Info!$B$2:$AD$55, 3, FALSE), E383=3, VLOOKUP(H383, Wage_Info!$B$2:$AD$55, 4, FALSE), E383=4, VLOOKUP(H383, Wage_Info!$B$2:$AD$55, 5, FALSE)), C383=2015, _xlfn.IFS(E383=1, VLOOKUP(H383, Wage_Info!$B$2:$AD$55, 6, FALSE), E383=2, VLOOKUP(H383, Wage_Info!$B$2:$AD$55, 7, FALSE), E383=3, VLOOKUP(H383, Wage_Info!$B$2:$AD$55, 8, FALSE), E383=4, VLOOKUP(H383, Wage_Info!$B$2:$AD$55, 9, FALSE)), C383=2016, _xlfn.IFS(E383=1, VLOOKUP(H383, Wage_Info!$B$2:$AD$55, 10, FALSE), E383=2, VLOOKUP(H383, Wage_Info!$B$2:$AD$55, 11, FALSE), E383=3, VLOOKUP(H383, Wage_Info!$B$2:$AD$55, 12, FALSE), E383=4, VLOOKUP(H383, Wage_Info!$B$2:$AD$55, 13, FALSE)), C383=2017, _xlfn.IFS(E383=1, VLOOKUP(H383, Wage_Info!$B$2:$AD$55, 14, FALSE), E383=2, VLOOKUP(H383, Wage_Info!$B$2:$AD$55, 15, FALSE)))</f>
        <v>#N/A</v>
      </c>
      <c r="Z383" s="8" t="e">
        <f>_xlfn.IFS(C383=2014, _xlfn.IFS(E383=1, VLOOKUP(H383, Wage_Info!$B$2:$AD$55, 16, FALSE), E383=2, VLOOKUP(H383, Wage_Info!$B$2:$AD$55, 17, FALSE), E383=3, VLOOKUP(H383, Wage_Info!$B$2:$AD$55, 18, FALSE), E383=4, VLOOKUP(H383, Wage_Info!$B$2:$AD$55, 19, FALSE)), C383=2015, _xlfn.IFS(E383=1, VLOOKUP(H383, Wage_Info!$B$2:$AD$55, 20, FALSE), E383=2, VLOOKUP(H383, Wage_Info!$B$2:$AD$55, 21, FALSE), E383=3, VLOOKUP(H383, Wage_Info!$B$2:$AD$55, 22, FALSE), E383=4, VLOOKUP(H383, Wage_Info!$B$2:$AD$55, 23, FALSE)), C383=2016, _xlfn.IFS(E383=1, VLOOKUP(H383, Wage_Info!$B$2:$AD$55, 24, FALSE), E383=2, VLOOKUP(H383, Wage_Info!$B$2:$AD$55, 25, FALSE), E383=3, VLOOKUP(H383, Wage_Info!$B$2:$AD$55, 26, FALSE), E383=4, VLOOKUP(H383, Wage_Info!$B$2:$AD$55, 27, FALSE)), C383=2017, _xlfn.IFS(E383=1, VLOOKUP(H383, Wage_Info!$B$2:$AD$55, 28, FALSE), E383=2, VLOOKUP(H383, Wage_Info!$B$2:$AD$55, 29, FALSE)))</f>
        <v>#N/A</v>
      </c>
      <c r="AA383" s="16" t="e">
        <f t="shared" si="44"/>
        <v>#N/A</v>
      </c>
      <c r="AB383">
        <f>Key!C404</f>
        <v>1</v>
      </c>
      <c r="AC383">
        <f t="shared" si="45"/>
        <v>0</v>
      </c>
      <c r="AD383">
        <f t="shared" si="46"/>
        <v>0</v>
      </c>
      <c r="AE383">
        <f t="shared" si="47"/>
        <v>0</v>
      </c>
    </row>
    <row r="384" spans="1:31" x14ac:dyDescent="0.3">
      <c r="A384">
        <v>406</v>
      </c>
      <c r="B384">
        <v>86</v>
      </c>
      <c r="C384">
        <v>2013</v>
      </c>
      <c r="D384">
        <v>10</v>
      </c>
      <c r="E384">
        <f t="shared" si="40"/>
        <v>4</v>
      </c>
      <c r="F384">
        <v>2015</v>
      </c>
      <c r="G384" t="s">
        <v>184</v>
      </c>
      <c r="H384" s="13">
        <f>VALUE(IF(G384="foreign",53,SUBSTITUTE(G384,G384,VLOOKUP(G384,Key!$F$2:$G$55,2,))))</f>
        <v>5</v>
      </c>
      <c r="I384" t="s">
        <v>184</v>
      </c>
      <c r="J384">
        <f>VALUE(_xlfn.IFS(I384="foreign",53,I384="fictional",54,NOT(OR(I384="foreign",I384="fictional")),SUBSTITUTE(I384,I384,VLOOKUP(I384,Key!$F$2:$G$55,2,))))</f>
        <v>5</v>
      </c>
      <c r="K384">
        <f t="shared" si="41"/>
        <v>1</v>
      </c>
      <c r="L384">
        <f>VLOOKUP(H384, Key!$G$2:$J$54, 2)</f>
        <v>3</v>
      </c>
      <c r="M384">
        <f>VLOOKUP(J384, Key!$G$2:$J$54, 2)</f>
        <v>3</v>
      </c>
      <c r="N384">
        <f>VLOOKUP("*"&amp;G384&amp;"*",Key!$M$2:$N$6,2,FALSE)</f>
        <v>4</v>
      </c>
      <c r="O384">
        <f>VLOOKUP("*"&amp;G384&amp;"*",Key!$Q$2:$R$11,2,FALSE)</f>
        <v>6</v>
      </c>
      <c r="P384">
        <v>2792</v>
      </c>
      <c r="Q384" s="8">
        <v>25000000</v>
      </c>
      <c r="R384" t="s">
        <v>175</v>
      </c>
      <c r="S384">
        <f>VLOOKUP(R384, Key!$T$2:$U$27, 2, FALSE)</f>
        <v>2</v>
      </c>
      <c r="T384">
        <f t="shared" si="42"/>
        <v>0</v>
      </c>
      <c r="U384">
        <f>_xlfn.IFS(F384=2017, VLOOKUP(H384, 'State Pop'!$B$2:$F$55,5),F384=2016, VLOOKUP(H384, 'State Pop'!$B$2:$F$55,4), F384=2015, VLOOKUP(H384, 'State Pop'!$B$2:$F$55,3), F384=2014, VLOOKUP(H384, 'State Pop'!$B$2:$F$55,2))</f>
        <v>39032444</v>
      </c>
      <c r="V384" t="e">
        <f>_xlfn.IFS(C384=2014, _xlfn.IFS(D384=1, VLOOKUP(H384, Film_Workers!$B$2:$AR$55, 2, FALSE), D384=2, VLOOKUP(H384, Film_Workers!$B$2:$AR$55, 3, FALSE), D384=3, VLOOKUP(H384, Film_Workers!$B$2:$AR$55, 4, FALSE), D384=4, VLOOKUP(H384, Film_Workers!$B$2:$AR$55, 5, FALSE), D384=5, VLOOKUP(H384, Film_Workers!$B$2:$AR$55, 6, FALSE), D384=6, VLOOKUP(H384, Film_Workers!$B$2:$AR$55, 7, FALSE), D384=7, VLOOKUP(H384, Film_Workers!$B$2:$AR$55, 8, FALSE), D384=8, VLOOKUP(H384, Film_Workers!$B$2:$AR$55, 9, FALSE), D384=9, VLOOKUP(H384, Film_Workers!$B$2:$AR$55, 10, FALSE), D384=10, VLOOKUP(H384, Film_Workers!$B$2:$AR$55, 11, FALSE), D384=11, VLOOKUP(H384, Film_Workers!$B$2:$AR$55, 12, FALSE), D384=12, VLOOKUP(H384, Film_Workers!$B$2:$AR$55, 13, FALSE)), C384=2015, _xlfn.IFS(D384=1, VLOOKUP(H384, Film_Workers!$B$2:$AR$55, 14, FALSE), D384=2, VLOOKUP(H384, Film_Workers!$B$2:$AR$55, 15, FALSE), D384=3, VLOOKUP(H384, Film_Workers!$B$2:$AR$55, 16, FALSE), D384=4, VLOOKUP(H384, Film_Workers!$B$2:$AR$55, 17, FALSE), D384=5, VLOOKUP(H384, Film_Workers!$B$2:$AR$55, 18, FALSE), D384=6, VLOOKUP(H384, Film_Workers!$B$2:$AR$55, 19, FALSE), D384=7, VLOOKUP(H384, Film_Workers!$B$2:$AR$55, 20, FALSE), D384=8, VLOOKUP(H384, Film_Workers!$B$2:$AR$55, 21, FALSE), D384=9, VLOOKUP(H384, Film_Workers!$B$2:$AR$55, 22, FALSE), D384=10, VLOOKUP(H384, Film_Workers!$B$2:$AR$55, 23, FALSE), D384=11, VLOOKUP(H384, Film_Workers!$B$2:$AR$55, 24, FALSE), D384=12, VLOOKUP(H384, Film_Workers!$B$2:$AR$55, 25, FALSE)), C384=2016, _xlfn.IFS(D384=1, VLOOKUP(H384, Film_Workers!$B$2:$AR$55, 26, FALSE), D384=2, VLOOKUP(H384, Film_Workers!$B$2:$AR$55, 27, FALSE), D384=3, VLOOKUP(H384, Film_Workers!$B$2:$AR$55, 28, FALSE), D384=4, VLOOKUP(H384, Film_Workers!$B$2:$AR$55, 29, FALSE), D384=5, VLOOKUP(H384, Film_Workers!$B$2:$AR$55, 30, FALSE), D384=6, VLOOKUP(H384, Film_Workers!$B$2:$AR$55, 31, FALSE), D384=7, VLOOKUP(H384, Film_Workers!$B$2:$AR$55, 32, FALSE), D384=8, VLOOKUP(H384, Film_Workers!$B$2:$AR$55, 33, FALSE), D384=9, VLOOKUP(H384, Film_Workers!$B$2:$AR$55, 34, FALSE), D384=10, VLOOKUP(H384, Film_Workers!$B$2:$AR$55, 35, FALSE), D384=11, VLOOKUP(H384, Film_Workers!$B$2:$AR$55, 36, FALSE), D384=12, VLOOKUP(H384, Film_Workers!$B$2:$AR$55, 37, FALSE)), C384=2017, _xlfn.IFS(D384=1, VLOOKUP(H384, Film_Workers!$B$2:$AR$55, 38, FALSE), D384=2, VLOOKUP(H384, Film_Workers!$B$2:$AR$55, 39, FALSE), D384=3, VLOOKUP(H384, Film_Workers!$B$2:$AR$55, 40, FALSE), D384=4, VLOOKUP(H384, Film_Workers!$B$2:$AR$55, 41, FALSE), D384=5, VLOOKUP(H384, Film_Workers!$B$2:$AR$55, 42, FALSE), D384=6, VLOOKUP(H384, Film_Workers!$B$2:$AR$55, 43)))</f>
        <v>#N/A</v>
      </c>
      <c r="W384" t="e">
        <f>_xlfn.IFS(C384=2014, _xlfn.IFS(D384=1, VLOOKUP(H384, Priv_Workers!$B$2:$AR$55, 2, FALSE), D384=2, VLOOKUP(H384, Priv_Workers!$B$2:$AR$55, 3, FALSE), D384=3, VLOOKUP(H384, Priv_Workers!$B$2:$AR$55, 4, FALSE), D384=4, VLOOKUP(H384, Priv_Workers!$B$2:$AR$55, 5, FALSE), D384=5, VLOOKUP(H384, Priv_Workers!$B$2:$AR$55, 6, FALSE), D384=6, VLOOKUP(H384, Priv_Workers!$B$2:$AR$55, 7, FALSE), D384=7, VLOOKUP(H384, Priv_Workers!$B$2:$AR$55, 8, FALSE), D384=8, VLOOKUP(H384, Priv_Workers!$B$2:$AR$55, 9, FALSE), D384=9, VLOOKUP(H384, Priv_Workers!$B$2:$AR$55, 10, FALSE), D384=10, VLOOKUP(H384, Priv_Workers!$B$2:$AR$55, 11, FALSE), D384=11, VLOOKUP(H384, Priv_Workers!$B$2:$AR$55, 12, FALSE), D384=12, VLOOKUP(H384, Priv_Workers!$B$2:$AR$55, 13, FALSE)), C384=2015, _xlfn.IFS(D384=1, VLOOKUP(H384, Priv_Workers!$B$2:$AR$55, 14, FALSE), D384=2, VLOOKUP(H384, Priv_Workers!$B$2:$AR$55, 15, FALSE), D384=3, VLOOKUP(H384, Priv_Workers!$B$2:$AR$55, 16, FALSE), D384=4, VLOOKUP(H384, Priv_Workers!$B$2:$AR$55, 17, FALSE), D384=5, VLOOKUP(H384, Priv_Workers!$B$2:$AR$55, 18, FALSE), D384=6, VLOOKUP(H384, Priv_Workers!$B$2:$AR$55, 19, FALSE), D384=7, VLOOKUP(H384, Priv_Workers!$B$2:$AR$55, 20, FALSE), D384=8, VLOOKUP(H384, Priv_Workers!$B$2:$AR$55, 21, FALSE), D384=9, VLOOKUP(H384, Priv_Workers!$B$2:$AR$55, 22, FALSE), D384=10, VLOOKUP(H384, Priv_Workers!$B$2:$AR$55, 23, FALSE), D384=11, VLOOKUP(H384, Priv_Workers!$B$2:$AR$55, 24, FALSE), D384=12, VLOOKUP(H384, Priv_Workers!$B$2:$AR$55, 25, FALSE)), C384=2016, _xlfn.IFS(D384=1, VLOOKUP(H384, Priv_Workers!$B$2:$AR$55, 26, FALSE), D384=2, VLOOKUP(H384, Priv_Workers!$B$2:$AR$55, 27, FALSE), D384=3, VLOOKUP(H384, Priv_Workers!$B$2:$AR$55, 28, FALSE), D384=4, VLOOKUP(H384, Priv_Workers!$B$2:$AR$55, 29, FALSE), D384=5, VLOOKUP(H384, Priv_Workers!$B$2:$AR$55, 30, FALSE), D384=6, VLOOKUP(H384, Priv_Workers!$B$2:$AR$55, 31, FALSE), D384=7, VLOOKUP(H384, Priv_Workers!$B$2:$AR$55, 32, FALSE), D384=8, VLOOKUP(H384, Priv_Workers!$B$2:$AR$55, 33, FALSE), D384=9, VLOOKUP(H384, Priv_Workers!$B$2:$AR$55, 34, FALSE), D384=10, VLOOKUP(H384, Priv_Workers!$B$2:$AR$55, 35, FALSE), D384=11, VLOOKUP(H384, Priv_Workers!$B$2:$AR$55, 36, FALSE), D384=12, VLOOKUP(H384, Priv_Workers!$B$2:$AR$55, 37, FALSE)), C384=2017, _xlfn.IFS(D384=1, VLOOKUP(H384, Priv_Workers!$B$2:$AR$55, 38, FALSE), D384=2, VLOOKUP(H384, Priv_Workers!$B$2:$AR$55, 39, FALSE), D384=3, VLOOKUP(H384, Priv_Workers!$B$2:$AR$55, 40, FALSE), D384=4, VLOOKUP(H384, Priv_Workers!$B$2:$AR$55, 41, FALSE), D384=5, VLOOKUP(H384, Priv_Workers!$B$2:$AR$55, 42, FALSE), D384=6, VLOOKUP(H384, Priv_Workers!$B$2:$AR$55, 43)))</f>
        <v>#N/A</v>
      </c>
      <c r="X384" s="15" t="e">
        <f t="shared" si="43"/>
        <v>#N/A</v>
      </c>
      <c r="Y384" s="8" t="e">
        <f>_xlfn.IFS(C384=2014, _xlfn.IFS(E384=1, VLOOKUP(H384, Wage_Info!$B$2:$AD$55, 2, FALSE), E384=2, VLOOKUP(H384, Wage_Info!$B$2:$AD$55, 3, FALSE), E384=3, VLOOKUP(H384, Wage_Info!$B$2:$AD$55, 4, FALSE), E384=4, VLOOKUP(H384, Wage_Info!$B$2:$AD$55, 5, FALSE)), C384=2015, _xlfn.IFS(E384=1, VLOOKUP(H384, Wage_Info!$B$2:$AD$55, 6, FALSE), E384=2, VLOOKUP(H384, Wage_Info!$B$2:$AD$55, 7, FALSE), E384=3, VLOOKUP(H384, Wage_Info!$B$2:$AD$55, 8, FALSE), E384=4, VLOOKUP(H384, Wage_Info!$B$2:$AD$55, 9, FALSE)), C384=2016, _xlfn.IFS(E384=1, VLOOKUP(H384, Wage_Info!$B$2:$AD$55, 10, FALSE), E384=2, VLOOKUP(H384, Wage_Info!$B$2:$AD$55, 11, FALSE), E384=3, VLOOKUP(H384, Wage_Info!$B$2:$AD$55, 12, FALSE), E384=4, VLOOKUP(H384, Wage_Info!$B$2:$AD$55, 13, FALSE)), C384=2017, _xlfn.IFS(E384=1, VLOOKUP(H384, Wage_Info!$B$2:$AD$55, 14, FALSE), E384=2, VLOOKUP(H384, Wage_Info!$B$2:$AD$55, 15, FALSE)))</f>
        <v>#N/A</v>
      </c>
      <c r="Z384" s="8" t="e">
        <f>_xlfn.IFS(C384=2014, _xlfn.IFS(E384=1, VLOOKUP(H384, Wage_Info!$B$2:$AD$55, 16, FALSE), E384=2, VLOOKUP(H384, Wage_Info!$B$2:$AD$55, 17, FALSE), E384=3, VLOOKUP(H384, Wage_Info!$B$2:$AD$55, 18, FALSE), E384=4, VLOOKUP(H384, Wage_Info!$B$2:$AD$55, 19, FALSE)), C384=2015, _xlfn.IFS(E384=1, VLOOKUP(H384, Wage_Info!$B$2:$AD$55, 20, FALSE), E384=2, VLOOKUP(H384, Wage_Info!$B$2:$AD$55, 21, FALSE), E384=3, VLOOKUP(H384, Wage_Info!$B$2:$AD$55, 22, FALSE), E384=4, VLOOKUP(H384, Wage_Info!$B$2:$AD$55, 23, FALSE)), C384=2016, _xlfn.IFS(E384=1, VLOOKUP(H384, Wage_Info!$B$2:$AD$55, 24, FALSE), E384=2, VLOOKUP(H384, Wage_Info!$B$2:$AD$55, 25, FALSE), E384=3, VLOOKUP(H384, Wage_Info!$B$2:$AD$55, 26, FALSE), E384=4, VLOOKUP(H384, Wage_Info!$B$2:$AD$55, 27, FALSE)), C384=2017, _xlfn.IFS(E384=1, VLOOKUP(H384, Wage_Info!$B$2:$AD$55, 28, FALSE), E384=2, VLOOKUP(H384, Wage_Info!$B$2:$AD$55, 29, FALSE)))</f>
        <v>#N/A</v>
      </c>
      <c r="AA384" s="16" t="e">
        <f t="shared" si="44"/>
        <v>#N/A</v>
      </c>
      <c r="AB384">
        <f>Key!C407</f>
        <v>1</v>
      </c>
      <c r="AC384">
        <f t="shared" si="45"/>
        <v>1</v>
      </c>
      <c r="AD384">
        <f t="shared" si="46"/>
        <v>0</v>
      </c>
      <c r="AE384">
        <f t="shared" si="47"/>
        <v>1</v>
      </c>
    </row>
    <row r="385" spans="1:31" x14ac:dyDescent="0.3">
      <c r="A385">
        <v>413</v>
      </c>
      <c r="B385">
        <v>93</v>
      </c>
      <c r="C385">
        <v>2013</v>
      </c>
      <c r="D385">
        <v>10</v>
      </c>
      <c r="E385">
        <f t="shared" si="40"/>
        <v>4</v>
      </c>
      <c r="F385">
        <v>2015</v>
      </c>
      <c r="G385" t="s">
        <v>187</v>
      </c>
      <c r="H385" s="13">
        <f>VALUE(IF(G385="foreign",53,SUBSTITUTE(G385,G385,VLOOKUP(G385,Key!$F$2:$G$55,2,))))</f>
        <v>53</v>
      </c>
      <c r="I385" t="s">
        <v>187</v>
      </c>
      <c r="J385">
        <f>VALUE(_xlfn.IFS(I385="foreign",53,I385="fictional",54,NOT(OR(I385="foreign",I385="fictional")),SUBSTITUTE(I385,I385,VLOOKUP(I385,Key!$F$2:$G$55,2,))))</f>
        <v>53</v>
      </c>
      <c r="K385">
        <f t="shared" si="41"/>
        <v>1</v>
      </c>
      <c r="L385">
        <f>VLOOKUP(H385, Key!$G$2:$J$54, 2)</f>
        <v>0</v>
      </c>
      <c r="M385">
        <f>VLOOKUP(J385, Key!$G$2:$J$54, 2)</f>
        <v>0</v>
      </c>
      <c r="N385">
        <f>VLOOKUP("*"&amp;G385&amp;"*",Key!$M$2:$N$6,2,FALSE)</f>
        <v>0</v>
      </c>
      <c r="O385">
        <f>VLOOKUP("*"&amp;G385&amp;"*",Key!$Q$2:$R$11,2,FALSE)</f>
        <v>0</v>
      </c>
      <c r="P385">
        <v>2648</v>
      </c>
      <c r="Q385" s="8">
        <v>60000000</v>
      </c>
      <c r="R385" t="s">
        <v>215</v>
      </c>
      <c r="S385">
        <f>VLOOKUP(R385, Key!$T$2:$U$27, 2, FALSE)</f>
        <v>7</v>
      </c>
      <c r="T385">
        <f t="shared" si="42"/>
        <v>1</v>
      </c>
      <c r="U385">
        <f>_xlfn.IFS(F385=2017, VLOOKUP(H385, 'State Pop'!$B$2:$F$55,5),F385=2016, VLOOKUP(H385, 'State Pop'!$B$2:$F$55,4), F385=2015, VLOOKUP(H385, 'State Pop'!$B$2:$F$55,3), F385=2014, VLOOKUP(H385, 'State Pop'!$B$2:$F$55,2))</f>
        <v>0</v>
      </c>
      <c r="V385" t="e">
        <f>_xlfn.IFS(C385=2014, _xlfn.IFS(D385=1, VLOOKUP(H385, Film_Workers!$B$2:$AR$55, 2, FALSE), D385=2, VLOOKUP(H385, Film_Workers!$B$2:$AR$55, 3, FALSE), D385=3, VLOOKUP(H385, Film_Workers!$B$2:$AR$55, 4, FALSE), D385=4, VLOOKUP(H385, Film_Workers!$B$2:$AR$55, 5, FALSE), D385=5, VLOOKUP(H385, Film_Workers!$B$2:$AR$55, 6, FALSE), D385=6, VLOOKUP(H385, Film_Workers!$B$2:$AR$55, 7, FALSE), D385=7, VLOOKUP(H385, Film_Workers!$B$2:$AR$55, 8, FALSE), D385=8, VLOOKUP(H385, Film_Workers!$B$2:$AR$55, 9, FALSE), D385=9, VLOOKUP(H385, Film_Workers!$B$2:$AR$55, 10, FALSE), D385=10, VLOOKUP(H385, Film_Workers!$B$2:$AR$55, 11, FALSE), D385=11, VLOOKUP(H385, Film_Workers!$B$2:$AR$55, 12, FALSE), D385=12, VLOOKUP(H385, Film_Workers!$B$2:$AR$55, 13, FALSE)), C385=2015, _xlfn.IFS(D385=1, VLOOKUP(H385, Film_Workers!$B$2:$AR$55, 14, FALSE), D385=2, VLOOKUP(H385, Film_Workers!$B$2:$AR$55, 15, FALSE), D385=3, VLOOKUP(H385, Film_Workers!$B$2:$AR$55, 16, FALSE), D385=4, VLOOKUP(H385, Film_Workers!$B$2:$AR$55, 17, FALSE), D385=5, VLOOKUP(H385, Film_Workers!$B$2:$AR$55, 18, FALSE), D385=6, VLOOKUP(H385, Film_Workers!$B$2:$AR$55, 19, FALSE), D385=7, VLOOKUP(H385, Film_Workers!$B$2:$AR$55, 20, FALSE), D385=8, VLOOKUP(H385, Film_Workers!$B$2:$AR$55, 21, FALSE), D385=9, VLOOKUP(H385, Film_Workers!$B$2:$AR$55, 22, FALSE), D385=10, VLOOKUP(H385, Film_Workers!$B$2:$AR$55, 23, FALSE), D385=11, VLOOKUP(H385, Film_Workers!$B$2:$AR$55, 24, FALSE), D385=12, VLOOKUP(H385, Film_Workers!$B$2:$AR$55, 25, FALSE)), C385=2016, _xlfn.IFS(D385=1, VLOOKUP(H385, Film_Workers!$B$2:$AR$55, 26, FALSE), D385=2, VLOOKUP(H385, Film_Workers!$B$2:$AR$55, 27, FALSE), D385=3, VLOOKUP(H385, Film_Workers!$B$2:$AR$55, 28, FALSE), D385=4, VLOOKUP(H385, Film_Workers!$B$2:$AR$55, 29, FALSE), D385=5, VLOOKUP(H385, Film_Workers!$B$2:$AR$55, 30, FALSE), D385=6, VLOOKUP(H385, Film_Workers!$B$2:$AR$55, 31, FALSE), D385=7, VLOOKUP(H385, Film_Workers!$B$2:$AR$55, 32, FALSE), D385=8, VLOOKUP(H385, Film_Workers!$B$2:$AR$55, 33, FALSE), D385=9, VLOOKUP(H385, Film_Workers!$B$2:$AR$55, 34, FALSE), D385=10, VLOOKUP(H385, Film_Workers!$B$2:$AR$55, 35, FALSE), D385=11, VLOOKUP(H385, Film_Workers!$B$2:$AR$55, 36, FALSE), D385=12, VLOOKUP(H385, Film_Workers!$B$2:$AR$55, 37, FALSE)), C385=2017, _xlfn.IFS(D385=1, VLOOKUP(H385, Film_Workers!$B$2:$AR$55, 38, FALSE), D385=2, VLOOKUP(H385, Film_Workers!$B$2:$AR$55, 39, FALSE), D385=3, VLOOKUP(H385, Film_Workers!$B$2:$AR$55, 40, FALSE), D385=4, VLOOKUP(H385, Film_Workers!$B$2:$AR$55, 41, FALSE), D385=5, VLOOKUP(H385, Film_Workers!$B$2:$AR$55, 42, FALSE), D385=6, VLOOKUP(H385, Film_Workers!$B$2:$AR$55, 43)))</f>
        <v>#N/A</v>
      </c>
      <c r="W385" t="e">
        <f>_xlfn.IFS(C385=2014, _xlfn.IFS(D385=1, VLOOKUP(H385, Priv_Workers!$B$2:$AR$55, 2, FALSE), D385=2, VLOOKUP(H385, Priv_Workers!$B$2:$AR$55, 3, FALSE), D385=3, VLOOKUP(H385, Priv_Workers!$B$2:$AR$55, 4, FALSE), D385=4, VLOOKUP(H385, Priv_Workers!$B$2:$AR$55, 5, FALSE), D385=5, VLOOKUP(H385, Priv_Workers!$B$2:$AR$55, 6, FALSE), D385=6, VLOOKUP(H385, Priv_Workers!$B$2:$AR$55, 7, FALSE), D385=7, VLOOKUP(H385, Priv_Workers!$B$2:$AR$55, 8, FALSE), D385=8, VLOOKUP(H385, Priv_Workers!$B$2:$AR$55, 9, FALSE), D385=9, VLOOKUP(H385, Priv_Workers!$B$2:$AR$55, 10, FALSE), D385=10, VLOOKUP(H385, Priv_Workers!$B$2:$AR$55, 11, FALSE), D385=11, VLOOKUP(H385, Priv_Workers!$B$2:$AR$55, 12, FALSE), D385=12, VLOOKUP(H385, Priv_Workers!$B$2:$AR$55, 13, FALSE)), C385=2015, _xlfn.IFS(D385=1, VLOOKUP(H385, Priv_Workers!$B$2:$AR$55, 14, FALSE), D385=2, VLOOKUP(H385, Priv_Workers!$B$2:$AR$55, 15, FALSE), D385=3, VLOOKUP(H385, Priv_Workers!$B$2:$AR$55, 16, FALSE), D385=4, VLOOKUP(H385, Priv_Workers!$B$2:$AR$55, 17, FALSE), D385=5, VLOOKUP(H385, Priv_Workers!$B$2:$AR$55, 18, FALSE), D385=6, VLOOKUP(H385, Priv_Workers!$B$2:$AR$55, 19, FALSE), D385=7, VLOOKUP(H385, Priv_Workers!$B$2:$AR$55, 20, FALSE), D385=8, VLOOKUP(H385, Priv_Workers!$B$2:$AR$55, 21, FALSE), D385=9, VLOOKUP(H385, Priv_Workers!$B$2:$AR$55, 22, FALSE), D385=10, VLOOKUP(H385, Priv_Workers!$B$2:$AR$55, 23, FALSE), D385=11, VLOOKUP(H385, Priv_Workers!$B$2:$AR$55, 24, FALSE), D385=12, VLOOKUP(H385, Priv_Workers!$B$2:$AR$55, 25, FALSE)), C385=2016, _xlfn.IFS(D385=1, VLOOKUP(H385, Priv_Workers!$B$2:$AR$55, 26, FALSE), D385=2, VLOOKUP(H385, Priv_Workers!$B$2:$AR$55, 27, FALSE), D385=3, VLOOKUP(H385, Priv_Workers!$B$2:$AR$55, 28, FALSE), D385=4, VLOOKUP(H385, Priv_Workers!$B$2:$AR$55, 29, FALSE), D385=5, VLOOKUP(H385, Priv_Workers!$B$2:$AR$55, 30, FALSE), D385=6, VLOOKUP(H385, Priv_Workers!$B$2:$AR$55, 31, FALSE), D385=7, VLOOKUP(H385, Priv_Workers!$B$2:$AR$55, 32, FALSE), D385=8, VLOOKUP(H385, Priv_Workers!$B$2:$AR$55, 33, FALSE), D385=9, VLOOKUP(H385, Priv_Workers!$B$2:$AR$55, 34, FALSE), D385=10, VLOOKUP(H385, Priv_Workers!$B$2:$AR$55, 35, FALSE), D385=11, VLOOKUP(H385, Priv_Workers!$B$2:$AR$55, 36, FALSE), D385=12, VLOOKUP(H385, Priv_Workers!$B$2:$AR$55, 37, FALSE)), C385=2017, _xlfn.IFS(D385=1, VLOOKUP(H385, Priv_Workers!$B$2:$AR$55, 38, FALSE), D385=2, VLOOKUP(H385, Priv_Workers!$B$2:$AR$55, 39, FALSE), D385=3, VLOOKUP(H385, Priv_Workers!$B$2:$AR$55, 40, FALSE), D385=4, VLOOKUP(H385, Priv_Workers!$B$2:$AR$55, 41, FALSE), D385=5, VLOOKUP(H385, Priv_Workers!$B$2:$AR$55, 42, FALSE), D385=6, VLOOKUP(H385, Priv_Workers!$B$2:$AR$55, 43)))</f>
        <v>#N/A</v>
      </c>
      <c r="X385" s="15" t="e">
        <f t="shared" si="43"/>
        <v>#N/A</v>
      </c>
      <c r="Y385" s="8" t="e">
        <f>_xlfn.IFS(C385=2014, _xlfn.IFS(E385=1, VLOOKUP(H385, Wage_Info!$B$2:$AD$55, 2, FALSE), E385=2, VLOOKUP(H385, Wage_Info!$B$2:$AD$55, 3, FALSE), E385=3, VLOOKUP(H385, Wage_Info!$B$2:$AD$55, 4, FALSE), E385=4, VLOOKUP(H385, Wage_Info!$B$2:$AD$55, 5, FALSE)), C385=2015, _xlfn.IFS(E385=1, VLOOKUP(H385, Wage_Info!$B$2:$AD$55, 6, FALSE), E385=2, VLOOKUP(H385, Wage_Info!$B$2:$AD$55, 7, FALSE), E385=3, VLOOKUP(H385, Wage_Info!$B$2:$AD$55, 8, FALSE), E385=4, VLOOKUP(H385, Wage_Info!$B$2:$AD$55, 9, FALSE)), C385=2016, _xlfn.IFS(E385=1, VLOOKUP(H385, Wage_Info!$B$2:$AD$55, 10, FALSE), E385=2, VLOOKUP(H385, Wage_Info!$B$2:$AD$55, 11, FALSE), E385=3, VLOOKUP(H385, Wage_Info!$B$2:$AD$55, 12, FALSE), E385=4, VLOOKUP(H385, Wage_Info!$B$2:$AD$55, 13, FALSE)), C385=2017, _xlfn.IFS(E385=1, VLOOKUP(H385, Wage_Info!$B$2:$AD$55, 14, FALSE), E385=2, VLOOKUP(H385, Wage_Info!$B$2:$AD$55, 15, FALSE)))</f>
        <v>#N/A</v>
      </c>
      <c r="Z385" s="8" t="e">
        <f>_xlfn.IFS(C385=2014, _xlfn.IFS(E385=1, VLOOKUP(H385, Wage_Info!$B$2:$AD$55, 16, FALSE), E385=2, VLOOKUP(H385, Wage_Info!$B$2:$AD$55, 17, FALSE), E385=3, VLOOKUP(H385, Wage_Info!$B$2:$AD$55, 18, FALSE), E385=4, VLOOKUP(H385, Wage_Info!$B$2:$AD$55, 19, FALSE)), C385=2015, _xlfn.IFS(E385=1, VLOOKUP(H385, Wage_Info!$B$2:$AD$55, 20, FALSE), E385=2, VLOOKUP(H385, Wage_Info!$B$2:$AD$55, 21, FALSE), E385=3, VLOOKUP(H385, Wage_Info!$B$2:$AD$55, 22, FALSE), E385=4, VLOOKUP(H385, Wage_Info!$B$2:$AD$55, 23, FALSE)), C385=2016, _xlfn.IFS(E385=1, VLOOKUP(H385, Wage_Info!$B$2:$AD$55, 24, FALSE), E385=2, VLOOKUP(H385, Wage_Info!$B$2:$AD$55, 25, FALSE), E385=3, VLOOKUP(H385, Wage_Info!$B$2:$AD$55, 26, FALSE), E385=4, VLOOKUP(H385, Wage_Info!$B$2:$AD$55, 27, FALSE)), C385=2017, _xlfn.IFS(E385=1, VLOOKUP(H385, Wage_Info!$B$2:$AD$55, 28, FALSE), E385=2, VLOOKUP(H385, Wage_Info!$B$2:$AD$55, 29, FALSE)))</f>
        <v>#N/A</v>
      </c>
      <c r="AA385" s="16" t="e">
        <f t="shared" si="44"/>
        <v>#N/A</v>
      </c>
      <c r="AB385">
        <f>Key!C414</f>
        <v>1</v>
      </c>
      <c r="AC385">
        <f t="shared" si="45"/>
        <v>0</v>
      </c>
      <c r="AD385">
        <f t="shared" si="46"/>
        <v>0</v>
      </c>
      <c r="AE385">
        <f t="shared" si="47"/>
        <v>0</v>
      </c>
    </row>
    <row r="386" spans="1:31" x14ac:dyDescent="0.3">
      <c r="A386">
        <v>428</v>
      </c>
      <c r="B386">
        <v>108</v>
      </c>
      <c r="C386">
        <v>2013</v>
      </c>
      <c r="D386">
        <v>10</v>
      </c>
      <c r="E386">
        <f t="shared" ref="E386:E449" si="48">_xlfn.IFS(OR(D386=1,D386= 2,D386= 3), 1, OR(D386=4,D386=5,D386=6), 2, OR(D386=7,D386=8,D386=9), 3, OR(D386=10,D386= 11,D386= 12), 4)</f>
        <v>4</v>
      </c>
      <c r="F386">
        <v>2015</v>
      </c>
      <c r="G386" t="s">
        <v>293</v>
      </c>
      <c r="H386" s="13">
        <f>VALUE(IF(G386="foreign",53,SUBSTITUTE(G386,G386,VLOOKUP(G386,Key!$F$2:$G$55,2,))))</f>
        <v>19</v>
      </c>
      <c r="I386" t="s">
        <v>293</v>
      </c>
      <c r="J386">
        <f>VALUE(_xlfn.IFS(I386="foreign",53,I386="fictional",54,NOT(OR(I386="foreign",I386="fictional")),SUBSTITUTE(I386,I386,VLOOKUP(I386,Key!$F$2:$G$55,2,))))</f>
        <v>19</v>
      </c>
      <c r="K386">
        <f t="shared" ref="K386:K449" si="49">IF(H386=J386,1,0)</f>
        <v>1</v>
      </c>
      <c r="L386">
        <f>VLOOKUP(H386, Key!$G$2:$J$54, 2)</f>
        <v>4</v>
      </c>
      <c r="M386">
        <f>VLOOKUP(J386, Key!$G$2:$J$54, 2)</f>
        <v>4</v>
      </c>
      <c r="N386">
        <f>VLOOKUP("*"&amp;G386&amp;"*",Key!$M$2:$N$6,2,FALSE)</f>
        <v>3</v>
      </c>
      <c r="O386">
        <f>VLOOKUP("*"&amp;G386&amp;"*",Key!$Q$2:$R$11,2,FALSE)</f>
        <v>9</v>
      </c>
      <c r="P386">
        <v>2353</v>
      </c>
      <c r="Q386" s="8">
        <v>26000000</v>
      </c>
      <c r="R386" t="s">
        <v>174</v>
      </c>
      <c r="S386">
        <f>VLOOKUP(R386, Key!$T$2:$U$27, 2, FALSE)</f>
        <v>1</v>
      </c>
      <c r="T386">
        <f t="shared" ref="T386:T449" si="50">IF(S386 &lt; 7, 0, 1)</f>
        <v>0</v>
      </c>
      <c r="U386">
        <f>_xlfn.IFS(F386=2017, VLOOKUP(H386, 'State Pop'!$B$2:$F$55,5),F386=2016, VLOOKUP(H386, 'State Pop'!$B$2:$F$55,4), F386=2015, VLOOKUP(H386, 'State Pop'!$B$2:$F$55,3), F386=2014, VLOOKUP(H386, 'State Pop'!$B$2:$F$55,2))</f>
        <v>4671211</v>
      </c>
      <c r="V386" t="e">
        <f>_xlfn.IFS(C386=2014, _xlfn.IFS(D386=1, VLOOKUP(H386, Film_Workers!$B$2:$AR$55, 2, FALSE), D386=2, VLOOKUP(H386, Film_Workers!$B$2:$AR$55, 3, FALSE), D386=3, VLOOKUP(H386, Film_Workers!$B$2:$AR$55, 4, FALSE), D386=4, VLOOKUP(H386, Film_Workers!$B$2:$AR$55, 5, FALSE), D386=5, VLOOKUP(H386, Film_Workers!$B$2:$AR$55, 6, FALSE), D386=6, VLOOKUP(H386, Film_Workers!$B$2:$AR$55, 7, FALSE), D386=7, VLOOKUP(H386, Film_Workers!$B$2:$AR$55, 8, FALSE), D386=8, VLOOKUP(H386, Film_Workers!$B$2:$AR$55, 9, FALSE), D386=9, VLOOKUP(H386, Film_Workers!$B$2:$AR$55, 10, FALSE), D386=10, VLOOKUP(H386, Film_Workers!$B$2:$AR$55, 11, FALSE), D386=11, VLOOKUP(H386, Film_Workers!$B$2:$AR$55, 12, FALSE), D386=12, VLOOKUP(H386, Film_Workers!$B$2:$AR$55, 13, FALSE)), C386=2015, _xlfn.IFS(D386=1, VLOOKUP(H386, Film_Workers!$B$2:$AR$55, 14, FALSE), D386=2, VLOOKUP(H386, Film_Workers!$B$2:$AR$55, 15, FALSE), D386=3, VLOOKUP(H386, Film_Workers!$B$2:$AR$55, 16, FALSE), D386=4, VLOOKUP(H386, Film_Workers!$B$2:$AR$55, 17, FALSE), D386=5, VLOOKUP(H386, Film_Workers!$B$2:$AR$55, 18, FALSE), D386=6, VLOOKUP(H386, Film_Workers!$B$2:$AR$55, 19, FALSE), D386=7, VLOOKUP(H386, Film_Workers!$B$2:$AR$55, 20, FALSE), D386=8, VLOOKUP(H386, Film_Workers!$B$2:$AR$55, 21, FALSE), D386=9, VLOOKUP(H386, Film_Workers!$B$2:$AR$55, 22, FALSE), D386=10, VLOOKUP(H386, Film_Workers!$B$2:$AR$55, 23, FALSE), D386=11, VLOOKUP(H386, Film_Workers!$B$2:$AR$55, 24, FALSE), D386=12, VLOOKUP(H386, Film_Workers!$B$2:$AR$55, 25, FALSE)), C386=2016, _xlfn.IFS(D386=1, VLOOKUP(H386, Film_Workers!$B$2:$AR$55, 26, FALSE), D386=2, VLOOKUP(H386, Film_Workers!$B$2:$AR$55, 27, FALSE), D386=3, VLOOKUP(H386, Film_Workers!$B$2:$AR$55, 28, FALSE), D386=4, VLOOKUP(H386, Film_Workers!$B$2:$AR$55, 29, FALSE), D386=5, VLOOKUP(H386, Film_Workers!$B$2:$AR$55, 30, FALSE), D386=6, VLOOKUP(H386, Film_Workers!$B$2:$AR$55, 31, FALSE), D386=7, VLOOKUP(H386, Film_Workers!$B$2:$AR$55, 32, FALSE), D386=8, VLOOKUP(H386, Film_Workers!$B$2:$AR$55, 33, FALSE), D386=9, VLOOKUP(H386, Film_Workers!$B$2:$AR$55, 34, FALSE), D386=10, VLOOKUP(H386, Film_Workers!$B$2:$AR$55, 35, FALSE), D386=11, VLOOKUP(H386, Film_Workers!$B$2:$AR$55, 36, FALSE), D386=12, VLOOKUP(H386, Film_Workers!$B$2:$AR$55, 37, FALSE)), C386=2017, _xlfn.IFS(D386=1, VLOOKUP(H386, Film_Workers!$B$2:$AR$55, 38, FALSE), D386=2, VLOOKUP(H386, Film_Workers!$B$2:$AR$55, 39, FALSE), D386=3, VLOOKUP(H386, Film_Workers!$B$2:$AR$55, 40, FALSE), D386=4, VLOOKUP(H386, Film_Workers!$B$2:$AR$55, 41, FALSE), D386=5, VLOOKUP(H386, Film_Workers!$B$2:$AR$55, 42, FALSE), D386=6, VLOOKUP(H386, Film_Workers!$B$2:$AR$55, 43)))</f>
        <v>#N/A</v>
      </c>
      <c r="W386" t="e">
        <f>_xlfn.IFS(C386=2014, _xlfn.IFS(D386=1, VLOOKUP(H386, Priv_Workers!$B$2:$AR$55, 2, FALSE), D386=2, VLOOKUP(H386, Priv_Workers!$B$2:$AR$55, 3, FALSE), D386=3, VLOOKUP(H386, Priv_Workers!$B$2:$AR$55, 4, FALSE), D386=4, VLOOKUP(H386, Priv_Workers!$B$2:$AR$55, 5, FALSE), D386=5, VLOOKUP(H386, Priv_Workers!$B$2:$AR$55, 6, FALSE), D386=6, VLOOKUP(H386, Priv_Workers!$B$2:$AR$55, 7, FALSE), D386=7, VLOOKUP(H386, Priv_Workers!$B$2:$AR$55, 8, FALSE), D386=8, VLOOKUP(H386, Priv_Workers!$B$2:$AR$55, 9, FALSE), D386=9, VLOOKUP(H386, Priv_Workers!$B$2:$AR$55, 10, FALSE), D386=10, VLOOKUP(H386, Priv_Workers!$B$2:$AR$55, 11, FALSE), D386=11, VLOOKUP(H386, Priv_Workers!$B$2:$AR$55, 12, FALSE), D386=12, VLOOKUP(H386, Priv_Workers!$B$2:$AR$55, 13, FALSE)), C386=2015, _xlfn.IFS(D386=1, VLOOKUP(H386, Priv_Workers!$B$2:$AR$55, 14, FALSE), D386=2, VLOOKUP(H386, Priv_Workers!$B$2:$AR$55, 15, FALSE), D386=3, VLOOKUP(H386, Priv_Workers!$B$2:$AR$55, 16, FALSE), D386=4, VLOOKUP(H386, Priv_Workers!$B$2:$AR$55, 17, FALSE), D386=5, VLOOKUP(H386, Priv_Workers!$B$2:$AR$55, 18, FALSE), D386=6, VLOOKUP(H386, Priv_Workers!$B$2:$AR$55, 19, FALSE), D386=7, VLOOKUP(H386, Priv_Workers!$B$2:$AR$55, 20, FALSE), D386=8, VLOOKUP(H386, Priv_Workers!$B$2:$AR$55, 21, FALSE), D386=9, VLOOKUP(H386, Priv_Workers!$B$2:$AR$55, 22, FALSE), D386=10, VLOOKUP(H386, Priv_Workers!$B$2:$AR$55, 23, FALSE), D386=11, VLOOKUP(H386, Priv_Workers!$B$2:$AR$55, 24, FALSE), D386=12, VLOOKUP(H386, Priv_Workers!$B$2:$AR$55, 25, FALSE)), C386=2016, _xlfn.IFS(D386=1, VLOOKUP(H386, Priv_Workers!$B$2:$AR$55, 26, FALSE), D386=2, VLOOKUP(H386, Priv_Workers!$B$2:$AR$55, 27, FALSE), D386=3, VLOOKUP(H386, Priv_Workers!$B$2:$AR$55, 28, FALSE), D386=4, VLOOKUP(H386, Priv_Workers!$B$2:$AR$55, 29, FALSE), D386=5, VLOOKUP(H386, Priv_Workers!$B$2:$AR$55, 30, FALSE), D386=6, VLOOKUP(H386, Priv_Workers!$B$2:$AR$55, 31, FALSE), D386=7, VLOOKUP(H386, Priv_Workers!$B$2:$AR$55, 32, FALSE), D386=8, VLOOKUP(H386, Priv_Workers!$B$2:$AR$55, 33, FALSE), D386=9, VLOOKUP(H386, Priv_Workers!$B$2:$AR$55, 34, FALSE), D386=10, VLOOKUP(H386, Priv_Workers!$B$2:$AR$55, 35, FALSE), D386=11, VLOOKUP(H386, Priv_Workers!$B$2:$AR$55, 36, FALSE), D386=12, VLOOKUP(H386, Priv_Workers!$B$2:$AR$55, 37, FALSE)), C386=2017, _xlfn.IFS(D386=1, VLOOKUP(H386, Priv_Workers!$B$2:$AR$55, 38, FALSE), D386=2, VLOOKUP(H386, Priv_Workers!$B$2:$AR$55, 39, FALSE), D386=3, VLOOKUP(H386, Priv_Workers!$B$2:$AR$55, 40, FALSE), D386=4, VLOOKUP(H386, Priv_Workers!$B$2:$AR$55, 41, FALSE), D386=5, VLOOKUP(H386, Priv_Workers!$B$2:$AR$55, 42, FALSE), D386=6, VLOOKUP(H386, Priv_Workers!$B$2:$AR$55, 43)))</f>
        <v>#N/A</v>
      </c>
      <c r="X386" s="15" t="e">
        <f t="shared" ref="X386:X449" si="51">V386/W386</f>
        <v>#N/A</v>
      </c>
      <c r="Y386" s="8" t="e">
        <f>_xlfn.IFS(C386=2014, _xlfn.IFS(E386=1, VLOOKUP(H386, Wage_Info!$B$2:$AD$55, 2, FALSE), E386=2, VLOOKUP(H386, Wage_Info!$B$2:$AD$55, 3, FALSE), E386=3, VLOOKUP(H386, Wage_Info!$B$2:$AD$55, 4, FALSE), E386=4, VLOOKUP(H386, Wage_Info!$B$2:$AD$55, 5, FALSE)), C386=2015, _xlfn.IFS(E386=1, VLOOKUP(H386, Wage_Info!$B$2:$AD$55, 6, FALSE), E386=2, VLOOKUP(H386, Wage_Info!$B$2:$AD$55, 7, FALSE), E386=3, VLOOKUP(H386, Wage_Info!$B$2:$AD$55, 8, FALSE), E386=4, VLOOKUP(H386, Wage_Info!$B$2:$AD$55, 9, FALSE)), C386=2016, _xlfn.IFS(E386=1, VLOOKUP(H386, Wage_Info!$B$2:$AD$55, 10, FALSE), E386=2, VLOOKUP(H386, Wage_Info!$B$2:$AD$55, 11, FALSE), E386=3, VLOOKUP(H386, Wage_Info!$B$2:$AD$55, 12, FALSE), E386=4, VLOOKUP(H386, Wage_Info!$B$2:$AD$55, 13, FALSE)), C386=2017, _xlfn.IFS(E386=1, VLOOKUP(H386, Wage_Info!$B$2:$AD$55, 14, FALSE), E386=2, VLOOKUP(H386, Wage_Info!$B$2:$AD$55, 15, FALSE)))</f>
        <v>#N/A</v>
      </c>
      <c r="Z386" s="8" t="e">
        <f>_xlfn.IFS(C386=2014, _xlfn.IFS(E386=1, VLOOKUP(H386, Wage_Info!$B$2:$AD$55, 16, FALSE), E386=2, VLOOKUP(H386, Wage_Info!$B$2:$AD$55, 17, FALSE), E386=3, VLOOKUP(H386, Wage_Info!$B$2:$AD$55, 18, FALSE), E386=4, VLOOKUP(H386, Wage_Info!$B$2:$AD$55, 19, FALSE)), C386=2015, _xlfn.IFS(E386=1, VLOOKUP(H386, Wage_Info!$B$2:$AD$55, 20, FALSE), E386=2, VLOOKUP(H386, Wage_Info!$B$2:$AD$55, 21, FALSE), E386=3, VLOOKUP(H386, Wage_Info!$B$2:$AD$55, 22, FALSE), E386=4, VLOOKUP(H386, Wage_Info!$B$2:$AD$55, 23, FALSE)), C386=2016, _xlfn.IFS(E386=1, VLOOKUP(H386, Wage_Info!$B$2:$AD$55, 24, FALSE), E386=2, VLOOKUP(H386, Wage_Info!$B$2:$AD$55, 25, FALSE), E386=3, VLOOKUP(H386, Wage_Info!$B$2:$AD$55, 26, FALSE), E386=4, VLOOKUP(H386, Wage_Info!$B$2:$AD$55, 27, FALSE)), C386=2017, _xlfn.IFS(E386=1, VLOOKUP(H386, Wage_Info!$B$2:$AD$55, 28, FALSE), E386=2, VLOOKUP(H386, Wage_Info!$B$2:$AD$55, 29, FALSE)))</f>
        <v>#N/A</v>
      </c>
      <c r="AA386" s="16" t="e">
        <f t="shared" ref="AA386:AA449" si="52">Y386/Z386</f>
        <v>#N/A</v>
      </c>
      <c r="AB386">
        <f>Key!C429</f>
        <v>1</v>
      </c>
      <c r="AC386">
        <f t="shared" ref="AC386:AC449" si="53">IF(G386="CA", 1, 0)</f>
        <v>0</v>
      </c>
      <c r="AD386">
        <f t="shared" ref="AD386:AD449" si="54">IF(G386="NY", 1, 0)</f>
        <v>0</v>
      </c>
      <c r="AE386">
        <f t="shared" ref="AE386:AE449" si="55">AC386+AD386</f>
        <v>0</v>
      </c>
    </row>
    <row r="387" spans="1:31" x14ac:dyDescent="0.3">
      <c r="A387">
        <v>405</v>
      </c>
      <c r="B387">
        <v>85</v>
      </c>
      <c r="C387">
        <v>2013</v>
      </c>
      <c r="D387">
        <v>11</v>
      </c>
      <c r="E387">
        <f t="shared" si="48"/>
        <v>4</v>
      </c>
      <c r="F387">
        <v>2015</v>
      </c>
      <c r="G387" t="s">
        <v>187</v>
      </c>
      <c r="H387" s="13">
        <f>VALUE(IF(G387="foreign",53,SUBSTITUTE(G387,G387,VLOOKUP(G387,Key!$F$2:$G$55,2,))))</f>
        <v>53</v>
      </c>
      <c r="I387" t="s">
        <v>187</v>
      </c>
      <c r="J387">
        <f>VALUE(_xlfn.IFS(I387="foreign",53,I387="fictional",54,NOT(OR(I387="foreign",I387="fictional")),SUBSTITUTE(I387,I387,VLOOKUP(I387,Key!$F$2:$G$55,2,))))</f>
        <v>53</v>
      </c>
      <c r="K387">
        <f t="shared" si="49"/>
        <v>1</v>
      </c>
      <c r="L387">
        <f>VLOOKUP(H387, Key!$G$2:$J$54, 2)</f>
        <v>0</v>
      </c>
      <c r="M387">
        <f>VLOOKUP(J387, Key!$G$2:$J$54, 2)</f>
        <v>0</v>
      </c>
      <c r="N387">
        <f>VLOOKUP("*"&amp;G387&amp;"*",Key!$M$2:$N$6,2,FALSE)</f>
        <v>0</v>
      </c>
      <c r="O387">
        <f>VLOOKUP("*"&amp;G387&amp;"*",Key!$Q$2:$R$11,2,FALSE)</f>
        <v>0</v>
      </c>
      <c r="P387">
        <v>2797</v>
      </c>
      <c r="Q387" s="8">
        <v>40000000</v>
      </c>
      <c r="R387" t="s">
        <v>283</v>
      </c>
      <c r="S387">
        <f>VLOOKUP(R387, Key!$T$2:$U$27, 2, FALSE)</f>
        <v>4</v>
      </c>
      <c r="T387">
        <f t="shared" si="50"/>
        <v>0</v>
      </c>
      <c r="U387">
        <f>_xlfn.IFS(F387=2017, VLOOKUP(H387, 'State Pop'!$B$2:$F$55,5),F387=2016, VLOOKUP(H387, 'State Pop'!$B$2:$F$55,4), F387=2015, VLOOKUP(H387, 'State Pop'!$B$2:$F$55,3), F387=2014, VLOOKUP(H387, 'State Pop'!$B$2:$F$55,2))</f>
        <v>0</v>
      </c>
      <c r="V387" t="e">
        <f>_xlfn.IFS(C387=2014, _xlfn.IFS(D387=1, VLOOKUP(H387, Film_Workers!$B$2:$AR$55, 2, FALSE), D387=2, VLOOKUP(H387, Film_Workers!$B$2:$AR$55, 3, FALSE), D387=3, VLOOKUP(H387, Film_Workers!$B$2:$AR$55, 4, FALSE), D387=4, VLOOKUP(H387, Film_Workers!$B$2:$AR$55, 5, FALSE), D387=5, VLOOKUP(H387, Film_Workers!$B$2:$AR$55, 6, FALSE), D387=6, VLOOKUP(H387, Film_Workers!$B$2:$AR$55, 7, FALSE), D387=7, VLOOKUP(H387, Film_Workers!$B$2:$AR$55, 8, FALSE), D387=8, VLOOKUP(H387, Film_Workers!$B$2:$AR$55, 9, FALSE), D387=9, VLOOKUP(H387, Film_Workers!$B$2:$AR$55, 10, FALSE), D387=10, VLOOKUP(H387, Film_Workers!$B$2:$AR$55, 11, FALSE), D387=11, VLOOKUP(H387, Film_Workers!$B$2:$AR$55, 12, FALSE), D387=12, VLOOKUP(H387, Film_Workers!$B$2:$AR$55, 13, FALSE)), C387=2015, _xlfn.IFS(D387=1, VLOOKUP(H387, Film_Workers!$B$2:$AR$55, 14, FALSE), D387=2, VLOOKUP(H387, Film_Workers!$B$2:$AR$55, 15, FALSE), D387=3, VLOOKUP(H387, Film_Workers!$B$2:$AR$55, 16, FALSE), D387=4, VLOOKUP(H387, Film_Workers!$B$2:$AR$55, 17, FALSE), D387=5, VLOOKUP(H387, Film_Workers!$B$2:$AR$55, 18, FALSE), D387=6, VLOOKUP(H387, Film_Workers!$B$2:$AR$55, 19, FALSE), D387=7, VLOOKUP(H387, Film_Workers!$B$2:$AR$55, 20, FALSE), D387=8, VLOOKUP(H387, Film_Workers!$B$2:$AR$55, 21, FALSE), D387=9, VLOOKUP(H387, Film_Workers!$B$2:$AR$55, 22, FALSE), D387=10, VLOOKUP(H387, Film_Workers!$B$2:$AR$55, 23, FALSE), D387=11, VLOOKUP(H387, Film_Workers!$B$2:$AR$55, 24, FALSE), D387=12, VLOOKUP(H387, Film_Workers!$B$2:$AR$55, 25, FALSE)), C387=2016, _xlfn.IFS(D387=1, VLOOKUP(H387, Film_Workers!$B$2:$AR$55, 26, FALSE), D387=2, VLOOKUP(H387, Film_Workers!$B$2:$AR$55, 27, FALSE), D387=3, VLOOKUP(H387, Film_Workers!$B$2:$AR$55, 28, FALSE), D387=4, VLOOKUP(H387, Film_Workers!$B$2:$AR$55, 29, FALSE), D387=5, VLOOKUP(H387, Film_Workers!$B$2:$AR$55, 30, FALSE), D387=6, VLOOKUP(H387, Film_Workers!$B$2:$AR$55, 31, FALSE), D387=7, VLOOKUP(H387, Film_Workers!$B$2:$AR$55, 32, FALSE), D387=8, VLOOKUP(H387, Film_Workers!$B$2:$AR$55, 33, FALSE), D387=9, VLOOKUP(H387, Film_Workers!$B$2:$AR$55, 34, FALSE), D387=10, VLOOKUP(H387, Film_Workers!$B$2:$AR$55, 35, FALSE), D387=11, VLOOKUP(H387, Film_Workers!$B$2:$AR$55, 36, FALSE), D387=12, VLOOKUP(H387, Film_Workers!$B$2:$AR$55, 37, FALSE)), C387=2017, _xlfn.IFS(D387=1, VLOOKUP(H387, Film_Workers!$B$2:$AR$55, 38, FALSE), D387=2, VLOOKUP(H387, Film_Workers!$B$2:$AR$55, 39, FALSE), D387=3, VLOOKUP(H387, Film_Workers!$B$2:$AR$55, 40, FALSE), D387=4, VLOOKUP(H387, Film_Workers!$B$2:$AR$55, 41, FALSE), D387=5, VLOOKUP(H387, Film_Workers!$B$2:$AR$55, 42, FALSE), D387=6, VLOOKUP(H387, Film_Workers!$B$2:$AR$55, 43)))</f>
        <v>#N/A</v>
      </c>
      <c r="W387" t="e">
        <f>_xlfn.IFS(C387=2014, _xlfn.IFS(D387=1, VLOOKUP(H387, Priv_Workers!$B$2:$AR$55, 2, FALSE), D387=2, VLOOKUP(H387, Priv_Workers!$B$2:$AR$55, 3, FALSE), D387=3, VLOOKUP(H387, Priv_Workers!$B$2:$AR$55, 4, FALSE), D387=4, VLOOKUP(H387, Priv_Workers!$B$2:$AR$55, 5, FALSE), D387=5, VLOOKUP(H387, Priv_Workers!$B$2:$AR$55, 6, FALSE), D387=6, VLOOKUP(H387, Priv_Workers!$B$2:$AR$55, 7, FALSE), D387=7, VLOOKUP(H387, Priv_Workers!$B$2:$AR$55, 8, FALSE), D387=8, VLOOKUP(H387, Priv_Workers!$B$2:$AR$55, 9, FALSE), D387=9, VLOOKUP(H387, Priv_Workers!$B$2:$AR$55, 10, FALSE), D387=10, VLOOKUP(H387, Priv_Workers!$B$2:$AR$55, 11, FALSE), D387=11, VLOOKUP(H387, Priv_Workers!$B$2:$AR$55, 12, FALSE), D387=12, VLOOKUP(H387, Priv_Workers!$B$2:$AR$55, 13, FALSE)), C387=2015, _xlfn.IFS(D387=1, VLOOKUP(H387, Priv_Workers!$B$2:$AR$55, 14, FALSE), D387=2, VLOOKUP(H387, Priv_Workers!$B$2:$AR$55, 15, FALSE), D387=3, VLOOKUP(H387, Priv_Workers!$B$2:$AR$55, 16, FALSE), D387=4, VLOOKUP(H387, Priv_Workers!$B$2:$AR$55, 17, FALSE), D387=5, VLOOKUP(H387, Priv_Workers!$B$2:$AR$55, 18, FALSE), D387=6, VLOOKUP(H387, Priv_Workers!$B$2:$AR$55, 19, FALSE), D387=7, VLOOKUP(H387, Priv_Workers!$B$2:$AR$55, 20, FALSE), D387=8, VLOOKUP(H387, Priv_Workers!$B$2:$AR$55, 21, FALSE), D387=9, VLOOKUP(H387, Priv_Workers!$B$2:$AR$55, 22, FALSE), D387=10, VLOOKUP(H387, Priv_Workers!$B$2:$AR$55, 23, FALSE), D387=11, VLOOKUP(H387, Priv_Workers!$B$2:$AR$55, 24, FALSE), D387=12, VLOOKUP(H387, Priv_Workers!$B$2:$AR$55, 25, FALSE)), C387=2016, _xlfn.IFS(D387=1, VLOOKUP(H387, Priv_Workers!$B$2:$AR$55, 26, FALSE), D387=2, VLOOKUP(H387, Priv_Workers!$B$2:$AR$55, 27, FALSE), D387=3, VLOOKUP(H387, Priv_Workers!$B$2:$AR$55, 28, FALSE), D387=4, VLOOKUP(H387, Priv_Workers!$B$2:$AR$55, 29, FALSE), D387=5, VLOOKUP(H387, Priv_Workers!$B$2:$AR$55, 30, FALSE), D387=6, VLOOKUP(H387, Priv_Workers!$B$2:$AR$55, 31, FALSE), D387=7, VLOOKUP(H387, Priv_Workers!$B$2:$AR$55, 32, FALSE), D387=8, VLOOKUP(H387, Priv_Workers!$B$2:$AR$55, 33, FALSE), D387=9, VLOOKUP(H387, Priv_Workers!$B$2:$AR$55, 34, FALSE), D387=10, VLOOKUP(H387, Priv_Workers!$B$2:$AR$55, 35, FALSE), D387=11, VLOOKUP(H387, Priv_Workers!$B$2:$AR$55, 36, FALSE), D387=12, VLOOKUP(H387, Priv_Workers!$B$2:$AR$55, 37, FALSE)), C387=2017, _xlfn.IFS(D387=1, VLOOKUP(H387, Priv_Workers!$B$2:$AR$55, 38, FALSE), D387=2, VLOOKUP(H387, Priv_Workers!$B$2:$AR$55, 39, FALSE), D387=3, VLOOKUP(H387, Priv_Workers!$B$2:$AR$55, 40, FALSE), D387=4, VLOOKUP(H387, Priv_Workers!$B$2:$AR$55, 41, FALSE), D387=5, VLOOKUP(H387, Priv_Workers!$B$2:$AR$55, 42, FALSE), D387=6, VLOOKUP(H387, Priv_Workers!$B$2:$AR$55, 43)))</f>
        <v>#N/A</v>
      </c>
      <c r="X387" s="15" t="e">
        <f t="shared" si="51"/>
        <v>#N/A</v>
      </c>
      <c r="Y387" s="8" t="e">
        <f>_xlfn.IFS(C387=2014, _xlfn.IFS(E387=1, VLOOKUP(H387, Wage_Info!$B$2:$AD$55, 2, FALSE), E387=2, VLOOKUP(H387, Wage_Info!$B$2:$AD$55, 3, FALSE), E387=3, VLOOKUP(H387, Wage_Info!$B$2:$AD$55, 4, FALSE), E387=4, VLOOKUP(H387, Wage_Info!$B$2:$AD$55, 5, FALSE)), C387=2015, _xlfn.IFS(E387=1, VLOOKUP(H387, Wage_Info!$B$2:$AD$55, 6, FALSE), E387=2, VLOOKUP(H387, Wage_Info!$B$2:$AD$55, 7, FALSE), E387=3, VLOOKUP(H387, Wage_Info!$B$2:$AD$55, 8, FALSE), E387=4, VLOOKUP(H387, Wage_Info!$B$2:$AD$55, 9, FALSE)), C387=2016, _xlfn.IFS(E387=1, VLOOKUP(H387, Wage_Info!$B$2:$AD$55, 10, FALSE), E387=2, VLOOKUP(H387, Wage_Info!$B$2:$AD$55, 11, FALSE), E387=3, VLOOKUP(H387, Wage_Info!$B$2:$AD$55, 12, FALSE), E387=4, VLOOKUP(H387, Wage_Info!$B$2:$AD$55, 13, FALSE)), C387=2017, _xlfn.IFS(E387=1, VLOOKUP(H387, Wage_Info!$B$2:$AD$55, 14, FALSE), E387=2, VLOOKUP(H387, Wage_Info!$B$2:$AD$55, 15, FALSE)))</f>
        <v>#N/A</v>
      </c>
      <c r="Z387" s="8" t="e">
        <f>_xlfn.IFS(C387=2014, _xlfn.IFS(E387=1, VLOOKUP(H387, Wage_Info!$B$2:$AD$55, 16, FALSE), E387=2, VLOOKUP(H387, Wage_Info!$B$2:$AD$55, 17, FALSE), E387=3, VLOOKUP(H387, Wage_Info!$B$2:$AD$55, 18, FALSE), E387=4, VLOOKUP(H387, Wage_Info!$B$2:$AD$55, 19, FALSE)), C387=2015, _xlfn.IFS(E387=1, VLOOKUP(H387, Wage_Info!$B$2:$AD$55, 20, FALSE), E387=2, VLOOKUP(H387, Wage_Info!$B$2:$AD$55, 21, FALSE), E387=3, VLOOKUP(H387, Wage_Info!$B$2:$AD$55, 22, FALSE), E387=4, VLOOKUP(H387, Wage_Info!$B$2:$AD$55, 23, FALSE)), C387=2016, _xlfn.IFS(E387=1, VLOOKUP(H387, Wage_Info!$B$2:$AD$55, 24, FALSE), E387=2, VLOOKUP(H387, Wage_Info!$B$2:$AD$55, 25, FALSE), E387=3, VLOOKUP(H387, Wage_Info!$B$2:$AD$55, 26, FALSE), E387=4, VLOOKUP(H387, Wage_Info!$B$2:$AD$55, 27, FALSE)), C387=2017, _xlfn.IFS(E387=1, VLOOKUP(H387, Wage_Info!$B$2:$AD$55, 28, FALSE), E387=2, VLOOKUP(H387, Wage_Info!$B$2:$AD$55, 29, FALSE)))</f>
        <v>#N/A</v>
      </c>
      <c r="AA387" s="16" t="e">
        <f t="shared" si="52"/>
        <v>#N/A</v>
      </c>
      <c r="AB387">
        <f>Key!C406</f>
        <v>1</v>
      </c>
      <c r="AC387">
        <f t="shared" si="53"/>
        <v>0</v>
      </c>
      <c r="AD387">
        <f t="shared" si="54"/>
        <v>0</v>
      </c>
      <c r="AE387">
        <f t="shared" si="55"/>
        <v>0</v>
      </c>
    </row>
    <row r="388" spans="1:31" x14ac:dyDescent="0.3">
      <c r="A388">
        <v>408</v>
      </c>
      <c r="B388">
        <v>88</v>
      </c>
      <c r="C388">
        <v>2013</v>
      </c>
      <c r="D388">
        <v>11</v>
      </c>
      <c r="E388">
        <f t="shared" si="48"/>
        <v>4</v>
      </c>
      <c r="F388">
        <v>2015</v>
      </c>
      <c r="G388" t="s">
        <v>291</v>
      </c>
      <c r="H388" s="13">
        <f>VALUE(IF(G388="foreign",53,SUBSTITUTE(G388,G388,VLOOKUP(G388,Key!$F$2:$G$55,2,))))</f>
        <v>22</v>
      </c>
      <c r="I388" t="s">
        <v>704</v>
      </c>
      <c r="J388">
        <f>VALUE(_xlfn.IFS(I388="foreign",53,I388="fictional",54,NOT(OR(I388="foreign",I388="fictional")),SUBSTITUTE(I388,I388,VLOOKUP(I388,Key!$F$2:$G$55,2,))))</f>
        <v>38</v>
      </c>
      <c r="K388">
        <f t="shared" si="49"/>
        <v>0</v>
      </c>
      <c r="L388">
        <f>VLOOKUP(H388, Key!$G$2:$J$54, 2)</f>
        <v>4</v>
      </c>
      <c r="M388">
        <f>VLOOKUP(J388, Key!$G$2:$J$54, 2)</f>
        <v>2</v>
      </c>
      <c r="N388">
        <f>VLOOKUP("*"&amp;G388&amp;"*",Key!$M$2:$N$6,2,FALSE)</f>
        <v>2</v>
      </c>
      <c r="O388">
        <f>VLOOKUP("*"&amp;G388&amp;"*",Key!$Q$2:$R$11,2,FALSE)</f>
        <v>5</v>
      </c>
      <c r="P388">
        <v>2777</v>
      </c>
      <c r="Q388" s="8">
        <v>35000000</v>
      </c>
      <c r="R388" t="s">
        <v>283</v>
      </c>
      <c r="S388">
        <f>VLOOKUP(R388, Key!$T$2:$U$27, 2, FALSE)</f>
        <v>4</v>
      </c>
      <c r="T388">
        <f t="shared" si="50"/>
        <v>0</v>
      </c>
      <c r="U388">
        <f>_xlfn.IFS(F388=2017, VLOOKUP(H388, 'State Pop'!$B$2:$F$55,5),F388=2016, VLOOKUP(H388, 'State Pop'!$B$2:$F$55,4), F388=2015, VLOOKUP(H388, 'State Pop'!$B$2:$F$55,3), F388=2014, VLOOKUP(H388, 'State Pop'!$B$2:$F$55,2))</f>
        <v>6794002</v>
      </c>
      <c r="V388" t="e">
        <f>_xlfn.IFS(C388=2014, _xlfn.IFS(D388=1, VLOOKUP(H388, Film_Workers!$B$2:$AR$55, 2, FALSE), D388=2, VLOOKUP(H388, Film_Workers!$B$2:$AR$55, 3, FALSE), D388=3, VLOOKUP(H388, Film_Workers!$B$2:$AR$55, 4, FALSE), D388=4, VLOOKUP(H388, Film_Workers!$B$2:$AR$55, 5, FALSE), D388=5, VLOOKUP(H388, Film_Workers!$B$2:$AR$55, 6, FALSE), D388=6, VLOOKUP(H388, Film_Workers!$B$2:$AR$55, 7, FALSE), D388=7, VLOOKUP(H388, Film_Workers!$B$2:$AR$55, 8, FALSE), D388=8, VLOOKUP(H388, Film_Workers!$B$2:$AR$55, 9, FALSE), D388=9, VLOOKUP(H388, Film_Workers!$B$2:$AR$55, 10, FALSE), D388=10, VLOOKUP(H388, Film_Workers!$B$2:$AR$55, 11, FALSE), D388=11, VLOOKUP(H388, Film_Workers!$B$2:$AR$55, 12, FALSE), D388=12, VLOOKUP(H388, Film_Workers!$B$2:$AR$55, 13, FALSE)), C388=2015, _xlfn.IFS(D388=1, VLOOKUP(H388, Film_Workers!$B$2:$AR$55, 14, FALSE), D388=2, VLOOKUP(H388, Film_Workers!$B$2:$AR$55, 15, FALSE), D388=3, VLOOKUP(H388, Film_Workers!$B$2:$AR$55, 16, FALSE), D388=4, VLOOKUP(H388, Film_Workers!$B$2:$AR$55, 17, FALSE), D388=5, VLOOKUP(H388, Film_Workers!$B$2:$AR$55, 18, FALSE), D388=6, VLOOKUP(H388, Film_Workers!$B$2:$AR$55, 19, FALSE), D388=7, VLOOKUP(H388, Film_Workers!$B$2:$AR$55, 20, FALSE), D388=8, VLOOKUP(H388, Film_Workers!$B$2:$AR$55, 21, FALSE), D388=9, VLOOKUP(H388, Film_Workers!$B$2:$AR$55, 22, FALSE), D388=10, VLOOKUP(H388, Film_Workers!$B$2:$AR$55, 23, FALSE), D388=11, VLOOKUP(H388, Film_Workers!$B$2:$AR$55, 24, FALSE), D388=12, VLOOKUP(H388, Film_Workers!$B$2:$AR$55, 25, FALSE)), C388=2016, _xlfn.IFS(D388=1, VLOOKUP(H388, Film_Workers!$B$2:$AR$55, 26, FALSE), D388=2, VLOOKUP(H388, Film_Workers!$B$2:$AR$55, 27, FALSE), D388=3, VLOOKUP(H388, Film_Workers!$B$2:$AR$55, 28, FALSE), D388=4, VLOOKUP(H388, Film_Workers!$B$2:$AR$55, 29, FALSE), D388=5, VLOOKUP(H388, Film_Workers!$B$2:$AR$55, 30, FALSE), D388=6, VLOOKUP(H388, Film_Workers!$B$2:$AR$55, 31, FALSE), D388=7, VLOOKUP(H388, Film_Workers!$B$2:$AR$55, 32, FALSE), D388=8, VLOOKUP(H388, Film_Workers!$B$2:$AR$55, 33, FALSE), D388=9, VLOOKUP(H388, Film_Workers!$B$2:$AR$55, 34, FALSE), D388=10, VLOOKUP(H388, Film_Workers!$B$2:$AR$55, 35, FALSE), D388=11, VLOOKUP(H388, Film_Workers!$B$2:$AR$55, 36, FALSE), D388=12, VLOOKUP(H388, Film_Workers!$B$2:$AR$55, 37, FALSE)), C388=2017, _xlfn.IFS(D388=1, VLOOKUP(H388, Film_Workers!$B$2:$AR$55, 38, FALSE), D388=2, VLOOKUP(H388, Film_Workers!$B$2:$AR$55, 39, FALSE), D388=3, VLOOKUP(H388, Film_Workers!$B$2:$AR$55, 40, FALSE), D388=4, VLOOKUP(H388, Film_Workers!$B$2:$AR$55, 41, FALSE), D388=5, VLOOKUP(H388, Film_Workers!$B$2:$AR$55, 42, FALSE), D388=6, VLOOKUP(H388, Film_Workers!$B$2:$AR$55, 43)))</f>
        <v>#N/A</v>
      </c>
      <c r="W388" t="e">
        <f>_xlfn.IFS(C388=2014, _xlfn.IFS(D388=1, VLOOKUP(H388, Priv_Workers!$B$2:$AR$55, 2, FALSE), D388=2, VLOOKUP(H388, Priv_Workers!$B$2:$AR$55, 3, FALSE), D388=3, VLOOKUP(H388, Priv_Workers!$B$2:$AR$55, 4, FALSE), D388=4, VLOOKUP(H388, Priv_Workers!$B$2:$AR$55, 5, FALSE), D388=5, VLOOKUP(H388, Priv_Workers!$B$2:$AR$55, 6, FALSE), D388=6, VLOOKUP(H388, Priv_Workers!$B$2:$AR$55, 7, FALSE), D388=7, VLOOKUP(H388, Priv_Workers!$B$2:$AR$55, 8, FALSE), D388=8, VLOOKUP(H388, Priv_Workers!$B$2:$AR$55, 9, FALSE), D388=9, VLOOKUP(H388, Priv_Workers!$B$2:$AR$55, 10, FALSE), D388=10, VLOOKUP(H388, Priv_Workers!$B$2:$AR$55, 11, FALSE), D388=11, VLOOKUP(H388, Priv_Workers!$B$2:$AR$55, 12, FALSE), D388=12, VLOOKUP(H388, Priv_Workers!$B$2:$AR$55, 13, FALSE)), C388=2015, _xlfn.IFS(D388=1, VLOOKUP(H388, Priv_Workers!$B$2:$AR$55, 14, FALSE), D388=2, VLOOKUP(H388, Priv_Workers!$B$2:$AR$55, 15, FALSE), D388=3, VLOOKUP(H388, Priv_Workers!$B$2:$AR$55, 16, FALSE), D388=4, VLOOKUP(H388, Priv_Workers!$B$2:$AR$55, 17, FALSE), D388=5, VLOOKUP(H388, Priv_Workers!$B$2:$AR$55, 18, FALSE), D388=6, VLOOKUP(H388, Priv_Workers!$B$2:$AR$55, 19, FALSE), D388=7, VLOOKUP(H388, Priv_Workers!$B$2:$AR$55, 20, FALSE), D388=8, VLOOKUP(H388, Priv_Workers!$B$2:$AR$55, 21, FALSE), D388=9, VLOOKUP(H388, Priv_Workers!$B$2:$AR$55, 22, FALSE), D388=10, VLOOKUP(H388, Priv_Workers!$B$2:$AR$55, 23, FALSE), D388=11, VLOOKUP(H388, Priv_Workers!$B$2:$AR$55, 24, FALSE), D388=12, VLOOKUP(H388, Priv_Workers!$B$2:$AR$55, 25, FALSE)), C388=2016, _xlfn.IFS(D388=1, VLOOKUP(H388, Priv_Workers!$B$2:$AR$55, 26, FALSE), D388=2, VLOOKUP(H388, Priv_Workers!$B$2:$AR$55, 27, FALSE), D388=3, VLOOKUP(H388, Priv_Workers!$B$2:$AR$55, 28, FALSE), D388=4, VLOOKUP(H388, Priv_Workers!$B$2:$AR$55, 29, FALSE), D388=5, VLOOKUP(H388, Priv_Workers!$B$2:$AR$55, 30, FALSE), D388=6, VLOOKUP(H388, Priv_Workers!$B$2:$AR$55, 31, FALSE), D388=7, VLOOKUP(H388, Priv_Workers!$B$2:$AR$55, 32, FALSE), D388=8, VLOOKUP(H388, Priv_Workers!$B$2:$AR$55, 33, FALSE), D388=9, VLOOKUP(H388, Priv_Workers!$B$2:$AR$55, 34, FALSE), D388=10, VLOOKUP(H388, Priv_Workers!$B$2:$AR$55, 35, FALSE), D388=11, VLOOKUP(H388, Priv_Workers!$B$2:$AR$55, 36, FALSE), D388=12, VLOOKUP(H388, Priv_Workers!$B$2:$AR$55, 37, FALSE)), C388=2017, _xlfn.IFS(D388=1, VLOOKUP(H388, Priv_Workers!$B$2:$AR$55, 38, FALSE), D388=2, VLOOKUP(H388, Priv_Workers!$B$2:$AR$55, 39, FALSE), D388=3, VLOOKUP(H388, Priv_Workers!$B$2:$AR$55, 40, FALSE), D388=4, VLOOKUP(H388, Priv_Workers!$B$2:$AR$55, 41, FALSE), D388=5, VLOOKUP(H388, Priv_Workers!$B$2:$AR$55, 42, FALSE), D388=6, VLOOKUP(H388, Priv_Workers!$B$2:$AR$55, 43)))</f>
        <v>#N/A</v>
      </c>
      <c r="X388" s="15" t="e">
        <f t="shared" si="51"/>
        <v>#N/A</v>
      </c>
      <c r="Y388" s="8" t="e">
        <f>_xlfn.IFS(C388=2014, _xlfn.IFS(E388=1, VLOOKUP(H388, Wage_Info!$B$2:$AD$55, 2, FALSE), E388=2, VLOOKUP(H388, Wage_Info!$B$2:$AD$55, 3, FALSE), E388=3, VLOOKUP(H388, Wage_Info!$B$2:$AD$55, 4, FALSE), E388=4, VLOOKUP(H388, Wage_Info!$B$2:$AD$55, 5, FALSE)), C388=2015, _xlfn.IFS(E388=1, VLOOKUP(H388, Wage_Info!$B$2:$AD$55, 6, FALSE), E388=2, VLOOKUP(H388, Wage_Info!$B$2:$AD$55, 7, FALSE), E388=3, VLOOKUP(H388, Wage_Info!$B$2:$AD$55, 8, FALSE), E388=4, VLOOKUP(H388, Wage_Info!$B$2:$AD$55, 9, FALSE)), C388=2016, _xlfn.IFS(E388=1, VLOOKUP(H388, Wage_Info!$B$2:$AD$55, 10, FALSE), E388=2, VLOOKUP(H388, Wage_Info!$B$2:$AD$55, 11, FALSE), E388=3, VLOOKUP(H388, Wage_Info!$B$2:$AD$55, 12, FALSE), E388=4, VLOOKUP(H388, Wage_Info!$B$2:$AD$55, 13, FALSE)), C388=2017, _xlfn.IFS(E388=1, VLOOKUP(H388, Wage_Info!$B$2:$AD$55, 14, FALSE), E388=2, VLOOKUP(H388, Wage_Info!$B$2:$AD$55, 15, FALSE)))</f>
        <v>#N/A</v>
      </c>
      <c r="Z388" s="8" t="e">
        <f>_xlfn.IFS(C388=2014, _xlfn.IFS(E388=1, VLOOKUP(H388, Wage_Info!$B$2:$AD$55, 16, FALSE), E388=2, VLOOKUP(H388, Wage_Info!$B$2:$AD$55, 17, FALSE), E388=3, VLOOKUP(H388, Wage_Info!$B$2:$AD$55, 18, FALSE), E388=4, VLOOKUP(H388, Wage_Info!$B$2:$AD$55, 19, FALSE)), C388=2015, _xlfn.IFS(E388=1, VLOOKUP(H388, Wage_Info!$B$2:$AD$55, 20, FALSE), E388=2, VLOOKUP(H388, Wage_Info!$B$2:$AD$55, 21, FALSE), E388=3, VLOOKUP(H388, Wage_Info!$B$2:$AD$55, 22, FALSE), E388=4, VLOOKUP(H388, Wage_Info!$B$2:$AD$55, 23, FALSE)), C388=2016, _xlfn.IFS(E388=1, VLOOKUP(H388, Wage_Info!$B$2:$AD$55, 24, FALSE), E388=2, VLOOKUP(H388, Wage_Info!$B$2:$AD$55, 25, FALSE), E388=3, VLOOKUP(H388, Wage_Info!$B$2:$AD$55, 26, FALSE), E388=4, VLOOKUP(H388, Wage_Info!$B$2:$AD$55, 27, FALSE)), C388=2017, _xlfn.IFS(E388=1, VLOOKUP(H388, Wage_Info!$B$2:$AD$55, 28, FALSE), E388=2, VLOOKUP(H388, Wage_Info!$B$2:$AD$55, 29, FALSE)))</f>
        <v>#N/A</v>
      </c>
      <c r="AA388" s="16" t="e">
        <f t="shared" si="52"/>
        <v>#N/A</v>
      </c>
      <c r="AB388">
        <f>Key!C409</f>
        <v>1</v>
      </c>
      <c r="AC388">
        <f t="shared" si="53"/>
        <v>0</v>
      </c>
      <c r="AD388">
        <f t="shared" si="54"/>
        <v>0</v>
      </c>
      <c r="AE388">
        <f t="shared" si="55"/>
        <v>0</v>
      </c>
    </row>
    <row r="389" spans="1:31" x14ac:dyDescent="0.3">
      <c r="A389">
        <v>127</v>
      </c>
      <c r="B389">
        <v>127</v>
      </c>
      <c r="C389">
        <v>2013</v>
      </c>
      <c r="D389">
        <v>12</v>
      </c>
      <c r="E389">
        <f t="shared" si="48"/>
        <v>4</v>
      </c>
      <c r="F389">
        <v>2016</v>
      </c>
      <c r="G389" t="s">
        <v>187</v>
      </c>
      <c r="H389" s="13">
        <f>VALUE(IF(G389="foreign",53,SUBSTITUTE(G389,G389,VLOOKUP(G389,Key!$F$2:$G$55,2,))))</f>
        <v>53</v>
      </c>
      <c r="I389" t="s">
        <v>187</v>
      </c>
      <c r="J389">
        <f>VALUE(_xlfn.IFS(I389="foreign",53,I389="fictional",54,NOT(OR(I389="foreign",I389="fictional")),SUBSTITUTE(I389,I389,VLOOKUP(I389,Key!$F$2:$G$55,2,))))</f>
        <v>53</v>
      </c>
      <c r="K389">
        <f t="shared" si="49"/>
        <v>1</v>
      </c>
      <c r="L389">
        <f>VLOOKUP(H389, Key!$G$2:$J$54, 2)</f>
        <v>0</v>
      </c>
      <c r="M389">
        <f>VLOOKUP(J389, Key!$G$2:$J$54, 2)</f>
        <v>0</v>
      </c>
      <c r="N389">
        <f>VLOOKUP("*"&amp;G389&amp;"*",Key!$M$2:$N$6,2,FALSE)</f>
        <v>0</v>
      </c>
      <c r="O389">
        <f>VLOOKUP("*"&amp;G389&amp;"*",Key!$Q$2:$R$11,2,FALSE)</f>
        <v>0</v>
      </c>
      <c r="P389">
        <v>2011</v>
      </c>
      <c r="Q389" s="8">
        <v>20000000</v>
      </c>
      <c r="R389" t="s">
        <v>337</v>
      </c>
      <c r="S389">
        <f>VLOOKUP(R389, Key!$T$2:$U$16, 2, FALSE)</f>
        <v>15</v>
      </c>
      <c r="T389">
        <f t="shared" si="50"/>
        <v>1</v>
      </c>
      <c r="U389">
        <f>_xlfn.IFS(F389=2017, VLOOKUP(H389, 'State Pop'!$B$2:$F$55,5),F389=2016, VLOOKUP(H389, 'State Pop'!$B$2:$F$55,4), F389=2015, VLOOKUP(H389, 'State Pop'!$B$2:$F$55,3), F389=2014, VLOOKUP(H389, 'State Pop'!$B$2:$F$55,2))</f>
        <v>0</v>
      </c>
      <c r="V389" t="e">
        <f>_xlfn.IFS(C389=2014, _xlfn.IFS(D389=1, VLOOKUP(H389, Film_Workers!$B$2:$AR$55, 2, FALSE), D389=2, VLOOKUP(H389, Film_Workers!$B$2:$AR$55, 3, FALSE), D389=3, VLOOKUP(H389, Film_Workers!$B$2:$AR$55, 4, FALSE), D389=4, VLOOKUP(H389, Film_Workers!$B$2:$AR$55, 5, FALSE), D389=5, VLOOKUP(H389, Film_Workers!$B$2:$AR$55, 6, FALSE), D389=6, VLOOKUP(H389, Film_Workers!$B$2:$AR$55, 7, FALSE), D389=7, VLOOKUP(H389, Film_Workers!$B$2:$AR$55, 8, FALSE), D389=8, VLOOKUP(H389, Film_Workers!$B$2:$AR$55, 9, FALSE), D389=9, VLOOKUP(H389, Film_Workers!$B$2:$AR$55, 10, FALSE), D389=10, VLOOKUP(H389, Film_Workers!$B$2:$AR$55, 11, FALSE), D389=11, VLOOKUP(H389, Film_Workers!$B$2:$AR$55, 12, FALSE), D389=12, VLOOKUP(H389, Film_Workers!$B$2:$AR$55, 13, FALSE)), C389=2015, _xlfn.IFS(D389=1, VLOOKUP(H389, Film_Workers!$B$2:$AR$55, 14, FALSE), D389=2, VLOOKUP(H389, Film_Workers!$B$2:$AR$55, 15, FALSE), D389=3, VLOOKUP(H389, Film_Workers!$B$2:$AR$55, 16, FALSE), D389=4, VLOOKUP(H389, Film_Workers!$B$2:$AR$55, 17, FALSE), D389=5, VLOOKUP(H389, Film_Workers!$B$2:$AR$55, 18, FALSE), D389=6, VLOOKUP(H389, Film_Workers!$B$2:$AR$55, 19, FALSE), D389=7, VLOOKUP(H389, Film_Workers!$B$2:$AR$55, 20, FALSE), D389=8, VLOOKUP(H389, Film_Workers!$B$2:$AR$55, 21, FALSE), D389=9, VLOOKUP(H389, Film_Workers!$B$2:$AR$55, 22, FALSE), D389=10, VLOOKUP(H389, Film_Workers!$B$2:$AR$55, 23, FALSE), D389=11, VLOOKUP(H389, Film_Workers!$B$2:$AR$55, 24, FALSE), D389=12, VLOOKUP(H389, Film_Workers!$B$2:$AR$55, 25, FALSE)), C389=2016, _xlfn.IFS(D389=1, VLOOKUP(H389, Film_Workers!$B$2:$AR$55, 26, FALSE), D389=2, VLOOKUP(H389, Film_Workers!$B$2:$AR$55, 27, FALSE), D389=3, VLOOKUP(H389, Film_Workers!$B$2:$AR$55, 28, FALSE), D389=4, VLOOKUP(H389, Film_Workers!$B$2:$AR$55, 29, FALSE), D389=5, VLOOKUP(H389, Film_Workers!$B$2:$AR$55, 30, FALSE), D389=6, VLOOKUP(H389, Film_Workers!$B$2:$AR$55, 31, FALSE), D389=7, VLOOKUP(H389, Film_Workers!$B$2:$AR$55, 32, FALSE), D389=8, VLOOKUP(H389, Film_Workers!$B$2:$AR$55, 33, FALSE), D389=9, VLOOKUP(H389, Film_Workers!$B$2:$AR$55, 34, FALSE), D389=10, VLOOKUP(H389, Film_Workers!$B$2:$AR$55, 35, FALSE), D389=11, VLOOKUP(H389, Film_Workers!$B$2:$AR$55, 36, FALSE), D389=12, VLOOKUP(H389, Film_Workers!$B$2:$AR$55, 37, FALSE)), C389=2017, _xlfn.IFS(D389=1, VLOOKUP(H389, Film_Workers!$B$2:$AR$55, 38, FALSE), D389=2, VLOOKUP(H389, Film_Workers!$B$2:$AR$55, 39, FALSE), D389=3, VLOOKUP(H389, Film_Workers!$B$2:$AR$55, 40, FALSE), D389=4, VLOOKUP(H389, Film_Workers!$B$2:$AR$55, 41, FALSE), D389=5, VLOOKUP(H389, Film_Workers!$B$2:$AR$55, 42, FALSE), D389=6, VLOOKUP(H389, Film_Workers!$B$2:$AR$55, 43)))</f>
        <v>#N/A</v>
      </c>
      <c r="W389" t="e">
        <f>_xlfn.IFS(C389=2014, _xlfn.IFS(D389=1, VLOOKUP(H389, Priv_Workers!$B$2:$AR$55, 2, FALSE), D389=2, VLOOKUP(H389, Priv_Workers!$B$2:$AR$55, 3, FALSE), D389=3, VLOOKUP(H389, Priv_Workers!$B$2:$AR$55, 4, FALSE), D389=4, VLOOKUP(H389, Priv_Workers!$B$2:$AR$55, 5, FALSE), D389=5, VLOOKUP(H389, Priv_Workers!$B$2:$AR$55, 6, FALSE), D389=6, VLOOKUP(H389, Priv_Workers!$B$2:$AR$55, 7, FALSE), D389=7, VLOOKUP(H389, Priv_Workers!$B$2:$AR$55, 8, FALSE), D389=8, VLOOKUP(H389, Priv_Workers!$B$2:$AR$55, 9, FALSE), D389=9, VLOOKUP(H389, Priv_Workers!$B$2:$AR$55, 10, FALSE), D389=10, VLOOKUP(H389, Priv_Workers!$B$2:$AR$55, 11, FALSE), D389=11, VLOOKUP(H389, Priv_Workers!$B$2:$AR$55, 12, FALSE), D389=12, VLOOKUP(H389, Priv_Workers!$B$2:$AR$55, 13, FALSE)), C389=2015, _xlfn.IFS(D389=1, VLOOKUP(H389, Priv_Workers!$B$2:$AR$55, 14, FALSE), D389=2, VLOOKUP(H389, Priv_Workers!$B$2:$AR$55, 15, FALSE), D389=3, VLOOKUP(H389, Priv_Workers!$B$2:$AR$55, 16, FALSE), D389=4, VLOOKUP(H389, Priv_Workers!$B$2:$AR$55, 17, FALSE), D389=5, VLOOKUP(H389, Priv_Workers!$B$2:$AR$55, 18, FALSE), D389=6, VLOOKUP(H389, Priv_Workers!$B$2:$AR$55, 19, FALSE), D389=7, VLOOKUP(H389, Priv_Workers!$B$2:$AR$55, 20, FALSE), D389=8, VLOOKUP(H389, Priv_Workers!$B$2:$AR$55, 21, FALSE), D389=9, VLOOKUP(H389, Priv_Workers!$B$2:$AR$55, 22, FALSE), D389=10, VLOOKUP(H389, Priv_Workers!$B$2:$AR$55, 23, FALSE), D389=11, VLOOKUP(H389, Priv_Workers!$B$2:$AR$55, 24, FALSE), D389=12, VLOOKUP(H389, Priv_Workers!$B$2:$AR$55, 25, FALSE)), C389=2016, _xlfn.IFS(D389=1, VLOOKUP(H389, Priv_Workers!$B$2:$AR$55, 26, FALSE), D389=2, VLOOKUP(H389, Priv_Workers!$B$2:$AR$55, 27, FALSE), D389=3, VLOOKUP(H389, Priv_Workers!$B$2:$AR$55, 28, FALSE), D389=4, VLOOKUP(H389, Priv_Workers!$B$2:$AR$55, 29, FALSE), D389=5, VLOOKUP(H389, Priv_Workers!$B$2:$AR$55, 30, FALSE), D389=6, VLOOKUP(H389, Priv_Workers!$B$2:$AR$55, 31, FALSE), D389=7, VLOOKUP(H389, Priv_Workers!$B$2:$AR$55, 32, FALSE), D389=8, VLOOKUP(H389, Priv_Workers!$B$2:$AR$55, 33, FALSE), D389=9, VLOOKUP(H389, Priv_Workers!$B$2:$AR$55, 34, FALSE), D389=10, VLOOKUP(H389, Priv_Workers!$B$2:$AR$55, 35, FALSE), D389=11, VLOOKUP(H389, Priv_Workers!$B$2:$AR$55, 36, FALSE), D389=12, VLOOKUP(H389, Priv_Workers!$B$2:$AR$55, 37, FALSE)), C389=2017, _xlfn.IFS(D389=1, VLOOKUP(H389, Priv_Workers!$B$2:$AR$55, 38, FALSE), D389=2, VLOOKUP(H389, Priv_Workers!$B$2:$AR$55, 39, FALSE), D389=3, VLOOKUP(H389, Priv_Workers!$B$2:$AR$55, 40, FALSE), D389=4, VLOOKUP(H389, Priv_Workers!$B$2:$AR$55, 41, FALSE), D389=5, VLOOKUP(H389, Priv_Workers!$B$2:$AR$55, 42, FALSE), D389=6, VLOOKUP(H389, Priv_Workers!$B$2:$AR$55, 43)))</f>
        <v>#N/A</v>
      </c>
      <c r="X389" s="15" t="e">
        <f t="shared" si="51"/>
        <v>#N/A</v>
      </c>
      <c r="Y389" s="8" t="e">
        <f>_xlfn.IFS(C389=2014, _xlfn.IFS(E389=1, VLOOKUP(H389, Wage_Info!$B$2:$AD$55, 2, FALSE), E389=2, VLOOKUP(H389, Wage_Info!$B$2:$AD$55, 3, FALSE), E389=3, VLOOKUP(H389, Wage_Info!$B$2:$AD$55, 4, FALSE), E389=4, VLOOKUP(H389, Wage_Info!$B$2:$AD$55, 5, FALSE)), C389=2015, _xlfn.IFS(E389=1, VLOOKUP(H389, Wage_Info!$B$2:$AD$55, 6, FALSE), E389=2, VLOOKUP(H389, Wage_Info!$B$2:$AD$55, 7, FALSE), E389=3, VLOOKUP(H389, Wage_Info!$B$2:$AD$55, 8, FALSE), E389=4, VLOOKUP(H389, Wage_Info!$B$2:$AD$55, 9, FALSE)), C389=2016, _xlfn.IFS(E389=1, VLOOKUP(H389, Wage_Info!$B$2:$AD$55, 10, FALSE), E389=2, VLOOKUP(H389, Wage_Info!$B$2:$AD$55, 11, FALSE), E389=3, VLOOKUP(H389, Wage_Info!$B$2:$AD$55, 12, FALSE), E389=4, VLOOKUP(H389, Wage_Info!$B$2:$AD$55, 13, FALSE)), C389=2017, _xlfn.IFS(E389=1, VLOOKUP(H389, Wage_Info!$B$2:$AD$55, 14, FALSE), E389=2, VLOOKUP(H389, Wage_Info!$B$2:$AD$55, 15, FALSE)))</f>
        <v>#N/A</v>
      </c>
      <c r="Z389" s="8" t="e">
        <f>_xlfn.IFS(C389=2014, _xlfn.IFS(E389=1, VLOOKUP(H389, Wage_Info!$B$2:$AD$55, 16, FALSE), E389=2, VLOOKUP(H389, Wage_Info!$B$2:$AD$55, 17, FALSE), E389=3, VLOOKUP(H389, Wage_Info!$B$2:$AD$55, 18, FALSE), E389=4, VLOOKUP(H389, Wage_Info!$B$2:$AD$55, 19, FALSE)), C389=2015, _xlfn.IFS(E389=1, VLOOKUP(H389, Wage_Info!$B$2:$AD$55, 20, FALSE), E389=2, VLOOKUP(H389, Wage_Info!$B$2:$AD$55, 21, FALSE), E389=3, VLOOKUP(H389, Wage_Info!$B$2:$AD$55, 22, FALSE), E389=4, VLOOKUP(H389, Wage_Info!$B$2:$AD$55, 23, FALSE)), C389=2016, _xlfn.IFS(E389=1, VLOOKUP(H389, Wage_Info!$B$2:$AD$55, 24, FALSE), E389=2, VLOOKUP(H389, Wage_Info!$B$2:$AD$55, 25, FALSE), E389=3, VLOOKUP(H389, Wage_Info!$B$2:$AD$55, 26, FALSE), E389=4, VLOOKUP(H389, Wage_Info!$B$2:$AD$55, 27, FALSE)), C389=2017, _xlfn.IFS(E389=1, VLOOKUP(H389, Wage_Info!$B$2:$AD$55, 28, FALSE), E389=2, VLOOKUP(H389, Wage_Info!$B$2:$AD$55, 29, FALSE)))</f>
        <v>#N/A</v>
      </c>
      <c r="AA389" s="16" t="e">
        <f t="shared" si="52"/>
        <v>#N/A</v>
      </c>
      <c r="AB389">
        <f>Key!C128</f>
        <v>1</v>
      </c>
      <c r="AC389">
        <f t="shared" si="53"/>
        <v>0</v>
      </c>
      <c r="AD389">
        <f t="shared" si="54"/>
        <v>0</v>
      </c>
      <c r="AE389">
        <f t="shared" si="55"/>
        <v>0</v>
      </c>
    </row>
    <row r="390" spans="1:31" x14ac:dyDescent="0.3">
      <c r="A390">
        <v>351</v>
      </c>
      <c r="B390">
        <v>31</v>
      </c>
      <c r="C390">
        <v>2013</v>
      </c>
      <c r="D390">
        <v>12</v>
      </c>
      <c r="E390">
        <f t="shared" si="48"/>
        <v>4</v>
      </c>
      <c r="F390">
        <v>2015</v>
      </c>
      <c r="G390" t="s">
        <v>282</v>
      </c>
      <c r="H390" s="13">
        <f>VALUE(IF(G390="foreign",53,SUBSTITUTE(G390,G390,VLOOKUP(G390,Key!$F$2:$G$55,2,))))</f>
        <v>53</v>
      </c>
      <c r="I390" t="s">
        <v>335</v>
      </c>
      <c r="J390">
        <f>VALUE(_xlfn.IFS(I390="foreign",53,I390="fictional",54,NOT(OR(I390="foreign",I390="fictional")),SUBSTITUTE(I390,I390,VLOOKUP(I390,Key!$F$2:$G$55,2,))))</f>
        <v>48</v>
      </c>
      <c r="K390">
        <f t="shared" si="49"/>
        <v>0</v>
      </c>
      <c r="L390">
        <f>VLOOKUP(H390, Key!$G$2:$J$54, 2)</f>
        <v>0</v>
      </c>
      <c r="M390">
        <f>VLOOKUP(J390, Key!$G$2:$J$54, 2)</f>
        <v>2</v>
      </c>
      <c r="N390">
        <f>VLOOKUP("*"&amp;G390&amp;"*",Key!$M$2:$N$6,2,FALSE)</f>
        <v>0</v>
      </c>
      <c r="O390">
        <f>VLOOKUP("*"&amp;G390&amp;"*",Key!$Q$2:$R$11,2,FALSE)</f>
        <v>0</v>
      </c>
      <c r="P390">
        <v>3655</v>
      </c>
      <c r="Q390" s="8">
        <v>40000000</v>
      </c>
      <c r="R390" t="s">
        <v>174</v>
      </c>
      <c r="S390">
        <f>VLOOKUP(R390, Key!$T$2:$U$27, 2, FALSE)</f>
        <v>1</v>
      </c>
      <c r="T390">
        <f t="shared" si="50"/>
        <v>0</v>
      </c>
      <c r="U390">
        <f>_xlfn.IFS(F390=2017, VLOOKUP(H390, 'State Pop'!$B$2:$F$55,5),F390=2016, VLOOKUP(H390, 'State Pop'!$B$2:$F$55,4), F390=2015, VLOOKUP(H390, 'State Pop'!$B$2:$F$55,3), F390=2014, VLOOKUP(H390, 'State Pop'!$B$2:$F$55,2))</f>
        <v>0</v>
      </c>
      <c r="V390" t="e">
        <f>_xlfn.IFS(C390=2014, _xlfn.IFS(D390=1, VLOOKUP(H390, Film_Workers!$B$2:$AR$55, 2, FALSE), D390=2, VLOOKUP(H390, Film_Workers!$B$2:$AR$55, 3, FALSE), D390=3, VLOOKUP(H390, Film_Workers!$B$2:$AR$55, 4, FALSE), D390=4, VLOOKUP(H390, Film_Workers!$B$2:$AR$55, 5, FALSE), D390=5, VLOOKUP(H390, Film_Workers!$B$2:$AR$55, 6, FALSE), D390=6, VLOOKUP(H390, Film_Workers!$B$2:$AR$55, 7, FALSE), D390=7, VLOOKUP(H390, Film_Workers!$B$2:$AR$55, 8, FALSE), D390=8, VLOOKUP(H390, Film_Workers!$B$2:$AR$55, 9, FALSE), D390=9, VLOOKUP(H390, Film_Workers!$B$2:$AR$55, 10, FALSE), D390=10, VLOOKUP(H390, Film_Workers!$B$2:$AR$55, 11, FALSE), D390=11, VLOOKUP(H390, Film_Workers!$B$2:$AR$55, 12, FALSE), D390=12, VLOOKUP(H390, Film_Workers!$B$2:$AR$55, 13, FALSE)), C390=2015, _xlfn.IFS(D390=1, VLOOKUP(H390, Film_Workers!$B$2:$AR$55, 14, FALSE), D390=2, VLOOKUP(H390, Film_Workers!$B$2:$AR$55, 15, FALSE), D390=3, VLOOKUP(H390, Film_Workers!$B$2:$AR$55, 16, FALSE), D390=4, VLOOKUP(H390, Film_Workers!$B$2:$AR$55, 17, FALSE), D390=5, VLOOKUP(H390, Film_Workers!$B$2:$AR$55, 18, FALSE), D390=6, VLOOKUP(H390, Film_Workers!$B$2:$AR$55, 19, FALSE), D390=7, VLOOKUP(H390, Film_Workers!$B$2:$AR$55, 20, FALSE), D390=8, VLOOKUP(H390, Film_Workers!$B$2:$AR$55, 21, FALSE), D390=9, VLOOKUP(H390, Film_Workers!$B$2:$AR$55, 22, FALSE), D390=10, VLOOKUP(H390, Film_Workers!$B$2:$AR$55, 23, FALSE), D390=11, VLOOKUP(H390, Film_Workers!$B$2:$AR$55, 24, FALSE), D390=12, VLOOKUP(H390, Film_Workers!$B$2:$AR$55, 25, FALSE)), C390=2016, _xlfn.IFS(D390=1, VLOOKUP(H390, Film_Workers!$B$2:$AR$55, 26, FALSE), D390=2, VLOOKUP(H390, Film_Workers!$B$2:$AR$55, 27, FALSE), D390=3, VLOOKUP(H390, Film_Workers!$B$2:$AR$55, 28, FALSE), D390=4, VLOOKUP(H390, Film_Workers!$B$2:$AR$55, 29, FALSE), D390=5, VLOOKUP(H390, Film_Workers!$B$2:$AR$55, 30, FALSE), D390=6, VLOOKUP(H390, Film_Workers!$B$2:$AR$55, 31, FALSE), D390=7, VLOOKUP(H390, Film_Workers!$B$2:$AR$55, 32, FALSE), D390=8, VLOOKUP(H390, Film_Workers!$B$2:$AR$55, 33, FALSE), D390=9, VLOOKUP(H390, Film_Workers!$B$2:$AR$55, 34, FALSE), D390=10, VLOOKUP(H390, Film_Workers!$B$2:$AR$55, 35, FALSE), D390=11, VLOOKUP(H390, Film_Workers!$B$2:$AR$55, 36, FALSE), D390=12, VLOOKUP(H390, Film_Workers!$B$2:$AR$55, 37, FALSE)), C390=2017, _xlfn.IFS(D390=1, VLOOKUP(H390, Film_Workers!$B$2:$AR$55, 38, FALSE), D390=2, VLOOKUP(H390, Film_Workers!$B$2:$AR$55, 39, FALSE), D390=3, VLOOKUP(H390, Film_Workers!$B$2:$AR$55, 40, FALSE), D390=4, VLOOKUP(H390, Film_Workers!$B$2:$AR$55, 41, FALSE), D390=5, VLOOKUP(H390, Film_Workers!$B$2:$AR$55, 42, FALSE), D390=6, VLOOKUP(H390, Film_Workers!$B$2:$AR$55, 43)))</f>
        <v>#N/A</v>
      </c>
      <c r="W390" t="e">
        <f>_xlfn.IFS(C390=2014, _xlfn.IFS(D390=1, VLOOKUP(H390, Priv_Workers!$B$2:$AR$55, 2, FALSE), D390=2, VLOOKUP(H390, Priv_Workers!$B$2:$AR$55, 3, FALSE), D390=3, VLOOKUP(H390, Priv_Workers!$B$2:$AR$55, 4, FALSE), D390=4, VLOOKUP(H390, Priv_Workers!$B$2:$AR$55, 5, FALSE), D390=5, VLOOKUP(H390, Priv_Workers!$B$2:$AR$55, 6, FALSE), D390=6, VLOOKUP(H390, Priv_Workers!$B$2:$AR$55, 7, FALSE), D390=7, VLOOKUP(H390, Priv_Workers!$B$2:$AR$55, 8, FALSE), D390=8, VLOOKUP(H390, Priv_Workers!$B$2:$AR$55, 9, FALSE), D390=9, VLOOKUP(H390, Priv_Workers!$B$2:$AR$55, 10, FALSE), D390=10, VLOOKUP(H390, Priv_Workers!$B$2:$AR$55, 11, FALSE), D390=11, VLOOKUP(H390, Priv_Workers!$B$2:$AR$55, 12, FALSE), D390=12, VLOOKUP(H390, Priv_Workers!$B$2:$AR$55, 13, FALSE)), C390=2015, _xlfn.IFS(D390=1, VLOOKUP(H390, Priv_Workers!$B$2:$AR$55, 14, FALSE), D390=2, VLOOKUP(H390, Priv_Workers!$B$2:$AR$55, 15, FALSE), D390=3, VLOOKUP(H390, Priv_Workers!$B$2:$AR$55, 16, FALSE), D390=4, VLOOKUP(H390, Priv_Workers!$B$2:$AR$55, 17, FALSE), D390=5, VLOOKUP(H390, Priv_Workers!$B$2:$AR$55, 18, FALSE), D390=6, VLOOKUP(H390, Priv_Workers!$B$2:$AR$55, 19, FALSE), D390=7, VLOOKUP(H390, Priv_Workers!$B$2:$AR$55, 20, FALSE), D390=8, VLOOKUP(H390, Priv_Workers!$B$2:$AR$55, 21, FALSE), D390=9, VLOOKUP(H390, Priv_Workers!$B$2:$AR$55, 22, FALSE), D390=10, VLOOKUP(H390, Priv_Workers!$B$2:$AR$55, 23, FALSE), D390=11, VLOOKUP(H390, Priv_Workers!$B$2:$AR$55, 24, FALSE), D390=12, VLOOKUP(H390, Priv_Workers!$B$2:$AR$55, 25, FALSE)), C390=2016, _xlfn.IFS(D390=1, VLOOKUP(H390, Priv_Workers!$B$2:$AR$55, 26, FALSE), D390=2, VLOOKUP(H390, Priv_Workers!$B$2:$AR$55, 27, FALSE), D390=3, VLOOKUP(H390, Priv_Workers!$B$2:$AR$55, 28, FALSE), D390=4, VLOOKUP(H390, Priv_Workers!$B$2:$AR$55, 29, FALSE), D390=5, VLOOKUP(H390, Priv_Workers!$B$2:$AR$55, 30, FALSE), D390=6, VLOOKUP(H390, Priv_Workers!$B$2:$AR$55, 31, FALSE), D390=7, VLOOKUP(H390, Priv_Workers!$B$2:$AR$55, 32, FALSE), D390=8, VLOOKUP(H390, Priv_Workers!$B$2:$AR$55, 33, FALSE), D390=9, VLOOKUP(H390, Priv_Workers!$B$2:$AR$55, 34, FALSE), D390=10, VLOOKUP(H390, Priv_Workers!$B$2:$AR$55, 35, FALSE), D390=11, VLOOKUP(H390, Priv_Workers!$B$2:$AR$55, 36, FALSE), D390=12, VLOOKUP(H390, Priv_Workers!$B$2:$AR$55, 37, FALSE)), C390=2017, _xlfn.IFS(D390=1, VLOOKUP(H390, Priv_Workers!$B$2:$AR$55, 38, FALSE), D390=2, VLOOKUP(H390, Priv_Workers!$B$2:$AR$55, 39, FALSE), D390=3, VLOOKUP(H390, Priv_Workers!$B$2:$AR$55, 40, FALSE), D390=4, VLOOKUP(H390, Priv_Workers!$B$2:$AR$55, 41, FALSE), D390=5, VLOOKUP(H390, Priv_Workers!$B$2:$AR$55, 42, FALSE), D390=6, VLOOKUP(H390, Priv_Workers!$B$2:$AR$55, 43)))</f>
        <v>#N/A</v>
      </c>
      <c r="X390" s="15" t="e">
        <f t="shared" si="51"/>
        <v>#N/A</v>
      </c>
      <c r="Y390" s="8" t="e">
        <f>_xlfn.IFS(C390=2014, _xlfn.IFS(E390=1, VLOOKUP(H390, Wage_Info!$B$2:$AD$55, 2, FALSE), E390=2, VLOOKUP(H390, Wage_Info!$B$2:$AD$55, 3, FALSE), E390=3, VLOOKUP(H390, Wage_Info!$B$2:$AD$55, 4, FALSE), E390=4, VLOOKUP(H390, Wage_Info!$B$2:$AD$55, 5, FALSE)), C390=2015, _xlfn.IFS(E390=1, VLOOKUP(H390, Wage_Info!$B$2:$AD$55, 6, FALSE), E390=2, VLOOKUP(H390, Wage_Info!$B$2:$AD$55, 7, FALSE), E390=3, VLOOKUP(H390, Wage_Info!$B$2:$AD$55, 8, FALSE), E390=4, VLOOKUP(H390, Wage_Info!$B$2:$AD$55, 9, FALSE)), C390=2016, _xlfn.IFS(E390=1, VLOOKUP(H390, Wage_Info!$B$2:$AD$55, 10, FALSE), E390=2, VLOOKUP(H390, Wage_Info!$B$2:$AD$55, 11, FALSE), E390=3, VLOOKUP(H390, Wage_Info!$B$2:$AD$55, 12, FALSE), E390=4, VLOOKUP(H390, Wage_Info!$B$2:$AD$55, 13, FALSE)), C390=2017, _xlfn.IFS(E390=1, VLOOKUP(H390, Wage_Info!$B$2:$AD$55, 14, FALSE), E390=2, VLOOKUP(H390, Wage_Info!$B$2:$AD$55, 15, FALSE)))</f>
        <v>#N/A</v>
      </c>
      <c r="Z390" s="8" t="e">
        <f>_xlfn.IFS(C390=2014, _xlfn.IFS(E390=1, VLOOKUP(H390, Wage_Info!$B$2:$AD$55, 16, FALSE), E390=2, VLOOKUP(H390, Wage_Info!$B$2:$AD$55, 17, FALSE), E390=3, VLOOKUP(H390, Wage_Info!$B$2:$AD$55, 18, FALSE), E390=4, VLOOKUP(H390, Wage_Info!$B$2:$AD$55, 19, FALSE)), C390=2015, _xlfn.IFS(E390=1, VLOOKUP(H390, Wage_Info!$B$2:$AD$55, 20, FALSE), E390=2, VLOOKUP(H390, Wage_Info!$B$2:$AD$55, 21, FALSE), E390=3, VLOOKUP(H390, Wage_Info!$B$2:$AD$55, 22, FALSE), E390=4, VLOOKUP(H390, Wage_Info!$B$2:$AD$55, 23, FALSE)), C390=2016, _xlfn.IFS(E390=1, VLOOKUP(H390, Wage_Info!$B$2:$AD$55, 24, FALSE), E390=2, VLOOKUP(H390, Wage_Info!$B$2:$AD$55, 25, FALSE), E390=3, VLOOKUP(H390, Wage_Info!$B$2:$AD$55, 26, FALSE), E390=4, VLOOKUP(H390, Wage_Info!$B$2:$AD$55, 27, FALSE)), C390=2017, _xlfn.IFS(E390=1, VLOOKUP(H390, Wage_Info!$B$2:$AD$55, 28, FALSE), E390=2, VLOOKUP(H390, Wage_Info!$B$2:$AD$55, 29, FALSE)))</f>
        <v>#N/A</v>
      </c>
      <c r="AA390" s="16" t="e">
        <f t="shared" si="52"/>
        <v>#N/A</v>
      </c>
      <c r="AB390">
        <f>Key!C352</f>
        <v>1</v>
      </c>
      <c r="AC390">
        <f t="shared" si="53"/>
        <v>0</v>
      </c>
      <c r="AD390">
        <f t="shared" si="54"/>
        <v>0</v>
      </c>
      <c r="AE390">
        <f t="shared" si="55"/>
        <v>0</v>
      </c>
    </row>
    <row r="391" spans="1:31" x14ac:dyDescent="0.3">
      <c r="A391">
        <v>424</v>
      </c>
      <c r="B391">
        <v>104</v>
      </c>
      <c r="C391">
        <v>2013</v>
      </c>
      <c r="D391">
        <v>12</v>
      </c>
      <c r="E391">
        <f t="shared" si="48"/>
        <v>4</v>
      </c>
      <c r="F391">
        <v>2015</v>
      </c>
      <c r="G391" t="s">
        <v>187</v>
      </c>
      <c r="H391" s="13">
        <f>VALUE(IF(G391="foreign",53,SUBSTITUTE(G391,G391,VLOOKUP(G391,Key!$F$2:$G$55,2,))))</f>
        <v>53</v>
      </c>
      <c r="I391" t="s">
        <v>187</v>
      </c>
      <c r="J391">
        <f>VALUE(_xlfn.IFS(I391="foreign",53,I391="fictional",54,NOT(OR(I391="foreign",I391="fictional")),SUBSTITUTE(I391,I391,VLOOKUP(I391,Key!$F$2:$G$55,2,))))</f>
        <v>53</v>
      </c>
      <c r="K391">
        <f t="shared" si="49"/>
        <v>1</v>
      </c>
      <c r="L391">
        <f>VLOOKUP(H391, Key!$G$2:$J$54, 2)</f>
        <v>0</v>
      </c>
      <c r="M391">
        <f>VLOOKUP(J391, Key!$G$2:$J$54, 2)</f>
        <v>0</v>
      </c>
      <c r="N391">
        <f>VLOOKUP("*"&amp;G391&amp;"*",Key!$M$2:$N$6,2,FALSE)</f>
        <v>0</v>
      </c>
      <c r="O391">
        <f>VLOOKUP("*"&amp;G391&amp;"*",Key!$Q$2:$R$11,2,FALSE)</f>
        <v>0</v>
      </c>
      <c r="P391">
        <v>2452</v>
      </c>
      <c r="Q391" s="8">
        <v>26000000</v>
      </c>
      <c r="R391" t="s">
        <v>283</v>
      </c>
      <c r="S391">
        <f>VLOOKUP(R391, Key!$T$2:$U$27, 2, FALSE)</f>
        <v>4</v>
      </c>
      <c r="T391">
        <f t="shared" si="50"/>
        <v>0</v>
      </c>
      <c r="U391">
        <f>_xlfn.IFS(F391=2017, VLOOKUP(H391, 'State Pop'!$B$2:$F$55,5),F391=2016, VLOOKUP(H391, 'State Pop'!$B$2:$F$55,4), F391=2015, VLOOKUP(H391, 'State Pop'!$B$2:$F$55,3), F391=2014, VLOOKUP(H391, 'State Pop'!$B$2:$F$55,2))</f>
        <v>0</v>
      </c>
      <c r="V391" t="e">
        <f>_xlfn.IFS(C391=2014, _xlfn.IFS(D391=1, VLOOKUP(H391, Film_Workers!$B$2:$AR$55, 2, FALSE), D391=2, VLOOKUP(H391, Film_Workers!$B$2:$AR$55, 3, FALSE), D391=3, VLOOKUP(H391, Film_Workers!$B$2:$AR$55, 4, FALSE), D391=4, VLOOKUP(H391, Film_Workers!$B$2:$AR$55, 5, FALSE), D391=5, VLOOKUP(H391, Film_Workers!$B$2:$AR$55, 6, FALSE), D391=6, VLOOKUP(H391, Film_Workers!$B$2:$AR$55, 7, FALSE), D391=7, VLOOKUP(H391, Film_Workers!$B$2:$AR$55, 8, FALSE), D391=8, VLOOKUP(H391, Film_Workers!$B$2:$AR$55, 9, FALSE), D391=9, VLOOKUP(H391, Film_Workers!$B$2:$AR$55, 10, FALSE), D391=10, VLOOKUP(H391, Film_Workers!$B$2:$AR$55, 11, FALSE), D391=11, VLOOKUP(H391, Film_Workers!$B$2:$AR$55, 12, FALSE), D391=12, VLOOKUP(H391, Film_Workers!$B$2:$AR$55, 13, FALSE)), C391=2015, _xlfn.IFS(D391=1, VLOOKUP(H391, Film_Workers!$B$2:$AR$55, 14, FALSE), D391=2, VLOOKUP(H391, Film_Workers!$B$2:$AR$55, 15, FALSE), D391=3, VLOOKUP(H391, Film_Workers!$B$2:$AR$55, 16, FALSE), D391=4, VLOOKUP(H391, Film_Workers!$B$2:$AR$55, 17, FALSE), D391=5, VLOOKUP(H391, Film_Workers!$B$2:$AR$55, 18, FALSE), D391=6, VLOOKUP(H391, Film_Workers!$B$2:$AR$55, 19, FALSE), D391=7, VLOOKUP(H391, Film_Workers!$B$2:$AR$55, 20, FALSE), D391=8, VLOOKUP(H391, Film_Workers!$B$2:$AR$55, 21, FALSE), D391=9, VLOOKUP(H391, Film_Workers!$B$2:$AR$55, 22, FALSE), D391=10, VLOOKUP(H391, Film_Workers!$B$2:$AR$55, 23, FALSE), D391=11, VLOOKUP(H391, Film_Workers!$B$2:$AR$55, 24, FALSE), D391=12, VLOOKUP(H391, Film_Workers!$B$2:$AR$55, 25, FALSE)), C391=2016, _xlfn.IFS(D391=1, VLOOKUP(H391, Film_Workers!$B$2:$AR$55, 26, FALSE), D391=2, VLOOKUP(H391, Film_Workers!$B$2:$AR$55, 27, FALSE), D391=3, VLOOKUP(H391, Film_Workers!$B$2:$AR$55, 28, FALSE), D391=4, VLOOKUP(H391, Film_Workers!$B$2:$AR$55, 29, FALSE), D391=5, VLOOKUP(H391, Film_Workers!$B$2:$AR$55, 30, FALSE), D391=6, VLOOKUP(H391, Film_Workers!$B$2:$AR$55, 31, FALSE), D391=7, VLOOKUP(H391, Film_Workers!$B$2:$AR$55, 32, FALSE), D391=8, VLOOKUP(H391, Film_Workers!$B$2:$AR$55, 33, FALSE), D391=9, VLOOKUP(H391, Film_Workers!$B$2:$AR$55, 34, FALSE), D391=10, VLOOKUP(H391, Film_Workers!$B$2:$AR$55, 35, FALSE), D391=11, VLOOKUP(H391, Film_Workers!$B$2:$AR$55, 36, FALSE), D391=12, VLOOKUP(H391, Film_Workers!$B$2:$AR$55, 37, FALSE)), C391=2017, _xlfn.IFS(D391=1, VLOOKUP(H391, Film_Workers!$B$2:$AR$55, 38, FALSE), D391=2, VLOOKUP(H391, Film_Workers!$B$2:$AR$55, 39, FALSE), D391=3, VLOOKUP(H391, Film_Workers!$B$2:$AR$55, 40, FALSE), D391=4, VLOOKUP(H391, Film_Workers!$B$2:$AR$55, 41, FALSE), D391=5, VLOOKUP(H391, Film_Workers!$B$2:$AR$55, 42, FALSE), D391=6, VLOOKUP(H391, Film_Workers!$B$2:$AR$55, 43)))</f>
        <v>#N/A</v>
      </c>
      <c r="W391" t="e">
        <f>_xlfn.IFS(C391=2014, _xlfn.IFS(D391=1, VLOOKUP(H391, Priv_Workers!$B$2:$AR$55, 2, FALSE), D391=2, VLOOKUP(H391, Priv_Workers!$B$2:$AR$55, 3, FALSE), D391=3, VLOOKUP(H391, Priv_Workers!$B$2:$AR$55, 4, FALSE), D391=4, VLOOKUP(H391, Priv_Workers!$B$2:$AR$55, 5, FALSE), D391=5, VLOOKUP(H391, Priv_Workers!$B$2:$AR$55, 6, FALSE), D391=6, VLOOKUP(H391, Priv_Workers!$B$2:$AR$55, 7, FALSE), D391=7, VLOOKUP(H391, Priv_Workers!$B$2:$AR$55, 8, FALSE), D391=8, VLOOKUP(H391, Priv_Workers!$B$2:$AR$55, 9, FALSE), D391=9, VLOOKUP(H391, Priv_Workers!$B$2:$AR$55, 10, FALSE), D391=10, VLOOKUP(H391, Priv_Workers!$B$2:$AR$55, 11, FALSE), D391=11, VLOOKUP(H391, Priv_Workers!$B$2:$AR$55, 12, FALSE), D391=12, VLOOKUP(H391, Priv_Workers!$B$2:$AR$55, 13, FALSE)), C391=2015, _xlfn.IFS(D391=1, VLOOKUP(H391, Priv_Workers!$B$2:$AR$55, 14, FALSE), D391=2, VLOOKUP(H391, Priv_Workers!$B$2:$AR$55, 15, FALSE), D391=3, VLOOKUP(H391, Priv_Workers!$B$2:$AR$55, 16, FALSE), D391=4, VLOOKUP(H391, Priv_Workers!$B$2:$AR$55, 17, FALSE), D391=5, VLOOKUP(H391, Priv_Workers!$B$2:$AR$55, 18, FALSE), D391=6, VLOOKUP(H391, Priv_Workers!$B$2:$AR$55, 19, FALSE), D391=7, VLOOKUP(H391, Priv_Workers!$B$2:$AR$55, 20, FALSE), D391=8, VLOOKUP(H391, Priv_Workers!$B$2:$AR$55, 21, FALSE), D391=9, VLOOKUP(H391, Priv_Workers!$B$2:$AR$55, 22, FALSE), D391=10, VLOOKUP(H391, Priv_Workers!$B$2:$AR$55, 23, FALSE), D391=11, VLOOKUP(H391, Priv_Workers!$B$2:$AR$55, 24, FALSE), D391=12, VLOOKUP(H391, Priv_Workers!$B$2:$AR$55, 25, FALSE)), C391=2016, _xlfn.IFS(D391=1, VLOOKUP(H391, Priv_Workers!$B$2:$AR$55, 26, FALSE), D391=2, VLOOKUP(H391, Priv_Workers!$B$2:$AR$55, 27, FALSE), D391=3, VLOOKUP(H391, Priv_Workers!$B$2:$AR$55, 28, FALSE), D391=4, VLOOKUP(H391, Priv_Workers!$B$2:$AR$55, 29, FALSE), D391=5, VLOOKUP(H391, Priv_Workers!$B$2:$AR$55, 30, FALSE), D391=6, VLOOKUP(H391, Priv_Workers!$B$2:$AR$55, 31, FALSE), D391=7, VLOOKUP(H391, Priv_Workers!$B$2:$AR$55, 32, FALSE), D391=8, VLOOKUP(H391, Priv_Workers!$B$2:$AR$55, 33, FALSE), D391=9, VLOOKUP(H391, Priv_Workers!$B$2:$AR$55, 34, FALSE), D391=10, VLOOKUP(H391, Priv_Workers!$B$2:$AR$55, 35, FALSE), D391=11, VLOOKUP(H391, Priv_Workers!$B$2:$AR$55, 36, FALSE), D391=12, VLOOKUP(H391, Priv_Workers!$B$2:$AR$55, 37, FALSE)), C391=2017, _xlfn.IFS(D391=1, VLOOKUP(H391, Priv_Workers!$B$2:$AR$55, 38, FALSE), D391=2, VLOOKUP(H391, Priv_Workers!$B$2:$AR$55, 39, FALSE), D391=3, VLOOKUP(H391, Priv_Workers!$B$2:$AR$55, 40, FALSE), D391=4, VLOOKUP(H391, Priv_Workers!$B$2:$AR$55, 41, FALSE), D391=5, VLOOKUP(H391, Priv_Workers!$B$2:$AR$55, 42, FALSE), D391=6, VLOOKUP(H391, Priv_Workers!$B$2:$AR$55, 43)))</f>
        <v>#N/A</v>
      </c>
      <c r="X391" s="15" t="e">
        <f t="shared" si="51"/>
        <v>#N/A</v>
      </c>
      <c r="Y391" s="8" t="e">
        <f>_xlfn.IFS(C391=2014, _xlfn.IFS(E391=1, VLOOKUP(H391, Wage_Info!$B$2:$AD$55, 2, FALSE), E391=2, VLOOKUP(H391, Wage_Info!$B$2:$AD$55, 3, FALSE), E391=3, VLOOKUP(H391, Wage_Info!$B$2:$AD$55, 4, FALSE), E391=4, VLOOKUP(H391, Wage_Info!$B$2:$AD$55, 5, FALSE)), C391=2015, _xlfn.IFS(E391=1, VLOOKUP(H391, Wage_Info!$B$2:$AD$55, 6, FALSE), E391=2, VLOOKUP(H391, Wage_Info!$B$2:$AD$55, 7, FALSE), E391=3, VLOOKUP(H391, Wage_Info!$B$2:$AD$55, 8, FALSE), E391=4, VLOOKUP(H391, Wage_Info!$B$2:$AD$55, 9, FALSE)), C391=2016, _xlfn.IFS(E391=1, VLOOKUP(H391, Wage_Info!$B$2:$AD$55, 10, FALSE), E391=2, VLOOKUP(H391, Wage_Info!$B$2:$AD$55, 11, FALSE), E391=3, VLOOKUP(H391, Wage_Info!$B$2:$AD$55, 12, FALSE), E391=4, VLOOKUP(H391, Wage_Info!$B$2:$AD$55, 13, FALSE)), C391=2017, _xlfn.IFS(E391=1, VLOOKUP(H391, Wage_Info!$B$2:$AD$55, 14, FALSE), E391=2, VLOOKUP(H391, Wage_Info!$B$2:$AD$55, 15, FALSE)))</f>
        <v>#N/A</v>
      </c>
      <c r="Z391" s="8" t="e">
        <f>_xlfn.IFS(C391=2014, _xlfn.IFS(E391=1, VLOOKUP(H391, Wage_Info!$B$2:$AD$55, 16, FALSE), E391=2, VLOOKUP(H391, Wage_Info!$B$2:$AD$55, 17, FALSE), E391=3, VLOOKUP(H391, Wage_Info!$B$2:$AD$55, 18, FALSE), E391=4, VLOOKUP(H391, Wage_Info!$B$2:$AD$55, 19, FALSE)), C391=2015, _xlfn.IFS(E391=1, VLOOKUP(H391, Wage_Info!$B$2:$AD$55, 20, FALSE), E391=2, VLOOKUP(H391, Wage_Info!$B$2:$AD$55, 21, FALSE), E391=3, VLOOKUP(H391, Wage_Info!$B$2:$AD$55, 22, FALSE), E391=4, VLOOKUP(H391, Wage_Info!$B$2:$AD$55, 23, FALSE)), C391=2016, _xlfn.IFS(E391=1, VLOOKUP(H391, Wage_Info!$B$2:$AD$55, 24, FALSE), E391=2, VLOOKUP(H391, Wage_Info!$B$2:$AD$55, 25, FALSE), E391=3, VLOOKUP(H391, Wage_Info!$B$2:$AD$55, 26, FALSE), E391=4, VLOOKUP(H391, Wage_Info!$B$2:$AD$55, 27, FALSE)), C391=2017, _xlfn.IFS(E391=1, VLOOKUP(H391, Wage_Info!$B$2:$AD$55, 28, FALSE), E391=2, VLOOKUP(H391, Wage_Info!$B$2:$AD$55, 29, FALSE)))</f>
        <v>#N/A</v>
      </c>
      <c r="AA391" s="16" t="e">
        <f t="shared" si="52"/>
        <v>#N/A</v>
      </c>
      <c r="AB391">
        <f>Key!C425</f>
        <v>1</v>
      </c>
      <c r="AC391">
        <f t="shared" si="53"/>
        <v>0</v>
      </c>
      <c r="AD391">
        <f t="shared" si="54"/>
        <v>0</v>
      </c>
      <c r="AE391">
        <f t="shared" si="55"/>
        <v>0</v>
      </c>
    </row>
    <row r="392" spans="1:31" x14ac:dyDescent="0.3">
      <c r="A392">
        <v>445</v>
      </c>
      <c r="B392">
        <v>125</v>
      </c>
      <c r="C392">
        <v>2013</v>
      </c>
      <c r="E392" t="e">
        <f t="shared" si="48"/>
        <v>#N/A</v>
      </c>
      <c r="F392">
        <v>2015</v>
      </c>
      <c r="G392" t="s">
        <v>511</v>
      </c>
      <c r="H392" s="13">
        <f>VALUE(IF(G392="foreign",53,SUBSTITUTE(G392,G392,VLOOKUP(G392,Key!$F$2:$G$55,2,))))</f>
        <v>23</v>
      </c>
      <c r="I392" t="s">
        <v>511</v>
      </c>
      <c r="J392">
        <f>VALUE(_xlfn.IFS(I392="foreign",53,I392="fictional",54,NOT(OR(I392="foreign",I392="fictional")),SUBSTITUTE(I392,I392,VLOOKUP(I392,Key!$F$2:$G$55,2,))))</f>
        <v>23</v>
      </c>
      <c r="K392">
        <f t="shared" si="49"/>
        <v>1</v>
      </c>
      <c r="L392">
        <f>VLOOKUP(H392, Key!$G$2:$J$54, 2)</f>
        <v>0</v>
      </c>
      <c r="M392">
        <f>VLOOKUP(J392, Key!$G$2:$J$54, 2)</f>
        <v>0</v>
      </c>
      <c r="N392">
        <f>VLOOKUP("*"&amp;G392&amp;"*",Key!$M$2:$N$6,2,FALSE)</f>
        <v>1</v>
      </c>
      <c r="O392">
        <f>VLOOKUP("*"&amp;G392&amp;"*",Key!$Q$2:$R$11,2,FALSE)</f>
        <v>1</v>
      </c>
      <c r="P392">
        <v>1655</v>
      </c>
      <c r="Q392" s="8">
        <v>2000000</v>
      </c>
      <c r="R392" t="s">
        <v>517</v>
      </c>
      <c r="S392">
        <f>VLOOKUP(R392, Key!$T$2:$U$29, 2, FALSE)</f>
        <v>15</v>
      </c>
      <c r="T392">
        <f t="shared" si="50"/>
        <v>1</v>
      </c>
      <c r="U392">
        <f>_xlfn.IFS(F392=2017, VLOOKUP(H392, 'State Pop'!$B$2:$F$55,5),F392=2016, VLOOKUP(H392, 'State Pop'!$B$2:$F$55,4), F392=2015, VLOOKUP(H392, 'State Pop'!$B$2:$F$55,3), F392=2014, VLOOKUP(H392, 'State Pop'!$B$2:$F$55,2))</f>
        <v>9918170</v>
      </c>
      <c r="V392" t="e">
        <f>_xlfn.IFS(C392=2014, _xlfn.IFS(D392=1, VLOOKUP(H392, Film_Workers!$B$2:$AR$55, 2, FALSE), D392=2, VLOOKUP(H392, Film_Workers!$B$2:$AR$55, 3, FALSE), D392=3, VLOOKUP(H392, Film_Workers!$B$2:$AR$55, 4, FALSE), D392=4, VLOOKUP(H392, Film_Workers!$B$2:$AR$55, 5, FALSE), D392=5, VLOOKUP(H392, Film_Workers!$B$2:$AR$55, 6, FALSE), D392=6, VLOOKUP(H392, Film_Workers!$B$2:$AR$55, 7, FALSE), D392=7, VLOOKUP(H392, Film_Workers!$B$2:$AR$55, 8, FALSE), D392=8, VLOOKUP(H392, Film_Workers!$B$2:$AR$55, 9, FALSE), D392=9, VLOOKUP(H392, Film_Workers!$B$2:$AR$55, 10, FALSE), D392=10, VLOOKUP(H392, Film_Workers!$B$2:$AR$55, 11, FALSE), D392=11, VLOOKUP(H392, Film_Workers!$B$2:$AR$55, 12, FALSE), D392=12, VLOOKUP(H392, Film_Workers!$B$2:$AR$55, 13, FALSE)), C392=2015, _xlfn.IFS(D392=1, VLOOKUP(H392, Film_Workers!$B$2:$AR$55, 14, FALSE), D392=2, VLOOKUP(H392, Film_Workers!$B$2:$AR$55, 15, FALSE), D392=3, VLOOKUP(H392, Film_Workers!$B$2:$AR$55, 16, FALSE), D392=4, VLOOKUP(H392, Film_Workers!$B$2:$AR$55, 17, FALSE), D392=5, VLOOKUP(H392, Film_Workers!$B$2:$AR$55, 18, FALSE), D392=6, VLOOKUP(H392, Film_Workers!$B$2:$AR$55, 19, FALSE), D392=7, VLOOKUP(H392, Film_Workers!$B$2:$AR$55, 20, FALSE), D392=8, VLOOKUP(H392, Film_Workers!$B$2:$AR$55, 21, FALSE), D392=9, VLOOKUP(H392, Film_Workers!$B$2:$AR$55, 22, FALSE), D392=10, VLOOKUP(H392, Film_Workers!$B$2:$AR$55, 23, FALSE), D392=11, VLOOKUP(H392, Film_Workers!$B$2:$AR$55, 24, FALSE), D392=12, VLOOKUP(H392, Film_Workers!$B$2:$AR$55, 25, FALSE)), C392=2016, _xlfn.IFS(D392=1, VLOOKUP(H392, Film_Workers!$B$2:$AR$55, 26, FALSE), D392=2, VLOOKUP(H392, Film_Workers!$B$2:$AR$55, 27, FALSE), D392=3, VLOOKUP(H392, Film_Workers!$B$2:$AR$55, 28, FALSE), D392=4, VLOOKUP(H392, Film_Workers!$B$2:$AR$55, 29, FALSE), D392=5, VLOOKUP(H392, Film_Workers!$B$2:$AR$55, 30, FALSE), D392=6, VLOOKUP(H392, Film_Workers!$B$2:$AR$55, 31, FALSE), D392=7, VLOOKUP(H392, Film_Workers!$B$2:$AR$55, 32, FALSE), D392=8, VLOOKUP(H392, Film_Workers!$B$2:$AR$55, 33, FALSE), D392=9, VLOOKUP(H392, Film_Workers!$B$2:$AR$55, 34, FALSE), D392=10, VLOOKUP(H392, Film_Workers!$B$2:$AR$55, 35, FALSE), D392=11, VLOOKUP(H392, Film_Workers!$B$2:$AR$55, 36, FALSE), D392=12, VLOOKUP(H392, Film_Workers!$B$2:$AR$55, 37, FALSE)), C392=2017, _xlfn.IFS(D392=1, VLOOKUP(H392, Film_Workers!$B$2:$AR$55, 38, FALSE), D392=2, VLOOKUP(H392, Film_Workers!$B$2:$AR$55, 39, FALSE), D392=3, VLOOKUP(H392, Film_Workers!$B$2:$AR$55, 40, FALSE), D392=4, VLOOKUP(H392, Film_Workers!$B$2:$AR$55, 41, FALSE), D392=5, VLOOKUP(H392, Film_Workers!$B$2:$AR$55, 42, FALSE), D392=6, VLOOKUP(H392, Film_Workers!$B$2:$AR$55, 43)))</f>
        <v>#N/A</v>
      </c>
      <c r="W392" t="e">
        <f>_xlfn.IFS(C392=2014, _xlfn.IFS(D392=1, VLOOKUP(H392, Priv_Workers!$B$2:$AR$55, 2, FALSE), D392=2, VLOOKUP(H392, Priv_Workers!$B$2:$AR$55, 3, FALSE), D392=3, VLOOKUP(H392, Priv_Workers!$B$2:$AR$55, 4, FALSE), D392=4, VLOOKUP(H392, Priv_Workers!$B$2:$AR$55, 5, FALSE), D392=5, VLOOKUP(H392, Priv_Workers!$B$2:$AR$55, 6, FALSE), D392=6, VLOOKUP(H392, Priv_Workers!$B$2:$AR$55, 7, FALSE), D392=7, VLOOKUP(H392, Priv_Workers!$B$2:$AR$55, 8, FALSE), D392=8, VLOOKUP(H392, Priv_Workers!$B$2:$AR$55, 9, FALSE), D392=9, VLOOKUP(H392, Priv_Workers!$B$2:$AR$55, 10, FALSE), D392=10, VLOOKUP(H392, Priv_Workers!$B$2:$AR$55, 11, FALSE), D392=11, VLOOKUP(H392, Priv_Workers!$B$2:$AR$55, 12, FALSE), D392=12, VLOOKUP(H392, Priv_Workers!$B$2:$AR$55, 13, FALSE)), C392=2015, _xlfn.IFS(D392=1, VLOOKUP(H392, Priv_Workers!$B$2:$AR$55, 14, FALSE), D392=2, VLOOKUP(H392, Priv_Workers!$B$2:$AR$55, 15, FALSE), D392=3, VLOOKUP(H392, Priv_Workers!$B$2:$AR$55, 16, FALSE), D392=4, VLOOKUP(H392, Priv_Workers!$B$2:$AR$55, 17, FALSE), D392=5, VLOOKUP(H392, Priv_Workers!$B$2:$AR$55, 18, FALSE), D392=6, VLOOKUP(H392, Priv_Workers!$B$2:$AR$55, 19, FALSE), D392=7, VLOOKUP(H392, Priv_Workers!$B$2:$AR$55, 20, FALSE), D392=8, VLOOKUP(H392, Priv_Workers!$B$2:$AR$55, 21, FALSE), D392=9, VLOOKUP(H392, Priv_Workers!$B$2:$AR$55, 22, FALSE), D392=10, VLOOKUP(H392, Priv_Workers!$B$2:$AR$55, 23, FALSE), D392=11, VLOOKUP(H392, Priv_Workers!$B$2:$AR$55, 24, FALSE), D392=12, VLOOKUP(H392, Priv_Workers!$B$2:$AR$55, 25, FALSE)), C392=2016, _xlfn.IFS(D392=1, VLOOKUP(H392, Priv_Workers!$B$2:$AR$55, 26, FALSE), D392=2, VLOOKUP(H392, Priv_Workers!$B$2:$AR$55, 27, FALSE), D392=3, VLOOKUP(H392, Priv_Workers!$B$2:$AR$55, 28, FALSE), D392=4, VLOOKUP(H392, Priv_Workers!$B$2:$AR$55, 29, FALSE), D392=5, VLOOKUP(H392, Priv_Workers!$B$2:$AR$55, 30, FALSE), D392=6, VLOOKUP(H392, Priv_Workers!$B$2:$AR$55, 31, FALSE), D392=7, VLOOKUP(H392, Priv_Workers!$B$2:$AR$55, 32, FALSE), D392=8, VLOOKUP(H392, Priv_Workers!$B$2:$AR$55, 33, FALSE), D392=9, VLOOKUP(H392, Priv_Workers!$B$2:$AR$55, 34, FALSE), D392=10, VLOOKUP(H392, Priv_Workers!$B$2:$AR$55, 35, FALSE), D392=11, VLOOKUP(H392, Priv_Workers!$B$2:$AR$55, 36, FALSE), D392=12, VLOOKUP(H392, Priv_Workers!$B$2:$AR$55, 37, FALSE)), C392=2017, _xlfn.IFS(D392=1, VLOOKUP(H392, Priv_Workers!$B$2:$AR$55, 38, FALSE), D392=2, VLOOKUP(H392, Priv_Workers!$B$2:$AR$55, 39, FALSE), D392=3, VLOOKUP(H392, Priv_Workers!$B$2:$AR$55, 40, FALSE), D392=4, VLOOKUP(H392, Priv_Workers!$B$2:$AR$55, 41, FALSE), D392=5, VLOOKUP(H392, Priv_Workers!$B$2:$AR$55, 42, FALSE), D392=6, VLOOKUP(H392, Priv_Workers!$B$2:$AR$55, 43)))</f>
        <v>#N/A</v>
      </c>
      <c r="X392" s="15" t="e">
        <f t="shared" si="51"/>
        <v>#N/A</v>
      </c>
      <c r="Y392" s="8" t="e">
        <f>_xlfn.IFS(C392=2014, _xlfn.IFS(E392=1, VLOOKUP(H392, Wage_Info!$B$2:$AD$55, 2, FALSE), E392=2, VLOOKUP(H392, Wage_Info!$B$2:$AD$55, 3, FALSE), E392=3, VLOOKUP(H392, Wage_Info!$B$2:$AD$55, 4, FALSE), E392=4, VLOOKUP(H392, Wage_Info!$B$2:$AD$55, 5, FALSE)), C392=2015, _xlfn.IFS(E392=1, VLOOKUP(H392, Wage_Info!$B$2:$AD$55, 6, FALSE), E392=2, VLOOKUP(H392, Wage_Info!$B$2:$AD$55, 7, FALSE), E392=3, VLOOKUP(H392, Wage_Info!$B$2:$AD$55, 8, FALSE), E392=4, VLOOKUP(H392, Wage_Info!$B$2:$AD$55, 9, FALSE)), C392=2016, _xlfn.IFS(E392=1, VLOOKUP(H392, Wage_Info!$B$2:$AD$55, 10, FALSE), E392=2, VLOOKUP(H392, Wage_Info!$B$2:$AD$55, 11, FALSE), E392=3, VLOOKUP(H392, Wage_Info!$B$2:$AD$55, 12, FALSE), E392=4, VLOOKUP(H392, Wage_Info!$B$2:$AD$55, 13, FALSE)), C392=2017, _xlfn.IFS(E392=1, VLOOKUP(H392, Wage_Info!$B$2:$AD$55, 14, FALSE), E392=2, VLOOKUP(H392, Wage_Info!$B$2:$AD$55, 15, FALSE)))</f>
        <v>#N/A</v>
      </c>
      <c r="Z392" s="8" t="e">
        <f>_xlfn.IFS(C392=2014, _xlfn.IFS(E392=1, VLOOKUP(H392, Wage_Info!$B$2:$AD$55, 16, FALSE), E392=2, VLOOKUP(H392, Wage_Info!$B$2:$AD$55, 17, FALSE), E392=3, VLOOKUP(H392, Wage_Info!$B$2:$AD$55, 18, FALSE), E392=4, VLOOKUP(H392, Wage_Info!$B$2:$AD$55, 19, FALSE)), C392=2015, _xlfn.IFS(E392=1, VLOOKUP(H392, Wage_Info!$B$2:$AD$55, 20, FALSE), E392=2, VLOOKUP(H392, Wage_Info!$B$2:$AD$55, 21, FALSE), E392=3, VLOOKUP(H392, Wage_Info!$B$2:$AD$55, 22, FALSE), E392=4, VLOOKUP(H392, Wage_Info!$B$2:$AD$55, 23, FALSE)), C392=2016, _xlfn.IFS(E392=1, VLOOKUP(H392, Wage_Info!$B$2:$AD$55, 24, FALSE), E392=2, VLOOKUP(H392, Wage_Info!$B$2:$AD$55, 25, FALSE), E392=3, VLOOKUP(H392, Wage_Info!$B$2:$AD$55, 26, FALSE), E392=4, VLOOKUP(H392, Wage_Info!$B$2:$AD$55, 27, FALSE)), C392=2017, _xlfn.IFS(E392=1, VLOOKUP(H392, Wage_Info!$B$2:$AD$55, 28, FALSE), E392=2, VLOOKUP(H392, Wage_Info!$B$2:$AD$55, 29, FALSE)))</f>
        <v>#N/A</v>
      </c>
      <c r="AA392" s="16" t="e">
        <f t="shared" si="52"/>
        <v>#N/A</v>
      </c>
      <c r="AB392">
        <f>Key!C446</f>
        <v>1</v>
      </c>
      <c r="AC392">
        <f t="shared" si="53"/>
        <v>0</v>
      </c>
      <c r="AD392">
        <f t="shared" si="54"/>
        <v>0</v>
      </c>
      <c r="AE392">
        <f t="shared" si="55"/>
        <v>0</v>
      </c>
    </row>
    <row r="393" spans="1:31" x14ac:dyDescent="0.3">
      <c r="A393">
        <v>398</v>
      </c>
      <c r="B393">
        <v>78</v>
      </c>
      <c r="C393">
        <v>2012</v>
      </c>
      <c r="D393">
        <v>3</v>
      </c>
      <c r="E393">
        <f t="shared" si="48"/>
        <v>1</v>
      </c>
      <c r="F393">
        <v>2015</v>
      </c>
      <c r="G393" t="s">
        <v>282</v>
      </c>
      <c r="H393" s="13">
        <f>VALUE(IF(G393="foreign",53,SUBSTITUTE(G393,G393,VLOOKUP(G393,Key!$F$2:$G$55,2,))))</f>
        <v>53</v>
      </c>
      <c r="I393" t="s">
        <v>216</v>
      </c>
      <c r="J393">
        <f>VALUE(_xlfn.IFS(I393="foreign",53,I393="fictional",54,NOT(OR(I393="foreign",I393="fictional")),SUBSTITUTE(I393,I393,VLOOKUP(I393,Key!$F$2:$G$55,2,))))</f>
        <v>54</v>
      </c>
      <c r="K393">
        <f t="shared" si="49"/>
        <v>0</v>
      </c>
      <c r="L393">
        <f>VLOOKUP(H393, Key!$G$2:$J$54, 2)</f>
        <v>0</v>
      </c>
      <c r="M393">
        <f>VLOOKUP(J393, Key!$G$2:$J$54, 2)</f>
        <v>0</v>
      </c>
      <c r="N393">
        <f>VLOOKUP("*"&amp;G393&amp;"*",Key!$M$2:$N$6,2,FALSE)</f>
        <v>0</v>
      </c>
      <c r="O393">
        <f>VLOOKUP("*"&amp;G393&amp;"*",Key!$Q$2:$R$11,2,FALSE)</f>
        <v>0</v>
      </c>
      <c r="P393">
        <v>2875</v>
      </c>
      <c r="Q393" s="8">
        <v>95000000</v>
      </c>
      <c r="R393" t="s">
        <v>174</v>
      </c>
      <c r="S393">
        <f>VLOOKUP(R393, Key!$T$2:$U$27, 2, FALSE)</f>
        <v>1</v>
      </c>
      <c r="T393">
        <f t="shared" si="50"/>
        <v>0</v>
      </c>
      <c r="U393">
        <f>_xlfn.IFS(F393=2017, VLOOKUP(H393, 'State Pop'!$B$2:$F$55,5),F393=2016, VLOOKUP(H393, 'State Pop'!$B$2:$F$55,4), F393=2015, VLOOKUP(H393, 'State Pop'!$B$2:$F$55,3), F393=2014, VLOOKUP(H393, 'State Pop'!$B$2:$F$55,2))</f>
        <v>0</v>
      </c>
      <c r="V393" t="e">
        <f>_xlfn.IFS(C393=2014, _xlfn.IFS(D393=1, VLOOKUP(H393, Film_Workers!$B$2:$AR$55, 2, FALSE), D393=2, VLOOKUP(H393, Film_Workers!$B$2:$AR$55, 3, FALSE), D393=3, VLOOKUP(H393, Film_Workers!$B$2:$AR$55, 4, FALSE), D393=4, VLOOKUP(H393, Film_Workers!$B$2:$AR$55, 5, FALSE), D393=5, VLOOKUP(H393, Film_Workers!$B$2:$AR$55, 6, FALSE), D393=6, VLOOKUP(H393, Film_Workers!$B$2:$AR$55, 7, FALSE), D393=7, VLOOKUP(H393, Film_Workers!$B$2:$AR$55, 8, FALSE), D393=8, VLOOKUP(H393, Film_Workers!$B$2:$AR$55, 9, FALSE), D393=9, VLOOKUP(H393, Film_Workers!$B$2:$AR$55, 10, FALSE), D393=10, VLOOKUP(H393, Film_Workers!$B$2:$AR$55, 11, FALSE), D393=11, VLOOKUP(H393, Film_Workers!$B$2:$AR$55, 12, FALSE), D393=12, VLOOKUP(H393, Film_Workers!$B$2:$AR$55, 13, FALSE)), C393=2015, _xlfn.IFS(D393=1, VLOOKUP(H393, Film_Workers!$B$2:$AR$55, 14, FALSE), D393=2, VLOOKUP(H393, Film_Workers!$B$2:$AR$55, 15, FALSE), D393=3, VLOOKUP(H393, Film_Workers!$B$2:$AR$55, 16, FALSE), D393=4, VLOOKUP(H393, Film_Workers!$B$2:$AR$55, 17, FALSE), D393=5, VLOOKUP(H393, Film_Workers!$B$2:$AR$55, 18, FALSE), D393=6, VLOOKUP(H393, Film_Workers!$B$2:$AR$55, 19, FALSE), D393=7, VLOOKUP(H393, Film_Workers!$B$2:$AR$55, 20, FALSE), D393=8, VLOOKUP(H393, Film_Workers!$B$2:$AR$55, 21, FALSE), D393=9, VLOOKUP(H393, Film_Workers!$B$2:$AR$55, 22, FALSE), D393=10, VLOOKUP(H393, Film_Workers!$B$2:$AR$55, 23, FALSE), D393=11, VLOOKUP(H393, Film_Workers!$B$2:$AR$55, 24, FALSE), D393=12, VLOOKUP(H393, Film_Workers!$B$2:$AR$55, 25, FALSE)), C393=2016, _xlfn.IFS(D393=1, VLOOKUP(H393, Film_Workers!$B$2:$AR$55, 26, FALSE), D393=2, VLOOKUP(H393, Film_Workers!$B$2:$AR$55, 27, FALSE), D393=3, VLOOKUP(H393, Film_Workers!$B$2:$AR$55, 28, FALSE), D393=4, VLOOKUP(H393, Film_Workers!$B$2:$AR$55, 29, FALSE), D393=5, VLOOKUP(H393, Film_Workers!$B$2:$AR$55, 30, FALSE), D393=6, VLOOKUP(H393, Film_Workers!$B$2:$AR$55, 31, FALSE), D393=7, VLOOKUP(H393, Film_Workers!$B$2:$AR$55, 32, FALSE), D393=8, VLOOKUP(H393, Film_Workers!$B$2:$AR$55, 33, FALSE), D393=9, VLOOKUP(H393, Film_Workers!$B$2:$AR$55, 34, FALSE), D393=10, VLOOKUP(H393, Film_Workers!$B$2:$AR$55, 35, FALSE), D393=11, VLOOKUP(H393, Film_Workers!$B$2:$AR$55, 36, FALSE), D393=12, VLOOKUP(H393, Film_Workers!$B$2:$AR$55, 37, FALSE)), C393=2017, _xlfn.IFS(D393=1, VLOOKUP(H393, Film_Workers!$B$2:$AR$55, 38, FALSE), D393=2, VLOOKUP(H393, Film_Workers!$B$2:$AR$55, 39, FALSE), D393=3, VLOOKUP(H393, Film_Workers!$B$2:$AR$55, 40, FALSE), D393=4, VLOOKUP(H393, Film_Workers!$B$2:$AR$55, 41, FALSE), D393=5, VLOOKUP(H393, Film_Workers!$B$2:$AR$55, 42, FALSE), D393=6, VLOOKUP(H393, Film_Workers!$B$2:$AR$55, 43)))</f>
        <v>#N/A</v>
      </c>
      <c r="W393" t="e">
        <f>_xlfn.IFS(C393=2014, _xlfn.IFS(D393=1, VLOOKUP(H393, Priv_Workers!$B$2:$AR$55, 2, FALSE), D393=2, VLOOKUP(H393, Priv_Workers!$B$2:$AR$55, 3, FALSE), D393=3, VLOOKUP(H393, Priv_Workers!$B$2:$AR$55, 4, FALSE), D393=4, VLOOKUP(H393, Priv_Workers!$B$2:$AR$55, 5, FALSE), D393=5, VLOOKUP(H393, Priv_Workers!$B$2:$AR$55, 6, FALSE), D393=6, VLOOKUP(H393, Priv_Workers!$B$2:$AR$55, 7, FALSE), D393=7, VLOOKUP(H393, Priv_Workers!$B$2:$AR$55, 8, FALSE), D393=8, VLOOKUP(H393, Priv_Workers!$B$2:$AR$55, 9, FALSE), D393=9, VLOOKUP(H393, Priv_Workers!$B$2:$AR$55, 10, FALSE), D393=10, VLOOKUP(H393, Priv_Workers!$B$2:$AR$55, 11, FALSE), D393=11, VLOOKUP(H393, Priv_Workers!$B$2:$AR$55, 12, FALSE), D393=12, VLOOKUP(H393, Priv_Workers!$B$2:$AR$55, 13, FALSE)), C393=2015, _xlfn.IFS(D393=1, VLOOKUP(H393, Priv_Workers!$B$2:$AR$55, 14, FALSE), D393=2, VLOOKUP(H393, Priv_Workers!$B$2:$AR$55, 15, FALSE), D393=3, VLOOKUP(H393, Priv_Workers!$B$2:$AR$55, 16, FALSE), D393=4, VLOOKUP(H393, Priv_Workers!$B$2:$AR$55, 17, FALSE), D393=5, VLOOKUP(H393, Priv_Workers!$B$2:$AR$55, 18, FALSE), D393=6, VLOOKUP(H393, Priv_Workers!$B$2:$AR$55, 19, FALSE), D393=7, VLOOKUP(H393, Priv_Workers!$B$2:$AR$55, 20, FALSE), D393=8, VLOOKUP(H393, Priv_Workers!$B$2:$AR$55, 21, FALSE), D393=9, VLOOKUP(H393, Priv_Workers!$B$2:$AR$55, 22, FALSE), D393=10, VLOOKUP(H393, Priv_Workers!$B$2:$AR$55, 23, FALSE), D393=11, VLOOKUP(H393, Priv_Workers!$B$2:$AR$55, 24, FALSE), D393=12, VLOOKUP(H393, Priv_Workers!$B$2:$AR$55, 25, FALSE)), C393=2016, _xlfn.IFS(D393=1, VLOOKUP(H393, Priv_Workers!$B$2:$AR$55, 26, FALSE), D393=2, VLOOKUP(H393, Priv_Workers!$B$2:$AR$55, 27, FALSE), D393=3, VLOOKUP(H393, Priv_Workers!$B$2:$AR$55, 28, FALSE), D393=4, VLOOKUP(H393, Priv_Workers!$B$2:$AR$55, 29, FALSE), D393=5, VLOOKUP(H393, Priv_Workers!$B$2:$AR$55, 30, FALSE), D393=6, VLOOKUP(H393, Priv_Workers!$B$2:$AR$55, 31, FALSE), D393=7, VLOOKUP(H393, Priv_Workers!$B$2:$AR$55, 32, FALSE), D393=8, VLOOKUP(H393, Priv_Workers!$B$2:$AR$55, 33, FALSE), D393=9, VLOOKUP(H393, Priv_Workers!$B$2:$AR$55, 34, FALSE), D393=10, VLOOKUP(H393, Priv_Workers!$B$2:$AR$55, 35, FALSE), D393=11, VLOOKUP(H393, Priv_Workers!$B$2:$AR$55, 36, FALSE), D393=12, VLOOKUP(H393, Priv_Workers!$B$2:$AR$55, 37, FALSE)), C393=2017, _xlfn.IFS(D393=1, VLOOKUP(H393, Priv_Workers!$B$2:$AR$55, 38, FALSE), D393=2, VLOOKUP(H393, Priv_Workers!$B$2:$AR$55, 39, FALSE), D393=3, VLOOKUP(H393, Priv_Workers!$B$2:$AR$55, 40, FALSE), D393=4, VLOOKUP(H393, Priv_Workers!$B$2:$AR$55, 41, FALSE), D393=5, VLOOKUP(H393, Priv_Workers!$B$2:$AR$55, 42, FALSE), D393=6, VLOOKUP(H393, Priv_Workers!$B$2:$AR$55, 43)))</f>
        <v>#N/A</v>
      </c>
      <c r="X393" s="15" t="e">
        <f t="shared" si="51"/>
        <v>#N/A</v>
      </c>
      <c r="Y393" s="8" t="e">
        <f>_xlfn.IFS(C393=2014, _xlfn.IFS(E393=1, VLOOKUP(H393, Wage_Info!$B$2:$AD$55, 2, FALSE), E393=2, VLOOKUP(H393, Wage_Info!$B$2:$AD$55, 3, FALSE), E393=3, VLOOKUP(H393, Wage_Info!$B$2:$AD$55, 4, FALSE), E393=4, VLOOKUP(H393, Wage_Info!$B$2:$AD$55, 5, FALSE)), C393=2015, _xlfn.IFS(E393=1, VLOOKUP(H393, Wage_Info!$B$2:$AD$55, 6, FALSE), E393=2, VLOOKUP(H393, Wage_Info!$B$2:$AD$55, 7, FALSE), E393=3, VLOOKUP(H393, Wage_Info!$B$2:$AD$55, 8, FALSE), E393=4, VLOOKUP(H393, Wage_Info!$B$2:$AD$55, 9, FALSE)), C393=2016, _xlfn.IFS(E393=1, VLOOKUP(H393, Wage_Info!$B$2:$AD$55, 10, FALSE), E393=2, VLOOKUP(H393, Wage_Info!$B$2:$AD$55, 11, FALSE), E393=3, VLOOKUP(H393, Wage_Info!$B$2:$AD$55, 12, FALSE), E393=4, VLOOKUP(H393, Wage_Info!$B$2:$AD$55, 13, FALSE)), C393=2017, _xlfn.IFS(E393=1, VLOOKUP(H393, Wage_Info!$B$2:$AD$55, 14, FALSE), E393=2, VLOOKUP(H393, Wage_Info!$B$2:$AD$55, 15, FALSE)))</f>
        <v>#N/A</v>
      </c>
      <c r="Z393" s="8" t="e">
        <f>_xlfn.IFS(C393=2014, _xlfn.IFS(E393=1, VLOOKUP(H393, Wage_Info!$B$2:$AD$55, 16, FALSE), E393=2, VLOOKUP(H393, Wage_Info!$B$2:$AD$55, 17, FALSE), E393=3, VLOOKUP(H393, Wage_Info!$B$2:$AD$55, 18, FALSE), E393=4, VLOOKUP(H393, Wage_Info!$B$2:$AD$55, 19, FALSE)), C393=2015, _xlfn.IFS(E393=1, VLOOKUP(H393, Wage_Info!$B$2:$AD$55, 20, FALSE), E393=2, VLOOKUP(H393, Wage_Info!$B$2:$AD$55, 21, FALSE), E393=3, VLOOKUP(H393, Wage_Info!$B$2:$AD$55, 22, FALSE), E393=4, VLOOKUP(H393, Wage_Info!$B$2:$AD$55, 23, FALSE)), C393=2016, _xlfn.IFS(E393=1, VLOOKUP(H393, Wage_Info!$B$2:$AD$55, 24, FALSE), E393=2, VLOOKUP(H393, Wage_Info!$B$2:$AD$55, 25, FALSE), E393=3, VLOOKUP(H393, Wage_Info!$B$2:$AD$55, 26, FALSE), E393=4, VLOOKUP(H393, Wage_Info!$B$2:$AD$55, 27, FALSE)), C393=2017, _xlfn.IFS(E393=1, VLOOKUP(H393, Wage_Info!$B$2:$AD$55, 28, FALSE), E393=2, VLOOKUP(H393, Wage_Info!$B$2:$AD$55, 29, FALSE)))</f>
        <v>#N/A</v>
      </c>
      <c r="AA393" s="16" t="e">
        <f t="shared" si="52"/>
        <v>#N/A</v>
      </c>
      <c r="AB393">
        <f>Key!C399</f>
        <v>1</v>
      </c>
      <c r="AC393">
        <f t="shared" si="53"/>
        <v>0</v>
      </c>
      <c r="AD393">
        <f t="shared" si="54"/>
        <v>0</v>
      </c>
      <c r="AE393">
        <f t="shared" si="55"/>
        <v>0</v>
      </c>
    </row>
    <row r="394" spans="1:31" x14ac:dyDescent="0.3">
      <c r="A394">
        <v>344</v>
      </c>
      <c r="B394">
        <v>24</v>
      </c>
      <c r="C394">
        <v>2012</v>
      </c>
      <c r="D394">
        <v>6</v>
      </c>
      <c r="E394">
        <f t="shared" si="48"/>
        <v>2</v>
      </c>
      <c r="F394">
        <v>2015</v>
      </c>
      <c r="G394" t="s">
        <v>282</v>
      </c>
      <c r="H394" s="13">
        <f>VALUE(IF(G394="foreign",53,SUBSTITUTE(G394,G394,VLOOKUP(G394,Key!$F$2:$G$55,2,))))</f>
        <v>53</v>
      </c>
      <c r="I394" t="s">
        <v>216</v>
      </c>
      <c r="J394">
        <f>VALUE(_xlfn.IFS(I394="foreign",53,I394="fictional",54,NOT(OR(I394="foreign",I394="fictional")),SUBSTITUTE(I394,I394,VLOOKUP(I394,Key!$F$2:$G$55,2,))))</f>
        <v>54</v>
      </c>
      <c r="K394">
        <f t="shared" si="49"/>
        <v>0</v>
      </c>
      <c r="L394">
        <f>VLOOKUP(H394, Key!$G$2:$J$54, 2)</f>
        <v>0</v>
      </c>
      <c r="M394">
        <f>VLOOKUP(J394, Key!$G$2:$J$54, 2)</f>
        <v>0</v>
      </c>
      <c r="N394">
        <f>VLOOKUP("*"&amp;G394&amp;"*",Key!$M$2:$N$6,2,FALSE)</f>
        <v>0</v>
      </c>
      <c r="O394">
        <f>VLOOKUP("*"&amp;G394&amp;"*",Key!$Q$2:$R$11,2,FALSE)</f>
        <v>0</v>
      </c>
      <c r="P394">
        <v>3722</v>
      </c>
      <c r="Q394" s="8">
        <v>150000000</v>
      </c>
      <c r="R394" t="s">
        <v>176</v>
      </c>
      <c r="S394">
        <f>VLOOKUP(R394, Key!$T$2:$U$27, 2, FALSE)</f>
        <v>3</v>
      </c>
      <c r="T394">
        <f t="shared" si="50"/>
        <v>0</v>
      </c>
      <c r="U394">
        <f>_xlfn.IFS(F394=2017, VLOOKUP(H394, 'State Pop'!$B$2:$F$55,5),F394=2016, VLOOKUP(H394, 'State Pop'!$B$2:$F$55,4), F394=2015, VLOOKUP(H394, 'State Pop'!$B$2:$F$55,3), F394=2014, VLOOKUP(H394, 'State Pop'!$B$2:$F$55,2))</f>
        <v>0</v>
      </c>
      <c r="V394" t="e">
        <f>_xlfn.IFS(C394=2014, _xlfn.IFS(D394=1, VLOOKUP(H394, Film_Workers!$B$2:$AR$55, 2, FALSE), D394=2, VLOOKUP(H394, Film_Workers!$B$2:$AR$55, 3, FALSE), D394=3, VLOOKUP(H394, Film_Workers!$B$2:$AR$55, 4, FALSE), D394=4, VLOOKUP(H394, Film_Workers!$B$2:$AR$55, 5, FALSE), D394=5, VLOOKUP(H394, Film_Workers!$B$2:$AR$55, 6, FALSE), D394=6, VLOOKUP(H394, Film_Workers!$B$2:$AR$55, 7, FALSE), D394=7, VLOOKUP(H394, Film_Workers!$B$2:$AR$55, 8, FALSE), D394=8, VLOOKUP(H394, Film_Workers!$B$2:$AR$55, 9, FALSE), D394=9, VLOOKUP(H394, Film_Workers!$B$2:$AR$55, 10, FALSE), D394=10, VLOOKUP(H394, Film_Workers!$B$2:$AR$55, 11, FALSE), D394=11, VLOOKUP(H394, Film_Workers!$B$2:$AR$55, 12, FALSE), D394=12, VLOOKUP(H394, Film_Workers!$B$2:$AR$55, 13, FALSE)), C394=2015, _xlfn.IFS(D394=1, VLOOKUP(H394, Film_Workers!$B$2:$AR$55, 14, FALSE), D394=2, VLOOKUP(H394, Film_Workers!$B$2:$AR$55, 15, FALSE), D394=3, VLOOKUP(H394, Film_Workers!$B$2:$AR$55, 16, FALSE), D394=4, VLOOKUP(H394, Film_Workers!$B$2:$AR$55, 17, FALSE), D394=5, VLOOKUP(H394, Film_Workers!$B$2:$AR$55, 18, FALSE), D394=6, VLOOKUP(H394, Film_Workers!$B$2:$AR$55, 19, FALSE), D394=7, VLOOKUP(H394, Film_Workers!$B$2:$AR$55, 20, FALSE), D394=8, VLOOKUP(H394, Film_Workers!$B$2:$AR$55, 21, FALSE), D394=9, VLOOKUP(H394, Film_Workers!$B$2:$AR$55, 22, FALSE), D394=10, VLOOKUP(H394, Film_Workers!$B$2:$AR$55, 23, FALSE), D394=11, VLOOKUP(H394, Film_Workers!$B$2:$AR$55, 24, FALSE), D394=12, VLOOKUP(H394, Film_Workers!$B$2:$AR$55, 25, FALSE)), C394=2016, _xlfn.IFS(D394=1, VLOOKUP(H394, Film_Workers!$B$2:$AR$55, 26, FALSE), D394=2, VLOOKUP(H394, Film_Workers!$B$2:$AR$55, 27, FALSE), D394=3, VLOOKUP(H394, Film_Workers!$B$2:$AR$55, 28, FALSE), D394=4, VLOOKUP(H394, Film_Workers!$B$2:$AR$55, 29, FALSE), D394=5, VLOOKUP(H394, Film_Workers!$B$2:$AR$55, 30, FALSE), D394=6, VLOOKUP(H394, Film_Workers!$B$2:$AR$55, 31, FALSE), D394=7, VLOOKUP(H394, Film_Workers!$B$2:$AR$55, 32, FALSE), D394=8, VLOOKUP(H394, Film_Workers!$B$2:$AR$55, 33, FALSE), D394=9, VLOOKUP(H394, Film_Workers!$B$2:$AR$55, 34, FALSE), D394=10, VLOOKUP(H394, Film_Workers!$B$2:$AR$55, 35, FALSE), D394=11, VLOOKUP(H394, Film_Workers!$B$2:$AR$55, 36, FALSE), D394=12, VLOOKUP(H394, Film_Workers!$B$2:$AR$55, 37, FALSE)), C394=2017, _xlfn.IFS(D394=1, VLOOKUP(H394, Film_Workers!$B$2:$AR$55, 38, FALSE), D394=2, VLOOKUP(H394, Film_Workers!$B$2:$AR$55, 39, FALSE), D394=3, VLOOKUP(H394, Film_Workers!$B$2:$AR$55, 40, FALSE), D394=4, VLOOKUP(H394, Film_Workers!$B$2:$AR$55, 41, FALSE), D394=5, VLOOKUP(H394, Film_Workers!$B$2:$AR$55, 42, FALSE), D394=6, VLOOKUP(H394, Film_Workers!$B$2:$AR$55, 43)))</f>
        <v>#N/A</v>
      </c>
      <c r="W394" t="e">
        <f>_xlfn.IFS(C394=2014, _xlfn.IFS(D394=1, VLOOKUP(H394, Priv_Workers!$B$2:$AR$55, 2, FALSE), D394=2, VLOOKUP(H394, Priv_Workers!$B$2:$AR$55, 3, FALSE), D394=3, VLOOKUP(H394, Priv_Workers!$B$2:$AR$55, 4, FALSE), D394=4, VLOOKUP(H394, Priv_Workers!$B$2:$AR$55, 5, FALSE), D394=5, VLOOKUP(H394, Priv_Workers!$B$2:$AR$55, 6, FALSE), D394=6, VLOOKUP(H394, Priv_Workers!$B$2:$AR$55, 7, FALSE), D394=7, VLOOKUP(H394, Priv_Workers!$B$2:$AR$55, 8, FALSE), D394=8, VLOOKUP(H394, Priv_Workers!$B$2:$AR$55, 9, FALSE), D394=9, VLOOKUP(H394, Priv_Workers!$B$2:$AR$55, 10, FALSE), D394=10, VLOOKUP(H394, Priv_Workers!$B$2:$AR$55, 11, FALSE), D394=11, VLOOKUP(H394, Priv_Workers!$B$2:$AR$55, 12, FALSE), D394=12, VLOOKUP(H394, Priv_Workers!$B$2:$AR$55, 13, FALSE)), C394=2015, _xlfn.IFS(D394=1, VLOOKUP(H394, Priv_Workers!$B$2:$AR$55, 14, FALSE), D394=2, VLOOKUP(H394, Priv_Workers!$B$2:$AR$55, 15, FALSE), D394=3, VLOOKUP(H394, Priv_Workers!$B$2:$AR$55, 16, FALSE), D394=4, VLOOKUP(H394, Priv_Workers!$B$2:$AR$55, 17, FALSE), D394=5, VLOOKUP(H394, Priv_Workers!$B$2:$AR$55, 18, FALSE), D394=6, VLOOKUP(H394, Priv_Workers!$B$2:$AR$55, 19, FALSE), D394=7, VLOOKUP(H394, Priv_Workers!$B$2:$AR$55, 20, FALSE), D394=8, VLOOKUP(H394, Priv_Workers!$B$2:$AR$55, 21, FALSE), D394=9, VLOOKUP(H394, Priv_Workers!$B$2:$AR$55, 22, FALSE), D394=10, VLOOKUP(H394, Priv_Workers!$B$2:$AR$55, 23, FALSE), D394=11, VLOOKUP(H394, Priv_Workers!$B$2:$AR$55, 24, FALSE), D394=12, VLOOKUP(H394, Priv_Workers!$B$2:$AR$55, 25, FALSE)), C394=2016, _xlfn.IFS(D394=1, VLOOKUP(H394, Priv_Workers!$B$2:$AR$55, 26, FALSE), D394=2, VLOOKUP(H394, Priv_Workers!$B$2:$AR$55, 27, FALSE), D394=3, VLOOKUP(H394, Priv_Workers!$B$2:$AR$55, 28, FALSE), D394=4, VLOOKUP(H394, Priv_Workers!$B$2:$AR$55, 29, FALSE), D394=5, VLOOKUP(H394, Priv_Workers!$B$2:$AR$55, 30, FALSE), D394=6, VLOOKUP(H394, Priv_Workers!$B$2:$AR$55, 31, FALSE), D394=7, VLOOKUP(H394, Priv_Workers!$B$2:$AR$55, 32, FALSE), D394=8, VLOOKUP(H394, Priv_Workers!$B$2:$AR$55, 33, FALSE), D394=9, VLOOKUP(H394, Priv_Workers!$B$2:$AR$55, 34, FALSE), D394=10, VLOOKUP(H394, Priv_Workers!$B$2:$AR$55, 35, FALSE), D394=11, VLOOKUP(H394, Priv_Workers!$B$2:$AR$55, 36, FALSE), D394=12, VLOOKUP(H394, Priv_Workers!$B$2:$AR$55, 37, FALSE)), C394=2017, _xlfn.IFS(D394=1, VLOOKUP(H394, Priv_Workers!$B$2:$AR$55, 38, FALSE), D394=2, VLOOKUP(H394, Priv_Workers!$B$2:$AR$55, 39, FALSE), D394=3, VLOOKUP(H394, Priv_Workers!$B$2:$AR$55, 40, FALSE), D394=4, VLOOKUP(H394, Priv_Workers!$B$2:$AR$55, 41, FALSE), D394=5, VLOOKUP(H394, Priv_Workers!$B$2:$AR$55, 42, FALSE), D394=6, VLOOKUP(H394, Priv_Workers!$B$2:$AR$55, 43)))</f>
        <v>#N/A</v>
      </c>
      <c r="X394" s="15" t="e">
        <f t="shared" si="51"/>
        <v>#N/A</v>
      </c>
      <c r="Y394" s="8" t="e">
        <f>_xlfn.IFS(C394=2014, _xlfn.IFS(E394=1, VLOOKUP(H394, Wage_Info!$B$2:$AD$55, 2, FALSE), E394=2, VLOOKUP(H394, Wage_Info!$B$2:$AD$55, 3, FALSE), E394=3, VLOOKUP(H394, Wage_Info!$B$2:$AD$55, 4, FALSE), E394=4, VLOOKUP(H394, Wage_Info!$B$2:$AD$55, 5, FALSE)), C394=2015, _xlfn.IFS(E394=1, VLOOKUP(H394, Wage_Info!$B$2:$AD$55, 6, FALSE), E394=2, VLOOKUP(H394, Wage_Info!$B$2:$AD$55, 7, FALSE), E394=3, VLOOKUP(H394, Wage_Info!$B$2:$AD$55, 8, FALSE), E394=4, VLOOKUP(H394, Wage_Info!$B$2:$AD$55, 9, FALSE)), C394=2016, _xlfn.IFS(E394=1, VLOOKUP(H394, Wage_Info!$B$2:$AD$55, 10, FALSE), E394=2, VLOOKUP(H394, Wage_Info!$B$2:$AD$55, 11, FALSE), E394=3, VLOOKUP(H394, Wage_Info!$B$2:$AD$55, 12, FALSE), E394=4, VLOOKUP(H394, Wage_Info!$B$2:$AD$55, 13, FALSE)), C394=2017, _xlfn.IFS(E394=1, VLOOKUP(H394, Wage_Info!$B$2:$AD$55, 14, FALSE), E394=2, VLOOKUP(H394, Wage_Info!$B$2:$AD$55, 15, FALSE)))</f>
        <v>#N/A</v>
      </c>
      <c r="Z394" s="8" t="e">
        <f>_xlfn.IFS(C394=2014, _xlfn.IFS(E394=1, VLOOKUP(H394, Wage_Info!$B$2:$AD$55, 16, FALSE), E394=2, VLOOKUP(H394, Wage_Info!$B$2:$AD$55, 17, FALSE), E394=3, VLOOKUP(H394, Wage_Info!$B$2:$AD$55, 18, FALSE), E394=4, VLOOKUP(H394, Wage_Info!$B$2:$AD$55, 19, FALSE)), C394=2015, _xlfn.IFS(E394=1, VLOOKUP(H394, Wage_Info!$B$2:$AD$55, 20, FALSE), E394=2, VLOOKUP(H394, Wage_Info!$B$2:$AD$55, 21, FALSE), E394=3, VLOOKUP(H394, Wage_Info!$B$2:$AD$55, 22, FALSE), E394=4, VLOOKUP(H394, Wage_Info!$B$2:$AD$55, 23, FALSE)), C394=2016, _xlfn.IFS(E394=1, VLOOKUP(H394, Wage_Info!$B$2:$AD$55, 24, FALSE), E394=2, VLOOKUP(H394, Wage_Info!$B$2:$AD$55, 25, FALSE), E394=3, VLOOKUP(H394, Wage_Info!$B$2:$AD$55, 26, FALSE), E394=4, VLOOKUP(H394, Wage_Info!$B$2:$AD$55, 27, FALSE)), C394=2017, _xlfn.IFS(E394=1, VLOOKUP(H394, Wage_Info!$B$2:$AD$55, 28, FALSE), E394=2, VLOOKUP(H394, Wage_Info!$B$2:$AD$55, 29, FALSE)))</f>
        <v>#N/A</v>
      </c>
      <c r="AA394" s="16" t="e">
        <f t="shared" si="52"/>
        <v>#N/A</v>
      </c>
      <c r="AB394">
        <f>Key!C345</f>
        <v>1</v>
      </c>
      <c r="AC394">
        <f t="shared" si="53"/>
        <v>0</v>
      </c>
      <c r="AD394">
        <f t="shared" si="54"/>
        <v>0</v>
      </c>
      <c r="AE394">
        <f t="shared" si="55"/>
        <v>0</v>
      </c>
    </row>
    <row r="395" spans="1:31" x14ac:dyDescent="0.3">
      <c r="A395">
        <v>448</v>
      </c>
      <c r="B395">
        <v>128</v>
      </c>
      <c r="C395">
        <v>2012</v>
      </c>
      <c r="D395">
        <v>9</v>
      </c>
      <c r="E395">
        <f t="shared" si="48"/>
        <v>3</v>
      </c>
      <c r="F395">
        <v>2015</v>
      </c>
      <c r="G395" t="s">
        <v>187</v>
      </c>
      <c r="H395" s="13">
        <f>VALUE(IF(G395="foreign",53,SUBSTITUTE(G395,G395,VLOOKUP(G395,Key!$F$2:$G$55,2,))))</f>
        <v>53</v>
      </c>
      <c r="I395" t="s">
        <v>187</v>
      </c>
      <c r="J395">
        <f>VALUE(_xlfn.IFS(I395="foreign",53,I395="fictional",54,NOT(OR(I395="foreign",I395="fictional")),SUBSTITUTE(I395,I395,VLOOKUP(I395,Key!$F$2:$G$55,2,))))</f>
        <v>53</v>
      </c>
      <c r="K395">
        <f t="shared" si="49"/>
        <v>1</v>
      </c>
      <c r="L395">
        <f>VLOOKUP(H395, Key!$G$2:$J$54, 2)</f>
        <v>0</v>
      </c>
      <c r="M395">
        <f>VLOOKUP(J395, Key!$G$2:$J$54, 2)</f>
        <v>0</v>
      </c>
      <c r="N395">
        <f>VLOOKUP("*"&amp;G395&amp;"*",Key!$M$2:$N$6,2,FALSE)</f>
        <v>0</v>
      </c>
      <c r="O395">
        <f>VLOOKUP("*"&amp;G395&amp;"*",Key!$Q$2:$R$11,2,FALSE)</f>
        <v>0</v>
      </c>
      <c r="P395">
        <v>1543</v>
      </c>
      <c r="Q395" s="8">
        <v>5000000</v>
      </c>
      <c r="R395" t="s">
        <v>174</v>
      </c>
      <c r="S395">
        <f>VLOOKUP(R395, Key!$T$2:$U$27, 2, FALSE)</f>
        <v>1</v>
      </c>
      <c r="T395">
        <f t="shared" si="50"/>
        <v>0</v>
      </c>
      <c r="U395">
        <f>_xlfn.IFS(F395=2017, VLOOKUP(H395, 'State Pop'!$B$2:$F$55,5),F395=2016, VLOOKUP(H395, 'State Pop'!$B$2:$F$55,4), F395=2015, VLOOKUP(H395, 'State Pop'!$B$2:$F$55,3), F395=2014, VLOOKUP(H395, 'State Pop'!$B$2:$F$55,2))</f>
        <v>0</v>
      </c>
      <c r="V395" t="e">
        <f>_xlfn.IFS(C395=2014, _xlfn.IFS(D395=1, VLOOKUP(H395, Film_Workers!$B$2:$AR$55, 2, FALSE), D395=2, VLOOKUP(H395, Film_Workers!$B$2:$AR$55, 3, FALSE), D395=3, VLOOKUP(H395, Film_Workers!$B$2:$AR$55, 4, FALSE), D395=4, VLOOKUP(H395, Film_Workers!$B$2:$AR$55, 5, FALSE), D395=5, VLOOKUP(H395, Film_Workers!$B$2:$AR$55, 6, FALSE), D395=6, VLOOKUP(H395, Film_Workers!$B$2:$AR$55, 7, FALSE), D395=7, VLOOKUP(H395, Film_Workers!$B$2:$AR$55, 8, FALSE), D395=8, VLOOKUP(H395, Film_Workers!$B$2:$AR$55, 9, FALSE), D395=9, VLOOKUP(H395, Film_Workers!$B$2:$AR$55, 10, FALSE), D395=10, VLOOKUP(H395, Film_Workers!$B$2:$AR$55, 11, FALSE), D395=11, VLOOKUP(H395, Film_Workers!$B$2:$AR$55, 12, FALSE), D395=12, VLOOKUP(H395, Film_Workers!$B$2:$AR$55, 13, FALSE)), C395=2015, _xlfn.IFS(D395=1, VLOOKUP(H395, Film_Workers!$B$2:$AR$55, 14, FALSE), D395=2, VLOOKUP(H395, Film_Workers!$B$2:$AR$55, 15, FALSE), D395=3, VLOOKUP(H395, Film_Workers!$B$2:$AR$55, 16, FALSE), D395=4, VLOOKUP(H395, Film_Workers!$B$2:$AR$55, 17, FALSE), D395=5, VLOOKUP(H395, Film_Workers!$B$2:$AR$55, 18, FALSE), D395=6, VLOOKUP(H395, Film_Workers!$B$2:$AR$55, 19, FALSE), D395=7, VLOOKUP(H395, Film_Workers!$B$2:$AR$55, 20, FALSE), D395=8, VLOOKUP(H395, Film_Workers!$B$2:$AR$55, 21, FALSE), D395=9, VLOOKUP(H395, Film_Workers!$B$2:$AR$55, 22, FALSE), D395=10, VLOOKUP(H395, Film_Workers!$B$2:$AR$55, 23, FALSE), D395=11, VLOOKUP(H395, Film_Workers!$B$2:$AR$55, 24, FALSE), D395=12, VLOOKUP(H395, Film_Workers!$B$2:$AR$55, 25, FALSE)), C395=2016, _xlfn.IFS(D395=1, VLOOKUP(H395, Film_Workers!$B$2:$AR$55, 26, FALSE), D395=2, VLOOKUP(H395, Film_Workers!$B$2:$AR$55, 27, FALSE), D395=3, VLOOKUP(H395, Film_Workers!$B$2:$AR$55, 28, FALSE), D395=4, VLOOKUP(H395, Film_Workers!$B$2:$AR$55, 29, FALSE), D395=5, VLOOKUP(H395, Film_Workers!$B$2:$AR$55, 30, FALSE), D395=6, VLOOKUP(H395, Film_Workers!$B$2:$AR$55, 31, FALSE), D395=7, VLOOKUP(H395, Film_Workers!$B$2:$AR$55, 32, FALSE), D395=8, VLOOKUP(H395, Film_Workers!$B$2:$AR$55, 33, FALSE), D395=9, VLOOKUP(H395, Film_Workers!$B$2:$AR$55, 34, FALSE), D395=10, VLOOKUP(H395, Film_Workers!$B$2:$AR$55, 35, FALSE), D395=11, VLOOKUP(H395, Film_Workers!$B$2:$AR$55, 36, FALSE), D395=12, VLOOKUP(H395, Film_Workers!$B$2:$AR$55, 37, FALSE)), C395=2017, _xlfn.IFS(D395=1, VLOOKUP(H395, Film_Workers!$B$2:$AR$55, 38, FALSE), D395=2, VLOOKUP(H395, Film_Workers!$B$2:$AR$55, 39, FALSE), D395=3, VLOOKUP(H395, Film_Workers!$B$2:$AR$55, 40, FALSE), D395=4, VLOOKUP(H395, Film_Workers!$B$2:$AR$55, 41, FALSE), D395=5, VLOOKUP(H395, Film_Workers!$B$2:$AR$55, 42, FALSE), D395=6, VLOOKUP(H395, Film_Workers!$B$2:$AR$55, 43)))</f>
        <v>#N/A</v>
      </c>
      <c r="W395" t="e">
        <f>_xlfn.IFS(C395=2014, _xlfn.IFS(D395=1, VLOOKUP(H395, Priv_Workers!$B$2:$AR$55, 2, FALSE), D395=2, VLOOKUP(H395, Priv_Workers!$B$2:$AR$55, 3, FALSE), D395=3, VLOOKUP(H395, Priv_Workers!$B$2:$AR$55, 4, FALSE), D395=4, VLOOKUP(H395, Priv_Workers!$B$2:$AR$55, 5, FALSE), D395=5, VLOOKUP(H395, Priv_Workers!$B$2:$AR$55, 6, FALSE), D395=6, VLOOKUP(H395, Priv_Workers!$B$2:$AR$55, 7, FALSE), D395=7, VLOOKUP(H395, Priv_Workers!$B$2:$AR$55, 8, FALSE), D395=8, VLOOKUP(H395, Priv_Workers!$B$2:$AR$55, 9, FALSE), D395=9, VLOOKUP(H395, Priv_Workers!$B$2:$AR$55, 10, FALSE), D395=10, VLOOKUP(H395, Priv_Workers!$B$2:$AR$55, 11, FALSE), D395=11, VLOOKUP(H395, Priv_Workers!$B$2:$AR$55, 12, FALSE), D395=12, VLOOKUP(H395, Priv_Workers!$B$2:$AR$55, 13, FALSE)), C395=2015, _xlfn.IFS(D395=1, VLOOKUP(H395, Priv_Workers!$B$2:$AR$55, 14, FALSE), D395=2, VLOOKUP(H395, Priv_Workers!$B$2:$AR$55, 15, FALSE), D395=3, VLOOKUP(H395, Priv_Workers!$B$2:$AR$55, 16, FALSE), D395=4, VLOOKUP(H395, Priv_Workers!$B$2:$AR$55, 17, FALSE), D395=5, VLOOKUP(H395, Priv_Workers!$B$2:$AR$55, 18, FALSE), D395=6, VLOOKUP(H395, Priv_Workers!$B$2:$AR$55, 19, FALSE), D395=7, VLOOKUP(H395, Priv_Workers!$B$2:$AR$55, 20, FALSE), D395=8, VLOOKUP(H395, Priv_Workers!$B$2:$AR$55, 21, FALSE), D395=9, VLOOKUP(H395, Priv_Workers!$B$2:$AR$55, 22, FALSE), D395=10, VLOOKUP(H395, Priv_Workers!$B$2:$AR$55, 23, FALSE), D395=11, VLOOKUP(H395, Priv_Workers!$B$2:$AR$55, 24, FALSE), D395=12, VLOOKUP(H395, Priv_Workers!$B$2:$AR$55, 25, FALSE)), C395=2016, _xlfn.IFS(D395=1, VLOOKUP(H395, Priv_Workers!$B$2:$AR$55, 26, FALSE), D395=2, VLOOKUP(H395, Priv_Workers!$B$2:$AR$55, 27, FALSE), D395=3, VLOOKUP(H395, Priv_Workers!$B$2:$AR$55, 28, FALSE), D395=4, VLOOKUP(H395, Priv_Workers!$B$2:$AR$55, 29, FALSE), D395=5, VLOOKUP(H395, Priv_Workers!$B$2:$AR$55, 30, FALSE), D395=6, VLOOKUP(H395, Priv_Workers!$B$2:$AR$55, 31, FALSE), D395=7, VLOOKUP(H395, Priv_Workers!$B$2:$AR$55, 32, FALSE), D395=8, VLOOKUP(H395, Priv_Workers!$B$2:$AR$55, 33, FALSE), D395=9, VLOOKUP(H395, Priv_Workers!$B$2:$AR$55, 34, FALSE), D395=10, VLOOKUP(H395, Priv_Workers!$B$2:$AR$55, 35, FALSE), D395=11, VLOOKUP(H395, Priv_Workers!$B$2:$AR$55, 36, FALSE), D395=12, VLOOKUP(H395, Priv_Workers!$B$2:$AR$55, 37, FALSE)), C395=2017, _xlfn.IFS(D395=1, VLOOKUP(H395, Priv_Workers!$B$2:$AR$55, 38, FALSE), D395=2, VLOOKUP(H395, Priv_Workers!$B$2:$AR$55, 39, FALSE), D395=3, VLOOKUP(H395, Priv_Workers!$B$2:$AR$55, 40, FALSE), D395=4, VLOOKUP(H395, Priv_Workers!$B$2:$AR$55, 41, FALSE), D395=5, VLOOKUP(H395, Priv_Workers!$B$2:$AR$55, 42, FALSE), D395=6, VLOOKUP(H395, Priv_Workers!$B$2:$AR$55, 43)))</f>
        <v>#N/A</v>
      </c>
      <c r="X395" s="15" t="e">
        <f t="shared" si="51"/>
        <v>#N/A</v>
      </c>
      <c r="Y395" s="8" t="e">
        <f>_xlfn.IFS(C395=2014, _xlfn.IFS(E395=1, VLOOKUP(H395, Wage_Info!$B$2:$AD$55, 2, FALSE), E395=2, VLOOKUP(H395, Wage_Info!$B$2:$AD$55, 3, FALSE), E395=3, VLOOKUP(H395, Wage_Info!$B$2:$AD$55, 4, FALSE), E395=4, VLOOKUP(H395, Wage_Info!$B$2:$AD$55, 5, FALSE)), C395=2015, _xlfn.IFS(E395=1, VLOOKUP(H395, Wage_Info!$B$2:$AD$55, 6, FALSE), E395=2, VLOOKUP(H395, Wage_Info!$B$2:$AD$55, 7, FALSE), E395=3, VLOOKUP(H395, Wage_Info!$B$2:$AD$55, 8, FALSE), E395=4, VLOOKUP(H395, Wage_Info!$B$2:$AD$55, 9, FALSE)), C395=2016, _xlfn.IFS(E395=1, VLOOKUP(H395, Wage_Info!$B$2:$AD$55, 10, FALSE), E395=2, VLOOKUP(H395, Wage_Info!$B$2:$AD$55, 11, FALSE), E395=3, VLOOKUP(H395, Wage_Info!$B$2:$AD$55, 12, FALSE), E395=4, VLOOKUP(H395, Wage_Info!$B$2:$AD$55, 13, FALSE)), C395=2017, _xlfn.IFS(E395=1, VLOOKUP(H395, Wage_Info!$B$2:$AD$55, 14, FALSE), E395=2, VLOOKUP(H395, Wage_Info!$B$2:$AD$55, 15, FALSE)))</f>
        <v>#N/A</v>
      </c>
      <c r="Z395" s="8" t="e">
        <f>_xlfn.IFS(C395=2014, _xlfn.IFS(E395=1, VLOOKUP(H395, Wage_Info!$B$2:$AD$55, 16, FALSE), E395=2, VLOOKUP(H395, Wage_Info!$B$2:$AD$55, 17, FALSE), E395=3, VLOOKUP(H395, Wage_Info!$B$2:$AD$55, 18, FALSE), E395=4, VLOOKUP(H395, Wage_Info!$B$2:$AD$55, 19, FALSE)), C395=2015, _xlfn.IFS(E395=1, VLOOKUP(H395, Wage_Info!$B$2:$AD$55, 20, FALSE), E395=2, VLOOKUP(H395, Wage_Info!$B$2:$AD$55, 21, FALSE), E395=3, VLOOKUP(H395, Wage_Info!$B$2:$AD$55, 22, FALSE), E395=4, VLOOKUP(H395, Wage_Info!$B$2:$AD$55, 23, FALSE)), C395=2016, _xlfn.IFS(E395=1, VLOOKUP(H395, Wage_Info!$B$2:$AD$55, 24, FALSE), E395=2, VLOOKUP(H395, Wage_Info!$B$2:$AD$55, 25, FALSE), E395=3, VLOOKUP(H395, Wage_Info!$B$2:$AD$55, 26, FALSE), E395=4, VLOOKUP(H395, Wage_Info!$B$2:$AD$55, 27, FALSE)), C395=2017, _xlfn.IFS(E395=1, VLOOKUP(H395, Wage_Info!$B$2:$AD$55, 28, FALSE), E395=2, VLOOKUP(H395, Wage_Info!$B$2:$AD$55, 29, FALSE)))</f>
        <v>#N/A</v>
      </c>
      <c r="AA395" s="16" t="e">
        <f t="shared" si="52"/>
        <v>#N/A</v>
      </c>
      <c r="AB395">
        <f>Key!C449</f>
        <v>1</v>
      </c>
      <c r="AC395">
        <f t="shared" si="53"/>
        <v>0</v>
      </c>
      <c r="AD395">
        <f t="shared" si="54"/>
        <v>0</v>
      </c>
      <c r="AE395">
        <f t="shared" si="55"/>
        <v>0</v>
      </c>
    </row>
    <row r="396" spans="1:31" x14ac:dyDescent="0.3">
      <c r="A396">
        <v>427</v>
      </c>
      <c r="B396">
        <v>107</v>
      </c>
      <c r="C396">
        <v>2011</v>
      </c>
      <c r="D396">
        <v>1</v>
      </c>
      <c r="E396">
        <f t="shared" si="48"/>
        <v>1</v>
      </c>
      <c r="F396">
        <v>2015</v>
      </c>
      <c r="G396" t="s">
        <v>187</v>
      </c>
      <c r="H396" s="13">
        <f>VALUE(IF(G396="foreign",53,SUBSTITUTE(G396,G396,VLOOKUP(G396,Key!$F$2:$G$55,2,))))</f>
        <v>53</v>
      </c>
      <c r="I396" t="s">
        <v>216</v>
      </c>
      <c r="J396">
        <f>VALUE(_xlfn.IFS(I396="foreign",53,I396="fictional",54,NOT(OR(I396="foreign",I396="fictional")),SUBSTITUTE(I396,I396,VLOOKUP(I396,Key!$F$2:$G$55,2,))))</f>
        <v>54</v>
      </c>
      <c r="K396">
        <f t="shared" si="49"/>
        <v>0</v>
      </c>
      <c r="L396">
        <f>VLOOKUP(H396, Key!$G$2:$J$54, 2)</f>
        <v>0</v>
      </c>
      <c r="M396">
        <f>VLOOKUP(J396, Key!$G$2:$J$54, 2)</f>
        <v>0</v>
      </c>
      <c r="N396">
        <f>VLOOKUP("*"&amp;G396&amp;"*",Key!$M$2:$N$6,2,FALSE)</f>
        <v>0</v>
      </c>
      <c r="O396">
        <f>VLOOKUP("*"&amp;G396&amp;"*",Key!$Q$2:$R$11,2,FALSE)</f>
        <v>0</v>
      </c>
      <c r="P396">
        <v>2360</v>
      </c>
      <c r="Q396" s="8">
        <v>25000000</v>
      </c>
      <c r="R396" t="s">
        <v>215</v>
      </c>
      <c r="S396">
        <f>VLOOKUP(R396, Key!$T$2:$U$27, 2, FALSE)</f>
        <v>7</v>
      </c>
      <c r="T396">
        <f t="shared" si="50"/>
        <v>1</v>
      </c>
      <c r="U396">
        <f>_xlfn.IFS(F396=2017, VLOOKUP(H396, 'State Pop'!$B$2:$F$55,5),F396=2016, VLOOKUP(H396, 'State Pop'!$B$2:$F$55,4), F396=2015, VLOOKUP(H396, 'State Pop'!$B$2:$F$55,3), F396=2014, VLOOKUP(H396, 'State Pop'!$B$2:$F$55,2))</f>
        <v>0</v>
      </c>
      <c r="V396" t="e">
        <f>_xlfn.IFS(C396=2014, _xlfn.IFS(D396=1, VLOOKUP(H396, Film_Workers!$B$2:$AR$55, 2, FALSE), D396=2, VLOOKUP(H396, Film_Workers!$B$2:$AR$55, 3, FALSE), D396=3, VLOOKUP(H396, Film_Workers!$B$2:$AR$55, 4, FALSE), D396=4, VLOOKUP(H396, Film_Workers!$B$2:$AR$55, 5, FALSE), D396=5, VLOOKUP(H396, Film_Workers!$B$2:$AR$55, 6, FALSE), D396=6, VLOOKUP(H396, Film_Workers!$B$2:$AR$55, 7, FALSE), D396=7, VLOOKUP(H396, Film_Workers!$B$2:$AR$55, 8, FALSE), D396=8, VLOOKUP(H396, Film_Workers!$B$2:$AR$55, 9, FALSE), D396=9, VLOOKUP(H396, Film_Workers!$B$2:$AR$55, 10, FALSE), D396=10, VLOOKUP(H396, Film_Workers!$B$2:$AR$55, 11, FALSE), D396=11, VLOOKUP(H396, Film_Workers!$B$2:$AR$55, 12, FALSE), D396=12, VLOOKUP(H396, Film_Workers!$B$2:$AR$55, 13, FALSE)), C396=2015, _xlfn.IFS(D396=1, VLOOKUP(H396, Film_Workers!$B$2:$AR$55, 14, FALSE), D396=2, VLOOKUP(H396, Film_Workers!$B$2:$AR$55, 15, FALSE), D396=3, VLOOKUP(H396, Film_Workers!$B$2:$AR$55, 16, FALSE), D396=4, VLOOKUP(H396, Film_Workers!$B$2:$AR$55, 17, FALSE), D396=5, VLOOKUP(H396, Film_Workers!$B$2:$AR$55, 18, FALSE), D396=6, VLOOKUP(H396, Film_Workers!$B$2:$AR$55, 19, FALSE), D396=7, VLOOKUP(H396, Film_Workers!$B$2:$AR$55, 20, FALSE), D396=8, VLOOKUP(H396, Film_Workers!$B$2:$AR$55, 21, FALSE), D396=9, VLOOKUP(H396, Film_Workers!$B$2:$AR$55, 22, FALSE), D396=10, VLOOKUP(H396, Film_Workers!$B$2:$AR$55, 23, FALSE), D396=11, VLOOKUP(H396, Film_Workers!$B$2:$AR$55, 24, FALSE), D396=12, VLOOKUP(H396, Film_Workers!$B$2:$AR$55, 25, FALSE)), C396=2016, _xlfn.IFS(D396=1, VLOOKUP(H396, Film_Workers!$B$2:$AR$55, 26, FALSE), D396=2, VLOOKUP(H396, Film_Workers!$B$2:$AR$55, 27, FALSE), D396=3, VLOOKUP(H396, Film_Workers!$B$2:$AR$55, 28, FALSE), D396=4, VLOOKUP(H396, Film_Workers!$B$2:$AR$55, 29, FALSE), D396=5, VLOOKUP(H396, Film_Workers!$B$2:$AR$55, 30, FALSE), D396=6, VLOOKUP(H396, Film_Workers!$B$2:$AR$55, 31, FALSE), D396=7, VLOOKUP(H396, Film_Workers!$B$2:$AR$55, 32, FALSE), D396=8, VLOOKUP(H396, Film_Workers!$B$2:$AR$55, 33, FALSE), D396=9, VLOOKUP(H396, Film_Workers!$B$2:$AR$55, 34, FALSE), D396=10, VLOOKUP(H396, Film_Workers!$B$2:$AR$55, 35, FALSE), D396=11, VLOOKUP(H396, Film_Workers!$B$2:$AR$55, 36, FALSE), D396=12, VLOOKUP(H396, Film_Workers!$B$2:$AR$55, 37, FALSE)), C396=2017, _xlfn.IFS(D396=1, VLOOKUP(H396, Film_Workers!$B$2:$AR$55, 38, FALSE), D396=2, VLOOKUP(H396, Film_Workers!$B$2:$AR$55, 39, FALSE), D396=3, VLOOKUP(H396, Film_Workers!$B$2:$AR$55, 40, FALSE), D396=4, VLOOKUP(H396, Film_Workers!$B$2:$AR$55, 41, FALSE), D396=5, VLOOKUP(H396, Film_Workers!$B$2:$AR$55, 42, FALSE), D396=6, VLOOKUP(H396, Film_Workers!$B$2:$AR$55, 43)))</f>
        <v>#N/A</v>
      </c>
      <c r="W396" t="e">
        <f>_xlfn.IFS(C396=2014, _xlfn.IFS(D396=1, VLOOKUP(H396, Priv_Workers!$B$2:$AR$55, 2, FALSE), D396=2, VLOOKUP(H396, Priv_Workers!$B$2:$AR$55, 3, FALSE), D396=3, VLOOKUP(H396, Priv_Workers!$B$2:$AR$55, 4, FALSE), D396=4, VLOOKUP(H396, Priv_Workers!$B$2:$AR$55, 5, FALSE), D396=5, VLOOKUP(H396, Priv_Workers!$B$2:$AR$55, 6, FALSE), D396=6, VLOOKUP(H396, Priv_Workers!$B$2:$AR$55, 7, FALSE), D396=7, VLOOKUP(H396, Priv_Workers!$B$2:$AR$55, 8, FALSE), D396=8, VLOOKUP(H396, Priv_Workers!$B$2:$AR$55, 9, FALSE), D396=9, VLOOKUP(H396, Priv_Workers!$B$2:$AR$55, 10, FALSE), D396=10, VLOOKUP(H396, Priv_Workers!$B$2:$AR$55, 11, FALSE), D396=11, VLOOKUP(H396, Priv_Workers!$B$2:$AR$55, 12, FALSE), D396=12, VLOOKUP(H396, Priv_Workers!$B$2:$AR$55, 13, FALSE)), C396=2015, _xlfn.IFS(D396=1, VLOOKUP(H396, Priv_Workers!$B$2:$AR$55, 14, FALSE), D396=2, VLOOKUP(H396, Priv_Workers!$B$2:$AR$55, 15, FALSE), D396=3, VLOOKUP(H396, Priv_Workers!$B$2:$AR$55, 16, FALSE), D396=4, VLOOKUP(H396, Priv_Workers!$B$2:$AR$55, 17, FALSE), D396=5, VLOOKUP(H396, Priv_Workers!$B$2:$AR$55, 18, FALSE), D396=6, VLOOKUP(H396, Priv_Workers!$B$2:$AR$55, 19, FALSE), D396=7, VLOOKUP(H396, Priv_Workers!$B$2:$AR$55, 20, FALSE), D396=8, VLOOKUP(H396, Priv_Workers!$B$2:$AR$55, 21, FALSE), D396=9, VLOOKUP(H396, Priv_Workers!$B$2:$AR$55, 22, FALSE), D396=10, VLOOKUP(H396, Priv_Workers!$B$2:$AR$55, 23, FALSE), D396=11, VLOOKUP(H396, Priv_Workers!$B$2:$AR$55, 24, FALSE), D396=12, VLOOKUP(H396, Priv_Workers!$B$2:$AR$55, 25, FALSE)), C396=2016, _xlfn.IFS(D396=1, VLOOKUP(H396, Priv_Workers!$B$2:$AR$55, 26, FALSE), D396=2, VLOOKUP(H396, Priv_Workers!$B$2:$AR$55, 27, FALSE), D396=3, VLOOKUP(H396, Priv_Workers!$B$2:$AR$55, 28, FALSE), D396=4, VLOOKUP(H396, Priv_Workers!$B$2:$AR$55, 29, FALSE), D396=5, VLOOKUP(H396, Priv_Workers!$B$2:$AR$55, 30, FALSE), D396=6, VLOOKUP(H396, Priv_Workers!$B$2:$AR$55, 31, FALSE), D396=7, VLOOKUP(H396, Priv_Workers!$B$2:$AR$55, 32, FALSE), D396=8, VLOOKUP(H396, Priv_Workers!$B$2:$AR$55, 33, FALSE), D396=9, VLOOKUP(H396, Priv_Workers!$B$2:$AR$55, 34, FALSE), D396=10, VLOOKUP(H396, Priv_Workers!$B$2:$AR$55, 35, FALSE), D396=11, VLOOKUP(H396, Priv_Workers!$B$2:$AR$55, 36, FALSE), D396=12, VLOOKUP(H396, Priv_Workers!$B$2:$AR$55, 37, FALSE)), C396=2017, _xlfn.IFS(D396=1, VLOOKUP(H396, Priv_Workers!$B$2:$AR$55, 38, FALSE), D396=2, VLOOKUP(H396, Priv_Workers!$B$2:$AR$55, 39, FALSE), D396=3, VLOOKUP(H396, Priv_Workers!$B$2:$AR$55, 40, FALSE), D396=4, VLOOKUP(H396, Priv_Workers!$B$2:$AR$55, 41, FALSE), D396=5, VLOOKUP(H396, Priv_Workers!$B$2:$AR$55, 42, FALSE), D396=6, VLOOKUP(H396, Priv_Workers!$B$2:$AR$55, 43)))</f>
        <v>#N/A</v>
      </c>
      <c r="X396" s="15" t="e">
        <f t="shared" si="51"/>
        <v>#N/A</v>
      </c>
      <c r="Y396" s="8" t="e">
        <f>_xlfn.IFS(C396=2014, _xlfn.IFS(E396=1, VLOOKUP(H396, Wage_Info!$B$2:$AD$55, 2, FALSE), E396=2, VLOOKUP(H396, Wage_Info!$B$2:$AD$55, 3, FALSE), E396=3, VLOOKUP(H396, Wage_Info!$B$2:$AD$55, 4, FALSE), E396=4, VLOOKUP(H396, Wage_Info!$B$2:$AD$55, 5, FALSE)), C396=2015, _xlfn.IFS(E396=1, VLOOKUP(H396, Wage_Info!$B$2:$AD$55, 6, FALSE), E396=2, VLOOKUP(H396, Wage_Info!$B$2:$AD$55, 7, FALSE), E396=3, VLOOKUP(H396, Wage_Info!$B$2:$AD$55, 8, FALSE), E396=4, VLOOKUP(H396, Wage_Info!$B$2:$AD$55, 9, FALSE)), C396=2016, _xlfn.IFS(E396=1, VLOOKUP(H396, Wage_Info!$B$2:$AD$55, 10, FALSE), E396=2, VLOOKUP(H396, Wage_Info!$B$2:$AD$55, 11, FALSE), E396=3, VLOOKUP(H396, Wage_Info!$B$2:$AD$55, 12, FALSE), E396=4, VLOOKUP(H396, Wage_Info!$B$2:$AD$55, 13, FALSE)), C396=2017, _xlfn.IFS(E396=1, VLOOKUP(H396, Wage_Info!$B$2:$AD$55, 14, FALSE), E396=2, VLOOKUP(H396, Wage_Info!$B$2:$AD$55, 15, FALSE)))</f>
        <v>#N/A</v>
      </c>
      <c r="Z396" s="8" t="e">
        <f>_xlfn.IFS(C396=2014, _xlfn.IFS(E396=1, VLOOKUP(H396, Wage_Info!$B$2:$AD$55, 16, FALSE), E396=2, VLOOKUP(H396, Wage_Info!$B$2:$AD$55, 17, FALSE), E396=3, VLOOKUP(H396, Wage_Info!$B$2:$AD$55, 18, FALSE), E396=4, VLOOKUP(H396, Wage_Info!$B$2:$AD$55, 19, FALSE)), C396=2015, _xlfn.IFS(E396=1, VLOOKUP(H396, Wage_Info!$B$2:$AD$55, 20, FALSE), E396=2, VLOOKUP(H396, Wage_Info!$B$2:$AD$55, 21, FALSE), E396=3, VLOOKUP(H396, Wage_Info!$B$2:$AD$55, 22, FALSE), E396=4, VLOOKUP(H396, Wage_Info!$B$2:$AD$55, 23, FALSE)), C396=2016, _xlfn.IFS(E396=1, VLOOKUP(H396, Wage_Info!$B$2:$AD$55, 24, FALSE), E396=2, VLOOKUP(H396, Wage_Info!$B$2:$AD$55, 25, FALSE), E396=3, VLOOKUP(H396, Wage_Info!$B$2:$AD$55, 26, FALSE), E396=4, VLOOKUP(H396, Wage_Info!$B$2:$AD$55, 27, FALSE)), C396=2017, _xlfn.IFS(E396=1, VLOOKUP(H396, Wage_Info!$B$2:$AD$55, 28, FALSE), E396=2, VLOOKUP(H396, Wage_Info!$B$2:$AD$55, 29, FALSE)))</f>
        <v>#N/A</v>
      </c>
      <c r="AA396" s="16" t="e">
        <f t="shared" si="52"/>
        <v>#N/A</v>
      </c>
      <c r="AB396">
        <f>Key!C428</f>
        <v>0</v>
      </c>
      <c r="AC396">
        <f t="shared" si="53"/>
        <v>0</v>
      </c>
      <c r="AD396">
        <f t="shared" si="54"/>
        <v>0</v>
      </c>
      <c r="AE396">
        <f t="shared" si="55"/>
        <v>0</v>
      </c>
    </row>
    <row r="397" spans="1:31" x14ac:dyDescent="0.3">
      <c r="A397">
        <v>441</v>
      </c>
      <c r="B397">
        <v>121</v>
      </c>
      <c r="C397">
        <v>2011</v>
      </c>
      <c r="D397">
        <v>6</v>
      </c>
      <c r="E397">
        <f t="shared" si="48"/>
        <v>2</v>
      </c>
      <c r="F397">
        <v>2015</v>
      </c>
      <c r="G397" t="s">
        <v>293</v>
      </c>
      <c r="H397" s="13">
        <f>VALUE(IF(G397="foreign",53,SUBSTITUTE(G397,G397,VLOOKUP(G397,Key!$F$2:$G$55,2,))))</f>
        <v>19</v>
      </c>
      <c r="I397" t="s">
        <v>216</v>
      </c>
      <c r="J397">
        <f>VALUE(_xlfn.IFS(I397="foreign",53,I397="fictional",54,NOT(OR(I397="foreign",I397="fictional")),SUBSTITUTE(I397,I397,VLOOKUP(I397,Key!$F$2:$G$55,2,))))</f>
        <v>54</v>
      </c>
      <c r="K397">
        <f t="shared" si="49"/>
        <v>0</v>
      </c>
      <c r="L397">
        <f>VLOOKUP(H397, Key!$G$2:$J$54, 2)</f>
        <v>4</v>
      </c>
      <c r="M397">
        <f>VLOOKUP(J397, Key!$G$2:$J$54, 2)</f>
        <v>0</v>
      </c>
      <c r="N397">
        <f>VLOOKUP("*"&amp;G397&amp;"*",Key!$M$2:$N$6,2,FALSE)</f>
        <v>3</v>
      </c>
      <c r="O397">
        <f>VLOOKUP("*"&amp;G397&amp;"*",Key!$Q$2:$R$11,2,FALSE)</f>
        <v>9</v>
      </c>
      <c r="P397">
        <v>1841</v>
      </c>
      <c r="Q397" s="8">
        <v>14000000</v>
      </c>
      <c r="R397" t="s">
        <v>244</v>
      </c>
      <c r="S397">
        <f>VLOOKUP(R397, Key!$T$2:$U$27, 2, FALSE)</f>
        <v>8</v>
      </c>
      <c r="T397">
        <f t="shared" si="50"/>
        <v>1</v>
      </c>
      <c r="U397">
        <f>_xlfn.IFS(F397=2017, VLOOKUP(H397, 'State Pop'!$B$2:$F$55,5),F397=2016, VLOOKUP(H397, 'State Pop'!$B$2:$F$55,4), F397=2015, VLOOKUP(H397, 'State Pop'!$B$2:$F$55,3), F397=2014, VLOOKUP(H397, 'State Pop'!$B$2:$F$55,2))</f>
        <v>4671211</v>
      </c>
      <c r="V397" t="e">
        <f>_xlfn.IFS(C397=2014, _xlfn.IFS(D397=1, VLOOKUP(H397, Film_Workers!$B$2:$AR$55, 2, FALSE), D397=2, VLOOKUP(H397, Film_Workers!$B$2:$AR$55, 3, FALSE), D397=3, VLOOKUP(H397, Film_Workers!$B$2:$AR$55, 4, FALSE), D397=4, VLOOKUP(H397, Film_Workers!$B$2:$AR$55, 5, FALSE), D397=5, VLOOKUP(H397, Film_Workers!$B$2:$AR$55, 6, FALSE), D397=6, VLOOKUP(H397, Film_Workers!$B$2:$AR$55, 7, FALSE), D397=7, VLOOKUP(H397, Film_Workers!$B$2:$AR$55, 8, FALSE), D397=8, VLOOKUP(H397, Film_Workers!$B$2:$AR$55, 9, FALSE), D397=9, VLOOKUP(H397, Film_Workers!$B$2:$AR$55, 10, FALSE), D397=10, VLOOKUP(H397, Film_Workers!$B$2:$AR$55, 11, FALSE), D397=11, VLOOKUP(H397, Film_Workers!$B$2:$AR$55, 12, FALSE), D397=12, VLOOKUP(H397, Film_Workers!$B$2:$AR$55, 13, FALSE)), C397=2015, _xlfn.IFS(D397=1, VLOOKUP(H397, Film_Workers!$B$2:$AR$55, 14, FALSE), D397=2, VLOOKUP(H397, Film_Workers!$B$2:$AR$55, 15, FALSE), D397=3, VLOOKUP(H397, Film_Workers!$B$2:$AR$55, 16, FALSE), D397=4, VLOOKUP(H397, Film_Workers!$B$2:$AR$55, 17, FALSE), D397=5, VLOOKUP(H397, Film_Workers!$B$2:$AR$55, 18, FALSE), D397=6, VLOOKUP(H397, Film_Workers!$B$2:$AR$55, 19, FALSE), D397=7, VLOOKUP(H397, Film_Workers!$B$2:$AR$55, 20, FALSE), D397=8, VLOOKUP(H397, Film_Workers!$B$2:$AR$55, 21, FALSE), D397=9, VLOOKUP(H397, Film_Workers!$B$2:$AR$55, 22, FALSE), D397=10, VLOOKUP(H397, Film_Workers!$B$2:$AR$55, 23, FALSE), D397=11, VLOOKUP(H397, Film_Workers!$B$2:$AR$55, 24, FALSE), D397=12, VLOOKUP(H397, Film_Workers!$B$2:$AR$55, 25, FALSE)), C397=2016, _xlfn.IFS(D397=1, VLOOKUP(H397, Film_Workers!$B$2:$AR$55, 26, FALSE), D397=2, VLOOKUP(H397, Film_Workers!$B$2:$AR$55, 27, FALSE), D397=3, VLOOKUP(H397, Film_Workers!$B$2:$AR$55, 28, FALSE), D397=4, VLOOKUP(H397, Film_Workers!$B$2:$AR$55, 29, FALSE), D397=5, VLOOKUP(H397, Film_Workers!$B$2:$AR$55, 30, FALSE), D397=6, VLOOKUP(H397, Film_Workers!$B$2:$AR$55, 31, FALSE), D397=7, VLOOKUP(H397, Film_Workers!$B$2:$AR$55, 32, FALSE), D397=8, VLOOKUP(H397, Film_Workers!$B$2:$AR$55, 33, FALSE), D397=9, VLOOKUP(H397, Film_Workers!$B$2:$AR$55, 34, FALSE), D397=10, VLOOKUP(H397, Film_Workers!$B$2:$AR$55, 35, FALSE), D397=11, VLOOKUP(H397, Film_Workers!$B$2:$AR$55, 36, FALSE), D397=12, VLOOKUP(H397, Film_Workers!$B$2:$AR$55, 37, FALSE)), C397=2017, _xlfn.IFS(D397=1, VLOOKUP(H397, Film_Workers!$B$2:$AR$55, 38, FALSE), D397=2, VLOOKUP(H397, Film_Workers!$B$2:$AR$55, 39, FALSE), D397=3, VLOOKUP(H397, Film_Workers!$B$2:$AR$55, 40, FALSE), D397=4, VLOOKUP(H397, Film_Workers!$B$2:$AR$55, 41, FALSE), D397=5, VLOOKUP(H397, Film_Workers!$B$2:$AR$55, 42, FALSE), D397=6, VLOOKUP(H397, Film_Workers!$B$2:$AR$55, 43)))</f>
        <v>#N/A</v>
      </c>
      <c r="W397" t="e">
        <f>_xlfn.IFS(C397=2014, _xlfn.IFS(D397=1, VLOOKUP(H397, Priv_Workers!$B$2:$AR$55, 2, FALSE), D397=2, VLOOKUP(H397, Priv_Workers!$B$2:$AR$55, 3, FALSE), D397=3, VLOOKUP(H397, Priv_Workers!$B$2:$AR$55, 4, FALSE), D397=4, VLOOKUP(H397, Priv_Workers!$B$2:$AR$55, 5, FALSE), D397=5, VLOOKUP(H397, Priv_Workers!$B$2:$AR$55, 6, FALSE), D397=6, VLOOKUP(H397, Priv_Workers!$B$2:$AR$55, 7, FALSE), D397=7, VLOOKUP(H397, Priv_Workers!$B$2:$AR$55, 8, FALSE), D397=8, VLOOKUP(H397, Priv_Workers!$B$2:$AR$55, 9, FALSE), D397=9, VLOOKUP(H397, Priv_Workers!$B$2:$AR$55, 10, FALSE), D397=10, VLOOKUP(H397, Priv_Workers!$B$2:$AR$55, 11, FALSE), D397=11, VLOOKUP(H397, Priv_Workers!$B$2:$AR$55, 12, FALSE), D397=12, VLOOKUP(H397, Priv_Workers!$B$2:$AR$55, 13, FALSE)), C397=2015, _xlfn.IFS(D397=1, VLOOKUP(H397, Priv_Workers!$B$2:$AR$55, 14, FALSE), D397=2, VLOOKUP(H397, Priv_Workers!$B$2:$AR$55, 15, FALSE), D397=3, VLOOKUP(H397, Priv_Workers!$B$2:$AR$55, 16, FALSE), D397=4, VLOOKUP(H397, Priv_Workers!$B$2:$AR$55, 17, FALSE), D397=5, VLOOKUP(H397, Priv_Workers!$B$2:$AR$55, 18, FALSE), D397=6, VLOOKUP(H397, Priv_Workers!$B$2:$AR$55, 19, FALSE), D397=7, VLOOKUP(H397, Priv_Workers!$B$2:$AR$55, 20, FALSE), D397=8, VLOOKUP(H397, Priv_Workers!$B$2:$AR$55, 21, FALSE), D397=9, VLOOKUP(H397, Priv_Workers!$B$2:$AR$55, 22, FALSE), D397=10, VLOOKUP(H397, Priv_Workers!$B$2:$AR$55, 23, FALSE), D397=11, VLOOKUP(H397, Priv_Workers!$B$2:$AR$55, 24, FALSE), D397=12, VLOOKUP(H397, Priv_Workers!$B$2:$AR$55, 25, FALSE)), C397=2016, _xlfn.IFS(D397=1, VLOOKUP(H397, Priv_Workers!$B$2:$AR$55, 26, FALSE), D397=2, VLOOKUP(H397, Priv_Workers!$B$2:$AR$55, 27, FALSE), D397=3, VLOOKUP(H397, Priv_Workers!$B$2:$AR$55, 28, FALSE), D397=4, VLOOKUP(H397, Priv_Workers!$B$2:$AR$55, 29, FALSE), D397=5, VLOOKUP(H397, Priv_Workers!$B$2:$AR$55, 30, FALSE), D397=6, VLOOKUP(H397, Priv_Workers!$B$2:$AR$55, 31, FALSE), D397=7, VLOOKUP(H397, Priv_Workers!$B$2:$AR$55, 32, FALSE), D397=8, VLOOKUP(H397, Priv_Workers!$B$2:$AR$55, 33, FALSE), D397=9, VLOOKUP(H397, Priv_Workers!$B$2:$AR$55, 34, FALSE), D397=10, VLOOKUP(H397, Priv_Workers!$B$2:$AR$55, 35, FALSE), D397=11, VLOOKUP(H397, Priv_Workers!$B$2:$AR$55, 36, FALSE), D397=12, VLOOKUP(H397, Priv_Workers!$B$2:$AR$55, 37, FALSE)), C397=2017, _xlfn.IFS(D397=1, VLOOKUP(H397, Priv_Workers!$B$2:$AR$55, 38, FALSE), D397=2, VLOOKUP(H397, Priv_Workers!$B$2:$AR$55, 39, FALSE), D397=3, VLOOKUP(H397, Priv_Workers!$B$2:$AR$55, 40, FALSE), D397=4, VLOOKUP(H397, Priv_Workers!$B$2:$AR$55, 41, FALSE), D397=5, VLOOKUP(H397, Priv_Workers!$B$2:$AR$55, 42, FALSE), D397=6, VLOOKUP(H397, Priv_Workers!$B$2:$AR$55, 43)))</f>
        <v>#N/A</v>
      </c>
      <c r="X397" s="15" t="e">
        <f t="shared" si="51"/>
        <v>#N/A</v>
      </c>
      <c r="Y397" s="8" t="e">
        <f>_xlfn.IFS(C397=2014, _xlfn.IFS(E397=1, VLOOKUP(H397, Wage_Info!$B$2:$AD$55, 2, FALSE), E397=2, VLOOKUP(H397, Wage_Info!$B$2:$AD$55, 3, FALSE), E397=3, VLOOKUP(H397, Wage_Info!$B$2:$AD$55, 4, FALSE), E397=4, VLOOKUP(H397, Wage_Info!$B$2:$AD$55, 5, FALSE)), C397=2015, _xlfn.IFS(E397=1, VLOOKUP(H397, Wage_Info!$B$2:$AD$55, 6, FALSE), E397=2, VLOOKUP(H397, Wage_Info!$B$2:$AD$55, 7, FALSE), E397=3, VLOOKUP(H397, Wage_Info!$B$2:$AD$55, 8, FALSE), E397=4, VLOOKUP(H397, Wage_Info!$B$2:$AD$55, 9, FALSE)), C397=2016, _xlfn.IFS(E397=1, VLOOKUP(H397, Wage_Info!$B$2:$AD$55, 10, FALSE), E397=2, VLOOKUP(H397, Wage_Info!$B$2:$AD$55, 11, FALSE), E397=3, VLOOKUP(H397, Wage_Info!$B$2:$AD$55, 12, FALSE), E397=4, VLOOKUP(H397, Wage_Info!$B$2:$AD$55, 13, FALSE)), C397=2017, _xlfn.IFS(E397=1, VLOOKUP(H397, Wage_Info!$B$2:$AD$55, 14, FALSE), E397=2, VLOOKUP(H397, Wage_Info!$B$2:$AD$55, 15, FALSE)))</f>
        <v>#N/A</v>
      </c>
      <c r="Z397" s="8" t="e">
        <f>_xlfn.IFS(C397=2014, _xlfn.IFS(E397=1, VLOOKUP(H397, Wage_Info!$B$2:$AD$55, 16, FALSE), E397=2, VLOOKUP(H397, Wage_Info!$B$2:$AD$55, 17, FALSE), E397=3, VLOOKUP(H397, Wage_Info!$B$2:$AD$55, 18, FALSE), E397=4, VLOOKUP(H397, Wage_Info!$B$2:$AD$55, 19, FALSE)), C397=2015, _xlfn.IFS(E397=1, VLOOKUP(H397, Wage_Info!$B$2:$AD$55, 20, FALSE), E397=2, VLOOKUP(H397, Wage_Info!$B$2:$AD$55, 21, FALSE), E397=3, VLOOKUP(H397, Wage_Info!$B$2:$AD$55, 22, FALSE), E397=4, VLOOKUP(H397, Wage_Info!$B$2:$AD$55, 23, FALSE)), C397=2016, _xlfn.IFS(E397=1, VLOOKUP(H397, Wage_Info!$B$2:$AD$55, 24, FALSE), E397=2, VLOOKUP(H397, Wage_Info!$B$2:$AD$55, 25, FALSE), E397=3, VLOOKUP(H397, Wage_Info!$B$2:$AD$55, 26, FALSE), E397=4, VLOOKUP(H397, Wage_Info!$B$2:$AD$55, 27, FALSE)), C397=2017, _xlfn.IFS(E397=1, VLOOKUP(H397, Wage_Info!$B$2:$AD$55, 28, FALSE), E397=2, VLOOKUP(H397, Wage_Info!$B$2:$AD$55, 29, FALSE)))</f>
        <v>#N/A</v>
      </c>
      <c r="AA397" s="16" t="e">
        <f t="shared" si="52"/>
        <v>#N/A</v>
      </c>
      <c r="AB397">
        <f>Key!C442</f>
        <v>1</v>
      </c>
      <c r="AC397">
        <f t="shared" si="53"/>
        <v>0</v>
      </c>
      <c r="AD397">
        <f t="shared" si="54"/>
        <v>0</v>
      </c>
      <c r="AE397">
        <f t="shared" si="55"/>
        <v>0</v>
      </c>
    </row>
    <row r="398" spans="1:31" x14ac:dyDescent="0.3">
      <c r="A398">
        <v>1</v>
      </c>
      <c r="B398">
        <v>1</v>
      </c>
      <c r="E398" t="e">
        <f t="shared" si="48"/>
        <v>#N/A</v>
      </c>
      <c r="F398">
        <v>2016</v>
      </c>
      <c r="G398" t="s">
        <v>187</v>
      </c>
      <c r="H398" s="13">
        <f>VALUE(IF(G398="foreign",53,SUBSTITUTE(G398,G398,VLOOKUP(G398,Key!$F$2:$G$55,2,))))</f>
        <v>53</v>
      </c>
      <c r="I398" t="s">
        <v>42</v>
      </c>
      <c r="J398">
        <f>VALUE(_xlfn.IFS(I398="foreign",53,I398="fictional",54,NOT(OR(I398="foreign",I398="fictional")),SUBSTITUTE(I398,I398,VLOOKUP(I398,Key!$F$2:$G$55,2,))))</f>
        <v>33</v>
      </c>
      <c r="K398">
        <f t="shared" si="49"/>
        <v>0</v>
      </c>
      <c r="L398">
        <f>VLOOKUP(H398, Key!$G$2:$J$54, 2)</f>
        <v>0</v>
      </c>
      <c r="M398">
        <f>VLOOKUP(J398, Key!$G$2:$J$54, 2)</f>
        <v>3</v>
      </c>
      <c r="N398">
        <v>0</v>
      </c>
      <c r="O398">
        <v>0</v>
      </c>
      <c r="P398">
        <v>4381</v>
      </c>
      <c r="Q398" s="8">
        <v>75000000</v>
      </c>
      <c r="R398" t="s">
        <v>174</v>
      </c>
      <c r="S398">
        <f>VLOOKUP(R398, Key!$T$2:$U$8, 2, FALSE)</f>
        <v>1</v>
      </c>
      <c r="T398">
        <f t="shared" si="50"/>
        <v>0</v>
      </c>
      <c r="U398">
        <f>_xlfn.IFS(F398=2017, VLOOKUP(H398, 'State Pop'!$B$2:$F$55,5),F398=2016, VLOOKUP(H398, 'State Pop'!$B$2:$F$55,4), F398=2015, VLOOKUP(H398, 'State Pop'!$B$2:$F$55,3), F398=2014, VLOOKUP(H398, 'State Pop'!$B$2:$F$55,2))</f>
        <v>0</v>
      </c>
      <c r="V398" t="e">
        <f>_xlfn.IFS(C398=2014, _xlfn.IFS(D398=1, VLOOKUP(H398, Film_Workers!$B$2:$AR$55, 2, FALSE), D398=2, VLOOKUP(H398, Film_Workers!$B$2:$AR$55, 3, FALSE), D398=3, VLOOKUP(H398, Film_Workers!$B$2:$AR$55, 4, FALSE), D398=4, VLOOKUP(H398, Film_Workers!$B$2:$AR$55, 5, FALSE), D398=5, VLOOKUP(H398, Film_Workers!$B$2:$AR$55, 6, FALSE), D398=6, VLOOKUP(H398, Film_Workers!$B$2:$AR$55, 7, FALSE), D398=7, VLOOKUP(H398, Film_Workers!$B$2:$AR$55, 8, FALSE), D398=8, VLOOKUP(H398, Film_Workers!$B$2:$AR$55, 9, FALSE), D398=9, VLOOKUP(H398, Film_Workers!$B$2:$AR$55, 10, FALSE), D398=10, VLOOKUP(H398, Film_Workers!$B$2:$AR$55, 11, FALSE), D398=11, VLOOKUP(H398, Film_Workers!$B$2:$AR$55, 12, FALSE), D398=12, VLOOKUP(H398, Film_Workers!$B$2:$AR$55, 13, FALSE)), C398=2015, _xlfn.IFS(D398=1, VLOOKUP(H398, Film_Workers!$B$2:$AR$55, 14, FALSE), D398=2, VLOOKUP(H398, Film_Workers!$B$2:$AR$55, 15, FALSE), D398=3, VLOOKUP(H398, Film_Workers!$B$2:$AR$55, 16, FALSE), D398=4, VLOOKUP(H398, Film_Workers!$B$2:$AR$55, 17, FALSE), D398=5, VLOOKUP(H398, Film_Workers!$B$2:$AR$55, 18, FALSE), D398=6, VLOOKUP(H398, Film_Workers!$B$2:$AR$55, 19, FALSE), D398=7, VLOOKUP(H398, Film_Workers!$B$2:$AR$55, 20, FALSE), D398=8, VLOOKUP(H398, Film_Workers!$B$2:$AR$55, 21, FALSE), D398=9, VLOOKUP(H398, Film_Workers!$B$2:$AR$55, 22, FALSE), D398=10, VLOOKUP(H398, Film_Workers!$B$2:$AR$55, 23, FALSE), D398=11, VLOOKUP(H398, Film_Workers!$B$2:$AR$55, 24, FALSE), D398=12, VLOOKUP(H398, Film_Workers!$B$2:$AR$55, 25, FALSE)), C398=2016, _xlfn.IFS(D398=1, VLOOKUP(H398, Film_Workers!$B$2:$AR$55, 26, FALSE), D398=2, VLOOKUP(H398, Film_Workers!$B$2:$AR$55, 27, FALSE), D398=3, VLOOKUP(H398, Film_Workers!$B$2:$AR$55, 28, FALSE), D398=4, VLOOKUP(H398, Film_Workers!$B$2:$AR$55, 29, FALSE), D398=5, VLOOKUP(H398, Film_Workers!$B$2:$AR$55, 30, FALSE), D398=6, VLOOKUP(H398, Film_Workers!$B$2:$AR$55, 31, FALSE), D398=7, VLOOKUP(H398, Film_Workers!$B$2:$AR$55, 32, FALSE), D398=8, VLOOKUP(H398, Film_Workers!$B$2:$AR$55, 33, FALSE), D398=9, VLOOKUP(H398, Film_Workers!$B$2:$AR$55, 34, FALSE), D398=10, VLOOKUP(H398, Film_Workers!$B$2:$AR$55, 35, FALSE), D398=11, VLOOKUP(H398, Film_Workers!$B$2:$AR$55, 36, FALSE), D398=12, VLOOKUP(H398, Film_Workers!$B$2:$AR$55, 37, FALSE)), C398=2017, _xlfn.IFS(D398=1, VLOOKUP(H398, Film_Workers!$B$2:$AR$55, 38, FALSE), D398=2, VLOOKUP(H398, Film_Workers!$B$2:$AR$55, 39, FALSE), D398=3, VLOOKUP(H398, Film_Workers!$B$2:$AR$55, 40, FALSE), D398=4, VLOOKUP(H398, Film_Workers!$B$2:$AR$55, 41, FALSE), D398=5, VLOOKUP(H398, Film_Workers!$B$2:$AR$55, 42, FALSE), D398=6, VLOOKUP(H398, Film_Workers!$B$2:$AR$55, 43)))</f>
        <v>#N/A</v>
      </c>
      <c r="W398" t="e">
        <f>_xlfn.IFS(C398=2014, _xlfn.IFS(D398=1, VLOOKUP(H398, Priv_Workers!$B$2:$AR$55, 2, FALSE), D398=2, VLOOKUP(H398, Priv_Workers!$B$2:$AR$55, 3, FALSE), D398=3, VLOOKUP(H398, Priv_Workers!$B$2:$AR$55, 4, FALSE), D398=4, VLOOKUP(H398, Priv_Workers!$B$2:$AR$55, 5, FALSE), D398=5, VLOOKUP(H398, Priv_Workers!$B$2:$AR$55, 6, FALSE), D398=6, VLOOKUP(H398, Priv_Workers!$B$2:$AR$55, 7, FALSE), D398=7, VLOOKUP(H398, Priv_Workers!$B$2:$AR$55, 8, FALSE), D398=8, VLOOKUP(H398, Priv_Workers!$B$2:$AR$55, 9, FALSE), D398=9, VLOOKUP(H398, Priv_Workers!$B$2:$AR$55, 10, FALSE), D398=10, VLOOKUP(H398, Priv_Workers!$B$2:$AR$55, 11, FALSE), D398=11, VLOOKUP(H398, Priv_Workers!$B$2:$AR$55, 12, FALSE), D398=12, VLOOKUP(H398, Priv_Workers!$B$2:$AR$55, 13, FALSE)), C398=2015, _xlfn.IFS(D398=1, VLOOKUP(H398, Priv_Workers!$B$2:$AR$55, 14, FALSE), D398=2, VLOOKUP(H398, Priv_Workers!$B$2:$AR$55, 15, FALSE), D398=3, VLOOKUP(H398, Priv_Workers!$B$2:$AR$55, 16, FALSE), D398=4, VLOOKUP(H398, Priv_Workers!$B$2:$AR$55, 17, FALSE), D398=5, VLOOKUP(H398, Priv_Workers!$B$2:$AR$55, 18, FALSE), D398=6, VLOOKUP(H398, Priv_Workers!$B$2:$AR$55, 19, FALSE), D398=7, VLOOKUP(H398, Priv_Workers!$B$2:$AR$55, 20, FALSE), D398=8, VLOOKUP(H398, Priv_Workers!$B$2:$AR$55, 21, FALSE), D398=9, VLOOKUP(H398, Priv_Workers!$B$2:$AR$55, 22, FALSE), D398=10, VLOOKUP(H398, Priv_Workers!$B$2:$AR$55, 23, FALSE), D398=11, VLOOKUP(H398, Priv_Workers!$B$2:$AR$55, 24, FALSE), D398=12, VLOOKUP(H398, Priv_Workers!$B$2:$AR$55, 25, FALSE)), C398=2016, _xlfn.IFS(D398=1, VLOOKUP(H398, Priv_Workers!$B$2:$AR$55, 26, FALSE), D398=2, VLOOKUP(H398, Priv_Workers!$B$2:$AR$55, 27, FALSE), D398=3, VLOOKUP(H398, Priv_Workers!$B$2:$AR$55, 28, FALSE), D398=4, VLOOKUP(H398, Priv_Workers!$B$2:$AR$55, 29, FALSE), D398=5, VLOOKUP(H398, Priv_Workers!$B$2:$AR$55, 30, FALSE), D398=6, VLOOKUP(H398, Priv_Workers!$B$2:$AR$55, 31, FALSE), D398=7, VLOOKUP(H398, Priv_Workers!$B$2:$AR$55, 32, FALSE), D398=8, VLOOKUP(H398, Priv_Workers!$B$2:$AR$55, 33, FALSE), D398=9, VLOOKUP(H398, Priv_Workers!$B$2:$AR$55, 34, FALSE), D398=10, VLOOKUP(H398, Priv_Workers!$B$2:$AR$55, 35, FALSE), D398=11, VLOOKUP(H398, Priv_Workers!$B$2:$AR$55, 36, FALSE), D398=12, VLOOKUP(H398, Priv_Workers!$B$2:$AR$55, 37, FALSE)), C398=2017, _xlfn.IFS(D398=1, VLOOKUP(H398, Priv_Workers!$B$2:$AR$55, 38, FALSE), D398=2, VLOOKUP(H398, Priv_Workers!$B$2:$AR$55, 39, FALSE), D398=3, VLOOKUP(H398, Priv_Workers!$B$2:$AR$55, 40, FALSE), D398=4, VLOOKUP(H398, Priv_Workers!$B$2:$AR$55, 41, FALSE), D398=5, VLOOKUP(H398, Priv_Workers!$B$2:$AR$55, 42, FALSE), D398=6, VLOOKUP(H398, Priv_Workers!$B$2:$AR$55, 43)))</f>
        <v>#N/A</v>
      </c>
      <c r="X398" s="2" t="e">
        <f t="shared" si="51"/>
        <v>#N/A</v>
      </c>
      <c r="Y398" s="8" t="e">
        <f>_xlfn.IFS(C398=2014, _xlfn.IFS(E398=1, VLOOKUP(H398, Wage_Info!$B$2:$AD$55, 2, FALSE), E398=2, VLOOKUP(H398, Wage_Info!$B$2:$AD$55, 3, FALSE), E398=3, VLOOKUP(H398, Wage_Info!$B$2:$AD$55, 4, FALSE), E398=4, VLOOKUP(H398, Wage_Info!$B$2:$AD$55, 5, FALSE)), C398=2015, _xlfn.IFS(E398=1, VLOOKUP(H398, Wage_Info!$B$2:$AD$55, 6, FALSE), E398=2, VLOOKUP(H398, Wage_Info!$B$2:$AD$55, 7, FALSE), E398=3, VLOOKUP(H398, Wage_Info!$B$2:$AD$55, 8, FALSE), E398=4, VLOOKUP(H398, Wage_Info!$B$2:$AD$55, 9, FALSE)), C398=2016, _xlfn.IFS(E398=1, VLOOKUP(H398, Wage_Info!$B$2:$AD$55, 10, FALSE), E398=2, VLOOKUP(H398, Wage_Info!$B$2:$AD$55, 11, FALSE), E398=3, VLOOKUP(H398, Wage_Info!$B$2:$AD$55, 12, FALSE), E398=4, VLOOKUP(H398, Wage_Info!$B$2:$AD$55, 13, FALSE)), C398=2017, _xlfn.IFS(E398=1, VLOOKUP(H398, Wage_Info!$B$2:$AD$55, 14, FALSE), E398=2, VLOOKUP(H398, Wage_Info!$B$2:$AD$55, 15, FALSE)))</f>
        <v>#N/A</v>
      </c>
      <c r="Z398" s="8" t="e">
        <f>_xlfn.IFS(C398=2014, _xlfn.IFS(E398=1, VLOOKUP(H398, Wage_Info!$B$2:$AD$55, 16, FALSE), E398=2, VLOOKUP(H398, Wage_Info!$B$2:$AD$55, 17, FALSE), E398=3, VLOOKUP(H398, Wage_Info!$B$2:$AD$55, 18, FALSE), E398=4, VLOOKUP(H398, Wage_Info!$B$2:$AD$55, 19, FALSE)), C398=2015, _xlfn.IFS(E398=1, VLOOKUP(H398, Wage_Info!$B$2:$AD$55, 20, FALSE), E398=2, VLOOKUP(H398, Wage_Info!$B$2:$AD$55, 21, FALSE), E398=3, VLOOKUP(H398, Wage_Info!$B$2:$AD$55, 22, FALSE), E398=4, VLOOKUP(H398, Wage_Info!$B$2:$AD$55, 23, FALSE)), C398=2016, _xlfn.IFS(E398=1, VLOOKUP(H398, Wage_Info!$B$2:$AD$55, 24, FALSE), E398=2, VLOOKUP(H398, Wage_Info!$B$2:$AD$55, 25, FALSE), E398=3, VLOOKUP(H398, Wage_Info!$B$2:$AD$55, 26, FALSE), E398=4, VLOOKUP(H398, Wage_Info!$B$2:$AD$55, 27, FALSE)), C398=2017, _xlfn.IFS(E398=1, VLOOKUP(H398, Wage_Info!$B$2:$AD$55, 28, FALSE), E398=2, VLOOKUP(H398, Wage_Info!$B$2:$AD$55, 29, FALSE)))</f>
        <v>#N/A</v>
      </c>
      <c r="AA398" s="16" t="e">
        <f t="shared" si="52"/>
        <v>#N/A</v>
      </c>
      <c r="AB398">
        <f>Key!C2</f>
        <v>0</v>
      </c>
      <c r="AC398">
        <f t="shared" si="53"/>
        <v>0</v>
      </c>
      <c r="AD398">
        <f t="shared" si="54"/>
        <v>0</v>
      </c>
      <c r="AE398">
        <f t="shared" si="55"/>
        <v>0</v>
      </c>
    </row>
    <row r="399" spans="1:31" x14ac:dyDescent="0.3">
      <c r="A399">
        <v>2</v>
      </c>
      <c r="B399">
        <v>2</v>
      </c>
      <c r="E399" t="e">
        <f t="shared" si="48"/>
        <v>#N/A</v>
      </c>
      <c r="F399">
        <v>2016</v>
      </c>
      <c r="G399" t="s">
        <v>15</v>
      </c>
      <c r="H399" s="13">
        <f>VALUE(IF(G399="foreign",53,SUBSTITUTE(G399,G399,VLOOKUP(G399,Key!$F$2:$G$55,2,))))</f>
        <v>5</v>
      </c>
      <c r="I399" t="s">
        <v>15</v>
      </c>
      <c r="J399">
        <f>VALUE(_xlfn.IFS(I399="foreign",53,I399="fictional",54,NOT(OR(I399="foreign",I399="fictional")),SUBSTITUTE(I399,I399,VLOOKUP(I399,Key!$F$2:$G$55,2,))))</f>
        <v>5</v>
      </c>
      <c r="K399">
        <f t="shared" si="49"/>
        <v>1</v>
      </c>
      <c r="L399">
        <f>VLOOKUP(H399, Key!$G$2:$J$54, 2)</f>
        <v>3</v>
      </c>
      <c r="M399">
        <f>VLOOKUP(J399, Key!$G$2:$J$54, 2)</f>
        <v>3</v>
      </c>
      <c r="N399">
        <f>VLOOKUP("*"&amp;G399&amp;"*",Key!$M$2:$N$5,2,FALSE)</f>
        <v>4</v>
      </c>
      <c r="O399">
        <f>VLOOKUP("*"&amp;G399&amp;"*",Key!$Q$2:$R$10,2,FALSE)</f>
        <v>6</v>
      </c>
      <c r="P399">
        <v>4305</v>
      </c>
      <c r="Q399" s="8">
        <v>200000000</v>
      </c>
      <c r="R399" t="s">
        <v>175</v>
      </c>
      <c r="S399">
        <f>VLOOKUP(R399, Key!$T$2:$U$8, 2, FALSE)</f>
        <v>2</v>
      </c>
      <c r="T399">
        <f t="shared" si="50"/>
        <v>0</v>
      </c>
      <c r="U399">
        <f>_xlfn.IFS(F399=2017, VLOOKUP(H399, 'State Pop'!$B$2:$F$55,5),F399=2016, VLOOKUP(H399, 'State Pop'!$B$2:$F$55,4), F399=2015, VLOOKUP(H399, 'State Pop'!$B$2:$F$55,3), F399=2014, VLOOKUP(H399, 'State Pop'!$B$2:$F$55,2))</f>
        <v>39296476</v>
      </c>
      <c r="V399" t="e">
        <f>_xlfn.IFS(C400=2014, _xlfn.IFS(D400=1, VLOOKUP(H399, Film_Workers!$B$2:$AR$55, 2, FALSE), D400=2, VLOOKUP(H399, Film_Workers!$B$2:$AR$55, 3, FALSE), D400=3, VLOOKUP(H399, Film_Workers!$B$2:$AR$55, 4, FALSE), D400=4, VLOOKUP(H399, Film_Workers!$B$2:$AR$55, 5, FALSE), D400=5, VLOOKUP(H399, Film_Workers!$B$2:$AR$55, 6, FALSE), D400=6, VLOOKUP(H399, Film_Workers!$B$2:$AR$55, 7, FALSE), D400=7, VLOOKUP(H399, Film_Workers!$B$2:$AR$55, 8, FALSE), D400=8, VLOOKUP(H399, Film_Workers!$B$2:$AR$55, 9, FALSE), D400=9, VLOOKUP(H399, Film_Workers!$B$2:$AR$55, 10, FALSE), D400=10, VLOOKUP(H399, Film_Workers!$B$2:$AR$55, 11, FALSE), D400=11, VLOOKUP(H399, Film_Workers!$B$2:$AR$55, 12, FALSE), D400=12, VLOOKUP(H399, Film_Workers!$B$2:$AR$55, 13, FALSE)), C400=2015, _xlfn.IFS(D400=1, VLOOKUP(H399, Film_Workers!$B$2:$AR$55, 14, FALSE), D400=2, VLOOKUP(H399, Film_Workers!$B$2:$AR$55, 15, FALSE), D400=3, VLOOKUP(H399, Film_Workers!$B$2:$AR$55, 16, FALSE), D400=4, VLOOKUP(H399, Film_Workers!$B$2:$AR$55, 17, FALSE), D400=5, VLOOKUP(H399, Film_Workers!$B$2:$AR$55, 18, FALSE), D400=6, VLOOKUP(H399, Film_Workers!$B$2:$AR$55, 19, FALSE), D400=7, VLOOKUP(H399, Film_Workers!$B$2:$AR$55, 20, FALSE), D400=8, VLOOKUP(H399, Film_Workers!$B$2:$AR$55, 21, FALSE), D400=9, VLOOKUP(H399, Film_Workers!$B$2:$AR$55, 22, FALSE), D400=10, VLOOKUP(H399, Film_Workers!$B$2:$AR$55, 23, FALSE), D400=11, VLOOKUP(H399, Film_Workers!$B$2:$AR$55, 24, FALSE), D400=12, VLOOKUP(H399, Film_Workers!$B$2:$AR$55, 25, FALSE)), C400=2016, _xlfn.IFS(D400=1, VLOOKUP(H399, Film_Workers!$B$2:$AR$55, 26, FALSE), D400=2, VLOOKUP(H399, Film_Workers!$B$2:$AR$55, 27, FALSE), D400=3, VLOOKUP(H399, Film_Workers!$B$2:$AR$55, 28, FALSE), D400=4, VLOOKUP(H399, Film_Workers!$B$2:$AR$55, 29, FALSE), D400=5, VLOOKUP(H399, Film_Workers!$B$2:$AR$55, 30, FALSE), D400=6, VLOOKUP(H399, Film_Workers!$B$2:$AR$55, 31, FALSE), D400=7, VLOOKUP(H399, Film_Workers!$B$2:$AR$55, 32, FALSE), D400=8, VLOOKUP(H399, Film_Workers!$B$2:$AR$55, 33, FALSE), D400=9, VLOOKUP(H399, Film_Workers!$B$2:$AR$55, 34, FALSE), D400=10, VLOOKUP(H399, Film_Workers!$B$2:$AR$55, 35, FALSE), D400=11, VLOOKUP(H399, Film_Workers!$B$2:$AR$55, 36, FALSE), D400=12, VLOOKUP(H399, Film_Workers!$B$2:$AR$55, 37, FALSE)), C400=2017, _xlfn.IFS(D400=1, VLOOKUP(H399, Film_Workers!$B$2:$AR$55, 38, FALSE), D400=2, VLOOKUP(H399, Film_Workers!$B$2:$AR$55, 39, FALSE), D400=3, VLOOKUP(H399, Film_Workers!$B$2:$AR$55, 40, FALSE), D400=4, VLOOKUP(H399, Film_Workers!$B$2:$AR$55, 41, FALSE), D400=5, VLOOKUP(H399, Film_Workers!$B$2:$AR$55, 42, FALSE), D400=6, VLOOKUP(H399, Film_Workers!$B$2:$AR$55, 43)))</f>
        <v>#N/A</v>
      </c>
      <c r="W399" t="e">
        <f>_xlfn.IFS(C399=2014, _xlfn.IFS(D399=1, VLOOKUP(H399, Priv_Workers!$B$2:$AR$55, 2, FALSE), D399=2, VLOOKUP(H399, Priv_Workers!$B$2:$AR$55, 3, FALSE), D399=3, VLOOKUP(H399, Priv_Workers!$B$2:$AR$55, 4, FALSE), D399=4, VLOOKUP(H399, Priv_Workers!$B$2:$AR$55, 5, FALSE), D399=5, VLOOKUP(H399, Priv_Workers!$B$2:$AR$55, 6, FALSE), D399=6, VLOOKUP(H399, Priv_Workers!$B$2:$AR$55, 7, FALSE), D399=7, VLOOKUP(H399, Priv_Workers!$B$2:$AR$55, 8, FALSE), D399=8, VLOOKUP(H399, Priv_Workers!$B$2:$AR$55, 9, FALSE), D399=9, VLOOKUP(H399, Priv_Workers!$B$2:$AR$55, 10, FALSE), D399=10, VLOOKUP(H399, Priv_Workers!$B$2:$AR$55, 11, FALSE), D399=11, VLOOKUP(H399, Priv_Workers!$B$2:$AR$55, 12, FALSE), D399=12, VLOOKUP(H399, Priv_Workers!$B$2:$AR$55, 13, FALSE)), C399=2015, _xlfn.IFS(D399=1, VLOOKUP(H399, Priv_Workers!$B$2:$AR$55, 14, FALSE), D399=2, VLOOKUP(H399, Priv_Workers!$B$2:$AR$55, 15, FALSE), D399=3, VLOOKUP(H399, Priv_Workers!$B$2:$AR$55, 16, FALSE), D399=4, VLOOKUP(H399, Priv_Workers!$B$2:$AR$55, 17, FALSE), D399=5, VLOOKUP(H399, Priv_Workers!$B$2:$AR$55, 18, FALSE), D399=6, VLOOKUP(H399, Priv_Workers!$B$2:$AR$55, 19, FALSE), D399=7, VLOOKUP(H399, Priv_Workers!$B$2:$AR$55, 20, FALSE), D399=8, VLOOKUP(H399, Priv_Workers!$B$2:$AR$55, 21, FALSE), D399=9, VLOOKUP(H399, Priv_Workers!$B$2:$AR$55, 22, FALSE), D399=10, VLOOKUP(H399, Priv_Workers!$B$2:$AR$55, 23, FALSE), D399=11, VLOOKUP(H399, Priv_Workers!$B$2:$AR$55, 24, FALSE), D399=12, VLOOKUP(H399, Priv_Workers!$B$2:$AR$55, 25, FALSE)), C399=2016, _xlfn.IFS(D399=1, VLOOKUP(H399, Priv_Workers!$B$2:$AR$55, 26, FALSE), D399=2, VLOOKUP(H399, Priv_Workers!$B$2:$AR$55, 27, FALSE), D399=3, VLOOKUP(H399, Priv_Workers!$B$2:$AR$55, 28, FALSE), D399=4, VLOOKUP(H399, Priv_Workers!$B$2:$AR$55, 29, FALSE), D399=5, VLOOKUP(H399, Priv_Workers!$B$2:$AR$55, 30, FALSE), D399=6, VLOOKUP(H399, Priv_Workers!$B$2:$AR$55, 31, FALSE), D399=7, VLOOKUP(H399, Priv_Workers!$B$2:$AR$55, 32, FALSE), D399=8, VLOOKUP(H399, Priv_Workers!$B$2:$AR$55, 33, FALSE), D399=9, VLOOKUP(H399, Priv_Workers!$B$2:$AR$55, 34, FALSE), D399=10, VLOOKUP(H399, Priv_Workers!$B$2:$AR$55, 35, FALSE), D399=11, VLOOKUP(H399, Priv_Workers!$B$2:$AR$55, 36, FALSE), D399=12, VLOOKUP(H399, Priv_Workers!$B$2:$AR$55, 37, FALSE)), C399=2017, _xlfn.IFS(D399=1, VLOOKUP(H399, Priv_Workers!$B$2:$AR$55, 38, FALSE), D399=2, VLOOKUP(H399, Priv_Workers!$B$2:$AR$55, 39, FALSE), D399=3, VLOOKUP(H399, Priv_Workers!$B$2:$AR$55, 40, FALSE), D399=4, VLOOKUP(H399, Priv_Workers!$B$2:$AR$55, 41, FALSE), D399=5, VLOOKUP(H399, Priv_Workers!$B$2:$AR$55, 42, FALSE), D399=6, VLOOKUP(H399, Priv_Workers!$B$2:$AR$55, 43)))</f>
        <v>#N/A</v>
      </c>
      <c r="X399" s="15" t="e">
        <f t="shared" si="51"/>
        <v>#N/A</v>
      </c>
      <c r="Y399" s="8" t="e">
        <f>_xlfn.IFS(C399=2014, _xlfn.IFS(E399=1, VLOOKUP(H399, Wage_Info!$B$2:$AD$55, 2, FALSE), E399=2, VLOOKUP(H399, Wage_Info!$B$2:$AD$55, 3, FALSE), E399=3, VLOOKUP(H399, Wage_Info!$B$2:$AD$55, 4, FALSE), E399=4, VLOOKUP(H399, Wage_Info!$B$2:$AD$55, 5, FALSE)), C399=2015, _xlfn.IFS(E399=1, VLOOKUP(H399, Wage_Info!$B$2:$AD$55, 6, FALSE), E399=2, VLOOKUP(H399, Wage_Info!$B$2:$AD$55, 7, FALSE), E399=3, VLOOKUP(H399, Wage_Info!$B$2:$AD$55, 8, FALSE), E399=4, VLOOKUP(H399, Wage_Info!$B$2:$AD$55, 9, FALSE)), C399=2016, _xlfn.IFS(E399=1, VLOOKUP(H399, Wage_Info!$B$2:$AD$55, 10, FALSE), E399=2, VLOOKUP(H399, Wage_Info!$B$2:$AD$55, 11, FALSE), E399=3, VLOOKUP(H399, Wage_Info!$B$2:$AD$55, 12, FALSE), E399=4, VLOOKUP(H399, Wage_Info!$B$2:$AD$55, 13, FALSE)), C399=2017, _xlfn.IFS(E399=1, VLOOKUP(H399, Wage_Info!$B$2:$AD$55, 14, FALSE), E399=2, VLOOKUP(H399, Wage_Info!$B$2:$AD$55, 15, FALSE)))</f>
        <v>#N/A</v>
      </c>
      <c r="Z399" s="8" t="e">
        <f>_xlfn.IFS(C399=2014, _xlfn.IFS(E399=1, VLOOKUP(H399, Wage_Info!$B$2:$AD$55, 16, FALSE), E399=2, VLOOKUP(H399, Wage_Info!$B$2:$AD$55, 17, FALSE), E399=3, VLOOKUP(H399, Wage_Info!$B$2:$AD$55, 18, FALSE), E399=4, VLOOKUP(H399, Wage_Info!$B$2:$AD$55, 19, FALSE)), C399=2015, _xlfn.IFS(E399=1, VLOOKUP(H399, Wage_Info!$B$2:$AD$55, 20, FALSE), E399=2, VLOOKUP(H399, Wage_Info!$B$2:$AD$55, 21, FALSE), E399=3, VLOOKUP(H399, Wage_Info!$B$2:$AD$55, 22, FALSE), E399=4, VLOOKUP(H399, Wage_Info!$B$2:$AD$55, 23, FALSE)), C399=2016, _xlfn.IFS(E399=1, VLOOKUP(H399, Wage_Info!$B$2:$AD$55, 24, FALSE), E399=2, VLOOKUP(H399, Wage_Info!$B$2:$AD$55, 25, FALSE), E399=3, VLOOKUP(H399, Wage_Info!$B$2:$AD$55, 26, FALSE), E399=4, VLOOKUP(H399, Wage_Info!$B$2:$AD$55, 27, FALSE)), C399=2017, _xlfn.IFS(E399=1, VLOOKUP(H399, Wage_Info!$B$2:$AD$55, 28, FALSE), E399=2, VLOOKUP(H399, Wage_Info!$B$2:$AD$55, 29, FALSE)))</f>
        <v>#N/A</v>
      </c>
      <c r="AA399" s="16" t="e">
        <f t="shared" si="52"/>
        <v>#N/A</v>
      </c>
      <c r="AB399">
        <f>Key!C3</f>
        <v>0</v>
      </c>
      <c r="AC399">
        <f t="shared" si="53"/>
        <v>1</v>
      </c>
      <c r="AD399">
        <f t="shared" si="54"/>
        <v>0</v>
      </c>
      <c r="AE399">
        <f t="shared" si="55"/>
        <v>1</v>
      </c>
    </row>
    <row r="400" spans="1:31" x14ac:dyDescent="0.3">
      <c r="A400">
        <v>8</v>
      </c>
      <c r="B400">
        <v>8</v>
      </c>
      <c r="E400" t="e">
        <f t="shared" si="48"/>
        <v>#N/A</v>
      </c>
      <c r="F400">
        <v>2016</v>
      </c>
      <c r="G400" t="s">
        <v>184</v>
      </c>
      <c r="H400" s="13">
        <f>VALUE(IF(G400="foreign",53,SUBSTITUTE(G400,G400,VLOOKUP(G400,Key!$F$2:$G$55,2,))))</f>
        <v>5</v>
      </c>
      <c r="I400" t="s">
        <v>187</v>
      </c>
      <c r="J400">
        <f>VALUE(_xlfn.IFS(I400="foreign",53,I400="fictional",54,NOT(OR(I400="foreign",I400="fictional")),SUBSTITUTE(I400,I400,VLOOKUP(I400,Key!$F$2:$G$55,2,))))</f>
        <v>53</v>
      </c>
      <c r="K400">
        <f t="shared" si="49"/>
        <v>0</v>
      </c>
      <c r="L400">
        <f>VLOOKUP(H400, Key!$G$2:$J$54, 2)</f>
        <v>3</v>
      </c>
      <c r="M400">
        <f>VLOOKUP(J400, Key!$G$2:$J$54, 2)</f>
        <v>0</v>
      </c>
      <c r="N400">
        <f>VLOOKUP("*"&amp;G400&amp;"*",Key!$M$2:$N$6,2,FALSE)</f>
        <v>4</v>
      </c>
      <c r="O400">
        <f>VLOOKUP("*"&amp;G400&amp;"*",Key!$Q$2:$R$11,2,FALSE)</f>
        <v>6</v>
      </c>
      <c r="P400">
        <v>4144</v>
      </c>
      <c r="Q400" s="8">
        <v>175000000</v>
      </c>
      <c r="R400" t="s">
        <v>175</v>
      </c>
      <c r="S400">
        <f>VLOOKUP(R400, Key!$T$2:$U$8, 2, FALSE)</f>
        <v>2</v>
      </c>
      <c r="T400">
        <f t="shared" si="50"/>
        <v>0</v>
      </c>
      <c r="U400">
        <f>_xlfn.IFS(F400=2017, VLOOKUP(H400, 'State Pop'!$B$2:$F$55,5),F400=2016, VLOOKUP(H400, 'State Pop'!$B$2:$F$55,4), F400=2015, VLOOKUP(H400, 'State Pop'!$B$2:$F$55,3), F400=2014, VLOOKUP(H400, 'State Pop'!$B$2:$F$55,2))</f>
        <v>39296476</v>
      </c>
      <c r="V400" t="e">
        <f>_xlfn.IFS(C407=2014, _xlfn.IFS(D407=1, VLOOKUP(H400, Film_Workers!$B$2:$AR$55, 2, FALSE), D407=2, VLOOKUP(H400, Film_Workers!$B$2:$AR$55, 3, FALSE), D407=3, VLOOKUP(H400, Film_Workers!$B$2:$AR$55, 4, FALSE), D407=4, VLOOKUP(H400, Film_Workers!$B$2:$AR$55, 5, FALSE), D407=5, VLOOKUP(H400, Film_Workers!$B$2:$AR$55, 6, FALSE), D407=6, VLOOKUP(H400, Film_Workers!$B$2:$AR$55, 7, FALSE), D407=7, VLOOKUP(H400, Film_Workers!$B$2:$AR$55, 8, FALSE), D407=8, VLOOKUP(H400, Film_Workers!$B$2:$AR$55, 9, FALSE), D407=9, VLOOKUP(H400, Film_Workers!$B$2:$AR$55, 10, FALSE), D407=10, VLOOKUP(H400, Film_Workers!$B$2:$AR$55, 11, FALSE), D407=11, VLOOKUP(H400, Film_Workers!$B$2:$AR$55, 12, FALSE), D407=12, VLOOKUP(H400, Film_Workers!$B$2:$AR$55, 13, FALSE)), C407=2015, _xlfn.IFS(D407=1, VLOOKUP(H400, Film_Workers!$B$2:$AR$55, 14, FALSE), D407=2, VLOOKUP(H400, Film_Workers!$B$2:$AR$55, 15, FALSE), D407=3, VLOOKUP(H400, Film_Workers!$B$2:$AR$55, 16, FALSE), D407=4, VLOOKUP(H400, Film_Workers!$B$2:$AR$55, 17, FALSE), D407=5, VLOOKUP(H400, Film_Workers!$B$2:$AR$55, 18, FALSE), D407=6, VLOOKUP(H400, Film_Workers!$B$2:$AR$55, 19, FALSE), D407=7, VLOOKUP(H400, Film_Workers!$B$2:$AR$55, 20, FALSE), D407=8, VLOOKUP(H400, Film_Workers!$B$2:$AR$55, 21, FALSE), D407=9, VLOOKUP(H400, Film_Workers!$B$2:$AR$55, 22, FALSE), D407=10, VLOOKUP(H400, Film_Workers!$B$2:$AR$55, 23, FALSE), D407=11, VLOOKUP(H400, Film_Workers!$B$2:$AR$55, 24, FALSE), D407=12, VLOOKUP(H400, Film_Workers!$B$2:$AR$55, 25, FALSE)), C407=2016, _xlfn.IFS(D407=1, VLOOKUP(H400, Film_Workers!$B$2:$AR$55, 26, FALSE), D407=2, VLOOKUP(H400, Film_Workers!$B$2:$AR$55, 27, FALSE), D407=3, VLOOKUP(H400, Film_Workers!$B$2:$AR$55, 28, FALSE), D407=4, VLOOKUP(H400, Film_Workers!$B$2:$AR$55, 29, FALSE), D407=5, VLOOKUP(H400, Film_Workers!$B$2:$AR$55, 30, FALSE), D407=6, VLOOKUP(H400, Film_Workers!$B$2:$AR$55, 31, FALSE), D407=7, VLOOKUP(H400, Film_Workers!$B$2:$AR$55, 32, FALSE), D407=8, VLOOKUP(H400, Film_Workers!$B$2:$AR$55, 33, FALSE), D407=9, VLOOKUP(H400, Film_Workers!$B$2:$AR$55, 34, FALSE), D407=10, VLOOKUP(H400, Film_Workers!$B$2:$AR$55, 35, FALSE), D407=11, VLOOKUP(H400, Film_Workers!$B$2:$AR$55, 36, FALSE), D407=12, VLOOKUP(H400, Film_Workers!$B$2:$AR$55, 37, FALSE)), C407=2017, _xlfn.IFS(D407=1, VLOOKUP(H400, Film_Workers!$B$2:$AR$55, 38, FALSE), D407=2, VLOOKUP(H400, Film_Workers!$B$2:$AR$55, 39, FALSE), D407=3, VLOOKUP(H400, Film_Workers!$B$2:$AR$55, 40, FALSE), D407=4, VLOOKUP(H400, Film_Workers!$B$2:$AR$55, 41, FALSE), D407=5, VLOOKUP(H400, Film_Workers!$B$2:$AR$55, 42, FALSE), D407=6, VLOOKUP(H400, Film_Workers!$B$2:$AR$55, 43)))</f>
        <v>#N/A</v>
      </c>
      <c r="W400" t="e">
        <f>_xlfn.IFS(C400=2014, _xlfn.IFS(D400=1, VLOOKUP(H400, Priv_Workers!$B$2:$AR$55, 2, FALSE), D400=2, VLOOKUP(H400, Priv_Workers!$B$2:$AR$55, 3, FALSE), D400=3, VLOOKUP(H400, Priv_Workers!$B$2:$AR$55, 4, FALSE), D400=4, VLOOKUP(H400, Priv_Workers!$B$2:$AR$55, 5, FALSE), D400=5, VLOOKUP(H400, Priv_Workers!$B$2:$AR$55, 6, FALSE), D400=6, VLOOKUP(H400, Priv_Workers!$B$2:$AR$55, 7, FALSE), D400=7, VLOOKUP(H400, Priv_Workers!$B$2:$AR$55, 8, FALSE), D400=8, VLOOKUP(H400, Priv_Workers!$B$2:$AR$55, 9, FALSE), D400=9, VLOOKUP(H400, Priv_Workers!$B$2:$AR$55, 10, FALSE), D400=10, VLOOKUP(H400, Priv_Workers!$B$2:$AR$55, 11, FALSE), D400=11, VLOOKUP(H400, Priv_Workers!$B$2:$AR$55, 12, FALSE), D400=12, VLOOKUP(H400, Priv_Workers!$B$2:$AR$55, 13, FALSE)), C400=2015, _xlfn.IFS(D400=1, VLOOKUP(H400, Priv_Workers!$B$2:$AR$55, 14, FALSE), D400=2, VLOOKUP(H400, Priv_Workers!$B$2:$AR$55, 15, FALSE), D400=3, VLOOKUP(H400, Priv_Workers!$B$2:$AR$55, 16, FALSE), D400=4, VLOOKUP(H400, Priv_Workers!$B$2:$AR$55, 17, FALSE), D400=5, VLOOKUP(H400, Priv_Workers!$B$2:$AR$55, 18, FALSE), D400=6, VLOOKUP(H400, Priv_Workers!$B$2:$AR$55, 19, FALSE), D400=7, VLOOKUP(H400, Priv_Workers!$B$2:$AR$55, 20, FALSE), D400=8, VLOOKUP(H400, Priv_Workers!$B$2:$AR$55, 21, FALSE), D400=9, VLOOKUP(H400, Priv_Workers!$B$2:$AR$55, 22, FALSE), D400=10, VLOOKUP(H400, Priv_Workers!$B$2:$AR$55, 23, FALSE), D400=11, VLOOKUP(H400, Priv_Workers!$B$2:$AR$55, 24, FALSE), D400=12, VLOOKUP(H400, Priv_Workers!$B$2:$AR$55, 25, FALSE)), C400=2016, _xlfn.IFS(D400=1, VLOOKUP(H400, Priv_Workers!$B$2:$AR$55, 26, FALSE), D400=2, VLOOKUP(H400, Priv_Workers!$B$2:$AR$55, 27, FALSE), D400=3, VLOOKUP(H400, Priv_Workers!$B$2:$AR$55, 28, FALSE), D400=4, VLOOKUP(H400, Priv_Workers!$B$2:$AR$55, 29, FALSE), D400=5, VLOOKUP(H400, Priv_Workers!$B$2:$AR$55, 30, FALSE), D400=6, VLOOKUP(H400, Priv_Workers!$B$2:$AR$55, 31, FALSE), D400=7, VLOOKUP(H400, Priv_Workers!$B$2:$AR$55, 32, FALSE), D400=8, VLOOKUP(H400, Priv_Workers!$B$2:$AR$55, 33, FALSE), D400=9, VLOOKUP(H400, Priv_Workers!$B$2:$AR$55, 34, FALSE), D400=10, VLOOKUP(H400, Priv_Workers!$B$2:$AR$55, 35, FALSE), D400=11, VLOOKUP(H400, Priv_Workers!$B$2:$AR$55, 36, FALSE), D400=12, VLOOKUP(H400, Priv_Workers!$B$2:$AR$55, 37, FALSE)), C400=2017, _xlfn.IFS(D400=1, VLOOKUP(H400, Priv_Workers!$B$2:$AR$55, 38, FALSE), D400=2, VLOOKUP(H400, Priv_Workers!$B$2:$AR$55, 39, FALSE), D400=3, VLOOKUP(H400, Priv_Workers!$B$2:$AR$55, 40, FALSE), D400=4, VLOOKUP(H400, Priv_Workers!$B$2:$AR$55, 41, FALSE), D400=5, VLOOKUP(H400, Priv_Workers!$B$2:$AR$55, 42, FALSE), D400=6, VLOOKUP(H400, Priv_Workers!$B$2:$AR$55, 43)))</f>
        <v>#N/A</v>
      </c>
      <c r="X400" s="15" t="e">
        <f t="shared" si="51"/>
        <v>#N/A</v>
      </c>
      <c r="Y400" s="8" t="e">
        <f>_xlfn.IFS(C400=2014, _xlfn.IFS(E400=1, VLOOKUP(H400, Wage_Info!$B$2:$AD$55, 2, FALSE), E400=2, VLOOKUP(H400, Wage_Info!$B$2:$AD$55, 3, FALSE), E400=3, VLOOKUP(H400, Wage_Info!$B$2:$AD$55, 4, FALSE), E400=4, VLOOKUP(H400, Wage_Info!$B$2:$AD$55, 5, FALSE)), C400=2015, _xlfn.IFS(E400=1, VLOOKUP(H400, Wage_Info!$B$2:$AD$55, 6, FALSE), E400=2, VLOOKUP(H400, Wage_Info!$B$2:$AD$55, 7, FALSE), E400=3, VLOOKUP(H400, Wage_Info!$B$2:$AD$55, 8, FALSE), E400=4, VLOOKUP(H400, Wage_Info!$B$2:$AD$55, 9, FALSE)), C400=2016, _xlfn.IFS(E400=1, VLOOKUP(H400, Wage_Info!$B$2:$AD$55, 10, FALSE), E400=2, VLOOKUP(H400, Wage_Info!$B$2:$AD$55, 11, FALSE), E400=3, VLOOKUP(H400, Wage_Info!$B$2:$AD$55, 12, FALSE), E400=4, VLOOKUP(H400, Wage_Info!$B$2:$AD$55, 13, FALSE)), C400=2017, _xlfn.IFS(E400=1, VLOOKUP(H400, Wage_Info!$B$2:$AD$55, 14, FALSE), E400=2, VLOOKUP(H400, Wage_Info!$B$2:$AD$55, 15, FALSE)))</f>
        <v>#N/A</v>
      </c>
      <c r="Z400" s="8" t="e">
        <f>_xlfn.IFS(C400=2014, _xlfn.IFS(E400=1, VLOOKUP(H400, Wage_Info!$B$2:$AD$55, 16, FALSE), E400=2, VLOOKUP(H400, Wage_Info!$B$2:$AD$55, 17, FALSE), E400=3, VLOOKUP(H400, Wage_Info!$B$2:$AD$55, 18, FALSE), E400=4, VLOOKUP(H400, Wage_Info!$B$2:$AD$55, 19, FALSE)), C400=2015, _xlfn.IFS(E400=1, VLOOKUP(H400, Wage_Info!$B$2:$AD$55, 20, FALSE), E400=2, VLOOKUP(H400, Wage_Info!$B$2:$AD$55, 21, FALSE), E400=3, VLOOKUP(H400, Wage_Info!$B$2:$AD$55, 22, FALSE), E400=4, VLOOKUP(H400, Wage_Info!$B$2:$AD$55, 23, FALSE)), C400=2016, _xlfn.IFS(E400=1, VLOOKUP(H400, Wage_Info!$B$2:$AD$55, 24, FALSE), E400=2, VLOOKUP(H400, Wage_Info!$B$2:$AD$55, 25, FALSE), E400=3, VLOOKUP(H400, Wage_Info!$B$2:$AD$55, 26, FALSE), E400=4, VLOOKUP(H400, Wage_Info!$B$2:$AD$55, 27, FALSE)), C400=2017, _xlfn.IFS(E400=1, VLOOKUP(H400, Wage_Info!$B$2:$AD$55, 28, FALSE), E400=2, VLOOKUP(H400, Wage_Info!$B$2:$AD$55, 29, FALSE)))</f>
        <v>#N/A</v>
      </c>
      <c r="AA400" s="16" t="e">
        <f t="shared" si="52"/>
        <v>#N/A</v>
      </c>
      <c r="AB400">
        <f>Key!C9</f>
        <v>0</v>
      </c>
      <c r="AC400">
        <f t="shared" si="53"/>
        <v>1</v>
      </c>
      <c r="AD400">
        <f t="shared" si="54"/>
        <v>0</v>
      </c>
      <c r="AE400">
        <f t="shared" si="55"/>
        <v>1</v>
      </c>
    </row>
    <row r="401" spans="1:31" x14ac:dyDescent="0.3">
      <c r="A401">
        <v>12</v>
      </c>
      <c r="B401">
        <v>12</v>
      </c>
      <c r="E401" t="e">
        <f t="shared" si="48"/>
        <v>#N/A</v>
      </c>
      <c r="F401">
        <v>2016</v>
      </c>
      <c r="G401" t="s">
        <v>15</v>
      </c>
      <c r="H401" s="13">
        <f>VALUE(IF(G401="foreign",53,SUBSTITUTE(G401,G401,VLOOKUP(G401,Key!$F$2:$G$55,2,))))</f>
        <v>5</v>
      </c>
      <c r="I401" t="s">
        <v>186</v>
      </c>
      <c r="J401">
        <f>VALUE(_xlfn.IFS(I401="foreign",53,I401="fictional",54,NOT(OR(I401="foreign",I401="fictional")),SUBSTITUTE(I401,I401,VLOOKUP(I401,Key!$F$2:$G$55,2,))))</f>
        <v>54</v>
      </c>
      <c r="K401">
        <f t="shared" si="49"/>
        <v>0</v>
      </c>
      <c r="L401">
        <f>VLOOKUP(H401, Key!$G$2:$J$54, 2)</f>
        <v>3</v>
      </c>
      <c r="M401">
        <f>VLOOKUP(J401, Key!$G$2:$J$54, 2)</f>
        <v>0</v>
      </c>
      <c r="N401">
        <f>VLOOKUP("*"&amp;G401&amp;"*",Key!$M$2:$N$6,2,FALSE)</f>
        <v>4</v>
      </c>
      <c r="O401">
        <f>VLOOKUP("*"&amp;G401&amp;"*",Key!$Q$2:$R$11,2,FALSE)</f>
        <v>6</v>
      </c>
      <c r="P401">
        <v>4066</v>
      </c>
      <c r="Q401" s="8">
        <v>125000000</v>
      </c>
      <c r="R401" t="s">
        <v>177</v>
      </c>
      <c r="S401">
        <f>VLOOKUP(R401, Key!$T$2:$U$8, 2, FALSE)</f>
        <v>4</v>
      </c>
      <c r="T401">
        <f t="shared" si="50"/>
        <v>0</v>
      </c>
      <c r="U401">
        <f>_xlfn.IFS(F401=2017, VLOOKUP(H401, 'State Pop'!$B$2:$F$55,5),F401=2016, VLOOKUP(H401, 'State Pop'!$B$2:$F$55,4), F401=2015, VLOOKUP(H401, 'State Pop'!$B$2:$F$55,3), F401=2014, VLOOKUP(H401, 'State Pop'!$B$2:$F$55,2))</f>
        <v>39296476</v>
      </c>
      <c r="V401" t="e">
        <f>_xlfn.IFS(C409=2014, _xlfn.IFS(D409=1, VLOOKUP(H401, Film_Workers!$B$2:$AR$55, 2, FALSE), D409=2, VLOOKUP(H401, Film_Workers!$B$2:$AR$55, 3, FALSE), D409=3, VLOOKUP(H401, Film_Workers!$B$2:$AR$55, 4, FALSE), D409=4, VLOOKUP(H401, Film_Workers!$B$2:$AR$55, 5, FALSE), D409=5, VLOOKUP(H401, Film_Workers!$B$2:$AR$55, 6, FALSE), D409=6, VLOOKUP(H401, Film_Workers!$B$2:$AR$55, 7, FALSE), D409=7, VLOOKUP(H401, Film_Workers!$B$2:$AR$55, 8, FALSE), D409=8, VLOOKUP(H401, Film_Workers!$B$2:$AR$55, 9, FALSE), D409=9, VLOOKUP(H401, Film_Workers!$B$2:$AR$55, 10, FALSE), D409=10, VLOOKUP(H401, Film_Workers!$B$2:$AR$55, 11, FALSE), D409=11, VLOOKUP(H401, Film_Workers!$B$2:$AR$55, 12, FALSE), D409=12, VLOOKUP(H401, Film_Workers!$B$2:$AR$55, 13, FALSE)), C409=2015, _xlfn.IFS(D409=1, VLOOKUP(H401, Film_Workers!$B$2:$AR$55, 14, FALSE), D409=2, VLOOKUP(H401, Film_Workers!$B$2:$AR$55, 15, FALSE), D409=3, VLOOKUP(H401, Film_Workers!$B$2:$AR$55, 16, FALSE), D409=4, VLOOKUP(H401, Film_Workers!$B$2:$AR$55, 17, FALSE), D409=5, VLOOKUP(H401, Film_Workers!$B$2:$AR$55, 18, FALSE), D409=6, VLOOKUP(H401, Film_Workers!$B$2:$AR$55, 19, FALSE), D409=7, VLOOKUP(H401, Film_Workers!$B$2:$AR$55, 20, FALSE), D409=8, VLOOKUP(H401, Film_Workers!$B$2:$AR$55, 21, FALSE), D409=9, VLOOKUP(H401, Film_Workers!$B$2:$AR$55, 22, FALSE), D409=10, VLOOKUP(H401, Film_Workers!$B$2:$AR$55, 23, FALSE), D409=11, VLOOKUP(H401, Film_Workers!$B$2:$AR$55, 24, FALSE), D409=12, VLOOKUP(H401, Film_Workers!$B$2:$AR$55, 25, FALSE)), C409=2016, _xlfn.IFS(D409=1, VLOOKUP(H401, Film_Workers!$B$2:$AR$55, 26, FALSE), D409=2, VLOOKUP(H401, Film_Workers!$B$2:$AR$55, 27, FALSE), D409=3, VLOOKUP(H401, Film_Workers!$B$2:$AR$55, 28, FALSE), D409=4, VLOOKUP(H401, Film_Workers!$B$2:$AR$55, 29, FALSE), D409=5, VLOOKUP(H401, Film_Workers!$B$2:$AR$55, 30, FALSE), D409=6, VLOOKUP(H401, Film_Workers!$B$2:$AR$55, 31, FALSE), D409=7, VLOOKUP(H401, Film_Workers!$B$2:$AR$55, 32, FALSE), D409=8, VLOOKUP(H401, Film_Workers!$B$2:$AR$55, 33, FALSE), D409=9, VLOOKUP(H401, Film_Workers!$B$2:$AR$55, 34, FALSE), D409=10, VLOOKUP(H401, Film_Workers!$B$2:$AR$55, 35, FALSE), D409=11, VLOOKUP(H401, Film_Workers!$B$2:$AR$55, 36, FALSE), D409=12, VLOOKUP(H401, Film_Workers!$B$2:$AR$55, 37, FALSE)), C409=2017, _xlfn.IFS(D409=1, VLOOKUP(H401, Film_Workers!$B$2:$AR$55, 38, FALSE), D409=2, VLOOKUP(H401, Film_Workers!$B$2:$AR$55, 39, FALSE), D409=3, VLOOKUP(H401, Film_Workers!$B$2:$AR$55, 40, FALSE), D409=4, VLOOKUP(H401, Film_Workers!$B$2:$AR$55, 41, FALSE), D409=5, VLOOKUP(H401, Film_Workers!$B$2:$AR$55, 42, FALSE), D409=6, VLOOKUP(H401, Film_Workers!$B$2:$AR$55, 43)))</f>
        <v>#N/A</v>
      </c>
      <c r="W401" t="e">
        <f>_xlfn.IFS(C401=2014, _xlfn.IFS(D401=1, VLOOKUP(H401, Priv_Workers!$B$2:$AR$55, 2, FALSE), D401=2, VLOOKUP(H401, Priv_Workers!$B$2:$AR$55, 3, FALSE), D401=3, VLOOKUP(H401, Priv_Workers!$B$2:$AR$55, 4, FALSE), D401=4, VLOOKUP(H401, Priv_Workers!$B$2:$AR$55, 5, FALSE), D401=5, VLOOKUP(H401, Priv_Workers!$B$2:$AR$55, 6, FALSE), D401=6, VLOOKUP(H401, Priv_Workers!$B$2:$AR$55, 7, FALSE), D401=7, VLOOKUP(H401, Priv_Workers!$B$2:$AR$55, 8, FALSE), D401=8, VLOOKUP(H401, Priv_Workers!$B$2:$AR$55, 9, FALSE), D401=9, VLOOKUP(H401, Priv_Workers!$B$2:$AR$55, 10, FALSE), D401=10, VLOOKUP(H401, Priv_Workers!$B$2:$AR$55, 11, FALSE), D401=11, VLOOKUP(H401, Priv_Workers!$B$2:$AR$55, 12, FALSE), D401=12, VLOOKUP(H401, Priv_Workers!$B$2:$AR$55, 13, FALSE)), C401=2015, _xlfn.IFS(D401=1, VLOOKUP(H401, Priv_Workers!$B$2:$AR$55, 14, FALSE), D401=2, VLOOKUP(H401, Priv_Workers!$B$2:$AR$55, 15, FALSE), D401=3, VLOOKUP(H401, Priv_Workers!$B$2:$AR$55, 16, FALSE), D401=4, VLOOKUP(H401, Priv_Workers!$B$2:$AR$55, 17, FALSE), D401=5, VLOOKUP(H401, Priv_Workers!$B$2:$AR$55, 18, FALSE), D401=6, VLOOKUP(H401, Priv_Workers!$B$2:$AR$55, 19, FALSE), D401=7, VLOOKUP(H401, Priv_Workers!$B$2:$AR$55, 20, FALSE), D401=8, VLOOKUP(H401, Priv_Workers!$B$2:$AR$55, 21, FALSE), D401=9, VLOOKUP(H401, Priv_Workers!$B$2:$AR$55, 22, FALSE), D401=10, VLOOKUP(H401, Priv_Workers!$B$2:$AR$55, 23, FALSE), D401=11, VLOOKUP(H401, Priv_Workers!$B$2:$AR$55, 24, FALSE), D401=12, VLOOKUP(H401, Priv_Workers!$B$2:$AR$55, 25, FALSE)), C401=2016, _xlfn.IFS(D401=1, VLOOKUP(H401, Priv_Workers!$B$2:$AR$55, 26, FALSE), D401=2, VLOOKUP(H401, Priv_Workers!$B$2:$AR$55, 27, FALSE), D401=3, VLOOKUP(H401, Priv_Workers!$B$2:$AR$55, 28, FALSE), D401=4, VLOOKUP(H401, Priv_Workers!$B$2:$AR$55, 29, FALSE), D401=5, VLOOKUP(H401, Priv_Workers!$B$2:$AR$55, 30, FALSE), D401=6, VLOOKUP(H401, Priv_Workers!$B$2:$AR$55, 31, FALSE), D401=7, VLOOKUP(H401, Priv_Workers!$B$2:$AR$55, 32, FALSE), D401=8, VLOOKUP(H401, Priv_Workers!$B$2:$AR$55, 33, FALSE), D401=9, VLOOKUP(H401, Priv_Workers!$B$2:$AR$55, 34, FALSE), D401=10, VLOOKUP(H401, Priv_Workers!$B$2:$AR$55, 35, FALSE), D401=11, VLOOKUP(H401, Priv_Workers!$B$2:$AR$55, 36, FALSE), D401=12, VLOOKUP(H401, Priv_Workers!$B$2:$AR$55, 37, FALSE)), C401=2017, _xlfn.IFS(D401=1, VLOOKUP(H401, Priv_Workers!$B$2:$AR$55, 38, FALSE), D401=2, VLOOKUP(H401, Priv_Workers!$B$2:$AR$55, 39, FALSE), D401=3, VLOOKUP(H401, Priv_Workers!$B$2:$AR$55, 40, FALSE), D401=4, VLOOKUP(H401, Priv_Workers!$B$2:$AR$55, 41, FALSE), D401=5, VLOOKUP(H401, Priv_Workers!$B$2:$AR$55, 42, FALSE), D401=6, VLOOKUP(H401, Priv_Workers!$B$2:$AR$55, 43)))</f>
        <v>#N/A</v>
      </c>
      <c r="X401" s="15" t="e">
        <f t="shared" si="51"/>
        <v>#N/A</v>
      </c>
      <c r="Y401" s="8" t="e">
        <f>_xlfn.IFS(C401=2014, _xlfn.IFS(E401=1, VLOOKUP(H401, Wage_Info!$B$2:$AD$55, 2, FALSE), E401=2, VLOOKUP(H401, Wage_Info!$B$2:$AD$55, 3, FALSE), E401=3, VLOOKUP(H401, Wage_Info!$B$2:$AD$55, 4, FALSE), E401=4, VLOOKUP(H401, Wage_Info!$B$2:$AD$55, 5, FALSE)), C401=2015, _xlfn.IFS(E401=1, VLOOKUP(H401, Wage_Info!$B$2:$AD$55, 6, FALSE), E401=2, VLOOKUP(H401, Wage_Info!$B$2:$AD$55, 7, FALSE), E401=3, VLOOKUP(H401, Wage_Info!$B$2:$AD$55, 8, FALSE), E401=4, VLOOKUP(H401, Wage_Info!$B$2:$AD$55, 9, FALSE)), C401=2016, _xlfn.IFS(E401=1, VLOOKUP(H401, Wage_Info!$B$2:$AD$55, 10, FALSE), E401=2, VLOOKUP(H401, Wage_Info!$B$2:$AD$55, 11, FALSE), E401=3, VLOOKUP(H401, Wage_Info!$B$2:$AD$55, 12, FALSE), E401=4, VLOOKUP(H401, Wage_Info!$B$2:$AD$55, 13, FALSE)), C401=2017, _xlfn.IFS(E401=1, VLOOKUP(H401, Wage_Info!$B$2:$AD$55, 14, FALSE), E401=2, VLOOKUP(H401, Wage_Info!$B$2:$AD$55, 15, FALSE)))</f>
        <v>#N/A</v>
      </c>
      <c r="Z401" s="8" t="e">
        <f>_xlfn.IFS(C401=2014, _xlfn.IFS(E401=1, VLOOKUP(H401, Wage_Info!$B$2:$AD$55, 16, FALSE), E401=2, VLOOKUP(H401, Wage_Info!$B$2:$AD$55, 17, FALSE), E401=3, VLOOKUP(H401, Wage_Info!$B$2:$AD$55, 18, FALSE), E401=4, VLOOKUP(H401, Wage_Info!$B$2:$AD$55, 19, FALSE)), C401=2015, _xlfn.IFS(E401=1, VLOOKUP(H401, Wage_Info!$B$2:$AD$55, 20, FALSE), E401=2, VLOOKUP(H401, Wage_Info!$B$2:$AD$55, 21, FALSE), E401=3, VLOOKUP(H401, Wage_Info!$B$2:$AD$55, 22, FALSE), E401=4, VLOOKUP(H401, Wage_Info!$B$2:$AD$55, 23, FALSE)), C401=2016, _xlfn.IFS(E401=1, VLOOKUP(H401, Wage_Info!$B$2:$AD$55, 24, FALSE), E401=2, VLOOKUP(H401, Wage_Info!$B$2:$AD$55, 25, FALSE), E401=3, VLOOKUP(H401, Wage_Info!$B$2:$AD$55, 26, FALSE), E401=4, VLOOKUP(H401, Wage_Info!$B$2:$AD$55, 27, FALSE)), C401=2017, _xlfn.IFS(E401=1, VLOOKUP(H401, Wage_Info!$B$2:$AD$55, 28, FALSE), E401=2, VLOOKUP(H401, Wage_Info!$B$2:$AD$55, 29, FALSE)))</f>
        <v>#N/A</v>
      </c>
      <c r="AA401" s="16" t="e">
        <f t="shared" si="52"/>
        <v>#N/A</v>
      </c>
      <c r="AB401">
        <f>Key!C13</f>
        <v>0</v>
      </c>
      <c r="AC401">
        <f t="shared" si="53"/>
        <v>1</v>
      </c>
      <c r="AD401">
        <f t="shared" si="54"/>
        <v>0</v>
      </c>
      <c r="AE401">
        <f t="shared" si="55"/>
        <v>1</v>
      </c>
    </row>
    <row r="402" spans="1:31" x14ac:dyDescent="0.3">
      <c r="A402">
        <v>14</v>
      </c>
      <c r="B402">
        <v>14</v>
      </c>
      <c r="E402" t="e">
        <f t="shared" si="48"/>
        <v>#N/A</v>
      </c>
      <c r="F402">
        <v>2016</v>
      </c>
      <c r="G402" t="s">
        <v>187</v>
      </c>
      <c r="H402" s="13">
        <f>VALUE(IF(G402="foreign",53,SUBSTITUTE(G402,G402,VLOOKUP(G402,Key!$F$2:$G$55,2,))))</f>
        <v>53</v>
      </c>
      <c r="I402" t="s">
        <v>186</v>
      </c>
      <c r="J402">
        <f>VALUE(_xlfn.IFS(I402="foreign",53,I402="fictional",54,NOT(OR(I402="foreign",I402="fictional")),SUBSTITUTE(I402,I402,VLOOKUP(I402,Key!$F$2:$G$55,2,))))</f>
        <v>54</v>
      </c>
      <c r="K402">
        <f t="shared" si="49"/>
        <v>0</v>
      </c>
      <c r="L402">
        <f>VLOOKUP(H402, Key!$G$2:$J$54, 2)</f>
        <v>0</v>
      </c>
      <c r="M402">
        <f>VLOOKUP(J402, Key!$G$2:$J$54, 2)</f>
        <v>0</v>
      </c>
      <c r="N402">
        <f>VLOOKUP("*"&amp;G402&amp;"*",Key!$M$2:$N$6,2,FALSE)</f>
        <v>0</v>
      </c>
      <c r="O402">
        <f>VLOOKUP("*"&amp;G402&amp;"*",Key!$Q$2:$R$11,2,FALSE)</f>
        <v>0</v>
      </c>
      <c r="P402">
        <v>4029</v>
      </c>
      <c r="Q402" s="8">
        <v>75000000</v>
      </c>
      <c r="R402" t="s">
        <v>174</v>
      </c>
      <c r="S402">
        <f>VLOOKUP(R402, Key!$T$2:$U$8, 2, FALSE)</f>
        <v>1</v>
      </c>
      <c r="T402">
        <f t="shared" si="50"/>
        <v>0</v>
      </c>
      <c r="U402">
        <f>_xlfn.IFS(F402=2017, VLOOKUP(H402, 'State Pop'!$B$2:$F$55,5),F402=2016, VLOOKUP(H402, 'State Pop'!$B$2:$F$55,4), F402=2015, VLOOKUP(H402, 'State Pop'!$B$2:$F$55,3), F402=2014, VLOOKUP(H402, 'State Pop'!$B$2:$F$55,2))</f>
        <v>0</v>
      </c>
      <c r="V402" t="e">
        <f>_xlfn.IFS(C410=2014, _xlfn.IFS(D410=1, VLOOKUP(H402, Film_Workers!$B$2:$AR$55, 2, FALSE), D410=2, VLOOKUP(H402, Film_Workers!$B$2:$AR$55, 3, FALSE), D410=3, VLOOKUP(H402, Film_Workers!$B$2:$AR$55, 4, FALSE), D410=4, VLOOKUP(H402, Film_Workers!$B$2:$AR$55, 5, FALSE), D410=5, VLOOKUP(H402, Film_Workers!$B$2:$AR$55, 6, FALSE), D410=6, VLOOKUP(H402, Film_Workers!$B$2:$AR$55, 7, FALSE), D410=7, VLOOKUP(H402, Film_Workers!$B$2:$AR$55, 8, FALSE), D410=8, VLOOKUP(H402, Film_Workers!$B$2:$AR$55, 9, FALSE), D410=9, VLOOKUP(H402, Film_Workers!$B$2:$AR$55, 10, FALSE), D410=10, VLOOKUP(H402, Film_Workers!$B$2:$AR$55, 11, FALSE), D410=11, VLOOKUP(H402, Film_Workers!$B$2:$AR$55, 12, FALSE), D410=12, VLOOKUP(H402, Film_Workers!$B$2:$AR$55, 13, FALSE)), C410=2015, _xlfn.IFS(D410=1, VLOOKUP(H402, Film_Workers!$B$2:$AR$55, 14, FALSE), D410=2, VLOOKUP(H402, Film_Workers!$B$2:$AR$55, 15, FALSE), D410=3, VLOOKUP(H402, Film_Workers!$B$2:$AR$55, 16, FALSE), D410=4, VLOOKUP(H402, Film_Workers!$B$2:$AR$55, 17, FALSE), D410=5, VLOOKUP(H402, Film_Workers!$B$2:$AR$55, 18, FALSE), D410=6, VLOOKUP(H402, Film_Workers!$B$2:$AR$55, 19, FALSE), D410=7, VLOOKUP(H402, Film_Workers!$B$2:$AR$55, 20, FALSE), D410=8, VLOOKUP(H402, Film_Workers!$B$2:$AR$55, 21, FALSE), D410=9, VLOOKUP(H402, Film_Workers!$B$2:$AR$55, 22, FALSE), D410=10, VLOOKUP(H402, Film_Workers!$B$2:$AR$55, 23, FALSE), D410=11, VLOOKUP(H402, Film_Workers!$B$2:$AR$55, 24, FALSE), D410=12, VLOOKUP(H402, Film_Workers!$B$2:$AR$55, 25, FALSE)), C410=2016, _xlfn.IFS(D410=1, VLOOKUP(H402, Film_Workers!$B$2:$AR$55, 26, FALSE), D410=2, VLOOKUP(H402, Film_Workers!$B$2:$AR$55, 27, FALSE), D410=3, VLOOKUP(H402, Film_Workers!$B$2:$AR$55, 28, FALSE), D410=4, VLOOKUP(H402, Film_Workers!$B$2:$AR$55, 29, FALSE), D410=5, VLOOKUP(H402, Film_Workers!$B$2:$AR$55, 30, FALSE), D410=6, VLOOKUP(H402, Film_Workers!$B$2:$AR$55, 31, FALSE), D410=7, VLOOKUP(H402, Film_Workers!$B$2:$AR$55, 32, FALSE), D410=8, VLOOKUP(H402, Film_Workers!$B$2:$AR$55, 33, FALSE), D410=9, VLOOKUP(H402, Film_Workers!$B$2:$AR$55, 34, FALSE), D410=10, VLOOKUP(H402, Film_Workers!$B$2:$AR$55, 35, FALSE), D410=11, VLOOKUP(H402, Film_Workers!$B$2:$AR$55, 36, FALSE), D410=12, VLOOKUP(H402, Film_Workers!$B$2:$AR$55, 37, FALSE)), C410=2017, _xlfn.IFS(D410=1, VLOOKUP(H402, Film_Workers!$B$2:$AR$55, 38, FALSE), D410=2, VLOOKUP(H402, Film_Workers!$B$2:$AR$55, 39, FALSE), D410=3, VLOOKUP(H402, Film_Workers!$B$2:$AR$55, 40, FALSE), D410=4, VLOOKUP(H402, Film_Workers!$B$2:$AR$55, 41, FALSE), D410=5, VLOOKUP(H402, Film_Workers!$B$2:$AR$55, 42, FALSE), D410=6, VLOOKUP(H402, Film_Workers!$B$2:$AR$55, 43)))</f>
        <v>#N/A</v>
      </c>
      <c r="W402" t="e">
        <f>_xlfn.IFS(C402=2014, _xlfn.IFS(D402=1, VLOOKUP(H402, Priv_Workers!$B$2:$AR$55, 2, FALSE), D402=2, VLOOKUP(H402, Priv_Workers!$B$2:$AR$55, 3, FALSE), D402=3, VLOOKUP(H402, Priv_Workers!$B$2:$AR$55, 4, FALSE), D402=4, VLOOKUP(H402, Priv_Workers!$B$2:$AR$55, 5, FALSE), D402=5, VLOOKUP(H402, Priv_Workers!$B$2:$AR$55, 6, FALSE), D402=6, VLOOKUP(H402, Priv_Workers!$B$2:$AR$55, 7, FALSE), D402=7, VLOOKUP(H402, Priv_Workers!$B$2:$AR$55, 8, FALSE), D402=8, VLOOKUP(H402, Priv_Workers!$B$2:$AR$55, 9, FALSE), D402=9, VLOOKUP(H402, Priv_Workers!$B$2:$AR$55, 10, FALSE), D402=10, VLOOKUP(H402, Priv_Workers!$B$2:$AR$55, 11, FALSE), D402=11, VLOOKUP(H402, Priv_Workers!$B$2:$AR$55, 12, FALSE), D402=12, VLOOKUP(H402, Priv_Workers!$B$2:$AR$55, 13, FALSE)), C402=2015, _xlfn.IFS(D402=1, VLOOKUP(H402, Priv_Workers!$B$2:$AR$55, 14, FALSE), D402=2, VLOOKUP(H402, Priv_Workers!$B$2:$AR$55, 15, FALSE), D402=3, VLOOKUP(H402, Priv_Workers!$B$2:$AR$55, 16, FALSE), D402=4, VLOOKUP(H402, Priv_Workers!$B$2:$AR$55, 17, FALSE), D402=5, VLOOKUP(H402, Priv_Workers!$B$2:$AR$55, 18, FALSE), D402=6, VLOOKUP(H402, Priv_Workers!$B$2:$AR$55, 19, FALSE), D402=7, VLOOKUP(H402, Priv_Workers!$B$2:$AR$55, 20, FALSE), D402=8, VLOOKUP(H402, Priv_Workers!$B$2:$AR$55, 21, FALSE), D402=9, VLOOKUP(H402, Priv_Workers!$B$2:$AR$55, 22, FALSE), D402=10, VLOOKUP(H402, Priv_Workers!$B$2:$AR$55, 23, FALSE), D402=11, VLOOKUP(H402, Priv_Workers!$B$2:$AR$55, 24, FALSE), D402=12, VLOOKUP(H402, Priv_Workers!$B$2:$AR$55, 25, FALSE)), C402=2016, _xlfn.IFS(D402=1, VLOOKUP(H402, Priv_Workers!$B$2:$AR$55, 26, FALSE), D402=2, VLOOKUP(H402, Priv_Workers!$B$2:$AR$55, 27, FALSE), D402=3, VLOOKUP(H402, Priv_Workers!$B$2:$AR$55, 28, FALSE), D402=4, VLOOKUP(H402, Priv_Workers!$B$2:$AR$55, 29, FALSE), D402=5, VLOOKUP(H402, Priv_Workers!$B$2:$AR$55, 30, FALSE), D402=6, VLOOKUP(H402, Priv_Workers!$B$2:$AR$55, 31, FALSE), D402=7, VLOOKUP(H402, Priv_Workers!$B$2:$AR$55, 32, FALSE), D402=8, VLOOKUP(H402, Priv_Workers!$B$2:$AR$55, 33, FALSE), D402=9, VLOOKUP(H402, Priv_Workers!$B$2:$AR$55, 34, FALSE), D402=10, VLOOKUP(H402, Priv_Workers!$B$2:$AR$55, 35, FALSE), D402=11, VLOOKUP(H402, Priv_Workers!$B$2:$AR$55, 36, FALSE), D402=12, VLOOKUP(H402, Priv_Workers!$B$2:$AR$55, 37, FALSE)), C402=2017, _xlfn.IFS(D402=1, VLOOKUP(H402, Priv_Workers!$B$2:$AR$55, 38, FALSE), D402=2, VLOOKUP(H402, Priv_Workers!$B$2:$AR$55, 39, FALSE), D402=3, VLOOKUP(H402, Priv_Workers!$B$2:$AR$55, 40, FALSE), D402=4, VLOOKUP(H402, Priv_Workers!$B$2:$AR$55, 41, FALSE), D402=5, VLOOKUP(H402, Priv_Workers!$B$2:$AR$55, 42, FALSE), D402=6, VLOOKUP(H402, Priv_Workers!$B$2:$AR$55, 43)))</f>
        <v>#N/A</v>
      </c>
      <c r="X402" s="15" t="e">
        <f t="shared" si="51"/>
        <v>#N/A</v>
      </c>
      <c r="Y402" s="8" t="e">
        <f>_xlfn.IFS(C402=2014, _xlfn.IFS(E402=1, VLOOKUP(H402, Wage_Info!$B$2:$AD$55, 2, FALSE), E402=2, VLOOKUP(H402, Wage_Info!$B$2:$AD$55, 3, FALSE), E402=3, VLOOKUP(H402, Wage_Info!$B$2:$AD$55, 4, FALSE), E402=4, VLOOKUP(H402, Wage_Info!$B$2:$AD$55, 5, FALSE)), C402=2015, _xlfn.IFS(E402=1, VLOOKUP(H402, Wage_Info!$B$2:$AD$55, 6, FALSE), E402=2, VLOOKUP(H402, Wage_Info!$B$2:$AD$55, 7, FALSE), E402=3, VLOOKUP(H402, Wage_Info!$B$2:$AD$55, 8, FALSE), E402=4, VLOOKUP(H402, Wage_Info!$B$2:$AD$55, 9, FALSE)), C402=2016, _xlfn.IFS(E402=1, VLOOKUP(H402, Wage_Info!$B$2:$AD$55, 10, FALSE), E402=2, VLOOKUP(H402, Wage_Info!$B$2:$AD$55, 11, FALSE), E402=3, VLOOKUP(H402, Wage_Info!$B$2:$AD$55, 12, FALSE), E402=4, VLOOKUP(H402, Wage_Info!$B$2:$AD$55, 13, FALSE)), C402=2017, _xlfn.IFS(E402=1, VLOOKUP(H402, Wage_Info!$B$2:$AD$55, 14, FALSE), E402=2, VLOOKUP(H402, Wage_Info!$B$2:$AD$55, 15, FALSE)))</f>
        <v>#N/A</v>
      </c>
      <c r="Z402" s="8" t="e">
        <f>_xlfn.IFS(C402=2014, _xlfn.IFS(E402=1, VLOOKUP(H402, Wage_Info!$B$2:$AD$55, 16, FALSE), E402=2, VLOOKUP(H402, Wage_Info!$B$2:$AD$55, 17, FALSE), E402=3, VLOOKUP(H402, Wage_Info!$B$2:$AD$55, 18, FALSE), E402=4, VLOOKUP(H402, Wage_Info!$B$2:$AD$55, 19, FALSE)), C402=2015, _xlfn.IFS(E402=1, VLOOKUP(H402, Wage_Info!$B$2:$AD$55, 20, FALSE), E402=2, VLOOKUP(H402, Wage_Info!$B$2:$AD$55, 21, FALSE), E402=3, VLOOKUP(H402, Wage_Info!$B$2:$AD$55, 22, FALSE), E402=4, VLOOKUP(H402, Wage_Info!$B$2:$AD$55, 23, FALSE)), C402=2016, _xlfn.IFS(E402=1, VLOOKUP(H402, Wage_Info!$B$2:$AD$55, 24, FALSE), E402=2, VLOOKUP(H402, Wage_Info!$B$2:$AD$55, 25, FALSE), E402=3, VLOOKUP(H402, Wage_Info!$B$2:$AD$55, 26, FALSE), E402=4, VLOOKUP(H402, Wage_Info!$B$2:$AD$55, 27, FALSE)), C402=2017, _xlfn.IFS(E402=1, VLOOKUP(H402, Wage_Info!$B$2:$AD$55, 28, FALSE), E402=2, VLOOKUP(H402, Wage_Info!$B$2:$AD$55, 29, FALSE)))</f>
        <v>#N/A</v>
      </c>
      <c r="AA402" s="16" t="e">
        <f t="shared" si="52"/>
        <v>#N/A</v>
      </c>
      <c r="AB402">
        <f>Key!C15</f>
        <v>0</v>
      </c>
      <c r="AC402">
        <f t="shared" si="53"/>
        <v>0</v>
      </c>
      <c r="AD402">
        <f t="shared" si="54"/>
        <v>0</v>
      </c>
      <c r="AE402">
        <f t="shared" si="55"/>
        <v>0</v>
      </c>
    </row>
    <row r="403" spans="1:31" x14ac:dyDescent="0.3">
      <c r="A403">
        <v>15</v>
      </c>
      <c r="B403">
        <v>15</v>
      </c>
      <c r="E403" t="e">
        <f t="shared" si="48"/>
        <v>#N/A</v>
      </c>
      <c r="F403">
        <v>2016</v>
      </c>
      <c r="G403" t="s">
        <v>17</v>
      </c>
      <c r="H403" s="13">
        <f>VALUE(IF(G403="foreign",53,SUBSTITUTE(G403,G403,VLOOKUP(G403,Key!$F$2:$G$55,2,))))</f>
        <v>7</v>
      </c>
      <c r="I403" t="s">
        <v>186</v>
      </c>
      <c r="J403">
        <f>VALUE(_xlfn.IFS(I403="foreign",53,I403="fictional",54,NOT(OR(I403="foreign",I403="fictional")),SUBSTITUTE(I403,I403,VLOOKUP(I403,Key!$F$2:$G$55,2,))))</f>
        <v>54</v>
      </c>
      <c r="K403">
        <f t="shared" si="49"/>
        <v>0</v>
      </c>
      <c r="L403">
        <f>VLOOKUP(H403, Key!$G$2:$J$54, 2)</f>
        <v>3</v>
      </c>
      <c r="M403">
        <f>VLOOKUP(J403, Key!$G$2:$J$54, 2)</f>
        <v>0</v>
      </c>
      <c r="N403">
        <f>VLOOKUP("*"&amp;G403&amp;"*",Key!$M$2:$N$6,2,FALSE)</f>
        <v>2</v>
      </c>
      <c r="O403">
        <f>VLOOKUP("*"&amp;G403&amp;"*",Key!$Q$2:$R$11,2,FALSE)</f>
        <v>5</v>
      </c>
      <c r="P403">
        <v>3997</v>
      </c>
      <c r="Q403" s="8">
        <v>105000000</v>
      </c>
      <c r="R403" t="s">
        <v>177</v>
      </c>
      <c r="S403">
        <f>VLOOKUP(R403, Key!$T$2:$U$8, 2, FALSE)</f>
        <v>4</v>
      </c>
      <c r="T403">
        <f t="shared" si="50"/>
        <v>0</v>
      </c>
      <c r="U403">
        <f>_xlfn.IFS(F403=2017, VLOOKUP(H403, 'State Pop'!$B$2:$F$55,5),F403=2016, VLOOKUP(H403, 'State Pop'!$B$2:$F$55,4), F403=2015, VLOOKUP(H403, 'State Pop'!$B$2:$F$55,3), F403=2014, VLOOKUP(H403, 'State Pop'!$B$2:$F$55,2))</f>
        <v>3587685</v>
      </c>
      <c r="V403" t="e">
        <f>_xlfn.IFS(C411=2014, _xlfn.IFS(D411=1, VLOOKUP(H403, Film_Workers!$B$2:$AR$55, 2, FALSE), D411=2, VLOOKUP(H403, Film_Workers!$B$2:$AR$55, 3, FALSE), D411=3, VLOOKUP(H403, Film_Workers!$B$2:$AR$55, 4, FALSE), D411=4, VLOOKUP(H403, Film_Workers!$B$2:$AR$55, 5, FALSE), D411=5, VLOOKUP(H403, Film_Workers!$B$2:$AR$55, 6, FALSE), D411=6, VLOOKUP(H403, Film_Workers!$B$2:$AR$55, 7, FALSE), D411=7, VLOOKUP(H403, Film_Workers!$B$2:$AR$55, 8, FALSE), D411=8, VLOOKUP(H403, Film_Workers!$B$2:$AR$55, 9, FALSE), D411=9, VLOOKUP(H403, Film_Workers!$B$2:$AR$55, 10, FALSE), D411=10, VLOOKUP(H403, Film_Workers!$B$2:$AR$55, 11, FALSE), D411=11, VLOOKUP(H403, Film_Workers!$B$2:$AR$55, 12, FALSE), D411=12, VLOOKUP(H403, Film_Workers!$B$2:$AR$55, 13, FALSE)), C411=2015, _xlfn.IFS(D411=1, VLOOKUP(H403, Film_Workers!$B$2:$AR$55, 14, FALSE), D411=2, VLOOKUP(H403, Film_Workers!$B$2:$AR$55, 15, FALSE), D411=3, VLOOKUP(H403, Film_Workers!$B$2:$AR$55, 16, FALSE), D411=4, VLOOKUP(H403, Film_Workers!$B$2:$AR$55, 17, FALSE), D411=5, VLOOKUP(H403, Film_Workers!$B$2:$AR$55, 18, FALSE), D411=6, VLOOKUP(H403, Film_Workers!$B$2:$AR$55, 19, FALSE), D411=7, VLOOKUP(H403, Film_Workers!$B$2:$AR$55, 20, FALSE), D411=8, VLOOKUP(H403, Film_Workers!$B$2:$AR$55, 21, FALSE), D411=9, VLOOKUP(H403, Film_Workers!$B$2:$AR$55, 22, FALSE), D411=10, VLOOKUP(H403, Film_Workers!$B$2:$AR$55, 23, FALSE), D411=11, VLOOKUP(H403, Film_Workers!$B$2:$AR$55, 24, FALSE), D411=12, VLOOKUP(H403, Film_Workers!$B$2:$AR$55, 25, FALSE)), C411=2016, _xlfn.IFS(D411=1, VLOOKUP(H403, Film_Workers!$B$2:$AR$55, 26, FALSE), D411=2, VLOOKUP(H403, Film_Workers!$B$2:$AR$55, 27, FALSE), D411=3, VLOOKUP(H403, Film_Workers!$B$2:$AR$55, 28, FALSE), D411=4, VLOOKUP(H403, Film_Workers!$B$2:$AR$55, 29, FALSE), D411=5, VLOOKUP(H403, Film_Workers!$B$2:$AR$55, 30, FALSE), D411=6, VLOOKUP(H403, Film_Workers!$B$2:$AR$55, 31, FALSE), D411=7, VLOOKUP(H403, Film_Workers!$B$2:$AR$55, 32, FALSE), D411=8, VLOOKUP(H403, Film_Workers!$B$2:$AR$55, 33, FALSE), D411=9, VLOOKUP(H403, Film_Workers!$B$2:$AR$55, 34, FALSE), D411=10, VLOOKUP(H403, Film_Workers!$B$2:$AR$55, 35, FALSE), D411=11, VLOOKUP(H403, Film_Workers!$B$2:$AR$55, 36, FALSE), D411=12, VLOOKUP(H403, Film_Workers!$B$2:$AR$55, 37, FALSE)), C411=2017, _xlfn.IFS(D411=1, VLOOKUP(H403, Film_Workers!$B$2:$AR$55, 38, FALSE), D411=2, VLOOKUP(H403, Film_Workers!$B$2:$AR$55, 39, FALSE), D411=3, VLOOKUP(H403, Film_Workers!$B$2:$AR$55, 40, FALSE), D411=4, VLOOKUP(H403, Film_Workers!$B$2:$AR$55, 41, FALSE), D411=5, VLOOKUP(H403, Film_Workers!$B$2:$AR$55, 42, FALSE), D411=6, VLOOKUP(H403, Film_Workers!$B$2:$AR$55, 43)))</f>
        <v>#N/A</v>
      </c>
      <c r="W403" t="e">
        <f>_xlfn.IFS(C403=2014, _xlfn.IFS(D403=1, VLOOKUP(H403, Priv_Workers!$B$2:$AR$55, 2, FALSE), D403=2, VLOOKUP(H403, Priv_Workers!$B$2:$AR$55, 3, FALSE), D403=3, VLOOKUP(H403, Priv_Workers!$B$2:$AR$55, 4, FALSE), D403=4, VLOOKUP(H403, Priv_Workers!$B$2:$AR$55, 5, FALSE), D403=5, VLOOKUP(H403, Priv_Workers!$B$2:$AR$55, 6, FALSE), D403=6, VLOOKUP(H403, Priv_Workers!$B$2:$AR$55, 7, FALSE), D403=7, VLOOKUP(H403, Priv_Workers!$B$2:$AR$55, 8, FALSE), D403=8, VLOOKUP(H403, Priv_Workers!$B$2:$AR$55, 9, FALSE), D403=9, VLOOKUP(H403, Priv_Workers!$B$2:$AR$55, 10, FALSE), D403=10, VLOOKUP(H403, Priv_Workers!$B$2:$AR$55, 11, FALSE), D403=11, VLOOKUP(H403, Priv_Workers!$B$2:$AR$55, 12, FALSE), D403=12, VLOOKUP(H403, Priv_Workers!$B$2:$AR$55, 13, FALSE)), C403=2015, _xlfn.IFS(D403=1, VLOOKUP(H403, Priv_Workers!$B$2:$AR$55, 14, FALSE), D403=2, VLOOKUP(H403, Priv_Workers!$B$2:$AR$55, 15, FALSE), D403=3, VLOOKUP(H403, Priv_Workers!$B$2:$AR$55, 16, FALSE), D403=4, VLOOKUP(H403, Priv_Workers!$B$2:$AR$55, 17, FALSE), D403=5, VLOOKUP(H403, Priv_Workers!$B$2:$AR$55, 18, FALSE), D403=6, VLOOKUP(H403, Priv_Workers!$B$2:$AR$55, 19, FALSE), D403=7, VLOOKUP(H403, Priv_Workers!$B$2:$AR$55, 20, FALSE), D403=8, VLOOKUP(H403, Priv_Workers!$B$2:$AR$55, 21, FALSE), D403=9, VLOOKUP(H403, Priv_Workers!$B$2:$AR$55, 22, FALSE), D403=10, VLOOKUP(H403, Priv_Workers!$B$2:$AR$55, 23, FALSE), D403=11, VLOOKUP(H403, Priv_Workers!$B$2:$AR$55, 24, FALSE), D403=12, VLOOKUP(H403, Priv_Workers!$B$2:$AR$55, 25, FALSE)), C403=2016, _xlfn.IFS(D403=1, VLOOKUP(H403, Priv_Workers!$B$2:$AR$55, 26, FALSE), D403=2, VLOOKUP(H403, Priv_Workers!$B$2:$AR$55, 27, FALSE), D403=3, VLOOKUP(H403, Priv_Workers!$B$2:$AR$55, 28, FALSE), D403=4, VLOOKUP(H403, Priv_Workers!$B$2:$AR$55, 29, FALSE), D403=5, VLOOKUP(H403, Priv_Workers!$B$2:$AR$55, 30, FALSE), D403=6, VLOOKUP(H403, Priv_Workers!$B$2:$AR$55, 31, FALSE), D403=7, VLOOKUP(H403, Priv_Workers!$B$2:$AR$55, 32, FALSE), D403=8, VLOOKUP(H403, Priv_Workers!$B$2:$AR$55, 33, FALSE), D403=9, VLOOKUP(H403, Priv_Workers!$B$2:$AR$55, 34, FALSE), D403=10, VLOOKUP(H403, Priv_Workers!$B$2:$AR$55, 35, FALSE), D403=11, VLOOKUP(H403, Priv_Workers!$B$2:$AR$55, 36, FALSE), D403=12, VLOOKUP(H403, Priv_Workers!$B$2:$AR$55, 37, FALSE)), C403=2017, _xlfn.IFS(D403=1, VLOOKUP(H403, Priv_Workers!$B$2:$AR$55, 38, FALSE), D403=2, VLOOKUP(H403, Priv_Workers!$B$2:$AR$55, 39, FALSE), D403=3, VLOOKUP(H403, Priv_Workers!$B$2:$AR$55, 40, FALSE), D403=4, VLOOKUP(H403, Priv_Workers!$B$2:$AR$55, 41, FALSE), D403=5, VLOOKUP(H403, Priv_Workers!$B$2:$AR$55, 42, FALSE), D403=6, VLOOKUP(H403, Priv_Workers!$B$2:$AR$55, 43)))</f>
        <v>#N/A</v>
      </c>
      <c r="X403" s="15" t="e">
        <f t="shared" si="51"/>
        <v>#N/A</v>
      </c>
      <c r="Y403" s="8" t="e">
        <f>_xlfn.IFS(C403=2014, _xlfn.IFS(E403=1, VLOOKUP(H403, Wage_Info!$B$2:$AD$55, 2, FALSE), E403=2, VLOOKUP(H403, Wage_Info!$B$2:$AD$55, 3, FALSE), E403=3, VLOOKUP(H403, Wage_Info!$B$2:$AD$55, 4, FALSE), E403=4, VLOOKUP(H403, Wage_Info!$B$2:$AD$55, 5, FALSE)), C403=2015, _xlfn.IFS(E403=1, VLOOKUP(H403, Wage_Info!$B$2:$AD$55, 6, FALSE), E403=2, VLOOKUP(H403, Wage_Info!$B$2:$AD$55, 7, FALSE), E403=3, VLOOKUP(H403, Wage_Info!$B$2:$AD$55, 8, FALSE), E403=4, VLOOKUP(H403, Wage_Info!$B$2:$AD$55, 9, FALSE)), C403=2016, _xlfn.IFS(E403=1, VLOOKUP(H403, Wage_Info!$B$2:$AD$55, 10, FALSE), E403=2, VLOOKUP(H403, Wage_Info!$B$2:$AD$55, 11, FALSE), E403=3, VLOOKUP(H403, Wage_Info!$B$2:$AD$55, 12, FALSE), E403=4, VLOOKUP(H403, Wage_Info!$B$2:$AD$55, 13, FALSE)), C403=2017, _xlfn.IFS(E403=1, VLOOKUP(H403, Wage_Info!$B$2:$AD$55, 14, FALSE), E403=2, VLOOKUP(H403, Wage_Info!$B$2:$AD$55, 15, FALSE)))</f>
        <v>#N/A</v>
      </c>
      <c r="Z403" s="8" t="e">
        <f>_xlfn.IFS(C403=2014, _xlfn.IFS(E403=1, VLOOKUP(H403, Wage_Info!$B$2:$AD$55, 16, FALSE), E403=2, VLOOKUP(H403, Wage_Info!$B$2:$AD$55, 17, FALSE), E403=3, VLOOKUP(H403, Wage_Info!$B$2:$AD$55, 18, FALSE), E403=4, VLOOKUP(H403, Wage_Info!$B$2:$AD$55, 19, FALSE)), C403=2015, _xlfn.IFS(E403=1, VLOOKUP(H403, Wage_Info!$B$2:$AD$55, 20, FALSE), E403=2, VLOOKUP(H403, Wage_Info!$B$2:$AD$55, 21, FALSE), E403=3, VLOOKUP(H403, Wage_Info!$B$2:$AD$55, 22, FALSE), E403=4, VLOOKUP(H403, Wage_Info!$B$2:$AD$55, 23, FALSE)), C403=2016, _xlfn.IFS(E403=1, VLOOKUP(H403, Wage_Info!$B$2:$AD$55, 24, FALSE), E403=2, VLOOKUP(H403, Wage_Info!$B$2:$AD$55, 25, FALSE), E403=3, VLOOKUP(H403, Wage_Info!$B$2:$AD$55, 26, FALSE), E403=4, VLOOKUP(H403, Wage_Info!$B$2:$AD$55, 27, FALSE)), C403=2017, _xlfn.IFS(E403=1, VLOOKUP(H403, Wage_Info!$B$2:$AD$55, 28, FALSE), E403=2, VLOOKUP(H403, Wage_Info!$B$2:$AD$55, 29, FALSE)))</f>
        <v>#N/A</v>
      </c>
      <c r="AA403" s="16" t="e">
        <f t="shared" si="52"/>
        <v>#N/A</v>
      </c>
      <c r="AB403">
        <f>Key!C16</f>
        <v>0</v>
      </c>
      <c r="AC403">
        <f t="shared" si="53"/>
        <v>0</v>
      </c>
      <c r="AD403">
        <f t="shared" si="54"/>
        <v>0</v>
      </c>
      <c r="AE403">
        <f t="shared" si="55"/>
        <v>0</v>
      </c>
    </row>
    <row r="404" spans="1:31" x14ac:dyDescent="0.3">
      <c r="A404">
        <v>16</v>
      </c>
      <c r="B404">
        <v>16</v>
      </c>
      <c r="E404" t="e">
        <f t="shared" si="48"/>
        <v>#N/A</v>
      </c>
      <c r="F404">
        <v>2016</v>
      </c>
      <c r="G404" t="s">
        <v>15</v>
      </c>
      <c r="H404" s="13">
        <f>VALUE(IF(G404="foreign",53,SUBSTITUTE(G404,G404,VLOOKUP(G404,Key!$F$2:$G$55,2,))))</f>
        <v>5</v>
      </c>
      <c r="I404" t="s">
        <v>186</v>
      </c>
      <c r="J404">
        <f>VALUE(_xlfn.IFS(I404="foreign",53,I404="fictional",54,NOT(OR(I404="foreign",I404="fictional")),SUBSTITUTE(I404,I404,VLOOKUP(I404,Key!$F$2:$G$55,2,))))</f>
        <v>54</v>
      </c>
      <c r="K404">
        <f t="shared" si="49"/>
        <v>0</v>
      </c>
      <c r="L404">
        <f>VLOOKUP(H404, Key!$G$2:$J$54, 2)</f>
        <v>3</v>
      </c>
      <c r="M404">
        <f>VLOOKUP(J404, Key!$G$2:$J$54, 2)</f>
        <v>0</v>
      </c>
      <c r="N404">
        <f>VLOOKUP("*"&amp;G404&amp;"*",Key!$M$2:$N$6,2,FALSE)</f>
        <v>4</v>
      </c>
      <c r="O404">
        <f>VLOOKUP("*"&amp;G404&amp;"*",Key!$Q$2:$R$11,2,FALSE)</f>
        <v>6</v>
      </c>
      <c r="P404">
        <v>3987</v>
      </c>
      <c r="Q404" s="8">
        <v>145000000</v>
      </c>
      <c r="R404" t="s">
        <v>174</v>
      </c>
      <c r="S404">
        <f>VLOOKUP(R404, Key!$T$2:$U$8, 2, FALSE)</f>
        <v>1</v>
      </c>
      <c r="T404">
        <f t="shared" si="50"/>
        <v>0</v>
      </c>
      <c r="U404">
        <f>_xlfn.IFS(F404=2017, VLOOKUP(H404, 'State Pop'!$B$2:$F$55,5),F404=2016, VLOOKUP(H404, 'State Pop'!$B$2:$F$55,4), F404=2015, VLOOKUP(H404, 'State Pop'!$B$2:$F$55,3), F404=2014, VLOOKUP(H404, 'State Pop'!$B$2:$F$55,2))</f>
        <v>39296476</v>
      </c>
      <c r="V404" t="e">
        <f>_xlfn.IFS(C412=2014, _xlfn.IFS(D412=1, VLOOKUP(H404, Film_Workers!$B$2:$AR$55, 2, FALSE), D412=2, VLOOKUP(H404, Film_Workers!$B$2:$AR$55, 3, FALSE), D412=3, VLOOKUP(H404, Film_Workers!$B$2:$AR$55, 4, FALSE), D412=4, VLOOKUP(H404, Film_Workers!$B$2:$AR$55, 5, FALSE), D412=5, VLOOKUP(H404, Film_Workers!$B$2:$AR$55, 6, FALSE), D412=6, VLOOKUP(H404, Film_Workers!$B$2:$AR$55, 7, FALSE), D412=7, VLOOKUP(H404, Film_Workers!$B$2:$AR$55, 8, FALSE), D412=8, VLOOKUP(H404, Film_Workers!$B$2:$AR$55, 9, FALSE), D412=9, VLOOKUP(H404, Film_Workers!$B$2:$AR$55, 10, FALSE), D412=10, VLOOKUP(H404, Film_Workers!$B$2:$AR$55, 11, FALSE), D412=11, VLOOKUP(H404, Film_Workers!$B$2:$AR$55, 12, FALSE), D412=12, VLOOKUP(H404, Film_Workers!$B$2:$AR$55, 13, FALSE)), C412=2015, _xlfn.IFS(D412=1, VLOOKUP(H404, Film_Workers!$B$2:$AR$55, 14, FALSE), D412=2, VLOOKUP(H404, Film_Workers!$B$2:$AR$55, 15, FALSE), D412=3, VLOOKUP(H404, Film_Workers!$B$2:$AR$55, 16, FALSE), D412=4, VLOOKUP(H404, Film_Workers!$B$2:$AR$55, 17, FALSE), D412=5, VLOOKUP(H404, Film_Workers!$B$2:$AR$55, 18, FALSE), D412=6, VLOOKUP(H404, Film_Workers!$B$2:$AR$55, 19, FALSE), D412=7, VLOOKUP(H404, Film_Workers!$B$2:$AR$55, 20, FALSE), D412=8, VLOOKUP(H404, Film_Workers!$B$2:$AR$55, 21, FALSE), D412=9, VLOOKUP(H404, Film_Workers!$B$2:$AR$55, 22, FALSE), D412=10, VLOOKUP(H404, Film_Workers!$B$2:$AR$55, 23, FALSE), D412=11, VLOOKUP(H404, Film_Workers!$B$2:$AR$55, 24, FALSE), D412=12, VLOOKUP(H404, Film_Workers!$B$2:$AR$55, 25, FALSE)), C412=2016, _xlfn.IFS(D412=1, VLOOKUP(H404, Film_Workers!$B$2:$AR$55, 26, FALSE), D412=2, VLOOKUP(H404, Film_Workers!$B$2:$AR$55, 27, FALSE), D412=3, VLOOKUP(H404, Film_Workers!$B$2:$AR$55, 28, FALSE), D412=4, VLOOKUP(H404, Film_Workers!$B$2:$AR$55, 29, FALSE), D412=5, VLOOKUP(H404, Film_Workers!$B$2:$AR$55, 30, FALSE), D412=6, VLOOKUP(H404, Film_Workers!$B$2:$AR$55, 31, FALSE), D412=7, VLOOKUP(H404, Film_Workers!$B$2:$AR$55, 32, FALSE), D412=8, VLOOKUP(H404, Film_Workers!$B$2:$AR$55, 33, FALSE), D412=9, VLOOKUP(H404, Film_Workers!$B$2:$AR$55, 34, FALSE), D412=10, VLOOKUP(H404, Film_Workers!$B$2:$AR$55, 35, FALSE), D412=11, VLOOKUP(H404, Film_Workers!$B$2:$AR$55, 36, FALSE), D412=12, VLOOKUP(H404, Film_Workers!$B$2:$AR$55, 37, FALSE)), C412=2017, _xlfn.IFS(D412=1, VLOOKUP(H404, Film_Workers!$B$2:$AR$55, 38, FALSE), D412=2, VLOOKUP(H404, Film_Workers!$B$2:$AR$55, 39, FALSE), D412=3, VLOOKUP(H404, Film_Workers!$B$2:$AR$55, 40, FALSE), D412=4, VLOOKUP(H404, Film_Workers!$B$2:$AR$55, 41, FALSE), D412=5, VLOOKUP(H404, Film_Workers!$B$2:$AR$55, 42, FALSE), D412=6, VLOOKUP(H404, Film_Workers!$B$2:$AR$55, 43)))</f>
        <v>#N/A</v>
      </c>
      <c r="W404" t="e">
        <f>_xlfn.IFS(C404=2014, _xlfn.IFS(D404=1, VLOOKUP(H404, Priv_Workers!$B$2:$AR$55, 2, FALSE), D404=2, VLOOKUP(H404, Priv_Workers!$B$2:$AR$55, 3, FALSE), D404=3, VLOOKUP(H404, Priv_Workers!$B$2:$AR$55, 4, FALSE), D404=4, VLOOKUP(H404, Priv_Workers!$B$2:$AR$55, 5, FALSE), D404=5, VLOOKUP(H404, Priv_Workers!$B$2:$AR$55, 6, FALSE), D404=6, VLOOKUP(H404, Priv_Workers!$B$2:$AR$55, 7, FALSE), D404=7, VLOOKUP(H404, Priv_Workers!$B$2:$AR$55, 8, FALSE), D404=8, VLOOKUP(H404, Priv_Workers!$B$2:$AR$55, 9, FALSE), D404=9, VLOOKUP(H404, Priv_Workers!$B$2:$AR$55, 10, FALSE), D404=10, VLOOKUP(H404, Priv_Workers!$B$2:$AR$55, 11, FALSE), D404=11, VLOOKUP(H404, Priv_Workers!$B$2:$AR$55, 12, FALSE), D404=12, VLOOKUP(H404, Priv_Workers!$B$2:$AR$55, 13, FALSE)), C404=2015, _xlfn.IFS(D404=1, VLOOKUP(H404, Priv_Workers!$B$2:$AR$55, 14, FALSE), D404=2, VLOOKUP(H404, Priv_Workers!$B$2:$AR$55, 15, FALSE), D404=3, VLOOKUP(H404, Priv_Workers!$B$2:$AR$55, 16, FALSE), D404=4, VLOOKUP(H404, Priv_Workers!$B$2:$AR$55, 17, FALSE), D404=5, VLOOKUP(H404, Priv_Workers!$B$2:$AR$55, 18, FALSE), D404=6, VLOOKUP(H404, Priv_Workers!$B$2:$AR$55, 19, FALSE), D404=7, VLOOKUP(H404, Priv_Workers!$B$2:$AR$55, 20, FALSE), D404=8, VLOOKUP(H404, Priv_Workers!$B$2:$AR$55, 21, FALSE), D404=9, VLOOKUP(H404, Priv_Workers!$B$2:$AR$55, 22, FALSE), D404=10, VLOOKUP(H404, Priv_Workers!$B$2:$AR$55, 23, FALSE), D404=11, VLOOKUP(H404, Priv_Workers!$B$2:$AR$55, 24, FALSE), D404=12, VLOOKUP(H404, Priv_Workers!$B$2:$AR$55, 25, FALSE)), C404=2016, _xlfn.IFS(D404=1, VLOOKUP(H404, Priv_Workers!$B$2:$AR$55, 26, FALSE), D404=2, VLOOKUP(H404, Priv_Workers!$B$2:$AR$55, 27, FALSE), D404=3, VLOOKUP(H404, Priv_Workers!$B$2:$AR$55, 28, FALSE), D404=4, VLOOKUP(H404, Priv_Workers!$B$2:$AR$55, 29, FALSE), D404=5, VLOOKUP(H404, Priv_Workers!$B$2:$AR$55, 30, FALSE), D404=6, VLOOKUP(H404, Priv_Workers!$B$2:$AR$55, 31, FALSE), D404=7, VLOOKUP(H404, Priv_Workers!$B$2:$AR$55, 32, FALSE), D404=8, VLOOKUP(H404, Priv_Workers!$B$2:$AR$55, 33, FALSE), D404=9, VLOOKUP(H404, Priv_Workers!$B$2:$AR$55, 34, FALSE), D404=10, VLOOKUP(H404, Priv_Workers!$B$2:$AR$55, 35, FALSE), D404=11, VLOOKUP(H404, Priv_Workers!$B$2:$AR$55, 36, FALSE), D404=12, VLOOKUP(H404, Priv_Workers!$B$2:$AR$55, 37, FALSE)), C404=2017, _xlfn.IFS(D404=1, VLOOKUP(H404, Priv_Workers!$B$2:$AR$55, 38, FALSE), D404=2, VLOOKUP(H404, Priv_Workers!$B$2:$AR$55, 39, FALSE), D404=3, VLOOKUP(H404, Priv_Workers!$B$2:$AR$55, 40, FALSE), D404=4, VLOOKUP(H404, Priv_Workers!$B$2:$AR$55, 41, FALSE), D404=5, VLOOKUP(H404, Priv_Workers!$B$2:$AR$55, 42, FALSE), D404=6, VLOOKUP(H404, Priv_Workers!$B$2:$AR$55, 43)))</f>
        <v>#N/A</v>
      </c>
      <c r="X404" s="15" t="e">
        <f t="shared" si="51"/>
        <v>#N/A</v>
      </c>
      <c r="Y404" s="8" t="e">
        <f>_xlfn.IFS(C404=2014, _xlfn.IFS(E404=1, VLOOKUP(H404, Wage_Info!$B$2:$AD$55, 2, FALSE), E404=2, VLOOKUP(H404, Wage_Info!$B$2:$AD$55, 3, FALSE), E404=3, VLOOKUP(H404, Wage_Info!$B$2:$AD$55, 4, FALSE), E404=4, VLOOKUP(H404, Wage_Info!$B$2:$AD$55, 5, FALSE)), C404=2015, _xlfn.IFS(E404=1, VLOOKUP(H404, Wage_Info!$B$2:$AD$55, 6, FALSE), E404=2, VLOOKUP(H404, Wage_Info!$B$2:$AD$55, 7, FALSE), E404=3, VLOOKUP(H404, Wage_Info!$B$2:$AD$55, 8, FALSE), E404=4, VLOOKUP(H404, Wage_Info!$B$2:$AD$55, 9, FALSE)), C404=2016, _xlfn.IFS(E404=1, VLOOKUP(H404, Wage_Info!$B$2:$AD$55, 10, FALSE), E404=2, VLOOKUP(H404, Wage_Info!$B$2:$AD$55, 11, FALSE), E404=3, VLOOKUP(H404, Wage_Info!$B$2:$AD$55, 12, FALSE), E404=4, VLOOKUP(H404, Wage_Info!$B$2:$AD$55, 13, FALSE)), C404=2017, _xlfn.IFS(E404=1, VLOOKUP(H404, Wage_Info!$B$2:$AD$55, 14, FALSE), E404=2, VLOOKUP(H404, Wage_Info!$B$2:$AD$55, 15, FALSE)))</f>
        <v>#N/A</v>
      </c>
      <c r="Z404" s="8" t="e">
        <f>_xlfn.IFS(C404=2014, _xlfn.IFS(E404=1, VLOOKUP(H404, Wage_Info!$B$2:$AD$55, 16, FALSE), E404=2, VLOOKUP(H404, Wage_Info!$B$2:$AD$55, 17, FALSE), E404=3, VLOOKUP(H404, Wage_Info!$B$2:$AD$55, 18, FALSE), E404=4, VLOOKUP(H404, Wage_Info!$B$2:$AD$55, 19, FALSE)), C404=2015, _xlfn.IFS(E404=1, VLOOKUP(H404, Wage_Info!$B$2:$AD$55, 20, FALSE), E404=2, VLOOKUP(H404, Wage_Info!$B$2:$AD$55, 21, FALSE), E404=3, VLOOKUP(H404, Wage_Info!$B$2:$AD$55, 22, FALSE), E404=4, VLOOKUP(H404, Wage_Info!$B$2:$AD$55, 23, FALSE)), C404=2016, _xlfn.IFS(E404=1, VLOOKUP(H404, Wage_Info!$B$2:$AD$55, 24, FALSE), E404=2, VLOOKUP(H404, Wage_Info!$B$2:$AD$55, 25, FALSE), E404=3, VLOOKUP(H404, Wage_Info!$B$2:$AD$55, 26, FALSE), E404=4, VLOOKUP(H404, Wage_Info!$B$2:$AD$55, 27, FALSE)), C404=2017, _xlfn.IFS(E404=1, VLOOKUP(H404, Wage_Info!$B$2:$AD$55, 28, FALSE), E404=2, VLOOKUP(H404, Wage_Info!$B$2:$AD$55, 29, FALSE)))</f>
        <v>#N/A</v>
      </c>
      <c r="AA404" s="16" t="e">
        <f t="shared" si="52"/>
        <v>#N/A</v>
      </c>
      <c r="AB404">
        <f>Key!C17</f>
        <v>0</v>
      </c>
      <c r="AC404">
        <f t="shared" si="53"/>
        <v>1</v>
      </c>
      <c r="AD404">
        <f t="shared" si="54"/>
        <v>0</v>
      </c>
      <c r="AE404">
        <f t="shared" si="55"/>
        <v>1</v>
      </c>
    </row>
    <row r="405" spans="1:31" x14ac:dyDescent="0.3">
      <c r="A405">
        <v>18</v>
      </c>
      <c r="B405">
        <v>18</v>
      </c>
      <c r="E405" t="e">
        <f t="shared" si="48"/>
        <v>#N/A</v>
      </c>
      <c r="F405">
        <v>2016</v>
      </c>
      <c r="G405" t="s">
        <v>15</v>
      </c>
      <c r="H405" s="13">
        <f>VALUE(IF(G405="foreign",53,SUBSTITUTE(G405,G405,VLOOKUP(G405,Key!$F$2:$G$55,2,))))</f>
        <v>5</v>
      </c>
      <c r="I405" t="s">
        <v>186</v>
      </c>
      <c r="J405">
        <f>VALUE(_xlfn.IFS(I405="foreign",53,I405="fictional",54,NOT(OR(I405="foreign",I405="fictional")),SUBSTITUTE(I405,I405,VLOOKUP(I405,Key!$F$2:$G$55,2,))))</f>
        <v>54</v>
      </c>
      <c r="K405">
        <f t="shared" si="49"/>
        <v>0</v>
      </c>
      <c r="L405">
        <f>VLOOKUP(H405, Key!$G$2:$J$54, 2)</f>
        <v>3</v>
      </c>
      <c r="M405">
        <f>VLOOKUP(J405, Key!$G$2:$J$54, 2)</f>
        <v>0</v>
      </c>
      <c r="N405">
        <f>VLOOKUP("*"&amp;G405&amp;"*",Key!$M$2:$N$6,2,FALSE)</f>
        <v>4</v>
      </c>
      <c r="O405">
        <f>VLOOKUP("*"&amp;G405&amp;"*",Key!$Q$2:$R$11,2,FALSE)</f>
        <v>6</v>
      </c>
      <c r="P405">
        <v>3959</v>
      </c>
      <c r="Q405" s="8">
        <v>150000000</v>
      </c>
      <c r="R405" t="s">
        <v>175</v>
      </c>
      <c r="S405">
        <f>VLOOKUP(R405, Key!$T$2:$U$8, 2, FALSE)</f>
        <v>2</v>
      </c>
      <c r="T405">
        <f t="shared" si="50"/>
        <v>0</v>
      </c>
      <c r="U405">
        <f>_xlfn.IFS(F405=2017, VLOOKUP(H405, 'State Pop'!$B$2:$F$55,5),F405=2016, VLOOKUP(H405, 'State Pop'!$B$2:$F$55,4), F405=2015, VLOOKUP(H405, 'State Pop'!$B$2:$F$55,3), F405=2014, VLOOKUP(H405, 'State Pop'!$B$2:$F$55,2))</f>
        <v>39296476</v>
      </c>
      <c r="V405" t="e">
        <f>_xlfn.IFS(C413=2014, _xlfn.IFS(D413=1, VLOOKUP(H405, Film_Workers!$B$2:$AR$55, 2, FALSE), D413=2, VLOOKUP(H405, Film_Workers!$B$2:$AR$55, 3, FALSE), D413=3, VLOOKUP(H405, Film_Workers!$B$2:$AR$55, 4, FALSE), D413=4, VLOOKUP(H405, Film_Workers!$B$2:$AR$55, 5, FALSE), D413=5, VLOOKUP(H405, Film_Workers!$B$2:$AR$55, 6, FALSE), D413=6, VLOOKUP(H405, Film_Workers!$B$2:$AR$55, 7, FALSE), D413=7, VLOOKUP(H405, Film_Workers!$B$2:$AR$55, 8, FALSE), D413=8, VLOOKUP(H405, Film_Workers!$B$2:$AR$55, 9, FALSE), D413=9, VLOOKUP(H405, Film_Workers!$B$2:$AR$55, 10, FALSE), D413=10, VLOOKUP(H405, Film_Workers!$B$2:$AR$55, 11, FALSE), D413=11, VLOOKUP(H405, Film_Workers!$B$2:$AR$55, 12, FALSE), D413=12, VLOOKUP(H405, Film_Workers!$B$2:$AR$55, 13, FALSE)), C413=2015, _xlfn.IFS(D413=1, VLOOKUP(H405, Film_Workers!$B$2:$AR$55, 14, FALSE), D413=2, VLOOKUP(H405, Film_Workers!$B$2:$AR$55, 15, FALSE), D413=3, VLOOKUP(H405, Film_Workers!$B$2:$AR$55, 16, FALSE), D413=4, VLOOKUP(H405, Film_Workers!$B$2:$AR$55, 17, FALSE), D413=5, VLOOKUP(H405, Film_Workers!$B$2:$AR$55, 18, FALSE), D413=6, VLOOKUP(H405, Film_Workers!$B$2:$AR$55, 19, FALSE), D413=7, VLOOKUP(H405, Film_Workers!$B$2:$AR$55, 20, FALSE), D413=8, VLOOKUP(H405, Film_Workers!$B$2:$AR$55, 21, FALSE), D413=9, VLOOKUP(H405, Film_Workers!$B$2:$AR$55, 22, FALSE), D413=10, VLOOKUP(H405, Film_Workers!$B$2:$AR$55, 23, FALSE), D413=11, VLOOKUP(H405, Film_Workers!$B$2:$AR$55, 24, FALSE), D413=12, VLOOKUP(H405, Film_Workers!$B$2:$AR$55, 25, FALSE)), C413=2016, _xlfn.IFS(D413=1, VLOOKUP(H405, Film_Workers!$B$2:$AR$55, 26, FALSE), D413=2, VLOOKUP(H405, Film_Workers!$B$2:$AR$55, 27, FALSE), D413=3, VLOOKUP(H405, Film_Workers!$B$2:$AR$55, 28, FALSE), D413=4, VLOOKUP(H405, Film_Workers!$B$2:$AR$55, 29, FALSE), D413=5, VLOOKUP(H405, Film_Workers!$B$2:$AR$55, 30, FALSE), D413=6, VLOOKUP(H405, Film_Workers!$B$2:$AR$55, 31, FALSE), D413=7, VLOOKUP(H405, Film_Workers!$B$2:$AR$55, 32, FALSE), D413=8, VLOOKUP(H405, Film_Workers!$B$2:$AR$55, 33, FALSE), D413=9, VLOOKUP(H405, Film_Workers!$B$2:$AR$55, 34, FALSE), D413=10, VLOOKUP(H405, Film_Workers!$B$2:$AR$55, 35, FALSE), D413=11, VLOOKUP(H405, Film_Workers!$B$2:$AR$55, 36, FALSE), D413=12, VLOOKUP(H405, Film_Workers!$B$2:$AR$55, 37, FALSE)), C413=2017, _xlfn.IFS(D413=1, VLOOKUP(H405, Film_Workers!$B$2:$AR$55, 38, FALSE), D413=2, VLOOKUP(H405, Film_Workers!$B$2:$AR$55, 39, FALSE), D413=3, VLOOKUP(H405, Film_Workers!$B$2:$AR$55, 40, FALSE), D413=4, VLOOKUP(H405, Film_Workers!$B$2:$AR$55, 41, FALSE), D413=5, VLOOKUP(H405, Film_Workers!$B$2:$AR$55, 42, FALSE), D413=6, VLOOKUP(H405, Film_Workers!$B$2:$AR$55, 43)))</f>
        <v>#N/A</v>
      </c>
      <c r="W405" t="e">
        <f>_xlfn.IFS(C405=2014, _xlfn.IFS(D405=1, VLOOKUP(H405, Priv_Workers!$B$2:$AR$55, 2, FALSE), D405=2, VLOOKUP(H405, Priv_Workers!$B$2:$AR$55, 3, FALSE), D405=3, VLOOKUP(H405, Priv_Workers!$B$2:$AR$55, 4, FALSE), D405=4, VLOOKUP(H405, Priv_Workers!$B$2:$AR$55, 5, FALSE), D405=5, VLOOKUP(H405, Priv_Workers!$B$2:$AR$55, 6, FALSE), D405=6, VLOOKUP(H405, Priv_Workers!$B$2:$AR$55, 7, FALSE), D405=7, VLOOKUP(H405, Priv_Workers!$B$2:$AR$55, 8, FALSE), D405=8, VLOOKUP(H405, Priv_Workers!$B$2:$AR$55, 9, FALSE), D405=9, VLOOKUP(H405, Priv_Workers!$B$2:$AR$55, 10, FALSE), D405=10, VLOOKUP(H405, Priv_Workers!$B$2:$AR$55, 11, FALSE), D405=11, VLOOKUP(H405, Priv_Workers!$B$2:$AR$55, 12, FALSE), D405=12, VLOOKUP(H405, Priv_Workers!$B$2:$AR$55, 13, FALSE)), C405=2015, _xlfn.IFS(D405=1, VLOOKUP(H405, Priv_Workers!$B$2:$AR$55, 14, FALSE), D405=2, VLOOKUP(H405, Priv_Workers!$B$2:$AR$55, 15, FALSE), D405=3, VLOOKUP(H405, Priv_Workers!$B$2:$AR$55, 16, FALSE), D405=4, VLOOKUP(H405, Priv_Workers!$B$2:$AR$55, 17, FALSE), D405=5, VLOOKUP(H405, Priv_Workers!$B$2:$AR$55, 18, FALSE), D405=6, VLOOKUP(H405, Priv_Workers!$B$2:$AR$55, 19, FALSE), D405=7, VLOOKUP(H405, Priv_Workers!$B$2:$AR$55, 20, FALSE), D405=8, VLOOKUP(H405, Priv_Workers!$B$2:$AR$55, 21, FALSE), D405=9, VLOOKUP(H405, Priv_Workers!$B$2:$AR$55, 22, FALSE), D405=10, VLOOKUP(H405, Priv_Workers!$B$2:$AR$55, 23, FALSE), D405=11, VLOOKUP(H405, Priv_Workers!$B$2:$AR$55, 24, FALSE), D405=12, VLOOKUP(H405, Priv_Workers!$B$2:$AR$55, 25, FALSE)), C405=2016, _xlfn.IFS(D405=1, VLOOKUP(H405, Priv_Workers!$B$2:$AR$55, 26, FALSE), D405=2, VLOOKUP(H405, Priv_Workers!$B$2:$AR$55, 27, FALSE), D405=3, VLOOKUP(H405, Priv_Workers!$B$2:$AR$55, 28, FALSE), D405=4, VLOOKUP(H405, Priv_Workers!$B$2:$AR$55, 29, FALSE), D405=5, VLOOKUP(H405, Priv_Workers!$B$2:$AR$55, 30, FALSE), D405=6, VLOOKUP(H405, Priv_Workers!$B$2:$AR$55, 31, FALSE), D405=7, VLOOKUP(H405, Priv_Workers!$B$2:$AR$55, 32, FALSE), D405=8, VLOOKUP(H405, Priv_Workers!$B$2:$AR$55, 33, FALSE), D405=9, VLOOKUP(H405, Priv_Workers!$B$2:$AR$55, 34, FALSE), D405=10, VLOOKUP(H405, Priv_Workers!$B$2:$AR$55, 35, FALSE), D405=11, VLOOKUP(H405, Priv_Workers!$B$2:$AR$55, 36, FALSE), D405=12, VLOOKUP(H405, Priv_Workers!$B$2:$AR$55, 37, FALSE)), C405=2017, _xlfn.IFS(D405=1, VLOOKUP(H405, Priv_Workers!$B$2:$AR$55, 38, FALSE), D405=2, VLOOKUP(H405, Priv_Workers!$B$2:$AR$55, 39, FALSE), D405=3, VLOOKUP(H405, Priv_Workers!$B$2:$AR$55, 40, FALSE), D405=4, VLOOKUP(H405, Priv_Workers!$B$2:$AR$55, 41, FALSE), D405=5, VLOOKUP(H405, Priv_Workers!$B$2:$AR$55, 42, FALSE), D405=6, VLOOKUP(H405, Priv_Workers!$B$2:$AR$55, 43)))</f>
        <v>#N/A</v>
      </c>
      <c r="X405" s="15" t="e">
        <f t="shared" si="51"/>
        <v>#N/A</v>
      </c>
      <c r="Y405" s="8" t="e">
        <f>_xlfn.IFS(C405=2014, _xlfn.IFS(E405=1, VLOOKUP(H405, Wage_Info!$B$2:$AD$55, 2, FALSE), E405=2, VLOOKUP(H405, Wage_Info!$B$2:$AD$55, 3, FALSE), E405=3, VLOOKUP(H405, Wage_Info!$B$2:$AD$55, 4, FALSE), E405=4, VLOOKUP(H405, Wage_Info!$B$2:$AD$55, 5, FALSE)), C405=2015, _xlfn.IFS(E405=1, VLOOKUP(H405, Wage_Info!$B$2:$AD$55, 6, FALSE), E405=2, VLOOKUP(H405, Wage_Info!$B$2:$AD$55, 7, FALSE), E405=3, VLOOKUP(H405, Wage_Info!$B$2:$AD$55, 8, FALSE), E405=4, VLOOKUP(H405, Wage_Info!$B$2:$AD$55, 9, FALSE)), C405=2016, _xlfn.IFS(E405=1, VLOOKUP(H405, Wage_Info!$B$2:$AD$55, 10, FALSE), E405=2, VLOOKUP(H405, Wage_Info!$B$2:$AD$55, 11, FALSE), E405=3, VLOOKUP(H405, Wage_Info!$B$2:$AD$55, 12, FALSE), E405=4, VLOOKUP(H405, Wage_Info!$B$2:$AD$55, 13, FALSE)), C405=2017, _xlfn.IFS(E405=1, VLOOKUP(H405, Wage_Info!$B$2:$AD$55, 14, FALSE), E405=2, VLOOKUP(H405, Wage_Info!$B$2:$AD$55, 15, FALSE)))</f>
        <v>#N/A</v>
      </c>
      <c r="Z405" s="8" t="e">
        <f>_xlfn.IFS(C405=2014, _xlfn.IFS(E405=1, VLOOKUP(H405, Wage_Info!$B$2:$AD$55, 16, FALSE), E405=2, VLOOKUP(H405, Wage_Info!$B$2:$AD$55, 17, FALSE), E405=3, VLOOKUP(H405, Wage_Info!$B$2:$AD$55, 18, FALSE), E405=4, VLOOKUP(H405, Wage_Info!$B$2:$AD$55, 19, FALSE)), C405=2015, _xlfn.IFS(E405=1, VLOOKUP(H405, Wage_Info!$B$2:$AD$55, 20, FALSE), E405=2, VLOOKUP(H405, Wage_Info!$B$2:$AD$55, 21, FALSE), E405=3, VLOOKUP(H405, Wage_Info!$B$2:$AD$55, 22, FALSE), E405=4, VLOOKUP(H405, Wage_Info!$B$2:$AD$55, 23, FALSE)), C405=2016, _xlfn.IFS(E405=1, VLOOKUP(H405, Wage_Info!$B$2:$AD$55, 24, FALSE), E405=2, VLOOKUP(H405, Wage_Info!$B$2:$AD$55, 25, FALSE), E405=3, VLOOKUP(H405, Wage_Info!$B$2:$AD$55, 26, FALSE), E405=4, VLOOKUP(H405, Wage_Info!$B$2:$AD$55, 27, FALSE)), C405=2017, _xlfn.IFS(E405=1, VLOOKUP(H405, Wage_Info!$B$2:$AD$55, 28, FALSE), E405=2, VLOOKUP(H405, Wage_Info!$B$2:$AD$55, 29, FALSE)))</f>
        <v>#N/A</v>
      </c>
      <c r="AA405" s="16" t="e">
        <f t="shared" si="52"/>
        <v>#N/A</v>
      </c>
      <c r="AB405">
        <f>Key!C19</f>
        <v>0</v>
      </c>
      <c r="AC405">
        <f t="shared" si="53"/>
        <v>1</v>
      </c>
      <c r="AD405">
        <f t="shared" si="54"/>
        <v>0</v>
      </c>
      <c r="AE405">
        <f t="shared" si="55"/>
        <v>1</v>
      </c>
    </row>
    <row r="406" spans="1:31" x14ac:dyDescent="0.3">
      <c r="A406">
        <v>20</v>
      </c>
      <c r="B406">
        <v>20</v>
      </c>
      <c r="E406" t="e">
        <f t="shared" si="48"/>
        <v>#N/A</v>
      </c>
      <c r="F406">
        <v>2016</v>
      </c>
      <c r="G406" t="s">
        <v>187</v>
      </c>
      <c r="H406" s="13">
        <f>VALUE(IF(G406="foreign",53,SUBSTITUTE(G406,G406,VLOOKUP(G406,Key!$F$2:$G$55,2,))))</f>
        <v>53</v>
      </c>
      <c r="I406" t="s">
        <v>186</v>
      </c>
      <c r="J406">
        <f>VALUE(_xlfn.IFS(I406="foreign",53,I406="fictional",54,NOT(OR(I406="foreign",I406="fictional")),SUBSTITUTE(I406,I406,VLOOKUP(I406,Key!$F$2:$G$55,2,))))</f>
        <v>54</v>
      </c>
      <c r="K406">
        <f t="shared" si="49"/>
        <v>0</v>
      </c>
      <c r="L406">
        <f>VLOOKUP(H406, Key!$G$2:$J$54, 2)</f>
        <v>0</v>
      </c>
      <c r="M406">
        <f>VLOOKUP(J406, Key!$G$2:$J$54, 2)</f>
        <v>0</v>
      </c>
      <c r="N406">
        <f>VLOOKUP("*"&amp;G406&amp;"*",Key!$M$2:$N$6,2,FALSE)</f>
        <v>0</v>
      </c>
      <c r="O406">
        <f>VLOOKUP("*"&amp;G406&amp;"*",Key!$Q$2:$R$11,2,FALSE)</f>
        <v>0</v>
      </c>
      <c r="P406">
        <v>3932</v>
      </c>
      <c r="Q406" s="8">
        <v>73000000</v>
      </c>
      <c r="R406" t="s">
        <v>179</v>
      </c>
      <c r="S406">
        <f>VLOOKUP(R406, Key!$T$2:$U$8, 2, FALSE)</f>
        <v>6</v>
      </c>
      <c r="T406">
        <f t="shared" si="50"/>
        <v>0</v>
      </c>
      <c r="U406">
        <f>_xlfn.IFS(F406=2017, VLOOKUP(H406, 'State Pop'!$B$2:$F$55,5),F406=2016, VLOOKUP(H406, 'State Pop'!$B$2:$F$55,4), F406=2015, VLOOKUP(H406, 'State Pop'!$B$2:$F$55,3), F406=2014, VLOOKUP(H406, 'State Pop'!$B$2:$F$55,2))</f>
        <v>0</v>
      </c>
      <c r="V406" t="e">
        <f>_xlfn.IFS(C414=2014, _xlfn.IFS(D414=1, VLOOKUP(H406, Film_Workers!$B$2:$AR$55, 2, FALSE), D414=2, VLOOKUP(H406, Film_Workers!$B$2:$AR$55, 3, FALSE), D414=3, VLOOKUP(H406, Film_Workers!$B$2:$AR$55, 4, FALSE), D414=4, VLOOKUP(H406, Film_Workers!$B$2:$AR$55, 5, FALSE), D414=5, VLOOKUP(H406, Film_Workers!$B$2:$AR$55, 6, FALSE), D414=6, VLOOKUP(H406, Film_Workers!$B$2:$AR$55, 7, FALSE), D414=7, VLOOKUP(H406, Film_Workers!$B$2:$AR$55, 8, FALSE), D414=8, VLOOKUP(H406, Film_Workers!$B$2:$AR$55, 9, FALSE), D414=9, VLOOKUP(H406, Film_Workers!$B$2:$AR$55, 10, FALSE), D414=10, VLOOKUP(H406, Film_Workers!$B$2:$AR$55, 11, FALSE), D414=11, VLOOKUP(H406, Film_Workers!$B$2:$AR$55, 12, FALSE), D414=12, VLOOKUP(H406, Film_Workers!$B$2:$AR$55, 13, FALSE)), C414=2015, _xlfn.IFS(D414=1, VLOOKUP(H406, Film_Workers!$B$2:$AR$55, 14, FALSE), D414=2, VLOOKUP(H406, Film_Workers!$B$2:$AR$55, 15, FALSE), D414=3, VLOOKUP(H406, Film_Workers!$B$2:$AR$55, 16, FALSE), D414=4, VLOOKUP(H406, Film_Workers!$B$2:$AR$55, 17, FALSE), D414=5, VLOOKUP(H406, Film_Workers!$B$2:$AR$55, 18, FALSE), D414=6, VLOOKUP(H406, Film_Workers!$B$2:$AR$55, 19, FALSE), D414=7, VLOOKUP(H406, Film_Workers!$B$2:$AR$55, 20, FALSE), D414=8, VLOOKUP(H406, Film_Workers!$B$2:$AR$55, 21, FALSE), D414=9, VLOOKUP(H406, Film_Workers!$B$2:$AR$55, 22, FALSE), D414=10, VLOOKUP(H406, Film_Workers!$B$2:$AR$55, 23, FALSE), D414=11, VLOOKUP(H406, Film_Workers!$B$2:$AR$55, 24, FALSE), D414=12, VLOOKUP(H406, Film_Workers!$B$2:$AR$55, 25, FALSE)), C414=2016, _xlfn.IFS(D414=1, VLOOKUP(H406, Film_Workers!$B$2:$AR$55, 26, FALSE), D414=2, VLOOKUP(H406, Film_Workers!$B$2:$AR$55, 27, FALSE), D414=3, VLOOKUP(H406, Film_Workers!$B$2:$AR$55, 28, FALSE), D414=4, VLOOKUP(H406, Film_Workers!$B$2:$AR$55, 29, FALSE), D414=5, VLOOKUP(H406, Film_Workers!$B$2:$AR$55, 30, FALSE), D414=6, VLOOKUP(H406, Film_Workers!$B$2:$AR$55, 31, FALSE), D414=7, VLOOKUP(H406, Film_Workers!$B$2:$AR$55, 32, FALSE), D414=8, VLOOKUP(H406, Film_Workers!$B$2:$AR$55, 33, FALSE), D414=9, VLOOKUP(H406, Film_Workers!$B$2:$AR$55, 34, FALSE), D414=10, VLOOKUP(H406, Film_Workers!$B$2:$AR$55, 35, FALSE), D414=11, VLOOKUP(H406, Film_Workers!$B$2:$AR$55, 36, FALSE), D414=12, VLOOKUP(H406, Film_Workers!$B$2:$AR$55, 37, FALSE)), C414=2017, _xlfn.IFS(D414=1, VLOOKUP(H406, Film_Workers!$B$2:$AR$55, 38, FALSE), D414=2, VLOOKUP(H406, Film_Workers!$B$2:$AR$55, 39, FALSE), D414=3, VLOOKUP(H406, Film_Workers!$B$2:$AR$55, 40, FALSE), D414=4, VLOOKUP(H406, Film_Workers!$B$2:$AR$55, 41, FALSE), D414=5, VLOOKUP(H406, Film_Workers!$B$2:$AR$55, 42, FALSE), D414=6, VLOOKUP(H406, Film_Workers!$B$2:$AR$55, 43)))</f>
        <v>#N/A</v>
      </c>
      <c r="W406" t="e">
        <f>_xlfn.IFS(C406=2014, _xlfn.IFS(D406=1, VLOOKUP(H406, Priv_Workers!$B$2:$AR$55, 2, FALSE), D406=2, VLOOKUP(H406, Priv_Workers!$B$2:$AR$55, 3, FALSE), D406=3, VLOOKUP(H406, Priv_Workers!$B$2:$AR$55, 4, FALSE), D406=4, VLOOKUP(H406, Priv_Workers!$B$2:$AR$55, 5, FALSE), D406=5, VLOOKUP(H406, Priv_Workers!$B$2:$AR$55, 6, FALSE), D406=6, VLOOKUP(H406, Priv_Workers!$B$2:$AR$55, 7, FALSE), D406=7, VLOOKUP(H406, Priv_Workers!$B$2:$AR$55, 8, FALSE), D406=8, VLOOKUP(H406, Priv_Workers!$B$2:$AR$55, 9, FALSE), D406=9, VLOOKUP(H406, Priv_Workers!$B$2:$AR$55, 10, FALSE), D406=10, VLOOKUP(H406, Priv_Workers!$B$2:$AR$55, 11, FALSE), D406=11, VLOOKUP(H406, Priv_Workers!$B$2:$AR$55, 12, FALSE), D406=12, VLOOKUP(H406, Priv_Workers!$B$2:$AR$55, 13, FALSE)), C406=2015, _xlfn.IFS(D406=1, VLOOKUP(H406, Priv_Workers!$B$2:$AR$55, 14, FALSE), D406=2, VLOOKUP(H406, Priv_Workers!$B$2:$AR$55, 15, FALSE), D406=3, VLOOKUP(H406, Priv_Workers!$B$2:$AR$55, 16, FALSE), D406=4, VLOOKUP(H406, Priv_Workers!$B$2:$AR$55, 17, FALSE), D406=5, VLOOKUP(H406, Priv_Workers!$B$2:$AR$55, 18, FALSE), D406=6, VLOOKUP(H406, Priv_Workers!$B$2:$AR$55, 19, FALSE), D406=7, VLOOKUP(H406, Priv_Workers!$B$2:$AR$55, 20, FALSE), D406=8, VLOOKUP(H406, Priv_Workers!$B$2:$AR$55, 21, FALSE), D406=9, VLOOKUP(H406, Priv_Workers!$B$2:$AR$55, 22, FALSE), D406=10, VLOOKUP(H406, Priv_Workers!$B$2:$AR$55, 23, FALSE), D406=11, VLOOKUP(H406, Priv_Workers!$B$2:$AR$55, 24, FALSE), D406=12, VLOOKUP(H406, Priv_Workers!$B$2:$AR$55, 25, FALSE)), C406=2016, _xlfn.IFS(D406=1, VLOOKUP(H406, Priv_Workers!$B$2:$AR$55, 26, FALSE), D406=2, VLOOKUP(H406, Priv_Workers!$B$2:$AR$55, 27, FALSE), D406=3, VLOOKUP(H406, Priv_Workers!$B$2:$AR$55, 28, FALSE), D406=4, VLOOKUP(H406, Priv_Workers!$B$2:$AR$55, 29, FALSE), D406=5, VLOOKUP(H406, Priv_Workers!$B$2:$AR$55, 30, FALSE), D406=6, VLOOKUP(H406, Priv_Workers!$B$2:$AR$55, 31, FALSE), D406=7, VLOOKUP(H406, Priv_Workers!$B$2:$AR$55, 32, FALSE), D406=8, VLOOKUP(H406, Priv_Workers!$B$2:$AR$55, 33, FALSE), D406=9, VLOOKUP(H406, Priv_Workers!$B$2:$AR$55, 34, FALSE), D406=10, VLOOKUP(H406, Priv_Workers!$B$2:$AR$55, 35, FALSE), D406=11, VLOOKUP(H406, Priv_Workers!$B$2:$AR$55, 36, FALSE), D406=12, VLOOKUP(H406, Priv_Workers!$B$2:$AR$55, 37, FALSE)), C406=2017, _xlfn.IFS(D406=1, VLOOKUP(H406, Priv_Workers!$B$2:$AR$55, 38, FALSE), D406=2, VLOOKUP(H406, Priv_Workers!$B$2:$AR$55, 39, FALSE), D406=3, VLOOKUP(H406, Priv_Workers!$B$2:$AR$55, 40, FALSE), D406=4, VLOOKUP(H406, Priv_Workers!$B$2:$AR$55, 41, FALSE), D406=5, VLOOKUP(H406, Priv_Workers!$B$2:$AR$55, 42, FALSE), D406=6, VLOOKUP(H406, Priv_Workers!$B$2:$AR$55, 43)))</f>
        <v>#N/A</v>
      </c>
      <c r="X406" s="15" t="e">
        <f t="shared" si="51"/>
        <v>#N/A</v>
      </c>
      <c r="Y406" s="8" t="e">
        <f>_xlfn.IFS(C406=2014, _xlfn.IFS(E406=1, VLOOKUP(H406, Wage_Info!$B$2:$AD$55, 2, FALSE), E406=2, VLOOKUP(H406, Wage_Info!$B$2:$AD$55, 3, FALSE), E406=3, VLOOKUP(H406, Wage_Info!$B$2:$AD$55, 4, FALSE), E406=4, VLOOKUP(H406, Wage_Info!$B$2:$AD$55, 5, FALSE)), C406=2015, _xlfn.IFS(E406=1, VLOOKUP(H406, Wage_Info!$B$2:$AD$55, 6, FALSE), E406=2, VLOOKUP(H406, Wage_Info!$B$2:$AD$55, 7, FALSE), E406=3, VLOOKUP(H406, Wage_Info!$B$2:$AD$55, 8, FALSE), E406=4, VLOOKUP(H406, Wage_Info!$B$2:$AD$55, 9, FALSE)), C406=2016, _xlfn.IFS(E406=1, VLOOKUP(H406, Wage_Info!$B$2:$AD$55, 10, FALSE), E406=2, VLOOKUP(H406, Wage_Info!$B$2:$AD$55, 11, FALSE), E406=3, VLOOKUP(H406, Wage_Info!$B$2:$AD$55, 12, FALSE), E406=4, VLOOKUP(H406, Wage_Info!$B$2:$AD$55, 13, FALSE)), C406=2017, _xlfn.IFS(E406=1, VLOOKUP(H406, Wage_Info!$B$2:$AD$55, 14, FALSE), E406=2, VLOOKUP(H406, Wage_Info!$B$2:$AD$55, 15, FALSE)))</f>
        <v>#N/A</v>
      </c>
      <c r="Z406" s="8" t="e">
        <f>_xlfn.IFS(C406=2014, _xlfn.IFS(E406=1, VLOOKUP(H406, Wage_Info!$B$2:$AD$55, 16, FALSE), E406=2, VLOOKUP(H406, Wage_Info!$B$2:$AD$55, 17, FALSE), E406=3, VLOOKUP(H406, Wage_Info!$B$2:$AD$55, 18, FALSE), E406=4, VLOOKUP(H406, Wage_Info!$B$2:$AD$55, 19, FALSE)), C406=2015, _xlfn.IFS(E406=1, VLOOKUP(H406, Wage_Info!$B$2:$AD$55, 20, FALSE), E406=2, VLOOKUP(H406, Wage_Info!$B$2:$AD$55, 21, FALSE), E406=3, VLOOKUP(H406, Wage_Info!$B$2:$AD$55, 22, FALSE), E406=4, VLOOKUP(H406, Wage_Info!$B$2:$AD$55, 23, FALSE)), C406=2016, _xlfn.IFS(E406=1, VLOOKUP(H406, Wage_Info!$B$2:$AD$55, 24, FALSE), E406=2, VLOOKUP(H406, Wage_Info!$B$2:$AD$55, 25, FALSE), E406=3, VLOOKUP(H406, Wage_Info!$B$2:$AD$55, 26, FALSE), E406=4, VLOOKUP(H406, Wage_Info!$B$2:$AD$55, 27, FALSE)), C406=2017, _xlfn.IFS(E406=1, VLOOKUP(H406, Wage_Info!$B$2:$AD$55, 28, FALSE), E406=2, VLOOKUP(H406, Wage_Info!$B$2:$AD$55, 29, FALSE)))</f>
        <v>#N/A</v>
      </c>
      <c r="AA406" s="16" t="e">
        <f t="shared" si="52"/>
        <v>#N/A</v>
      </c>
      <c r="AB406">
        <f>Key!C21</f>
        <v>0</v>
      </c>
      <c r="AC406">
        <f t="shared" si="53"/>
        <v>0</v>
      </c>
      <c r="AD406">
        <f t="shared" si="54"/>
        <v>0</v>
      </c>
      <c r="AE406">
        <f t="shared" si="55"/>
        <v>0</v>
      </c>
    </row>
    <row r="407" spans="1:31" x14ac:dyDescent="0.3">
      <c r="A407">
        <v>22</v>
      </c>
      <c r="B407">
        <v>22</v>
      </c>
      <c r="E407" t="e">
        <f t="shared" si="48"/>
        <v>#N/A</v>
      </c>
      <c r="F407">
        <v>2016</v>
      </c>
      <c r="G407" t="s">
        <v>187</v>
      </c>
      <c r="H407" s="13">
        <f>VALUE(IF(G407="foreign",53,SUBSTITUTE(G407,G407,VLOOKUP(G407,Key!$F$2:$G$55,2,))))</f>
        <v>53</v>
      </c>
      <c r="I407" t="s">
        <v>186</v>
      </c>
      <c r="J407">
        <f>VALUE(_xlfn.IFS(I407="foreign",53,I407="fictional",54,NOT(OR(I407="foreign",I407="fictional")),SUBSTITUTE(I407,I407,VLOOKUP(I407,Key!$F$2:$G$55,2,))))</f>
        <v>54</v>
      </c>
      <c r="K407">
        <f t="shared" si="49"/>
        <v>0</v>
      </c>
      <c r="L407">
        <f>VLOOKUP(H407, Key!$G$2:$J$54, 2)</f>
        <v>0</v>
      </c>
      <c r="M407">
        <f>VLOOKUP(J407, Key!$G$2:$J$54, 2)</f>
        <v>0</v>
      </c>
      <c r="N407">
        <f>VLOOKUP("*"&amp;G407&amp;"*",Key!$M$2:$N$6,2,FALSE)</f>
        <v>0</v>
      </c>
      <c r="O407">
        <f>VLOOKUP("*"&amp;G407&amp;"*",Key!$Q$2:$R$11,2,FALSE)</f>
        <v>0</v>
      </c>
      <c r="P407">
        <v>3922</v>
      </c>
      <c r="Q407" s="8">
        <v>70000000</v>
      </c>
      <c r="R407" t="s">
        <v>176</v>
      </c>
      <c r="S407">
        <f>VLOOKUP(R407, Key!$T$2:$U$8, 2, FALSE)</f>
        <v>3</v>
      </c>
      <c r="T407">
        <f t="shared" si="50"/>
        <v>0</v>
      </c>
      <c r="U407">
        <f>_xlfn.IFS(F407=2017, VLOOKUP(H407, 'State Pop'!$B$2:$F$55,5),F407=2016, VLOOKUP(H407, 'State Pop'!$B$2:$F$55,4), F407=2015, VLOOKUP(H407, 'State Pop'!$B$2:$F$55,3), F407=2014, VLOOKUP(H407, 'State Pop'!$B$2:$F$55,2))</f>
        <v>0</v>
      </c>
      <c r="V407" t="e">
        <f>_xlfn.IFS(C415=2014, _xlfn.IFS(D415=1, VLOOKUP(H407, Film_Workers!$B$2:$AR$55, 2, FALSE), D415=2, VLOOKUP(H407, Film_Workers!$B$2:$AR$55, 3, FALSE), D415=3, VLOOKUP(H407, Film_Workers!$B$2:$AR$55, 4, FALSE), D415=4, VLOOKUP(H407, Film_Workers!$B$2:$AR$55, 5, FALSE), D415=5, VLOOKUP(H407, Film_Workers!$B$2:$AR$55, 6, FALSE), D415=6, VLOOKUP(H407, Film_Workers!$B$2:$AR$55, 7, FALSE), D415=7, VLOOKUP(H407, Film_Workers!$B$2:$AR$55, 8, FALSE), D415=8, VLOOKUP(H407, Film_Workers!$B$2:$AR$55, 9, FALSE), D415=9, VLOOKUP(H407, Film_Workers!$B$2:$AR$55, 10, FALSE), D415=10, VLOOKUP(H407, Film_Workers!$B$2:$AR$55, 11, FALSE), D415=11, VLOOKUP(H407, Film_Workers!$B$2:$AR$55, 12, FALSE), D415=12, VLOOKUP(H407, Film_Workers!$B$2:$AR$55, 13, FALSE)), C415=2015, _xlfn.IFS(D415=1, VLOOKUP(H407, Film_Workers!$B$2:$AR$55, 14, FALSE), D415=2, VLOOKUP(H407, Film_Workers!$B$2:$AR$55, 15, FALSE), D415=3, VLOOKUP(H407, Film_Workers!$B$2:$AR$55, 16, FALSE), D415=4, VLOOKUP(H407, Film_Workers!$B$2:$AR$55, 17, FALSE), D415=5, VLOOKUP(H407, Film_Workers!$B$2:$AR$55, 18, FALSE), D415=6, VLOOKUP(H407, Film_Workers!$B$2:$AR$55, 19, FALSE), D415=7, VLOOKUP(H407, Film_Workers!$B$2:$AR$55, 20, FALSE), D415=8, VLOOKUP(H407, Film_Workers!$B$2:$AR$55, 21, FALSE), D415=9, VLOOKUP(H407, Film_Workers!$B$2:$AR$55, 22, FALSE), D415=10, VLOOKUP(H407, Film_Workers!$B$2:$AR$55, 23, FALSE), D415=11, VLOOKUP(H407, Film_Workers!$B$2:$AR$55, 24, FALSE), D415=12, VLOOKUP(H407, Film_Workers!$B$2:$AR$55, 25, FALSE)), C415=2016, _xlfn.IFS(D415=1, VLOOKUP(H407, Film_Workers!$B$2:$AR$55, 26, FALSE), D415=2, VLOOKUP(H407, Film_Workers!$B$2:$AR$55, 27, FALSE), D415=3, VLOOKUP(H407, Film_Workers!$B$2:$AR$55, 28, FALSE), D415=4, VLOOKUP(H407, Film_Workers!$B$2:$AR$55, 29, FALSE), D415=5, VLOOKUP(H407, Film_Workers!$B$2:$AR$55, 30, FALSE), D415=6, VLOOKUP(H407, Film_Workers!$B$2:$AR$55, 31, FALSE), D415=7, VLOOKUP(H407, Film_Workers!$B$2:$AR$55, 32, FALSE), D415=8, VLOOKUP(H407, Film_Workers!$B$2:$AR$55, 33, FALSE), D415=9, VLOOKUP(H407, Film_Workers!$B$2:$AR$55, 34, FALSE), D415=10, VLOOKUP(H407, Film_Workers!$B$2:$AR$55, 35, FALSE), D415=11, VLOOKUP(H407, Film_Workers!$B$2:$AR$55, 36, FALSE), D415=12, VLOOKUP(H407, Film_Workers!$B$2:$AR$55, 37, FALSE)), C415=2017, _xlfn.IFS(D415=1, VLOOKUP(H407, Film_Workers!$B$2:$AR$55, 38, FALSE), D415=2, VLOOKUP(H407, Film_Workers!$B$2:$AR$55, 39, FALSE), D415=3, VLOOKUP(H407, Film_Workers!$B$2:$AR$55, 40, FALSE), D415=4, VLOOKUP(H407, Film_Workers!$B$2:$AR$55, 41, FALSE), D415=5, VLOOKUP(H407, Film_Workers!$B$2:$AR$55, 42, FALSE), D415=6, VLOOKUP(H407, Film_Workers!$B$2:$AR$55, 43)))</f>
        <v>#N/A</v>
      </c>
      <c r="W407" t="e">
        <f>_xlfn.IFS(C407=2014, _xlfn.IFS(D407=1, VLOOKUP(H407, Priv_Workers!$B$2:$AR$55, 2, FALSE), D407=2, VLOOKUP(H407, Priv_Workers!$B$2:$AR$55, 3, FALSE), D407=3, VLOOKUP(H407, Priv_Workers!$B$2:$AR$55, 4, FALSE), D407=4, VLOOKUP(H407, Priv_Workers!$B$2:$AR$55, 5, FALSE), D407=5, VLOOKUP(H407, Priv_Workers!$B$2:$AR$55, 6, FALSE), D407=6, VLOOKUP(H407, Priv_Workers!$B$2:$AR$55, 7, FALSE), D407=7, VLOOKUP(H407, Priv_Workers!$B$2:$AR$55, 8, FALSE), D407=8, VLOOKUP(H407, Priv_Workers!$B$2:$AR$55, 9, FALSE), D407=9, VLOOKUP(H407, Priv_Workers!$B$2:$AR$55, 10, FALSE), D407=10, VLOOKUP(H407, Priv_Workers!$B$2:$AR$55, 11, FALSE), D407=11, VLOOKUP(H407, Priv_Workers!$B$2:$AR$55, 12, FALSE), D407=12, VLOOKUP(H407, Priv_Workers!$B$2:$AR$55, 13, FALSE)), C407=2015, _xlfn.IFS(D407=1, VLOOKUP(H407, Priv_Workers!$B$2:$AR$55, 14, FALSE), D407=2, VLOOKUP(H407, Priv_Workers!$B$2:$AR$55, 15, FALSE), D407=3, VLOOKUP(H407, Priv_Workers!$B$2:$AR$55, 16, FALSE), D407=4, VLOOKUP(H407, Priv_Workers!$B$2:$AR$55, 17, FALSE), D407=5, VLOOKUP(H407, Priv_Workers!$B$2:$AR$55, 18, FALSE), D407=6, VLOOKUP(H407, Priv_Workers!$B$2:$AR$55, 19, FALSE), D407=7, VLOOKUP(H407, Priv_Workers!$B$2:$AR$55, 20, FALSE), D407=8, VLOOKUP(H407, Priv_Workers!$B$2:$AR$55, 21, FALSE), D407=9, VLOOKUP(H407, Priv_Workers!$B$2:$AR$55, 22, FALSE), D407=10, VLOOKUP(H407, Priv_Workers!$B$2:$AR$55, 23, FALSE), D407=11, VLOOKUP(H407, Priv_Workers!$B$2:$AR$55, 24, FALSE), D407=12, VLOOKUP(H407, Priv_Workers!$B$2:$AR$55, 25, FALSE)), C407=2016, _xlfn.IFS(D407=1, VLOOKUP(H407, Priv_Workers!$B$2:$AR$55, 26, FALSE), D407=2, VLOOKUP(H407, Priv_Workers!$B$2:$AR$55, 27, FALSE), D407=3, VLOOKUP(H407, Priv_Workers!$B$2:$AR$55, 28, FALSE), D407=4, VLOOKUP(H407, Priv_Workers!$B$2:$AR$55, 29, FALSE), D407=5, VLOOKUP(H407, Priv_Workers!$B$2:$AR$55, 30, FALSE), D407=6, VLOOKUP(H407, Priv_Workers!$B$2:$AR$55, 31, FALSE), D407=7, VLOOKUP(H407, Priv_Workers!$B$2:$AR$55, 32, FALSE), D407=8, VLOOKUP(H407, Priv_Workers!$B$2:$AR$55, 33, FALSE), D407=9, VLOOKUP(H407, Priv_Workers!$B$2:$AR$55, 34, FALSE), D407=10, VLOOKUP(H407, Priv_Workers!$B$2:$AR$55, 35, FALSE), D407=11, VLOOKUP(H407, Priv_Workers!$B$2:$AR$55, 36, FALSE), D407=12, VLOOKUP(H407, Priv_Workers!$B$2:$AR$55, 37, FALSE)), C407=2017, _xlfn.IFS(D407=1, VLOOKUP(H407, Priv_Workers!$B$2:$AR$55, 38, FALSE), D407=2, VLOOKUP(H407, Priv_Workers!$B$2:$AR$55, 39, FALSE), D407=3, VLOOKUP(H407, Priv_Workers!$B$2:$AR$55, 40, FALSE), D407=4, VLOOKUP(H407, Priv_Workers!$B$2:$AR$55, 41, FALSE), D407=5, VLOOKUP(H407, Priv_Workers!$B$2:$AR$55, 42, FALSE), D407=6, VLOOKUP(H407, Priv_Workers!$B$2:$AR$55, 43)))</f>
        <v>#N/A</v>
      </c>
      <c r="X407" s="15" t="e">
        <f t="shared" si="51"/>
        <v>#N/A</v>
      </c>
      <c r="Y407" s="8" t="e">
        <f>_xlfn.IFS(C407=2014, _xlfn.IFS(E407=1, VLOOKUP(H407, Wage_Info!$B$2:$AD$55, 2, FALSE), E407=2, VLOOKUP(H407, Wage_Info!$B$2:$AD$55, 3, FALSE), E407=3, VLOOKUP(H407, Wage_Info!$B$2:$AD$55, 4, FALSE), E407=4, VLOOKUP(H407, Wage_Info!$B$2:$AD$55, 5, FALSE)), C407=2015, _xlfn.IFS(E407=1, VLOOKUP(H407, Wage_Info!$B$2:$AD$55, 6, FALSE), E407=2, VLOOKUP(H407, Wage_Info!$B$2:$AD$55, 7, FALSE), E407=3, VLOOKUP(H407, Wage_Info!$B$2:$AD$55, 8, FALSE), E407=4, VLOOKUP(H407, Wage_Info!$B$2:$AD$55, 9, FALSE)), C407=2016, _xlfn.IFS(E407=1, VLOOKUP(H407, Wage_Info!$B$2:$AD$55, 10, FALSE), E407=2, VLOOKUP(H407, Wage_Info!$B$2:$AD$55, 11, FALSE), E407=3, VLOOKUP(H407, Wage_Info!$B$2:$AD$55, 12, FALSE), E407=4, VLOOKUP(H407, Wage_Info!$B$2:$AD$55, 13, FALSE)), C407=2017, _xlfn.IFS(E407=1, VLOOKUP(H407, Wage_Info!$B$2:$AD$55, 14, FALSE), E407=2, VLOOKUP(H407, Wage_Info!$B$2:$AD$55, 15, FALSE)))</f>
        <v>#N/A</v>
      </c>
      <c r="Z407" s="8" t="e">
        <f>_xlfn.IFS(C407=2014, _xlfn.IFS(E407=1, VLOOKUP(H407, Wage_Info!$B$2:$AD$55, 16, FALSE), E407=2, VLOOKUP(H407, Wage_Info!$B$2:$AD$55, 17, FALSE), E407=3, VLOOKUP(H407, Wage_Info!$B$2:$AD$55, 18, FALSE), E407=4, VLOOKUP(H407, Wage_Info!$B$2:$AD$55, 19, FALSE)), C407=2015, _xlfn.IFS(E407=1, VLOOKUP(H407, Wage_Info!$B$2:$AD$55, 20, FALSE), E407=2, VLOOKUP(H407, Wage_Info!$B$2:$AD$55, 21, FALSE), E407=3, VLOOKUP(H407, Wage_Info!$B$2:$AD$55, 22, FALSE), E407=4, VLOOKUP(H407, Wage_Info!$B$2:$AD$55, 23, FALSE)), C407=2016, _xlfn.IFS(E407=1, VLOOKUP(H407, Wage_Info!$B$2:$AD$55, 24, FALSE), E407=2, VLOOKUP(H407, Wage_Info!$B$2:$AD$55, 25, FALSE), E407=3, VLOOKUP(H407, Wage_Info!$B$2:$AD$55, 26, FALSE), E407=4, VLOOKUP(H407, Wage_Info!$B$2:$AD$55, 27, FALSE)), C407=2017, _xlfn.IFS(E407=1, VLOOKUP(H407, Wage_Info!$B$2:$AD$55, 28, FALSE), E407=2, VLOOKUP(H407, Wage_Info!$B$2:$AD$55, 29, FALSE)))</f>
        <v>#N/A</v>
      </c>
      <c r="AA407" s="16" t="e">
        <f t="shared" si="52"/>
        <v>#N/A</v>
      </c>
      <c r="AB407">
        <f>Key!C23</f>
        <v>0</v>
      </c>
      <c r="AC407">
        <f t="shared" si="53"/>
        <v>0</v>
      </c>
      <c r="AD407">
        <f t="shared" si="54"/>
        <v>0</v>
      </c>
      <c r="AE407">
        <f t="shared" si="55"/>
        <v>0</v>
      </c>
    </row>
    <row r="408" spans="1:31" x14ac:dyDescent="0.3">
      <c r="A408">
        <v>24</v>
      </c>
      <c r="B408">
        <v>24</v>
      </c>
      <c r="E408" t="e">
        <f t="shared" si="48"/>
        <v>#N/A</v>
      </c>
      <c r="F408">
        <v>2016</v>
      </c>
      <c r="G408" t="s">
        <v>15</v>
      </c>
      <c r="H408" s="13">
        <f>VALUE(IF(G408="foreign",53,SUBSTITUTE(G408,G408,VLOOKUP(G408,Key!$F$2:$G$55,2,))))</f>
        <v>5</v>
      </c>
      <c r="I408" t="s">
        <v>187</v>
      </c>
      <c r="J408">
        <f>VALUE(_xlfn.IFS(I408="foreign",53,I408="fictional",54,NOT(OR(I408="foreign",I408="fictional")),SUBSTITUTE(I408,I408,VLOOKUP(I408,Key!$F$2:$G$55,2,))))</f>
        <v>53</v>
      </c>
      <c r="K408">
        <f t="shared" si="49"/>
        <v>0</v>
      </c>
      <c r="L408">
        <f>VLOOKUP(H408, Key!$G$2:$J$54, 2)</f>
        <v>3</v>
      </c>
      <c r="M408">
        <f>VLOOKUP(J408, Key!$G$2:$J$54, 2)</f>
        <v>0</v>
      </c>
      <c r="N408">
        <f>VLOOKUP("*"&amp;G408&amp;"*",Key!$M$2:$N$6,2,FALSE)</f>
        <v>4</v>
      </c>
      <c r="O408">
        <f>VLOOKUP("*"&amp;G408&amp;"*",Key!$Q$2:$R$11,2,FALSE)</f>
        <v>6</v>
      </c>
      <c r="P408">
        <v>3875</v>
      </c>
      <c r="Q408" s="8">
        <v>150000000</v>
      </c>
      <c r="R408" t="s">
        <v>175</v>
      </c>
      <c r="S408">
        <f>VLOOKUP(R408, Key!$T$2:$U$8, 2, FALSE)</f>
        <v>2</v>
      </c>
      <c r="T408">
        <f t="shared" si="50"/>
        <v>0</v>
      </c>
      <c r="U408">
        <f>_xlfn.IFS(F408=2017, VLOOKUP(H408, 'State Pop'!$B$2:$F$55,5),F408=2016, VLOOKUP(H408, 'State Pop'!$B$2:$F$55,4), F408=2015, VLOOKUP(H408, 'State Pop'!$B$2:$F$55,3), F408=2014, VLOOKUP(H408, 'State Pop'!$B$2:$F$55,2))</f>
        <v>39296476</v>
      </c>
      <c r="V408" t="e">
        <f>_xlfn.IFS(C416=2014, _xlfn.IFS(D416=1, VLOOKUP(H408, Film_Workers!$B$2:$AR$55, 2, FALSE), D416=2, VLOOKUP(H408, Film_Workers!$B$2:$AR$55, 3, FALSE), D416=3, VLOOKUP(H408, Film_Workers!$B$2:$AR$55, 4, FALSE), D416=4, VLOOKUP(H408, Film_Workers!$B$2:$AR$55, 5, FALSE), D416=5, VLOOKUP(H408, Film_Workers!$B$2:$AR$55, 6, FALSE), D416=6, VLOOKUP(H408, Film_Workers!$B$2:$AR$55, 7, FALSE), D416=7, VLOOKUP(H408, Film_Workers!$B$2:$AR$55, 8, FALSE), D416=8, VLOOKUP(H408, Film_Workers!$B$2:$AR$55, 9, FALSE), D416=9, VLOOKUP(H408, Film_Workers!$B$2:$AR$55, 10, FALSE), D416=10, VLOOKUP(H408, Film_Workers!$B$2:$AR$55, 11, FALSE), D416=11, VLOOKUP(H408, Film_Workers!$B$2:$AR$55, 12, FALSE), D416=12, VLOOKUP(H408, Film_Workers!$B$2:$AR$55, 13, FALSE)), C416=2015, _xlfn.IFS(D416=1, VLOOKUP(H408, Film_Workers!$B$2:$AR$55, 14, FALSE), D416=2, VLOOKUP(H408, Film_Workers!$B$2:$AR$55, 15, FALSE), D416=3, VLOOKUP(H408, Film_Workers!$B$2:$AR$55, 16, FALSE), D416=4, VLOOKUP(H408, Film_Workers!$B$2:$AR$55, 17, FALSE), D416=5, VLOOKUP(H408, Film_Workers!$B$2:$AR$55, 18, FALSE), D416=6, VLOOKUP(H408, Film_Workers!$B$2:$AR$55, 19, FALSE), D416=7, VLOOKUP(H408, Film_Workers!$B$2:$AR$55, 20, FALSE), D416=8, VLOOKUP(H408, Film_Workers!$B$2:$AR$55, 21, FALSE), D416=9, VLOOKUP(H408, Film_Workers!$B$2:$AR$55, 22, FALSE), D416=10, VLOOKUP(H408, Film_Workers!$B$2:$AR$55, 23, FALSE), D416=11, VLOOKUP(H408, Film_Workers!$B$2:$AR$55, 24, FALSE), D416=12, VLOOKUP(H408, Film_Workers!$B$2:$AR$55, 25, FALSE)), C416=2016, _xlfn.IFS(D416=1, VLOOKUP(H408, Film_Workers!$B$2:$AR$55, 26, FALSE), D416=2, VLOOKUP(H408, Film_Workers!$B$2:$AR$55, 27, FALSE), D416=3, VLOOKUP(H408, Film_Workers!$B$2:$AR$55, 28, FALSE), D416=4, VLOOKUP(H408, Film_Workers!$B$2:$AR$55, 29, FALSE), D416=5, VLOOKUP(H408, Film_Workers!$B$2:$AR$55, 30, FALSE), D416=6, VLOOKUP(H408, Film_Workers!$B$2:$AR$55, 31, FALSE), D416=7, VLOOKUP(H408, Film_Workers!$B$2:$AR$55, 32, FALSE), D416=8, VLOOKUP(H408, Film_Workers!$B$2:$AR$55, 33, FALSE), D416=9, VLOOKUP(H408, Film_Workers!$B$2:$AR$55, 34, FALSE), D416=10, VLOOKUP(H408, Film_Workers!$B$2:$AR$55, 35, FALSE), D416=11, VLOOKUP(H408, Film_Workers!$B$2:$AR$55, 36, FALSE), D416=12, VLOOKUP(H408, Film_Workers!$B$2:$AR$55, 37, FALSE)), C416=2017, _xlfn.IFS(D416=1, VLOOKUP(H408, Film_Workers!$B$2:$AR$55, 38, FALSE), D416=2, VLOOKUP(H408, Film_Workers!$B$2:$AR$55, 39, FALSE), D416=3, VLOOKUP(H408, Film_Workers!$B$2:$AR$55, 40, FALSE), D416=4, VLOOKUP(H408, Film_Workers!$B$2:$AR$55, 41, FALSE), D416=5, VLOOKUP(H408, Film_Workers!$B$2:$AR$55, 42, FALSE), D416=6, VLOOKUP(H408, Film_Workers!$B$2:$AR$55, 43)))</f>
        <v>#N/A</v>
      </c>
      <c r="W408" t="e">
        <f>_xlfn.IFS(C408=2014, _xlfn.IFS(D408=1, VLOOKUP(H408, Priv_Workers!$B$2:$AR$55, 2, FALSE), D408=2, VLOOKUP(H408, Priv_Workers!$B$2:$AR$55, 3, FALSE), D408=3, VLOOKUP(H408, Priv_Workers!$B$2:$AR$55, 4, FALSE), D408=4, VLOOKUP(H408, Priv_Workers!$B$2:$AR$55, 5, FALSE), D408=5, VLOOKUP(H408, Priv_Workers!$B$2:$AR$55, 6, FALSE), D408=6, VLOOKUP(H408, Priv_Workers!$B$2:$AR$55, 7, FALSE), D408=7, VLOOKUP(H408, Priv_Workers!$B$2:$AR$55, 8, FALSE), D408=8, VLOOKUP(H408, Priv_Workers!$B$2:$AR$55, 9, FALSE), D408=9, VLOOKUP(H408, Priv_Workers!$B$2:$AR$55, 10, FALSE), D408=10, VLOOKUP(H408, Priv_Workers!$B$2:$AR$55, 11, FALSE), D408=11, VLOOKUP(H408, Priv_Workers!$B$2:$AR$55, 12, FALSE), D408=12, VLOOKUP(H408, Priv_Workers!$B$2:$AR$55, 13, FALSE)), C408=2015, _xlfn.IFS(D408=1, VLOOKUP(H408, Priv_Workers!$B$2:$AR$55, 14, FALSE), D408=2, VLOOKUP(H408, Priv_Workers!$B$2:$AR$55, 15, FALSE), D408=3, VLOOKUP(H408, Priv_Workers!$B$2:$AR$55, 16, FALSE), D408=4, VLOOKUP(H408, Priv_Workers!$B$2:$AR$55, 17, FALSE), D408=5, VLOOKUP(H408, Priv_Workers!$B$2:$AR$55, 18, FALSE), D408=6, VLOOKUP(H408, Priv_Workers!$B$2:$AR$55, 19, FALSE), D408=7, VLOOKUP(H408, Priv_Workers!$B$2:$AR$55, 20, FALSE), D408=8, VLOOKUP(H408, Priv_Workers!$B$2:$AR$55, 21, FALSE), D408=9, VLOOKUP(H408, Priv_Workers!$B$2:$AR$55, 22, FALSE), D408=10, VLOOKUP(H408, Priv_Workers!$B$2:$AR$55, 23, FALSE), D408=11, VLOOKUP(H408, Priv_Workers!$B$2:$AR$55, 24, FALSE), D408=12, VLOOKUP(H408, Priv_Workers!$B$2:$AR$55, 25, FALSE)), C408=2016, _xlfn.IFS(D408=1, VLOOKUP(H408, Priv_Workers!$B$2:$AR$55, 26, FALSE), D408=2, VLOOKUP(H408, Priv_Workers!$B$2:$AR$55, 27, FALSE), D408=3, VLOOKUP(H408, Priv_Workers!$B$2:$AR$55, 28, FALSE), D408=4, VLOOKUP(H408, Priv_Workers!$B$2:$AR$55, 29, FALSE), D408=5, VLOOKUP(H408, Priv_Workers!$B$2:$AR$55, 30, FALSE), D408=6, VLOOKUP(H408, Priv_Workers!$B$2:$AR$55, 31, FALSE), D408=7, VLOOKUP(H408, Priv_Workers!$B$2:$AR$55, 32, FALSE), D408=8, VLOOKUP(H408, Priv_Workers!$B$2:$AR$55, 33, FALSE), D408=9, VLOOKUP(H408, Priv_Workers!$B$2:$AR$55, 34, FALSE), D408=10, VLOOKUP(H408, Priv_Workers!$B$2:$AR$55, 35, FALSE), D408=11, VLOOKUP(H408, Priv_Workers!$B$2:$AR$55, 36, FALSE), D408=12, VLOOKUP(H408, Priv_Workers!$B$2:$AR$55, 37, FALSE)), C408=2017, _xlfn.IFS(D408=1, VLOOKUP(H408, Priv_Workers!$B$2:$AR$55, 38, FALSE), D408=2, VLOOKUP(H408, Priv_Workers!$B$2:$AR$55, 39, FALSE), D408=3, VLOOKUP(H408, Priv_Workers!$B$2:$AR$55, 40, FALSE), D408=4, VLOOKUP(H408, Priv_Workers!$B$2:$AR$55, 41, FALSE), D408=5, VLOOKUP(H408, Priv_Workers!$B$2:$AR$55, 42, FALSE), D408=6, VLOOKUP(H408, Priv_Workers!$B$2:$AR$55, 43)))</f>
        <v>#N/A</v>
      </c>
      <c r="X408" s="15" t="e">
        <f t="shared" si="51"/>
        <v>#N/A</v>
      </c>
      <c r="Y408" s="8" t="e">
        <f>_xlfn.IFS(C408=2014, _xlfn.IFS(E408=1, VLOOKUP(H408, Wage_Info!$B$2:$AD$55, 2, FALSE), E408=2, VLOOKUP(H408, Wage_Info!$B$2:$AD$55, 3, FALSE), E408=3, VLOOKUP(H408, Wage_Info!$B$2:$AD$55, 4, FALSE), E408=4, VLOOKUP(H408, Wage_Info!$B$2:$AD$55, 5, FALSE)), C408=2015, _xlfn.IFS(E408=1, VLOOKUP(H408, Wage_Info!$B$2:$AD$55, 6, FALSE), E408=2, VLOOKUP(H408, Wage_Info!$B$2:$AD$55, 7, FALSE), E408=3, VLOOKUP(H408, Wage_Info!$B$2:$AD$55, 8, FALSE), E408=4, VLOOKUP(H408, Wage_Info!$B$2:$AD$55, 9, FALSE)), C408=2016, _xlfn.IFS(E408=1, VLOOKUP(H408, Wage_Info!$B$2:$AD$55, 10, FALSE), E408=2, VLOOKUP(H408, Wage_Info!$B$2:$AD$55, 11, FALSE), E408=3, VLOOKUP(H408, Wage_Info!$B$2:$AD$55, 12, FALSE), E408=4, VLOOKUP(H408, Wage_Info!$B$2:$AD$55, 13, FALSE)), C408=2017, _xlfn.IFS(E408=1, VLOOKUP(H408, Wage_Info!$B$2:$AD$55, 14, FALSE), E408=2, VLOOKUP(H408, Wage_Info!$B$2:$AD$55, 15, FALSE)))</f>
        <v>#N/A</v>
      </c>
      <c r="Z408" s="8" t="e">
        <f>_xlfn.IFS(C408=2014, _xlfn.IFS(E408=1, VLOOKUP(H408, Wage_Info!$B$2:$AD$55, 16, FALSE), E408=2, VLOOKUP(H408, Wage_Info!$B$2:$AD$55, 17, FALSE), E408=3, VLOOKUP(H408, Wage_Info!$B$2:$AD$55, 18, FALSE), E408=4, VLOOKUP(H408, Wage_Info!$B$2:$AD$55, 19, FALSE)), C408=2015, _xlfn.IFS(E408=1, VLOOKUP(H408, Wage_Info!$B$2:$AD$55, 20, FALSE), E408=2, VLOOKUP(H408, Wage_Info!$B$2:$AD$55, 21, FALSE), E408=3, VLOOKUP(H408, Wage_Info!$B$2:$AD$55, 22, FALSE), E408=4, VLOOKUP(H408, Wage_Info!$B$2:$AD$55, 23, FALSE)), C408=2016, _xlfn.IFS(E408=1, VLOOKUP(H408, Wage_Info!$B$2:$AD$55, 24, FALSE), E408=2, VLOOKUP(H408, Wage_Info!$B$2:$AD$55, 25, FALSE), E408=3, VLOOKUP(H408, Wage_Info!$B$2:$AD$55, 26, FALSE), E408=4, VLOOKUP(H408, Wage_Info!$B$2:$AD$55, 27, FALSE)), C408=2017, _xlfn.IFS(E408=1, VLOOKUP(H408, Wage_Info!$B$2:$AD$55, 28, FALSE), E408=2, VLOOKUP(H408, Wage_Info!$B$2:$AD$55, 29, FALSE)))</f>
        <v>#N/A</v>
      </c>
      <c r="AA408" s="16" t="e">
        <f t="shared" si="52"/>
        <v>#N/A</v>
      </c>
      <c r="AB408">
        <f>Key!C25</f>
        <v>0</v>
      </c>
      <c r="AC408">
        <f t="shared" si="53"/>
        <v>1</v>
      </c>
      <c r="AD408">
        <f t="shared" si="54"/>
        <v>0</v>
      </c>
      <c r="AE408">
        <f t="shared" si="55"/>
        <v>1</v>
      </c>
    </row>
    <row r="409" spans="1:31" x14ac:dyDescent="0.3">
      <c r="A409">
        <v>51</v>
      </c>
      <c r="B409">
        <v>51</v>
      </c>
      <c r="E409" t="e">
        <f t="shared" si="48"/>
        <v>#N/A</v>
      </c>
      <c r="F409">
        <v>2016</v>
      </c>
      <c r="G409" t="s">
        <v>47</v>
      </c>
      <c r="H409" s="13">
        <f>VALUE(IF(G409="foreign",53,SUBSTITUTE(G409,G409,VLOOKUP(G409,Key!$F$2:$G$55,2,))))</f>
        <v>38</v>
      </c>
      <c r="I409" t="s">
        <v>187</v>
      </c>
      <c r="J409">
        <f>VALUE(_xlfn.IFS(I409="foreign",53,I409="fictional",54,NOT(OR(I409="foreign",I409="fictional")),SUBSTITUTE(I409,I409,VLOOKUP(I409,Key!$F$2:$G$55,2,))))</f>
        <v>53</v>
      </c>
      <c r="K409">
        <f t="shared" si="49"/>
        <v>0</v>
      </c>
      <c r="L409">
        <f>VLOOKUP(H409, Key!$G$2:$J$54, 2)</f>
        <v>2</v>
      </c>
      <c r="M409">
        <f>VLOOKUP(J409, Key!$G$2:$J$54, 2)</f>
        <v>0</v>
      </c>
      <c r="N409">
        <f>VLOOKUP("*"&amp;G409&amp;"*",Key!$M$2:$N$6,2,FALSE)</f>
        <v>4</v>
      </c>
      <c r="O409">
        <f>VLOOKUP("*"&amp;G409&amp;"*",Key!$Q$2:$R$11,2,FALSE)</f>
        <v>6</v>
      </c>
      <c r="P409">
        <v>3279</v>
      </c>
      <c r="Q409" s="8">
        <v>60000000</v>
      </c>
      <c r="R409" t="s">
        <v>174</v>
      </c>
      <c r="S409">
        <f>VLOOKUP(R409, Key!$T$2:$U$9, 2, FALSE)</f>
        <v>1</v>
      </c>
      <c r="T409">
        <f t="shared" si="50"/>
        <v>0</v>
      </c>
      <c r="U409">
        <f>_xlfn.IFS(F409=2017, VLOOKUP(H409, 'State Pop'!$B$2:$F$55,5),F409=2016, VLOOKUP(H409, 'State Pop'!$B$2:$F$55,4), F409=2015, VLOOKUP(H409, 'State Pop'!$B$2:$F$55,3), F409=2014, VLOOKUP(H409, 'State Pop'!$B$2:$F$55,2))</f>
        <v>4085989</v>
      </c>
      <c r="V409" t="e">
        <f>_xlfn.IFS(C418=2014, _xlfn.IFS(D418=1, VLOOKUP(H409, Film_Workers!$B$2:$AR$55, 2, FALSE), D418=2, VLOOKUP(H409, Film_Workers!$B$2:$AR$55, 3, FALSE), D418=3, VLOOKUP(H409, Film_Workers!$B$2:$AR$55, 4, FALSE), D418=4, VLOOKUP(H409, Film_Workers!$B$2:$AR$55, 5, FALSE), D418=5, VLOOKUP(H409, Film_Workers!$B$2:$AR$55, 6, FALSE), D418=6, VLOOKUP(H409, Film_Workers!$B$2:$AR$55, 7, FALSE), D418=7, VLOOKUP(H409, Film_Workers!$B$2:$AR$55, 8, FALSE), D418=8, VLOOKUP(H409, Film_Workers!$B$2:$AR$55, 9, FALSE), D418=9, VLOOKUP(H409, Film_Workers!$B$2:$AR$55, 10, FALSE), D418=10, VLOOKUP(H409, Film_Workers!$B$2:$AR$55, 11, FALSE), D418=11, VLOOKUP(H409, Film_Workers!$B$2:$AR$55, 12, FALSE), D418=12, VLOOKUP(H409, Film_Workers!$B$2:$AR$55, 13, FALSE)), C418=2015, _xlfn.IFS(D418=1, VLOOKUP(H409, Film_Workers!$B$2:$AR$55, 14, FALSE), D418=2, VLOOKUP(H409, Film_Workers!$B$2:$AR$55, 15, FALSE), D418=3, VLOOKUP(H409, Film_Workers!$B$2:$AR$55, 16, FALSE), D418=4, VLOOKUP(H409, Film_Workers!$B$2:$AR$55, 17, FALSE), D418=5, VLOOKUP(H409, Film_Workers!$B$2:$AR$55, 18, FALSE), D418=6, VLOOKUP(H409, Film_Workers!$B$2:$AR$55, 19, FALSE), D418=7, VLOOKUP(H409, Film_Workers!$B$2:$AR$55, 20, FALSE), D418=8, VLOOKUP(H409, Film_Workers!$B$2:$AR$55, 21, FALSE), D418=9, VLOOKUP(H409, Film_Workers!$B$2:$AR$55, 22, FALSE), D418=10, VLOOKUP(H409, Film_Workers!$B$2:$AR$55, 23, FALSE), D418=11, VLOOKUP(H409, Film_Workers!$B$2:$AR$55, 24, FALSE), D418=12, VLOOKUP(H409, Film_Workers!$B$2:$AR$55, 25, FALSE)), C418=2016, _xlfn.IFS(D418=1, VLOOKUP(H409, Film_Workers!$B$2:$AR$55, 26, FALSE), D418=2, VLOOKUP(H409, Film_Workers!$B$2:$AR$55, 27, FALSE), D418=3, VLOOKUP(H409, Film_Workers!$B$2:$AR$55, 28, FALSE), D418=4, VLOOKUP(H409, Film_Workers!$B$2:$AR$55, 29, FALSE), D418=5, VLOOKUP(H409, Film_Workers!$B$2:$AR$55, 30, FALSE), D418=6, VLOOKUP(H409, Film_Workers!$B$2:$AR$55, 31, FALSE), D418=7, VLOOKUP(H409, Film_Workers!$B$2:$AR$55, 32, FALSE), D418=8, VLOOKUP(H409, Film_Workers!$B$2:$AR$55, 33, FALSE), D418=9, VLOOKUP(H409, Film_Workers!$B$2:$AR$55, 34, FALSE), D418=10, VLOOKUP(H409, Film_Workers!$B$2:$AR$55, 35, FALSE), D418=11, VLOOKUP(H409, Film_Workers!$B$2:$AR$55, 36, FALSE), D418=12, VLOOKUP(H409, Film_Workers!$B$2:$AR$55, 37, FALSE)), C418=2017, _xlfn.IFS(D418=1, VLOOKUP(H409, Film_Workers!$B$2:$AR$55, 38, FALSE), D418=2, VLOOKUP(H409, Film_Workers!$B$2:$AR$55, 39, FALSE), D418=3, VLOOKUP(H409, Film_Workers!$B$2:$AR$55, 40, FALSE), D418=4, VLOOKUP(H409, Film_Workers!$B$2:$AR$55, 41, FALSE), D418=5, VLOOKUP(H409, Film_Workers!$B$2:$AR$55, 42, FALSE), D418=6, VLOOKUP(H409, Film_Workers!$B$2:$AR$55, 43)))</f>
        <v>#N/A</v>
      </c>
      <c r="W409" t="e">
        <f>_xlfn.IFS(C409=2014, _xlfn.IFS(D409=1, VLOOKUP(H409, Priv_Workers!$B$2:$AR$55, 2, FALSE), D409=2, VLOOKUP(H409, Priv_Workers!$B$2:$AR$55, 3, FALSE), D409=3, VLOOKUP(H409, Priv_Workers!$B$2:$AR$55, 4, FALSE), D409=4, VLOOKUP(H409, Priv_Workers!$B$2:$AR$55, 5, FALSE), D409=5, VLOOKUP(H409, Priv_Workers!$B$2:$AR$55, 6, FALSE), D409=6, VLOOKUP(H409, Priv_Workers!$B$2:$AR$55, 7, FALSE), D409=7, VLOOKUP(H409, Priv_Workers!$B$2:$AR$55, 8, FALSE), D409=8, VLOOKUP(H409, Priv_Workers!$B$2:$AR$55, 9, FALSE), D409=9, VLOOKUP(H409, Priv_Workers!$B$2:$AR$55, 10, FALSE), D409=10, VLOOKUP(H409, Priv_Workers!$B$2:$AR$55, 11, FALSE), D409=11, VLOOKUP(H409, Priv_Workers!$B$2:$AR$55, 12, FALSE), D409=12, VLOOKUP(H409, Priv_Workers!$B$2:$AR$55, 13, FALSE)), C409=2015, _xlfn.IFS(D409=1, VLOOKUP(H409, Priv_Workers!$B$2:$AR$55, 14, FALSE), D409=2, VLOOKUP(H409, Priv_Workers!$B$2:$AR$55, 15, FALSE), D409=3, VLOOKUP(H409, Priv_Workers!$B$2:$AR$55, 16, FALSE), D409=4, VLOOKUP(H409, Priv_Workers!$B$2:$AR$55, 17, FALSE), D409=5, VLOOKUP(H409, Priv_Workers!$B$2:$AR$55, 18, FALSE), D409=6, VLOOKUP(H409, Priv_Workers!$B$2:$AR$55, 19, FALSE), D409=7, VLOOKUP(H409, Priv_Workers!$B$2:$AR$55, 20, FALSE), D409=8, VLOOKUP(H409, Priv_Workers!$B$2:$AR$55, 21, FALSE), D409=9, VLOOKUP(H409, Priv_Workers!$B$2:$AR$55, 22, FALSE), D409=10, VLOOKUP(H409, Priv_Workers!$B$2:$AR$55, 23, FALSE), D409=11, VLOOKUP(H409, Priv_Workers!$B$2:$AR$55, 24, FALSE), D409=12, VLOOKUP(H409, Priv_Workers!$B$2:$AR$55, 25, FALSE)), C409=2016, _xlfn.IFS(D409=1, VLOOKUP(H409, Priv_Workers!$B$2:$AR$55, 26, FALSE), D409=2, VLOOKUP(H409, Priv_Workers!$B$2:$AR$55, 27, FALSE), D409=3, VLOOKUP(H409, Priv_Workers!$B$2:$AR$55, 28, FALSE), D409=4, VLOOKUP(H409, Priv_Workers!$B$2:$AR$55, 29, FALSE), D409=5, VLOOKUP(H409, Priv_Workers!$B$2:$AR$55, 30, FALSE), D409=6, VLOOKUP(H409, Priv_Workers!$B$2:$AR$55, 31, FALSE), D409=7, VLOOKUP(H409, Priv_Workers!$B$2:$AR$55, 32, FALSE), D409=8, VLOOKUP(H409, Priv_Workers!$B$2:$AR$55, 33, FALSE), D409=9, VLOOKUP(H409, Priv_Workers!$B$2:$AR$55, 34, FALSE), D409=10, VLOOKUP(H409, Priv_Workers!$B$2:$AR$55, 35, FALSE), D409=11, VLOOKUP(H409, Priv_Workers!$B$2:$AR$55, 36, FALSE), D409=12, VLOOKUP(H409, Priv_Workers!$B$2:$AR$55, 37, FALSE)), C409=2017, _xlfn.IFS(D409=1, VLOOKUP(H409, Priv_Workers!$B$2:$AR$55, 38, FALSE), D409=2, VLOOKUP(H409, Priv_Workers!$B$2:$AR$55, 39, FALSE), D409=3, VLOOKUP(H409, Priv_Workers!$B$2:$AR$55, 40, FALSE), D409=4, VLOOKUP(H409, Priv_Workers!$B$2:$AR$55, 41, FALSE), D409=5, VLOOKUP(H409, Priv_Workers!$B$2:$AR$55, 42, FALSE), D409=6, VLOOKUP(H409, Priv_Workers!$B$2:$AR$55, 43)))</f>
        <v>#N/A</v>
      </c>
      <c r="X409" s="15" t="e">
        <f t="shared" si="51"/>
        <v>#N/A</v>
      </c>
      <c r="Y409" s="8" t="e">
        <f>_xlfn.IFS(C409=2014, _xlfn.IFS(E409=1, VLOOKUP(H409, Wage_Info!$B$2:$AD$55, 2, FALSE), E409=2, VLOOKUP(H409, Wage_Info!$B$2:$AD$55, 3, FALSE), E409=3, VLOOKUP(H409, Wage_Info!$B$2:$AD$55, 4, FALSE), E409=4, VLOOKUP(H409, Wage_Info!$B$2:$AD$55, 5, FALSE)), C409=2015, _xlfn.IFS(E409=1, VLOOKUP(H409, Wage_Info!$B$2:$AD$55, 6, FALSE), E409=2, VLOOKUP(H409, Wage_Info!$B$2:$AD$55, 7, FALSE), E409=3, VLOOKUP(H409, Wage_Info!$B$2:$AD$55, 8, FALSE), E409=4, VLOOKUP(H409, Wage_Info!$B$2:$AD$55, 9, FALSE)), C409=2016, _xlfn.IFS(E409=1, VLOOKUP(H409, Wage_Info!$B$2:$AD$55, 10, FALSE), E409=2, VLOOKUP(H409, Wage_Info!$B$2:$AD$55, 11, FALSE), E409=3, VLOOKUP(H409, Wage_Info!$B$2:$AD$55, 12, FALSE), E409=4, VLOOKUP(H409, Wage_Info!$B$2:$AD$55, 13, FALSE)), C409=2017, _xlfn.IFS(E409=1, VLOOKUP(H409, Wage_Info!$B$2:$AD$55, 14, FALSE), E409=2, VLOOKUP(H409, Wage_Info!$B$2:$AD$55, 15, FALSE)))</f>
        <v>#N/A</v>
      </c>
      <c r="Z409" s="8" t="e">
        <f>_xlfn.IFS(C409=2014, _xlfn.IFS(E409=1, VLOOKUP(H409, Wage_Info!$B$2:$AD$55, 16, FALSE), E409=2, VLOOKUP(H409, Wage_Info!$B$2:$AD$55, 17, FALSE), E409=3, VLOOKUP(H409, Wage_Info!$B$2:$AD$55, 18, FALSE), E409=4, VLOOKUP(H409, Wage_Info!$B$2:$AD$55, 19, FALSE)), C409=2015, _xlfn.IFS(E409=1, VLOOKUP(H409, Wage_Info!$B$2:$AD$55, 20, FALSE), E409=2, VLOOKUP(H409, Wage_Info!$B$2:$AD$55, 21, FALSE), E409=3, VLOOKUP(H409, Wage_Info!$B$2:$AD$55, 22, FALSE), E409=4, VLOOKUP(H409, Wage_Info!$B$2:$AD$55, 23, FALSE)), C409=2016, _xlfn.IFS(E409=1, VLOOKUP(H409, Wage_Info!$B$2:$AD$55, 24, FALSE), E409=2, VLOOKUP(H409, Wage_Info!$B$2:$AD$55, 25, FALSE), E409=3, VLOOKUP(H409, Wage_Info!$B$2:$AD$55, 26, FALSE), E409=4, VLOOKUP(H409, Wage_Info!$B$2:$AD$55, 27, FALSE)), C409=2017, _xlfn.IFS(E409=1, VLOOKUP(H409, Wage_Info!$B$2:$AD$55, 28, FALSE), E409=2, VLOOKUP(H409, Wage_Info!$B$2:$AD$55, 29, FALSE)))</f>
        <v>#N/A</v>
      </c>
      <c r="AA409" s="16" t="e">
        <f t="shared" si="52"/>
        <v>#N/A</v>
      </c>
      <c r="AB409">
        <f>Key!C52</f>
        <v>0</v>
      </c>
      <c r="AC409">
        <f t="shared" si="53"/>
        <v>0</v>
      </c>
      <c r="AD409">
        <f t="shared" si="54"/>
        <v>0</v>
      </c>
      <c r="AE409">
        <f t="shared" si="55"/>
        <v>0</v>
      </c>
    </row>
    <row r="410" spans="1:31" x14ac:dyDescent="0.3">
      <c r="A410">
        <v>64</v>
      </c>
      <c r="B410">
        <v>64</v>
      </c>
      <c r="E410" t="e">
        <f t="shared" si="48"/>
        <v>#N/A</v>
      </c>
      <c r="F410">
        <v>2016</v>
      </c>
      <c r="G410" t="s">
        <v>15</v>
      </c>
      <c r="H410" s="13">
        <f>VALUE(IF(G410="foreign",53,SUBSTITUTE(G410,G410,VLOOKUP(G410,Key!$F$2:$G$55,2,))))</f>
        <v>5</v>
      </c>
      <c r="I410" t="s">
        <v>186</v>
      </c>
      <c r="J410">
        <f>VALUE(_xlfn.IFS(I410="foreign",53,I410="fictional",54,NOT(OR(I410="foreign",I410="fictional")),SUBSTITUTE(I410,I410,VLOOKUP(I410,Key!$F$2:$G$55,2,))))</f>
        <v>54</v>
      </c>
      <c r="K410">
        <f t="shared" si="49"/>
        <v>0</v>
      </c>
      <c r="L410">
        <f>VLOOKUP(H410, Key!$G$2:$J$54, 2)</f>
        <v>3</v>
      </c>
      <c r="M410">
        <f>VLOOKUP(J410, Key!$G$2:$J$54, 2)</f>
        <v>0</v>
      </c>
      <c r="N410">
        <f>VLOOKUP("*"&amp;G410&amp;"*",Key!$M$2:$N$6,2,FALSE)</f>
        <v>4</v>
      </c>
      <c r="O410">
        <f>VLOOKUP("*"&amp;G410&amp;"*",Key!$Q$2:$R$11,2,FALSE)</f>
        <v>6</v>
      </c>
      <c r="P410">
        <v>3135</v>
      </c>
      <c r="Q410" s="8">
        <v>19000000</v>
      </c>
      <c r="R410" t="s">
        <v>179</v>
      </c>
      <c r="S410">
        <f>VLOOKUP(R410, Key!$T$2:$U$10, 2, FALSE)</f>
        <v>6</v>
      </c>
      <c r="T410">
        <f t="shared" si="50"/>
        <v>0</v>
      </c>
      <c r="U410">
        <f>_xlfn.IFS(F410=2017, VLOOKUP(H410, 'State Pop'!$B$2:$F$55,5),F410=2016, VLOOKUP(H410, 'State Pop'!$B$2:$F$55,4), F410=2015, VLOOKUP(H410, 'State Pop'!$B$2:$F$55,3), F410=2014, VLOOKUP(H410, 'State Pop'!$B$2:$F$55,2))</f>
        <v>39296476</v>
      </c>
      <c r="V410" t="e">
        <f>_xlfn.IFS(C419=2014, _xlfn.IFS(D419=1, VLOOKUP(H410, Film_Workers!$B$2:$AR$55, 2, FALSE), D419=2, VLOOKUP(H410, Film_Workers!$B$2:$AR$55, 3, FALSE), D419=3, VLOOKUP(H410, Film_Workers!$B$2:$AR$55, 4, FALSE), D419=4, VLOOKUP(H410, Film_Workers!$B$2:$AR$55, 5, FALSE), D419=5, VLOOKUP(H410, Film_Workers!$B$2:$AR$55, 6, FALSE), D419=6, VLOOKUP(H410, Film_Workers!$B$2:$AR$55, 7, FALSE), D419=7, VLOOKUP(H410, Film_Workers!$B$2:$AR$55, 8, FALSE), D419=8, VLOOKUP(H410, Film_Workers!$B$2:$AR$55, 9, FALSE), D419=9, VLOOKUP(H410, Film_Workers!$B$2:$AR$55, 10, FALSE), D419=10, VLOOKUP(H410, Film_Workers!$B$2:$AR$55, 11, FALSE), D419=11, VLOOKUP(H410, Film_Workers!$B$2:$AR$55, 12, FALSE), D419=12, VLOOKUP(H410, Film_Workers!$B$2:$AR$55, 13, FALSE)), C419=2015, _xlfn.IFS(D419=1, VLOOKUP(H410, Film_Workers!$B$2:$AR$55, 14, FALSE), D419=2, VLOOKUP(H410, Film_Workers!$B$2:$AR$55, 15, FALSE), D419=3, VLOOKUP(H410, Film_Workers!$B$2:$AR$55, 16, FALSE), D419=4, VLOOKUP(H410, Film_Workers!$B$2:$AR$55, 17, FALSE), D419=5, VLOOKUP(H410, Film_Workers!$B$2:$AR$55, 18, FALSE), D419=6, VLOOKUP(H410, Film_Workers!$B$2:$AR$55, 19, FALSE), D419=7, VLOOKUP(H410, Film_Workers!$B$2:$AR$55, 20, FALSE), D419=8, VLOOKUP(H410, Film_Workers!$B$2:$AR$55, 21, FALSE), D419=9, VLOOKUP(H410, Film_Workers!$B$2:$AR$55, 22, FALSE), D419=10, VLOOKUP(H410, Film_Workers!$B$2:$AR$55, 23, FALSE), D419=11, VLOOKUP(H410, Film_Workers!$B$2:$AR$55, 24, FALSE), D419=12, VLOOKUP(H410, Film_Workers!$B$2:$AR$55, 25, FALSE)), C419=2016, _xlfn.IFS(D419=1, VLOOKUP(H410, Film_Workers!$B$2:$AR$55, 26, FALSE), D419=2, VLOOKUP(H410, Film_Workers!$B$2:$AR$55, 27, FALSE), D419=3, VLOOKUP(H410, Film_Workers!$B$2:$AR$55, 28, FALSE), D419=4, VLOOKUP(H410, Film_Workers!$B$2:$AR$55, 29, FALSE), D419=5, VLOOKUP(H410, Film_Workers!$B$2:$AR$55, 30, FALSE), D419=6, VLOOKUP(H410, Film_Workers!$B$2:$AR$55, 31, FALSE), D419=7, VLOOKUP(H410, Film_Workers!$B$2:$AR$55, 32, FALSE), D419=8, VLOOKUP(H410, Film_Workers!$B$2:$AR$55, 33, FALSE), D419=9, VLOOKUP(H410, Film_Workers!$B$2:$AR$55, 34, FALSE), D419=10, VLOOKUP(H410, Film_Workers!$B$2:$AR$55, 35, FALSE), D419=11, VLOOKUP(H410, Film_Workers!$B$2:$AR$55, 36, FALSE), D419=12, VLOOKUP(H410, Film_Workers!$B$2:$AR$55, 37, FALSE)), C419=2017, _xlfn.IFS(D419=1, VLOOKUP(H410, Film_Workers!$B$2:$AR$55, 38, FALSE), D419=2, VLOOKUP(H410, Film_Workers!$B$2:$AR$55, 39, FALSE), D419=3, VLOOKUP(H410, Film_Workers!$B$2:$AR$55, 40, FALSE), D419=4, VLOOKUP(H410, Film_Workers!$B$2:$AR$55, 41, FALSE), D419=5, VLOOKUP(H410, Film_Workers!$B$2:$AR$55, 42, FALSE), D419=6, VLOOKUP(H410, Film_Workers!$B$2:$AR$55, 43)))</f>
        <v>#N/A</v>
      </c>
      <c r="W410" t="e">
        <f>_xlfn.IFS(C410=2014, _xlfn.IFS(D410=1, VLOOKUP(H410, Priv_Workers!$B$2:$AR$55, 2, FALSE), D410=2, VLOOKUP(H410, Priv_Workers!$B$2:$AR$55, 3, FALSE), D410=3, VLOOKUP(H410, Priv_Workers!$B$2:$AR$55, 4, FALSE), D410=4, VLOOKUP(H410, Priv_Workers!$B$2:$AR$55, 5, FALSE), D410=5, VLOOKUP(H410, Priv_Workers!$B$2:$AR$55, 6, FALSE), D410=6, VLOOKUP(H410, Priv_Workers!$B$2:$AR$55, 7, FALSE), D410=7, VLOOKUP(H410, Priv_Workers!$B$2:$AR$55, 8, FALSE), D410=8, VLOOKUP(H410, Priv_Workers!$B$2:$AR$55, 9, FALSE), D410=9, VLOOKUP(H410, Priv_Workers!$B$2:$AR$55, 10, FALSE), D410=10, VLOOKUP(H410, Priv_Workers!$B$2:$AR$55, 11, FALSE), D410=11, VLOOKUP(H410, Priv_Workers!$B$2:$AR$55, 12, FALSE), D410=12, VLOOKUP(H410, Priv_Workers!$B$2:$AR$55, 13, FALSE)), C410=2015, _xlfn.IFS(D410=1, VLOOKUP(H410, Priv_Workers!$B$2:$AR$55, 14, FALSE), D410=2, VLOOKUP(H410, Priv_Workers!$B$2:$AR$55, 15, FALSE), D410=3, VLOOKUP(H410, Priv_Workers!$B$2:$AR$55, 16, FALSE), D410=4, VLOOKUP(H410, Priv_Workers!$B$2:$AR$55, 17, FALSE), D410=5, VLOOKUP(H410, Priv_Workers!$B$2:$AR$55, 18, FALSE), D410=6, VLOOKUP(H410, Priv_Workers!$B$2:$AR$55, 19, FALSE), D410=7, VLOOKUP(H410, Priv_Workers!$B$2:$AR$55, 20, FALSE), D410=8, VLOOKUP(H410, Priv_Workers!$B$2:$AR$55, 21, FALSE), D410=9, VLOOKUP(H410, Priv_Workers!$B$2:$AR$55, 22, FALSE), D410=10, VLOOKUP(H410, Priv_Workers!$B$2:$AR$55, 23, FALSE), D410=11, VLOOKUP(H410, Priv_Workers!$B$2:$AR$55, 24, FALSE), D410=12, VLOOKUP(H410, Priv_Workers!$B$2:$AR$55, 25, FALSE)), C410=2016, _xlfn.IFS(D410=1, VLOOKUP(H410, Priv_Workers!$B$2:$AR$55, 26, FALSE), D410=2, VLOOKUP(H410, Priv_Workers!$B$2:$AR$55, 27, FALSE), D410=3, VLOOKUP(H410, Priv_Workers!$B$2:$AR$55, 28, FALSE), D410=4, VLOOKUP(H410, Priv_Workers!$B$2:$AR$55, 29, FALSE), D410=5, VLOOKUP(H410, Priv_Workers!$B$2:$AR$55, 30, FALSE), D410=6, VLOOKUP(H410, Priv_Workers!$B$2:$AR$55, 31, FALSE), D410=7, VLOOKUP(H410, Priv_Workers!$B$2:$AR$55, 32, FALSE), D410=8, VLOOKUP(H410, Priv_Workers!$B$2:$AR$55, 33, FALSE), D410=9, VLOOKUP(H410, Priv_Workers!$B$2:$AR$55, 34, FALSE), D410=10, VLOOKUP(H410, Priv_Workers!$B$2:$AR$55, 35, FALSE), D410=11, VLOOKUP(H410, Priv_Workers!$B$2:$AR$55, 36, FALSE), D410=12, VLOOKUP(H410, Priv_Workers!$B$2:$AR$55, 37, FALSE)), C410=2017, _xlfn.IFS(D410=1, VLOOKUP(H410, Priv_Workers!$B$2:$AR$55, 38, FALSE), D410=2, VLOOKUP(H410, Priv_Workers!$B$2:$AR$55, 39, FALSE), D410=3, VLOOKUP(H410, Priv_Workers!$B$2:$AR$55, 40, FALSE), D410=4, VLOOKUP(H410, Priv_Workers!$B$2:$AR$55, 41, FALSE), D410=5, VLOOKUP(H410, Priv_Workers!$B$2:$AR$55, 42, FALSE), D410=6, VLOOKUP(H410, Priv_Workers!$B$2:$AR$55, 43)))</f>
        <v>#N/A</v>
      </c>
      <c r="X410" s="15" t="e">
        <f t="shared" si="51"/>
        <v>#N/A</v>
      </c>
      <c r="Y410" s="8" t="e">
        <f>_xlfn.IFS(C410=2014, _xlfn.IFS(E410=1, VLOOKUP(H410, Wage_Info!$B$2:$AD$55, 2, FALSE), E410=2, VLOOKUP(H410, Wage_Info!$B$2:$AD$55, 3, FALSE), E410=3, VLOOKUP(H410, Wage_Info!$B$2:$AD$55, 4, FALSE), E410=4, VLOOKUP(H410, Wage_Info!$B$2:$AD$55, 5, FALSE)), C410=2015, _xlfn.IFS(E410=1, VLOOKUP(H410, Wage_Info!$B$2:$AD$55, 6, FALSE), E410=2, VLOOKUP(H410, Wage_Info!$B$2:$AD$55, 7, FALSE), E410=3, VLOOKUP(H410, Wage_Info!$B$2:$AD$55, 8, FALSE), E410=4, VLOOKUP(H410, Wage_Info!$B$2:$AD$55, 9, FALSE)), C410=2016, _xlfn.IFS(E410=1, VLOOKUP(H410, Wage_Info!$B$2:$AD$55, 10, FALSE), E410=2, VLOOKUP(H410, Wage_Info!$B$2:$AD$55, 11, FALSE), E410=3, VLOOKUP(H410, Wage_Info!$B$2:$AD$55, 12, FALSE), E410=4, VLOOKUP(H410, Wage_Info!$B$2:$AD$55, 13, FALSE)), C410=2017, _xlfn.IFS(E410=1, VLOOKUP(H410, Wage_Info!$B$2:$AD$55, 14, FALSE), E410=2, VLOOKUP(H410, Wage_Info!$B$2:$AD$55, 15, FALSE)))</f>
        <v>#N/A</v>
      </c>
      <c r="Z410" s="8" t="e">
        <f>_xlfn.IFS(C410=2014, _xlfn.IFS(E410=1, VLOOKUP(H410, Wage_Info!$B$2:$AD$55, 16, FALSE), E410=2, VLOOKUP(H410, Wage_Info!$B$2:$AD$55, 17, FALSE), E410=3, VLOOKUP(H410, Wage_Info!$B$2:$AD$55, 18, FALSE), E410=4, VLOOKUP(H410, Wage_Info!$B$2:$AD$55, 19, FALSE)), C410=2015, _xlfn.IFS(E410=1, VLOOKUP(H410, Wage_Info!$B$2:$AD$55, 20, FALSE), E410=2, VLOOKUP(H410, Wage_Info!$B$2:$AD$55, 21, FALSE), E410=3, VLOOKUP(H410, Wage_Info!$B$2:$AD$55, 22, FALSE), E410=4, VLOOKUP(H410, Wage_Info!$B$2:$AD$55, 23, FALSE)), C410=2016, _xlfn.IFS(E410=1, VLOOKUP(H410, Wage_Info!$B$2:$AD$55, 24, FALSE), E410=2, VLOOKUP(H410, Wage_Info!$B$2:$AD$55, 25, FALSE), E410=3, VLOOKUP(H410, Wage_Info!$B$2:$AD$55, 26, FALSE), E410=4, VLOOKUP(H410, Wage_Info!$B$2:$AD$55, 27, FALSE)), C410=2017, _xlfn.IFS(E410=1, VLOOKUP(H410, Wage_Info!$B$2:$AD$55, 28, FALSE), E410=2, VLOOKUP(H410, Wage_Info!$B$2:$AD$55, 29, FALSE)))</f>
        <v>#N/A</v>
      </c>
      <c r="AA410" s="16" t="e">
        <f t="shared" si="52"/>
        <v>#N/A</v>
      </c>
      <c r="AB410">
        <f>Key!C65</f>
        <v>0</v>
      </c>
      <c r="AC410">
        <f t="shared" si="53"/>
        <v>1</v>
      </c>
      <c r="AD410">
        <f t="shared" si="54"/>
        <v>0</v>
      </c>
      <c r="AE410">
        <f t="shared" si="55"/>
        <v>1</v>
      </c>
    </row>
    <row r="411" spans="1:31" x14ac:dyDescent="0.3">
      <c r="A411">
        <v>74</v>
      </c>
      <c r="B411">
        <v>74</v>
      </c>
      <c r="E411" t="e">
        <f t="shared" si="48"/>
        <v>#N/A</v>
      </c>
      <c r="F411">
        <v>2016</v>
      </c>
      <c r="G411" t="s">
        <v>282</v>
      </c>
      <c r="H411" s="13">
        <f>VALUE(IF(G411="foreign",53,SUBSTITUTE(G411,G411,VLOOKUP(G411,Key!$F$2:$G$55,2,))))</f>
        <v>53</v>
      </c>
      <c r="I411" t="s">
        <v>216</v>
      </c>
      <c r="J411">
        <f>VALUE(_xlfn.IFS(I411="foreign",53,I411="fictional",54,NOT(OR(I411="foreign",I411="fictional")),SUBSTITUTE(I411,I411,VLOOKUP(I411,Key!$F$2:$G$55,2,))))</f>
        <v>54</v>
      </c>
      <c r="K411">
        <f t="shared" si="49"/>
        <v>0</v>
      </c>
      <c r="L411">
        <f>VLOOKUP(H411, Key!$G$2:$J$54, 2)</f>
        <v>0</v>
      </c>
      <c r="M411">
        <f>VLOOKUP(J411, Key!$G$2:$J$54, 2)</f>
        <v>0</v>
      </c>
      <c r="N411">
        <f>VLOOKUP("*"&amp;G411&amp;"*",Key!$M$2:$N$6,2,FALSE)</f>
        <v>0</v>
      </c>
      <c r="O411">
        <f>VLOOKUP("*"&amp;G411&amp;"*",Key!$Q$2:$R$11,2,FALSE)</f>
        <v>0</v>
      </c>
      <c r="P411">
        <v>3015</v>
      </c>
      <c r="Q411" s="8">
        <v>2000000</v>
      </c>
      <c r="R411" t="s">
        <v>285</v>
      </c>
      <c r="S411">
        <f>VLOOKUP(R411, Key!$T$2:$U$11, 2, FALSE)</f>
        <v>9</v>
      </c>
      <c r="T411">
        <f t="shared" si="50"/>
        <v>1</v>
      </c>
      <c r="U411">
        <f>_xlfn.IFS(F411=2017, VLOOKUP(H411, 'State Pop'!$B$2:$F$55,5),F411=2016, VLOOKUP(H411, 'State Pop'!$B$2:$F$55,4), F411=2015, VLOOKUP(H411, 'State Pop'!$B$2:$F$55,3), F411=2014, VLOOKUP(H411, 'State Pop'!$B$2:$F$55,2))</f>
        <v>0</v>
      </c>
      <c r="V411" t="e">
        <f>_xlfn.IFS(C420=2014, _xlfn.IFS(D420=1, VLOOKUP(H411, Film_Workers!$B$2:$AR$55, 2, FALSE), D420=2, VLOOKUP(H411, Film_Workers!$B$2:$AR$55, 3, FALSE), D420=3, VLOOKUP(H411, Film_Workers!$B$2:$AR$55, 4, FALSE), D420=4, VLOOKUP(H411, Film_Workers!$B$2:$AR$55, 5, FALSE), D420=5, VLOOKUP(H411, Film_Workers!$B$2:$AR$55, 6, FALSE), D420=6, VLOOKUP(H411, Film_Workers!$B$2:$AR$55, 7, FALSE), D420=7, VLOOKUP(H411, Film_Workers!$B$2:$AR$55, 8, FALSE), D420=8, VLOOKUP(H411, Film_Workers!$B$2:$AR$55, 9, FALSE), D420=9, VLOOKUP(H411, Film_Workers!$B$2:$AR$55, 10, FALSE), D420=10, VLOOKUP(H411, Film_Workers!$B$2:$AR$55, 11, FALSE), D420=11, VLOOKUP(H411, Film_Workers!$B$2:$AR$55, 12, FALSE), D420=12, VLOOKUP(H411, Film_Workers!$B$2:$AR$55, 13, FALSE)), C420=2015, _xlfn.IFS(D420=1, VLOOKUP(H411, Film_Workers!$B$2:$AR$55, 14, FALSE), D420=2, VLOOKUP(H411, Film_Workers!$B$2:$AR$55, 15, FALSE), D420=3, VLOOKUP(H411, Film_Workers!$B$2:$AR$55, 16, FALSE), D420=4, VLOOKUP(H411, Film_Workers!$B$2:$AR$55, 17, FALSE), D420=5, VLOOKUP(H411, Film_Workers!$B$2:$AR$55, 18, FALSE), D420=6, VLOOKUP(H411, Film_Workers!$B$2:$AR$55, 19, FALSE), D420=7, VLOOKUP(H411, Film_Workers!$B$2:$AR$55, 20, FALSE), D420=8, VLOOKUP(H411, Film_Workers!$B$2:$AR$55, 21, FALSE), D420=9, VLOOKUP(H411, Film_Workers!$B$2:$AR$55, 22, FALSE), D420=10, VLOOKUP(H411, Film_Workers!$B$2:$AR$55, 23, FALSE), D420=11, VLOOKUP(H411, Film_Workers!$B$2:$AR$55, 24, FALSE), D420=12, VLOOKUP(H411, Film_Workers!$B$2:$AR$55, 25, FALSE)), C420=2016, _xlfn.IFS(D420=1, VLOOKUP(H411, Film_Workers!$B$2:$AR$55, 26, FALSE), D420=2, VLOOKUP(H411, Film_Workers!$B$2:$AR$55, 27, FALSE), D420=3, VLOOKUP(H411, Film_Workers!$B$2:$AR$55, 28, FALSE), D420=4, VLOOKUP(H411, Film_Workers!$B$2:$AR$55, 29, FALSE), D420=5, VLOOKUP(H411, Film_Workers!$B$2:$AR$55, 30, FALSE), D420=6, VLOOKUP(H411, Film_Workers!$B$2:$AR$55, 31, FALSE), D420=7, VLOOKUP(H411, Film_Workers!$B$2:$AR$55, 32, FALSE), D420=8, VLOOKUP(H411, Film_Workers!$B$2:$AR$55, 33, FALSE), D420=9, VLOOKUP(H411, Film_Workers!$B$2:$AR$55, 34, FALSE), D420=10, VLOOKUP(H411, Film_Workers!$B$2:$AR$55, 35, FALSE), D420=11, VLOOKUP(H411, Film_Workers!$B$2:$AR$55, 36, FALSE), D420=12, VLOOKUP(H411, Film_Workers!$B$2:$AR$55, 37, FALSE)), C420=2017, _xlfn.IFS(D420=1, VLOOKUP(H411, Film_Workers!$B$2:$AR$55, 38, FALSE), D420=2, VLOOKUP(H411, Film_Workers!$B$2:$AR$55, 39, FALSE), D420=3, VLOOKUP(H411, Film_Workers!$B$2:$AR$55, 40, FALSE), D420=4, VLOOKUP(H411, Film_Workers!$B$2:$AR$55, 41, FALSE), D420=5, VLOOKUP(H411, Film_Workers!$B$2:$AR$55, 42, FALSE), D420=6, VLOOKUP(H411, Film_Workers!$B$2:$AR$55, 43)))</f>
        <v>#N/A</v>
      </c>
      <c r="W411" t="e">
        <f>_xlfn.IFS(C411=2014, _xlfn.IFS(D411=1, VLOOKUP(H411, Priv_Workers!$B$2:$AR$55, 2, FALSE), D411=2, VLOOKUP(H411, Priv_Workers!$B$2:$AR$55, 3, FALSE), D411=3, VLOOKUP(H411, Priv_Workers!$B$2:$AR$55, 4, FALSE), D411=4, VLOOKUP(H411, Priv_Workers!$B$2:$AR$55, 5, FALSE), D411=5, VLOOKUP(H411, Priv_Workers!$B$2:$AR$55, 6, FALSE), D411=6, VLOOKUP(H411, Priv_Workers!$B$2:$AR$55, 7, FALSE), D411=7, VLOOKUP(H411, Priv_Workers!$B$2:$AR$55, 8, FALSE), D411=8, VLOOKUP(H411, Priv_Workers!$B$2:$AR$55, 9, FALSE), D411=9, VLOOKUP(H411, Priv_Workers!$B$2:$AR$55, 10, FALSE), D411=10, VLOOKUP(H411, Priv_Workers!$B$2:$AR$55, 11, FALSE), D411=11, VLOOKUP(H411, Priv_Workers!$B$2:$AR$55, 12, FALSE), D411=12, VLOOKUP(H411, Priv_Workers!$B$2:$AR$55, 13, FALSE)), C411=2015, _xlfn.IFS(D411=1, VLOOKUP(H411, Priv_Workers!$B$2:$AR$55, 14, FALSE), D411=2, VLOOKUP(H411, Priv_Workers!$B$2:$AR$55, 15, FALSE), D411=3, VLOOKUP(H411, Priv_Workers!$B$2:$AR$55, 16, FALSE), D411=4, VLOOKUP(H411, Priv_Workers!$B$2:$AR$55, 17, FALSE), D411=5, VLOOKUP(H411, Priv_Workers!$B$2:$AR$55, 18, FALSE), D411=6, VLOOKUP(H411, Priv_Workers!$B$2:$AR$55, 19, FALSE), D411=7, VLOOKUP(H411, Priv_Workers!$B$2:$AR$55, 20, FALSE), D411=8, VLOOKUP(H411, Priv_Workers!$B$2:$AR$55, 21, FALSE), D411=9, VLOOKUP(H411, Priv_Workers!$B$2:$AR$55, 22, FALSE), D411=10, VLOOKUP(H411, Priv_Workers!$B$2:$AR$55, 23, FALSE), D411=11, VLOOKUP(H411, Priv_Workers!$B$2:$AR$55, 24, FALSE), D411=12, VLOOKUP(H411, Priv_Workers!$B$2:$AR$55, 25, FALSE)), C411=2016, _xlfn.IFS(D411=1, VLOOKUP(H411, Priv_Workers!$B$2:$AR$55, 26, FALSE), D411=2, VLOOKUP(H411, Priv_Workers!$B$2:$AR$55, 27, FALSE), D411=3, VLOOKUP(H411, Priv_Workers!$B$2:$AR$55, 28, FALSE), D411=4, VLOOKUP(H411, Priv_Workers!$B$2:$AR$55, 29, FALSE), D411=5, VLOOKUP(H411, Priv_Workers!$B$2:$AR$55, 30, FALSE), D411=6, VLOOKUP(H411, Priv_Workers!$B$2:$AR$55, 31, FALSE), D411=7, VLOOKUP(H411, Priv_Workers!$B$2:$AR$55, 32, FALSE), D411=8, VLOOKUP(H411, Priv_Workers!$B$2:$AR$55, 33, FALSE), D411=9, VLOOKUP(H411, Priv_Workers!$B$2:$AR$55, 34, FALSE), D411=10, VLOOKUP(H411, Priv_Workers!$B$2:$AR$55, 35, FALSE), D411=11, VLOOKUP(H411, Priv_Workers!$B$2:$AR$55, 36, FALSE), D411=12, VLOOKUP(H411, Priv_Workers!$B$2:$AR$55, 37, FALSE)), C411=2017, _xlfn.IFS(D411=1, VLOOKUP(H411, Priv_Workers!$B$2:$AR$55, 38, FALSE), D411=2, VLOOKUP(H411, Priv_Workers!$B$2:$AR$55, 39, FALSE), D411=3, VLOOKUP(H411, Priv_Workers!$B$2:$AR$55, 40, FALSE), D411=4, VLOOKUP(H411, Priv_Workers!$B$2:$AR$55, 41, FALSE), D411=5, VLOOKUP(H411, Priv_Workers!$B$2:$AR$55, 42, FALSE), D411=6, VLOOKUP(H411, Priv_Workers!$B$2:$AR$55, 43)))</f>
        <v>#N/A</v>
      </c>
      <c r="X411" s="15" t="e">
        <f t="shared" si="51"/>
        <v>#N/A</v>
      </c>
      <c r="Y411" s="8" t="e">
        <f>_xlfn.IFS(C411=2014, _xlfn.IFS(E411=1, VLOOKUP(H411, Wage_Info!$B$2:$AD$55, 2, FALSE), E411=2, VLOOKUP(H411, Wage_Info!$B$2:$AD$55, 3, FALSE), E411=3, VLOOKUP(H411, Wage_Info!$B$2:$AD$55, 4, FALSE), E411=4, VLOOKUP(H411, Wage_Info!$B$2:$AD$55, 5, FALSE)), C411=2015, _xlfn.IFS(E411=1, VLOOKUP(H411, Wage_Info!$B$2:$AD$55, 6, FALSE), E411=2, VLOOKUP(H411, Wage_Info!$B$2:$AD$55, 7, FALSE), E411=3, VLOOKUP(H411, Wage_Info!$B$2:$AD$55, 8, FALSE), E411=4, VLOOKUP(H411, Wage_Info!$B$2:$AD$55, 9, FALSE)), C411=2016, _xlfn.IFS(E411=1, VLOOKUP(H411, Wage_Info!$B$2:$AD$55, 10, FALSE), E411=2, VLOOKUP(H411, Wage_Info!$B$2:$AD$55, 11, FALSE), E411=3, VLOOKUP(H411, Wage_Info!$B$2:$AD$55, 12, FALSE), E411=4, VLOOKUP(H411, Wage_Info!$B$2:$AD$55, 13, FALSE)), C411=2017, _xlfn.IFS(E411=1, VLOOKUP(H411, Wage_Info!$B$2:$AD$55, 14, FALSE), E411=2, VLOOKUP(H411, Wage_Info!$B$2:$AD$55, 15, FALSE)))</f>
        <v>#N/A</v>
      </c>
      <c r="Z411" s="8" t="e">
        <f>_xlfn.IFS(C411=2014, _xlfn.IFS(E411=1, VLOOKUP(H411, Wage_Info!$B$2:$AD$55, 16, FALSE), E411=2, VLOOKUP(H411, Wage_Info!$B$2:$AD$55, 17, FALSE), E411=3, VLOOKUP(H411, Wage_Info!$B$2:$AD$55, 18, FALSE), E411=4, VLOOKUP(H411, Wage_Info!$B$2:$AD$55, 19, FALSE)), C411=2015, _xlfn.IFS(E411=1, VLOOKUP(H411, Wage_Info!$B$2:$AD$55, 20, FALSE), E411=2, VLOOKUP(H411, Wage_Info!$B$2:$AD$55, 21, FALSE), E411=3, VLOOKUP(H411, Wage_Info!$B$2:$AD$55, 22, FALSE), E411=4, VLOOKUP(H411, Wage_Info!$B$2:$AD$55, 23, FALSE)), C411=2016, _xlfn.IFS(E411=1, VLOOKUP(H411, Wage_Info!$B$2:$AD$55, 24, FALSE), E411=2, VLOOKUP(H411, Wage_Info!$B$2:$AD$55, 25, FALSE), E411=3, VLOOKUP(H411, Wage_Info!$B$2:$AD$55, 26, FALSE), E411=4, VLOOKUP(H411, Wage_Info!$B$2:$AD$55, 27, FALSE)), C411=2017, _xlfn.IFS(E411=1, VLOOKUP(H411, Wage_Info!$B$2:$AD$55, 28, FALSE), E411=2, VLOOKUP(H411, Wage_Info!$B$2:$AD$55, 29, FALSE)))</f>
        <v>#N/A</v>
      </c>
      <c r="AA411" s="16" t="e">
        <f t="shared" si="52"/>
        <v>#N/A</v>
      </c>
      <c r="AB411">
        <f>Key!C75</f>
        <v>1</v>
      </c>
      <c r="AC411">
        <f t="shared" si="53"/>
        <v>0</v>
      </c>
      <c r="AD411">
        <f t="shared" si="54"/>
        <v>0</v>
      </c>
      <c r="AE411">
        <f t="shared" si="55"/>
        <v>0</v>
      </c>
    </row>
    <row r="412" spans="1:31" x14ac:dyDescent="0.3">
      <c r="A412">
        <v>87</v>
      </c>
      <c r="B412">
        <v>87</v>
      </c>
      <c r="E412" t="e">
        <f t="shared" si="48"/>
        <v>#N/A</v>
      </c>
      <c r="F412">
        <v>2016</v>
      </c>
      <c r="G412" t="s">
        <v>187</v>
      </c>
      <c r="H412" s="13">
        <f>VALUE(IF(G412="foreign",53,SUBSTITUTE(G412,G412,VLOOKUP(G412,Key!$F$2:$G$55,2,))))</f>
        <v>53</v>
      </c>
      <c r="I412" t="s">
        <v>186</v>
      </c>
      <c r="J412">
        <f>VALUE(_xlfn.IFS(I412="foreign",53,I412="fictional",54,NOT(OR(I412="foreign",I412="fictional")),SUBSTITUTE(I412,I412,VLOOKUP(I412,Key!$F$2:$G$55,2,))))</f>
        <v>54</v>
      </c>
      <c r="K412">
        <f t="shared" si="49"/>
        <v>0</v>
      </c>
      <c r="L412">
        <f>VLOOKUP(H412, Key!$G$2:$J$54, 2)</f>
        <v>0</v>
      </c>
      <c r="M412">
        <f>VLOOKUP(J412, Key!$G$2:$J$54, 2)</f>
        <v>0</v>
      </c>
      <c r="N412">
        <f>VLOOKUP("*"&amp;G412&amp;"*",Key!$M$2:$N$6,2,FALSE)</f>
        <v>0</v>
      </c>
      <c r="O412">
        <f>VLOOKUP("*"&amp;G412&amp;"*",Key!$Q$2:$R$11,2,FALSE)</f>
        <v>0</v>
      </c>
      <c r="P412">
        <v>2895</v>
      </c>
      <c r="Q412" s="8">
        <v>40000000</v>
      </c>
      <c r="R412" t="s">
        <v>174</v>
      </c>
      <c r="S412">
        <f>VLOOKUP(R412, Key!$T$2:$U$11, 2, FALSE)</f>
        <v>1</v>
      </c>
      <c r="T412">
        <f t="shared" si="50"/>
        <v>0</v>
      </c>
      <c r="U412">
        <f>_xlfn.IFS(F412=2017, VLOOKUP(H412, 'State Pop'!$B$2:$F$55,5),F412=2016, VLOOKUP(H412, 'State Pop'!$B$2:$F$55,4), F412=2015, VLOOKUP(H412, 'State Pop'!$B$2:$F$55,3), F412=2014, VLOOKUP(H412, 'State Pop'!$B$2:$F$55,2))</f>
        <v>0</v>
      </c>
      <c r="V412" t="e">
        <f>_xlfn.IFS(C421=2014, _xlfn.IFS(D421=1, VLOOKUP(H412, Film_Workers!$B$2:$AR$55, 2, FALSE), D421=2, VLOOKUP(H412, Film_Workers!$B$2:$AR$55, 3, FALSE), D421=3, VLOOKUP(H412, Film_Workers!$B$2:$AR$55, 4, FALSE), D421=4, VLOOKUP(H412, Film_Workers!$B$2:$AR$55, 5, FALSE), D421=5, VLOOKUP(H412, Film_Workers!$B$2:$AR$55, 6, FALSE), D421=6, VLOOKUP(H412, Film_Workers!$B$2:$AR$55, 7, FALSE), D421=7, VLOOKUP(H412, Film_Workers!$B$2:$AR$55, 8, FALSE), D421=8, VLOOKUP(H412, Film_Workers!$B$2:$AR$55, 9, FALSE), D421=9, VLOOKUP(H412, Film_Workers!$B$2:$AR$55, 10, FALSE), D421=10, VLOOKUP(H412, Film_Workers!$B$2:$AR$55, 11, FALSE), D421=11, VLOOKUP(H412, Film_Workers!$B$2:$AR$55, 12, FALSE), D421=12, VLOOKUP(H412, Film_Workers!$B$2:$AR$55, 13, FALSE)), C421=2015, _xlfn.IFS(D421=1, VLOOKUP(H412, Film_Workers!$B$2:$AR$55, 14, FALSE), D421=2, VLOOKUP(H412, Film_Workers!$B$2:$AR$55, 15, FALSE), D421=3, VLOOKUP(H412, Film_Workers!$B$2:$AR$55, 16, FALSE), D421=4, VLOOKUP(H412, Film_Workers!$B$2:$AR$55, 17, FALSE), D421=5, VLOOKUP(H412, Film_Workers!$B$2:$AR$55, 18, FALSE), D421=6, VLOOKUP(H412, Film_Workers!$B$2:$AR$55, 19, FALSE), D421=7, VLOOKUP(H412, Film_Workers!$B$2:$AR$55, 20, FALSE), D421=8, VLOOKUP(H412, Film_Workers!$B$2:$AR$55, 21, FALSE), D421=9, VLOOKUP(H412, Film_Workers!$B$2:$AR$55, 22, FALSE), D421=10, VLOOKUP(H412, Film_Workers!$B$2:$AR$55, 23, FALSE), D421=11, VLOOKUP(H412, Film_Workers!$B$2:$AR$55, 24, FALSE), D421=12, VLOOKUP(H412, Film_Workers!$B$2:$AR$55, 25, FALSE)), C421=2016, _xlfn.IFS(D421=1, VLOOKUP(H412, Film_Workers!$B$2:$AR$55, 26, FALSE), D421=2, VLOOKUP(H412, Film_Workers!$B$2:$AR$55, 27, FALSE), D421=3, VLOOKUP(H412, Film_Workers!$B$2:$AR$55, 28, FALSE), D421=4, VLOOKUP(H412, Film_Workers!$B$2:$AR$55, 29, FALSE), D421=5, VLOOKUP(H412, Film_Workers!$B$2:$AR$55, 30, FALSE), D421=6, VLOOKUP(H412, Film_Workers!$B$2:$AR$55, 31, FALSE), D421=7, VLOOKUP(H412, Film_Workers!$B$2:$AR$55, 32, FALSE), D421=8, VLOOKUP(H412, Film_Workers!$B$2:$AR$55, 33, FALSE), D421=9, VLOOKUP(H412, Film_Workers!$B$2:$AR$55, 34, FALSE), D421=10, VLOOKUP(H412, Film_Workers!$B$2:$AR$55, 35, FALSE), D421=11, VLOOKUP(H412, Film_Workers!$B$2:$AR$55, 36, FALSE), D421=12, VLOOKUP(H412, Film_Workers!$B$2:$AR$55, 37, FALSE)), C421=2017, _xlfn.IFS(D421=1, VLOOKUP(H412, Film_Workers!$B$2:$AR$55, 38, FALSE), D421=2, VLOOKUP(H412, Film_Workers!$B$2:$AR$55, 39, FALSE), D421=3, VLOOKUP(H412, Film_Workers!$B$2:$AR$55, 40, FALSE), D421=4, VLOOKUP(H412, Film_Workers!$B$2:$AR$55, 41, FALSE), D421=5, VLOOKUP(H412, Film_Workers!$B$2:$AR$55, 42, FALSE), D421=6, VLOOKUP(H412, Film_Workers!$B$2:$AR$55, 43)))</f>
        <v>#N/A</v>
      </c>
      <c r="W412" t="e">
        <f>_xlfn.IFS(C412=2014, _xlfn.IFS(D412=1, VLOOKUP(H412, Priv_Workers!$B$2:$AR$55, 2, FALSE), D412=2, VLOOKUP(H412, Priv_Workers!$B$2:$AR$55, 3, FALSE), D412=3, VLOOKUP(H412, Priv_Workers!$B$2:$AR$55, 4, FALSE), D412=4, VLOOKUP(H412, Priv_Workers!$B$2:$AR$55, 5, FALSE), D412=5, VLOOKUP(H412, Priv_Workers!$B$2:$AR$55, 6, FALSE), D412=6, VLOOKUP(H412, Priv_Workers!$B$2:$AR$55, 7, FALSE), D412=7, VLOOKUP(H412, Priv_Workers!$B$2:$AR$55, 8, FALSE), D412=8, VLOOKUP(H412, Priv_Workers!$B$2:$AR$55, 9, FALSE), D412=9, VLOOKUP(H412, Priv_Workers!$B$2:$AR$55, 10, FALSE), D412=10, VLOOKUP(H412, Priv_Workers!$B$2:$AR$55, 11, FALSE), D412=11, VLOOKUP(H412, Priv_Workers!$B$2:$AR$55, 12, FALSE), D412=12, VLOOKUP(H412, Priv_Workers!$B$2:$AR$55, 13, FALSE)), C412=2015, _xlfn.IFS(D412=1, VLOOKUP(H412, Priv_Workers!$B$2:$AR$55, 14, FALSE), D412=2, VLOOKUP(H412, Priv_Workers!$B$2:$AR$55, 15, FALSE), D412=3, VLOOKUP(H412, Priv_Workers!$B$2:$AR$55, 16, FALSE), D412=4, VLOOKUP(H412, Priv_Workers!$B$2:$AR$55, 17, FALSE), D412=5, VLOOKUP(H412, Priv_Workers!$B$2:$AR$55, 18, FALSE), D412=6, VLOOKUP(H412, Priv_Workers!$B$2:$AR$55, 19, FALSE), D412=7, VLOOKUP(H412, Priv_Workers!$B$2:$AR$55, 20, FALSE), D412=8, VLOOKUP(H412, Priv_Workers!$B$2:$AR$55, 21, FALSE), D412=9, VLOOKUP(H412, Priv_Workers!$B$2:$AR$55, 22, FALSE), D412=10, VLOOKUP(H412, Priv_Workers!$B$2:$AR$55, 23, FALSE), D412=11, VLOOKUP(H412, Priv_Workers!$B$2:$AR$55, 24, FALSE), D412=12, VLOOKUP(H412, Priv_Workers!$B$2:$AR$55, 25, FALSE)), C412=2016, _xlfn.IFS(D412=1, VLOOKUP(H412, Priv_Workers!$B$2:$AR$55, 26, FALSE), D412=2, VLOOKUP(H412, Priv_Workers!$B$2:$AR$55, 27, FALSE), D412=3, VLOOKUP(H412, Priv_Workers!$B$2:$AR$55, 28, FALSE), D412=4, VLOOKUP(H412, Priv_Workers!$B$2:$AR$55, 29, FALSE), D412=5, VLOOKUP(H412, Priv_Workers!$B$2:$AR$55, 30, FALSE), D412=6, VLOOKUP(H412, Priv_Workers!$B$2:$AR$55, 31, FALSE), D412=7, VLOOKUP(H412, Priv_Workers!$B$2:$AR$55, 32, FALSE), D412=8, VLOOKUP(H412, Priv_Workers!$B$2:$AR$55, 33, FALSE), D412=9, VLOOKUP(H412, Priv_Workers!$B$2:$AR$55, 34, FALSE), D412=10, VLOOKUP(H412, Priv_Workers!$B$2:$AR$55, 35, FALSE), D412=11, VLOOKUP(H412, Priv_Workers!$B$2:$AR$55, 36, FALSE), D412=12, VLOOKUP(H412, Priv_Workers!$B$2:$AR$55, 37, FALSE)), C412=2017, _xlfn.IFS(D412=1, VLOOKUP(H412, Priv_Workers!$B$2:$AR$55, 38, FALSE), D412=2, VLOOKUP(H412, Priv_Workers!$B$2:$AR$55, 39, FALSE), D412=3, VLOOKUP(H412, Priv_Workers!$B$2:$AR$55, 40, FALSE), D412=4, VLOOKUP(H412, Priv_Workers!$B$2:$AR$55, 41, FALSE), D412=5, VLOOKUP(H412, Priv_Workers!$B$2:$AR$55, 42, FALSE), D412=6, VLOOKUP(H412, Priv_Workers!$B$2:$AR$55, 43)))</f>
        <v>#N/A</v>
      </c>
      <c r="X412" s="15" t="e">
        <f t="shared" si="51"/>
        <v>#N/A</v>
      </c>
      <c r="Y412" s="8" t="e">
        <f>_xlfn.IFS(C412=2014, _xlfn.IFS(E412=1, VLOOKUP(H412, Wage_Info!$B$2:$AD$55, 2, FALSE), E412=2, VLOOKUP(H412, Wage_Info!$B$2:$AD$55, 3, FALSE), E412=3, VLOOKUP(H412, Wage_Info!$B$2:$AD$55, 4, FALSE), E412=4, VLOOKUP(H412, Wage_Info!$B$2:$AD$55, 5, FALSE)), C412=2015, _xlfn.IFS(E412=1, VLOOKUP(H412, Wage_Info!$B$2:$AD$55, 6, FALSE), E412=2, VLOOKUP(H412, Wage_Info!$B$2:$AD$55, 7, FALSE), E412=3, VLOOKUP(H412, Wage_Info!$B$2:$AD$55, 8, FALSE), E412=4, VLOOKUP(H412, Wage_Info!$B$2:$AD$55, 9, FALSE)), C412=2016, _xlfn.IFS(E412=1, VLOOKUP(H412, Wage_Info!$B$2:$AD$55, 10, FALSE), E412=2, VLOOKUP(H412, Wage_Info!$B$2:$AD$55, 11, FALSE), E412=3, VLOOKUP(H412, Wage_Info!$B$2:$AD$55, 12, FALSE), E412=4, VLOOKUP(H412, Wage_Info!$B$2:$AD$55, 13, FALSE)), C412=2017, _xlfn.IFS(E412=1, VLOOKUP(H412, Wage_Info!$B$2:$AD$55, 14, FALSE), E412=2, VLOOKUP(H412, Wage_Info!$B$2:$AD$55, 15, FALSE)))</f>
        <v>#N/A</v>
      </c>
      <c r="Z412" s="8" t="e">
        <f>_xlfn.IFS(C412=2014, _xlfn.IFS(E412=1, VLOOKUP(H412, Wage_Info!$B$2:$AD$55, 16, FALSE), E412=2, VLOOKUP(H412, Wage_Info!$B$2:$AD$55, 17, FALSE), E412=3, VLOOKUP(H412, Wage_Info!$B$2:$AD$55, 18, FALSE), E412=4, VLOOKUP(H412, Wage_Info!$B$2:$AD$55, 19, FALSE)), C412=2015, _xlfn.IFS(E412=1, VLOOKUP(H412, Wage_Info!$B$2:$AD$55, 20, FALSE), E412=2, VLOOKUP(H412, Wage_Info!$B$2:$AD$55, 21, FALSE), E412=3, VLOOKUP(H412, Wage_Info!$B$2:$AD$55, 22, FALSE), E412=4, VLOOKUP(H412, Wage_Info!$B$2:$AD$55, 23, FALSE)), C412=2016, _xlfn.IFS(E412=1, VLOOKUP(H412, Wage_Info!$B$2:$AD$55, 24, FALSE), E412=2, VLOOKUP(H412, Wage_Info!$B$2:$AD$55, 25, FALSE), E412=3, VLOOKUP(H412, Wage_Info!$B$2:$AD$55, 26, FALSE), E412=4, VLOOKUP(H412, Wage_Info!$B$2:$AD$55, 27, FALSE)), C412=2017, _xlfn.IFS(E412=1, VLOOKUP(H412, Wage_Info!$B$2:$AD$55, 28, FALSE), E412=2, VLOOKUP(H412, Wage_Info!$B$2:$AD$55, 29, FALSE)))</f>
        <v>#N/A</v>
      </c>
      <c r="AA412" s="16" t="e">
        <f t="shared" si="52"/>
        <v>#N/A</v>
      </c>
      <c r="AB412">
        <f>Key!C88</f>
        <v>0</v>
      </c>
      <c r="AC412">
        <f t="shared" si="53"/>
        <v>0</v>
      </c>
      <c r="AD412">
        <f t="shared" si="54"/>
        <v>0</v>
      </c>
      <c r="AE412">
        <f t="shared" si="55"/>
        <v>0</v>
      </c>
    </row>
    <row r="413" spans="1:31" x14ac:dyDescent="0.3">
      <c r="A413">
        <v>100</v>
      </c>
      <c r="B413">
        <v>100</v>
      </c>
      <c r="E413" t="e">
        <f t="shared" si="48"/>
        <v>#N/A</v>
      </c>
      <c r="F413">
        <v>2016</v>
      </c>
      <c r="G413" t="s">
        <v>297</v>
      </c>
      <c r="H413" s="13">
        <f>VALUE(IF(G413="foreign",53,SUBSTITUTE(G413,G413,VLOOKUP(G413,Key!$F$2:$G$55,2,))))</f>
        <v>39</v>
      </c>
      <c r="I413" t="s">
        <v>297</v>
      </c>
      <c r="J413">
        <f>VALUE(_xlfn.IFS(I413="foreign",53,I413="fictional",54,NOT(OR(I413="foreign",I413="fictional")),SUBSTITUTE(I413,I413,VLOOKUP(I413,Key!$F$2:$G$55,2,))))</f>
        <v>39</v>
      </c>
      <c r="K413">
        <f t="shared" si="49"/>
        <v>1</v>
      </c>
      <c r="L413">
        <f>VLOOKUP(H413, Key!$G$2:$J$54, 2)</f>
        <v>4</v>
      </c>
      <c r="M413">
        <f>VLOOKUP(J413, Key!$G$2:$J$54, 2)</f>
        <v>4</v>
      </c>
      <c r="N413">
        <f>VLOOKUP("*"&amp;G413&amp;"*",Key!$M$2:$N$6,2,FALSE)</f>
        <v>2</v>
      </c>
      <c r="O413">
        <f>VLOOKUP("*"&amp;G413&amp;"*",Key!$Q$2:$R$11,2,FALSE)</f>
        <v>3</v>
      </c>
      <c r="P413">
        <v>2567</v>
      </c>
      <c r="Q413" s="8">
        <v>9900000</v>
      </c>
      <c r="R413" t="s">
        <v>174</v>
      </c>
      <c r="S413">
        <f>VLOOKUP(R413, Key!$T$2:$U$11, 2, FALSE)</f>
        <v>1</v>
      </c>
      <c r="T413">
        <f t="shared" si="50"/>
        <v>0</v>
      </c>
      <c r="U413">
        <f>_xlfn.IFS(F413=2017, VLOOKUP(H413, 'State Pop'!$B$2:$F$55,5),F413=2016, VLOOKUP(H413, 'State Pop'!$B$2:$F$55,4), F413=2015, VLOOKUP(H413, 'State Pop'!$B$2:$F$55,3), F413=2014, VLOOKUP(H413, 'State Pop'!$B$2:$F$55,2))</f>
        <v>12787085</v>
      </c>
      <c r="V413" t="e">
        <f>_xlfn.IFS(C422=2014, _xlfn.IFS(D422=1, VLOOKUP(H413, Film_Workers!$B$2:$AR$55, 2, FALSE), D422=2, VLOOKUP(H413, Film_Workers!$B$2:$AR$55, 3, FALSE), D422=3, VLOOKUP(H413, Film_Workers!$B$2:$AR$55, 4, FALSE), D422=4, VLOOKUP(H413, Film_Workers!$B$2:$AR$55, 5, FALSE), D422=5, VLOOKUP(H413, Film_Workers!$B$2:$AR$55, 6, FALSE), D422=6, VLOOKUP(H413, Film_Workers!$B$2:$AR$55, 7, FALSE), D422=7, VLOOKUP(H413, Film_Workers!$B$2:$AR$55, 8, FALSE), D422=8, VLOOKUP(H413, Film_Workers!$B$2:$AR$55, 9, FALSE), D422=9, VLOOKUP(H413, Film_Workers!$B$2:$AR$55, 10, FALSE), D422=10, VLOOKUP(H413, Film_Workers!$B$2:$AR$55, 11, FALSE), D422=11, VLOOKUP(H413, Film_Workers!$B$2:$AR$55, 12, FALSE), D422=12, VLOOKUP(H413, Film_Workers!$B$2:$AR$55, 13, FALSE)), C422=2015, _xlfn.IFS(D422=1, VLOOKUP(H413, Film_Workers!$B$2:$AR$55, 14, FALSE), D422=2, VLOOKUP(H413, Film_Workers!$B$2:$AR$55, 15, FALSE), D422=3, VLOOKUP(H413, Film_Workers!$B$2:$AR$55, 16, FALSE), D422=4, VLOOKUP(H413, Film_Workers!$B$2:$AR$55, 17, FALSE), D422=5, VLOOKUP(H413, Film_Workers!$B$2:$AR$55, 18, FALSE), D422=6, VLOOKUP(H413, Film_Workers!$B$2:$AR$55, 19, FALSE), D422=7, VLOOKUP(H413, Film_Workers!$B$2:$AR$55, 20, FALSE), D422=8, VLOOKUP(H413, Film_Workers!$B$2:$AR$55, 21, FALSE), D422=9, VLOOKUP(H413, Film_Workers!$B$2:$AR$55, 22, FALSE), D422=10, VLOOKUP(H413, Film_Workers!$B$2:$AR$55, 23, FALSE), D422=11, VLOOKUP(H413, Film_Workers!$B$2:$AR$55, 24, FALSE), D422=12, VLOOKUP(H413, Film_Workers!$B$2:$AR$55, 25, FALSE)), C422=2016, _xlfn.IFS(D422=1, VLOOKUP(H413, Film_Workers!$B$2:$AR$55, 26, FALSE), D422=2, VLOOKUP(H413, Film_Workers!$B$2:$AR$55, 27, FALSE), D422=3, VLOOKUP(H413, Film_Workers!$B$2:$AR$55, 28, FALSE), D422=4, VLOOKUP(H413, Film_Workers!$B$2:$AR$55, 29, FALSE), D422=5, VLOOKUP(H413, Film_Workers!$B$2:$AR$55, 30, FALSE), D422=6, VLOOKUP(H413, Film_Workers!$B$2:$AR$55, 31, FALSE), D422=7, VLOOKUP(H413, Film_Workers!$B$2:$AR$55, 32, FALSE), D422=8, VLOOKUP(H413, Film_Workers!$B$2:$AR$55, 33, FALSE), D422=9, VLOOKUP(H413, Film_Workers!$B$2:$AR$55, 34, FALSE), D422=10, VLOOKUP(H413, Film_Workers!$B$2:$AR$55, 35, FALSE), D422=11, VLOOKUP(H413, Film_Workers!$B$2:$AR$55, 36, FALSE), D422=12, VLOOKUP(H413, Film_Workers!$B$2:$AR$55, 37, FALSE)), C422=2017, _xlfn.IFS(D422=1, VLOOKUP(H413, Film_Workers!$B$2:$AR$55, 38, FALSE), D422=2, VLOOKUP(H413, Film_Workers!$B$2:$AR$55, 39, FALSE), D422=3, VLOOKUP(H413, Film_Workers!$B$2:$AR$55, 40, FALSE), D422=4, VLOOKUP(H413, Film_Workers!$B$2:$AR$55, 41, FALSE), D422=5, VLOOKUP(H413, Film_Workers!$B$2:$AR$55, 42, FALSE), D422=6, VLOOKUP(H413, Film_Workers!$B$2:$AR$55, 43)))</f>
        <v>#N/A</v>
      </c>
      <c r="W413" t="e">
        <f>_xlfn.IFS(C413=2014, _xlfn.IFS(D413=1, VLOOKUP(H413, Priv_Workers!$B$2:$AR$55, 2, FALSE), D413=2, VLOOKUP(H413, Priv_Workers!$B$2:$AR$55, 3, FALSE), D413=3, VLOOKUP(H413, Priv_Workers!$B$2:$AR$55, 4, FALSE), D413=4, VLOOKUP(H413, Priv_Workers!$B$2:$AR$55, 5, FALSE), D413=5, VLOOKUP(H413, Priv_Workers!$B$2:$AR$55, 6, FALSE), D413=6, VLOOKUP(H413, Priv_Workers!$B$2:$AR$55, 7, FALSE), D413=7, VLOOKUP(H413, Priv_Workers!$B$2:$AR$55, 8, FALSE), D413=8, VLOOKUP(H413, Priv_Workers!$B$2:$AR$55, 9, FALSE), D413=9, VLOOKUP(H413, Priv_Workers!$B$2:$AR$55, 10, FALSE), D413=10, VLOOKUP(H413, Priv_Workers!$B$2:$AR$55, 11, FALSE), D413=11, VLOOKUP(H413, Priv_Workers!$B$2:$AR$55, 12, FALSE), D413=12, VLOOKUP(H413, Priv_Workers!$B$2:$AR$55, 13, FALSE)), C413=2015, _xlfn.IFS(D413=1, VLOOKUP(H413, Priv_Workers!$B$2:$AR$55, 14, FALSE), D413=2, VLOOKUP(H413, Priv_Workers!$B$2:$AR$55, 15, FALSE), D413=3, VLOOKUP(H413, Priv_Workers!$B$2:$AR$55, 16, FALSE), D413=4, VLOOKUP(H413, Priv_Workers!$B$2:$AR$55, 17, FALSE), D413=5, VLOOKUP(H413, Priv_Workers!$B$2:$AR$55, 18, FALSE), D413=6, VLOOKUP(H413, Priv_Workers!$B$2:$AR$55, 19, FALSE), D413=7, VLOOKUP(H413, Priv_Workers!$B$2:$AR$55, 20, FALSE), D413=8, VLOOKUP(H413, Priv_Workers!$B$2:$AR$55, 21, FALSE), D413=9, VLOOKUP(H413, Priv_Workers!$B$2:$AR$55, 22, FALSE), D413=10, VLOOKUP(H413, Priv_Workers!$B$2:$AR$55, 23, FALSE), D413=11, VLOOKUP(H413, Priv_Workers!$B$2:$AR$55, 24, FALSE), D413=12, VLOOKUP(H413, Priv_Workers!$B$2:$AR$55, 25, FALSE)), C413=2016, _xlfn.IFS(D413=1, VLOOKUP(H413, Priv_Workers!$B$2:$AR$55, 26, FALSE), D413=2, VLOOKUP(H413, Priv_Workers!$B$2:$AR$55, 27, FALSE), D413=3, VLOOKUP(H413, Priv_Workers!$B$2:$AR$55, 28, FALSE), D413=4, VLOOKUP(H413, Priv_Workers!$B$2:$AR$55, 29, FALSE), D413=5, VLOOKUP(H413, Priv_Workers!$B$2:$AR$55, 30, FALSE), D413=6, VLOOKUP(H413, Priv_Workers!$B$2:$AR$55, 31, FALSE), D413=7, VLOOKUP(H413, Priv_Workers!$B$2:$AR$55, 32, FALSE), D413=8, VLOOKUP(H413, Priv_Workers!$B$2:$AR$55, 33, FALSE), D413=9, VLOOKUP(H413, Priv_Workers!$B$2:$AR$55, 34, FALSE), D413=10, VLOOKUP(H413, Priv_Workers!$B$2:$AR$55, 35, FALSE), D413=11, VLOOKUP(H413, Priv_Workers!$B$2:$AR$55, 36, FALSE), D413=12, VLOOKUP(H413, Priv_Workers!$B$2:$AR$55, 37, FALSE)), C413=2017, _xlfn.IFS(D413=1, VLOOKUP(H413, Priv_Workers!$B$2:$AR$55, 38, FALSE), D413=2, VLOOKUP(H413, Priv_Workers!$B$2:$AR$55, 39, FALSE), D413=3, VLOOKUP(H413, Priv_Workers!$B$2:$AR$55, 40, FALSE), D413=4, VLOOKUP(H413, Priv_Workers!$B$2:$AR$55, 41, FALSE), D413=5, VLOOKUP(H413, Priv_Workers!$B$2:$AR$55, 42, FALSE), D413=6, VLOOKUP(H413, Priv_Workers!$B$2:$AR$55, 43)))</f>
        <v>#N/A</v>
      </c>
      <c r="X413" s="15" t="e">
        <f t="shared" si="51"/>
        <v>#N/A</v>
      </c>
      <c r="Y413" s="8" t="e">
        <f>_xlfn.IFS(C413=2014, _xlfn.IFS(E413=1, VLOOKUP(H413, Wage_Info!$B$2:$AD$55, 2, FALSE), E413=2, VLOOKUP(H413, Wage_Info!$B$2:$AD$55, 3, FALSE), E413=3, VLOOKUP(H413, Wage_Info!$B$2:$AD$55, 4, FALSE), E413=4, VLOOKUP(H413, Wage_Info!$B$2:$AD$55, 5, FALSE)), C413=2015, _xlfn.IFS(E413=1, VLOOKUP(H413, Wage_Info!$B$2:$AD$55, 6, FALSE), E413=2, VLOOKUP(H413, Wage_Info!$B$2:$AD$55, 7, FALSE), E413=3, VLOOKUP(H413, Wage_Info!$B$2:$AD$55, 8, FALSE), E413=4, VLOOKUP(H413, Wage_Info!$B$2:$AD$55, 9, FALSE)), C413=2016, _xlfn.IFS(E413=1, VLOOKUP(H413, Wage_Info!$B$2:$AD$55, 10, FALSE), E413=2, VLOOKUP(H413, Wage_Info!$B$2:$AD$55, 11, FALSE), E413=3, VLOOKUP(H413, Wage_Info!$B$2:$AD$55, 12, FALSE), E413=4, VLOOKUP(H413, Wage_Info!$B$2:$AD$55, 13, FALSE)), C413=2017, _xlfn.IFS(E413=1, VLOOKUP(H413, Wage_Info!$B$2:$AD$55, 14, FALSE), E413=2, VLOOKUP(H413, Wage_Info!$B$2:$AD$55, 15, FALSE)))</f>
        <v>#N/A</v>
      </c>
      <c r="Z413" s="8" t="e">
        <f>_xlfn.IFS(C413=2014, _xlfn.IFS(E413=1, VLOOKUP(H413, Wage_Info!$B$2:$AD$55, 16, FALSE), E413=2, VLOOKUP(H413, Wage_Info!$B$2:$AD$55, 17, FALSE), E413=3, VLOOKUP(H413, Wage_Info!$B$2:$AD$55, 18, FALSE), E413=4, VLOOKUP(H413, Wage_Info!$B$2:$AD$55, 19, FALSE)), C413=2015, _xlfn.IFS(E413=1, VLOOKUP(H413, Wage_Info!$B$2:$AD$55, 20, FALSE), E413=2, VLOOKUP(H413, Wage_Info!$B$2:$AD$55, 21, FALSE), E413=3, VLOOKUP(H413, Wage_Info!$B$2:$AD$55, 22, FALSE), E413=4, VLOOKUP(H413, Wage_Info!$B$2:$AD$55, 23, FALSE)), C413=2016, _xlfn.IFS(E413=1, VLOOKUP(H413, Wage_Info!$B$2:$AD$55, 24, FALSE), E413=2, VLOOKUP(H413, Wage_Info!$B$2:$AD$55, 25, FALSE), E413=3, VLOOKUP(H413, Wage_Info!$B$2:$AD$55, 26, FALSE), E413=4, VLOOKUP(H413, Wage_Info!$B$2:$AD$55, 27, FALSE)), C413=2017, _xlfn.IFS(E413=1, VLOOKUP(H413, Wage_Info!$B$2:$AD$55, 28, FALSE), E413=2, VLOOKUP(H413, Wage_Info!$B$2:$AD$55, 29, FALSE)))</f>
        <v>#N/A</v>
      </c>
      <c r="AA413" s="16" t="e">
        <f t="shared" si="52"/>
        <v>#N/A</v>
      </c>
      <c r="AB413">
        <f>Key!C101</f>
        <v>1</v>
      </c>
      <c r="AC413">
        <f t="shared" si="53"/>
        <v>0</v>
      </c>
      <c r="AD413">
        <f t="shared" si="54"/>
        <v>0</v>
      </c>
      <c r="AE413">
        <f t="shared" si="55"/>
        <v>0</v>
      </c>
    </row>
    <row r="414" spans="1:31" x14ac:dyDescent="0.3">
      <c r="A414">
        <v>103</v>
      </c>
      <c r="B414">
        <v>103</v>
      </c>
      <c r="E414" t="e">
        <f t="shared" si="48"/>
        <v>#N/A</v>
      </c>
      <c r="F414">
        <v>2016</v>
      </c>
      <c r="G414" t="s">
        <v>282</v>
      </c>
      <c r="H414" s="13">
        <f>VALUE(IF(G414="foreign",53,SUBSTITUTE(G414,G414,VLOOKUP(G414,Key!$F$2:$G$55,2,))))</f>
        <v>53</v>
      </c>
      <c r="I414" t="s">
        <v>282</v>
      </c>
      <c r="J414">
        <f>VALUE(_xlfn.IFS(I414="foreign",53,I414="fictional",54,NOT(OR(I414="foreign",I414="fictional")),SUBSTITUTE(I414,I414,VLOOKUP(I414,Key!$F$2:$G$55,2,))))</f>
        <v>53</v>
      </c>
      <c r="K414">
        <f t="shared" si="49"/>
        <v>1</v>
      </c>
      <c r="L414">
        <f>VLOOKUP(H414, Key!$G$2:$J$54, 2)</f>
        <v>0</v>
      </c>
      <c r="M414">
        <f>VLOOKUP(J414, Key!$G$2:$J$54, 2)</f>
        <v>0</v>
      </c>
      <c r="N414">
        <f>VLOOKUP("*"&amp;G414&amp;"*",Key!$M$2:$N$6,2,FALSE)</f>
        <v>0</v>
      </c>
      <c r="O414">
        <f>VLOOKUP("*"&amp;G414&amp;"*",Key!$Q$2:$R$11,2,FALSE)</f>
        <v>0</v>
      </c>
      <c r="P414">
        <v>2493</v>
      </c>
      <c r="Q414" s="8">
        <v>13000000</v>
      </c>
      <c r="R414" t="s">
        <v>215</v>
      </c>
      <c r="S414">
        <f>VLOOKUP(R414, Key!$T$2:$U$11, 2, FALSE)</f>
        <v>7</v>
      </c>
      <c r="T414">
        <f t="shared" si="50"/>
        <v>1</v>
      </c>
      <c r="U414">
        <f>_xlfn.IFS(F414=2017, VLOOKUP(H414, 'State Pop'!$B$2:$F$55,5),F414=2016, VLOOKUP(H414, 'State Pop'!$B$2:$F$55,4), F414=2015, VLOOKUP(H414, 'State Pop'!$B$2:$F$55,3), F414=2014, VLOOKUP(H414, 'State Pop'!$B$2:$F$55,2))</f>
        <v>0</v>
      </c>
      <c r="V414" t="e">
        <f>_xlfn.IFS(C423=2014, _xlfn.IFS(D423=1, VLOOKUP(H414, Film_Workers!$B$2:$AR$55, 2, FALSE), D423=2, VLOOKUP(H414, Film_Workers!$B$2:$AR$55, 3, FALSE), D423=3, VLOOKUP(H414, Film_Workers!$B$2:$AR$55, 4, FALSE), D423=4, VLOOKUP(H414, Film_Workers!$B$2:$AR$55, 5, FALSE), D423=5, VLOOKUP(H414, Film_Workers!$B$2:$AR$55, 6, FALSE), D423=6, VLOOKUP(H414, Film_Workers!$B$2:$AR$55, 7, FALSE), D423=7, VLOOKUP(H414, Film_Workers!$B$2:$AR$55, 8, FALSE), D423=8, VLOOKUP(H414, Film_Workers!$B$2:$AR$55, 9, FALSE), D423=9, VLOOKUP(H414, Film_Workers!$B$2:$AR$55, 10, FALSE), D423=10, VLOOKUP(H414, Film_Workers!$B$2:$AR$55, 11, FALSE), D423=11, VLOOKUP(H414, Film_Workers!$B$2:$AR$55, 12, FALSE), D423=12, VLOOKUP(H414, Film_Workers!$B$2:$AR$55, 13, FALSE)), C423=2015, _xlfn.IFS(D423=1, VLOOKUP(H414, Film_Workers!$B$2:$AR$55, 14, FALSE), D423=2, VLOOKUP(H414, Film_Workers!$B$2:$AR$55, 15, FALSE), D423=3, VLOOKUP(H414, Film_Workers!$B$2:$AR$55, 16, FALSE), D423=4, VLOOKUP(H414, Film_Workers!$B$2:$AR$55, 17, FALSE), D423=5, VLOOKUP(H414, Film_Workers!$B$2:$AR$55, 18, FALSE), D423=6, VLOOKUP(H414, Film_Workers!$B$2:$AR$55, 19, FALSE), D423=7, VLOOKUP(H414, Film_Workers!$B$2:$AR$55, 20, FALSE), D423=8, VLOOKUP(H414, Film_Workers!$B$2:$AR$55, 21, FALSE), D423=9, VLOOKUP(H414, Film_Workers!$B$2:$AR$55, 22, FALSE), D423=10, VLOOKUP(H414, Film_Workers!$B$2:$AR$55, 23, FALSE), D423=11, VLOOKUP(H414, Film_Workers!$B$2:$AR$55, 24, FALSE), D423=12, VLOOKUP(H414, Film_Workers!$B$2:$AR$55, 25, FALSE)), C423=2016, _xlfn.IFS(D423=1, VLOOKUP(H414, Film_Workers!$B$2:$AR$55, 26, FALSE), D423=2, VLOOKUP(H414, Film_Workers!$B$2:$AR$55, 27, FALSE), D423=3, VLOOKUP(H414, Film_Workers!$B$2:$AR$55, 28, FALSE), D423=4, VLOOKUP(H414, Film_Workers!$B$2:$AR$55, 29, FALSE), D423=5, VLOOKUP(H414, Film_Workers!$B$2:$AR$55, 30, FALSE), D423=6, VLOOKUP(H414, Film_Workers!$B$2:$AR$55, 31, FALSE), D423=7, VLOOKUP(H414, Film_Workers!$B$2:$AR$55, 32, FALSE), D423=8, VLOOKUP(H414, Film_Workers!$B$2:$AR$55, 33, FALSE), D423=9, VLOOKUP(H414, Film_Workers!$B$2:$AR$55, 34, FALSE), D423=10, VLOOKUP(H414, Film_Workers!$B$2:$AR$55, 35, FALSE), D423=11, VLOOKUP(H414, Film_Workers!$B$2:$AR$55, 36, FALSE), D423=12, VLOOKUP(H414, Film_Workers!$B$2:$AR$55, 37, FALSE)), C423=2017, _xlfn.IFS(D423=1, VLOOKUP(H414, Film_Workers!$B$2:$AR$55, 38, FALSE), D423=2, VLOOKUP(H414, Film_Workers!$B$2:$AR$55, 39, FALSE), D423=3, VLOOKUP(H414, Film_Workers!$B$2:$AR$55, 40, FALSE), D423=4, VLOOKUP(H414, Film_Workers!$B$2:$AR$55, 41, FALSE), D423=5, VLOOKUP(H414, Film_Workers!$B$2:$AR$55, 42, FALSE), D423=6, VLOOKUP(H414, Film_Workers!$B$2:$AR$55, 43)))</f>
        <v>#N/A</v>
      </c>
      <c r="W414" t="e">
        <f>_xlfn.IFS(C414=2014, _xlfn.IFS(D414=1, VLOOKUP(H414, Priv_Workers!$B$2:$AR$55, 2, FALSE), D414=2, VLOOKUP(H414, Priv_Workers!$B$2:$AR$55, 3, FALSE), D414=3, VLOOKUP(H414, Priv_Workers!$B$2:$AR$55, 4, FALSE), D414=4, VLOOKUP(H414, Priv_Workers!$B$2:$AR$55, 5, FALSE), D414=5, VLOOKUP(H414, Priv_Workers!$B$2:$AR$55, 6, FALSE), D414=6, VLOOKUP(H414, Priv_Workers!$B$2:$AR$55, 7, FALSE), D414=7, VLOOKUP(H414, Priv_Workers!$B$2:$AR$55, 8, FALSE), D414=8, VLOOKUP(H414, Priv_Workers!$B$2:$AR$55, 9, FALSE), D414=9, VLOOKUP(H414, Priv_Workers!$B$2:$AR$55, 10, FALSE), D414=10, VLOOKUP(H414, Priv_Workers!$B$2:$AR$55, 11, FALSE), D414=11, VLOOKUP(H414, Priv_Workers!$B$2:$AR$55, 12, FALSE), D414=12, VLOOKUP(H414, Priv_Workers!$B$2:$AR$55, 13, FALSE)), C414=2015, _xlfn.IFS(D414=1, VLOOKUP(H414, Priv_Workers!$B$2:$AR$55, 14, FALSE), D414=2, VLOOKUP(H414, Priv_Workers!$B$2:$AR$55, 15, FALSE), D414=3, VLOOKUP(H414, Priv_Workers!$B$2:$AR$55, 16, FALSE), D414=4, VLOOKUP(H414, Priv_Workers!$B$2:$AR$55, 17, FALSE), D414=5, VLOOKUP(H414, Priv_Workers!$B$2:$AR$55, 18, FALSE), D414=6, VLOOKUP(H414, Priv_Workers!$B$2:$AR$55, 19, FALSE), D414=7, VLOOKUP(H414, Priv_Workers!$B$2:$AR$55, 20, FALSE), D414=8, VLOOKUP(H414, Priv_Workers!$B$2:$AR$55, 21, FALSE), D414=9, VLOOKUP(H414, Priv_Workers!$B$2:$AR$55, 22, FALSE), D414=10, VLOOKUP(H414, Priv_Workers!$B$2:$AR$55, 23, FALSE), D414=11, VLOOKUP(H414, Priv_Workers!$B$2:$AR$55, 24, FALSE), D414=12, VLOOKUP(H414, Priv_Workers!$B$2:$AR$55, 25, FALSE)), C414=2016, _xlfn.IFS(D414=1, VLOOKUP(H414, Priv_Workers!$B$2:$AR$55, 26, FALSE), D414=2, VLOOKUP(H414, Priv_Workers!$B$2:$AR$55, 27, FALSE), D414=3, VLOOKUP(H414, Priv_Workers!$B$2:$AR$55, 28, FALSE), D414=4, VLOOKUP(H414, Priv_Workers!$B$2:$AR$55, 29, FALSE), D414=5, VLOOKUP(H414, Priv_Workers!$B$2:$AR$55, 30, FALSE), D414=6, VLOOKUP(H414, Priv_Workers!$B$2:$AR$55, 31, FALSE), D414=7, VLOOKUP(H414, Priv_Workers!$B$2:$AR$55, 32, FALSE), D414=8, VLOOKUP(H414, Priv_Workers!$B$2:$AR$55, 33, FALSE), D414=9, VLOOKUP(H414, Priv_Workers!$B$2:$AR$55, 34, FALSE), D414=10, VLOOKUP(H414, Priv_Workers!$B$2:$AR$55, 35, FALSE), D414=11, VLOOKUP(H414, Priv_Workers!$B$2:$AR$55, 36, FALSE), D414=12, VLOOKUP(H414, Priv_Workers!$B$2:$AR$55, 37, FALSE)), C414=2017, _xlfn.IFS(D414=1, VLOOKUP(H414, Priv_Workers!$B$2:$AR$55, 38, FALSE), D414=2, VLOOKUP(H414, Priv_Workers!$B$2:$AR$55, 39, FALSE), D414=3, VLOOKUP(H414, Priv_Workers!$B$2:$AR$55, 40, FALSE), D414=4, VLOOKUP(H414, Priv_Workers!$B$2:$AR$55, 41, FALSE), D414=5, VLOOKUP(H414, Priv_Workers!$B$2:$AR$55, 42, FALSE), D414=6, VLOOKUP(H414, Priv_Workers!$B$2:$AR$55, 43)))</f>
        <v>#N/A</v>
      </c>
      <c r="X414" s="15" t="e">
        <f t="shared" si="51"/>
        <v>#N/A</v>
      </c>
      <c r="Y414" s="8" t="e">
        <f>_xlfn.IFS(C414=2014, _xlfn.IFS(E414=1, VLOOKUP(H414, Wage_Info!$B$2:$AD$55, 2, FALSE), E414=2, VLOOKUP(H414, Wage_Info!$B$2:$AD$55, 3, FALSE), E414=3, VLOOKUP(H414, Wage_Info!$B$2:$AD$55, 4, FALSE), E414=4, VLOOKUP(H414, Wage_Info!$B$2:$AD$55, 5, FALSE)), C414=2015, _xlfn.IFS(E414=1, VLOOKUP(H414, Wage_Info!$B$2:$AD$55, 6, FALSE), E414=2, VLOOKUP(H414, Wage_Info!$B$2:$AD$55, 7, FALSE), E414=3, VLOOKUP(H414, Wage_Info!$B$2:$AD$55, 8, FALSE), E414=4, VLOOKUP(H414, Wage_Info!$B$2:$AD$55, 9, FALSE)), C414=2016, _xlfn.IFS(E414=1, VLOOKUP(H414, Wage_Info!$B$2:$AD$55, 10, FALSE), E414=2, VLOOKUP(H414, Wage_Info!$B$2:$AD$55, 11, FALSE), E414=3, VLOOKUP(H414, Wage_Info!$B$2:$AD$55, 12, FALSE), E414=4, VLOOKUP(H414, Wage_Info!$B$2:$AD$55, 13, FALSE)), C414=2017, _xlfn.IFS(E414=1, VLOOKUP(H414, Wage_Info!$B$2:$AD$55, 14, FALSE), E414=2, VLOOKUP(H414, Wage_Info!$B$2:$AD$55, 15, FALSE)))</f>
        <v>#N/A</v>
      </c>
      <c r="Z414" s="8" t="e">
        <f>_xlfn.IFS(C414=2014, _xlfn.IFS(E414=1, VLOOKUP(H414, Wage_Info!$B$2:$AD$55, 16, FALSE), E414=2, VLOOKUP(H414, Wage_Info!$B$2:$AD$55, 17, FALSE), E414=3, VLOOKUP(H414, Wage_Info!$B$2:$AD$55, 18, FALSE), E414=4, VLOOKUP(H414, Wage_Info!$B$2:$AD$55, 19, FALSE)), C414=2015, _xlfn.IFS(E414=1, VLOOKUP(H414, Wage_Info!$B$2:$AD$55, 20, FALSE), E414=2, VLOOKUP(H414, Wage_Info!$B$2:$AD$55, 21, FALSE), E414=3, VLOOKUP(H414, Wage_Info!$B$2:$AD$55, 22, FALSE), E414=4, VLOOKUP(H414, Wage_Info!$B$2:$AD$55, 23, FALSE)), C414=2016, _xlfn.IFS(E414=1, VLOOKUP(H414, Wage_Info!$B$2:$AD$55, 24, FALSE), E414=2, VLOOKUP(H414, Wage_Info!$B$2:$AD$55, 25, FALSE), E414=3, VLOOKUP(H414, Wage_Info!$B$2:$AD$55, 26, FALSE), E414=4, VLOOKUP(H414, Wage_Info!$B$2:$AD$55, 27, FALSE)), C414=2017, _xlfn.IFS(E414=1, VLOOKUP(H414, Wage_Info!$B$2:$AD$55, 28, FALSE), E414=2, VLOOKUP(H414, Wage_Info!$B$2:$AD$55, 29, FALSE)))</f>
        <v>#N/A</v>
      </c>
      <c r="AA414" s="16" t="e">
        <f t="shared" si="52"/>
        <v>#N/A</v>
      </c>
      <c r="AB414">
        <f>Key!C104</f>
        <v>0</v>
      </c>
      <c r="AC414">
        <f t="shared" si="53"/>
        <v>0</v>
      </c>
      <c r="AD414">
        <f t="shared" si="54"/>
        <v>0</v>
      </c>
      <c r="AE414">
        <f t="shared" si="55"/>
        <v>0</v>
      </c>
    </row>
    <row r="415" spans="1:31" x14ac:dyDescent="0.3">
      <c r="A415">
        <v>107</v>
      </c>
      <c r="B415">
        <v>107</v>
      </c>
      <c r="E415" t="e">
        <f t="shared" si="48"/>
        <v>#N/A</v>
      </c>
      <c r="F415">
        <v>2016</v>
      </c>
      <c r="G415" t="s">
        <v>282</v>
      </c>
      <c r="H415" s="13">
        <f>VALUE(IF(G415="foreign",53,SUBSTITUTE(G415,G415,VLOOKUP(G415,Key!$F$2:$G$55,2,))))</f>
        <v>53</v>
      </c>
      <c r="I415" t="s">
        <v>42</v>
      </c>
      <c r="J415">
        <f>VALUE(_xlfn.IFS(I415="foreign",53,I415="fictional",54,NOT(OR(I415="foreign",I415="fictional")),SUBSTITUTE(I415,I415,VLOOKUP(I415,Key!$F$2:$G$55,2,))))</f>
        <v>33</v>
      </c>
      <c r="K415">
        <f t="shared" si="49"/>
        <v>0</v>
      </c>
      <c r="L415">
        <f>VLOOKUP(H415, Key!$G$2:$J$54, 2)</f>
        <v>0</v>
      </c>
      <c r="M415">
        <f>VLOOKUP(J415, Key!$G$2:$J$54, 2)</f>
        <v>3</v>
      </c>
      <c r="N415">
        <f>VLOOKUP("*"&amp;G415&amp;"*",Key!$M$2:$N$6,2,FALSE)</f>
        <v>0</v>
      </c>
      <c r="O415">
        <f>VLOOKUP("*"&amp;G415&amp;"*",Key!$Q$2:$R$11,2,FALSE)</f>
        <v>0</v>
      </c>
      <c r="P415">
        <v>2411</v>
      </c>
      <c r="Q415" s="8">
        <v>18000000</v>
      </c>
      <c r="R415" t="s">
        <v>215</v>
      </c>
      <c r="S415">
        <f>VLOOKUP(R415, Key!$T$2:$U$13, 2, FALSE)</f>
        <v>7</v>
      </c>
      <c r="T415">
        <f t="shared" si="50"/>
        <v>1</v>
      </c>
      <c r="U415">
        <f>_xlfn.IFS(F415=2017, VLOOKUP(H415, 'State Pop'!$B$2:$F$55,5),F415=2016, VLOOKUP(H415, 'State Pop'!$B$2:$F$55,4), F415=2015, VLOOKUP(H415, 'State Pop'!$B$2:$F$55,3), F415=2014, VLOOKUP(H415, 'State Pop'!$B$2:$F$55,2))</f>
        <v>0</v>
      </c>
      <c r="V415" t="e">
        <f>_xlfn.IFS(C424=2014, _xlfn.IFS(D424=1, VLOOKUP(H415, Film_Workers!$B$2:$AR$55, 2, FALSE), D424=2, VLOOKUP(H415, Film_Workers!$B$2:$AR$55, 3, FALSE), D424=3, VLOOKUP(H415, Film_Workers!$B$2:$AR$55, 4, FALSE), D424=4, VLOOKUP(H415, Film_Workers!$B$2:$AR$55, 5, FALSE), D424=5, VLOOKUP(H415, Film_Workers!$B$2:$AR$55, 6, FALSE), D424=6, VLOOKUP(H415, Film_Workers!$B$2:$AR$55, 7, FALSE), D424=7, VLOOKUP(H415, Film_Workers!$B$2:$AR$55, 8, FALSE), D424=8, VLOOKUP(H415, Film_Workers!$B$2:$AR$55, 9, FALSE), D424=9, VLOOKUP(H415, Film_Workers!$B$2:$AR$55, 10, FALSE), D424=10, VLOOKUP(H415, Film_Workers!$B$2:$AR$55, 11, FALSE), D424=11, VLOOKUP(H415, Film_Workers!$B$2:$AR$55, 12, FALSE), D424=12, VLOOKUP(H415, Film_Workers!$B$2:$AR$55, 13, FALSE)), C424=2015, _xlfn.IFS(D424=1, VLOOKUP(H415, Film_Workers!$B$2:$AR$55, 14, FALSE), D424=2, VLOOKUP(H415, Film_Workers!$B$2:$AR$55, 15, FALSE), D424=3, VLOOKUP(H415, Film_Workers!$B$2:$AR$55, 16, FALSE), D424=4, VLOOKUP(H415, Film_Workers!$B$2:$AR$55, 17, FALSE), D424=5, VLOOKUP(H415, Film_Workers!$B$2:$AR$55, 18, FALSE), D424=6, VLOOKUP(H415, Film_Workers!$B$2:$AR$55, 19, FALSE), D424=7, VLOOKUP(H415, Film_Workers!$B$2:$AR$55, 20, FALSE), D424=8, VLOOKUP(H415, Film_Workers!$B$2:$AR$55, 21, FALSE), D424=9, VLOOKUP(H415, Film_Workers!$B$2:$AR$55, 22, FALSE), D424=10, VLOOKUP(H415, Film_Workers!$B$2:$AR$55, 23, FALSE), D424=11, VLOOKUP(H415, Film_Workers!$B$2:$AR$55, 24, FALSE), D424=12, VLOOKUP(H415, Film_Workers!$B$2:$AR$55, 25, FALSE)), C424=2016, _xlfn.IFS(D424=1, VLOOKUP(H415, Film_Workers!$B$2:$AR$55, 26, FALSE), D424=2, VLOOKUP(H415, Film_Workers!$B$2:$AR$55, 27, FALSE), D424=3, VLOOKUP(H415, Film_Workers!$B$2:$AR$55, 28, FALSE), D424=4, VLOOKUP(H415, Film_Workers!$B$2:$AR$55, 29, FALSE), D424=5, VLOOKUP(H415, Film_Workers!$B$2:$AR$55, 30, FALSE), D424=6, VLOOKUP(H415, Film_Workers!$B$2:$AR$55, 31, FALSE), D424=7, VLOOKUP(H415, Film_Workers!$B$2:$AR$55, 32, FALSE), D424=8, VLOOKUP(H415, Film_Workers!$B$2:$AR$55, 33, FALSE), D424=9, VLOOKUP(H415, Film_Workers!$B$2:$AR$55, 34, FALSE), D424=10, VLOOKUP(H415, Film_Workers!$B$2:$AR$55, 35, FALSE), D424=11, VLOOKUP(H415, Film_Workers!$B$2:$AR$55, 36, FALSE), D424=12, VLOOKUP(H415, Film_Workers!$B$2:$AR$55, 37, FALSE)), C424=2017, _xlfn.IFS(D424=1, VLOOKUP(H415, Film_Workers!$B$2:$AR$55, 38, FALSE), D424=2, VLOOKUP(H415, Film_Workers!$B$2:$AR$55, 39, FALSE), D424=3, VLOOKUP(H415, Film_Workers!$B$2:$AR$55, 40, FALSE), D424=4, VLOOKUP(H415, Film_Workers!$B$2:$AR$55, 41, FALSE), D424=5, VLOOKUP(H415, Film_Workers!$B$2:$AR$55, 42, FALSE), D424=6, VLOOKUP(H415, Film_Workers!$B$2:$AR$55, 43)))</f>
        <v>#N/A</v>
      </c>
      <c r="W415" t="e">
        <f>_xlfn.IFS(C415=2014, _xlfn.IFS(D415=1, VLOOKUP(H415, Priv_Workers!$B$2:$AR$55, 2, FALSE), D415=2, VLOOKUP(H415, Priv_Workers!$B$2:$AR$55, 3, FALSE), D415=3, VLOOKUP(H415, Priv_Workers!$B$2:$AR$55, 4, FALSE), D415=4, VLOOKUP(H415, Priv_Workers!$B$2:$AR$55, 5, FALSE), D415=5, VLOOKUP(H415, Priv_Workers!$B$2:$AR$55, 6, FALSE), D415=6, VLOOKUP(H415, Priv_Workers!$B$2:$AR$55, 7, FALSE), D415=7, VLOOKUP(H415, Priv_Workers!$B$2:$AR$55, 8, FALSE), D415=8, VLOOKUP(H415, Priv_Workers!$B$2:$AR$55, 9, FALSE), D415=9, VLOOKUP(H415, Priv_Workers!$B$2:$AR$55, 10, FALSE), D415=10, VLOOKUP(H415, Priv_Workers!$B$2:$AR$55, 11, FALSE), D415=11, VLOOKUP(H415, Priv_Workers!$B$2:$AR$55, 12, FALSE), D415=12, VLOOKUP(H415, Priv_Workers!$B$2:$AR$55, 13, FALSE)), C415=2015, _xlfn.IFS(D415=1, VLOOKUP(H415, Priv_Workers!$B$2:$AR$55, 14, FALSE), D415=2, VLOOKUP(H415, Priv_Workers!$B$2:$AR$55, 15, FALSE), D415=3, VLOOKUP(H415, Priv_Workers!$B$2:$AR$55, 16, FALSE), D415=4, VLOOKUP(H415, Priv_Workers!$B$2:$AR$55, 17, FALSE), D415=5, VLOOKUP(H415, Priv_Workers!$B$2:$AR$55, 18, FALSE), D415=6, VLOOKUP(H415, Priv_Workers!$B$2:$AR$55, 19, FALSE), D415=7, VLOOKUP(H415, Priv_Workers!$B$2:$AR$55, 20, FALSE), D415=8, VLOOKUP(H415, Priv_Workers!$B$2:$AR$55, 21, FALSE), D415=9, VLOOKUP(H415, Priv_Workers!$B$2:$AR$55, 22, FALSE), D415=10, VLOOKUP(H415, Priv_Workers!$B$2:$AR$55, 23, FALSE), D415=11, VLOOKUP(H415, Priv_Workers!$B$2:$AR$55, 24, FALSE), D415=12, VLOOKUP(H415, Priv_Workers!$B$2:$AR$55, 25, FALSE)), C415=2016, _xlfn.IFS(D415=1, VLOOKUP(H415, Priv_Workers!$B$2:$AR$55, 26, FALSE), D415=2, VLOOKUP(H415, Priv_Workers!$B$2:$AR$55, 27, FALSE), D415=3, VLOOKUP(H415, Priv_Workers!$B$2:$AR$55, 28, FALSE), D415=4, VLOOKUP(H415, Priv_Workers!$B$2:$AR$55, 29, FALSE), D415=5, VLOOKUP(H415, Priv_Workers!$B$2:$AR$55, 30, FALSE), D415=6, VLOOKUP(H415, Priv_Workers!$B$2:$AR$55, 31, FALSE), D415=7, VLOOKUP(H415, Priv_Workers!$B$2:$AR$55, 32, FALSE), D415=8, VLOOKUP(H415, Priv_Workers!$B$2:$AR$55, 33, FALSE), D415=9, VLOOKUP(H415, Priv_Workers!$B$2:$AR$55, 34, FALSE), D415=10, VLOOKUP(H415, Priv_Workers!$B$2:$AR$55, 35, FALSE), D415=11, VLOOKUP(H415, Priv_Workers!$B$2:$AR$55, 36, FALSE), D415=12, VLOOKUP(H415, Priv_Workers!$B$2:$AR$55, 37, FALSE)), C415=2017, _xlfn.IFS(D415=1, VLOOKUP(H415, Priv_Workers!$B$2:$AR$55, 38, FALSE), D415=2, VLOOKUP(H415, Priv_Workers!$B$2:$AR$55, 39, FALSE), D415=3, VLOOKUP(H415, Priv_Workers!$B$2:$AR$55, 40, FALSE), D415=4, VLOOKUP(H415, Priv_Workers!$B$2:$AR$55, 41, FALSE), D415=5, VLOOKUP(H415, Priv_Workers!$B$2:$AR$55, 42, FALSE), D415=6, VLOOKUP(H415, Priv_Workers!$B$2:$AR$55, 43)))</f>
        <v>#N/A</v>
      </c>
      <c r="X415" s="15" t="e">
        <f t="shared" si="51"/>
        <v>#N/A</v>
      </c>
      <c r="Y415" s="8" t="e">
        <f>_xlfn.IFS(C415=2014, _xlfn.IFS(E415=1, VLOOKUP(H415, Wage_Info!$B$2:$AD$55, 2, FALSE), E415=2, VLOOKUP(H415, Wage_Info!$B$2:$AD$55, 3, FALSE), E415=3, VLOOKUP(H415, Wage_Info!$B$2:$AD$55, 4, FALSE), E415=4, VLOOKUP(H415, Wage_Info!$B$2:$AD$55, 5, FALSE)), C415=2015, _xlfn.IFS(E415=1, VLOOKUP(H415, Wage_Info!$B$2:$AD$55, 6, FALSE), E415=2, VLOOKUP(H415, Wage_Info!$B$2:$AD$55, 7, FALSE), E415=3, VLOOKUP(H415, Wage_Info!$B$2:$AD$55, 8, FALSE), E415=4, VLOOKUP(H415, Wage_Info!$B$2:$AD$55, 9, FALSE)), C415=2016, _xlfn.IFS(E415=1, VLOOKUP(H415, Wage_Info!$B$2:$AD$55, 10, FALSE), E415=2, VLOOKUP(H415, Wage_Info!$B$2:$AD$55, 11, FALSE), E415=3, VLOOKUP(H415, Wage_Info!$B$2:$AD$55, 12, FALSE), E415=4, VLOOKUP(H415, Wage_Info!$B$2:$AD$55, 13, FALSE)), C415=2017, _xlfn.IFS(E415=1, VLOOKUP(H415, Wage_Info!$B$2:$AD$55, 14, FALSE), E415=2, VLOOKUP(H415, Wage_Info!$B$2:$AD$55, 15, FALSE)))</f>
        <v>#N/A</v>
      </c>
      <c r="Z415" s="8" t="e">
        <f>_xlfn.IFS(C415=2014, _xlfn.IFS(E415=1, VLOOKUP(H415, Wage_Info!$B$2:$AD$55, 16, FALSE), E415=2, VLOOKUP(H415, Wage_Info!$B$2:$AD$55, 17, FALSE), E415=3, VLOOKUP(H415, Wage_Info!$B$2:$AD$55, 18, FALSE), E415=4, VLOOKUP(H415, Wage_Info!$B$2:$AD$55, 19, FALSE)), C415=2015, _xlfn.IFS(E415=1, VLOOKUP(H415, Wage_Info!$B$2:$AD$55, 20, FALSE), E415=2, VLOOKUP(H415, Wage_Info!$B$2:$AD$55, 21, FALSE), E415=3, VLOOKUP(H415, Wage_Info!$B$2:$AD$55, 22, FALSE), E415=4, VLOOKUP(H415, Wage_Info!$B$2:$AD$55, 23, FALSE)), C415=2016, _xlfn.IFS(E415=1, VLOOKUP(H415, Wage_Info!$B$2:$AD$55, 24, FALSE), E415=2, VLOOKUP(H415, Wage_Info!$B$2:$AD$55, 25, FALSE), E415=3, VLOOKUP(H415, Wage_Info!$B$2:$AD$55, 26, FALSE), E415=4, VLOOKUP(H415, Wage_Info!$B$2:$AD$55, 27, FALSE)), C415=2017, _xlfn.IFS(E415=1, VLOOKUP(H415, Wage_Info!$B$2:$AD$55, 28, FALSE), E415=2, VLOOKUP(H415, Wage_Info!$B$2:$AD$55, 29, FALSE)))</f>
        <v>#N/A</v>
      </c>
      <c r="AA415" s="16" t="e">
        <f t="shared" si="52"/>
        <v>#N/A</v>
      </c>
      <c r="AB415">
        <f>Key!C108</f>
        <v>0</v>
      </c>
      <c r="AC415">
        <f t="shared" si="53"/>
        <v>0</v>
      </c>
      <c r="AD415">
        <f t="shared" si="54"/>
        <v>0</v>
      </c>
      <c r="AE415">
        <f t="shared" si="55"/>
        <v>0</v>
      </c>
    </row>
    <row r="416" spans="1:31" x14ac:dyDescent="0.3">
      <c r="A416">
        <v>120</v>
      </c>
      <c r="B416">
        <v>120</v>
      </c>
      <c r="E416" t="e">
        <f t="shared" si="48"/>
        <v>#N/A</v>
      </c>
      <c r="F416">
        <v>2016</v>
      </c>
      <c r="G416" t="s">
        <v>187</v>
      </c>
      <c r="H416" s="13">
        <f>VALUE(IF(G416="foreign",53,SUBSTITUTE(G416,G416,VLOOKUP(G416,Key!$F$2:$G$55,2,))))</f>
        <v>53</v>
      </c>
      <c r="I416" t="s">
        <v>216</v>
      </c>
      <c r="J416">
        <f>VALUE(_xlfn.IFS(I416="foreign",53,I416="fictional",54,NOT(OR(I416="foreign",I416="fictional")),SUBSTITUTE(I416,I416,VLOOKUP(I416,Key!$F$2:$G$55,2,))))</f>
        <v>54</v>
      </c>
      <c r="K416">
        <f t="shared" si="49"/>
        <v>0</v>
      </c>
      <c r="L416">
        <f>VLOOKUP(H416, Key!$G$2:$J$54, 2)</f>
        <v>0</v>
      </c>
      <c r="M416">
        <f>VLOOKUP(J416, Key!$G$2:$J$54, 2)</f>
        <v>0</v>
      </c>
      <c r="N416">
        <f>VLOOKUP("*"&amp;G416&amp;"*",Key!$M$2:$N$6,2,FALSE)</f>
        <v>0</v>
      </c>
      <c r="O416">
        <f>VLOOKUP("*"&amp;G416&amp;"*",Key!$Q$2:$R$11,2,FALSE)</f>
        <v>0</v>
      </c>
      <c r="P416">
        <v>2204</v>
      </c>
      <c r="Q416" s="8">
        <v>4000000</v>
      </c>
      <c r="R416" t="s">
        <v>333</v>
      </c>
      <c r="S416">
        <f>VLOOKUP(R416, Key!$T$2:$U$15, 2, FALSE)</f>
        <v>14</v>
      </c>
      <c r="T416">
        <f t="shared" si="50"/>
        <v>1</v>
      </c>
      <c r="U416">
        <f>_xlfn.IFS(F416=2017, VLOOKUP(H416, 'State Pop'!$B$2:$F$55,5),F416=2016, VLOOKUP(H416, 'State Pop'!$B$2:$F$55,4), F416=2015, VLOOKUP(H416, 'State Pop'!$B$2:$F$55,3), F416=2014, VLOOKUP(H416, 'State Pop'!$B$2:$F$55,2))</f>
        <v>0</v>
      </c>
      <c r="V416" t="e">
        <f>_xlfn.IFS(C425=2014, _xlfn.IFS(D425=1, VLOOKUP(H416, Film_Workers!$B$2:$AR$55, 2, FALSE), D425=2, VLOOKUP(H416, Film_Workers!$B$2:$AR$55, 3, FALSE), D425=3, VLOOKUP(H416, Film_Workers!$B$2:$AR$55, 4, FALSE), D425=4, VLOOKUP(H416, Film_Workers!$B$2:$AR$55, 5, FALSE), D425=5, VLOOKUP(H416, Film_Workers!$B$2:$AR$55, 6, FALSE), D425=6, VLOOKUP(H416, Film_Workers!$B$2:$AR$55, 7, FALSE), D425=7, VLOOKUP(H416, Film_Workers!$B$2:$AR$55, 8, FALSE), D425=8, VLOOKUP(H416, Film_Workers!$B$2:$AR$55, 9, FALSE), D425=9, VLOOKUP(H416, Film_Workers!$B$2:$AR$55, 10, FALSE), D425=10, VLOOKUP(H416, Film_Workers!$B$2:$AR$55, 11, FALSE), D425=11, VLOOKUP(H416, Film_Workers!$B$2:$AR$55, 12, FALSE), D425=12, VLOOKUP(H416, Film_Workers!$B$2:$AR$55, 13, FALSE)), C425=2015, _xlfn.IFS(D425=1, VLOOKUP(H416, Film_Workers!$B$2:$AR$55, 14, FALSE), D425=2, VLOOKUP(H416, Film_Workers!$B$2:$AR$55, 15, FALSE), D425=3, VLOOKUP(H416, Film_Workers!$B$2:$AR$55, 16, FALSE), D425=4, VLOOKUP(H416, Film_Workers!$B$2:$AR$55, 17, FALSE), D425=5, VLOOKUP(H416, Film_Workers!$B$2:$AR$55, 18, FALSE), D425=6, VLOOKUP(H416, Film_Workers!$B$2:$AR$55, 19, FALSE), D425=7, VLOOKUP(H416, Film_Workers!$B$2:$AR$55, 20, FALSE), D425=8, VLOOKUP(H416, Film_Workers!$B$2:$AR$55, 21, FALSE), D425=9, VLOOKUP(H416, Film_Workers!$B$2:$AR$55, 22, FALSE), D425=10, VLOOKUP(H416, Film_Workers!$B$2:$AR$55, 23, FALSE), D425=11, VLOOKUP(H416, Film_Workers!$B$2:$AR$55, 24, FALSE), D425=12, VLOOKUP(H416, Film_Workers!$B$2:$AR$55, 25, FALSE)), C425=2016, _xlfn.IFS(D425=1, VLOOKUP(H416, Film_Workers!$B$2:$AR$55, 26, FALSE), D425=2, VLOOKUP(H416, Film_Workers!$B$2:$AR$55, 27, FALSE), D425=3, VLOOKUP(H416, Film_Workers!$B$2:$AR$55, 28, FALSE), D425=4, VLOOKUP(H416, Film_Workers!$B$2:$AR$55, 29, FALSE), D425=5, VLOOKUP(H416, Film_Workers!$B$2:$AR$55, 30, FALSE), D425=6, VLOOKUP(H416, Film_Workers!$B$2:$AR$55, 31, FALSE), D425=7, VLOOKUP(H416, Film_Workers!$B$2:$AR$55, 32, FALSE), D425=8, VLOOKUP(H416, Film_Workers!$B$2:$AR$55, 33, FALSE), D425=9, VLOOKUP(H416, Film_Workers!$B$2:$AR$55, 34, FALSE), D425=10, VLOOKUP(H416, Film_Workers!$B$2:$AR$55, 35, FALSE), D425=11, VLOOKUP(H416, Film_Workers!$B$2:$AR$55, 36, FALSE), D425=12, VLOOKUP(H416, Film_Workers!$B$2:$AR$55, 37, FALSE)), C425=2017, _xlfn.IFS(D425=1, VLOOKUP(H416, Film_Workers!$B$2:$AR$55, 38, FALSE), D425=2, VLOOKUP(H416, Film_Workers!$B$2:$AR$55, 39, FALSE), D425=3, VLOOKUP(H416, Film_Workers!$B$2:$AR$55, 40, FALSE), D425=4, VLOOKUP(H416, Film_Workers!$B$2:$AR$55, 41, FALSE), D425=5, VLOOKUP(H416, Film_Workers!$B$2:$AR$55, 42, FALSE), D425=6, VLOOKUP(H416, Film_Workers!$B$2:$AR$55, 43)))</f>
        <v>#N/A</v>
      </c>
      <c r="W416" t="e">
        <f>_xlfn.IFS(C416=2014, _xlfn.IFS(D416=1, VLOOKUP(H416, Priv_Workers!$B$2:$AR$55, 2, FALSE), D416=2, VLOOKUP(H416, Priv_Workers!$B$2:$AR$55, 3, FALSE), D416=3, VLOOKUP(H416, Priv_Workers!$B$2:$AR$55, 4, FALSE), D416=4, VLOOKUP(H416, Priv_Workers!$B$2:$AR$55, 5, FALSE), D416=5, VLOOKUP(H416, Priv_Workers!$B$2:$AR$55, 6, FALSE), D416=6, VLOOKUP(H416, Priv_Workers!$B$2:$AR$55, 7, FALSE), D416=7, VLOOKUP(H416, Priv_Workers!$B$2:$AR$55, 8, FALSE), D416=8, VLOOKUP(H416, Priv_Workers!$B$2:$AR$55, 9, FALSE), D416=9, VLOOKUP(H416, Priv_Workers!$B$2:$AR$55, 10, FALSE), D416=10, VLOOKUP(H416, Priv_Workers!$B$2:$AR$55, 11, FALSE), D416=11, VLOOKUP(H416, Priv_Workers!$B$2:$AR$55, 12, FALSE), D416=12, VLOOKUP(H416, Priv_Workers!$B$2:$AR$55, 13, FALSE)), C416=2015, _xlfn.IFS(D416=1, VLOOKUP(H416, Priv_Workers!$B$2:$AR$55, 14, FALSE), D416=2, VLOOKUP(H416, Priv_Workers!$B$2:$AR$55, 15, FALSE), D416=3, VLOOKUP(H416, Priv_Workers!$B$2:$AR$55, 16, FALSE), D416=4, VLOOKUP(H416, Priv_Workers!$B$2:$AR$55, 17, FALSE), D416=5, VLOOKUP(H416, Priv_Workers!$B$2:$AR$55, 18, FALSE), D416=6, VLOOKUP(H416, Priv_Workers!$B$2:$AR$55, 19, FALSE), D416=7, VLOOKUP(H416, Priv_Workers!$B$2:$AR$55, 20, FALSE), D416=8, VLOOKUP(H416, Priv_Workers!$B$2:$AR$55, 21, FALSE), D416=9, VLOOKUP(H416, Priv_Workers!$B$2:$AR$55, 22, FALSE), D416=10, VLOOKUP(H416, Priv_Workers!$B$2:$AR$55, 23, FALSE), D416=11, VLOOKUP(H416, Priv_Workers!$B$2:$AR$55, 24, FALSE), D416=12, VLOOKUP(H416, Priv_Workers!$B$2:$AR$55, 25, FALSE)), C416=2016, _xlfn.IFS(D416=1, VLOOKUP(H416, Priv_Workers!$B$2:$AR$55, 26, FALSE), D416=2, VLOOKUP(H416, Priv_Workers!$B$2:$AR$55, 27, FALSE), D416=3, VLOOKUP(H416, Priv_Workers!$B$2:$AR$55, 28, FALSE), D416=4, VLOOKUP(H416, Priv_Workers!$B$2:$AR$55, 29, FALSE), D416=5, VLOOKUP(H416, Priv_Workers!$B$2:$AR$55, 30, FALSE), D416=6, VLOOKUP(H416, Priv_Workers!$B$2:$AR$55, 31, FALSE), D416=7, VLOOKUP(H416, Priv_Workers!$B$2:$AR$55, 32, FALSE), D416=8, VLOOKUP(H416, Priv_Workers!$B$2:$AR$55, 33, FALSE), D416=9, VLOOKUP(H416, Priv_Workers!$B$2:$AR$55, 34, FALSE), D416=10, VLOOKUP(H416, Priv_Workers!$B$2:$AR$55, 35, FALSE), D416=11, VLOOKUP(H416, Priv_Workers!$B$2:$AR$55, 36, FALSE), D416=12, VLOOKUP(H416, Priv_Workers!$B$2:$AR$55, 37, FALSE)), C416=2017, _xlfn.IFS(D416=1, VLOOKUP(H416, Priv_Workers!$B$2:$AR$55, 38, FALSE), D416=2, VLOOKUP(H416, Priv_Workers!$B$2:$AR$55, 39, FALSE), D416=3, VLOOKUP(H416, Priv_Workers!$B$2:$AR$55, 40, FALSE), D416=4, VLOOKUP(H416, Priv_Workers!$B$2:$AR$55, 41, FALSE), D416=5, VLOOKUP(H416, Priv_Workers!$B$2:$AR$55, 42, FALSE), D416=6, VLOOKUP(H416, Priv_Workers!$B$2:$AR$55, 43)))</f>
        <v>#N/A</v>
      </c>
      <c r="X416" s="15" t="e">
        <f t="shared" si="51"/>
        <v>#N/A</v>
      </c>
      <c r="Y416" s="8" t="e">
        <f>_xlfn.IFS(C416=2014, _xlfn.IFS(E416=1, VLOOKUP(H416, Wage_Info!$B$2:$AD$55, 2, FALSE), E416=2, VLOOKUP(H416, Wage_Info!$B$2:$AD$55, 3, FALSE), E416=3, VLOOKUP(H416, Wage_Info!$B$2:$AD$55, 4, FALSE), E416=4, VLOOKUP(H416, Wage_Info!$B$2:$AD$55, 5, FALSE)), C416=2015, _xlfn.IFS(E416=1, VLOOKUP(H416, Wage_Info!$B$2:$AD$55, 6, FALSE), E416=2, VLOOKUP(H416, Wage_Info!$B$2:$AD$55, 7, FALSE), E416=3, VLOOKUP(H416, Wage_Info!$B$2:$AD$55, 8, FALSE), E416=4, VLOOKUP(H416, Wage_Info!$B$2:$AD$55, 9, FALSE)), C416=2016, _xlfn.IFS(E416=1, VLOOKUP(H416, Wage_Info!$B$2:$AD$55, 10, FALSE), E416=2, VLOOKUP(H416, Wage_Info!$B$2:$AD$55, 11, FALSE), E416=3, VLOOKUP(H416, Wage_Info!$B$2:$AD$55, 12, FALSE), E416=4, VLOOKUP(H416, Wage_Info!$B$2:$AD$55, 13, FALSE)), C416=2017, _xlfn.IFS(E416=1, VLOOKUP(H416, Wage_Info!$B$2:$AD$55, 14, FALSE), E416=2, VLOOKUP(H416, Wage_Info!$B$2:$AD$55, 15, FALSE)))</f>
        <v>#N/A</v>
      </c>
      <c r="Z416" s="8" t="e">
        <f>_xlfn.IFS(C416=2014, _xlfn.IFS(E416=1, VLOOKUP(H416, Wage_Info!$B$2:$AD$55, 16, FALSE), E416=2, VLOOKUP(H416, Wage_Info!$B$2:$AD$55, 17, FALSE), E416=3, VLOOKUP(H416, Wage_Info!$B$2:$AD$55, 18, FALSE), E416=4, VLOOKUP(H416, Wage_Info!$B$2:$AD$55, 19, FALSE)), C416=2015, _xlfn.IFS(E416=1, VLOOKUP(H416, Wage_Info!$B$2:$AD$55, 20, FALSE), E416=2, VLOOKUP(H416, Wage_Info!$B$2:$AD$55, 21, FALSE), E416=3, VLOOKUP(H416, Wage_Info!$B$2:$AD$55, 22, FALSE), E416=4, VLOOKUP(H416, Wage_Info!$B$2:$AD$55, 23, FALSE)), C416=2016, _xlfn.IFS(E416=1, VLOOKUP(H416, Wage_Info!$B$2:$AD$55, 24, FALSE), E416=2, VLOOKUP(H416, Wage_Info!$B$2:$AD$55, 25, FALSE), E416=3, VLOOKUP(H416, Wage_Info!$B$2:$AD$55, 26, FALSE), E416=4, VLOOKUP(H416, Wage_Info!$B$2:$AD$55, 27, FALSE)), C416=2017, _xlfn.IFS(E416=1, VLOOKUP(H416, Wage_Info!$B$2:$AD$55, 28, FALSE), E416=2, VLOOKUP(H416, Wage_Info!$B$2:$AD$55, 29, FALSE)))</f>
        <v>#N/A</v>
      </c>
      <c r="AA416" s="16" t="e">
        <f t="shared" si="52"/>
        <v>#N/A</v>
      </c>
      <c r="AB416">
        <f>Key!C121</f>
        <v>1</v>
      </c>
      <c r="AC416">
        <f t="shared" si="53"/>
        <v>0</v>
      </c>
      <c r="AD416">
        <f t="shared" si="54"/>
        <v>0</v>
      </c>
      <c r="AE416">
        <f t="shared" si="55"/>
        <v>0</v>
      </c>
    </row>
    <row r="417" spans="1:31" x14ac:dyDescent="0.3">
      <c r="A417">
        <v>132</v>
      </c>
      <c r="B417">
        <v>132</v>
      </c>
      <c r="E417" t="e">
        <f t="shared" si="48"/>
        <v>#N/A</v>
      </c>
      <c r="F417">
        <v>2016</v>
      </c>
      <c r="G417" t="s">
        <v>184</v>
      </c>
      <c r="H417" s="13">
        <f>VALUE(IF(G417="foreign",53,SUBSTITUTE(G417,G417,VLOOKUP(G417,Key!$F$2:$G$55,2,))))</f>
        <v>5</v>
      </c>
      <c r="I417" t="s">
        <v>186</v>
      </c>
      <c r="J417">
        <f>VALUE(_xlfn.IFS(I417="foreign",53,I417="fictional",54,NOT(OR(I417="foreign",I417="fictional")),SUBSTITUTE(I417,I417,VLOOKUP(I417,Key!$F$2:$G$55,2,))))</f>
        <v>54</v>
      </c>
      <c r="K417">
        <f t="shared" si="49"/>
        <v>0</v>
      </c>
      <c r="L417">
        <f>VLOOKUP(H417, Key!$G$2:$J$54, 2)</f>
        <v>3</v>
      </c>
      <c r="M417">
        <f>VLOOKUP(J417, Key!$G$2:$J$54, 2)</f>
        <v>0</v>
      </c>
      <c r="N417">
        <f>VLOOKUP("*"&amp;G417&amp;"*",Key!$M$2:$N$6,2,FALSE)</f>
        <v>4</v>
      </c>
      <c r="O417">
        <f>VLOOKUP("*"&amp;G417&amp;"*",Key!$Q$2:$R$11,2,FALSE)</f>
        <v>6</v>
      </c>
      <c r="P417">
        <v>1737</v>
      </c>
      <c r="Q417" s="8">
        <v>5000000</v>
      </c>
      <c r="R417" t="s">
        <v>174</v>
      </c>
      <c r="S417">
        <f>VLOOKUP(R417, Key!$T$2:$U$16, 2, FALSE)</f>
        <v>1</v>
      </c>
      <c r="T417">
        <f t="shared" si="50"/>
        <v>0</v>
      </c>
      <c r="U417">
        <f>_xlfn.IFS(F417=2017, VLOOKUP(H417, 'State Pop'!$B$2:$F$55,5),F417=2016, VLOOKUP(H417, 'State Pop'!$B$2:$F$55,4), F417=2015, VLOOKUP(H417, 'State Pop'!$B$2:$F$55,3), F417=2014, VLOOKUP(H417, 'State Pop'!$B$2:$F$55,2))</f>
        <v>39296476</v>
      </c>
      <c r="V417" t="e">
        <f>_xlfn.IFS(C426=2014, _xlfn.IFS(D426=1, VLOOKUP(H417, Film_Workers!$B$2:$AR$55, 2, FALSE), D426=2, VLOOKUP(H417, Film_Workers!$B$2:$AR$55, 3, FALSE), D426=3, VLOOKUP(H417, Film_Workers!$B$2:$AR$55, 4, FALSE), D426=4, VLOOKUP(H417, Film_Workers!$B$2:$AR$55, 5, FALSE), D426=5, VLOOKUP(H417, Film_Workers!$B$2:$AR$55, 6, FALSE), D426=6, VLOOKUP(H417, Film_Workers!$B$2:$AR$55, 7, FALSE), D426=7, VLOOKUP(H417, Film_Workers!$B$2:$AR$55, 8, FALSE), D426=8, VLOOKUP(H417, Film_Workers!$B$2:$AR$55, 9, FALSE), D426=9, VLOOKUP(H417, Film_Workers!$B$2:$AR$55, 10, FALSE), D426=10, VLOOKUP(H417, Film_Workers!$B$2:$AR$55, 11, FALSE), D426=11, VLOOKUP(H417, Film_Workers!$B$2:$AR$55, 12, FALSE), D426=12, VLOOKUP(H417, Film_Workers!$B$2:$AR$55, 13, FALSE)), C426=2015, _xlfn.IFS(D426=1, VLOOKUP(H417, Film_Workers!$B$2:$AR$55, 14, FALSE), D426=2, VLOOKUP(H417, Film_Workers!$B$2:$AR$55, 15, FALSE), D426=3, VLOOKUP(H417, Film_Workers!$B$2:$AR$55, 16, FALSE), D426=4, VLOOKUP(H417, Film_Workers!$B$2:$AR$55, 17, FALSE), D426=5, VLOOKUP(H417, Film_Workers!$B$2:$AR$55, 18, FALSE), D426=6, VLOOKUP(H417, Film_Workers!$B$2:$AR$55, 19, FALSE), D426=7, VLOOKUP(H417, Film_Workers!$B$2:$AR$55, 20, FALSE), D426=8, VLOOKUP(H417, Film_Workers!$B$2:$AR$55, 21, FALSE), D426=9, VLOOKUP(H417, Film_Workers!$B$2:$AR$55, 22, FALSE), D426=10, VLOOKUP(H417, Film_Workers!$B$2:$AR$55, 23, FALSE), D426=11, VLOOKUP(H417, Film_Workers!$B$2:$AR$55, 24, FALSE), D426=12, VLOOKUP(H417, Film_Workers!$B$2:$AR$55, 25, FALSE)), C426=2016, _xlfn.IFS(D426=1, VLOOKUP(H417, Film_Workers!$B$2:$AR$55, 26, FALSE), D426=2, VLOOKUP(H417, Film_Workers!$B$2:$AR$55, 27, FALSE), D426=3, VLOOKUP(H417, Film_Workers!$B$2:$AR$55, 28, FALSE), D426=4, VLOOKUP(H417, Film_Workers!$B$2:$AR$55, 29, FALSE), D426=5, VLOOKUP(H417, Film_Workers!$B$2:$AR$55, 30, FALSE), D426=6, VLOOKUP(H417, Film_Workers!$B$2:$AR$55, 31, FALSE), D426=7, VLOOKUP(H417, Film_Workers!$B$2:$AR$55, 32, FALSE), D426=8, VLOOKUP(H417, Film_Workers!$B$2:$AR$55, 33, FALSE), D426=9, VLOOKUP(H417, Film_Workers!$B$2:$AR$55, 34, FALSE), D426=10, VLOOKUP(H417, Film_Workers!$B$2:$AR$55, 35, FALSE), D426=11, VLOOKUP(H417, Film_Workers!$B$2:$AR$55, 36, FALSE), D426=12, VLOOKUP(H417, Film_Workers!$B$2:$AR$55, 37, FALSE)), C426=2017, _xlfn.IFS(D426=1, VLOOKUP(H417, Film_Workers!$B$2:$AR$55, 38, FALSE), D426=2, VLOOKUP(H417, Film_Workers!$B$2:$AR$55, 39, FALSE), D426=3, VLOOKUP(H417, Film_Workers!$B$2:$AR$55, 40, FALSE), D426=4, VLOOKUP(H417, Film_Workers!$B$2:$AR$55, 41, FALSE), D426=5, VLOOKUP(H417, Film_Workers!$B$2:$AR$55, 42, FALSE), D426=6, VLOOKUP(H417, Film_Workers!$B$2:$AR$55, 43)))</f>
        <v>#N/A</v>
      </c>
      <c r="W417" t="e">
        <f>_xlfn.IFS(C417=2014, _xlfn.IFS(D417=1, VLOOKUP(H417, Priv_Workers!$B$2:$AR$55, 2, FALSE), D417=2, VLOOKUP(H417, Priv_Workers!$B$2:$AR$55, 3, FALSE), D417=3, VLOOKUP(H417, Priv_Workers!$B$2:$AR$55, 4, FALSE), D417=4, VLOOKUP(H417, Priv_Workers!$B$2:$AR$55, 5, FALSE), D417=5, VLOOKUP(H417, Priv_Workers!$B$2:$AR$55, 6, FALSE), D417=6, VLOOKUP(H417, Priv_Workers!$B$2:$AR$55, 7, FALSE), D417=7, VLOOKUP(H417, Priv_Workers!$B$2:$AR$55, 8, FALSE), D417=8, VLOOKUP(H417, Priv_Workers!$B$2:$AR$55, 9, FALSE), D417=9, VLOOKUP(H417, Priv_Workers!$B$2:$AR$55, 10, FALSE), D417=10, VLOOKUP(H417, Priv_Workers!$B$2:$AR$55, 11, FALSE), D417=11, VLOOKUP(H417, Priv_Workers!$B$2:$AR$55, 12, FALSE), D417=12, VLOOKUP(H417, Priv_Workers!$B$2:$AR$55, 13, FALSE)), C417=2015, _xlfn.IFS(D417=1, VLOOKUP(H417, Priv_Workers!$B$2:$AR$55, 14, FALSE), D417=2, VLOOKUP(H417, Priv_Workers!$B$2:$AR$55, 15, FALSE), D417=3, VLOOKUP(H417, Priv_Workers!$B$2:$AR$55, 16, FALSE), D417=4, VLOOKUP(H417, Priv_Workers!$B$2:$AR$55, 17, FALSE), D417=5, VLOOKUP(H417, Priv_Workers!$B$2:$AR$55, 18, FALSE), D417=6, VLOOKUP(H417, Priv_Workers!$B$2:$AR$55, 19, FALSE), D417=7, VLOOKUP(H417, Priv_Workers!$B$2:$AR$55, 20, FALSE), D417=8, VLOOKUP(H417, Priv_Workers!$B$2:$AR$55, 21, FALSE), D417=9, VLOOKUP(H417, Priv_Workers!$B$2:$AR$55, 22, FALSE), D417=10, VLOOKUP(H417, Priv_Workers!$B$2:$AR$55, 23, FALSE), D417=11, VLOOKUP(H417, Priv_Workers!$B$2:$AR$55, 24, FALSE), D417=12, VLOOKUP(H417, Priv_Workers!$B$2:$AR$55, 25, FALSE)), C417=2016, _xlfn.IFS(D417=1, VLOOKUP(H417, Priv_Workers!$B$2:$AR$55, 26, FALSE), D417=2, VLOOKUP(H417, Priv_Workers!$B$2:$AR$55, 27, FALSE), D417=3, VLOOKUP(H417, Priv_Workers!$B$2:$AR$55, 28, FALSE), D417=4, VLOOKUP(H417, Priv_Workers!$B$2:$AR$55, 29, FALSE), D417=5, VLOOKUP(H417, Priv_Workers!$B$2:$AR$55, 30, FALSE), D417=6, VLOOKUP(H417, Priv_Workers!$B$2:$AR$55, 31, FALSE), D417=7, VLOOKUP(H417, Priv_Workers!$B$2:$AR$55, 32, FALSE), D417=8, VLOOKUP(H417, Priv_Workers!$B$2:$AR$55, 33, FALSE), D417=9, VLOOKUP(H417, Priv_Workers!$B$2:$AR$55, 34, FALSE), D417=10, VLOOKUP(H417, Priv_Workers!$B$2:$AR$55, 35, FALSE), D417=11, VLOOKUP(H417, Priv_Workers!$B$2:$AR$55, 36, FALSE), D417=12, VLOOKUP(H417, Priv_Workers!$B$2:$AR$55, 37, FALSE)), C417=2017, _xlfn.IFS(D417=1, VLOOKUP(H417, Priv_Workers!$B$2:$AR$55, 38, FALSE), D417=2, VLOOKUP(H417, Priv_Workers!$B$2:$AR$55, 39, FALSE), D417=3, VLOOKUP(H417, Priv_Workers!$B$2:$AR$55, 40, FALSE), D417=4, VLOOKUP(H417, Priv_Workers!$B$2:$AR$55, 41, FALSE), D417=5, VLOOKUP(H417, Priv_Workers!$B$2:$AR$55, 42, FALSE), D417=6, VLOOKUP(H417, Priv_Workers!$B$2:$AR$55, 43)))</f>
        <v>#N/A</v>
      </c>
      <c r="X417" s="15" t="e">
        <f t="shared" si="51"/>
        <v>#N/A</v>
      </c>
      <c r="Y417" s="8" t="e">
        <f>_xlfn.IFS(C417=2014, _xlfn.IFS(E417=1, VLOOKUP(H417, Wage_Info!$B$2:$AD$55, 2, FALSE), E417=2, VLOOKUP(H417, Wage_Info!$B$2:$AD$55, 3, FALSE), E417=3, VLOOKUP(H417, Wage_Info!$B$2:$AD$55, 4, FALSE), E417=4, VLOOKUP(H417, Wage_Info!$B$2:$AD$55, 5, FALSE)), C417=2015, _xlfn.IFS(E417=1, VLOOKUP(H417, Wage_Info!$B$2:$AD$55, 6, FALSE), E417=2, VLOOKUP(H417, Wage_Info!$B$2:$AD$55, 7, FALSE), E417=3, VLOOKUP(H417, Wage_Info!$B$2:$AD$55, 8, FALSE), E417=4, VLOOKUP(H417, Wage_Info!$B$2:$AD$55, 9, FALSE)), C417=2016, _xlfn.IFS(E417=1, VLOOKUP(H417, Wage_Info!$B$2:$AD$55, 10, FALSE), E417=2, VLOOKUP(H417, Wage_Info!$B$2:$AD$55, 11, FALSE), E417=3, VLOOKUP(H417, Wage_Info!$B$2:$AD$55, 12, FALSE), E417=4, VLOOKUP(H417, Wage_Info!$B$2:$AD$55, 13, FALSE)), C417=2017, _xlfn.IFS(E417=1, VLOOKUP(H417, Wage_Info!$B$2:$AD$55, 14, FALSE), E417=2, VLOOKUP(H417, Wage_Info!$B$2:$AD$55, 15, FALSE)))</f>
        <v>#N/A</v>
      </c>
      <c r="Z417" s="8" t="e">
        <f>_xlfn.IFS(C417=2014, _xlfn.IFS(E417=1, VLOOKUP(H417, Wage_Info!$B$2:$AD$55, 16, FALSE), E417=2, VLOOKUP(H417, Wage_Info!$B$2:$AD$55, 17, FALSE), E417=3, VLOOKUP(H417, Wage_Info!$B$2:$AD$55, 18, FALSE), E417=4, VLOOKUP(H417, Wage_Info!$B$2:$AD$55, 19, FALSE)), C417=2015, _xlfn.IFS(E417=1, VLOOKUP(H417, Wage_Info!$B$2:$AD$55, 20, FALSE), E417=2, VLOOKUP(H417, Wage_Info!$B$2:$AD$55, 21, FALSE), E417=3, VLOOKUP(H417, Wage_Info!$B$2:$AD$55, 22, FALSE), E417=4, VLOOKUP(H417, Wage_Info!$B$2:$AD$55, 23, FALSE)), C417=2016, _xlfn.IFS(E417=1, VLOOKUP(H417, Wage_Info!$B$2:$AD$55, 24, FALSE), E417=2, VLOOKUP(H417, Wage_Info!$B$2:$AD$55, 25, FALSE), E417=3, VLOOKUP(H417, Wage_Info!$B$2:$AD$55, 26, FALSE), E417=4, VLOOKUP(H417, Wage_Info!$B$2:$AD$55, 27, FALSE)), C417=2017, _xlfn.IFS(E417=1, VLOOKUP(H417, Wage_Info!$B$2:$AD$55, 28, FALSE), E417=2, VLOOKUP(H417, Wage_Info!$B$2:$AD$55, 29, FALSE)))</f>
        <v>#N/A</v>
      </c>
      <c r="AA417" s="16" t="e">
        <f t="shared" si="52"/>
        <v>#N/A</v>
      </c>
      <c r="AB417">
        <f>Key!C133</f>
        <v>1</v>
      </c>
      <c r="AC417">
        <f t="shared" si="53"/>
        <v>1</v>
      </c>
      <c r="AD417">
        <f t="shared" si="54"/>
        <v>0</v>
      </c>
      <c r="AE417">
        <f t="shared" si="55"/>
        <v>1</v>
      </c>
    </row>
    <row r="418" spans="1:31" x14ac:dyDescent="0.3">
      <c r="A418">
        <v>146</v>
      </c>
      <c r="B418">
        <v>146</v>
      </c>
      <c r="E418" t="e">
        <f t="shared" si="48"/>
        <v>#N/A</v>
      </c>
      <c r="F418">
        <v>2016</v>
      </c>
      <c r="G418" t="s">
        <v>13</v>
      </c>
      <c r="H418" s="13">
        <f>VALUE(IF(G418="foreign",53,SUBSTITUTE(G418,G418,VLOOKUP(G418,Key!$F$2:$G$55,2,))))</f>
        <v>3</v>
      </c>
      <c r="I418" t="s">
        <v>216</v>
      </c>
      <c r="J418">
        <f>VALUE(_xlfn.IFS(I418="foreign",53,I418="fictional",54,NOT(OR(I418="foreign",I418="fictional")),SUBSTITUTE(I418,I418,VLOOKUP(I418,Key!$F$2:$G$55,2,))))</f>
        <v>54</v>
      </c>
      <c r="K418">
        <f t="shared" si="49"/>
        <v>0</v>
      </c>
      <c r="L418">
        <f>VLOOKUP(H418, Key!$G$2:$J$54, 2)</f>
        <v>0</v>
      </c>
      <c r="M418">
        <f>VLOOKUP(J418, Key!$G$2:$J$54, 2)</f>
        <v>0</v>
      </c>
      <c r="N418">
        <f>VLOOKUP("*"&amp;G418&amp;"*",Key!$M$2:$N$6,2,FALSE)</f>
        <v>4</v>
      </c>
      <c r="O418">
        <f>VLOOKUP("*"&amp;G418&amp;"*",Key!$Q$2:$R$11,2,FALSE)</f>
        <v>4</v>
      </c>
      <c r="P418">
        <v>1217</v>
      </c>
      <c r="Q418" s="8">
        <v>5000000</v>
      </c>
      <c r="R418" t="s">
        <v>329</v>
      </c>
      <c r="S418">
        <f>VLOOKUP(R418, Key!$T$2:$U$17, 2, FALSE)</f>
        <v>12</v>
      </c>
      <c r="T418">
        <f t="shared" si="50"/>
        <v>1</v>
      </c>
      <c r="U418">
        <f>_xlfn.IFS(F418=2017, VLOOKUP(H418, 'State Pop'!$B$2:$F$55,5),F418=2016, VLOOKUP(H418, 'State Pop'!$B$2:$F$55,4), F418=2015, VLOOKUP(H418, 'State Pop'!$B$2:$F$55,3), F418=2014, VLOOKUP(H418, 'State Pop'!$B$2:$F$55,2))</f>
        <v>6908642</v>
      </c>
      <c r="V418" t="e">
        <f>_xlfn.IFS(C427=2014, _xlfn.IFS(D427=1, VLOOKUP(H418, Film_Workers!$B$2:$AR$55, 2, FALSE), D427=2, VLOOKUP(H418, Film_Workers!$B$2:$AR$55, 3, FALSE), D427=3, VLOOKUP(H418, Film_Workers!$B$2:$AR$55, 4, FALSE), D427=4, VLOOKUP(H418, Film_Workers!$B$2:$AR$55, 5, FALSE), D427=5, VLOOKUP(H418, Film_Workers!$B$2:$AR$55, 6, FALSE), D427=6, VLOOKUP(H418, Film_Workers!$B$2:$AR$55, 7, FALSE), D427=7, VLOOKUP(H418, Film_Workers!$B$2:$AR$55, 8, FALSE), D427=8, VLOOKUP(H418, Film_Workers!$B$2:$AR$55, 9, FALSE), D427=9, VLOOKUP(H418, Film_Workers!$B$2:$AR$55, 10, FALSE), D427=10, VLOOKUP(H418, Film_Workers!$B$2:$AR$55, 11, FALSE), D427=11, VLOOKUP(H418, Film_Workers!$B$2:$AR$55, 12, FALSE), D427=12, VLOOKUP(H418, Film_Workers!$B$2:$AR$55, 13, FALSE)), C427=2015, _xlfn.IFS(D427=1, VLOOKUP(H418, Film_Workers!$B$2:$AR$55, 14, FALSE), D427=2, VLOOKUP(H418, Film_Workers!$B$2:$AR$55, 15, FALSE), D427=3, VLOOKUP(H418, Film_Workers!$B$2:$AR$55, 16, FALSE), D427=4, VLOOKUP(H418, Film_Workers!$B$2:$AR$55, 17, FALSE), D427=5, VLOOKUP(H418, Film_Workers!$B$2:$AR$55, 18, FALSE), D427=6, VLOOKUP(H418, Film_Workers!$B$2:$AR$55, 19, FALSE), D427=7, VLOOKUP(H418, Film_Workers!$B$2:$AR$55, 20, FALSE), D427=8, VLOOKUP(H418, Film_Workers!$B$2:$AR$55, 21, FALSE), D427=9, VLOOKUP(H418, Film_Workers!$B$2:$AR$55, 22, FALSE), D427=10, VLOOKUP(H418, Film_Workers!$B$2:$AR$55, 23, FALSE), D427=11, VLOOKUP(H418, Film_Workers!$B$2:$AR$55, 24, FALSE), D427=12, VLOOKUP(H418, Film_Workers!$B$2:$AR$55, 25, FALSE)), C427=2016, _xlfn.IFS(D427=1, VLOOKUP(H418, Film_Workers!$B$2:$AR$55, 26, FALSE), D427=2, VLOOKUP(H418, Film_Workers!$B$2:$AR$55, 27, FALSE), D427=3, VLOOKUP(H418, Film_Workers!$B$2:$AR$55, 28, FALSE), D427=4, VLOOKUP(H418, Film_Workers!$B$2:$AR$55, 29, FALSE), D427=5, VLOOKUP(H418, Film_Workers!$B$2:$AR$55, 30, FALSE), D427=6, VLOOKUP(H418, Film_Workers!$B$2:$AR$55, 31, FALSE), D427=7, VLOOKUP(H418, Film_Workers!$B$2:$AR$55, 32, FALSE), D427=8, VLOOKUP(H418, Film_Workers!$B$2:$AR$55, 33, FALSE), D427=9, VLOOKUP(H418, Film_Workers!$B$2:$AR$55, 34, FALSE), D427=10, VLOOKUP(H418, Film_Workers!$B$2:$AR$55, 35, FALSE), D427=11, VLOOKUP(H418, Film_Workers!$B$2:$AR$55, 36, FALSE), D427=12, VLOOKUP(H418, Film_Workers!$B$2:$AR$55, 37, FALSE)), C427=2017, _xlfn.IFS(D427=1, VLOOKUP(H418, Film_Workers!$B$2:$AR$55, 38, FALSE), D427=2, VLOOKUP(H418, Film_Workers!$B$2:$AR$55, 39, FALSE), D427=3, VLOOKUP(H418, Film_Workers!$B$2:$AR$55, 40, FALSE), D427=4, VLOOKUP(H418, Film_Workers!$B$2:$AR$55, 41, FALSE), D427=5, VLOOKUP(H418, Film_Workers!$B$2:$AR$55, 42, FALSE), D427=6, VLOOKUP(H418, Film_Workers!$B$2:$AR$55, 43)))</f>
        <v>#N/A</v>
      </c>
      <c r="W418" t="e">
        <f>_xlfn.IFS(C418=2014, _xlfn.IFS(D418=1, VLOOKUP(H418, Priv_Workers!$B$2:$AR$55, 2, FALSE), D418=2, VLOOKUP(H418, Priv_Workers!$B$2:$AR$55, 3, FALSE), D418=3, VLOOKUP(H418, Priv_Workers!$B$2:$AR$55, 4, FALSE), D418=4, VLOOKUP(H418, Priv_Workers!$B$2:$AR$55, 5, FALSE), D418=5, VLOOKUP(H418, Priv_Workers!$B$2:$AR$55, 6, FALSE), D418=6, VLOOKUP(H418, Priv_Workers!$B$2:$AR$55, 7, FALSE), D418=7, VLOOKUP(H418, Priv_Workers!$B$2:$AR$55, 8, FALSE), D418=8, VLOOKUP(H418, Priv_Workers!$B$2:$AR$55, 9, FALSE), D418=9, VLOOKUP(H418, Priv_Workers!$B$2:$AR$55, 10, FALSE), D418=10, VLOOKUP(H418, Priv_Workers!$B$2:$AR$55, 11, FALSE), D418=11, VLOOKUP(H418, Priv_Workers!$B$2:$AR$55, 12, FALSE), D418=12, VLOOKUP(H418, Priv_Workers!$B$2:$AR$55, 13, FALSE)), C418=2015, _xlfn.IFS(D418=1, VLOOKUP(H418, Priv_Workers!$B$2:$AR$55, 14, FALSE), D418=2, VLOOKUP(H418, Priv_Workers!$B$2:$AR$55, 15, FALSE), D418=3, VLOOKUP(H418, Priv_Workers!$B$2:$AR$55, 16, FALSE), D418=4, VLOOKUP(H418, Priv_Workers!$B$2:$AR$55, 17, FALSE), D418=5, VLOOKUP(H418, Priv_Workers!$B$2:$AR$55, 18, FALSE), D418=6, VLOOKUP(H418, Priv_Workers!$B$2:$AR$55, 19, FALSE), D418=7, VLOOKUP(H418, Priv_Workers!$B$2:$AR$55, 20, FALSE), D418=8, VLOOKUP(H418, Priv_Workers!$B$2:$AR$55, 21, FALSE), D418=9, VLOOKUP(H418, Priv_Workers!$B$2:$AR$55, 22, FALSE), D418=10, VLOOKUP(H418, Priv_Workers!$B$2:$AR$55, 23, FALSE), D418=11, VLOOKUP(H418, Priv_Workers!$B$2:$AR$55, 24, FALSE), D418=12, VLOOKUP(H418, Priv_Workers!$B$2:$AR$55, 25, FALSE)), C418=2016, _xlfn.IFS(D418=1, VLOOKUP(H418, Priv_Workers!$B$2:$AR$55, 26, FALSE), D418=2, VLOOKUP(H418, Priv_Workers!$B$2:$AR$55, 27, FALSE), D418=3, VLOOKUP(H418, Priv_Workers!$B$2:$AR$55, 28, FALSE), D418=4, VLOOKUP(H418, Priv_Workers!$B$2:$AR$55, 29, FALSE), D418=5, VLOOKUP(H418, Priv_Workers!$B$2:$AR$55, 30, FALSE), D418=6, VLOOKUP(H418, Priv_Workers!$B$2:$AR$55, 31, FALSE), D418=7, VLOOKUP(H418, Priv_Workers!$B$2:$AR$55, 32, FALSE), D418=8, VLOOKUP(H418, Priv_Workers!$B$2:$AR$55, 33, FALSE), D418=9, VLOOKUP(H418, Priv_Workers!$B$2:$AR$55, 34, FALSE), D418=10, VLOOKUP(H418, Priv_Workers!$B$2:$AR$55, 35, FALSE), D418=11, VLOOKUP(H418, Priv_Workers!$B$2:$AR$55, 36, FALSE), D418=12, VLOOKUP(H418, Priv_Workers!$B$2:$AR$55, 37, FALSE)), C418=2017, _xlfn.IFS(D418=1, VLOOKUP(H418, Priv_Workers!$B$2:$AR$55, 38, FALSE), D418=2, VLOOKUP(H418, Priv_Workers!$B$2:$AR$55, 39, FALSE), D418=3, VLOOKUP(H418, Priv_Workers!$B$2:$AR$55, 40, FALSE), D418=4, VLOOKUP(H418, Priv_Workers!$B$2:$AR$55, 41, FALSE), D418=5, VLOOKUP(H418, Priv_Workers!$B$2:$AR$55, 42, FALSE), D418=6, VLOOKUP(H418, Priv_Workers!$B$2:$AR$55, 43)))</f>
        <v>#N/A</v>
      </c>
      <c r="X418" s="15" t="e">
        <f t="shared" si="51"/>
        <v>#N/A</v>
      </c>
      <c r="Y418" s="8" t="e">
        <f>_xlfn.IFS(C418=2014, _xlfn.IFS(E418=1, VLOOKUP(H418, Wage_Info!$B$2:$AD$55, 2, FALSE), E418=2, VLOOKUP(H418, Wage_Info!$B$2:$AD$55, 3, FALSE), E418=3, VLOOKUP(H418, Wage_Info!$B$2:$AD$55, 4, FALSE), E418=4, VLOOKUP(H418, Wage_Info!$B$2:$AD$55, 5, FALSE)), C418=2015, _xlfn.IFS(E418=1, VLOOKUP(H418, Wage_Info!$B$2:$AD$55, 6, FALSE), E418=2, VLOOKUP(H418, Wage_Info!$B$2:$AD$55, 7, FALSE), E418=3, VLOOKUP(H418, Wage_Info!$B$2:$AD$55, 8, FALSE), E418=4, VLOOKUP(H418, Wage_Info!$B$2:$AD$55, 9, FALSE)), C418=2016, _xlfn.IFS(E418=1, VLOOKUP(H418, Wage_Info!$B$2:$AD$55, 10, FALSE), E418=2, VLOOKUP(H418, Wage_Info!$B$2:$AD$55, 11, FALSE), E418=3, VLOOKUP(H418, Wage_Info!$B$2:$AD$55, 12, FALSE), E418=4, VLOOKUP(H418, Wage_Info!$B$2:$AD$55, 13, FALSE)), C418=2017, _xlfn.IFS(E418=1, VLOOKUP(H418, Wage_Info!$B$2:$AD$55, 14, FALSE), E418=2, VLOOKUP(H418, Wage_Info!$B$2:$AD$55, 15, FALSE)))</f>
        <v>#N/A</v>
      </c>
      <c r="Z418" s="8" t="e">
        <f>_xlfn.IFS(C418=2014, _xlfn.IFS(E418=1, VLOOKUP(H418, Wage_Info!$B$2:$AD$55, 16, FALSE), E418=2, VLOOKUP(H418, Wage_Info!$B$2:$AD$55, 17, FALSE), E418=3, VLOOKUP(H418, Wage_Info!$B$2:$AD$55, 18, FALSE), E418=4, VLOOKUP(H418, Wage_Info!$B$2:$AD$55, 19, FALSE)), C418=2015, _xlfn.IFS(E418=1, VLOOKUP(H418, Wage_Info!$B$2:$AD$55, 20, FALSE), E418=2, VLOOKUP(H418, Wage_Info!$B$2:$AD$55, 21, FALSE), E418=3, VLOOKUP(H418, Wage_Info!$B$2:$AD$55, 22, FALSE), E418=4, VLOOKUP(H418, Wage_Info!$B$2:$AD$55, 23, FALSE)), C418=2016, _xlfn.IFS(E418=1, VLOOKUP(H418, Wage_Info!$B$2:$AD$55, 24, FALSE), E418=2, VLOOKUP(H418, Wage_Info!$B$2:$AD$55, 25, FALSE), E418=3, VLOOKUP(H418, Wage_Info!$B$2:$AD$55, 26, FALSE), E418=4, VLOOKUP(H418, Wage_Info!$B$2:$AD$55, 27, FALSE)), C418=2017, _xlfn.IFS(E418=1, VLOOKUP(H418, Wage_Info!$B$2:$AD$55, 28, FALSE), E418=2, VLOOKUP(H418, Wage_Info!$B$2:$AD$55, 29, FALSE)))</f>
        <v>#N/A</v>
      </c>
      <c r="AA418" s="16" t="e">
        <f t="shared" si="52"/>
        <v>#N/A</v>
      </c>
      <c r="AB418">
        <f>Key!C147</f>
        <v>1</v>
      </c>
      <c r="AC418">
        <f t="shared" si="53"/>
        <v>0</v>
      </c>
      <c r="AD418">
        <f t="shared" si="54"/>
        <v>0</v>
      </c>
      <c r="AE418">
        <f t="shared" si="55"/>
        <v>0</v>
      </c>
    </row>
    <row r="419" spans="1:31" x14ac:dyDescent="0.3">
      <c r="A419">
        <v>152</v>
      </c>
      <c r="B419">
        <v>152</v>
      </c>
      <c r="E419" t="e">
        <f t="shared" si="48"/>
        <v>#N/A</v>
      </c>
      <c r="F419">
        <v>2016</v>
      </c>
      <c r="G419" t="s">
        <v>184</v>
      </c>
      <c r="H419" s="13">
        <f>VALUE(IF(G419="foreign",53,SUBSTITUTE(G419,G419,VLOOKUP(G419,Key!$F$2:$G$55,2,))))</f>
        <v>5</v>
      </c>
      <c r="I419" t="s">
        <v>15</v>
      </c>
      <c r="J419">
        <f>VALUE(_xlfn.IFS(I419="foreign",53,I419="fictional",54,NOT(OR(I419="foreign",I419="fictional")),SUBSTITUTE(I419,I419,VLOOKUP(I419,Key!$F$2:$G$55,2,))))</f>
        <v>5</v>
      </c>
      <c r="K419">
        <f t="shared" si="49"/>
        <v>1</v>
      </c>
      <c r="L419">
        <f>VLOOKUP(H419, Key!$G$2:$J$54, 2)</f>
        <v>3</v>
      </c>
      <c r="M419">
        <f>VLOOKUP(J419, Key!$G$2:$J$54, 2)</f>
        <v>3</v>
      </c>
      <c r="N419">
        <f>VLOOKUP("*"&amp;G419&amp;"*",Key!$M$2:$N$6,2,FALSE)</f>
        <v>4</v>
      </c>
      <c r="O419">
        <f>VLOOKUP("*"&amp;G419&amp;"*",Key!$Q$2:$R$11,2,FALSE)</f>
        <v>6</v>
      </c>
      <c r="P419">
        <v>1015</v>
      </c>
      <c r="Q419" s="8">
        <v>900000</v>
      </c>
      <c r="R419" t="s">
        <v>397</v>
      </c>
      <c r="S419">
        <f>VLOOKUP(R419, Key!$T$2:$U$18, 2, FALSE)</f>
        <v>17</v>
      </c>
      <c r="T419">
        <f t="shared" si="50"/>
        <v>1</v>
      </c>
      <c r="U419">
        <f>_xlfn.IFS(F419=2017, VLOOKUP(H419, 'State Pop'!$B$2:$F$55,5),F419=2016, VLOOKUP(H419, 'State Pop'!$B$2:$F$55,4), F419=2015, VLOOKUP(H419, 'State Pop'!$B$2:$F$55,3), F419=2014, VLOOKUP(H419, 'State Pop'!$B$2:$F$55,2))</f>
        <v>39296476</v>
      </c>
      <c r="V419" t="e">
        <f>_xlfn.IFS(C428=2014, _xlfn.IFS(D428=1, VLOOKUP(H419, Film_Workers!$B$2:$AR$55, 2, FALSE), D428=2, VLOOKUP(H419, Film_Workers!$B$2:$AR$55, 3, FALSE), D428=3, VLOOKUP(H419, Film_Workers!$B$2:$AR$55, 4, FALSE), D428=4, VLOOKUP(H419, Film_Workers!$B$2:$AR$55, 5, FALSE), D428=5, VLOOKUP(H419, Film_Workers!$B$2:$AR$55, 6, FALSE), D428=6, VLOOKUP(H419, Film_Workers!$B$2:$AR$55, 7, FALSE), D428=7, VLOOKUP(H419, Film_Workers!$B$2:$AR$55, 8, FALSE), D428=8, VLOOKUP(H419, Film_Workers!$B$2:$AR$55, 9, FALSE), D428=9, VLOOKUP(H419, Film_Workers!$B$2:$AR$55, 10, FALSE), D428=10, VLOOKUP(H419, Film_Workers!$B$2:$AR$55, 11, FALSE), D428=11, VLOOKUP(H419, Film_Workers!$B$2:$AR$55, 12, FALSE), D428=12, VLOOKUP(H419, Film_Workers!$B$2:$AR$55, 13, FALSE)), C428=2015, _xlfn.IFS(D428=1, VLOOKUP(H419, Film_Workers!$B$2:$AR$55, 14, FALSE), D428=2, VLOOKUP(H419, Film_Workers!$B$2:$AR$55, 15, FALSE), D428=3, VLOOKUP(H419, Film_Workers!$B$2:$AR$55, 16, FALSE), D428=4, VLOOKUP(H419, Film_Workers!$B$2:$AR$55, 17, FALSE), D428=5, VLOOKUP(H419, Film_Workers!$B$2:$AR$55, 18, FALSE), D428=6, VLOOKUP(H419, Film_Workers!$B$2:$AR$55, 19, FALSE), D428=7, VLOOKUP(H419, Film_Workers!$B$2:$AR$55, 20, FALSE), D428=8, VLOOKUP(H419, Film_Workers!$B$2:$AR$55, 21, FALSE), D428=9, VLOOKUP(H419, Film_Workers!$B$2:$AR$55, 22, FALSE), D428=10, VLOOKUP(H419, Film_Workers!$B$2:$AR$55, 23, FALSE), D428=11, VLOOKUP(H419, Film_Workers!$B$2:$AR$55, 24, FALSE), D428=12, VLOOKUP(H419, Film_Workers!$B$2:$AR$55, 25, FALSE)), C428=2016, _xlfn.IFS(D428=1, VLOOKUP(H419, Film_Workers!$B$2:$AR$55, 26, FALSE), D428=2, VLOOKUP(H419, Film_Workers!$B$2:$AR$55, 27, FALSE), D428=3, VLOOKUP(H419, Film_Workers!$B$2:$AR$55, 28, FALSE), D428=4, VLOOKUP(H419, Film_Workers!$B$2:$AR$55, 29, FALSE), D428=5, VLOOKUP(H419, Film_Workers!$B$2:$AR$55, 30, FALSE), D428=6, VLOOKUP(H419, Film_Workers!$B$2:$AR$55, 31, FALSE), D428=7, VLOOKUP(H419, Film_Workers!$B$2:$AR$55, 32, FALSE), D428=8, VLOOKUP(H419, Film_Workers!$B$2:$AR$55, 33, FALSE), D428=9, VLOOKUP(H419, Film_Workers!$B$2:$AR$55, 34, FALSE), D428=10, VLOOKUP(H419, Film_Workers!$B$2:$AR$55, 35, FALSE), D428=11, VLOOKUP(H419, Film_Workers!$B$2:$AR$55, 36, FALSE), D428=12, VLOOKUP(H419, Film_Workers!$B$2:$AR$55, 37, FALSE)), C428=2017, _xlfn.IFS(D428=1, VLOOKUP(H419, Film_Workers!$B$2:$AR$55, 38, FALSE), D428=2, VLOOKUP(H419, Film_Workers!$B$2:$AR$55, 39, FALSE), D428=3, VLOOKUP(H419, Film_Workers!$B$2:$AR$55, 40, FALSE), D428=4, VLOOKUP(H419, Film_Workers!$B$2:$AR$55, 41, FALSE), D428=5, VLOOKUP(H419, Film_Workers!$B$2:$AR$55, 42, FALSE), D428=6, VLOOKUP(H419, Film_Workers!$B$2:$AR$55, 43)))</f>
        <v>#N/A</v>
      </c>
      <c r="W419" t="e">
        <f>_xlfn.IFS(C419=2014, _xlfn.IFS(D419=1, VLOOKUP(H419, Priv_Workers!$B$2:$AR$55, 2, FALSE), D419=2, VLOOKUP(H419, Priv_Workers!$B$2:$AR$55, 3, FALSE), D419=3, VLOOKUP(H419, Priv_Workers!$B$2:$AR$55, 4, FALSE), D419=4, VLOOKUP(H419, Priv_Workers!$B$2:$AR$55, 5, FALSE), D419=5, VLOOKUP(H419, Priv_Workers!$B$2:$AR$55, 6, FALSE), D419=6, VLOOKUP(H419, Priv_Workers!$B$2:$AR$55, 7, FALSE), D419=7, VLOOKUP(H419, Priv_Workers!$B$2:$AR$55, 8, FALSE), D419=8, VLOOKUP(H419, Priv_Workers!$B$2:$AR$55, 9, FALSE), D419=9, VLOOKUP(H419, Priv_Workers!$B$2:$AR$55, 10, FALSE), D419=10, VLOOKUP(H419, Priv_Workers!$B$2:$AR$55, 11, FALSE), D419=11, VLOOKUP(H419, Priv_Workers!$B$2:$AR$55, 12, FALSE), D419=12, VLOOKUP(H419, Priv_Workers!$B$2:$AR$55, 13, FALSE)), C419=2015, _xlfn.IFS(D419=1, VLOOKUP(H419, Priv_Workers!$B$2:$AR$55, 14, FALSE), D419=2, VLOOKUP(H419, Priv_Workers!$B$2:$AR$55, 15, FALSE), D419=3, VLOOKUP(H419, Priv_Workers!$B$2:$AR$55, 16, FALSE), D419=4, VLOOKUP(H419, Priv_Workers!$B$2:$AR$55, 17, FALSE), D419=5, VLOOKUP(H419, Priv_Workers!$B$2:$AR$55, 18, FALSE), D419=6, VLOOKUP(H419, Priv_Workers!$B$2:$AR$55, 19, FALSE), D419=7, VLOOKUP(H419, Priv_Workers!$B$2:$AR$55, 20, FALSE), D419=8, VLOOKUP(H419, Priv_Workers!$B$2:$AR$55, 21, FALSE), D419=9, VLOOKUP(H419, Priv_Workers!$B$2:$AR$55, 22, FALSE), D419=10, VLOOKUP(H419, Priv_Workers!$B$2:$AR$55, 23, FALSE), D419=11, VLOOKUP(H419, Priv_Workers!$B$2:$AR$55, 24, FALSE), D419=12, VLOOKUP(H419, Priv_Workers!$B$2:$AR$55, 25, FALSE)), C419=2016, _xlfn.IFS(D419=1, VLOOKUP(H419, Priv_Workers!$B$2:$AR$55, 26, FALSE), D419=2, VLOOKUP(H419, Priv_Workers!$B$2:$AR$55, 27, FALSE), D419=3, VLOOKUP(H419, Priv_Workers!$B$2:$AR$55, 28, FALSE), D419=4, VLOOKUP(H419, Priv_Workers!$B$2:$AR$55, 29, FALSE), D419=5, VLOOKUP(H419, Priv_Workers!$B$2:$AR$55, 30, FALSE), D419=6, VLOOKUP(H419, Priv_Workers!$B$2:$AR$55, 31, FALSE), D419=7, VLOOKUP(H419, Priv_Workers!$B$2:$AR$55, 32, FALSE), D419=8, VLOOKUP(H419, Priv_Workers!$B$2:$AR$55, 33, FALSE), D419=9, VLOOKUP(H419, Priv_Workers!$B$2:$AR$55, 34, FALSE), D419=10, VLOOKUP(H419, Priv_Workers!$B$2:$AR$55, 35, FALSE), D419=11, VLOOKUP(H419, Priv_Workers!$B$2:$AR$55, 36, FALSE), D419=12, VLOOKUP(H419, Priv_Workers!$B$2:$AR$55, 37, FALSE)), C419=2017, _xlfn.IFS(D419=1, VLOOKUP(H419, Priv_Workers!$B$2:$AR$55, 38, FALSE), D419=2, VLOOKUP(H419, Priv_Workers!$B$2:$AR$55, 39, FALSE), D419=3, VLOOKUP(H419, Priv_Workers!$B$2:$AR$55, 40, FALSE), D419=4, VLOOKUP(H419, Priv_Workers!$B$2:$AR$55, 41, FALSE), D419=5, VLOOKUP(H419, Priv_Workers!$B$2:$AR$55, 42, FALSE), D419=6, VLOOKUP(H419, Priv_Workers!$B$2:$AR$55, 43)))</f>
        <v>#N/A</v>
      </c>
      <c r="X419" s="15" t="e">
        <f t="shared" si="51"/>
        <v>#N/A</v>
      </c>
      <c r="Y419" s="8" t="e">
        <f>_xlfn.IFS(C419=2014, _xlfn.IFS(E419=1, VLOOKUP(H419, Wage_Info!$B$2:$AD$55, 2, FALSE), E419=2, VLOOKUP(H419, Wage_Info!$B$2:$AD$55, 3, FALSE), E419=3, VLOOKUP(H419, Wage_Info!$B$2:$AD$55, 4, FALSE), E419=4, VLOOKUP(H419, Wage_Info!$B$2:$AD$55, 5, FALSE)), C419=2015, _xlfn.IFS(E419=1, VLOOKUP(H419, Wage_Info!$B$2:$AD$55, 6, FALSE), E419=2, VLOOKUP(H419, Wage_Info!$B$2:$AD$55, 7, FALSE), E419=3, VLOOKUP(H419, Wage_Info!$B$2:$AD$55, 8, FALSE), E419=4, VLOOKUP(H419, Wage_Info!$B$2:$AD$55, 9, FALSE)), C419=2016, _xlfn.IFS(E419=1, VLOOKUP(H419, Wage_Info!$B$2:$AD$55, 10, FALSE), E419=2, VLOOKUP(H419, Wage_Info!$B$2:$AD$55, 11, FALSE), E419=3, VLOOKUP(H419, Wage_Info!$B$2:$AD$55, 12, FALSE), E419=4, VLOOKUP(H419, Wage_Info!$B$2:$AD$55, 13, FALSE)), C419=2017, _xlfn.IFS(E419=1, VLOOKUP(H419, Wage_Info!$B$2:$AD$55, 14, FALSE), E419=2, VLOOKUP(H419, Wage_Info!$B$2:$AD$55, 15, FALSE)))</f>
        <v>#N/A</v>
      </c>
      <c r="Z419" s="8" t="e">
        <f>_xlfn.IFS(C419=2014, _xlfn.IFS(E419=1, VLOOKUP(H419, Wage_Info!$B$2:$AD$55, 16, FALSE), E419=2, VLOOKUP(H419, Wage_Info!$B$2:$AD$55, 17, FALSE), E419=3, VLOOKUP(H419, Wage_Info!$B$2:$AD$55, 18, FALSE), E419=4, VLOOKUP(H419, Wage_Info!$B$2:$AD$55, 19, FALSE)), C419=2015, _xlfn.IFS(E419=1, VLOOKUP(H419, Wage_Info!$B$2:$AD$55, 20, FALSE), E419=2, VLOOKUP(H419, Wage_Info!$B$2:$AD$55, 21, FALSE), E419=3, VLOOKUP(H419, Wage_Info!$B$2:$AD$55, 22, FALSE), E419=4, VLOOKUP(H419, Wage_Info!$B$2:$AD$55, 23, FALSE)), C419=2016, _xlfn.IFS(E419=1, VLOOKUP(H419, Wage_Info!$B$2:$AD$55, 24, FALSE), E419=2, VLOOKUP(H419, Wage_Info!$B$2:$AD$55, 25, FALSE), E419=3, VLOOKUP(H419, Wage_Info!$B$2:$AD$55, 26, FALSE), E419=4, VLOOKUP(H419, Wage_Info!$B$2:$AD$55, 27, FALSE)), C419=2017, _xlfn.IFS(E419=1, VLOOKUP(H419, Wage_Info!$B$2:$AD$55, 28, FALSE), E419=2, VLOOKUP(H419, Wage_Info!$B$2:$AD$55, 29, FALSE)))</f>
        <v>#N/A</v>
      </c>
      <c r="AA419" s="16" t="e">
        <f t="shared" si="52"/>
        <v>#N/A</v>
      </c>
      <c r="AB419">
        <f>Key!C153</f>
        <v>1</v>
      </c>
      <c r="AC419">
        <f t="shared" si="53"/>
        <v>1</v>
      </c>
      <c r="AD419">
        <f t="shared" si="54"/>
        <v>0</v>
      </c>
      <c r="AE419">
        <f t="shared" si="55"/>
        <v>1</v>
      </c>
    </row>
    <row r="420" spans="1:31" x14ac:dyDescent="0.3">
      <c r="A420">
        <v>153</v>
      </c>
      <c r="B420">
        <v>153</v>
      </c>
      <c r="E420" t="e">
        <f t="shared" si="48"/>
        <v>#N/A</v>
      </c>
      <c r="F420">
        <v>2016</v>
      </c>
      <c r="G420" t="s">
        <v>184</v>
      </c>
      <c r="H420" s="13">
        <f>VALUE(IF(G420="foreign",53,SUBSTITUTE(G420,G420,VLOOKUP(G420,Key!$F$2:$G$55,2,))))</f>
        <v>5</v>
      </c>
      <c r="I420" t="s">
        <v>185</v>
      </c>
      <c r="J420">
        <f>VALUE(_xlfn.IFS(I420="foreign",53,I420="fictional",54,NOT(OR(I420="foreign",I420="fictional")),SUBSTITUTE(I420,I420,VLOOKUP(I420,Key!$F$2:$G$55,2,))))</f>
        <v>33</v>
      </c>
      <c r="K420">
        <f t="shared" si="49"/>
        <v>0</v>
      </c>
      <c r="L420">
        <f>VLOOKUP(H420, Key!$G$2:$J$54, 2)</f>
        <v>3</v>
      </c>
      <c r="M420">
        <f>VLOOKUP(J420, Key!$G$2:$J$54, 2)</f>
        <v>3</v>
      </c>
      <c r="N420">
        <f>VLOOKUP("*"&amp;G420&amp;"*",Key!$M$2:$N$6,2,FALSE)</f>
        <v>4</v>
      </c>
      <c r="O420">
        <f>VLOOKUP("*"&amp;G420&amp;"*",Key!$Q$2:$R$11,2,FALSE)</f>
        <v>6</v>
      </c>
      <c r="P420">
        <v>979</v>
      </c>
      <c r="Q420" s="8">
        <v>1000000</v>
      </c>
      <c r="R420" t="s">
        <v>396</v>
      </c>
      <c r="S420">
        <f>VLOOKUP(R420, Key!$T$2:$U$18, 2, FALSE)</f>
        <v>16</v>
      </c>
      <c r="T420">
        <f t="shared" si="50"/>
        <v>1</v>
      </c>
      <c r="U420">
        <f>_xlfn.IFS(F420=2017, VLOOKUP(H420, 'State Pop'!$B$2:$F$55,5),F420=2016, VLOOKUP(H420, 'State Pop'!$B$2:$F$55,4), F420=2015, VLOOKUP(H420, 'State Pop'!$B$2:$F$55,3), F420=2014, VLOOKUP(H420, 'State Pop'!$B$2:$F$55,2))</f>
        <v>39296476</v>
      </c>
      <c r="V420" t="e">
        <f>_xlfn.IFS(C429=2014, _xlfn.IFS(D429=1, VLOOKUP(H420, Film_Workers!$B$2:$AR$55, 2, FALSE), D429=2, VLOOKUP(H420, Film_Workers!$B$2:$AR$55, 3, FALSE), D429=3, VLOOKUP(H420, Film_Workers!$B$2:$AR$55, 4, FALSE), D429=4, VLOOKUP(H420, Film_Workers!$B$2:$AR$55, 5, FALSE), D429=5, VLOOKUP(H420, Film_Workers!$B$2:$AR$55, 6, FALSE), D429=6, VLOOKUP(H420, Film_Workers!$B$2:$AR$55, 7, FALSE), D429=7, VLOOKUP(H420, Film_Workers!$B$2:$AR$55, 8, FALSE), D429=8, VLOOKUP(H420, Film_Workers!$B$2:$AR$55, 9, FALSE), D429=9, VLOOKUP(H420, Film_Workers!$B$2:$AR$55, 10, FALSE), D429=10, VLOOKUP(H420, Film_Workers!$B$2:$AR$55, 11, FALSE), D429=11, VLOOKUP(H420, Film_Workers!$B$2:$AR$55, 12, FALSE), D429=12, VLOOKUP(H420, Film_Workers!$B$2:$AR$55, 13, FALSE)), C429=2015, _xlfn.IFS(D429=1, VLOOKUP(H420, Film_Workers!$B$2:$AR$55, 14, FALSE), D429=2, VLOOKUP(H420, Film_Workers!$B$2:$AR$55, 15, FALSE), D429=3, VLOOKUP(H420, Film_Workers!$B$2:$AR$55, 16, FALSE), D429=4, VLOOKUP(H420, Film_Workers!$B$2:$AR$55, 17, FALSE), D429=5, VLOOKUP(H420, Film_Workers!$B$2:$AR$55, 18, FALSE), D429=6, VLOOKUP(H420, Film_Workers!$B$2:$AR$55, 19, FALSE), D429=7, VLOOKUP(H420, Film_Workers!$B$2:$AR$55, 20, FALSE), D429=8, VLOOKUP(H420, Film_Workers!$B$2:$AR$55, 21, FALSE), D429=9, VLOOKUP(H420, Film_Workers!$B$2:$AR$55, 22, FALSE), D429=10, VLOOKUP(H420, Film_Workers!$B$2:$AR$55, 23, FALSE), D429=11, VLOOKUP(H420, Film_Workers!$B$2:$AR$55, 24, FALSE), D429=12, VLOOKUP(H420, Film_Workers!$B$2:$AR$55, 25, FALSE)), C429=2016, _xlfn.IFS(D429=1, VLOOKUP(H420, Film_Workers!$B$2:$AR$55, 26, FALSE), D429=2, VLOOKUP(H420, Film_Workers!$B$2:$AR$55, 27, FALSE), D429=3, VLOOKUP(H420, Film_Workers!$B$2:$AR$55, 28, FALSE), D429=4, VLOOKUP(H420, Film_Workers!$B$2:$AR$55, 29, FALSE), D429=5, VLOOKUP(H420, Film_Workers!$B$2:$AR$55, 30, FALSE), D429=6, VLOOKUP(H420, Film_Workers!$B$2:$AR$55, 31, FALSE), D429=7, VLOOKUP(H420, Film_Workers!$B$2:$AR$55, 32, FALSE), D429=8, VLOOKUP(H420, Film_Workers!$B$2:$AR$55, 33, FALSE), D429=9, VLOOKUP(H420, Film_Workers!$B$2:$AR$55, 34, FALSE), D429=10, VLOOKUP(H420, Film_Workers!$B$2:$AR$55, 35, FALSE), D429=11, VLOOKUP(H420, Film_Workers!$B$2:$AR$55, 36, FALSE), D429=12, VLOOKUP(H420, Film_Workers!$B$2:$AR$55, 37, FALSE)), C429=2017, _xlfn.IFS(D429=1, VLOOKUP(H420, Film_Workers!$B$2:$AR$55, 38, FALSE), D429=2, VLOOKUP(H420, Film_Workers!$B$2:$AR$55, 39, FALSE), D429=3, VLOOKUP(H420, Film_Workers!$B$2:$AR$55, 40, FALSE), D429=4, VLOOKUP(H420, Film_Workers!$B$2:$AR$55, 41, FALSE), D429=5, VLOOKUP(H420, Film_Workers!$B$2:$AR$55, 42, FALSE), D429=6, VLOOKUP(H420, Film_Workers!$B$2:$AR$55, 43)))</f>
        <v>#N/A</v>
      </c>
      <c r="W420" t="e">
        <f>_xlfn.IFS(C420=2014, _xlfn.IFS(D420=1, VLOOKUP(H420, Priv_Workers!$B$2:$AR$55, 2, FALSE), D420=2, VLOOKUP(H420, Priv_Workers!$B$2:$AR$55, 3, FALSE), D420=3, VLOOKUP(H420, Priv_Workers!$B$2:$AR$55, 4, FALSE), D420=4, VLOOKUP(H420, Priv_Workers!$B$2:$AR$55, 5, FALSE), D420=5, VLOOKUP(H420, Priv_Workers!$B$2:$AR$55, 6, FALSE), D420=6, VLOOKUP(H420, Priv_Workers!$B$2:$AR$55, 7, FALSE), D420=7, VLOOKUP(H420, Priv_Workers!$B$2:$AR$55, 8, FALSE), D420=8, VLOOKUP(H420, Priv_Workers!$B$2:$AR$55, 9, FALSE), D420=9, VLOOKUP(H420, Priv_Workers!$B$2:$AR$55, 10, FALSE), D420=10, VLOOKUP(H420, Priv_Workers!$B$2:$AR$55, 11, FALSE), D420=11, VLOOKUP(H420, Priv_Workers!$B$2:$AR$55, 12, FALSE), D420=12, VLOOKUP(H420, Priv_Workers!$B$2:$AR$55, 13, FALSE)), C420=2015, _xlfn.IFS(D420=1, VLOOKUP(H420, Priv_Workers!$B$2:$AR$55, 14, FALSE), D420=2, VLOOKUP(H420, Priv_Workers!$B$2:$AR$55, 15, FALSE), D420=3, VLOOKUP(H420, Priv_Workers!$B$2:$AR$55, 16, FALSE), D420=4, VLOOKUP(H420, Priv_Workers!$B$2:$AR$55, 17, FALSE), D420=5, VLOOKUP(H420, Priv_Workers!$B$2:$AR$55, 18, FALSE), D420=6, VLOOKUP(H420, Priv_Workers!$B$2:$AR$55, 19, FALSE), D420=7, VLOOKUP(H420, Priv_Workers!$B$2:$AR$55, 20, FALSE), D420=8, VLOOKUP(H420, Priv_Workers!$B$2:$AR$55, 21, FALSE), D420=9, VLOOKUP(H420, Priv_Workers!$B$2:$AR$55, 22, FALSE), D420=10, VLOOKUP(H420, Priv_Workers!$B$2:$AR$55, 23, FALSE), D420=11, VLOOKUP(H420, Priv_Workers!$B$2:$AR$55, 24, FALSE), D420=12, VLOOKUP(H420, Priv_Workers!$B$2:$AR$55, 25, FALSE)), C420=2016, _xlfn.IFS(D420=1, VLOOKUP(H420, Priv_Workers!$B$2:$AR$55, 26, FALSE), D420=2, VLOOKUP(H420, Priv_Workers!$B$2:$AR$55, 27, FALSE), D420=3, VLOOKUP(H420, Priv_Workers!$B$2:$AR$55, 28, FALSE), D420=4, VLOOKUP(H420, Priv_Workers!$B$2:$AR$55, 29, FALSE), D420=5, VLOOKUP(H420, Priv_Workers!$B$2:$AR$55, 30, FALSE), D420=6, VLOOKUP(H420, Priv_Workers!$B$2:$AR$55, 31, FALSE), D420=7, VLOOKUP(H420, Priv_Workers!$B$2:$AR$55, 32, FALSE), D420=8, VLOOKUP(H420, Priv_Workers!$B$2:$AR$55, 33, FALSE), D420=9, VLOOKUP(H420, Priv_Workers!$B$2:$AR$55, 34, FALSE), D420=10, VLOOKUP(H420, Priv_Workers!$B$2:$AR$55, 35, FALSE), D420=11, VLOOKUP(H420, Priv_Workers!$B$2:$AR$55, 36, FALSE), D420=12, VLOOKUP(H420, Priv_Workers!$B$2:$AR$55, 37, FALSE)), C420=2017, _xlfn.IFS(D420=1, VLOOKUP(H420, Priv_Workers!$B$2:$AR$55, 38, FALSE), D420=2, VLOOKUP(H420, Priv_Workers!$B$2:$AR$55, 39, FALSE), D420=3, VLOOKUP(H420, Priv_Workers!$B$2:$AR$55, 40, FALSE), D420=4, VLOOKUP(H420, Priv_Workers!$B$2:$AR$55, 41, FALSE), D420=5, VLOOKUP(H420, Priv_Workers!$B$2:$AR$55, 42, FALSE), D420=6, VLOOKUP(H420, Priv_Workers!$B$2:$AR$55, 43)))</f>
        <v>#N/A</v>
      </c>
      <c r="X420" s="15" t="e">
        <f t="shared" si="51"/>
        <v>#N/A</v>
      </c>
      <c r="Y420" s="8" t="e">
        <f>_xlfn.IFS(C420=2014, _xlfn.IFS(E420=1, VLOOKUP(H420, Wage_Info!$B$2:$AD$55, 2, FALSE), E420=2, VLOOKUP(H420, Wage_Info!$B$2:$AD$55, 3, FALSE), E420=3, VLOOKUP(H420, Wage_Info!$B$2:$AD$55, 4, FALSE), E420=4, VLOOKUP(H420, Wage_Info!$B$2:$AD$55, 5, FALSE)), C420=2015, _xlfn.IFS(E420=1, VLOOKUP(H420, Wage_Info!$B$2:$AD$55, 6, FALSE), E420=2, VLOOKUP(H420, Wage_Info!$B$2:$AD$55, 7, FALSE), E420=3, VLOOKUP(H420, Wage_Info!$B$2:$AD$55, 8, FALSE), E420=4, VLOOKUP(H420, Wage_Info!$B$2:$AD$55, 9, FALSE)), C420=2016, _xlfn.IFS(E420=1, VLOOKUP(H420, Wage_Info!$B$2:$AD$55, 10, FALSE), E420=2, VLOOKUP(H420, Wage_Info!$B$2:$AD$55, 11, FALSE), E420=3, VLOOKUP(H420, Wage_Info!$B$2:$AD$55, 12, FALSE), E420=4, VLOOKUP(H420, Wage_Info!$B$2:$AD$55, 13, FALSE)), C420=2017, _xlfn.IFS(E420=1, VLOOKUP(H420, Wage_Info!$B$2:$AD$55, 14, FALSE), E420=2, VLOOKUP(H420, Wage_Info!$B$2:$AD$55, 15, FALSE)))</f>
        <v>#N/A</v>
      </c>
      <c r="Z420" s="8" t="e">
        <f>_xlfn.IFS(C420=2014, _xlfn.IFS(E420=1, VLOOKUP(H420, Wage_Info!$B$2:$AD$55, 16, FALSE), E420=2, VLOOKUP(H420, Wage_Info!$B$2:$AD$55, 17, FALSE), E420=3, VLOOKUP(H420, Wage_Info!$B$2:$AD$55, 18, FALSE), E420=4, VLOOKUP(H420, Wage_Info!$B$2:$AD$55, 19, FALSE)), C420=2015, _xlfn.IFS(E420=1, VLOOKUP(H420, Wage_Info!$B$2:$AD$55, 20, FALSE), E420=2, VLOOKUP(H420, Wage_Info!$B$2:$AD$55, 21, FALSE), E420=3, VLOOKUP(H420, Wage_Info!$B$2:$AD$55, 22, FALSE), E420=4, VLOOKUP(H420, Wage_Info!$B$2:$AD$55, 23, FALSE)), C420=2016, _xlfn.IFS(E420=1, VLOOKUP(H420, Wage_Info!$B$2:$AD$55, 24, FALSE), E420=2, VLOOKUP(H420, Wage_Info!$B$2:$AD$55, 25, FALSE), E420=3, VLOOKUP(H420, Wage_Info!$B$2:$AD$55, 26, FALSE), E420=4, VLOOKUP(H420, Wage_Info!$B$2:$AD$55, 27, FALSE)), C420=2017, _xlfn.IFS(E420=1, VLOOKUP(H420, Wage_Info!$B$2:$AD$55, 28, FALSE), E420=2, VLOOKUP(H420, Wage_Info!$B$2:$AD$55, 29, FALSE)))</f>
        <v>#N/A</v>
      </c>
      <c r="AA420" s="16" t="e">
        <f t="shared" si="52"/>
        <v>#N/A</v>
      </c>
      <c r="AB420">
        <f>Key!C154</f>
        <v>1</v>
      </c>
      <c r="AC420">
        <f t="shared" si="53"/>
        <v>1</v>
      </c>
      <c r="AD420">
        <f t="shared" si="54"/>
        <v>0</v>
      </c>
      <c r="AE420">
        <f t="shared" si="55"/>
        <v>1</v>
      </c>
    </row>
    <row r="421" spans="1:31" x14ac:dyDescent="0.3">
      <c r="A421">
        <v>162</v>
      </c>
      <c r="B421">
        <v>162</v>
      </c>
      <c r="E421" t="e">
        <f t="shared" si="48"/>
        <v>#N/A</v>
      </c>
      <c r="F421">
        <v>2016</v>
      </c>
      <c r="H421" s="13" t="e">
        <f>VALUE(IF(G421="foreign",53,SUBSTITUTE(G421,G421,VLOOKUP(G421,Key!$F$2:$G$55,2,))))</f>
        <v>#N/A</v>
      </c>
      <c r="J421" t="e">
        <f>VALUE(_xlfn.IFS(I421="foreign",53,I421="fictional",54,NOT(OR(I421="foreign",I421="fictional")),SUBSTITUTE(I421,I421,VLOOKUP(I421,Key!$F$2:$G$55,2,))))</f>
        <v>#N/A</v>
      </c>
      <c r="K421" t="e">
        <f t="shared" si="49"/>
        <v>#N/A</v>
      </c>
      <c r="L421" t="e">
        <f>VLOOKUP(H421, Key!$G$2:$J$54, 2)</f>
        <v>#N/A</v>
      </c>
      <c r="M421" t="e">
        <f>VLOOKUP(J421, Key!$G$2:$J$54, 2)</f>
        <v>#N/A</v>
      </c>
      <c r="N421">
        <f>VLOOKUP("*"&amp;G421&amp;"*",Key!$M$2:$N$6,2,FALSE)</f>
        <v>1</v>
      </c>
      <c r="O421">
        <f>VLOOKUP("*"&amp;G421&amp;"*",Key!$Q$2:$R$11,2,FALSE)</f>
        <v>1</v>
      </c>
      <c r="P421">
        <v>753</v>
      </c>
      <c r="R421" t="s">
        <v>399</v>
      </c>
      <c r="S421">
        <f>VLOOKUP(R421, Key!$T$2:$U$19, 2, FALSE)</f>
        <v>18</v>
      </c>
      <c r="T421">
        <f t="shared" si="50"/>
        <v>1</v>
      </c>
      <c r="U421" t="e">
        <f>_xlfn.IFS(F421=2017, VLOOKUP(H421, 'State Pop'!$B$2:$F$55,5),F421=2016, VLOOKUP(H421, 'State Pop'!$B$2:$F$55,4), F421=2015, VLOOKUP(H421, 'State Pop'!$B$2:$F$55,3), F421=2014, VLOOKUP(H421, 'State Pop'!$B$2:$F$55,2))</f>
        <v>#N/A</v>
      </c>
      <c r="V421" t="e">
        <f>_xlfn.IFS(C430=2014, _xlfn.IFS(D430=1, VLOOKUP(H421, Film_Workers!$B$2:$AR$55, 2, FALSE), D430=2, VLOOKUP(H421, Film_Workers!$B$2:$AR$55, 3, FALSE), D430=3, VLOOKUP(H421, Film_Workers!$B$2:$AR$55, 4, FALSE), D430=4, VLOOKUP(H421, Film_Workers!$B$2:$AR$55, 5, FALSE), D430=5, VLOOKUP(H421, Film_Workers!$B$2:$AR$55, 6, FALSE), D430=6, VLOOKUP(H421, Film_Workers!$B$2:$AR$55, 7, FALSE), D430=7, VLOOKUP(H421, Film_Workers!$B$2:$AR$55, 8, FALSE), D430=8, VLOOKUP(H421, Film_Workers!$B$2:$AR$55, 9, FALSE), D430=9, VLOOKUP(H421, Film_Workers!$B$2:$AR$55, 10, FALSE), D430=10, VLOOKUP(H421, Film_Workers!$B$2:$AR$55, 11, FALSE), D430=11, VLOOKUP(H421, Film_Workers!$B$2:$AR$55, 12, FALSE), D430=12, VLOOKUP(H421, Film_Workers!$B$2:$AR$55, 13, FALSE)), C430=2015, _xlfn.IFS(D430=1, VLOOKUP(H421, Film_Workers!$B$2:$AR$55, 14, FALSE), D430=2, VLOOKUP(H421, Film_Workers!$B$2:$AR$55, 15, FALSE), D430=3, VLOOKUP(H421, Film_Workers!$B$2:$AR$55, 16, FALSE), D430=4, VLOOKUP(H421, Film_Workers!$B$2:$AR$55, 17, FALSE), D430=5, VLOOKUP(H421, Film_Workers!$B$2:$AR$55, 18, FALSE), D430=6, VLOOKUP(H421, Film_Workers!$B$2:$AR$55, 19, FALSE), D430=7, VLOOKUP(H421, Film_Workers!$B$2:$AR$55, 20, FALSE), D430=8, VLOOKUP(H421, Film_Workers!$B$2:$AR$55, 21, FALSE), D430=9, VLOOKUP(H421, Film_Workers!$B$2:$AR$55, 22, FALSE), D430=10, VLOOKUP(H421, Film_Workers!$B$2:$AR$55, 23, FALSE), D430=11, VLOOKUP(H421, Film_Workers!$B$2:$AR$55, 24, FALSE), D430=12, VLOOKUP(H421, Film_Workers!$B$2:$AR$55, 25, FALSE)), C430=2016, _xlfn.IFS(D430=1, VLOOKUP(H421, Film_Workers!$B$2:$AR$55, 26, FALSE), D430=2, VLOOKUP(H421, Film_Workers!$B$2:$AR$55, 27, FALSE), D430=3, VLOOKUP(H421, Film_Workers!$B$2:$AR$55, 28, FALSE), D430=4, VLOOKUP(H421, Film_Workers!$B$2:$AR$55, 29, FALSE), D430=5, VLOOKUP(H421, Film_Workers!$B$2:$AR$55, 30, FALSE), D430=6, VLOOKUP(H421, Film_Workers!$B$2:$AR$55, 31, FALSE), D430=7, VLOOKUP(H421, Film_Workers!$B$2:$AR$55, 32, FALSE), D430=8, VLOOKUP(H421, Film_Workers!$B$2:$AR$55, 33, FALSE), D430=9, VLOOKUP(H421, Film_Workers!$B$2:$AR$55, 34, FALSE), D430=10, VLOOKUP(H421, Film_Workers!$B$2:$AR$55, 35, FALSE), D430=11, VLOOKUP(H421, Film_Workers!$B$2:$AR$55, 36, FALSE), D430=12, VLOOKUP(H421, Film_Workers!$B$2:$AR$55, 37, FALSE)), C430=2017, _xlfn.IFS(D430=1, VLOOKUP(H421, Film_Workers!$B$2:$AR$55, 38, FALSE), D430=2, VLOOKUP(H421, Film_Workers!$B$2:$AR$55, 39, FALSE), D430=3, VLOOKUP(H421, Film_Workers!$B$2:$AR$55, 40, FALSE), D430=4, VLOOKUP(H421, Film_Workers!$B$2:$AR$55, 41, FALSE), D430=5, VLOOKUP(H421, Film_Workers!$B$2:$AR$55, 42, FALSE), D430=6, VLOOKUP(H421, Film_Workers!$B$2:$AR$55, 43)))</f>
        <v>#N/A</v>
      </c>
      <c r="W421" t="e">
        <f>_xlfn.IFS(C421=2014, _xlfn.IFS(D421=1, VLOOKUP(H421, Priv_Workers!$B$2:$AR$55, 2, FALSE), D421=2, VLOOKUP(H421, Priv_Workers!$B$2:$AR$55, 3, FALSE), D421=3, VLOOKUP(H421, Priv_Workers!$B$2:$AR$55, 4, FALSE), D421=4, VLOOKUP(H421, Priv_Workers!$B$2:$AR$55, 5, FALSE), D421=5, VLOOKUP(H421, Priv_Workers!$B$2:$AR$55, 6, FALSE), D421=6, VLOOKUP(H421, Priv_Workers!$B$2:$AR$55, 7, FALSE), D421=7, VLOOKUP(H421, Priv_Workers!$B$2:$AR$55, 8, FALSE), D421=8, VLOOKUP(H421, Priv_Workers!$B$2:$AR$55, 9, FALSE), D421=9, VLOOKUP(H421, Priv_Workers!$B$2:$AR$55, 10, FALSE), D421=10, VLOOKUP(H421, Priv_Workers!$B$2:$AR$55, 11, FALSE), D421=11, VLOOKUP(H421, Priv_Workers!$B$2:$AR$55, 12, FALSE), D421=12, VLOOKUP(H421, Priv_Workers!$B$2:$AR$55, 13, FALSE)), C421=2015, _xlfn.IFS(D421=1, VLOOKUP(H421, Priv_Workers!$B$2:$AR$55, 14, FALSE), D421=2, VLOOKUP(H421, Priv_Workers!$B$2:$AR$55, 15, FALSE), D421=3, VLOOKUP(H421, Priv_Workers!$B$2:$AR$55, 16, FALSE), D421=4, VLOOKUP(H421, Priv_Workers!$B$2:$AR$55, 17, FALSE), D421=5, VLOOKUP(H421, Priv_Workers!$B$2:$AR$55, 18, FALSE), D421=6, VLOOKUP(H421, Priv_Workers!$B$2:$AR$55, 19, FALSE), D421=7, VLOOKUP(H421, Priv_Workers!$B$2:$AR$55, 20, FALSE), D421=8, VLOOKUP(H421, Priv_Workers!$B$2:$AR$55, 21, FALSE), D421=9, VLOOKUP(H421, Priv_Workers!$B$2:$AR$55, 22, FALSE), D421=10, VLOOKUP(H421, Priv_Workers!$B$2:$AR$55, 23, FALSE), D421=11, VLOOKUP(H421, Priv_Workers!$B$2:$AR$55, 24, FALSE), D421=12, VLOOKUP(H421, Priv_Workers!$B$2:$AR$55, 25, FALSE)), C421=2016, _xlfn.IFS(D421=1, VLOOKUP(H421, Priv_Workers!$B$2:$AR$55, 26, FALSE), D421=2, VLOOKUP(H421, Priv_Workers!$B$2:$AR$55, 27, FALSE), D421=3, VLOOKUP(H421, Priv_Workers!$B$2:$AR$55, 28, FALSE), D421=4, VLOOKUP(H421, Priv_Workers!$B$2:$AR$55, 29, FALSE), D421=5, VLOOKUP(H421, Priv_Workers!$B$2:$AR$55, 30, FALSE), D421=6, VLOOKUP(H421, Priv_Workers!$B$2:$AR$55, 31, FALSE), D421=7, VLOOKUP(H421, Priv_Workers!$B$2:$AR$55, 32, FALSE), D421=8, VLOOKUP(H421, Priv_Workers!$B$2:$AR$55, 33, FALSE), D421=9, VLOOKUP(H421, Priv_Workers!$B$2:$AR$55, 34, FALSE), D421=10, VLOOKUP(H421, Priv_Workers!$B$2:$AR$55, 35, FALSE), D421=11, VLOOKUP(H421, Priv_Workers!$B$2:$AR$55, 36, FALSE), D421=12, VLOOKUP(H421, Priv_Workers!$B$2:$AR$55, 37, FALSE)), C421=2017, _xlfn.IFS(D421=1, VLOOKUP(H421, Priv_Workers!$B$2:$AR$55, 38, FALSE), D421=2, VLOOKUP(H421, Priv_Workers!$B$2:$AR$55, 39, FALSE), D421=3, VLOOKUP(H421, Priv_Workers!$B$2:$AR$55, 40, FALSE), D421=4, VLOOKUP(H421, Priv_Workers!$B$2:$AR$55, 41, FALSE), D421=5, VLOOKUP(H421, Priv_Workers!$B$2:$AR$55, 42, FALSE), D421=6, VLOOKUP(H421, Priv_Workers!$B$2:$AR$55, 43)))</f>
        <v>#N/A</v>
      </c>
      <c r="X421" s="15" t="e">
        <f t="shared" si="51"/>
        <v>#N/A</v>
      </c>
      <c r="Y421" s="8" t="e">
        <f>_xlfn.IFS(C421=2014, _xlfn.IFS(E421=1, VLOOKUP(H421, Wage_Info!$B$2:$AD$55, 2, FALSE), E421=2, VLOOKUP(H421, Wage_Info!$B$2:$AD$55, 3, FALSE), E421=3, VLOOKUP(H421, Wage_Info!$B$2:$AD$55, 4, FALSE), E421=4, VLOOKUP(H421, Wage_Info!$B$2:$AD$55, 5, FALSE)), C421=2015, _xlfn.IFS(E421=1, VLOOKUP(H421, Wage_Info!$B$2:$AD$55, 6, FALSE), E421=2, VLOOKUP(H421, Wage_Info!$B$2:$AD$55, 7, FALSE), E421=3, VLOOKUP(H421, Wage_Info!$B$2:$AD$55, 8, FALSE), E421=4, VLOOKUP(H421, Wage_Info!$B$2:$AD$55, 9, FALSE)), C421=2016, _xlfn.IFS(E421=1, VLOOKUP(H421, Wage_Info!$B$2:$AD$55, 10, FALSE), E421=2, VLOOKUP(H421, Wage_Info!$B$2:$AD$55, 11, FALSE), E421=3, VLOOKUP(H421, Wage_Info!$B$2:$AD$55, 12, FALSE), E421=4, VLOOKUP(H421, Wage_Info!$B$2:$AD$55, 13, FALSE)), C421=2017, _xlfn.IFS(E421=1, VLOOKUP(H421, Wage_Info!$B$2:$AD$55, 14, FALSE), E421=2, VLOOKUP(H421, Wage_Info!$B$2:$AD$55, 15, FALSE)))</f>
        <v>#N/A</v>
      </c>
      <c r="Z421" s="8" t="e">
        <f>_xlfn.IFS(C421=2014, _xlfn.IFS(E421=1, VLOOKUP(H421, Wage_Info!$B$2:$AD$55, 16, FALSE), E421=2, VLOOKUP(H421, Wage_Info!$B$2:$AD$55, 17, FALSE), E421=3, VLOOKUP(H421, Wage_Info!$B$2:$AD$55, 18, FALSE), E421=4, VLOOKUP(H421, Wage_Info!$B$2:$AD$55, 19, FALSE)), C421=2015, _xlfn.IFS(E421=1, VLOOKUP(H421, Wage_Info!$B$2:$AD$55, 20, FALSE), E421=2, VLOOKUP(H421, Wage_Info!$B$2:$AD$55, 21, FALSE), E421=3, VLOOKUP(H421, Wage_Info!$B$2:$AD$55, 22, FALSE), E421=4, VLOOKUP(H421, Wage_Info!$B$2:$AD$55, 23, FALSE)), C421=2016, _xlfn.IFS(E421=1, VLOOKUP(H421, Wage_Info!$B$2:$AD$55, 24, FALSE), E421=2, VLOOKUP(H421, Wage_Info!$B$2:$AD$55, 25, FALSE), E421=3, VLOOKUP(H421, Wage_Info!$B$2:$AD$55, 26, FALSE), E421=4, VLOOKUP(H421, Wage_Info!$B$2:$AD$55, 27, FALSE)), C421=2017, _xlfn.IFS(E421=1, VLOOKUP(H421, Wage_Info!$B$2:$AD$55, 28, FALSE), E421=2, VLOOKUP(H421, Wage_Info!$B$2:$AD$55, 29, FALSE)))</f>
        <v>#N/A</v>
      </c>
      <c r="AA421" s="16" t="e">
        <f t="shared" si="52"/>
        <v>#N/A</v>
      </c>
      <c r="AB421">
        <f>Key!C163</f>
        <v>1</v>
      </c>
      <c r="AC421">
        <f t="shared" si="53"/>
        <v>0</v>
      </c>
      <c r="AD421">
        <f t="shared" si="54"/>
        <v>0</v>
      </c>
      <c r="AE421">
        <f t="shared" si="55"/>
        <v>0</v>
      </c>
    </row>
    <row r="422" spans="1:31" x14ac:dyDescent="0.3">
      <c r="A422">
        <v>166</v>
      </c>
      <c r="B422">
        <v>166</v>
      </c>
      <c r="E422" t="e">
        <f t="shared" si="48"/>
        <v>#N/A</v>
      </c>
      <c r="F422">
        <v>2016</v>
      </c>
      <c r="H422" s="13" t="e">
        <f>VALUE(IF(G422="foreign",53,SUBSTITUTE(G422,G422,VLOOKUP(G422,Key!$F$2:$G$55,2,))))</f>
        <v>#N/A</v>
      </c>
      <c r="J422" t="e">
        <f>VALUE(_xlfn.IFS(I422="foreign",53,I422="fictional",54,NOT(OR(I422="foreign",I422="fictional")),SUBSTITUTE(I422,I422,VLOOKUP(I422,Key!$F$2:$G$55,2,))))</f>
        <v>#N/A</v>
      </c>
      <c r="K422" t="e">
        <f t="shared" si="49"/>
        <v>#N/A</v>
      </c>
      <c r="L422" t="e">
        <f>VLOOKUP(H422, Key!$G$2:$J$54, 2)</f>
        <v>#N/A</v>
      </c>
      <c r="M422" t="e">
        <f>VLOOKUP(J422, Key!$G$2:$J$54, 2)</f>
        <v>#N/A</v>
      </c>
      <c r="N422">
        <f>VLOOKUP("*"&amp;G422&amp;"*",Key!$M$2:$N$6,2,FALSE)</f>
        <v>1</v>
      </c>
      <c r="O422">
        <f>VLOOKUP("*"&amp;G422&amp;"*",Key!$Q$2:$R$11,2,FALSE)</f>
        <v>1</v>
      </c>
      <c r="P422">
        <v>638</v>
      </c>
      <c r="Q422" s="8">
        <v>3500000</v>
      </c>
      <c r="R422" t="s">
        <v>401</v>
      </c>
      <c r="S422">
        <f>VLOOKUP(R422, Key!$T$2:$U$21, 2, FALSE)</f>
        <v>20</v>
      </c>
      <c r="T422">
        <f t="shared" si="50"/>
        <v>1</v>
      </c>
      <c r="U422" t="e">
        <f>_xlfn.IFS(F422=2017, VLOOKUP(H422, 'State Pop'!$B$2:$F$55,5),F422=2016, VLOOKUP(H422, 'State Pop'!$B$2:$F$55,4), F422=2015, VLOOKUP(H422, 'State Pop'!$B$2:$F$55,3), F422=2014, VLOOKUP(H422, 'State Pop'!$B$2:$F$55,2))</f>
        <v>#N/A</v>
      </c>
      <c r="V422" t="e">
        <f>_xlfn.IFS(C431=2014, _xlfn.IFS(D431=1, VLOOKUP(H422, Film_Workers!$B$2:$AR$55, 2, FALSE), D431=2, VLOOKUP(H422, Film_Workers!$B$2:$AR$55, 3, FALSE), D431=3, VLOOKUP(H422, Film_Workers!$B$2:$AR$55, 4, FALSE), D431=4, VLOOKUP(H422, Film_Workers!$B$2:$AR$55, 5, FALSE), D431=5, VLOOKUP(H422, Film_Workers!$B$2:$AR$55, 6, FALSE), D431=6, VLOOKUP(H422, Film_Workers!$B$2:$AR$55, 7, FALSE), D431=7, VLOOKUP(H422, Film_Workers!$B$2:$AR$55, 8, FALSE), D431=8, VLOOKUP(H422, Film_Workers!$B$2:$AR$55, 9, FALSE), D431=9, VLOOKUP(H422, Film_Workers!$B$2:$AR$55, 10, FALSE), D431=10, VLOOKUP(H422, Film_Workers!$B$2:$AR$55, 11, FALSE), D431=11, VLOOKUP(H422, Film_Workers!$B$2:$AR$55, 12, FALSE), D431=12, VLOOKUP(H422, Film_Workers!$B$2:$AR$55, 13, FALSE)), C431=2015, _xlfn.IFS(D431=1, VLOOKUP(H422, Film_Workers!$B$2:$AR$55, 14, FALSE), D431=2, VLOOKUP(H422, Film_Workers!$B$2:$AR$55, 15, FALSE), D431=3, VLOOKUP(H422, Film_Workers!$B$2:$AR$55, 16, FALSE), D431=4, VLOOKUP(H422, Film_Workers!$B$2:$AR$55, 17, FALSE), D431=5, VLOOKUP(H422, Film_Workers!$B$2:$AR$55, 18, FALSE), D431=6, VLOOKUP(H422, Film_Workers!$B$2:$AR$55, 19, FALSE), D431=7, VLOOKUP(H422, Film_Workers!$B$2:$AR$55, 20, FALSE), D431=8, VLOOKUP(H422, Film_Workers!$B$2:$AR$55, 21, FALSE), D431=9, VLOOKUP(H422, Film_Workers!$B$2:$AR$55, 22, FALSE), D431=10, VLOOKUP(H422, Film_Workers!$B$2:$AR$55, 23, FALSE), D431=11, VLOOKUP(H422, Film_Workers!$B$2:$AR$55, 24, FALSE), D431=12, VLOOKUP(H422, Film_Workers!$B$2:$AR$55, 25, FALSE)), C431=2016, _xlfn.IFS(D431=1, VLOOKUP(H422, Film_Workers!$B$2:$AR$55, 26, FALSE), D431=2, VLOOKUP(H422, Film_Workers!$B$2:$AR$55, 27, FALSE), D431=3, VLOOKUP(H422, Film_Workers!$B$2:$AR$55, 28, FALSE), D431=4, VLOOKUP(H422, Film_Workers!$B$2:$AR$55, 29, FALSE), D431=5, VLOOKUP(H422, Film_Workers!$B$2:$AR$55, 30, FALSE), D431=6, VLOOKUP(H422, Film_Workers!$B$2:$AR$55, 31, FALSE), D431=7, VLOOKUP(H422, Film_Workers!$B$2:$AR$55, 32, FALSE), D431=8, VLOOKUP(H422, Film_Workers!$B$2:$AR$55, 33, FALSE), D431=9, VLOOKUP(H422, Film_Workers!$B$2:$AR$55, 34, FALSE), D431=10, VLOOKUP(H422, Film_Workers!$B$2:$AR$55, 35, FALSE), D431=11, VLOOKUP(H422, Film_Workers!$B$2:$AR$55, 36, FALSE), D431=12, VLOOKUP(H422, Film_Workers!$B$2:$AR$55, 37, FALSE)), C431=2017, _xlfn.IFS(D431=1, VLOOKUP(H422, Film_Workers!$B$2:$AR$55, 38, FALSE), D431=2, VLOOKUP(H422, Film_Workers!$B$2:$AR$55, 39, FALSE), D431=3, VLOOKUP(H422, Film_Workers!$B$2:$AR$55, 40, FALSE), D431=4, VLOOKUP(H422, Film_Workers!$B$2:$AR$55, 41, FALSE), D431=5, VLOOKUP(H422, Film_Workers!$B$2:$AR$55, 42, FALSE), D431=6, VLOOKUP(H422, Film_Workers!$B$2:$AR$55, 43)))</f>
        <v>#N/A</v>
      </c>
      <c r="W422" t="e">
        <f>_xlfn.IFS(C422=2014, _xlfn.IFS(D422=1, VLOOKUP(H422, Priv_Workers!$B$2:$AR$55, 2, FALSE), D422=2, VLOOKUP(H422, Priv_Workers!$B$2:$AR$55, 3, FALSE), D422=3, VLOOKUP(H422, Priv_Workers!$B$2:$AR$55, 4, FALSE), D422=4, VLOOKUP(H422, Priv_Workers!$B$2:$AR$55, 5, FALSE), D422=5, VLOOKUP(H422, Priv_Workers!$B$2:$AR$55, 6, FALSE), D422=6, VLOOKUP(H422, Priv_Workers!$B$2:$AR$55, 7, FALSE), D422=7, VLOOKUP(H422, Priv_Workers!$B$2:$AR$55, 8, FALSE), D422=8, VLOOKUP(H422, Priv_Workers!$B$2:$AR$55, 9, FALSE), D422=9, VLOOKUP(H422, Priv_Workers!$B$2:$AR$55, 10, FALSE), D422=10, VLOOKUP(H422, Priv_Workers!$B$2:$AR$55, 11, FALSE), D422=11, VLOOKUP(H422, Priv_Workers!$B$2:$AR$55, 12, FALSE), D422=12, VLOOKUP(H422, Priv_Workers!$B$2:$AR$55, 13, FALSE)), C422=2015, _xlfn.IFS(D422=1, VLOOKUP(H422, Priv_Workers!$B$2:$AR$55, 14, FALSE), D422=2, VLOOKUP(H422, Priv_Workers!$B$2:$AR$55, 15, FALSE), D422=3, VLOOKUP(H422, Priv_Workers!$B$2:$AR$55, 16, FALSE), D422=4, VLOOKUP(H422, Priv_Workers!$B$2:$AR$55, 17, FALSE), D422=5, VLOOKUP(H422, Priv_Workers!$B$2:$AR$55, 18, FALSE), D422=6, VLOOKUP(H422, Priv_Workers!$B$2:$AR$55, 19, FALSE), D422=7, VLOOKUP(H422, Priv_Workers!$B$2:$AR$55, 20, FALSE), D422=8, VLOOKUP(H422, Priv_Workers!$B$2:$AR$55, 21, FALSE), D422=9, VLOOKUP(H422, Priv_Workers!$B$2:$AR$55, 22, FALSE), D422=10, VLOOKUP(H422, Priv_Workers!$B$2:$AR$55, 23, FALSE), D422=11, VLOOKUP(H422, Priv_Workers!$B$2:$AR$55, 24, FALSE), D422=12, VLOOKUP(H422, Priv_Workers!$B$2:$AR$55, 25, FALSE)), C422=2016, _xlfn.IFS(D422=1, VLOOKUP(H422, Priv_Workers!$B$2:$AR$55, 26, FALSE), D422=2, VLOOKUP(H422, Priv_Workers!$B$2:$AR$55, 27, FALSE), D422=3, VLOOKUP(H422, Priv_Workers!$B$2:$AR$55, 28, FALSE), D422=4, VLOOKUP(H422, Priv_Workers!$B$2:$AR$55, 29, FALSE), D422=5, VLOOKUP(H422, Priv_Workers!$B$2:$AR$55, 30, FALSE), D422=6, VLOOKUP(H422, Priv_Workers!$B$2:$AR$55, 31, FALSE), D422=7, VLOOKUP(H422, Priv_Workers!$B$2:$AR$55, 32, FALSE), D422=8, VLOOKUP(H422, Priv_Workers!$B$2:$AR$55, 33, FALSE), D422=9, VLOOKUP(H422, Priv_Workers!$B$2:$AR$55, 34, FALSE), D422=10, VLOOKUP(H422, Priv_Workers!$B$2:$AR$55, 35, FALSE), D422=11, VLOOKUP(H422, Priv_Workers!$B$2:$AR$55, 36, FALSE), D422=12, VLOOKUP(H422, Priv_Workers!$B$2:$AR$55, 37, FALSE)), C422=2017, _xlfn.IFS(D422=1, VLOOKUP(H422, Priv_Workers!$B$2:$AR$55, 38, FALSE), D422=2, VLOOKUP(H422, Priv_Workers!$B$2:$AR$55, 39, FALSE), D422=3, VLOOKUP(H422, Priv_Workers!$B$2:$AR$55, 40, FALSE), D422=4, VLOOKUP(H422, Priv_Workers!$B$2:$AR$55, 41, FALSE), D422=5, VLOOKUP(H422, Priv_Workers!$B$2:$AR$55, 42, FALSE), D422=6, VLOOKUP(H422, Priv_Workers!$B$2:$AR$55, 43)))</f>
        <v>#N/A</v>
      </c>
      <c r="X422" s="15" t="e">
        <f t="shared" si="51"/>
        <v>#N/A</v>
      </c>
      <c r="Y422" s="8" t="e">
        <f>_xlfn.IFS(C422=2014, _xlfn.IFS(E422=1, VLOOKUP(H422, Wage_Info!$B$2:$AD$55, 2, FALSE), E422=2, VLOOKUP(H422, Wage_Info!$B$2:$AD$55, 3, FALSE), E422=3, VLOOKUP(H422, Wage_Info!$B$2:$AD$55, 4, FALSE), E422=4, VLOOKUP(H422, Wage_Info!$B$2:$AD$55, 5, FALSE)), C422=2015, _xlfn.IFS(E422=1, VLOOKUP(H422, Wage_Info!$B$2:$AD$55, 6, FALSE), E422=2, VLOOKUP(H422, Wage_Info!$B$2:$AD$55, 7, FALSE), E422=3, VLOOKUP(H422, Wage_Info!$B$2:$AD$55, 8, FALSE), E422=4, VLOOKUP(H422, Wage_Info!$B$2:$AD$55, 9, FALSE)), C422=2016, _xlfn.IFS(E422=1, VLOOKUP(H422, Wage_Info!$B$2:$AD$55, 10, FALSE), E422=2, VLOOKUP(H422, Wage_Info!$B$2:$AD$55, 11, FALSE), E422=3, VLOOKUP(H422, Wage_Info!$B$2:$AD$55, 12, FALSE), E422=4, VLOOKUP(H422, Wage_Info!$B$2:$AD$55, 13, FALSE)), C422=2017, _xlfn.IFS(E422=1, VLOOKUP(H422, Wage_Info!$B$2:$AD$55, 14, FALSE), E422=2, VLOOKUP(H422, Wage_Info!$B$2:$AD$55, 15, FALSE)))</f>
        <v>#N/A</v>
      </c>
      <c r="Z422" s="8" t="e">
        <f>_xlfn.IFS(C422=2014, _xlfn.IFS(E422=1, VLOOKUP(H422, Wage_Info!$B$2:$AD$55, 16, FALSE), E422=2, VLOOKUP(H422, Wage_Info!$B$2:$AD$55, 17, FALSE), E422=3, VLOOKUP(H422, Wage_Info!$B$2:$AD$55, 18, FALSE), E422=4, VLOOKUP(H422, Wage_Info!$B$2:$AD$55, 19, FALSE)), C422=2015, _xlfn.IFS(E422=1, VLOOKUP(H422, Wage_Info!$B$2:$AD$55, 20, FALSE), E422=2, VLOOKUP(H422, Wage_Info!$B$2:$AD$55, 21, FALSE), E422=3, VLOOKUP(H422, Wage_Info!$B$2:$AD$55, 22, FALSE), E422=4, VLOOKUP(H422, Wage_Info!$B$2:$AD$55, 23, FALSE)), C422=2016, _xlfn.IFS(E422=1, VLOOKUP(H422, Wage_Info!$B$2:$AD$55, 24, FALSE), E422=2, VLOOKUP(H422, Wage_Info!$B$2:$AD$55, 25, FALSE), E422=3, VLOOKUP(H422, Wage_Info!$B$2:$AD$55, 26, FALSE), E422=4, VLOOKUP(H422, Wage_Info!$B$2:$AD$55, 27, FALSE)), C422=2017, _xlfn.IFS(E422=1, VLOOKUP(H422, Wage_Info!$B$2:$AD$55, 28, FALSE), E422=2, VLOOKUP(H422, Wage_Info!$B$2:$AD$55, 29, FALSE)))</f>
        <v>#N/A</v>
      </c>
      <c r="AA422" s="16" t="e">
        <f t="shared" si="52"/>
        <v>#N/A</v>
      </c>
      <c r="AB422">
        <f>Key!C167</f>
        <v>1</v>
      </c>
      <c r="AC422">
        <f t="shared" si="53"/>
        <v>0</v>
      </c>
      <c r="AD422">
        <f t="shared" si="54"/>
        <v>0</v>
      </c>
      <c r="AE422">
        <f t="shared" si="55"/>
        <v>0</v>
      </c>
    </row>
    <row r="423" spans="1:31" x14ac:dyDescent="0.3">
      <c r="A423">
        <v>169</v>
      </c>
      <c r="B423">
        <v>169</v>
      </c>
      <c r="E423" t="e">
        <f t="shared" si="48"/>
        <v>#N/A</v>
      </c>
      <c r="F423">
        <v>2016</v>
      </c>
      <c r="H423" s="13" t="e">
        <f>VALUE(IF(G423="foreign",53,SUBSTITUTE(G423,G423,VLOOKUP(G423,Key!$F$2:$G$55,2,))))</f>
        <v>#N/A</v>
      </c>
      <c r="J423" t="e">
        <f>VALUE(_xlfn.IFS(I423="foreign",53,I423="fictional",54,NOT(OR(I423="foreign",I423="fictional")),SUBSTITUTE(I423,I423,VLOOKUP(I423,Key!$F$2:$G$55,2,))))</f>
        <v>#N/A</v>
      </c>
      <c r="K423" t="e">
        <f t="shared" si="49"/>
        <v>#N/A</v>
      </c>
      <c r="L423" t="e">
        <f>VLOOKUP(H423, Key!$G$2:$J$54, 2)</f>
        <v>#N/A</v>
      </c>
      <c r="M423" t="e">
        <f>VLOOKUP(J423, Key!$G$2:$J$54, 2)</f>
        <v>#N/A</v>
      </c>
      <c r="N423">
        <f>VLOOKUP("*"&amp;G423&amp;"*",Key!$M$2:$N$6,2,FALSE)</f>
        <v>1</v>
      </c>
      <c r="O423">
        <f>VLOOKUP("*"&amp;G423&amp;"*",Key!$Q$2:$R$11,2,FALSE)</f>
        <v>1</v>
      </c>
      <c r="P423">
        <v>615</v>
      </c>
      <c r="Q423" s="8">
        <v>3000000</v>
      </c>
      <c r="R423" t="s">
        <v>402</v>
      </c>
      <c r="S423">
        <f>VLOOKUP(R423, Key!$T$2:$U$23, 2, FALSE)</f>
        <v>21</v>
      </c>
      <c r="T423">
        <f t="shared" si="50"/>
        <v>1</v>
      </c>
      <c r="U423" t="e">
        <f>_xlfn.IFS(F423=2017, VLOOKUP(H423, 'State Pop'!$B$2:$F$55,5),F423=2016, VLOOKUP(H423, 'State Pop'!$B$2:$F$55,4), F423=2015, VLOOKUP(H423, 'State Pop'!$B$2:$F$55,3), F423=2014, VLOOKUP(H423, 'State Pop'!$B$2:$F$55,2))</f>
        <v>#N/A</v>
      </c>
      <c r="V423" t="e">
        <f>_xlfn.IFS(C432=2014, _xlfn.IFS(D432=1, VLOOKUP(H423, Film_Workers!$B$2:$AR$55, 2, FALSE), D432=2, VLOOKUP(H423, Film_Workers!$B$2:$AR$55, 3, FALSE), D432=3, VLOOKUP(H423, Film_Workers!$B$2:$AR$55, 4, FALSE), D432=4, VLOOKUP(H423, Film_Workers!$B$2:$AR$55, 5, FALSE), D432=5, VLOOKUP(H423, Film_Workers!$B$2:$AR$55, 6, FALSE), D432=6, VLOOKUP(H423, Film_Workers!$B$2:$AR$55, 7, FALSE), D432=7, VLOOKUP(H423, Film_Workers!$B$2:$AR$55, 8, FALSE), D432=8, VLOOKUP(H423, Film_Workers!$B$2:$AR$55, 9, FALSE), D432=9, VLOOKUP(H423, Film_Workers!$B$2:$AR$55, 10, FALSE), D432=10, VLOOKUP(H423, Film_Workers!$B$2:$AR$55, 11, FALSE), D432=11, VLOOKUP(H423, Film_Workers!$B$2:$AR$55, 12, FALSE), D432=12, VLOOKUP(H423, Film_Workers!$B$2:$AR$55, 13, FALSE)), C432=2015, _xlfn.IFS(D432=1, VLOOKUP(H423, Film_Workers!$B$2:$AR$55, 14, FALSE), D432=2, VLOOKUP(H423, Film_Workers!$B$2:$AR$55, 15, FALSE), D432=3, VLOOKUP(H423, Film_Workers!$B$2:$AR$55, 16, FALSE), D432=4, VLOOKUP(H423, Film_Workers!$B$2:$AR$55, 17, FALSE), D432=5, VLOOKUP(H423, Film_Workers!$B$2:$AR$55, 18, FALSE), D432=6, VLOOKUP(H423, Film_Workers!$B$2:$AR$55, 19, FALSE), D432=7, VLOOKUP(H423, Film_Workers!$B$2:$AR$55, 20, FALSE), D432=8, VLOOKUP(H423, Film_Workers!$B$2:$AR$55, 21, FALSE), D432=9, VLOOKUP(H423, Film_Workers!$B$2:$AR$55, 22, FALSE), D432=10, VLOOKUP(H423, Film_Workers!$B$2:$AR$55, 23, FALSE), D432=11, VLOOKUP(H423, Film_Workers!$B$2:$AR$55, 24, FALSE), D432=12, VLOOKUP(H423, Film_Workers!$B$2:$AR$55, 25, FALSE)), C432=2016, _xlfn.IFS(D432=1, VLOOKUP(H423, Film_Workers!$B$2:$AR$55, 26, FALSE), D432=2, VLOOKUP(H423, Film_Workers!$B$2:$AR$55, 27, FALSE), D432=3, VLOOKUP(H423, Film_Workers!$B$2:$AR$55, 28, FALSE), D432=4, VLOOKUP(H423, Film_Workers!$B$2:$AR$55, 29, FALSE), D432=5, VLOOKUP(H423, Film_Workers!$B$2:$AR$55, 30, FALSE), D432=6, VLOOKUP(H423, Film_Workers!$B$2:$AR$55, 31, FALSE), D432=7, VLOOKUP(H423, Film_Workers!$B$2:$AR$55, 32, FALSE), D432=8, VLOOKUP(H423, Film_Workers!$B$2:$AR$55, 33, FALSE), D432=9, VLOOKUP(H423, Film_Workers!$B$2:$AR$55, 34, FALSE), D432=10, VLOOKUP(H423, Film_Workers!$B$2:$AR$55, 35, FALSE), D432=11, VLOOKUP(H423, Film_Workers!$B$2:$AR$55, 36, FALSE), D432=12, VLOOKUP(H423, Film_Workers!$B$2:$AR$55, 37, FALSE)), C432=2017, _xlfn.IFS(D432=1, VLOOKUP(H423, Film_Workers!$B$2:$AR$55, 38, FALSE), D432=2, VLOOKUP(H423, Film_Workers!$B$2:$AR$55, 39, FALSE), D432=3, VLOOKUP(H423, Film_Workers!$B$2:$AR$55, 40, FALSE), D432=4, VLOOKUP(H423, Film_Workers!$B$2:$AR$55, 41, FALSE), D432=5, VLOOKUP(H423, Film_Workers!$B$2:$AR$55, 42, FALSE), D432=6, VLOOKUP(H423, Film_Workers!$B$2:$AR$55, 43)))</f>
        <v>#N/A</v>
      </c>
      <c r="W423" t="e">
        <f>_xlfn.IFS(C423=2014, _xlfn.IFS(D423=1, VLOOKUP(H423, Priv_Workers!$B$2:$AR$55, 2, FALSE), D423=2, VLOOKUP(H423, Priv_Workers!$B$2:$AR$55, 3, FALSE), D423=3, VLOOKUP(H423, Priv_Workers!$B$2:$AR$55, 4, FALSE), D423=4, VLOOKUP(H423, Priv_Workers!$B$2:$AR$55, 5, FALSE), D423=5, VLOOKUP(H423, Priv_Workers!$B$2:$AR$55, 6, FALSE), D423=6, VLOOKUP(H423, Priv_Workers!$B$2:$AR$55, 7, FALSE), D423=7, VLOOKUP(H423, Priv_Workers!$B$2:$AR$55, 8, FALSE), D423=8, VLOOKUP(H423, Priv_Workers!$B$2:$AR$55, 9, FALSE), D423=9, VLOOKUP(H423, Priv_Workers!$B$2:$AR$55, 10, FALSE), D423=10, VLOOKUP(H423, Priv_Workers!$B$2:$AR$55, 11, FALSE), D423=11, VLOOKUP(H423, Priv_Workers!$B$2:$AR$55, 12, FALSE), D423=12, VLOOKUP(H423, Priv_Workers!$B$2:$AR$55, 13, FALSE)), C423=2015, _xlfn.IFS(D423=1, VLOOKUP(H423, Priv_Workers!$B$2:$AR$55, 14, FALSE), D423=2, VLOOKUP(H423, Priv_Workers!$B$2:$AR$55, 15, FALSE), D423=3, VLOOKUP(H423, Priv_Workers!$B$2:$AR$55, 16, FALSE), D423=4, VLOOKUP(H423, Priv_Workers!$B$2:$AR$55, 17, FALSE), D423=5, VLOOKUP(H423, Priv_Workers!$B$2:$AR$55, 18, FALSE), D423=6, VLOOKUP(H423, Priv_Workers!$B$2:$AR$55, 19, FALSE), D423=7, VLOOKUP(H423, Priv_Workers!$B$2:$AR$55, 20, FALSE), D423=8, VLOOKUP(H423, Priv_Workers!$B$2:$AR$55, 21, FALSE), D423=9, VLOOKUP(H423, Priv_Workers!$B$2:$AR$55, 22, FALSE), D423=10, VLOOKUP(H423, Priv_Workers!$B$2:$AR$55, 23, FALSE), D423=11, VLOOKUP(H423, Priv_Workers!$B$2:$AR$55, 24, FALSE), D423=12, VLOOKUP(H423, Priv_Workers!$B$2:$AR$55, 25, FALSE)), C423=2016, _xlfn.IFS(D423=1, VLOOKUP(H423, Priv_Workers!$B$2:$AR$55, 26, FALSE), D423=2, VLOOKUP(H423, Priv_Workers!$B$2:$AR$55, 27, FALSE), D423=3, VLOOKUP(H423, Priv_Workers!$B$2:$AR$55, 28, FALSE), D423=4, VLOOKUP(H423, Priv_Workers!$B$2:$AR$55, 29, FALSE), D423=5, VLOOKUP(H423, Priv_Workers!$B$2:$AR$55, 30, FALSE), D423=6, VLOOKUP(H423, Priv_Workers!$B$2:$AR$55, 31, FALSE), D423=7, VLOOKUP(H423, Priv_Workers!$B$2:$AR$55, 32, FALSE), D423=8, VLOOKUP(H423, Priv_Workers!$B$2:$AR$55, 33, FALSE), D423=9, VLOOKUP(H423, Priv_Workers!$B$2:$AR$55, 34, FALSE), D423=10, VLOOKUP(H423, Priv_Workers!$B$2:$AR$55, 35, FALSE), D423=11, VLOOKUP(H423, Priv_Workers!$B$2:$AR$55, 36, FALSE), D423=12, VLOOKUP(H423, Priv_Workers!$B$2:$AR$55, 37, FALSE)), C423=2017, _xlfn.IFS(D423=1, VLOOKUP(H423, Priv_Workers!$B$2:$AR$55, 38, FALSE), D423=2, VLOOKUP(H423, Priv_Workers!$B$2:$AR$55, 39, FALSE), D423=3, VLOOKUP(H423, Priv_Workers!$B$2:$AR$55, 40, FALSE), D423=4, VLOOKUP(H423, Priv_Workers!$B$2:$AR$55, 41, FALSE), D423=5, VLOOKUP(H423, Priv_Workers!$B$2:$AR$55, 42, FALSE), D423=6, VLOOKUP(H423, Priv_Workers!$B$2:$AR$55, 43)))</f>
        <v>#N/A</v>
      </c>
      <c r="X423" s="15" t="e">
        <f t="shared" si="51"/>
        <v>#N/A</v>
      </c>
      <c r="Y423" s="8" t="e">
        <f>_xlfn.IFS(C423=2014, _xlfn.IFS(E423=1, VLOOKUP(H423, Wage_Info!$B$2:$AD$55, 2, FALSE), E423=2, VLOOKUP(H423, Wage_Info!$B$2:$AD$55, 3, FALSE), E423=3, VLOOKUP(H423, Wage_Info!$B$2:$AD$55, 4, FALSE), E423=4, VLOOKUP(H423, Wage_Info!$B$2:$AD$55, 5, FALSE)), C423=2015, _xlfn.IFS(E423=1, VLOOKUP(H423, Wage_Info!$B$2:$AD$55, 6, FALSE), E423=2, VLOOKUP(H423, Wage_Info!$B$2:$AD$55, 7, FALSE), E423=3, VLOOKUP(H423, Wage_Info!$B$2:$AD$55, 8, FALSE), E423=4, VLOOKUP(H423, Wage_Info!$B$2:$AD$55, 9, FALSE)), C423=2016, _xlfn.IFS(E423=1, VLOOKUP(H423, Wage_Info!$B$2:$AD$55, 10, FALSE), E423=2, VLOOKUP(H423, Wage_Info!$B$2:$AD$55, 11, FALSE), E423=3, VLOOKUP(H423, Wage_Info!$B$2:$AD$55, 12, FALSE), E423=4, VLOOKUP(H423, Wage_Info!$B$2:$AD$55, 13, FALSE)), C423=2017, _xlfn.IFS(E423=1, VLOOKUP(H423, Wage_Info!$B$2:$AD$55, 14, FALSE), E423=2, VLOOKUP(H423, Wage_Info!$B$2:$AD$55, 15, FALSE)))</f>
        <v>#N/A</v>
      </c>
      <c r="Z423" s="8" t="e">
        <f>_xlfn.IFS(C423=2014, _xlfn.IFS(E423=1, VLOOKUP(H423, Wage_Info!$B$2:$AD$55, 16, FALSE), E423=2, VLOOKUP(H423, Wage_Info!$B$2:$AD$55, 17, FALSE), E423=3, VLOOKUP(H423, Wage_Info!$B$2:$AD$55, 18, FALSE), E423=4, VLOOKUP(H423, Wage_Info!$B$2:$AD$55, 19, FALSE)), C423=2015, _xlfn.IFS(E423=1, VLOOKUP(H423, Wage_Info!$B$2:$AD$55, 20, FALSE), E423=2, VLOOKUP(H423, Wage_Info!$B$2:$AD$55, 21, FALSE), E423=3, VLOOKUP(H423, Wage_Info!$B$2:$AD$55, 22, FALSE), E423=4, VLOOKUP(H423, Wage_Info!$B$2:$AD$55, 23, FALSE)), C423=2016, _xlfn.IFS(E423=1, VLOOKUP(H423, Wage_Info!$B$2:$AD$55, 24, FALSE), E423=2, VLOOKUP(H423, Wage_Info!$B$2:$AD$55, 25, FALSE), E423=3, VLOOKUP(H423, Wage_Info!$B$2:$AD$55, 26, FALSE), E423=4, VLOOKUP(H423, Wage_Info!$B$2:$AD$55, 27, FALSE)), C423=2017, _xlfn.IFS(E423=1, VLOOKUP(H423, Wage_Info!$B$2:$AD$55, 28, FALSE), E423=2, VLOOKUP(H423, Wage_Info!$B$2:$AD$55, 29, FALSE)))</f>
        <v>#N/A</v>
      </c>
      <c r="AA423" s="16" t="e">
        <f t="shared" si="52"/>
        <v>#N/A</v>
      </c>
      <c r="AB423">
        <f>Key!C170</f>
        <v>1</v>
      </c>
      <c r="AC423">
        <f t="shared" si="53"/>
        <v>0</v>
      </c>
      <c r="AD423">
        <f t="shared" si="54"/>
        <v>0</v>
      </c>
      <c r="AE423">
        <f t="shared" si="55"/>
        <v>0</v>
      </c>
    </row>
    <row r="424" spans="1:31" x14ac:dyDescent="0.3">
      <c r="A424">
        <v>170</v>
      </c>
      <c r="B424">
        <v>170</v>
      </c>
      <c r="E424" t="e">
        <f t="shared" si="48"/>
        <v>#N/A</v>
      </c>
      <c r="F424">
        <v>2016</v>
      </c>
      <c r="H424" s="13" t="e">
        <f>VALUE(IF(G424="foreign",53,SUBSTITUTE(G424,G424,VLOOKUP(G424,Key!$F$2:$G$55,2,))))</f>
        <v>#N/A</v>
      </c>
      <c r="I424" t="s">
        <v>187</v>
      </c>
      <c r="J424">
        <f>VALUE(_xlfn.IFS(I424="foreign",53,I424="fictional",54,NOT(OR(I424="foreign",I424="fictional")),SUBSTITUTE(I424,I424,VLOOKUP(I424,Key!$F$2:$G$55,2,))))</f>
        <v>53</v>
      </c>
      <c r="K424" t="e">
        <f t="shared" si="49"/>
        <v>#N/A</v>
      </c>
      <c r="L424" t="e">
        <f>VLOOKUP(H424, Key!$G$2:$J$54, 2)</f>
        <v>#N/A</v>
      </c>
      <c r="M424">
        <f>VLOOKUP(J424, Key!$G$2:$J$54, 2)</f>
        <v>0</v>
      </c>
      <c r="N424">
        <f>VLOOKUP("*"&amp;G424&amp;"*",Key!$M$2:$N$6,2,FALSE)</f>
        <v>1</v>
      </c>
      <c r="O424">
        <f>VLOOKUP("*"&amp;G424&amp;"*",Key!$Q$2:$R$11,2,FALSE)</f>
        <v>1</v>
      </c>
      <c r="P424">
        <v>585</v>
      </c>
      <c r="Q424" s="8">
        <v>5000000</v>
      </c>
      <c r="R424" t="s">
        <v>177</v>
      </c>
      <c r="S424">
        <f>VLOOKUP(R424, Key!$T$2:$U$21, 2, FALSE)</f>
        <v>4</v>
      </c>
      <c r="T424">
        <f t="shared" si="50"/>
        <v>0</v>
      </c>
      <c r="U424" t="e">
        <f>_xlfn.IFS(F424=2017, VLOOKUP(H424, 'State Pop'!$B$2:$F$55,5),F424=2016, VLOOKUP(H424, 'State Pop'!$B$2:$F$55,4), F424=2015, VLOOKUP(H424, 'State Pop'!$B$2:$F$55,3), F424=2014, VLOOKUP(H424, 'State Pop'!$B$2:$F$55,2))</f>
        <v>#N/A</v>
      </c>
      <c r="V424" t="e">
        <f>_xlfn.IFS(C433=2014, _xlfn.IFS(D433=1, VLOOKUP(H424, Film_Workers!$B$2:$AR$55, 2, FALSE), D433=2, VLOOKUP(H424, Film_Workers!$B$2:$AR$55, 3, FALSE), D433=3, VLOOKUP(H424, Film_Workers!$B$2:$AR$55, 4, FALSE), D433=4, VLOOKUP(H424, Film_Workers!$B$2:$AR$55, 5, FALSE), D433=5, VLOOKUP(H424, Film_Workers!$B$2:$AR$55, 6, FALSE), D433=6, VLOOKUP(H424, Film_Workers!$B$2:$AR$55, 7, FALSE), D433=7, VLOOKUP(H424, Film_Workers!$B$2:$AR$55, 8, FALSE), D433=8, VLOOKUP(H424, Film_Workers!$B$2:$AR$55, 9, FALSE), D433=9, VLOOKUP(H424, Film_Workers!$B$2:$AR$55, 10, FALSE), D433=10, VLOOKUP(H424, Film_Workers!$B$2:$AR$55, 11, FALSE), D433=11, VLOOKUP(H424, Film_Workers!$B$2:$AR$55, 12, FALSE), D433=12, VLOOKUP(H424, Film_Workers!$B$2:$AR$55, 13, FALSE)), C433=2015, _xlfn.IFS(D433=1, VLOOKUP(H424, Film_Workers!$B$2:$AR$55, 14, FALSE), D433=2, VLOOKUP(H424, Film_Workers!$B$2:$AR$55, 15, FALSE), D433=3, VLOOKUP(H424, Film_Workers!$B$2:$AR$55, 16, FALSE), D433=4, VLOOKUP(H424, Film_Workers!$B$2:$AR$55, 17, FALSE), D433=5, VLOOKUP(H424, Film_Workers!$B$2:$AR$55, 18, FALSE), D433=6, VLOOKUP(H424, Film_Workers!$B$2:$AR$55, 19, FALSE), D433=7, VLOOKUP(H424, Film_Workers!$B$2:$AR$55, 20, FALSE), D433=8, VLOOKUP(H424, Film_Workers!$B$2:$AR$55, 21, FALSE), D433=9, VLOOKUP(H424, Film_Workers!$B$2:$AR$55, 22, FALSE), D433=10, VLOOKUP(H424, Film_Workers!$B$2:$AR$55, 23, FALSE), D433=11, VLOOKUP(H424, Film_Workers!$B$2:$AR$55, 24, FALSE), D433=12, VLOOKUP(H424, Film_Workers!$B$2:$AR$55, 25, FALSE)), C433=2016, _xlfn.IFS(D433=1, VLOOKUP(H424, Film_Workers!$B$2:$AR$55, 26, FALSE), D433=2, VLOOKUP(H424, Film_Workers!$B$2:$AR$55, 27, FALSE), D433=3, VLOOKUP(H424, Film_Workers!$B$2:$AR$55, 28, FALSE), D433=4, VLOOKUP(H424, Film_Workers!$B$2:$AR$55, 29, FALSE), D433=5, VLOOKUP(H424, Film_Workers!$B$2:$AR$55, 30, FALSE), D433=6, VLOOKUP(H424, Film_Workers!$B$2:$AR$55, 31, FALSE), D433=7, VLOOKUP(H424, Film_Workers!$B$2:$AR$55, 32, FALSE), D433=8, VLOOKUP(H424, Film_Workers!$B$2:$AR$55, 33, FALSE), D433=9, VLOOKUP(H424, Film_Workers!$B$2:$AR$55, 34, FALSE), D433=10, VLOOKUP(H424, Film_Workers!$B$2:$AR$55, 35, FALSE), D433=11, VLOOKUP(H424, Film_Workers!$B$2:$AR$55, 36, FALSE), D433=12, VLOOKUP(H424, Film_Workers!$B$2:$AR$55, 37, FALSE)), C433=2017, _xlfn.IFS(D433=1, VLOOKUP(H424, Film_Workers!$B$2:$AR$55, 38, FALSE), D433=2, VLOOKUP(H424, Film_Workers!$B$2:$AR$55, 39, FALSE), D433=3, VLOOKUP(H424, Film_Workers!$B$2:$AR$55, 40, FALSE), D433=4, VLOOKUP(H424, Film_Workers!$B$2:$AR$55, 41, FALSE), D433=5, VLOOKUP(H424, Film_Workers!$B$2:$AR$55, 42, FALSE), D433=6, VLOOKUP(H424, Film_Workers!$B$2:$AR$55, 43)))</f>
        <v>#N/A</v>
      </c>
      <c r="W424" t="e">
        <f>_xlfn.IFS(C424=2014, _xlfn.IFS(D424=1, VLOOKUP(H424, Priv_Workers!$B$2:$AR$55, 2, FALSE), D424=2, VLOOKUP(H424, Priv_Workers!$B$2:$AR$55, 3, FALSE), D424=3, VLOOKUP(H424, Priv_Workers!$B$2:$AR$55, 4, FALSE), D424=4, VLOOKUP(H424, Priv_Workers!$B$2:$AR$55, 5, FALSE), D424=5, VLOOKUP(H424, Priv_Workers!$B$2:$AR$55, 6, FALSE), D424=6, VLOOKUP(H424, Priv_Workers!$B$2:$AR$55, 7, FALSE), D424=7, VLOOKUP(H424, Priv_Workers!$B$2:$AR$55, 8, FALSE), D424=8, VLOOKUP(H424, Priv_Workers!$B$2:$AR$55, 9, FALSE), D424=9, VLOOKUP(H424, Priv_Workers!$B$2:$AR$55, 10, FALSE), D424=10, VLOOKUP(H424, Priv_Workers!$B$2:$AR$55, 11, FALSE), D424=11, VLOOKUP(H424, Priv_Workers!$B$2:$AR$55, 12, FALSE), D424=12, VLOOKUP(H424, Priv_Workers!$B$2:$AR$55, 13, FALSE)), C424=2015, _xlfn.IFS(D424=1, VLOOKUP(H424, Priv_Workers!$B$2:$AR$55, 14, FALSE), D424=2, VLOOKUP(H424, Priv_Workers!$B$2:$AR$55, 15, FALSE), D424=3, VLOOKUP(H424, Priv_Workers!$B$2:$AR$55, 16, FALSE), D424=4, VLOOKUP(H424, Priv_Workers!$B$2:$AR$55, 17, FALSE), D424=5, VLOOKUP(H424, Priv_Workers!$B$2:$AR$55, 18, FALSE), D424=6, VLOOKUP(H424, Priv_Workers!$B$2:$AR$55, 19, FALSE), D424=7, VLOOKUP(H424, Priv_Workers!$B$2:$AR$55, 20, FALSE), D424=8, VLOOKUP(H424, Priv_Workers!$B$2:$AR$55, 21, FALSE), D424=9, VLOOKUP(H424, Priv_Workers!$B$2:$AR$55, 22, FALSE), D424=10, VLOOKUP(H424, Priv_Workers!$B$2:$AR$55, 23, FALSE), D424=11, VLOOKUP(H424, Priv_Workers!$B$2:$AR$55, 24, FALSE), D424=12, VLOOKUP(H424, Priv_Workers!$B$2:$AR$55, 25, FALSE)), C424=2016, _xlfn.IFS(D424=1, VLOOKUP(H424, Priv_Workers!$B$2:$AR$55, 26, FALSE), D424=2, VLOOKUP(H424, Priv_Workers!$B$2:$AR$55, 27, FALSE), D424=3, VLOOKUP(H424, Priv_Workers!$B$2:$AR$55, 28, FALSE), D424=4, VLOOKUP(H424, Priv_Workers!$B$2:$AR$55, 29, FALSE), D424=5, VLOOKUP(H424, Priv_Workers!$B$2:$AR$55, 30, FALSE), D424=6, VLOOKUP(H424, Priv_Workers!$B$2:$AR$55, 31, FALSE), D424=7, VLOOKUP(H424, Priv_Workers!$B$2:$AR$55, 32, FALSE), D424=8, VLOOKUP(H424, Priv_Workers!$B$2:$AR$55, 33, FALSE), D424=9, VLOOKUP(H424, Priv_Workers!$B$2:$AR$55, 34, FALSE), D424=10, VLOOKUP(H424, Priv_Workers!$B$2:$AR$55, 35, FALSE), D424=11, VLOOKUP(H424, Priv_Workers!$B$2:$AR$55, 36, FALSE), D424=12, VLOOKUP(H424, Priv_Workers!$B$2:$AR$55, 37, FALSE)), C424=2017, _xlfn.IFS(D424=1, VLOOKUP(H424, Priv_Workers!$B$2:$AR$55, 38, FALSE), D424=2, VLOOKUP(H424, Priv_Workers!$B$2:$AR$55, 39, FALSE), D424=3, VLOOKUP(H424, Priv_Workers!$B$2:$AR$55, 40, FALSE), D424=4, VLOOKUP(H424, Priv_Workers!$B$2:$AR$55, 41, FALSE), D424=5, VLOOKUP(H424, Priv_Workers!$B$2:$AR$55, 42, FALSE), D424=6, VLOOKUP(H424, Priv_Workers!$B$2:$AR$55, 43)))</f>
        <v>#N/A</v>
      </c>
      <c r="X424" s="15" t="e">
        <f t="shared" si="51"/>
        <v>#N/A</v>
      </c>
      <c r="Y424" s="8" t="e">
        <f>_xlfn.IFS(C424=2014, _xlfn.IFS(E424=1, VLOOKUP(H424, Wage_Info!$B$2:$AD$55, 2, FALSE), E424=2, VLOOKUP(H424, Wage_Info!$B$2:$AD$55, 3, FALSE), E424=3, VLOOKUP(H424, Wage_Info!$B$2:$AD$55, 4, FALSE), E424=4, VLOOKUP(H424, Wage_Info!$B$2:$AD$55, 5, FALSE)), C424=2015, _xlfn.IFS(E424=1, VLOOKUP(H424, Wage_Info!$B$2:$AD$55, 6, FALSE), E424=2, VLOOKUP(H424, Wage_Info!$B$2:$AD$55, 7, FALSE), E424=3, VLOOKUP(H424, Wage_Info!$B$2:$AD$55, 8, FALSE), E424=4, VLOOKUP(H424, Wage_Info!$B$2:$AD$55, 9, FALSE)), C424=2016, _xlfn.IFS(E424=1, VLOOKUP(H424, Wage_Info!$B$2:$AD$55, 10, FALSE), E424=2, VLOOKUP(H424, Wage_Info!$B$2:$AD$55, 11, FALSE), E424=3, VLOOKUP(H424, Wage_Info!$B$2:$AD$55, 12, FALSE), E424=4, VLOOKUP(H424, Wage_Info!$B$2:$AD$55, 13, FALSE)), C424=2017, _xlfn.IFS(E424=1, VLOOKUP(H424, Wage_Info!$B$2:$AD$55, 14, FALSE), E424=2, VLOOKUP(H424, Wage_Info!$B$2:$AD$55, 15, FALSE)))</f>
        <v>#N/A</v>
      </c>
      <c r="Z424" s="8" t="e">
        <f>_xlfn.IFS(C424=2014, _xlfn.IFS(E424=1, VLOOKUP(H424, Wage_Info!$B$2:$AD$55, 16, FALSE), E424=2, VLOOKUP(H424, Wage_Info!$B$2:$AD$55, 17, FALSE), E424=3, VLOOKUP(H424, Wage_Info!$B$2:$AD$55, 18, FALSE), E424=4, VLOOKUP(H424, Wage_Info!$B$2:$AD$55, 19, FALSE)), C424=2015, _xlfn.IFS(E424=1, VLOOKUP(H424, Wage_Info!$B$2:$AD$55, 20, FALSE), E424=2, VLOOKUP(H424, Wage_Info!$B$2:$AD$55, 21, FALSE), E424=3, VLOOKUP(H424, Wage_Info!$B$2:$AD$55, 22, FALSE), E424=4, VLOOKUP(H424, Wage_Info!$B$2:$AD$55, 23, FALSE)), C424=2016, _xlfn.IFS(E424=1, VLOOKUP(H424, Wage_Info!$B$2:$AD$55, 24, FALSE), E424=2, VLOOKUP(H424, Wage_Info!$B$2:$AD$55, 25, FALSE), E424=3, VLOOKUP(H424, Wage_Info!$B$2:$AD$55, 26, FALSE), E424=4, VLOOKUP(H424, Wage_Info!$B$2:$AD$55, 27, FALSE)), C424=2017, _xlfn.IFS(E424=1, VLOOKUP(H424, Wage_Info!$B$2:$AD$55, 28, FALSE), E424=2, VLOOKUP(H424, Wage_Info!$B$2:$AD$55, 29, FALSE)))</f>
        <v>#N/A</v>
      </c>
      <c r="AA424" s="16" t="e">
        <f t="shared" si="52"/>
        <v>#N/A</v>
      </c>
      <c r="AB424">
        <f>Key!C171</f>
        <v>1</v>
      </c>
      <c r="AC424">
        <f t="shared" si="53"/>
        <v>0</v>
      </c>
      <c r="AD424">
        <f t="shared" si="54"/>
        <v>0</v>
      </c>
      <c r="AE424">
        <f t="shared" si="55"/>
        <v>0</v>
      </c>
    </row>
    <row r="425" spans="1:31" x14ac:dyDescent="0.3">
      <c r="A425">
        <v>175</v>
      </c>
      <c r="B425">
        <v>175</v>
      </c>
      <c r="E425" t="e">
        <f t="shared" si="48"/>
        <v>#N/A</v>
      </c>
      <c r="F425">
        <v>2016</v>
      </c>
      <c r="G425" t="s">
        <v>58</v>
      </c>
      <c r="H425" s="13">
        <f>VALUE(IF(G425="foreign",53,SUBSTITUTE(G425,G425,VLOOKUP(G425,Key!$F$2:$G$55,2,))))</f>
        <v>49</v>
      </c>
      <c r="I425" t="s">
        <v>58</v>
      </c>
      <c r="J425">
        <f>VALUE(_xlfn.IFS(I425="foreign",53,I425="fictional",54,NOT(OR(I425="foreign",I425="fictional")),SUBSTITUTE(I425,I425,VLOOKUP(I425,Key!$F$2:$G$55,2,))))</f>
        <v>49</v>
      </c>
      <c r="K425">
        <f t="shared" si="49"/>
        <v>1</v>
      </c>
      <c r="L425">
        <f>VLOOKUP(H425, Key!$G$2:$J$54, 2)</f>
        <v>3</v>
      </c>
      <c r="M425">
        <f>VLOOKUP(J425, Key!$G$2:$J$54, 2)</f>
        <v>3</v>
      </c>
      <c r="N425">
        <f>VLOOKUP("*"&amp;G425&amp;"*",Key!$M$2:$N$6,2,FALSE)</f>
        <v>3</v>
      </c>
      <c r="O425">
        <f>VLOOKUP("*"&amp;G425&amp;"*",Key!$Q$2:$R$11,2,FALSE)</f>
        <v>7</v>
      </c>
      <c r="P425">
        <v>531</v>
      </c>
      <c r="R425" t="s">
        <v>404</v>
      </c>
      <c r="S425">
        <f>VLOOKUP(R425, Key!$T$2:$U$24, 2, FALSE)</f>
        <v>23</v>
      </c>
      <c r="T425">
        <f t="shared" si="50"/>
        <v>1</v>
      </c>
      <c r="U425">
        <f>_xlfn.IFS(F425=2017, VLOOKUP(H425, 'State Pop'!$B$2:$F$55,5),F425=2016, VLOOKUP(H425, 'State Pop'!$B$2:$F$55,4), F425=2015, VLOOKUP(H425, 'State Pop'!$B$2:$F$55,3), F425=2014, VLOOKUP(H425, 'State Pop'!$B$2:$F$55,2))</f>
        <v>1828637</v>
      </c>
      <c r="V425" t="e">
        <f>_xlfn.IFS(C434=2014, _xlfn.IFS(D434=1, VLOOKUP(H425, Film_Workers!$B$2:$AR$55, 2, FALSE), D434=2, VLOOKUP(H425, Film_Workers!$B$2:$AR$55, 3, FALSE), D434=3, VLOOKUP(H425, Film_Workers!$B$2:$AR$55, 4, FALSE), D434=4, VLOOKUP(H425, Film_Workers!$B$2:$AR$55, 5, FALSE), D434=5, VLOOKUP(H425, Film_Workers!$B$2:$AR$55, 6, FALSE), D434=6, VLOOKUP(H425, Film_Workers!$B$2:$AR$55, 7, FALSE), D434=7, VLOOKUP(H425, Film_Workers!$B$2:$AR$55, 8, FALSE), D434=8, VLOOKUP(H425, Film_Workers!$B$2:$AR$55, 9, FALSE), D434=9, VLOOKUP(H425, Film_Workers!$B$2:$AR$55, 10, FALSE), D434=10, VLOOKUP(H425, Film_Workers!$B$2:$AR$55, 11, FALSE), D434=11, VLOOKUP(H425, Film_Workers!$B$2:$AR$55, 12, FALSE), D434=12, VLOOKUP(H425, Film_Workers!$B$2:$AR$55, 13, FALSE)), C434=2015, _xlfn.IFS(D434=1, VLOOKUP(H425, Film_Workers!$B$2:$AR$55, 14, FALSE), D434=2, VLOOKUP(H425, Film_Workers!$B$2:$AR$55, 15, FALSE), D434=3, VLOOKUP(H425, Film_Workers!$B$2:$AR$55, 16, FALSE), D434=4, VLOOKUP(H425, Film_Workers!$B$2:$AR$55, 17, FALSE), D434=5, VLOOKUP(H425, Film_Workers!$B$2:$AR$55, 18, FALSE), D434=6, VLOOKUP(H425, Film_Workers!$B$2:$AR$55, 19, FALSE), D434=7, VLOOKUP(H425, Film_Workers!$B$2:$AR$55, 20, FALSE), D434=8, VLOOKUP(H425, Film_Workers!$B$2:$AR$55, 21, FALSE), D434=9, VLOOKUP(H425, Film_Workers!$B$2:$AR$55, 22, FALSE), D434=10, VLOOKUP(H425, Film_Workers!$B$2:$AR$55, 23, FALSE), D434=11, VLOOKUP(H425, Film_Workers!$B$2:$AR$55, 24, FALSE), D434=12, VLOOKUP(H425, Film_Workers!$B$2:$AR$55, 25, FALSE)), C434=2016, _xlfn.IFS(D434=1, VLOOKUP(H425, Film_Workers!$B$2:$AR$55, 26, FALSE), D434=2, VLOOKUP(H425, Film_Workers!$B$2:$AR$55, 27, FALSE), D434=3, VLOOKUP(H425, Film_Workers!$B$2:$AR$55, 28, FALSE), D434=4, VLOOKUP(H425, Film_Workers!$B$2:$AR$55, 29, FALSE), D434=5, VLOOKUP(H425, Film_Workers!$B$2:$AR$55, 30, FALSE), D434=6, VLOOKUP(H425, Film_Workers!$B$2:$AR$55, 31, FALSE), D434=7, VLOOKUP(H425, Film_Workers!$B$2:$AR$55, 32, FALSE), D434=8, VLOOKUP(H425, Film_Workers!$B$2:$AR$55, 33, FALSE), D434=9, VLOOKUP(H425, Film_Workers!$B$2:$AR$55, 34, FALSE), D434=10, VLOOKUP(H425, Film_Workers!$B$2:$AR$55, 35, FALSE), D434=11, VLOOKUP(H425, Film_Workers!$B$2:$AR$55, 36, FALSE), D434=12, VLOOKUP(H425, Film_Workers!$B$2:$AR$55, 37, FALSE)), C434=2017, _xlfn.IFS(D434=1, VLOOKUP(H425, Film_Workers!$B$2:$AR$55, 38, FALSE), D434=2, VLOOKUP(H425, Film_Workers!$B$2:$AR$55, 39, FALSE), D434=3, VLOOKUP(H425, Film_Workers!$B$2:$AR$55, 40, FALSE), D434=4, VLOOKUP(H425, Film_Workers!$B$2:$AR$55, 41, FALSE), D434=5, VLOOKUP(H425, Film_Workers!$B$2:$AR$55, 42, FALSE), D434=6, VLOOKUP(H425, Film_Workers!$B$2:$AR$55, 43)))</f>
        <v>#N/A</v>
      </c>
      <c r="W425" t="e">
        <f>_xlfn.IFS(C425=2014, _xlfn.IFS(D425=1, VLOOKUP(H425, Priv_Workers!$B$2:$AR$55, 2, FALSE), D425=2, VLOOKUP(H425, Priv_Workers!$B$2:$AR$55, 3, FALSE), D425=3, VLOOKUP(H425, Priv_Workers!$B$2:$AR$55, 4, FALSE), D425=4, VLOOKUP(H425, Priv_Workers!$B$2:$AR$55, 5, FALSE), D425=5, VLOOKUP(H425, Priv_Workers!$B$2:$AR$55, 6, FALSE), D425=6, VLOOKUP(H425, Priv_Workers!$B$2:$AR$55, 7, FALSE), D425=7, VLOOKUP(H425, Priv_Workers!$B$2:$AR$55, 8, FALSE), D425=8, VLOOKUP(H425, Priv_Workers!$B$2:$AR$55, 9, FALSE), D425=9, VLOOKUP(H425, Priv_Workers!$B$2:$AR$55, 10, FALSE), D425=10, VLOOKUP(H425, Priv_Workers!$B$2:$AR$55, 11, FALSE), D425=11, VLOOKUP(H425, Priv_Workers!$B$2:$AR$55, 12, FALSE), D425=12, VLOOKUP(H425, Priv_Workers!$B$2:$AR$55, 13, FALSE)), C425=2015, _xlfn.IFS(D425=1, VLOOKUP(H425, Priv_Workers!$B$2:$AR$55, 14, FALSE), D425=2, VLOOKUP(H425, Priv_Workers!$B$2:$AR$55, 15, FALSE), D425=3, VLOOKUP(H425, Priv_Workers!$B$2:$AR$55, 16, FALSE), D425=4, VLOOKUP(H425, Priv_Workers!$B$2:$AR$55, 17, FALSE), D425=5, VLOOKUP(H425, Priv_Workers!$B$2:$AR$55, 18, FALSE), D425=6, VLOOKUP(H425, Priv_Workers!$B$2:$AR$55, 19, FALSE), D425=7, VLOOKUP(H425, Priv_Workers!$B$2:$AR$55, 20, FALSE), D425=8, VLOOKUP(H425, Priv_Workers!$B$2:$AR$55, 21, FALSE), D425=9, VLOOKUP(H425, Priv_Workers!$B$2:$AR$55, 22, FALSE), D425=10, VLOOKUP(H425, Priv_Workers!$B$2:$AR$55, 23, FALSE), D425=11, VLOOKUP(H425, Priv_Workers!$B$2:$AR$55, 24, FALSE), D425=12, VLOOKUP(H425, Priv_Workers!$B$2:$AR$55, 25, FALSE)), C425=2016, _xlfn.IFS(D425=1, VLOOKUP(H425, Priv_Workers!$B$2:$AR$55, 26, FALSE), D425=2, VLOOKUP(H425, Priv_Workers!$B$2:$AR$55, 27, FALSE), D425=3, VLOOKUP(H425, Priv_Workers!$B$2:$AR$55, 28, FALSE), D425=4, VLOOKUP(H425, Priv_Workers!$B$2:$AR$55, 29, FALSE), D425=5, VLOOKUP(H425, Priv_Workers!$B$2:$AR$55, 30, FALSE), D425=6, VLOOKUP(H425, Priv_Workers!$B$2:$AR$55, 31, FALSE), D425=7, VLOOKUP(H425, Priv_Workers!$B$2:$AR$55, 32, FALSE), D425=8, VLOOKUP(H425, Priv_Workers!$B$2:$AR$55, 33, FALSE), D425=9, VLOOKUP(H425, Priv_Workers!$B$2:$AR$55, 34, FALSE), D425=10, VLOOKUP(H425, Priv_Workers!$B$2:$AR$55, 35, FALSE), D425=11, VLOOKUP(H425, Priv_Workers!$B$2:$AR$55, 36, FALSE), D425=12, VLOOKUP(H425, Priv_Workers!$B$2:$AR$55, 37, FALSE)), C425=2017, _xlfn.IFS(D425=1, VLOOKUP(H425, Priv_Workers!$B$2:$AR$55, 38, FALSE), D425=2, VLOOKUP(H425, Priv_Workers!$B$2:$AR$55, 39, FALSE), D425=3, VLOOKUP(H425, Priv_Workers!$B$2:$AR$55, 40, FALSE), D425=4, VLOOKUP(H425, Priv_Workers!$B$2:$AR$55, 41, FALSE), D425=5, VLOOKUP(H425, Priv_Workers!$B$2:$AR$55, 42, FALSE), D425=6, VLOOKUP(H425, Priv_Workers!$B$2:$AR$55, 43)))</f>
        <v>#N/A</v>
      </c>
      <c r="X425" s="15" t="e">
        <f t="shared" si="51"/>
        <v>#N/A</v>
      </c>
      <c r="Y425" s="8" t="e">
        <f>_xlfn.IFS(C425=2014, _xlfn.IFS(E425=1, VLOOKUP(H425, Wage_Info!$B$2:$AD$55, 2, FALSE), E425=2, VLOOKUP(H425, Wage_Info!$B$2:$AD$55, 3, FALSE), E425=3, VLOOKUP(H425, Wage_Info!$B$2:$AD$55, 4, FALSE), E425=4, VLOOKUP(H425, Wage_Info!$B$2:$AD$55, 5, FALSE)), C425=2015, _xlfn.IFS(E425=1, VLOOKUP(H425, Wage_Info!$B$2:$AD$55, 6, FALSE), E425=2, VLOOKUP(H425, Wage_Info!$B$2:$AD$55, 7, FALSE), E425=3, VLOOKUP(H425, Wage_Info!$B$2:$AD$55, 8, FALSE), E425=4, VLOOKUP(H425, Wage_Info!$B$2:$AD$55, 9, FALSE)), C425=2016, _xlfn.IFS(E425=1, VLOOKUP(H425, Wage_Info!$B$2:$AD$55, 10, FALSE), E425=2, VLOOKUP(H425, Wage_Info!$B$2:$AD$55, 11, FALSE), E425=3, VLOOKUP(H425, Wage_Info!$B$2:$AD$55, 12, FALSE), E425=4, VLOOKUP(H425, Wage_Info!$B$2:$AD$55, 13, FALSE)), C425=2017, _xlfn.IFS(E425=1, VLOOKUP(H425, Wage_Info!$B$2:$AD$55, 14, FALSE), E425=2, VLOOKUP(H425, Wage_Info!$B$2:$AD$55, 15, FALSE)))</f>
        <v>#N/A</v>
      </c>
      <c r="Z425" s="8" t="e">
        <f>_xlfn.IFS(C425=2014, _xlfn.IFS(E425=1, VLOOKUP(H425, Wage_Info!$B$2:$AD$55, 16, FALSE), E425=2, VLOOKUP(H425, Wage_Info!$B$2:$AD$55, 17, FALSE), E425=3, VLOOKUP(H425, Wage_Info!$B$2:$AD$55, 18, FALSE), E425=4, VLOOKUP(H425, Wage_Info!$B$2:$AD$55, 19, FALSE)), C425=2015, _xlfn.IFS(E425=1, VLOOKUP(H425, Wage_Info!$B$2:$AD$55, 20, FALSE), E425=2, VLOOKUP(H425, Wage_Info!$B$2:$AD$55, 21, FALSE), E425=3, VLOOKUP(H425, Wage_Info!$B$2:$AD$55, 22, FALSE), E425=4, VLOOKUP(H425, Wage_Info!$B$2:$AD$55, 23, FALSE)), C425=2016, _xlfn.IFS(E425=1, VLOOKUP(H425, Wage_Info!$B$2:$AD$55, 24, FALSE), E425=2, VLOOKUP(H425, Wage_Info!$B$2:$AD$55, 25, FALSE), E425=3, VLOOKUP(H425, Wage_Info!$B$2:$AD$55, 26, FALSE), E425=4, VLOOKUP(H425, Wage_Info!$B$2:$AD$55, 27, FALSE)), C425=2017, _xlfn.IFS(E425=1, VLOOKUP(H425, Wage_Info!$B$2:$AD$55, 28, FALSE), E425=2, VLOOKUP(H425, Wage_Info!$B$2:$AD$55, 29, FALSE)))</f>
        <v>#N/A</v>
      </c>
      <c r="AA425" s="16" t="e">
        <f t="shared" si="52"/>
        <v>#N/A</v>
      </c>
      <c r="AB425">
        <f>Key!C176</f>
        <v>1</v>
      </c>
      <c r="AC425">
        <f t="shared" si="53"/>
        <v>0</v>
      </c>
      <c r="AD425">
        <f t="shared" si="54"/>
        <v>0</v>
      </c>
      <c r="AE425">
        <f t="shared" si="55"/>
        <v>0</v>
      </c>
    </row>
    <row r="426" spans="1:31" x14ac:dyDescent="0.3">
      <c r="A426">
        <v>180</v>
      </c>
      <c r="B426">
        <v>180</v>
      </c>
      <c r="E426" t="e">
        <f t="shared" si="48"/>
        <v>#N/A</v>
      </c>
      <c r="F426">
        <v>2016</v>
      </c>
      <c r="H426" s="13" t="e">
        <f>VALUE(IF(G426="foreign",53,SUBSTITUTE(G426,G426,VLOOKUP(G426,Key!$F$2:$G$55,2,))))</f>
        <v>#N/A</v>
      </c>
      <c r="I426" t="s">
        <v>16</v>
      </c>
      <c r="J426">
        <f>VALUE(_xlfn.IFS(I426="foreign",53,I426="fictional",54,NOT(OR(I426="foreign",I426="fictional")),SUBSTITUTE(I426,I426,VLOOKUP(I426,Key!$F$2:$G$55,2,))))</f>
        <v>6</v>
      </c>
      <c r="K426" t="e">
        <f t="shared" si="49"/>
        <v>#N/A</v>
      </c>
      <c r="L426" t="e">
        <f>VLOOKUP(H426, Key!$G$2:$J$54, 2)</f>
        <v>#N/A</v>
      </c>
      <c r="M426">
        <f>VLOOKUP(J426, Key!$G$2:$J$54, 2)</f>
        <v>2</v>
      </c>
      <c r="N426">
        <f>VLOOKUP("*"&amp;G426&amp;"*",Key!$M$2:$N$6,2,FALSE)</f>
        <v>1</v>
      </c>
      <c r="O426">
        <f>VLOOKUP("*"&amp;G426&amp;"*",Key!$Q$2:$R$11,2,FALSE)</f>
        <v>1</v>
      </c>
      <c r="P426">
        <v>516</v>
      </c>
      <c r="Q426" s="8">
        <v>1500000</v>
      </c>
      <c r="R426" t="s">
        <v>329</v>
      </c>
      <c r="S426">
        <f>VLOOKUP(R426, Key!$T$2:$U$23, 2, FALSE)</f>
        <v>12</v>
      </c>
      <c r="T426">
        <f t="shared" si="50"/>
        <v>1</v>
      </c>
      <c r="U426" t="e">
        <f>_xlfn.IFS(F426=2017, VLOOKUP(H426, 'State Pop'!$B$2:$F$55,5),F426=2016, VLOOKUP(H426, 'State Pop'!$B$2:$F$55,4), F426=2015, VLOOKUP(H426, 'State Pop'!$B$2:$F$55,3), F426=2014, VLOOKUP(H426, 'State Pop'!$B$2:$F$55,2))</f>
        <v>#N/A</v>
      </c>
      <c r="V426" t="e">
        <f>_xlfn.IFS(C435=2014, _xlfn.IFS(D435=1, VLOOKUP(H426, Film_Workers!$B$2:$AR$55, 2, FALSE), D435=2, VLOOKUP(H426, Film_Workers!$B$2:$AR$55, 3, FALSE), D435=3, VLOOKUP(H426, Film_Workers!$B$2:$AR$55, 4, FALSE), D435=4, VLOOKUP(H426, Film_Workers!$B$2:$AR$55, 5, FALSE), D435=5, VLOOKUP(H426, Film_Workers!$B$2:$AR$55, 6, FALSE), D435=6, VLOOKUP(H426, Film_Workers!$B$2:$AR$55, 7, FALSE), D435=7, VLOOKUP(H426, Film_Workers!$B$2:$AR$55, 8, FALSE), D435=8, VLOOKUP(H426, Film_Workers!$B$2:$AR$55, 9, FALSE), D435=9, VLOOKUP(H426, Film_Workers!$B$2:$AR$55, 10, FALSE), D435=10, VLOOKUP(H426, Film_Workers!$B$2:$AR$55, 11, FALSE), D435=11, VLOOKUP(H426, Film_Workers!$B$2:$AR$55, 12, FALSE), D435=12, VLOOKUP(H426, Film_Workers!$B$2:$AR$55, 13, FALSE)), C435=2015, _xlfn.IFS(D435=1, VLOOKUP(H426, Film_Workers!$B$2:$AR$55, 14, FALSE), D435=2, VLOOKUP(H426, Film_Workers!$B$2:$AR$55, 15, FALSE), D435=3, VLOOKUP(H426, Film_Workers!$B$2:$AR$55, 16, FALSE), D435=4, VLOOKUP(H426, Film_Workers!$B$2:$AR$55, 17, FALSE), D435=5, VLOOKUP(H426, Film_Workers!$B$2:$AR$55, 18, FALSE), D435=6, VLOOKUP(H426, Film_Workers!$B$2:$AR$55, 19, FALSE), D435=7, VLOOKUP(H426, Film_Workers!$B$2:$AR$55, 20, FALSE), D435=8, VLOOKUP(H426, Film_Workers!$B$2:$AR$55, 21, FALSE), D435=9, VLOOKUP(H426, Film_Workers!$B$2:$AR$55, 22, FALSE), D435=10, VLOOKUP(H426, Film_Workers!$B$2:$AR$55, 23, FALSE), D435=11, VLOOKUP(H426, Film_Workers!$B$2:$AR$55, 24, FALSE), D435=12, VLOOKUP(H426, Film_Workers!$B$2:$AR$55, 25, FALSE)), C435=2016, _xlfn.IFS(D435=1, VLOOKUP(H426, Film_Workers!$B$2:$AR$55, 26, FALSE), D435=2, VLOOKUP(H426, Film_Workers!$B$2:$AR$55, 27, FALSE), D435=3, VLOOKUP(H426, Film_Workers!$B$2:$AR$55, 28, FALSE), D435=4, VLOOKUP(H426, Film_Workers!$B$2:$AR$55, 29, FALSE), D435=5, VLOOKUP(H426, Film_Workers!$B$2:$AR$55, 30, FALSE), D435=6, VLOOKUP(H426, Film_Workers!$B$2:$AR$55, 31, FALSE), D435=7, VLOOKUP(H426, Film_Workers!$B$2:$AR$55, 32, FALSE), D435=8, VLOOKUP(H426, Film_Workers!$B$2:$AR$55, 33, FALSE), D435=9, VLOOKUP(H426, Film_Workers!$B$2:$AR$55, 34, FALSE), D435=10, VLOOKUP(H426, Film_Workers!$B$2:$AR$55, 35, FALSE), D435=11, VLOOKUP(H426, Film_Workers!$B$2:$AR$55, 36, FALSE), D435=12, VLOOKUP(H426, Film_Workers!$B$2:$AR$55, 37, FALSE)), C435=2017, _xlfn.IFS(D435=1, VLOOKUP(H426, Film_Workers!$B$2:$AR$55, 38, FALSE), D435=2, VLOOKUP(H426, Film_Workers!$B$2:$AR$55, 39, FALSE), D435=3, VLOOKUP(H426, Film_Workers!$B$2:$AR$55, 40, FALSE), D435=4, VLOOKUP(H426, Film_Workers!$B$2:$AR$55, 41, FALSE), D435=5, VLOOKUP(H426, Film_Workers!$B$2:$AR$55, 42, FALSE), D435=6, VLOOKUP(H426, Film_Workers!$B$2:$AR$55, 43)))</f>
        <v>#N/A</v>
      </c>
      <c r="W426" t="e">
        <f>_xlfn.IFS(C426=2014, _xlfn.IFS(D426=1, VLOOKUP(H426, Priv_Workers!$B$2:$AR$55, 2, FALSE), D426=2, VLOOKUP(H426, Priv_Workers!$B$2:$AR$55, 3, FALSE), D426=3, VLOOKUP(H426, Priv_Workers!$B$2:$AR$55, 4, FALSE), D426=4, VLOOKUP(H426, Priv_Workers!$B$2:$AR$55, 5, FALSE), D426=5, VLOOKUP(H426, Priv_Workers!$B$2:$AR$55, 6, FALSE), D426=6, VLOOKUP(H426, Priv_Workers!$B$2:$AR$55, 7, FALSE), D426=7, VLOOKUP(H426, Priv_Workers!$B$2:$AR$55, 8, FALSE), D426=8, VLOOKUP(H426, Priv_Workers!$B$2:$AR$55, 9, FALSE), D426=9, VLOOKUP(H426, Priv_Workers!$B$2:$AR$55, 10, FALSE), D426=10, VLOOKUP(H426, Priv_Workers!$B$2:$AR$55, 11, FALSE), D426=11, VLOOKUP(H426, Priv_Workers!$B$2:$AR$55, 12, FALSE), D426=12, VLOOKUP(H426, Priv_Workers!$B$2:$AR$55, 13, FALSE)), C426=2015, _xlfn.IFS(D426=1, VLOOKUP(H426, Priv_Workers!$B$2:$AR$55, 14, FALSE), D426=2, VLOOKUP(H426, Priv_Workers!$B$2:$AR$55, 15, FALSE), D426=3, VLOOKUP(H426, Priv_Workers!$B$2:$AR$55, 16, FALSE), D426=4, VLOOKUP(H426, Priv_Workers!$B$2:$AR$55, 17, FALSE), D426=5, VLOOKUP(H426, Priv_Workers!$B$2:$AR$55, 18, FALSE), D426=6, VLOOKUP(H426, Priv_Workers!$B$2:$AR$55, 19, FALSE), D426=7, VLOOKUP(H426, Priv_Workers!$B$2:$AR$55, 20, FALSE), D426=8, VLOOKUP(H426, Priv_Workers!$B$2:$AR$55, 21, FALSE), D426=9, VLOOKUP(H426, Priv_Workers!$B$2:$AR$55, 22, FALSE), D426=10, VLOOKUP(H426, Priv_Workers!$B$2:$AR$55, 23, FALSE), D426=11, VLOOKUP(H426, Priv_Workers!$B$2:$AR$55, 24, FALSE), D426=12, VLOOKUP(H426, Priv_Workers!$B$2:$AR$55, 25, FALSE)), C426=2016, _xlfn.IFS(D426=1, VLOOKUP(H426, Priv_Workers!$B$2:$AR$55, 26, FALSE), D426=2, VLOOKUP(H426, Priv_Workers!$B$2:$AR$55, 27, FALSE), D426=3, VLOOKUP(H426, Priv_Workers!$B$2:$AR$55, 28, FALSE), D426=4, VLOOKUP(H426, Priv_Workers!$B$2:$AR$55, 29, FALSE), D426=5, VLOOKUP(H426, Priv_Workers!$B$2:$AR$55, 30, FALSE), D426=6, VLOOKUP(H426, Priv_Workers!$B$2:$AR$55, 31, FALSE), D426=7, VLOOKUP(H426, Priv_Workers!$B$2:$AR$55, 32, FALSE), D426=8, VLOOKUP(H426, Priv_Workers!$B$2:$AR$55, 33, FALSE), D426=9, VLOOKUP(H426, Priv_Workers!$B$2:$AR$55, 34, FALSE), D426=10, VLOOKUP(H426, Priv_Workers!$B$2:$AR$55, 35, FALSE), D426=11, VLOOKUP(H426, Priv_Workers!$B$2:$AR$55, 36, FALSE), D426=12, VLOOKUP(H426, Priv_Workers!$B$2:$AR$55, 37, FALSE)), C426=2017, _xlfn.IFS(D426=1, VLOOKUP(H426, Priv_Workers!$B$2:$AR$55, 38, FALSE), D426=2, VLOOKUP(H426, Priv_Workers!$B$2:$AR$55, 39, FALSE), D426=3, VLOOKUP(H426, Priv_Workers!$B$2:$AR$55, 40, FALSE), D426=4, VLOOKUP(H426, Priv_Workers!$B$2:$AR$55, 41, FALSE), D426=5, VLOOKUP(H426, Priv_Workers!$B$2:$AR$55, 42, FALSE), D426=6, VLOOKUP(H426, Priv_Workers!$B$2:$AR$55, 43)))</f>
        <v>#N/A</v>
      </c>
      <c r="X426" s="15" t="e">
        <f t="shared" si="51"/>
        <v>#N/A</v>
      </c>
      <c r="Y426" s="8" t="e">
        <f>_xlfn.IFS(C426=2014, _xlfn.IFS(E426=1, VLOOKUP(H426, Wage_Info!$B$2:$AD$55, 2, FALSE), E426=2, VLOOKUP(H426, Wage_Info!$B$2:$AD$55, 3, FALSE), E426=3, VLOOKUP(H426, Wage_Info!$B$2:$AD$55, 4, FALSE), E426=4, VLOOKUP(H426, Wage_Info!$B$2:$AD$55, 5, FALSE)), C426=2015, _xlfn.IFS(E426=1, VLOOKUP(H426, Wage_Info!$B$2:$AD$55, 6, FALSE), E426=2, VLOOKUP(H426, Wage_Info!$B$2:$AD$55, 7, FALSE), E426=3, VLOOKUP(H426, Wage_Info!$B$2:$AD$55, 8, FALSE), E426=4, VLOOKUP(H426, Wage_Info!$B$2:$AD$55, 9, FALSE)), C426=2016, _xlfn.IFS(E426=1, VLOOKUP(H426, Wage_Info!$B$2:$AD$55, 10, FALSE), E426=2, VLOOKUP(H426, Wage_Info!$B$2:$AD$55, 11, FALSE), E426=3, VLOOKUP(H426, Wage_Info!$B$2:$AD$55, 12, FALSE), E426=4, VLOOKUP(H426, Wage_Info!$B$2:$AD$55, 13, FALSE)), C426=2017, _xlfn.IFS(E426=1, VLOOKUP(H426, Wage_Info!$B$2:$AD$55, 14, FALSE), E426=2, VLOOKUP(H426, Wage_Info!$B$2:$AD$55, 15, FALSE)))</f>
        <v>#N/A</v>
      </c>
      <c r="Z426" s="8" t="e">
        <f>_xlfn.IFS(C426=2014, _xlfn.IFS(E426=1, VLOOKUP(H426, Wage_Info!$B$2:$AD$55, 16, FALSE), E426=2, VLOOKUP(H426, Wage_Info!$B$2:$AD$55, 17, FALSE), E426=3, VLOOKUP(H426, Wage_Info!$B$2:$AD$55, 18, FALSE), E426=4, VLOOKUP(H426, Wage_Info!$B$2:$AD$55, 19, FALSE)), C426=2015, _xlfn.IFS(E426=1, VLOOKUP(H426, Wage_Info!$B$2:$AD$55, 20, FALSE), E426=2, VLOOKUP(H426, Wage_Info!$B$2:$AD$55, 21, FALSE), E426=3, VLOOKUP(H426, Wage_Info!$B$2:$AD$55, 22, FALSE), E426=4, VLOOKUP(H426, Wage_Info!$B$2:$AD$55, 23, FALSE)), C426=2016, _xlfn.IFS(E426=1, VLOOKUP(H426, Wage_Info!$B$2:$AD$55, 24, FALSE), E426=2, VLOOKUP(H426, Wage_Info!$B$2:$AD$55, 25, FALSE), E426=3, VLOOKUP(H426, Wage_Info!$B$2:$AD$55, 26, FALSE), E426=4, VLOOKUP(H426, Wage_Info!$B$2:$AD$55, 27, FALSE)), C426=2017, _xlfn.IFS(E426=1, VLOOKUP(H426, Wage_Info!$B$2:$AD$55, 28, FALSE), E426=2, VLOOKUP(H426, Wage_Info!$B$2:$AD$55, 29, FALSE)))</f>
        <v>#N/A</v>
      </c>
      <c r="AA426" s="16" t="e">
        <f t="shared" si="52"/>
        <v>#N/A</v>
      </c>
      <c r="AB426">
        <f>Key!C181</f>
        <v>1</v>
      </c>
      <c r="AC426">
        <f t="shared" si="53"/>
        <v>0</v>
      </c>
      <c r="AD426">
        <f t="shared" si="54"/>
        <v>0</v>
      </c>
      <c r="AE426">
        <f t="shared" si="55"/>
        <v>0</v>
      </c>
    </row>
    <row r="427" spans="1:31" x14ac:dyDescent="0.3">
      <c r="A427">
        <v>194</v>
      </c>
      <c r="B427">
        <v>13</v>
      </c>
      <c r="E427" t="e">
        <f t="shared" si="48"/>
        <v>#N/A</v>
      </c>
      <c r="F427">
        <v>2017</v>
      </c>
      <c r="G427" t="s">
        <v>184</v>
      </c>
      <c r="H427" s="13">
        <f>VALUE(IF(G427="foreign",53,SUBSTITUTE(G427,G427,VLOOKUP(G427,Key!$F$2:$G$55,2,))))</f>
        <v>5</v>
      </c>
      <c r="I427" t="s">
        <v>216</v>
      </c>
      <c r="J427">
        <f>VALUE(_xlfn.IFS(I427="foreign",53,I427="fictional",54,NOT(OR(I427="foreign",I427="fictional")),SUBSTITUTE(I427,I427,VLOOKUP(I427,Key!$F$2:$G$55,2,))))</f>
        <v>54</v>
      </c>
      <c r="K427">
        <f t="shared" si="49"/>
        <v>0</v>
      </c>
      <c r="L427">
        <f>VLOOKUP(H427, Key!$G$2:$J$54, 2)</f>
        <v>3</v>
      </c>
      <c r="M427">
        <f>VLOOKUP(J427, Key!$G$2:$J$54, 2)</f>
        <v>0</v>
      </c>
      <c r="N427">
        <f>VLOOKUP("*"&amp;G427&amp;"*",Key!$M$2:$N$6,2,FALSE)</f>
        <v>4</v>
      </c>
      <c r="O427">
        <f>VLOOKUP("*"&amp;G427&amp;"*",Key!$Q$2:$R$11,2,FALSE)</f>
        <v>6</v>
      </c>
      <c r="P427">
        <v>4088</v>
      </c>
      <c r="Q427" s="8">
        <v>80000000</v>
      </c>
      <c r="R427" t="s">
        <v>176</v>
      </c>
      <c r="S427">
        <f>VLOOKUP(R427, Key!$T$2:$U$23, 2, FALSE)</f>
        <v>3</v>
      </c>
      <c r="T427">
        <f t="shared" si="50"/>
        <v>0</v>
      </c>
      <c r="U427">
        <f>_xlfn.IFS(F427=2017, VLOOKUP(H427, 'State Pop'!$B$2:$F$55,5),F427=2016, VLOOKUP(H427, 'State Pop'!$B$2:$F$55,4), F427=2015, VLOOKUP(H427, 'State Pop'!$B$2:$F$55,3), F427=2014, VLOOKUP(H427, 'State Pop'!$B$2:$F$55,2))</f>
        <v>39536653</v>
      </c>
      <c r="V427" t="e">
        <f>_xlfn.IFS(C436=2014, _xlfn.IFS(D436=1, VLOOKUP(H427, Film_Workers!$B$2:$AR$55, 2, FALSE), D436=2, VLOOKUP(H427, Film_Workers!$B$2:$AR$55, 3, FALSE), D436=3, VLOOKUP(H427, Film_Workers!$B$2:$AR$55, 4, FALSE), D436=4, VLOOKUP(H427, Film_Workers!$B$2:$AR$55, 5, FALSE), D436=5, VLOOKUP(H427, Film_Workers!$B$2:$AR$55, 6, FALSE), D436=6, VLOOKUP(H427, Film_Workers!$B$2:$AR$55, 7, FALSE), D436=7, VLOOKUP(H427, Film_Workers!$B$2:$AR$55, 8, FALSE), D436=8, VLOOKUP(H427, Film_Workers!$B$2:$AR$55, 9, FALSE), D436=9, VLOOKUP(H427, Film_Workers!$B$2:$AR$55, 10, FALSE), D436=10, VLOOKUP(H427, Film_Workers!$B$2:$AR$55, 11, FALSE), D436=11, VLOOKUP(H427, Film_Workers!$B$2:$AR$55, 12, FALSE), D436=12, VLOOKUP(H427, Film_Workers!$B$2:$AR$55, 13, FALSE)), C436=2015, _xlfn.IFS(D436=1, VLOOKUP(H427, Film_Workers!$B$2:$AR$55, 14, FALSE), D436=2, VLOOKUP(H427, Film_Workers!$B$2:$AR$55, 15, FALSE), D436=3, VLOOKUP(H427, Film_Workers!$B$2:$AR$55, 16, FALSE), D436=4, VLOOKUP(H427, Film_Workers!$B$2:$AR$55, 17, FALSE), D436=5, VLOOKUP(H427, Film_Workers!$B$2:$AR$55, 18, FALSE), D436=6, VLOOKUP(H427, Film_Workers!$B$2:$AR$55, 19, FALSE), D436=7, VLOOKUP(H427, Film_Workers!$B$2:$AR$55, 20, FALSE), D436=8, VLOOKUP(H427, Film_Workers!$B$2:$AR$55, 21, FALSE), D436=9, VLOOKUP(H427, Film_Workers!$B$2:$AR$55, 22, FALSE), D436=10, VLOOKUP(H427, Film_Workers!$B$2:$AR$55, 23, FALSE), D436=11, VLOOKUP(H427, Film_Workers!$B$2:$AR$55, 24, FALSE), D436=12, VLOOKUP(H427, Film_Workers!$B$2:$AR$55, 25, FALSE)), C436=2016, _xlfn.IFS(D436=1, VLOOKUP(H427, Film_Workers!$B$2:$AR$55, 26, FALSE), D436=2, VLOOKUP(H427, Film_Workers!$B$2:$AR$55, 27, FALSE), D436=3, VLOOKUP(H427, Film_Workers!$B$2:$AR$55, 28, FALSE), D436=4, VLOOKUP(H427, Film_Workers!$B$2:$AR$55, 29, FALSE), D436=5, VLOOKUP(H427, Film_Workers!$B$2:$AR$55, 30, FALSE), D436=6, VLOOKUP(H427, Film_Workers!$B$2:$AR$55, 31, FALSE), D436=7, VLOOKUP(H427, Film_Workers!$B$2:$AR$55, 32, FALSE), D436=8, VLOOKUP(H427, Film_Workers!$B$2:$AR$55, 33, FALSE), D436=9, VLOOKUP(H427, Film_Workers!$B$2:$AR$55, 34, FALSE), D436=10, VLOOKUP(H427, Film_Workers!$B$2:$AR$55, 35, FALSE), D436=11, VLOOKUP(H427, Film_Workers!$B$2:$AR$55, 36, FALSE), D436=12, VLOOKUP(H427, Film_Workers!$B$2:$AR$55, 37, FALSE)), C436=2017, _xlfn.IFS(D436=1, VLOOKUP(H427, Film_Workers!$B$2:$AR$55, 38, FALSE), D436=2, VLOOKUP(H427, Film_Workers!$B$2:$AR$55, 39, FALSE), D436=3, VLOOKUP(H427, Film_Workers!$B$2:$AR$55, 40, FALSE), D436=4, VLOOKUP(H427, Film_Workers!$B$2:$AR$55, 41, FALSE), D436=5, VLOOKUP(H427, Film_Workers!$B$2:$AR$55, 42, FALSE), D436=6, VLOOKUP(H427, Film_Workers!$B$2:$AR$55, 43)))</f>
        <v>#N/A</v>
      </c>
      <c r="W427" t="e">
        <f>_xlfn.IFS(C427=2014, _xlfn.IFS(D427=1, VLOOKUP(H427, Priv_Workers!$B$2:$AR$55, 2, FALSE), D427=2, VLOOKUP(H427, Priv_Workers!$B$2:$AR$55, 3, FALSE), D427=3, VLOOKUP(H427, Priv_Workers!$B$2:$AR$55, 4, FALSE), D427=4, VLOOKUP(H427, Priv_Workers!$B$2:$AR$55, 5, FALSE), D427=5, VLOOKUP(H427, Priv_Workers!$B$2:$AR$55, 6, FALSE), D427=6, VLOOKUP(H427, Priv_Workers!$B$2:$AR$55, 7, FALSE), D427=7, VLOOKUP(H427, Priv_Workers!$B$2:$AR$55, 8, FALSE), D427=8, VLOOKUP(H427, Priv_Workers!$B$2:$AR$55, 9, FALSE), D427=9, VLOOKUP(H427, Priv_Workers!$B$2:$AR$55, 10, FALSE), D427=10, VLOOKUP(H427, Priv_Workers!$B$2:$AR$55, 11, FALSE), D427=11, VLOOKUP(H427, Priv_Workers!$B$2:$AR$55, 12, FALSE), D427=12, VLOOKUP(H427, Priv_Workers!$B$2:$AR$55, 13, FALSE)), C427=2015, _xlfn.IFS(D427=1, VLOOKUP(H427, Priv_Workers!$B$2:$AR$55, 14, FALSE), D427=2, VLOOKUP(H427, Priv_Workers!$B$2:$AR$55, 15, FALSE), D427=3, VLOOKUP(H427, Priv_Workers!$B$2:$AR$55, 16, FALSE), D427=4, VLOOKUP(H427, Priv_Workers!$B$2:$AR$55, 17, FALSE), D427=5, VLOOKUP(H427, Priv_Workers!$B$2:$AR$55, 18, FALSE), D427=6, VLOOKUP(H427, Priv_Workers!$B$2:$AR$55, 19, FALSE), D427=7, VLOOKUP(H427, Priv_Workers!$B$2:$AR$55, 20, FALSE), D427=8, VLOOKUP(H427, Priv_Workers!$B$2:$AR$55, 21, FALSE), D427=9, VLOOKUP(H427, Priv_Workers!$B$2:$AR$55, 22, FALSE), D427=10, VLOOKUP(H427, Priv_Workers!$B$2:$AR$55, 23, FALSE), D427=11, VLOOKUP(H427, Priv_Workers!$B$2:$AR$55, 24, FALSE), D427=12, VLOOKUP(H427, Priv_Workers!$B$2:$AR$55, 25, FALSE)), C427=2016, _xlfn.IFS(D427=1, VLOOKUP(H427, Priv_Workers!$B$2:$AR$55, 26, FALSE), D427=2, VLOOKUP(H427, Priv_Workers!$B$2:$AR$55, 27, FALSE), D427=3, VLOOKUP(H427, Priv_Workers!$B$2:$AR$55, 28, FALSE), D427=4, VLOOKUP(H427, Priv_Workers!$B$2:$AR$55, 29, FALSE), D427=5, VLOOKUP(H427, Priv_Workers!$B$2:$AR$55, 30, FALSE), D427=6, VLOOKUP(H427, Priv_Workers!$B$2:$AR$55, 31, FALSE), D427=7, VLOOKUP(H427, Priv_Workers!$B$2:$AR$55, 32, FALSE), D427=8, VLOOKUP(H427, Priv_Workers!$B$2:$AR$55, 33, FALSE), D427=9, VLOOKUP(H427, Priv_Workers!$B$2:$AR$55, 34, FALSE), D427=10, VLOOKUP(H427, Priv_Workers!$B$2:$AR$55, 35, FALSE), D427=11, VLOOKUP(H427, Priv_Workers!$B$2:$AR$55, 36, FALSE), D427=12, VLOOKUP(H427, Priv_Workers!$B$2:$AR$55, 37, FALSE)), C427=2017, _xlfn.IFS(D427=1, VLOOKUP(H427, Priv_Workers!$B$2:$AR$55, 38, FALSE), D427=2, VLOOKUP(H427, Priv_Workers!$B$2:$AR$55, 39, FALSE), D427=3, VLOOKUP(H427, Priv_Workers!$B$2:$AR$55, 40, FALSE), D427=4, VLOOKUP(H427, Priv_Workers!$B$2:$AR$55, 41, FALSE), D427=5, VLOOKUP(H427, Priv_Workers!$B$2:$AR$55, 42, FALSE), D427=6, VLOOKUP(H427, Priv_Workers!$B$2:$AR$55, 43)))</f>
        <v>#N/A</v>
      </c>
      <c r="X427" s="15" t="e">
        <f t="shared" si="51"/>
        <v>#N/A</v>
      </c>
      <c r="Y427" s="8" t="e">
        <f>_xlfn.IFS(C427=2014, _xlfn.IFS(E427=1, VLOOKUP(H427, Wage_Info!$B$2:$AD$55, 2, FALSE), E427=2, VLOOKUP(H427, Wage_Info!$B$2:$AD$55, 3, FALSE), E427=3, VLOOKUP(H427, Wage_Info!$B$2:$AD$55, 4, FALSE), E427=4, VLOOKUP(H427, Wage_Info!$B$2:$AD$55, 5, FALSE)), C427=2015, _xlfn.IFS(E427=1, VLOOKUP(H427, Wage_Info!$B$2:$AD$55, 6, FALSE), E427=2, VLOOKUP(H427, Wage_Info!$B$2:$AD$55, 7, FALSE), E427=3, VLOOKUP(H427, Wage_Info!$B$2:$AD$55, 8, FALSE), E427=4, VLOOKUP(H427, Wage_Info!$B$2:$AD$55, 9, FALSE)), C427=2016, _xlfn.IFS(E427=1, VLOOKUP(H427, Wage_Info!$B$2:$AD$55, 10, FALSE), E427=2, VLOOKUP(H427, Wage_Info!$B$2:$AD$55, 11, FALSE), E427=3, VLOOKUP(H427, Wage_Info!$B$2:$AD$55, 12, FALSE), E427=4, VLOOKUP(H427, Wage_Info!$B$2:$AD$55, 13, FALSE)), C427=2017, _xlfn.IFS(E427=1, VLOOKUP(H427, Wage_Info!$B$2:$AD$55, 14, FALSE), E427=2, VLOOKUP(H427, Wage_Info!$B$2:$AD$55, 15, FALSE)))</f>
        <v>#N/A</v>
      </c>
      <c r="Z427" s="8" t="e">
        <f>_xlfn.IFS(C427=2014, _xlfn.IFS(E427=1, VLOOKUP(H427, Wage_Info!$B$2:$AD$55, 16, FALSE), E427=2, VLOOKUP(H427, Wage_Info!$B$2:$AD$55, 17, FALSE), E427=3, VLOOKUP(H427, Wage_Info!$B$2:$AD$55, 18, FALSE), E427=4, VLOOKUP(H427, Wage_Info!$B$2:$AD$55, 19, FALSE)), C427=2015, _xlfn.IFS(E427=1, VLOOKUP(H427, Wage_Info!$B$2:$AD$55, 20, FALSE), E427=2, VLOOKUP(H427, Wage_Info!$B$2:$AD$55, 21, FALSE), E427=3, VLOOKUP(H427, Wage_Info!$B$2:$AD$55, 22, FALSE), E427=4, VLOOKUP(H427, Wage_Info!$B$2:$AD$55, 23, FALSE)), C427=2016, _xlfn.IFS(E427=1, VLOOKUP(H427, Wage_Info!$B$2:$AD$55, 24, FALSE), E427=2, VLOOKUP(H427, Wage_Info!$B$2:$AD$55, 25, FALSE), E427=3, VLOOKUP(H427, Wage_Info!$B$2:$AD$55, 26, FALSE), E427=4, VLOOKUP(H427, Wage_Info!$B$2:$AD$55, 27, FALSE)), C427=2017, _xlfn.IFS(E427=1, VLOOKUP(H427, Wage_Info!$B$2:$AD$55, 28, FALSE), E427=2, VLOOKUP(H427, Wage_Info!$B$2:$AD$55, 29, FALSE)))</f>
        <v>#N/A</v>
      </c>
      <c r="AA427" s="16" t="e">
        <f t="shared" si="52"/>
        <v>#N/A</v>
      </c>
      <c r="AB427">
        <f>Key!C195</f>
        <v>0</v>
      </c>
      <c r="AC427">
        <f t="shared" si="53"/>
        <v>1</v>
      </c>
      <c r="AD427">
        <f t="shared" si="54"/>
        <v>0</v>
      </c>
      <c r="AE427">
        <f t="shared" si="55"/>
        <v>1</v>
      </c>
    </row>
    <row r="428" spans="1:31" x14ac:dyDescent="0.3">
      <c r="A428">
        <v>200</v>
      </c>
      <c r="B428">
        <v>19</v>
      </c>
      <c r="E428" t="e">
        <f t="shared" si="48"/>
        <v>#N/A</v>
      </c>
      <c r="F428">
        <v>2017</v>
      </c>
      <c r="G428" t="s">
        <v>184</v>
      </c>
      <c r="H428" s="13">
        <f>VALUE(IF(G428="foreign",53,SUBSTITUTE(G428,G428,VLOOKUP(G428,Key!$F$2:$G$55,2,))))</f>
        <v>5</v>
      </c>
      <c r="I428" t="s">
        <v>216</v>
      </c>
      <c r="J428">
        <f>VALUE(_xlfn.IFS(I428="foreign",53,I428="fictional",54,NOT(OR(I428="foreign",I428="fictional")),SUBSTITUTE(I428,I428,VLOOKUP(I428,Key!$F$2:$G$55,2,))))</f>
        <v>54</v>
      </c>
      <c r="K428">
        <f t="shared" si="49"/>
        <v>0</v>
      </c>
      <c r="L428">
        <f>VLOOKUP(H428, Key!$G$2:$J$54, 2)</f>
        <v>3</v>
      </c>
      <c r="M428">
        <f>VLOOKUP(J428, Key!$G$2:$J$54, 2)</f>
        <v>0</v>
      </c>
      <c r="N428">
        <f>VLOOKUP("*"&amp;G428&amp;"*",Key!$M$2:$N$6,2,FALSE)</f>
        <v>4</v>
      </c>
      <c r="O428">
        <f>VLOOKUP("*"&amp;G428&amp;"*",Key!$Q$2:$R$11,2,FALSE)</f>
        <v>6</v>
      </c>
      <c r="P428">
        <v>4047</v>
      </c>
      <c r="Q428" s="8">
        <v>70000000</v>
      </c>
      <c r="R428" t="s">
        <v>176</v>
      </c>
      <c r="S428">
        <f>VLOOKUP(R428, Key!$T$2:$U$23, 2, FALSE)</f>
        <v>3</v>
      </c>
      <c r="T428">
        <f t="shared" si="50"/>
        <v>0</v>
      </c>
      <c r="U428">
        <f>_xlfn.IFS(F428=2017, VLOOKUP(H428, 'State Pop'!$B$2:$F$55,5),F428=2016, VLOOKUP(H428, 'State Pop'!$B$2:$F$55,4), F428=2015, VLOOKUP(H428, 'State Pop'!$B$2:$F$55,3), F428=2014, VLOOKUP(H428, 'State Pop'!$B$2:$F$55,2))</f>
        <v>39536653</v>
      </c>
      <c r="V428" t="e">
        <f>_xlfn.IFS(C437=2014, _xlfn.IFS(D437=1, VLOOKUP(H428, Film_Workers!$B$2:$AR$55, 2, FALSE), D437=2, VLOOKUP(H428, Film_Workers!$B$2:$AR$55, 3, FALSE), D437=3, VLOOKUP(H428, Film_Workers!$B$2:$AR$55, 4, FALSE), D437=4, VLOOKUP(H428, Film_Workers!$B$2:$AR$55, 5, FALSE), D437=5, VLOOKUP(H428, Film_Workers!$B$2:$AR$55, 6, FALSE), D437=6, VLOOKUP(H428, Film_Workers!$B$2:$AR$55, 7, FALSE), D437=7, VLOOKUP(H428, Film_Workers!$B$2:$AR$55, 8, FALSE), D437=8, VLOOKUP(H428, Film_Workers!$B$2:$AR$55, 9, FALSE), D437=9, VLOOKUP(H428, Film_Workers!$B$2:$AR$55, 10, FALSE), D437=10, VLOOKUP(H428, Film_Workers!$B$2:$AR$55, 11, FALSE), D437=11, VLOOKUP(H428, Film_Workers!$B$2:$AR$55, 12, FALSE), D437=12, VLOOKUP(H428, Film_Workers!$B$2:$AR$55, 13, FALSE)), C437=2015, _xlfn.IFS(D437=1, VLOOKUP(H428, Film_Workers!$B$2:$AR$55, 14, FALSE), D437=2, VLOOKUP(H428, Film_Workers!$B$2:$AR$55, 15, FALSE), D437=3, VLOOKUP(H428, Film_Workers!$B$2:$AR$55, 16, FALSE), D437=4, VLOOKUP(H428, Film_Workers!$B$2:$AR$55, 17, FALSE), D437=5, VLOOKUP(H428, Film_Workers!$B$2:$AR$55, 18, FALSE), D437=6, VLOOKUP(H428, Film_Workers!$B$2:$AR$55, 19, FALSE), D437=7, VLOOKUP(H428, Film_Workers!$B$2:$AR$55, 20, FALSE), D437=8, VLOOKUP(H428, Film_Workers!$B$2:$AR$55, 21, FALSE), D437=9, VLOOKUP(H428, Film_Workers!$B$2:$AR$55, 22, FALSE), D437=10, VLOOKUP(H428, Film_Workers!$B$2:$AR$55, 23, FALSE), D437=11, VLOOKUP(H428, Film_Workers!$B$2:$AR$55, 24, FALSE), D437=12, VLOOKUP(H428, Film_Workers!$B$2:$AR$55, 25, FALSE)), C437=2016, _xlfn.IFS(D437=1, VLOOKUP(H428, Film_Workers!$B$2:$AR$55, 26, FALSE), D437=2, VLOOKUP(H428, Film_Workers!$B$2:$AR$55, 27, FALSE), D437=3, VLOOKUP(H428, Film_Workers!$B$2:$AR$55, 28, FALSE), D437=4, VLOOKUP(H428, Film_Workers!$B$2:$AR$55, 29, FALSE), D437=5, VLOOKUP(H428, Film_Workers!$B$2:$AR$55, 30, FALSE), D437=6, VLOOKUP(H428, Film_Workers!$B$2:$AR$55, 31, FALSE), D437=7, VLOOKUP(H428, Film_Workers!$B$2:$AR$55, 32, FALSE), D437=8, VLOOKUP(H428, Film_Workers!$B$2:$AR$55, 33, FALSE), D437=9, VLOOKUP(H428, Film_Workers!$B$2:$AR$55, 34, FALSE), D437=10, VLOOKUP(H428, Film_Workers!$B$2:$AR$55, 35, FALSE), D437=11, VLOOKUP(H428, Film_Workers!$B$2:$AR$55, 36, FALSE), D437=12, VLOOKUP(H428, Film_Workers!$B$2:$AR$55, 37, FALSE)), C437=2017, _xlfn.IFS(D437=1, VLOOKUP(H428, Film_Workers!$B$2:$AR$55, 38, FALSE), D437=2, VLOOKUP(H428, Film_Workers!$B$2:$AR$55, 39, FALSE), D437=3, VLOOKUP(H428, Film_Workers!$B$2:$AR$55, 40, FALSE), D437=4, VLOOKUP(H428, Film_Workers!$B$2:$AR$55, 41, FALSE), D437=5, VLOOKUP(H428, Film_Workers!$B$2:$AR$55, 42, FALSE), D437=6, VLOOKUP(H428, Film_Workers!$B$2:$AR$55, 43)))</f>
        <v>#N/A</v>
      </c>
      <c r="W428" t="e">
        <f>_xlfn.IFS(C428=2014, _xlfn.IFS(D428=1, VLOOKUP(H428, Priv_Workers!$B$2:$AR$55, 2, FALSE), D428=2, VLOOKUP(H428, Priv_Workers!$B$2:$AR$55, 3, FALSE), D428=3, VLOOKUP(H428, Priv_Workers!$B$2:$AR$55, 4, FALSE), D428=4, VLOOKUP(H428, Priv_Workers!$B$2:$AR$55, 5, FALSE), D428=5, VLOOKUP(H428, Priv_Workers!$B$2:$AR$55, 6, FALSE), D428=6, VLOOKUP(H428, Priv_Workers!$B$2:$AR$55, 7, FALSE), D428=7, VLOOKUP(H428, Priv_Workers!$B$2:$AR$55, 8, FALSE), D428=8, VLOOKUP(H428, Priv_Workers!$B$2:$AR$55, 9, FALSE), D428=9, VLOOKUP(H428, Priv_Workers!$B$2:$AR$55, 10, FALSE), D428=10, VLOOKUP(H428, Priv_Workers!$B$2:$AR$55, 11, FALSE), D428=11, VLOOKUP(H428, Priv_Workers!$B$2:$AR$55, 12, FALSE), D428=12, VLOOKUP(H428, Priv_Workers!$B$2:$AR$55, 13, FALSE)), C428=2015, _xlfn.IFS(D428=1, VLOOKUP(H428, Priv_Workers!$B$2:$AR$55, 14, FALSE), D428=2, VLOOKUP(H428, Priv_Workers!$B$2:$AR$55, 15, FALSE), D428=3, VLOOKUP(H428, Priv_Workers!$B$2:$AR$55, 16, FALSE), D428=4, VLOOKUP(H428, Priv_Workers!$B$2:$AR$55, 17, FALSE), D428=5, VLOOKUP(H428, Priv_Workers!$B$2:$AR$55, 18, FALSE), D428=6, VLOOKUP(H428, Priv_Workers!$B$2:$AR$55, 19, FALSE), D428=7, VLOOKUP(H428, Priv_Workers!$B$2:$AR$55, 20, FALSE), D428=8, VLOOKUP(H428, Priv_Workers!$B$2:$AR$55, 21, FALSE), D428=9, VLOOKUP(H428, Priv_Workers!$B$2:$AR$55, 22, FALSE), D428=10, VLOOKUP(H428, Priv_Workers!$B$2:$AR$55, 23, FALSE), D428=11, VLOOKUP(H428, Priv_Workers!$B$2:$AR$55, 24, FALSE), D428=12, VLOOKUP(H428, Priv_Workers!$B$2:$AR$55, 25, FALSE)), C428=2016, _xlfn.IFS(D428=1, VLOOKUP(H428, Priv_Workers!$B$2:$AR$55, 26, FALSE), D428=2, VLOOKUP(H428, Priv_Workers!$B$2:$AR$55, 27, FALSE), D428=3, VLOOKUP(H428, Priv_Workers!$B$2:$AR$55, 28, FALSE), D428=4, VLOOKUP(H428, Priv_Workers!$B$2:$AR$55, 29, FALSE), D428=5, VLOOKUP(H428, Priv_Workers!$B$2:$AR$55, 30, FALSE), D428=6, VLOOKUP(H428, Priv_Workers!$B$2:$AR$55, 31, FALSE), D428=7, VLOOKUP(H428, Priv_Workers!$B$2:$AR$55, 32, FALSE), D428=8, VLOOKUP(H428, Priv_Workers!$B$2:$AR$55, 33, FALSE), D428=9, VLOOKUP(H428, Priv_Workers!$B$2:$AR$55, 34, FALSE), D428=10, VLOOKUP(H428, Priv_Workers!$B$2:$AR$55, 35, FALSE), D428=11, VLOOKUP(H428, Priv_Workers!$B$2:$AR$55, 36, FALSE), D428=12, VLOOKUP(H428, Priv_Workers!$B$2:$AR$55, 37, FALSE)), C428=2017, _xlfn.IFS(D428=1, VLOOKUP(H428, Priv_Workers!$B$2:$AR$55, 38, FALSE), D428=2, VLOOKUP(H428, Priv_Workers!$B$2:$AR$55, 39, FALSE), D428=3, VLOOKUP(H428, Priv_Workers!$B$2:$AR$55, 40, FALSE), D428=4, VLOOKUP(H428, Priv_Workers!$B$2:$AR$55, 41, FALSE), D428=5, VLOOKUP(H428, Priv_Workers!$B$2:$AR$55, 42, FALSE), D428=6, VLOOKUP(H428, Priv_Workers!$B$2:$AR$55, 43)))</f>
        <v>#N/A</v>
      </c>
      <c r="X428" s="15" t="e">
        <f t="shared" si="51"/>
        <v>#N/A</v>
      </c>
      <c r="Y428" s="8" t="e">
        <f>_xlfn.IFS(C428=2014, _xlfn.IFS(E428=1, VLOOKUP(H428, Wage_Info!$B$2:$AD$55, 2, FALSE), E428=2, VLOOKUP(H428, Wage_Info!$B$2:$AD$55, 3, FALSE), E428=3, VLOOKUP(H428, Wage_Info!$B$2:$AD$55, 4, FALSE), E428=4, VLOOKUP(H428, Wage_Info!$B$2:$AD$55, 5, FALSE)), C428=2015, _xlfn.IFS(E428=1, VLOOKUP(H428, Wage_Info!$B$2:$AD$55, 6, FALSE), E428=2, VLOOKUP(H428, Wage_Info!$B$2:$AD$55, 7, FALSE), E428=3, VLOOKUP(H428, Wage_Info!$B$2:$AD$55, 8, FALSE), E428=4, VLOOKUP(H428, Wage_Info!$B$2:$AD$55, 9, FALSE)), C428=2016, _xlfn.IFS(E428=1, VLOOKUP(H428, Wage_Info!$B$2:$AD$55, 10, FALSE), E428=2, VLOOKUP(H428, Wage_Info!$B$2:$AD$55, 11, FALSE), E428=3, VLOOKUP(H428, Wage_Info!$B$2:$AD$55, 12, FALSE), E428=4, VLOOKUP(H428, Wage_Info!$B$2:$AD$55, 13, FALSE)), C428=2017, _xlfn.IFS(E428=1, VLOOKUP(H428, Wage_Info!$B$2:$AD$55, 14, FALSE), E428=2, VLOOKUP(H428, Wage_Info!$B$2:$AD$55, 15, FALSE)))</f>
        <v>#N/A</v>
      </c>
      <c r="Z428" s="8" t="e">
        <f>_xlfn.IFS(C428=2014, _xlfn.IFS(E428=1, VLOOKUP(H428, Wage_Info!$B$2:$AD$55, 16, FALSE), E428=2, VLOOKUP(H428, Wage_Info!$B$2:$AD$55, 17, FALSE), E428=3, VLOOKUP(H428, Wage_Info!$B$2:$AD$55, 18, FALSE), E428=4, VLOOKUP(H428, Wage_Info!$B$2:$AD$55, 19, FALSE)), C428=2015, _xlfn.IFS(E428=1, VLOOKUP(H428, Wage_Info!$B$2:$AD$55, 20, FALSE), E428=2, VLOOKUP(H428, Wage_Info!$B$2:$AD$55, 21, FALSE), E428=3, VLOOKUP(H428, Wage_Info!$B$2:$AD$55, 22, FALSE), E428=4, VLOOKUP(H428, Wage_Info!$B$2:$AD$55, 23, FALSE)), C428=2016, _xlfn.IFS(E428=1, VLOOKUP(H428, Wage_Info!$B$2:$AD$55, 24, FALSE), E428=2, VLOOKUP(H428, Wage_Info!$B$2:$AD$55, 25, FALSE), E428=3, VLOOKUP(H428, Wage_Info!$B$2:$AD$55, 26, FALSE), E428=4, VLOOKUP(H428, Wage_Info!$B$2:$AD$55, 27, FALSE)), C428=2017, _xlfn.IFS(E428=1, VLOOKUP(H428, Wage_Info!$B$2:$AD$55, 28, FALSE), E428=2, VLOOKUP(H428, Wage_Info!$B$2:$AD$55, 29, FALSE)))</f>
        <v>#N/A</v>
      </c>
      <c r="AA428" s="16" t="e">
        <f t="shared" si="52"/>
        <v>#N/A</v>
      </c>
      <c r="AB428">
        <f>Key!C201</f>
        <v>0</v>
      </c>
      <c r="AC428">
        <f t="shared" si="53"/>
        <v>1</v>
      </c>
      <c r="AD428">
        <f t="shared" si="54"/>
        <v>0</v>
      </c>
      <c r="AE428">
        <f t="shared" si="55"/>
        <v>1</v>
      </c>
    </row>
    <row r="429" spans="1:31" x14ac:dyDescent="0.3">
      <c r="A429">
        <v>204</v>
      </c>
      <c r="B429">
        <v>23</v>
      </c>
      <c r="E429" t="e">
        <f t="shared" si="48"/>
        <v>#N/A</v>
      </c>
      <c r="F429">
        <v>2017</v>
      </c>
      <c r="G429" t="s">
        <v>184</v>
      </c>
      <c r="H429" s="13">
        <f>VALUE(IF(G429="foreign",53,SUBSTITUTE(G429,G429,VLOOKUP(G429,Key!$F$2:$G$55,2,))))</f>
        <v>5</v>
      </c>
      <c r="I429" t="s">
        <v>216</v>
      </c>
      <c r="J429">
        <f>VALUE(_xlfn.IFS(I429="foreign",53,I429="fictional",54,NOT(OR(I429="foreign",I429="fictional")),SUBSTITUTE(I429,I429,VLOOKUP(I429,Key!$F$2:$G$55,2,))))</f>
        <v>54</v>
      </c>
      <c r="K429">
        <f t="shared" si="49"/>
        <v>0</v>
      </c>
      <c r="L429">
        <f>VLOOKUP(H429, Key!$G$2:$J$54, 2)</f>
        <v>3</v>
      </c>
      <c r="M429">
        <f>VLOOKUP(J429, Key!$G$2:$J$54, 2)</f>
        <v>0</v>
      </c>
      <c r="N429">
        <f>VLOOKUP("*"&amp;G429&amp;"*",Key!$M$2:$N$6,2,FALSE)</f>
        <v>4</v>
      </c>
      <c r="O429">
        <f>VLOOKUP("*"&amp;G429&amp;"*",Key!$Q$2:$R$11,2,FALSE)</f>
        <v>6</v>
      </c>
      <c r="P429">
        <v>4003</v>
      </c>
      <c r="Q429" s="8">
        <v>40000000</v>
      </c>
      <c r="R429" t="s">
        <v>244</v>
      </c>
      <c r="S429">
        <f>VLOOKUP(R429, Key!$T$2:$U$23, 2, FALSE)</f>
        <v>8</v>
      </c>
      <c r="T429">
        <f t="shared" si="50"/>
        <v>1</v>
      </c>
      <c r="U429">
        <f>_xlfn.IFS(F429=2017, VLOOKUP(H429, 'State Pop'!$B$2:$F$55,5),F429=2016, VLOOKUP(H429, 'State Pop'!$B$2:$F$55,4), F429=2015, VLOOKUP(H429, 'State Pop'!$B$2:$F$55,3), F429=2014, VLOOKUP(H429, 'State Pop'!$B$2:$F$55,2))</f>
        <v>39536653</v>
      </c>
      <c r="V429" t="e">
        <f>_xlfn.IFS(C438=2014, _xlfn.IFS(D438=1, VLOOKUP(H429, Film_Workers!$B$2:$AR$55, 2, FALSE), D438=2, VLOOKUP(H429, Film_Workers!$B$2:$AR$55, 3, FALSE), D438=3, VLOOKUP(H429, Film_Workers!$B$2:$AR$55, 4, FALSE), D438=4, VLOOKUP(H429, Film_Workers!$B$2:$AR$55, 5, FALSE), D438=5, VLOOKUP(H429, Film_Workers!$B$2:$AR$55, 6, FALSE), D438=6, VLOOKUP(H429, Film_Workers!$B$2:$AR$55, 7, FALSE), D438=7, VLOOKUP(H429, Film_Workers!$B$2:$AR$55, 8, FALSE), D438=8, VLOOKUP(H429, Film_Workers!$B$2:$AR$55, 9, FALSE), D438=9, VLOOKUP(H429, Film_Workers!$B$2:$AR$55, 10, FALSE), D438=10, VLOOKUP(H429, Film_Workers!$B$2:$AR$55, 11, FALSE), D438=11, VLOOKUP(H429, Film_Workers!$B$2:$AR$55, 12, FALSE), D438=12, VLOOKUP(H429, Film_Workers!$B$2:$AR$55, 13, FALSE)), C438=2015, _xlfn.IFS(D438=1, VLOOKUP(H429, Film_Workers!$B$2:$AR$55, 14, FALSE), D438=2, VLOOKUP(H429, Film_Workers!$B$2:$AR$55, 15, FALSE), D438=3, VLOOKUP(H429, Film_Workers!$B$2:$AR$55, 16, FALSE), D438=4, VLOOKUP(H429, Film_Workers!$B$2:$AR$55, 17, FALSE), D438=5, VLOOKUP(H429, Film_Workers!$B$2:$AR$55, 18, FALSE), D438=6, VLOOKUP(H429, Film_Workers!$B$2:$AR$55, 19, FALSE), D438=7, VLOOKUP(H429, Film_Workers!$B$2:$AR$55, 20, FALSE), D438=8, VLOOKUP(H429, Film_Workers!$B$2:$AR$55, 21, FALSE), D438=9, VLOOKUP(H429, Film_Workers!$B$2:$AR$55, 22, FALSE), D438=10, VLOOKUP(H429, Film_Workers!$B$2:$AR$55, 23, FALSE), D438=11, VLOOKUP(H429, Film_Workers!$B$2:$AR$55, 24, FALSE), D438=12, VLOOKUP(H429, Film_Workers!$B$2:$AR$55, 25, FALSE)), C438=2016, _xlfn.IFS(D438=1, VLOOKUP(H429, Film_Workers!$B$2:$AR$55, 26, FALSE), D438=2, VLOOKUP(H429, Film_Workers!$B$2:$AR$55, 27, FALSE), D438=3, VLOOKUP(H429, Film_Workers!$B$2:$AR$55, 28, FALSE), D438=4, VLOOKUP(H429, Film_Workers!$B$2:$AR$55, 29, FALSE), D438=5, VLOOKUP(H429, Film_Workers!$B$2:$AR$55, 30, FALSE), D438=6, VLOOKUP(H429, Film_Workers!$B$2:$AR$55, 31, FALSE), D438=7, VLOOKUP(H429, Film_Workers!$B$2:$AR$55, 32, FALSE), D438=8, VLOOKUP(H429, Film_Workers!$B$2:$AR$55, 33, FALSE), D438=9, VLOOKUP(H429, Film_Workers!$B$2:$AR$55, 34, FALSE), D438=10, VLOOKUP(H429, Film_Workers!$B$2:$AR$55, 35, FALSE), D438=11, VLOOKUP(H429, Film_Workers!$B$2:$AR$55, 36, FALSE), D438=12, VLOOKUP(H429, Film_Workers!$B$2:$AR$55, 37, FALSE)), C438=2017, _xlfn.IFS(D438=1, VLOOKUP(H429, Film_Workers!$B$2:$AR$55, 38, FALSE), D438=2, VLOOKUP(H429, Film_Workers!$B$2:$AR$55, 39, FALSE), D438=3, VLOOKUP(H429, Film_Workers!$B$2:$AR$55, 40, FALSE), D438=4, VLOOKUP(H429, Film_Workers!$B$2:$AR$55, 41, FALSE), D438=5, VLOOKUP(H429, Film_Workers!$B$2:$AR$55, 42, FALSE), D438=6, VLOOKUP(H429, Film_Workers!$B$2:$AR$55, 43)))</f>
        <v>#N/A</v>
      </c>
      <c r="W429" t="e">
        <f>_xlfn.IFS(C429=2014, _xlfn.IFS(D429=1, VLOOKUP(H429, Priv_Workers!$B$2:$AR$55, 2, FALSE), D429=2, VLOOKUP(H429, Priv_Workers!$B$2:$AR$55, 3, FALSE), D429=3, VLOOKUP(H429, Priv_Workers!$B$2:$AR$55, 4, FALSE), D429=4, VLOOKUP(H429, Priv_Workers!$B$2:$AR$55, 5, FALSE), D429=5, VLOOKUP(H429, Priv_Workers!$B$2:$AR$55, 6, FALSE), D429=6, VLOOKUP(H429, Priv_Workers!$B$2:$AR$55, 7, FALSE), D429=7, VLOOKUP(H429, Priv_Workers!$B$2:$AR$55, 8, FALSE), D429=8, VLOOKUP(H429, Priv_Workers!$B$2:$AR$55, 9, FALSE), D429=9, VLOOKUP(H429, Priv_Workers!$B$2:$AR$55, 10, FALSE), D429=10, VLOOKUP(H429, Priv_Workers!$B$2:$AR$55, 11, FALSE), D429=11, VLOOKUP(H429, Priv_Workers!$B$2:$AR$55, 12, FALSE), D429=12, VLOOKUP(H429, Priv_Workers!$B$2:$AR$55, 13, FALSE)), C429=2015, _xlfn.IFS(D429=1, VLOOKUP(H429, Priv_Workers!$B$2:$AR$55, 14, FALSE), D429=2, VLOOKUP(H429, Priv_Workers!$B$2:$AR$55, 15, FALSE), D429=3, VLOOKUP(H429, Priv_Workers!$B$2:$AR$55, 16, FALSE), D429=4, VLOOKUP(H429, Priv_Workers!$B$2:$AR$55, 17, FALSE), D429=5, VLOOKUP(H429, Priv_Workers!$B$2:$AR$55, 18, FALSE), D429=6, VLOOKUP(H429, Priv_Workers!$B$2:$AR$55, 19, FALSE), D429=7, VLOOKUP(H429, Priv_Workers!$B$2:$AR$55, 20, FALSE), D429=8, VLOOKUP(H429, Priv_Workers!$B$2:$AR$55, 21, FALSE), D429=9, VLOOKUP(H429, Priv_Workers!$B$2:$AR$55, 22, FALSE), D429=10, VLOOKUP(H429, Priv_Workers!$B$2:$AR$55, 23, FALSE), D429=11, VLOOKUP(H429, Priv_Workers!$B$2:$AR$55, 24, FALSE), D429=12, VLOOKUP(H429, Priv_Workers!$B$2:$AR$55, 25, FALSE)), C429=2016, _xlfn.IFS(D429=1, VLOOKUP(H429, Priv_Workers!$B$2:$AR$55, 26, FALSE), D429=2, VLOOKUP(H429, Priv_Workers!$B$2:$AR$55, 27, FALSE), D429=3, VLOOKUP(H429, Priv_Workers!$B$2:$AR$55, 28, FALSE), D429=4, VLOOKUP(H429, Priv_Workers!$B$2:$AR$55, 29, FALSE), D429=5, VLOOKUP(H429, Priv_Workers!$B$2:$AR$55, 30, FALSE), D429=6, VLOOKUP(H429, Priv_Workers!$B$2:$AR$55, 31, FALSE), D429=7, VLOOKUP(H429, Priv_Workers!$B$2:$AR$55, 32, FALSE), D429=8, VLOOKUP(H429, Priv_Workers!$B$2:$AR$55, 33, FALSE), D429=9, VLOOKUP(H429, Priv_Workers!$B$2:$AR$55, 34, FALSE), D429=10, VLOOKUP(H429, Priv_Workers!$B$2:$AR$55, 35, FALSE), D429=11, VLOOKUP(H429, Priv_Workers!$B$2:$AR$55, 36, FALSE), D429=12, VLOOKUP(H429, Priv_Workers!$B$2:$AR$55, 37, FALSE)), C429=2017, _xlfn.IFS(D429=1, VLOOKUP(H429, Priv_Workers!$B$2:$AR$55, 38, FALSE), D429=2, VLOOKUP(H429, Priv_Workers!$B$2:$AR$55, 39, FALSE), D429=3, VLOOKUP(H429, Priv_Workers!$B$2:$AR$55, 40, FALSE), D429=4, VLOOKUP(H429, Priv_Workers!$B$2:$AR$55, 41, FALSE), D429=5, VLOOKUP(H429, Priv_Workers!$B$2:$AR$55, 42, FALSE), D429=6, VLOOKUP(H429, Priv_Workers!$B$2:$AR$55, 43)))</f>
        <v>#N/A</v>
      </c>
      <c r="X429" s="15" t="e">
        <f t="shared" si="51"/>
        <v>#N/A</v>
      </c>
      <c r="Y429" s="8" t="e">
        <f>_xlfn.IFS(C429=2014, _xlfn.IFS(E429=1, VLOOKUP(H429, Wage_Info!$B$2:$AD$55, 2, FALSE), E429=2, VLOOKUP(H429, Wage_Info!$B$2:$AD$55, 3, FALSE), E429=3, VLOOKUP(H429, Wage_Info!$B$2:$AD$55, 4, FALSE), E429=4, VLOOKUP(H429, Wage_Info!$B$2:$AD$55, 5, FALSE)), C429=2015, _xlfn.IFS(E429=1, VLOOKUP(H429, Wage_Info!$B$2:$AD$55, 6, FALSE), E429=2, VLOOKUP(H429, Wage_Info!$B$2:$AD$55, 7, FALSE), E429=3, VLOOKUP(H429, Wage_Info!$B$2:$AD$55, 8, FALSE), E429=4, VLOOKUP(H429, Wage_Info!$B$2:$AD$55, 9, FALSE)), C429=2016, _xlfn.IFS(E429=1, VLOOKUP(H429, Wage_Info!$B$2:$AD$55, 10, FALSE), E429=2, VLOOKUP(H429, Wage_Info!$B$2:$AD$55, 11, FALSE), E429=3, VLOOKUP(H429, Wage_Info!$B$2:$AD$55, 12, FALSE), E429=4, VLOOKUP(H429, Wage_Info!$B$2:$AD$55, 13, FALSE)), C429=2017, _xlfn.IFS(E429=1, VLOOKUP(H429, Wage_Info!$B$2:$AD$55, 14, FALSE), E429=2, VLOOKUP(H429, Wage_Info!$B$2:$AD$55, 15, FALSE)))</f>
        <v>#N/A</v>
      </c>
      <c r="Z429" s="8" t="e">
        <f>_xlfn.IFS(C429=2014, _xlfn.IFS(E429=1, VLOOKUP(H429, Wage_Info!$B$2:$AD$55, 16, FALSE), E429=2, VLOOKUP(H429, Wage_Info!$B$2:$AD$55, 17, FALSE), E429=3, VLOOKUP(H429, Wage_Info!$B$2:$AD$55, 18, FALSE), E429=4, VLOOKUP(H429, Wage_Info!$B$2:$AD$55, 19, FALSE)), C429=2015, _xlfn.IFS(E429=1, VLOOKUP(H429, Wage_Info!$B$2:$AD$55, 20, FALSE), E429=2, VLOOKUP(H429, Wage_Info!$B$2:$AD$55, 21, FALSE), E429=3, VLOOKUP(H429, Wage_Info!$B$2:$AD$55, 22, FALSE), E429=4, VLOOKUP(H429, Wage_Info!$B$2:$AD$55, 23, FALSE)), C429=2016, _xlfn.IFS(E429=1, VLOOKUP(H429, Wage_Info!$B$2:$AD$55, 24, FALSE), E429=2, VLOOKUP(H429, Wage_Info!$B$2:$AD$55, 25, FALSE), E429=3, VLOOKUP(H429, Wage_Info!$B$2:$AD$55, 26, FALSE), E429=4, VLOOKUP(H429, Wage_Info!$B$2:$AD$55, 27, FALSE)), C429=2017, _xlfn.IFS(E429=1, VLOOKUP(H429, Wage_Info!$B$2:$AD$55, 28, FALSE), E429=2, VLOOKUP(H429, Wage_Info!$B$2:$AD$55, 29, FALSE)))</f>
        <v>#N/A</v>
      </c>
      <c r="AA429" s="16" t="e">
        <f t="shared" si="52"/>
        <v>#N/A</v>
      </c>
      <c r="AB429">
        <f>Key!C205</f>
        <v>0</v>
      </c>
      <c r="AC429">
        <f t="shared" si="53"/>
        <v>1</v>
      </c>
      <c r="AD429">
        <f t="shared" si="54"/>
        <v>0</v>
      </c>
      <c r="AE429">
        <f t="shared" si="55"/>
        <v>1</v>
      </c>
    </row>
    <row r="430" spans="1:31" x14ac:dyDescent="0.3">
      <c r="A430">
        <v>208</v>
      </c>
      <c r="B430">
        <v>27</v>
      </c>
      <c r="E430" t="e">
        <f t="shared" si="48"/>
        <v>#N/A</v>
      </c>
      <c r="F430">
        <v>2017</v>
      </c>
      <c r="G430" t="s">
        <v>184</v>
      </c>
      <c r="H430" s="13">
        <f>VALUE(IF(G430="foreign",53,SUBSTITUTE(G430,G430,VLOOKUP(G430,Key!$F$2:$G$55,2,))))</f>
        <v>5</v>
      </c>
      <c r="I430" t="s">
        <v>508</v>
      </c>
      <c r="J430">
        <f>VALUE(_xlfn.IFS(I430="foreign",53,I430="fictional",54,NOT(OR(I430="foreign",I430="fictional")),SUBSTITUTE(I430,I430,VLOOKUP(I430,Key!$F$2:$G$55,2,))))</f>
        <v>29</v>
      </c>
      <c r="K430">
        <f t="shared" si="49"/>
        <v>0</v>
      </c>
      <c r="L430">
        <f>VLOOKUP(H430, Key!$G$2:$J$54, 2)</f>
        <v>3</v>
      </c>
      <c r="M430">
        <f>VLOOKUP(J430, Key!$G$2:$J$54, 2)</f>
        <v>2</v>
      </c>
      <c r="N430">
        <f>VLOOKUP("*"&amp;G430&amp;"*",Key!$M$2:$N$6,2,FALSE)</f>
        <v>4</v>
      </c>
      <c r="O430">
        <f>VLOOKUP("*"&amp;G430&amp;"*",Key!$Q$2:$R$11,2,FALSE)</f>
        <v>6</v>
      </c>
      <c r="P430">
        <v>3829</v>
      </c>
      <c r="Q430" s="8">
        <v>125000000</v>
      </c>
      <c r="R430" t="s">
        <v>177</v>
      </c>
      <c r="S430">
        <f>VLOOKUP(R430, Key!$T$2:$U$23, 2, FALSE)</f>
        <v>4</v>
      </c>
      <c r="T430">
        <f t="shared" si="50"/>
        <v>0</v>
      </c>
      <c r="U430">
        <f>_xlfn.IFS(F430=2017, VLOOKUP(H430, 'State Pop'!$B$2:$F$55,5),F430=2016, VLOOKUP(H430, 'State Pop'!$B$2:$F$55,4), F430=2015, VLOOKUP(H430, 'State Pop'!$B$2:$F$55,3), F430=2014, VLOOKUP(H430, 'State Pop'!$B$2:$F$55,2))</f>
        <v>39536653</v>
      </c>
      <c r="V430" t="e">
        <f>_xlfn.IFS(C439=2014, _xlfn.IFS(D439=1, VLOOKUP(H430, Film_Workers!$B$2:$AR$55, 2, FALSE), D439=2, VLOOKUP(H430, Film_Workers!$B$2:$AR$55, 3, FALSE), D439=3, VLOOKUP(H430, Film_Workers!$B$2:$AR$55, 4, FALSE), D439=4, VLOOKUP(H430, Film_Workers!$B$2:$AR$55, 5, FALSE), D439=5, VLOOKUP(H430, Film_Workers!$B$2:$AR$55, 6, FALSE), D439=6, VLOOKUP(H430, Film_Workers!$B$2:$AR$55, 7, FALSE), D439=7, VLOOKUP(H430, Film_Workers!$B$2:$AR$55, 8, FALSE), D439=8, VLOOKUP(H430, Film_Workers!$B$2:$AR$55, 9, FALSE), D439=9, VLOOKUP(H430, Film_Workers!$B$2:$AR$55, 10, FALSE), D439=10, VLOOKUP(H430, Film_Workers!$B$2:$AR$55, 11, FALSE), D439=11, VLOOKUP(H430, Film_Workers!$B$2:$AR$55, 12, FALSE), D439=12, VLOOKUP(H430, Film_Workers!$B$2:$AR$55, 13, FALSE)), C439=2015, _xlfn.IFS(D439=1, VLOOKUP(H430, Film_Workers!$B$2:$AR$55, 14, FALSE), D439=2, VLOOKUP(H430, Film_Workers!$B$2:$AR$55, 15, FALSE), D439=3, VLOOKUP(H430, Film_Workers!$B$2:$AR$55, 16, FALSE), D439=4, VLOOKUP(H430, Film_Workers!$B$2:$AR$55, 17, FALSE), D439=5, VLOOKUP(H430, Film_Workers!$B$2:$AR$55, 18, FALSE), D439=6, VLOOKUP(H430, Film_Workers!$B$2:$AR$55, 19, FALSE), D439=7, VLOOKUP(H430, Film_Workers!$B$2:$AR$55, 20, FALSE), D439=8, VLOOKUP(H430, Film_Workers!$B$2:$AR$55, 21, FALSE), D439=9, VLOOKUP(H430, Film_Workers!$B$2:$AR$55, 22, FALSE), D439=10, VLOOKUP(H430, Film_Workers!$B$2:$AR$55, 23, FALSE), D439=11, VLOOKUP(H430, Film_Workers!$B$2:$AR$55, 24, FALSE), D439=12, VLOOKUP(H430, Film_Workers!$B$2:$AR$55, 25, FALSE)), C439=2016, _xlfn.IFS(D439=1, VLOOKUP(H430, Film_Workers!$B$2:$AR$55, 26, FALSE), D439=2, VLOOKUP(H430, Film_Workers!$B$2:$AR$55, 27, FALSE), D439=3, VLOOKUP(H430, Film_Workers!$B$2:$AR$55, 28, FALSE), D439=4, VLOOKUP(H430, Film_Workers!$B$2:$AR$55, 29, FALSE), D439=5, VLOOKUP(H430, Film_Workers!$B$2:$AR$55, 30, FALSE), D439=6, VLOOKUP(H430, Film_Workers!$B$2:$AR$55, 31, FALSE), D439=7, VLOOKUP(H430, Film_Workers!$B$2:$AR$55, 32, FALSE), D439=8, VLOOKUP(H430, Film_Workers!$B$2:$AR$55, 33, FALSE), D439=9, VLOOKUP(H430, Film_Workers!$B$2:$AR$55, 34, FALSE), D439=10, VLOOKUP(H430, Film_Workers!$B$2:$AR$55, 35, FALSE), D439=11, VLOOKUP(H430, Film_Workers!$B$2:$AR$55, 36, FALSE), D439=12, VLOOKUP(H430, Film_Workers!$B$2:$AR$55, 37, FALSE)), C439=2017, _xlfn.IFS(D439=1, VLOOKUP(H430, Film_Workers!$B$2:$AR$55, 38, FALSE), D439=2, VLOOKUP(H430, Film_Workers!$B$2:$AR$55, 39, FALSE), D439=3, VLOOKUP(H430, Film_Workers!$B$2:$AR$55, 40, FALSE), D439=4, VLOOKUP(H430, Film_Workers!$B$2:$AR$55, 41, FALSE), D439=5, VLOOKUP(H430, Film_Workers!$B$2:$AR$55, 42, FALSE), D439=6, VLOOKUP(H430, Film_Workers!$B$2:$AR$55, 43)))</f>
        <v>#N/A</v>
      </c>
      <c r="W430" t="e">
        <f>_xlfn.IFS(C430=2014, _xlfn.IFS(D430=1, VLOOKUP(H430, Priv_Workers!$B$2:$AR$55, 2, FALSE), D430=2, VLOOKUP(H430, Priv_Workers!$B$2:$AR$55, 3, FALSE), D430=3, VLOOKUP(H430, Priv_Workers!$B$2:$AR$55, 4, FALSE), D430=4, VLOOKUP(H430, Priv_Workers!$B$2:$AR$55, 5, FALSE), D430=5, VLOOKUP(H430, Priv_Workers!$B$2:$AR$55, 6, FALSE), D430=6, VLOOKUP(H430, Priv_Workers!$B$2:$AR$55, 7, FALSE), D430=7, VLOOKUP(H430, Priv_Workers!$B$2:$AR$55, 8, FALSE), D430=8, VLOOKUP(H430, Priv_Workers!$B$2:$AR$55, 9, FALSE), D430=9, VLOOKUP(H430, Priv_Workers!$B$2:$AR$55, 10, FALSE), D430=10, VLOOKUP(H430, Priv_Workers!$B$2:$AR$55, 11, FALSE), D430=11, VLOOKUP(H430, Priv_Workers!$B$2:$AR$55, 12, FALSE), D430=12, VLOOKUP(H430, Priv_Workers!$B$2:$AR$55, 13, FALSE)), C430=2015, _xlfn.IFS(D430=1, VLOOKUP(H430, Priv_Workers!$B$2:$AR$55, 14, FALSE), D430=2, VLOOKUP(H430, Priv_Workers!$B$2:$AR$55, 15, FALSE), D430=3, VLOOKUP(H430, Priv_Workers!$B$2:$AR$55, 16, FALSE), D430=4, VLOOKUP(H430, Priv_Workers!$B$2:$AR$55, 17, FALSE), D430=5, VLOOKUP(H430, Priv_Workers!$B$2:$AR$55, 18, FALSE), D430=6, VLOOKUP(H430, Priv_Workers!$B$2:$AR$55, 19, FALSE), D430=7, VLOOKUP(H430, Priv_Workers!$B$2:$AR$55, 20, FALSE), D430=8, VLOOKUP(H430, Priv_Workers!$B$2:$AR$55, 21, FALSE), D430=9, VLOOKUP(H430, Priv_Workers!$B$2:$AR$55, 22, FALSE), D430=10, VLOOKUP(H430, Priv_Workers!$B$2:$AR$55, 23, FALSE), D430=11, VLOOKUP(H430, Priv_Workers!$B$2:$AR$55, 24, FALSE), D430=12, VLOOKUP(H430, Priv_Workers!$B$2:$AR$55, 25, FALSE)), C430=2016, _xlfn.IFS(D430=1, VLOOKUP(H430, Priv_Workers!$B$2:$AR$55, 26, FALSE), D430=2, VLOOKUP(H430, Priv_Workers!$B$2:$AR$55, 27, FALSE), D430=3, VLOOKUP(H430, Priv_Workers!$B$2:$AR$55, 28, FALSE), D430=4, VLOOKUP(H430, Priv_Workers!$B$2:$AR$55, 29, FALSE), D430=5, VLOOKUP(H430, Priv_Workers!$B$2:$AR$55, 30, FALSE), D430=6, VLOOKUP(H430, Priv_Workers!$B$2:$AR$55, 31, FALSE), D430=7, VLOOKUP(H430, Priv_Workers!$B$2:$AR$55, 32, FALSE), D430=8, VLOOKUP(H430, Priv_Workers!$B$2:$AR$55, 33, FALSE), D430=9, VLOOKUP(H430, Priv_Workers!$B$2:$AR$55, 34, FALSE), D430=10, VLOOKUP(H430, Priv_Workers!$B$2:$AR$55, 35, FALSE), D430=11, VLOOKUP(H430, Priv_Workers!$B$2:$AR$55, 36, FALSE), D430=12, VLOOKUP(H430, Priv_Workers!$B$2:$AR$55, 37, FALSE)), C430=2017, _xlfn.IFS(D430=1, VLOOKUP(H430, Priv_Workers!$B$2:$AR$55, 38, FALSE), D430=2, VLOOKUP(H430, Priv_Workers!$B$2:$AR$55, 39, FALSE), D430=3, VLOOKUP(H430, Priv_Workers!$B$2:$AR$55, 40, FALSE), D430=4, VLOOKUP(H430, Priv_Workers!$B$2:$AR$55, 41, FALSE), D430=5, VLOOKUP(H430, Priv_Workers!$B$2:$AR$55, 42, FALSE), D430=6, VLOOKUP(H430, Priv_Workers!$B$2:$AR$55, 43)))</f>
        <v>#N/A</v>
      </c>
      <c r="X430" s="15" t="e">
        <f t="shared" si="51"/>
        <v>#N/A</v>
      </c>
      <c r="Y430" s="8" t="e">
        <f>_xlfn.IFS(C430=2014, _xlfn.IFS(E430=1, VLOOKUP(H430, Wage_Info!$B$2:$AD$55, 2, FALSE), E430=2, VLOOKUP(H430, Wage_Info!$B$2:$AD$55, 3, FALSE), E430=3, VLOOKUP(H430, Wage_Info!$B$2:$AD$55, 4, FALSE), E430=4, VLOOKUP(H430, Wage_Info!$B$2:$AD$55, 5, FALSE)), C430=2015, _xlfn.IFS(E430=1, VLOOKUP(H430, Wage_Info!$B$2:$AD$55, 6, FALSE), E430=2, VLOOKUP(H430, Wage_Info!$B$2:$AD$55, 7, FALSE), E430=3, VLOOKUP(H430, Wage_Info!$B$2:$AD$55, 8, FALSE), E430=4, VLOOKUP(H430, Wage_Info!$B$2:$AD$55, 9, FALSE)), C430=2016, _xlfn.IFS(E430=1, VLOOKUP(H430, Wage_Info!$B$2:$AD$55, 10, FALSE), E430=2, VLOOKUP(H430, Wage_Info!$B$2:$AD$55, 11, FALSE), E430=3, VLOOKUP(H430, Wage_Info!$B$2:$AD$55, 12, FALSE), E430=4, VLOOKUP(H430, Wage_Info!$B$2:$AD$55, 13, FALSE)), C430=2017, _xlfn.IFS(E430=1, VLOOKUP(H430, Wage_Info!$B$2:$AD$55, 14, FALSE), E430=2, VLOOKUP(H430, Wage_Info!$B$2:$AD$55, 15, FALSE)))</f>
        <v>#N/A</v>
      </c>
      <c r="Z430" s="8" t="e">
        <f>_xlfn.IFS(C430=2014, _xlfn.IFS(E430=1, VLOOKUP(H430, Wage_Info!$B$2:$AD$55, 16, FALSE), E430=2, VLOOKUP(H430, Wage_Info!$B$2:$AD$55, 17, FALSE), E430=3, VLOOKUP(H430, Wage_Info!$B$2:$AD$55, 18, FALSE), E430=4, VLOOKUP(H430, Wage_Info!$B$2:$AD$55, 19, FALSE)), C430=2015, _xlfn.IFS(E430=1, VLOOKUP(H430, Wage_Info!$B$2:$AD$55, 20, FALSE), E430=2, VLOOKUP(H430, Wage_Info!$B$2:$AD$55, 21, FALSE), E430=3, VLOOKUP(H430, Wage_Info!$B$2:$AD$55, 22, FALSE), E430=4, VLOOKUP(H430, Wage_Info!$B$2:$AD$55, 23, FALSE)), C430=2016, _xlfn.IFS(E430=1, VLOOKUP(H430, Wage_Info!$B$2:$AD$55, 24, FALSE), E430=2, VLOOKUP(H430, Wage_Info!$B$2:$AD$55, 25, FALSE), E430=3, VLOOKUP(H430, Wage_Info!$B$2:$AD$55, 26, FALSE), E430=4, VLOOKUP(H430, Wage_Info!$B$2:$AD$55, 27, FALSE)), C430=2017, _xlfn.IFS(E430=1, VLOOKUP(H430, Wage_Info!$B$2:$AD$55, 28, FALSE), E430=2, VLOOKUP(H430, Wage_Info!$B$2:$AD$55, 29, FALSE)))</f>
        <v>#N/A</v>
      </c>
      <c r="AA430" s="16" t="e">
        <f t="shared" si="52"/>
        <v>#N/A</v>
      </c>
      <c r="AB430">
        <f>Key!C209</f>
        <v>0</v>
      </c>
      <c r="AC430">
        <f t="shared" si="53"/>
        <v>1</v>
      </c>
      <c r="AD430">
        <f t="shared" si="54"/>
        <v>0</v>
      </c>
      <c r="AE430">
        <f t="shared" si="55"/>
        <v>1</v>
      </c>
    </row>
    <row r="431" spans="1:31" x14ac:dyDescent="0.3">
      <c r="A431">
        <v>215</v>
      </c>
      <c r="B431">
        <v>34</v>
      </c>
      <c r="E431" t="e">
        <f t="shared" si="48"/>
        <v>#N/A</v>
      </c>
      <c r="F431">
        <v>2017</v>
      </c>
      <c r="G431" t="s">
        <v>509</v>
      </c>
      <c r="H431" s="13">
        <f>VALUE(IF(G431="foreign",53,SUBSTITUTE(G431,G431,VLOOKUP(G431,Key!$F$2:$G$55,2,))))</f>
        <v>7</v>
      </c>
      <c r="I431" t="s">
        <v>187</v>
      </c>
      <c r="J431">
        <f>VALUE(_xlfn.IFS(I431="foreign",53,I431="fictional",54,NOT(OR(I431="foreign",I431="fictional")),SUBSTITUTE(I431,I431,VLOOKUP(I431,Key!$F$2:$G$55,2,))))</f>
        <v>53</v>
      </c>
      <c r="K431">
        <f t="shared" si="49"/>
        <v>0</v>
      </c>
      <c r="L431">
        <f>VLOOKUP(H431, Key!$G$2:$J$54, 2)</f>
        <v>3</v>
      </c>
      <c r="M431">
        <f>VLOOKUP(J431, Key!$G$2:$J$54, 2)</f>
        <v>0</v>
      </c>
      <c r="N431">
        <f>VLOOKUP("*"&amp;G431&amp;"*",Key!$M$2:$N$6,2,FALSE)</f>
        <v>2</v>
      </c>
      <c r="O431">
        <f>VLOOKUP("*"&amp;G431&amp;"*",Key!$Q$2:$R$11,2,FALSE)</f>
        <v>5</v>
      </c>
      <c r="P431">
        <v>3630</v>
      </c>
      <c r="Q431" s="8">
        <v>111000000</v>
      </c>
      <c r="R431" t="s">
        <v>283</v>
      </c>
      <c r="S431">
        <f>VLOOKUP(R431, Key!$T$2:$U$23, 2, FALSE)</f>
        <v>4</v>
      </c>
      <c r="T431">
        <f t="shared" si="50"/>
        <v>0</v>
      </c>
      <c r="U431">
        <f>_xlfn.IFS(F431=2017, VLOOKUP(H431, 'State Pop'!$B$2:$F$55,5),F431=2016, VLOOKUP(H431, 'State Pop'!$B$2:$F$55,4), F431=2015, VLOOKUP(H431, 'State Pop'!$B$2:$F$55,3), F431=2014, VLOOKUP(H431, 'State Pop'!$B$2:$F$55,2))</f>
        <v>3588184</v>
      </c>
      <c r="V431" t="e">
        <f>_xlfn.IFS(C440=2014, _xlfn.IFS(D440=1, VLOOKUP(H431, Film_Workers!$B$2:$AR$55, 2, FALSE), D440=2, VLOOKUP(H431, Film_Workers!$B$2:$AR$55, 3, FALSE), D440=3, VLOOKUP(H431, Film_Workers!$B$2:$AR$55, 4, FALSE), D440=4, VLOOKUP(H431, Film_Workers!$B$2:$AR$55, 5, FALSE), D440=5, VLOOKUP(H431, Film_Workers!$B$2:$AR$55, 6, FALSE), D440=6, VLOOKUP(H431, Film_Workers!$B$2:$AR$55, 7, FALSE), D440=7, VLOOKUP(H431, Film_Workers!$B$2:$AR$55, 8, FALSE), D440=8, VLOOKUP(H431, Film_Workers!$B$2:$AR$55, 9, FALSE), D440=9, VLOOKUP(H431, Film_Workers!$B$2:$AR$55, 10, FALSE), D440=10, VLOOKUP(H431, Film_Workers!$B$2:$AR$55, 11, FALSE), D440=11, VLOOKUP(H431, Film_Workers!$B$2:$AR$55, 12, FALSE), D440=12, VLOOKUP(H431, Film_Workers!$B$2:$AR$55, 13, FALSE)), C440=2015, _xlfn.IFS(D440=1, VLOOKUP(H431, Film_Workers!$B$2:$AR$55, 14, FALSE), D440=2, VLOOKUP(H431, Film_Workers!$B$2:$AR$55, 15, FALSE), D440=3, VLOOKUP(H431, Film_Workers!$B$2:$AR$55, 16, FALSE), D440=4, VLOOKUP(H431, Film_Workers!$B$2:$AR$55, 17, FALSE), D440=5, VLOOKUP(H431, Film_Workers!$B$2:$AR$55, 18, FALSE), D440=6, VLOOKUP(H431, Film_Workers!$B$2:$AR$55, 19, FALSE), D440=7, VLOOKUP(H431, Film_Workers!$B$2:$AR$55, 20, FALSE), D440=8, VLOOKUP(H431, Film_Workers!$B$2:$AR$55, 21, FALSE), D440=9, VLOOKUP(H431, Film_Workers!$B$2:$AR$55, 22, FALSE), D440=10, VLOOKUP(H431, Film_Workers!$B$2:$AR$55, 23, FALSE), D440=11, VLOOKUP(H431, Film_Workers!$B$2:$AR$55, 24, FALSE), D440=12, VLOOKUP(H431, Film_Workers!$B$2:$AR$55, 25, FALSE)), C440=2016, _xlfn.IFS(D440=1, VLOOKUP(H431, Film_Workers!$B$2:$AR$55, 26, FALSE), D440=2, VLOOKUP(H431, Film_Workers!$B$2:$AR$55, 27, FALSE), D440=3, VLOOKUP(H431, Film_Workers!$B$2:$AR$55, 28, FALSE), D440=4, VLOOKUP(H431, Film_Workers!$B$2:$AR$55, 29, FALSE), D440=5, VLOOKUP(H431, Film_Workers!$B$2:$AR$55, 30, FALSE), D440=6, VLOOKUP(H431, Film_Workers!$B$2:$AR$55, 31, FALSE), D440=7, VLOOKUP(H431, Film_Workers!$B$2:$AR$55, 32, FALSE), D440=8, VLOOKUP(H431, Film_Workers!$B$2:$AR$55, 33, FALSE), D440=9, VLOOKUP(H431, Film_Workers!$B$2:$AR$55, 34, FALSE), D440=10, VLOOKUP(H431, Film_Workers!$B$2:$AR$55, 35, FALSE), D440=11, VLOOKUP(H431, Film_Workers!$B$2:$AR$55, 36, FALSE), D440=12, VLOOKUP(H431, Film_Workers!$B$2:$AR$55, 37, FALSE)), C440=2017, _xlfn.IFS(D440=1, VLOOKUP(H431, Film_Workers!$B$2:$AR$55, 38, FALSE), D440=2, VLOOKUP(H431, Film_Workers!$B$2:$AR$55, 39, FALSE), D440=3, VLOOKUP(H431, Film_Workers!$B$2:$AR$55, 40, FALSE), D440=4, VLOOKUP(H431, Film_Workers!$B$2:$AR$55, 41, FALSE), D440=5, VLOOKUP(H431, Film_Workers!$B$2:$AR$55, 42, FALSE), D440=6, VLOOKUP(H431, Film_Workers!$B$2:$AR$55, 43)))</f>
        <v>#N/A</v>
      </c>
      <c r="W431" t="e">
        <f>_xlfn.IFS(C431=2014, _xlfn.IFS(D431=1, VLOOKUP(H431, Priv_Workers!$B$2:$AR$55, 2, FALSE), D431=2, VLOOKUP(H431, Priv_Workers!$B$2:$AR$55, 3, FALSE), D431=3, VLOOKUP(H431, Priv_Workers!$B$2:$AR$55, 4, FALSE), D431=4, VLOOKUP(H431, Priv_Workers!$B$2:$AR$55, 5, FALSE), D431=5, VLOOKUP(H431, Priv_Workers!$B$2:$AR$55, 6, FALSE), D431=6, VLOOKUP(H431, Priv_Workers!$B$2:$AR$55, 7, FALSE), D431=7, VLOOKUP(H431, Priv_Workers!$B$2:$AR$55, 8, FALSE), D431=8, VLOOKUP(H431, Priv_Workers!$B$2:$AR$55, 9, FALSE), D431=9, VLOOKUP(H431, Priv_Workers!$B$2:$AR$55, 10, FALSE), D431=10, VLOOKUP(H431, Priv_Workers!$B$2:$AR$55, 11, FALSE), D431=11, VLOOKUP(H431, Priv_Workers!$B$2:$AR$55, 12, FALSE), D431=12, VLOOKUP(H431, Priv_Workers!$B$2:$AR$55, 13, FALSE)), C431=2015, _xlfn.IFS(D431=1, VLOOKUP(H431, Priv_Workers!$B$2:$AR$55, 14, FALSE), D431=2, VLOOKUP(H431, Priv_Workers!$B$2:$AR$55, 15, FALSE), D431=3, VLOOKUP(H431, Priv_Workers!$B$2:$AR$55, 16, FALSE), D431=4, VLOOKUP(H431, Priv_Workers!$B$2:$AR$55, 17, FALSE), D431=5, VLOOKUP(H431, Priv_Workers!$B$2:$AR$55, 18, FALSE), D431=6, VLOOKUP(H431, Priv_Workers!$B$2:$AR$55, 19, FALSE), D431=7, VLOOKUP(H431, Priv_Workers!$B$2:$AR$55, 20, FALSE), D431=8, VLOOKUP(H431, Priv_Workers!$B$2:$AR$55, 21, FALSE), D431=9, VLOOKUP(H431, Priv_Workers!$B$2:$AR$55, 22, FALSE), D431=10, VLOOKUP(H431, Priv_Workers!$B$2:$AR$55, 23, FALSE), D431=11, VLOOKUP(H431, Priv_Workers!$B$2:$AR$55, 24, FALSE), D431=12, VLOOKUP(H431, Priv_Workers!$B$2:$AR$55, 25, FALSE)), C431=2016, _xlfn.IFS(D431=1, VLOOKUP(H431, Priv_Workers!$B$2:$AR$55, 26, FALSE), D431=2, VLOOKUP(H431, Priv_Workers!$B$2:$AR$55, 27, FALSE), D431=3, VLOOKUP(H431, Priv_Workers!$B$2:$AR$55, 28, FALSE), D431=4, VLOOKUP(H431, Priv_Workers!$B$2:$AR$55, 29, FALSE), D431=5, VLOOKUP(H431, Priv_Workers!$B$2:$AR$55, 30, FALSE), D431=6, VLOOKUP(H431, Priv_Workers!$B$2:$AR$55, 31, FALSE), D431=7, VLOOKUP(H431, Priv_Workers!$B$2:$AR$55, 32, FALSE), D431=8, VLOOKUP(H431, Priv_Workers!$B$2:$AR$55, 33, FALSE), D431=9, VLOOKUP(H431, Priv_Workers!$B$2:$AR$55, 34, FALSE), D431=10, VLOOKUP(H431, Priv_Workers!$B$2:$AR$55, 35, FALSE), D431=11, VLOOKUP(H431, Priv_Workers!$B$2:$AR$55, 36, FALSE), D431=12, VLOOKUP(H431, Priv_Workers!$B$2:$AR$55, 37, FALSE)), C431=2017, _xlfn.IFS(D431=1, VLOOKUP(H431, Priv_Workers!$B$2:$AR$55, 38, FALSE), D431=2, VLOOKUP(H431, Priv_Workers!$B$2:$AR$55, 39, FALSE), D431=3, VLOOKUP(H431, Priv_Workers!$B$2:$AR$55, 40, FALSE), D431=4, VLOOKUP(H431, Priv_Workers!$B$2:$AR$55, 41, FALSE), D431=5, VLOOKUP(H431, Priv_Workers!$B$2:$AR$55, 42, FALSE), D431=6, VLOOKUP(H431, Priv_Workers!$B$2:$AR$55, 43)))</f>
        <v>#N/A</v>
      </c>
      <c r="X431" s="15" t="e">
        <f t="shared" si="51"/>
        <v>#N/A</v>
      </c>
      <c r="Y431" s="8" t="e">
        <f>_xlfn.IFS(C431=2014, _xlfn.IFS(E431=1, VLOOKUP(H431, Wage_Info!$B$2:$AD$55, 2, FALSE), E431=2, VLOOKUP(H431, Wage_Info!$B$2:$AD$55, 3, FALSE), E431=3, VLOOKUP(H431, Wage_Info!$B$2:$AD$55, 4, FALSE), E431=4, VLOOKUP(H431, Wage_Info!$B$2:$AD$55, 5, FALSE)), C431=2015, _xlfn.IFS(E431=1, VLOOKUP(H431, Wage_Info!$B$2:$AD$55, 6, FALSE), E431=2, VLOOKUP(H431, Wage_Info!$B$2:$AD$55, 7, FALSE), E431=3, VLOOKUP(H431, Wage_Info!$B$2:$AD$55, 8, FALSE), E431=4, VLOOKUP(H431, Wage_Info!$B$2:$AD$55, 9, FALSE)), C431=2016, _xlfn.IFS(E431=1, VLOOKUP(H431, Wage_Info!$B$2:$AD$55, 10, FALSE), E431=2, VLOOKUP(H431, Wage_Info!$B$2:$AD$55, 11, FALSE), E431=3, VLOOKUP(H431, Wage_Info!$B$2:$AD$55, 12, FALSE), E431=4, VLOOKUP(H431, Wage_Info!$B$2:$AD$55, 13, FALSE)), C431=2017, _xlfn.IFS(E431=1, VLOOKUP(H431, Wage_Info!$B$2:$AD$55, 14, FALSE), E431=2, VLOOKUP(H431, Wage_Info!$B$2:$AD$55, 15, FALSE)))</f>
        <v>#N/A</v>
      </c>
      <c r="Z431" s="8" t="e">
        <f>_xlfn.IFS(C431=2014, _xlfn.IFS(E431=1, VLOOKUP(H431, Wage_Info!$B$2:$AD$55, 16, FALSE), E431=2, VLOOKUP(H431, Wage_Info!$B$2:$AD$55, 17, FALSE), E431=3, VLOOKUP(H431, Wage_Info!$B$2:$AD$55, 18, FALSE), E431=4, VLOOKUP(H431, Wage_Info!$B$2:$AD$55, 19, FALSE)), C431=2015, _xlfn.IFS(E431=1, VLOOKUP(H431, Wage_Info!$B$2:$AD$55, 20, FALSE), E431=2, VLOOKUP(H431, Wage_Info!$B$2:$AD$55, 21, FALSE), E431=3, VLOOKUP(H431, Wage_Info!$B$2:$AD$55, 22, FALSE), E431=4, VLOOKUP(H431, Wage_Info!$B$2:$AD$55, 23, FALSE)), C431=2016, _xlfn.IFS(E431=1, VLOOKUP(H431, Wage_Info!$B$2:$AD$55, 24, FALSE), E431=2, VLOOKUP(H431, Wage_Info!$B$2:$AD$55, 25, FALSE), E431=3, VLOOKUP(H431, Wage_Info!$B$2:$AD$55, 26, FALSE), E431=4, VLOOKUP(H431, Wage_Info!$B$2:$AD$55, 27, FALSE)), C431=2017, _xlfn.IFS(E431=1, VLOOKUP(H431, Wage_Info!$B$2:$AD$55, 28, FALSE), E431=2, VLOOKUP(H431, Wage_Info!$B$2:$AD$55, 29, FALSE)))</f>
        <v>#N/A</v>
      </c>
      <c r="AA431" s="16" t="e">
        <f t="shared" si="52"/>
        <v>#N/A</v>
      </c>
      <c r="AB431">
        <f>Key!C216</f>
        <v>0</v>
      </c>
      <c r="AC431">
        <f t="shared" si="53"/>
        <v>0</v>
      </c>
      <c r="AD431">
        <f t="shared" si="54"/>
        <v>0</v>
      </c>
      <c r="AE431">
        <f t="shared" si="55"/>
        <v>0</v>
      </c>
    </row>
    <row r="432" spans="1:31" x14ac:dyDescent="0.3">
      <c r="A432">
        <v>217</v>
      </c>
      <c r="B432">
        <v>36</v>
      </c>
      <c r="E432" t="e">
        <f t="shared" si="48"/>
        <v>#N/A</v>
      </c>
      <c r="F432">
        <v>2017</v>
      </c>
      <c r="G432" t="s">
        <v>184</v>
      </c>
      <c r="H432" s="13">
        <f>VALUE(IF(G432="foreign",53,SUBSTITUTE(G432,G432,VLOOKUP(G432,Key!$F$2:$G$55,2,))))</f>
        <v>5</v>
      </c>
      <c r="I432" t="s">
        <v>216</v>
      </c>
      <c r="J432">
        <f>VALUE(_xlfn.IFS(I432="foreign",53,I432="fictional",54,NOT(OR(I432="foreign",I432="fictional")),SUBSTITUTE(I432,I432,VLOOKUP(I432,Key!$F$2:$G$55,2,))))</f>
        <v>54</v>
      </c>
      <c r="K432">
        <f t="shared" si="49"/>
        <v>0</v>
      </c>
      <c r="L432">
        <f>VLOOKUP(H432, Key!$G$2:$J$54, 2)</f>
        <v>3</v>
      </c>
      <c r="M432">
        <f>VLOOKUP(J432, Key!$G$2:$J$54, 2)</f>
        <v>0</v>
      </c>
      <c r="N432">
        <f>VLOOKUP("*"&amp;G432&amp;"*",Key!$M$2:$N$6,2,FALSE)</f>
        <v>4</v>
      </c>
      <c r="O432">
        <f>VLOOKUP("*"&amp;G432&amp;"*",Key!$Q$2:$R$11,2,FALSE)</f>
        <v>6</v>
      </c>
      <c r="P432">
        <v>3610</v>
      </c>
      <c r="Q432" s="8">
        <v>60000000</v>
      </c>
      <c r="R432" t="s">
        <v>179</v>
      </c>
      <c r="S432">
        <f>VLOOKUP(R432, Key!$T$2:$U$23, 2, FALSE)</f>
        <v>6</v>
      </c>
      <c r="T432">
        <f t="shared" si="50"/>
        <v>0</v>
      </c>
      <c r="U432">
        <f>_xlfn.IFS(F432=2017, VLOOKUP(H432, 'State Pop'!$B$2:$F$55,5),F432=2016, VLOOKUP(H432, 'State Pop'!$B$2:$F$55,4), F432=2015, VLOOKUP(H432, 'State Pop'!$B$2:$F$55,3), F432=2014, VLOOKUP(H432, 'State Pop'!$B$2:$F$55,2))</f>
        <v>39536653</v>
      </c>
      <c r="V432" t="e">
        <f>_xlfn.IFS(C441=2014, _xlfn.IFS(D441=1, VLOOKUP(H432, Film_Workers!$B$2:$AR$55, 2, FALSE), D441=2, VLOOKUP(H432, Film_Workers!$B$2:$AR$55, 3, FALSE), D441=3, VLOOKUP(H432, Film_Workers!$B$2:$AR$55, 4, FALSE), D441=4, VLOOKUP(H432, Film_Workers!$B$2:$AR$55, 5, FALSE), D441=5, VLOOKUP(H432, Film_Workers!$B$2:$AR$55, 6, FALSE), D441=6, VLOOKUP(H432, Film_Workers!$B$2:$AR$55, 7, FALSE), D441=7, VLOOKUP(H432, Film_Workers!$B$2:$AR$55, 8, FALSE), D441=8, VLOOKUP(H432, Film_Workers!$B$2:$AR$55, 9, FALSE), D441=9, VLOOKUP(H432, Film_Workers!$B$2:$AR$55, 10, FALSE), D441=10, VLOOKUP(H432, Film_Workers!$B$2:$AR$55, 11, FALSE), D441=11, VLOOKUP(H432, Film_Workers!$B$2:$AR$55, 12, FALSE), D441=12, VLOOKUP(H432, Film_Workers!$B$2:$AR$55, 13, FALSE)), C441=2015, _xlfn.IFS(D441=1, VLOOKUP(H432, Film_Workers!$B$2:$AR$55, 14, FALSE), D441=2, VLOOKUP(H432, Film_Workers!$B$2:$AR$55, 15, FALSE), D441=3, VLOOKUP(H432, Film_Workers!$B$2:$AR$55, 16, FALSE), D441=4, VLOOKUP(H432, Film_Workers!$B$2:$AR$55, 17, FALSE), D441=5, VLOOKUP(H432, Film_Workers!$B$2:$AR$55, 18, FALSE), D441=6, VLOOKUP(H432, Film_Workers!$B$2:$AR$55, 19, FALSE), D441=7, VLOOKUP(H432, Film_Workers!$B$2:$AR$55, 20, FALSE), D441=8, VLOOKUP(H432, Film_Workers!$B$2:$AR$55, 21, FALSE), D441=9, VLOOKUP(H432, Film_Workers!$B$2:$AR$55, 22, FALSE), D441=10, VLOOKUP(H432, Film_Workers!$B$2:$AR$55, 23, FALSE), D441=11, VLOOKUP(H432, Film_Workers!$B$2:$AR$55, 24, FALSE), D441=12, VLOOKUP(H432, Film_Workers!$B$2:$AR$55, 25, FALSE)), C441=2016, _xlfn.IFS(D441=1, VLOOKUP(H432, Film_Workers!$B$2:$AR$55, 26, FALSE), D441=2, VLOOKUP(H432, Film_Workers!$B$2:$AR$55, 27, FALSE), D441=3, VLOOKUP(H432, Film_Workers!$B$2:$AR$55, 28, FALSE), D441=4, VLOOKUP(H432, Film_Workers!$B$2:$AR$55, 29, FALSE), D441=5, VLOOKUP(H432, Film_Workers!$B$2:$AR$55, 30, FALSE), D441=6, VLOOKUP(H432, Film_Workers!$B$2:$AR$55, 31, FALSE), D441=7, VLOOKUP(H432, Film_Workers!$B$2:$AR$55, 32, FALSE), D441=8, VLOOKUP(H432, Film_Workers!$B$2:$AR$55, 33, FALSE), D441=9, VLOOKUP(H432, Film_Workers!$B$2:$AR$55, 34, FALSE), D441=10, VLOOKUP(H432, Film_Workers!$B$2:$AR$55, 35, FALSE), D441=11, VLOOKUP(H432, Film_Workers!$B$2:$AR$55, 36, FALSE), D441=12, VLOOKUP(H432, Film_Workers!$B$2:$AR$55, 37, FALSE)), C441=2017, _xlfn.IFS(D441=1, VLOOKUP(H432, Film_Workers!$B$2:$AR$55, 38, FALSE), D441=2, VLOOKUP(H432, Film_Workers!$B$2:$AR$55, 39, FALSE), D441=3, VLOOKUP(H432, Film_Workers!$B$2:$AR$55, 40, FALSE), D441=4, VLOOKUP(H432, Film_Workers!$B$2:$AR$55, 41, FALSE), D441=5, VLOOKUP(H432, Film_Workers!$B$2:$AR$55, 42, FALSE), D441=6, VLOOKUP(H432, Film_Workers!$B$2:$AR$55, 43)))</f>
        <v>#N/A</v>
      </c>
      <c r="W432" t="e">
        <f>_xlfn.IFS(C432=2014, _xlfn.IFS(D432=1, VLOOKUP(H432, Priv_Workers!$B$2:$AR$55, 2, FALSE), D432=2, VLOOKUP(H432, Priv_Workers!$B$2:$AR$55, 3, FALSE), D432=3, VLOOKUP(H432, Priv_Workers!$B$2:$AR$55, 4, FALSE), D432=4, VLOOKUP(H432, Priv_Workers!$B$2:$AR$55, 5, FALSE), D432=5, VLOOKUP(H432, Priv_Workers!$B$2:$AR$55, 6, FALSE), D432=6, VLOOKUP(H432, Priv_Workers!$B$2:$AR$55, 7, FALSE), D432=7, VLOOKUP(H432, Priv_Workers!$B$2:$AR$55, 8, FALSE), D432=8, VLOOKUP(H432, Priv_Workers!$B$2:$AR$55, 9, FALSE), D432=9, VLOOKUP(H432, Priv_Workers!$B$2:$AR$55, 10, FALSE), D432=10, VLOOKUP(H432, Priv_Workers!$B$2:$AR$55, 11, FALSE), D432=11, VLOOKUP(H432, Priv_Workers!$B$2:$AR$55, 12, FALSE), D432=12, VLOOKUP(H432, Priv_Workers!$B$2:$AR$55, 13, FALSE)), C432=2015, _xlfn.IFS(D432=1, VLOOKUP(H432, Priv_Workers!$B$2:$AR$55, 14, FALSE), D432=2, VLOOKUP(H432, Priv_Workers!$B$2:$AR$55, 15, FALSE), D432=3, VLOOKUP(H432, Priv_Workers!$B$2:$AR$55, 16, FALSE), D432=4, VLOOKUP(H432, Priv_Workers!$B$2:$AR$55, 17, FALSE), D432=5, VLOOKUP(H432, Priv_Workers!$B$2:$AR$55, 18, FALSE), D432=6, VLOOKUP(H432, Priv_Workers!$B$2:$AR$55, 19, FALSE), D432=7, VLOOKUP(H432, Priv_Workers!$B$2:$AR$55, 20, FALSE), D432=8, VLOOKUP(H432, Priv_Workers!$B$2:$AR$55, 21, FALSE), D432=9, VLOOKUP(H432, Priv_Workers!$B$2:$AR$55, 22, FALSE), D432=10, VLOOKUP(H432, Priv_Workers!$B$2:$AR$55, 23, FALSE), D432=11, VLOOKUP(H432, Priv_Workers!$B$2:$AR$55, 24, FALSE), D432=12, VLOOKUP(H432, Priv_Workers!$B$2:$AR$55, 25, FALSE)), C432=2016, _xlfn.IFS(D432=1, VLOOKUP(H432, Priv_Workers!$B$2:$AR$55, 26, FALSE), D432=2, VLOOKUP(H432, Priv_Workers!$B$2:$AR$55, 27, FALSE), D432=3, VLOOKUP(H432, Priv_Workers!$B$2:$AR$55, 28, FALSE), D432=4, VLOOKUP(H432, Priv_Workers!$B$2:$AR$55, 29, FALSE), D432=5, VLOOKUP(H432, Priv_Workers!$B$2:$AR$55, 30, FALSE), D432=6, VLOOKUP(H432, Priv_Workers!$B$2:$AR$55, 31, FALSE), D432=7, VLOOKUP(H432, Priv_Workers!$B$2:$AR$55, 32, FALSE), D432=8, VLOOKUP(H432, Priv_Workers!$B$2:$AR$55, 33, FALSE), D432=9, VLOOKUP(H432, Priv_Workers!$B$2:$AR$55, 34, FALSE), D432=10, VLOOKUP(H432, Priv_Workers!$B$2:$AR$55, 35, FALSE), D432=11, VLOOKUP(H432, Priv_Workers!$B$2:$AR$55, 36, FALSE), D432=12, VLOOKUP(H432, Priv_Workers!$B$2:$AR$55, 37, FALSE)), C432=2017, _xlfn.IFS(D432=1, VLOOKUP(H432, Priv_Workers!$B$2:$AR$55, 38, FALSE), D432=2, VLOOKUP(H432, Priv_Workers!$B$2:$AR$55, 39, FALSE), D432=3, VLOOKUP(H432, Priv_Workers!$B$2:$AR$55, 40, FALSE), D432=4, VLOOKUP(H432, Priv_Workers!$B$2:$AR$55, 41, FALSE), D432=5, VLOOKUP(H432, Priv_Workers!$B$2:$AR$55, 42, FALSE), D432=6, VLOOKUP(H432, Priv_Workers!$B$2:$AR$55, 43)))</f>
        <v>#N/A</v>
      </c>
      <c r="X432" s="15" t="e">
        <f t="shared" si="51"/>
        <v>#N/A</v>
      </c>
      <c r="Y432" s="8" t="e">
        <f>_xlfn.IFS(C432=2014, _xlfn.IFS(E432=1, VLOOKUP(H432, Wage_Info!$B$2:$AD$55, 2, FALSE), E432=2, VLOOKUP(H432, Wage_Info!$B$2:$AD$55, 3, FALSE), E432=3, VLOOKUP(H432, Wage_Info!$B$2:$AD$55, 4, FALSE), E432=4, VLOOKUP(H432, Wage_Info!$B$2:$AD$55, 5, FALSE)), C432=2015, _xlfn.IFS(E432=1, VLOOKUP(H432, Wage_Info!$B$2:$AD$55, 6, FALSE), E432=2, VLOOKUP(H432, Wage_Info!$B$2:$AD$55, 7, FALSE), E432=3, VLOOKUP(H432, Wage_Info!$B$2:$AD$55, 8, FALSE), E432=4, VLOOKUP(H432, Wage_Info!$B$2:$AD$55, 9, FALSE)), C432=2016, _xlfn.IFS(E432=1, VLOOKUP(H432, Wage_Info!$B$2:$AD$55, 10, FALSE), E432=2, VLOOKUP(H432, Wage_Info!$B$2:$AD$55, 11, FALSE), E432=3, VLOOKUP(H432, Wage_Info!$B$2:$AD$55, 12, FALSE), E432=4, VLOOKUP(H432, Wage_Info!$B$2:$AD$55, 13, FALSE)), C432=2017, _xlfn.IFS(E432=1, VLOOKUP(H432, Wage_Info!$B$2:$AD$55, 14, FALSE), E432=2, VLOOKUP(H432, Wage_Info!$B$2:$AD$55, 15, FALSE)))</f>
        <v>#N/A</v>
      </c>
      <c r="Z432" s="8" t="e">
        <f>_xlfn.IFS(C432=2014, _xlfn.IFS(E432=1, VLOOKUP(H432, Wage_Info!$B$2:$AD$55, 16, FALSE), E432=2, VLOOKUP(H432, Wage_Info!$B$2:$AD$55, 17, FALSE), E432=3, VLOOKUP(H432, Wage_Info!$B$2:$AD$55, 18, FALSE), E432=4, VLOOKUP(H432, Wage_Info!$B$2:$AD$55, 19, FALSE)), C432=2015, _xlfn.IFS(E432=1, VLOOKUP(H432, Wage_Info!$B$2:$AD$55, 20, FALSE), E432=2, VLOOKUP(H432, Wage_Info!$B$2:$AD$55, 21, FALSE), E432=3, VLOOKUP(H432, Wage_Info!$B$2:$AD$55, 22, FALSE), E432=4, VLOOKUP(H432, Wage_Info!$B$2:$AD$55, 23, FALSE)), C432=2016, _xlfn.IFS(E432=1, VLOOKUP(H432, Wage_Info!$B$2:$AD$55, 24, FALSE), E432=2, VLOOKUP(H432, Wage_Info!$B$2:$AD$55, 25, FALSE), E432=3, VLOOKUP(H432, Wage_Info!$B$2:$AD$55, 26, FALSE), E432=4, VLOOKUP(H432, Wage_Info!$B$2:$AD$55, 27, FALSE)), C432=2017, _xlfn.IFS(E432=1, VLOOKUP(H432, Wage_Info!$B$2:$AD$55, 28, FALSE), E432=2, VLOOKUP(H432, Wage_Info!$B$2:$AD$55, 29, FALSE)))</f>
        <v>#N/A</v>
      </c>
      <c r="AA432" s="16" t="e">
        <f t="shared" si="52"/>
        <v>#N/A</v>
      </c>
      <c r="AB432">
        <f>Key!C218</f>
        <v>0</v>
      </c>
      <c r="AC432">
        <f t="shared" si="53"/>
        <v>1</v>
      </c>
      <c r="AD432">
        <f t="shared" si="54"/>
        <v>0</v>
      </c>
      <c r="AE432">
        <f t="shared" si="55"/>
        <v>1</v>
      </c>
    </row>
    <row r="433" spans="1:31" x14ac:dyDescent="0.3">
      <c r="A433">
        <v>221</v>
      </c>
      <c r="B433">
        <v>40</v>
      </c>
      <c r="E433" t="e">
        <f t="shared" si="48"/>
        <v>#N/A</v>
      </c>
      <c r="F433">
        <v>2017</v>
      </c>
      <c r="G433" t="s">
        <v>293</v>
      </c>
      <c r="H433" s="13">
        <f>VALUE(IF(G433="foreign",53,SUBSTITUTE(G433,G433,VLOOKUP(G433,Key!$F$2:$G$55,2,))))</f>
        <v>19</v>
      </c>
      <c r="I433" t="s">
        <v>216</v>
      </c>
      <c r="J433">
        <f>VALUE(_xlfn.IFS(I433="foreign",53,I433="fictional",54,NOT(OR(I433="foreign",I433="fictional")),SUBSTITUTE(I433,I433,VLOOKUP(I433,Key!$F$2:$G$55,2,))))</f>
        <v>54</v>
      </c>
      <c r="K433">
        <f t="shared" si="49"/>
        <v>0</v>
      </c>
      <c r="L433">
        <f>VLOOKUP(H433, Key!$G$2:$J$54, 2)</f>
        <v>4</v>
      </c>
      <c r="M433">
        <f>VLOOKUP(J433, Key!$G$2:$J$54, 2)</f>
        <v>0</v>
      </c>
      <c r="N433">
        <f>VLOOKUP("*"&amp;G433&amp;"*",Key!$M$2:$N$6,2,FALSE)</f>
        <v>3</v>
      </c>
      <c r="O433">
        <f>VLOOKUP("*"&amp;G433&amp;"*",Key!$Q$2:$R$11,2,FALSE)</f>
        <v>9</v>
      </c>
      <c r="P433">
        <v>3535</v>
      </c>
      <c r="Q433" s="8">
        <v>4800000</v>
      </c>
      <c r="R433" t="s">
        <v>174</v>
      </c>
      <c r="S433">
        <f>VLOOKUP(R433, Key!$T$2:$U$23, 2, FALSE)</f>
        <v>1</v>
      </c>
      <c r="T433">
        <f t="shared" si="50"/>
        <v>0</v>
      </c>
      <c r="U433">
        <f>_xlfn.IFS(F433=2017, VLOOKUP(H433, 'State Pop'!$B$2:$F$55,5),F433=2016, VLOOKUP(H433, 'State Pop'!$B$2:$F$55,4), F433=2015, VLOOKUP(H433, 'State Pop'!$B$2:$F$55,3), F433=2014, VLOOKUP(H433, 'State Pop'!$B$2:$F$55,2))</f>
        <v>4684333</v>
      </c>
      <c r="V433" t="e">
        <f>_xlfn.IFS(C442=2014, _xlfn.IFS(D442=1, VLOOKUP(H433, Film_Workers!$B$2:$AR$55, 2, FALSE), D442=2, VLOOKUP(H433, Film_Workers!$B$2:$AR$55, 3, FALSE), D442=3, VLOOKUP(H433, Film_Workers!$B$2:$AR$55, 4, FALSE), D442=4, VLOOKUP(H433, Film_Workers!$B$2:$AR$55, 5, FALSE), D442=5, VLOOKUP(H433, Film_Workers!$B$2:$AR$55, 6, FALSE), D442=6, VLOOKUP(H433, Film_Workers!$B$2:$AR$55, 7, FALSE), D442=7, VLOOKUP(H433, Film_Workers!$B$2:$AR$55, 8, FALSE), D442=8, VLOOKUP(H433, Film_Workers!$B$2:$AR$55, 9, FALSE), D442=9, VLOOKUP(H433, Film_Workers!$B$2:$AR$55, 10, FALSE), D442=10, VLOOKUP(H433, Film_Workers!$B$2:$AR$55, 11, FALSE), D442=11, VLOOKUP(H433, Film_Workers!$B$2:$AR$55, 12, FALSE), D442=12, VLOOKUP(H433, Film_Workers!$B$2:$AR$55, 13, FALSE)), C442=2015, _xlfn.IFS(D442=1, VLOOKUP(H433, Film_Workers!$B$2:$AR$55, 14, FALSE), D442=2, VLOOKUP(H433, Film_Workers!$B$2:$AR$55, 15, FALSE), D442=3, VLOOKUP(H433, Film_Workers!$B$2:$AR$55, 16, FALSE), D442=4, VLOOKUP(H433, Film_Workers!$B$2:$AR$55, 17, FALSE), D442=5, VLOOKUP(H433, Film_Workers!$B$2:$AR$55, 18, FALSE), D442=6, VLOOKUP(H433, Film_Workers!$B$2:$AR$55, 19, FALSE), D442=7, VLOOKUP(H433, Film_Workers!$B$2:$AR$55, 20, FALSE), D442=8, VLOOKUP(H433, Film_Workers!$B$2:$AR$55, 21, FALSE), D442=9, VLOOKUP(H433, Film_Workers!$B$2:$AR$55, 22, FALSE), D442=10, VLOOKUP(H433, Film_Workers!$B$2:$AR$55, 23, FALSE), D442=11, VLOOKUP(H433, Film_Workers!$B$2:$AR$55, 24, FALSE), D442=12, VLOOKUP(H433, Film_Workers!$B$2:$AR$55, 25, FALSE)), C442=2016, _xlfn.IFS(D442=1, VLOOKUP(H433, Film_Workers!$B$2:$AR$55, 26, FALSE), D442=2, VLOOKUP(H433, Film_Workers!$B$2:$AR$55, 27, FALSE), D442=3, VLOOKUP(H433, Film_Workers!$B$2:$AR$55, 28, FALSE), D442=4, VLOOKUP(H433, Film_Workers!$B$2:$AR$55, 29, FALSE), D442=5, VLOOKUP(H433, Film_Workers!$B$2:$AR$55, 30, FALSE), D442=6, VLOOKUP(H433, Film_Workers!$B$2:$AR$55, 31, FALSE), D442=7, VLOOKUP(H433, Film_Workers!$B$2:$AR$55, 32, FALSE), D442=8, VLOOKUP(H433, Film_Workers!$B$2:$AR$55, 33, FALSE), D442=9, VLOOKUP(H433, Film_Workers!$B$2:$AR$55, 34, FALSE), D442=10, VLOOKUP(H433, Film_Workers!$B$2:$AR$55, 35, FALSE), D442=11, VLOOKUP(H433, Film_Workers!$B$2:$AR$55, 36, FALSE), D442=12, VLOOKUP(H433, Film_Workers!$B$2:$AR$55, 37, FALSE)), C442=2017, _xlfn.IFS(D442=1, VLOOKUP(H433, Film_Workers!$B$2:$AR$55, 38, FALSE), D442=2, VLOOKUP(H433, Film_Workers!$B$2:$AR$55, 39, FALSE), D442=3, VLOOKUP(H433, Film_Workers!$B$2:$AR$55, 40, FALSE), D442=4, VLOOKUP(H433, Film_Workers!$B$2:$AR$55, 41, FALSE), D442=5, VLOOKUP(H433, Film_Workers!$B$2:$AR$55, 42, FALSE), D442=6, VLOOKUP(H433, Film_Workers!$B$2:$AR$55, 43)))</f>
        <v>#N/A</v>
      </c>
      <c r="W433" t="e">
        <f>_xlfn.IFS(C433=2014, _xlfn.IFS(D433=1, VLOOKUP(H433, Priv_Workers!$B$2:$AR$55, 2, FALSE), D433=2, VLOOKUP(H433, Priv_Workers!$B$2:$AR$55, 3, FALSE), D433=3, VLOOKUP(H433, Priv_Workers!$B$2:$AR$55, 4, FALSE), D433=4, VLOOKUP(H433, Priv_Workers!$B$2:$AR$55, 5, FALSE), D433=5, VLOOKUP(H433, Priv_Workers!$B$2:$AR$55, 6, FALSE), D433=6, VLOOKUP(H433, Priv_Workers!$B$2:$AR$55, 7, FALSE), D433=7, VLOOKUP(H433, Priv_Workers!$B$2:$AR$55, 8, FALSE), D433=8, VLOOKUP(H433, Priv_Workers!$B$2:$AR$55, 9, FALSE), D433=9, VLOOKUP(H433, Priv_Workers!$B$2:$AR$55, 10, FALSE), D433=10, VLOOKUP(H433, Priv_Workers!$B$2:$AR$55, 11, FALSE), D433=11, VLOOKUP(H433, Priv_Workers!$B$2:$AR$55, 12, FALSE), D433=12, VLOOKUP(H433, Priv_Workers!$B$2:$AR$55, 13, FALSE)), C433=2015, _xlfn.IFS(D433=1, VLOOKUP(H433, Priv_Workers!$B$2:$AR$55, 14, FALSE), D433=2, VLOOKUP(H433, Priv_Workers!$B$2:$AR$55, 15, FALSE), D433=3, VLOOKUP(H433, Priv_Workers!$B$2:$AR$55, 16, FALSE), D433=4, VLOOKUP(H433, Priv_Workers!$B$2:$AR$55, 17, FALSE), D433=5, VLOOKUP(H433, Priv_Workers!$B$2:$AR$55, 18, FALSE), D433=6, VLOOKUP(H433, Priv_Workers!$B$2:$AR$55, 19, FALSE), D433=7, VLOOKUP(H433, Priv_Workers!$B$2:$AR$55, 20, FALSE), D433=8, VLOOKUP(H433, Priv_Workers!$B$2:$AR$55, 21, FALSE), D433=9, VLOOKUP(H433, Priv_Workers!$B$2:$AR$55, 22, FALSE), D433=10, VLOOKUP(H433, Priv_Workers!$B$2:$AR$55, 23, FALSE), D433=11, VLOOKUP(H433, Priv_Workers!$B$2:$AR$55, 24, FALSE), D433=12, VLOOKUP(H433, Priv_Workers!$B$2:$AR$55, 25, FALSE)), C433=2016, _xlfn.IFS(D433=1, VLOOKUP(H433, Priv_Workers!$B$2:$AR$55, 26, FALSE), D433=2, VLOOKUP(H433, Priv_Workers!$B$2:$AR$55, 27, FALSE), D433=3, VLOOKUP(H433, Priv_Workers!$B$2:$AR$55, 28, FALSE), D433=4, VLOOKUP(H433, Priv_Workers!$B$2:$AR$55, 29, FALSE), D433=5, VLOOKUP(H433, Priv_Workers!$B$2:$AR$55, 30, FALSE), D433=6, VLOOKUP(H433, Priv_Workers!$B$2:$AR$55, 31, FALSE), D433=7, VLOOKUP(H433, Priv_Workers!$B$2:$AR$55, 32, FALSE), D433=8, VLOOKUP(H433, Priv_Workers!$B$2:$AR$55, 33, FALSE), D433=9, VLOOKUP(H433, Priv_Workers!$B$2:$AR$55, 34, FALSE), D433=10, VLOOKUP(H433, Priv_Workers!$B$2:$AR$55, 35, FALSE), D433=11, VLOOKUP(H433, Priv_Workers!$B$2:$AR$55, 36, FALSE), D433=12, VLOOKUP(H433, Priv_Workers!$B$2:$AR$55, 37, FALSE)), C433=2017, _xlfn.IFS(D433=1, VLOOKUP(H433, Priv_Workers!$B$2:$AR$55, 38, FALSE), D433=2, VLOOKUP(H433, Priv_Workers!$B$2:$AR$55, 39, FALSE), D433=3, VLOOKUP(H433, Priv_Workers!$B$2:$AR$55, 40, FALSE), D433=4, VLOOKUP(H433, Priv_Workers!$B$2:$AR$55, 41, FALSE), D433=5, VLOOKUP(H433, Priv_Workers!$B$2:$AR$55, 42, FALSE), D433=6, VLOOKUP(H433, Priv_Workers!$B$2:$AR$55, 43)))</f>
        <v>#N/A</v>
      </c>
      <c r="X433" s="15" t="e">
        <f t="shared" si="51"/>
        <v>#N/A</v>
      </c>
      <c r="Y433" s="8" t="e">
        <f>_xlfn.IFS(C433=2014, _xlfn.IFS(E433=1, VLOOKUP(H433, Wage_Info!$B$2:$AD$55, 2, FALSE), E433=2, VLOOKUP(H433, Wage_Info!$B$2:$AD$55, 3, FALSE), E433=3, VLOOKUP(H433, Wage_Info!$B$2:$AD$55, 4, FALSE), E433=4, VLOOKUP(H433, Wage_Info!$B$2:$AD$55, 5, FALSE)), C433=2015, _xlfn.IFS(E433=1, VLOOKUP(H433, Wage_Info!$B$2:$AD$55, 6, FALSE), E433=2, VLOOKUP(H433, Wage_Info!$B$2:$AD$55, 7, FALSE), E433=3, VLOOKUP(H433, Wage_Info!$B$2:$AD$55, 8, FALSE), E433=4, VLOOKUP(H433, Wage_Info!$B$2:$AD$55, 9, FALSE)), C433=2016, _xlfn.IFS(E433=1, VLOOKUP(H433, Wage_Info!$B$2:$AD$55, 10, FALSE), E433=2, VLOOKUP(H433, Wage_Info!$B$2:$AD$55, 11, FALSE), E433=3, VLOOKUP(H433, Wage_Info!$B$2:$AD$55, 12, FALSE), E433=4, VLOOKUP(H433, Wage_Info!$B$2:$AD$55, 13, FALSE)), C433=2017, _xlfn.IFS(E433=1, VLOOKUP(H433, Wage_Info!$B$2:$AD$55, 14, FALSE), E433=2, VLOOKUP(H433, Wage_Info!$B$2:$AD$55, 15, FALSE)))</f>
        <v>#N/A</v>
      </c>
      <c r="Z433" s="8" t="e">
        <f>_xlfn.IFS(C433=2014, _xlfn.IFS(E433=1, VLOOKUP(H433, Wage_Info!$B$2:$AD$55, 16, FALSE), E433=2, VLOOKUP(H433, Wage_Info!$B$2:$AD$55, 17, FALSE), E433=3, VLOOKUP(H433, Wage_Info!$B$2:$AD$55, 18, FALSE), E433=4, VLOOKUP(H433, Wage_Info!$B$2:$AD$55, 19, FALSE)), C433=2015, _xlfn.IFS(E433=1, VLOOKUP(H433, Wage_Info!$B$2:$AD$55, 20, FALSE), E433=2, VLOOKUP(H433, Wage_Info!$B$2:$AD$55, 21, FALSE), E433=3, VLOOKUP(H433, Wage_Info!$B$2:$AD$55, 22, FALSE), E433=4, VLOOKUP(H433, Wage_Info!$B$2:$AD$55, 23, FALSE)), C433=2016, _xlfn.IFS(E433=1, VLOOKUP(H433, Wage_Info!$B$2:$AD$55, 24, FALSE), E433=2, VLOOKUP(H433, Wage_Info!$B$2:$AD$55, 25, FALSE), E433=3, VLOOKUP(H433, Wage_Info!$B$2:$AD$55, 26, FALSE), E433=4, VLOOKUP(H433, Wage_Info!$B$2:$AD$55, 27, FALSE)), C433=2017, _xlfn.IFS(E433=1, VLOOKUP(H433, Wage_Info!$B$2:$AD$55, 28, FALSE), E433=2, VLOOKUP(H433, Wage_Info!$B$2:$AD$55, 29, FALSE)))</f>
        <v>#N/A</v>
      </c>
      <c r="AA433" s="16" t="e">
        <f t="shared" si="52"/>
        <v>#N/A</v>
      </c>
      <c r="AB433">
        <f>Key!C222</f>
        <v>1</v>
      </c>
      <c r="AC433">
        <f t="shared" si="53"/>
        <v>0</v>
      </c>
      <c r="AD433">
        <f t="shared" si="54"/>
        <v>0</v>
      </c>
      <c r="AE433">
        <f t="shared" si="55"/>
        <v>0</v>
      </c>
    </row>
    <row r="434" spans="1:31" x14ac:dyDescent="0.3">
      <c r="A434">
        <v>222</v>
      </c>
      <c r="B434">
        <v>41</v>
      </c>
      <c r="E434" t="e">
        <f t="shared" si="48"/>
        <v>#N/A</v>
      </c>
      <c r="F434">
        <v>2017</v>
      </c>
      <c r="G434" t="s">
        <v>282</v>
      </c>
      <c r="H434" s="13">
        <f>VALUE(IF(G434="foreign",53,SUBSTITUTE(G434,G434,VLOOKUP(G434,Key!$F$2:$G$55,2,))))</f>
        <v>53</v>
      </c>
      <c r="I434" t="s">
        <v>290</v>
      </c>
      <c r="J434">
        <f>VALUE(_xlfn.IFS(I434="foreign",53,I434="fictional",54,NOT(OR(I434="foreign",I434="fictional")),SUBSTITUTE(I434,I434,VLOOKUP(I434,Key!$F$2:$G$55,2,))))</f>
        <v>36</v>
      </c>
      <c r="K434">
        <f t="shared" si="49"/>
        <v>0</v>
      </c>
      <c r="L434">
        <f>VLOOKUP(H434, Key!$G$2:$J$54, 2)</f>
        <v>0</v>
      </c>
      <c r="M434">
        <f>VLOOKUP(J434, Key!$G$2:$J$54, 2)</f>
        <v>3</v>
      </c>
      <c r="N434">
        <f>VLOOKUP("*"&amp;G434&amp;"*",Key!$M$2:$N$6,2,FALSE)</f>
        <v>0</v>
      </c>
      <c r="O434">
        <f>VLOOKUP("*"&amp;G434&amp;"*",Key!$Q$2:$R$11,2,FALSE)</f>
        <v>0</v>
      </c>
      <c r="P434">
        <v>3529</v>
      </c>
      <c r="Q434" s="8">
        <v>38000000</v>
      </c>
      <c r="R434" t="s">
        <v>283</v>
      </c>
      <c r="S434">
        <f>VLOOKUP(R434, Key!$T$2:$U$23, 2, FALSE)</f>
        <v>4</v>
      </c>
      <c r="T434">
        <f t="shared" si="50"/>
        <v>0</v>
      </c>
      <c r="U434">
        <f>_xlfn.IFS(F434=2017, VLOOKUP(H434, 'State Pop'!$B$2:$F$55,5),F434=2016, VLOOKUP(H434, 'State Pop'!$B$2:$F$55,4), F434=2015, VLOOKUP(H434, 'State Pop'!$B$2:$F$55,3), F434=2014, VLOOKUP(H434, 'State Pop'!$B$2:$F$55,2))</f>
        <v>0</v>
      </c>
      <c r="V434" t="e">
        <f>_xlfn.IFS(C443=2014, _xlfn.IFS(D443=1, VLOOKUP(H434, Film_Workers!$B$2:$AR$55, 2, FALSE), D443=2, VLOOKUP(H434, Film_Workers!$B$2:$AR$55, 3, FALSE), D443=3, VLOOKUP(H434, Film_Workers!$B$2:$AR$55, 4, FALSE), D443=4, VLOOKUP(H434, Film_Workers!$B$2:$AR$55, 5, FALSE), D443=5, VLOOKUP(H434, Film_Workers!$B$2:$AR$55, 6, FALSE), D443=6, VLOOKUP(H434, Film_Workers!$B$2:$AR$55, 7, FALSE), D443=7, VLOOKUP(H434, Film_Workers!$B$2:$AR$55, 8, FALSE), D443=8, VLOOKUP(H434, Film_Workers!$B$2:$AR$55, 9, FALSE), D443=9, VLOOKUP(H434, Film_Workers!$B$2:$AR$55, 10, FALSE), D443=10, VLOOKUP(H434, Film_Workers!$B$2:$AR$55, 11, FALSE), D443=11, VLOOKUP(H434, Film_Workers!$B$2:$AR$55, 12, FALSE), D443=12, VLOOKUP(H434, Film_Workers!$B$2:$AR$55, 13, FALSE)), C443=2015, _xlfn.IFS(D443=1, VLOOKUP(H434, Film_Workers!$B$2:$AR$55, 14, FALSE), D443=2, VLOOKUP(H434, Film_Workers!$B$2:$AR$55, 15, FALSE), D443=3, VLOOKUP(H434, Film_Workers!$B$2:$AR$55, 16, FALSE), D443=4, VLOOKUP(H434, Film_Workers!$B$2:$AR$55, 17, FALSE), D443=5, VLOOKUP(H434, Film_Workers!$B$2:$AR$55, 18, FALSE), D443=6, VLOOKUP(H434, Film_Workers!$B$2:$AR$55, 19, FALSE), D443=7, VLOOKUP(H434, Film_Workers!$B$2:$AR$55, 20, FALSE), D443=8, VLOOKUP(H434, Film_Workers!$B$2:$AR$55, 21, FALSE), D443=9, VLOOKUP(H434, Film_Workers!$B$2:$AR$55, 22, FALSE), D443=10, VLOOKUP(H434, Film_Workers!$B$2:$AR$55, 23, FALSE), D443=11, VLOOKUP(H434, Film_Workers!$B$2:$AR$55, 24, FALSE), D443=12, VLOOKUP(H434, Film_Workers!$B$2:$AR$55, 25, FALSE)), C443=2016, _xlfn.IFS(D443=1, VLOOKUP(H434, Film_Workers!$B$2:$AR$55, 26, FALSE), D443=2, VLOOKUP(H434, Film_Workers!$B$2:$AR$55, 27, FALSE), D443=3, VLOOKUP(H434, Film_Workers!$B$2:$AR$55, 28, FALSE), D443=4, VLOOKUP(H434, Film_Workers!$B$2:$AR$55, 29, FALSE), D443=5, VLOOKUP(H434, Film_Workers!$B$2:$AR$55, 30, FALSE), D443=6, VLOOKUP(H434, Film_Workers!$B$2:$AR$55, 31, FALSE), D443=7, VLOOKUP(H434, Film_Workers!$B$2:$AR$55, 32, FALSE), D443=8, VLOOKUP(H434, Film_Workers!$B$2:$AR$55, 33, FALSE), D443=9, VLOOKUP(H434, Film_Workers!$B$2:$AR$55, 34, FALSE), D443=10, VLOOKUP(H434, Film_Workers!$B$2:$AR$55, 35, FALSE), D443=11, VLOOKUP(H434, Film_Workers!$B$2:$AR$55, 36, FALSE), D443=12, VLOOKUP(H434, Film_Workers!$B$2:$AR$55, 37, FALSE)), C443=2017, _xlfn.IFS(D443=1, VLOOKUP(H434, Film_Workers!$B$2:$AR$55, 38, FALSE), D443=2, VLOOKUP(H434, Film_Workers!$B$2:$AR$55, 39, FALSE), D443=3, VLOOKUP(H434, Film_Workers!$B$2:$AR$55, 40, FALSE), D443=4, VLOOKUP(H434, Film_Workers!$B$2:$AR$55, 41, FALSE), D443=5, VLOOKUP(H434, Film_Workers!$B$2:$AR$55, 42, FALSE), D443=6, VLOOKUP(H434, Film_Workers!$B$2:$AR$55, 43)))</f>
        <v>#N/A</v>
      </c>
      <c r="W434" t="e">
        <f>_xlfn.IFS(C434=2014, _xlfn.IFS(D434=1, VLOOKUP(H434, Priv_Workers!$B$2:$AR$55, 2, FALSE), D434=2, VLOOKUP(H434, Priv_Workers!$B$2:$AR$55, 3, FALSE), D434=3, VLOOKUP(H434, Priv_Workers!$B$2:$AR$55, 4, FALSE), D434=4, VLOOKUP(H434, Priv_Workers!$B$2:$AR$55, 5, FALSE), D434=5, VLOOKUP(H434, Priv_Workers!$B$2:$AR$55, 6, FALSE), D434=6, VLOOKUP(H434, Priv_Workers!$B$2:$AR$55, 7, FALSE), D434=7, VLOOKUP(H434, Priv_Workers!$B$2:$AR$55, 8, FALSE), D434=8, VLOOKUP(H434, Priv_Workers!$B$2:$AR$55, 9, FALSE), D434=9, VLOOKUP(H434, Priv_Workers!$B$2:$AR$55, 10, FALSE), D434=10, VLOOKUP(H434, Priv_Workers!$B$2:$AR$55, 11, FALSE), D434=11, VLOOKUP(H434, Priv_Workers!$B$2:$AR$55, 12, FALSE), D434=12, VLOOKUP(H434, Priv_Workers!$B$2:$AR$55, 13, FALSE)), C434=2015, _xlfn.IFS(D434=1, VLOOKUP(H434, Priv_Workers!$B$2:$AR$55, 14, FALSE), D434=2, VLOOKUP(H434, Priv_Workers!$B$2:$AR$55, 15, FALSE), D434=3, VLOOKUP(H434, Priv_Workers!$B$2:$AR$55, 16, FALSE), D434=4, VLOOKUP(H434, Priv_Workers!$B$2:$AR$55, 17, FALSE), D434=5, VLOOKUP(H434, Priv_Workers!$B$2:$AR$55, 18, FALSE), D434=6, VLOOKUP(H434, Priv_Workers!$B$2:$AR$55, 19, FALSE), D434=7, VLOOKUP(H434, Priv_Workers!$B$2:$AR$55, 20, FALSE), D434=8, VLOOKUP(H434, Priv_Workers!$B$2:$AR$55, 21, FALSE), D434=9, VLOOKUP(H434, Priv_Workers!$B$2:$AR$55, 22, FALSE), D434=10, VLOOKUP(H434, Priv_Workers!$B$2:$AR$55, 23, FALSE), D434=11, VLOOKUP(H434, Priv_Workers!$B$2:$AR$55, 24, FALSE), D434=12, VLOOKUP(H434, Priv_Workers!$B$2:$AR$55, 25, FALSE)), C434=2016, _xlfn.IFS(D434=1, VLOOKUP(H434, Priv_Workers!$B$2:$AR$55, 26, FALSE), D434=2, VLOOKUP(H434, Priv_Workers!$B$2:$AR$55, 27, FALSE), D434=3, VLOOKUP(H434, Priv_Workers!$B$2:$AR$55, 28, FALSE), D434=4, VLOOKUP(H434, Priv_Workers!$B$2:$AR$55, 29, FALSE), D434=5, VLOOKUP(H434, Priv_Workers!$B$2:$AR$55, 30, FALSE), D434=6, VLOOKUP(H434, Priv_Workers!$B$2:$AR$55, 31, FALSE), D434=7, VLOOKUP(H434, Priv_Workers!$B$2:$AR$55, 32, FALSE), D434=8, VLOOKUP(H434, Priv_Workers!$B$2:$AR$55, 33, FALSE), D434=9, VLOOKUP(H434, Priv_Workers!$B$2:$AR$55, 34, FALSE), D434=10, VLOOKUP(H434, Priv_Workers!$B$2:$AR$55, 35, FALSE), D434=11, VLOOKUP(H434, Priv_Workers!$B$2:$AR$55, 36, FALSE), D434=12, VLOOKUP(H434, Priv_Workers!$B$2:$AR$55, 37, FALSE)), C434=2017, _xlfn.IFS(D434=1, VLOOKUP(H434, Priv_Workers!$B$2:$AR$55, 38, FALSE), D434=2, VLOOKUP(H434, Priv_Workers!$B$2:$AR$55, 39, FALSE), D434=3, VLOOKUP(H434, Priv_Workers!$B$2:$AR$55, 40, FALSE), D434=4, VLOOKUP(H434, Priv_Workers!$B$2:$AR$55, 41, FALSE), D434=5, VLOOKUP(H434, Priv_Workers!$B$2:$AR$55, 42, FALSE), D434=6, VLOOKUP(H434, Priv_Workers!$B$2:$AR$55, 43)))</f>
        <v>#N/A</v>
      </c>
      <c r="X434" s="15" t="e">
        <f t="shared" si="51"/>
        <v>#N/A</v>
      </c>
      <c r="Y434" s="8" t="e">
        <f>_xlfn.IFS(C434=2014, _xlfn.IFS(E434=1, VLOOKUP(H434, Wage_Info!$B$2:$AD$55, 2, FALSE), E434=2, VLOOKUP(H434, Wage_Info!$B$2:$AD$55, 3, FALSE), E434=3, VLOOKUP(H434, Wage_Info!$B$2:$AD$55, 4, FALSE), E434=4, VLOOKUP(H434, Wage_Info!$B$2:$AD$55, 5, FALSE)), C434=2015, _xlfn.IFS(E434=1, VLOOKUP(H434, Wage_Info!$B$2:$AD$55, 6, FALSE), E434=2, VLOOKUP(H434, Wage_Info!$B$2:$AD$55, 7, FALSE), E434=3, VLOOKUP(H434, Wage_Info!$B$2:$AD$55, 8, FALSE), E434=4, VLOOKUP(H434, Wage_Info!$B$2:$AD$55, 9, FALSE)), C434=2016, _xlfn.IFS(E434=1, VLOOKUP(H434, Wage_Info!$B$2:$AD$55, 10, FALSE), E434=2, VLOOKUP(H434, Wage_Info!$B$2:$AD$55, 11, FALSE), E434=3, VLOOKUP(H434, Wage_Info!$B$2:$AD$55, 12, FALSE), E434=4, VLOOKUP(H434, Wage_Info!$B$2:$AD$55, 13, FALSE)), C434=2017, _xlfn.IFS(E434=1, VLOOKUP(H434, Wage_Info!$B$2:$AD$55, 14, FALSE), E434=2, VLOOKUP(H434, Wage_Info!$B$2:$AD$55, 15, FALSE)))</f>
        <v>#N/A</v>
      </c>
      <c r="Z434" s="8" t="e">
        <f>_xlfn.IFS(C434=2014, _xlfn.IFS(E434=1, VLOOKUP(H434, Wage_Info!$B$2:$AD$55, 16, FALSE), E434=2, VLOOKUP(H434, Wage_Info!$B$2:$AD$55, 17, FALSE), E434=3, VLOOKUP(H434, Wage_Info!$B$2:$AD$55, 18, FALSE), E434=4, VLOOKUP(H434, Wage_Info!$B$2:$AD$55, 19, FALSE)), C434=2015, _xlfn.IFS(E434=1, VLOOKUP(H434, Wage_Info!$B$2:$AD$55, 20, FALSE), E434=2, VLOOKUP(H434, Wage_Info!$B$2:$AD$55, 21, FALSE), E434=3, VLOOKUP(H434, Wage_Info!$B$2:$AD$55, 22, FALSE), E434=4, VLOOKUP(H434, Wage_Info!$B$2:$AD$55, 23, FALSE)), C434=2016, _xlfn.IFS(E434=1, VLOOKUP(H434, Wage_Info!$B$2:$AD$55, 24, FALSE), E434=2, VLOOKUP(H434, Wage_Info!$B$2:$AD$55, 25, FALSE), E434=3, VLOOKUP(H434, Wage_Info!$B$2:$AD$55, 26, FALSE), E434=4, VLOOKUP(H434, Wage_Info!$B$2:$AD$55, 27, FALSE)), C434=2017, _xlfn.IFS(E434=1, VLOOKUP(H434, Wage_Info!$B$2:$AD$55, 28, FALSE), E434=2, VLOOKUP(H434, Wage_Info!$B$2:$AD$55, 29, FALSE)))</f>
        <v>#N/A</v>
      </c>
      <c r="AA434" s="16" t="e">
        <f t="shared" si="52"/>
        <v>#N/A</v>
      </c>
      <c r="AB434">
        <f>Key!C223</f>
        <v>0</v>
      </c>
      <c r="AC434">
        <f t="shared" si="53"/>
        <v>0</v>
      </c>
      <c r="AD434">
        <f t="shared" si="54"/>
        <v>0</v>
      </c>
      <c r="AE434">
        <f t="shared" si="55"/>
        <v>0</v>
      </c>
    </row>
    <row r="435" spans="1:31" x14ac:dyDescent="0.3">
      <c r="A435">
        <v>239</v>
      </c>
      <c r="B435">
        <v>58</v>
      </c>
      <c r="E435" t="e">
        <f t="shared" si="48"/>
        <v>#N/A</v>
      </c>
      <c r="F435">
        <v>2017</v>
      </c>
      <c r="H435" s="13" t="e">
        <f>VALUE(IF(G435="foreign",53,SUBSTITUTE(G435,G435,VLOOKUP(G435,Key!$F$2:$G$55,2,))))</f>
        <v>#N/A</v>
      </c>
      <c r="I435" t="s">
        <v>512</v>
      </c>
      <c r="J435">
        <f>VALUE(_xlfn.IFS(I435="foreign",53,I435="fictional",54,NOT(OR(I435="foreign",I435="fictional")),SUBSTITUTE(I435,I435,VLOOKUP(I435,Key!$F$2:$G$55,2,))))</f>
        <v>15</v>
      </c>
      <c r="K435" t="e">
        <f t="shared" si="49"/>
        <v>#N/A</v>
      </c>
      <c r="L435" t="e">
        <f>VLOOKUP(H435, Key!$G$2:$J$54, 2)</f>
        <v>#N/A</v>
      </c>
      <c r="M435">
        <f>VLOOKUP(J435, Key!$G$2:$J$54, 2)</f>
        <v>0</v>
      </c>
      <c r="N435">
        <f>VLOOKUP("*"&amp;G435&amp;"*",Key!$M$2:$N$6,2,FALSE)</f>
        <v>1</v>
      </c>
      <c r="O435">
        <f>VLOOKUP("*"&amp;G435&amp;"*",Key!$Q$2:$R$11,2,FALSE)</f>
        <v>1</v>
      </c>
      <c r="P435">
        <v>3174</v>
      </c>
      <c r="Q435" s="8">
        <v>22000000</v>
      </c>
      <c r="R435" t="s">
        <v>283</v>
      </c>
      <c r="S435">
        <f>VLOOKUP(R435, Key!$T$2:$U$23, 2, FALSE)</f>
        <v>4</v>
      </c>
      <c r="T435">
        <f t="shared" si="50"/>
        <v>0</v>
      </c>
      <c r="U435" t="e">
        <f>_xlfn.IFS(F435=2017, VLOOKUP(H435, 'State Pop'!$B$2:$F$55,5),F435=2016, VLOOKUP(H435, 'State Pop'!$B$2:$F$55,4), F435=2015, VLOOKUP(H435, 'State Pop'!$B$2:$F$55,3), F435=2014, VLOOKUP(H435, 'State Pop'!$B$2:$F$55,2))</f>
        <v>#N/A</v>
      </c>
      <c r="V435" t="e">
        <f>_xlfn.IFS(C444=2014, _xlfn.IFS(D444=1, VLOOKUP(H435, Film_Workers!$B$2:$AR$55, 2, FALSE), D444=2, VLOOKUP(H435, Film_Workers!$B$2:$AR$55, 3, FALSE), D444=3, VLOOKUP(H435, Film_Workers!$B$2:$AR$55, 4, FALSE), D444=4, VLOOKUP(H435, Film_Workers!$B$2:$AR$55, 5, FALSE), D444=5, VLOOKUP(H435, Film_Workers!$B$2:$AR$55, 6, FALSE), D444=6, VLOOKUP(H435, Film_Workers!$B$2:$AR$55, 7, FALSE), D444=7, VLOOKUP(H435, Film_Workers!$B$2:$AR$55, 8, FALSE), D444=8, VLOOKUP(H435, Film_Workers!$B$2:$AR$55, 9, FALSE), D444=9, VLOOKUP(H435, Film_Workers!$B$2:$AR$55, 10, FALSE), D444=10, VLOOKUP(H435, Film_Workers!$B$2:$AR$55, 11, FALSE), D444=11, VLOOKUP(H435, Film_Workers!$B$2:$AR$55, 12, FALSE), D444=12, VLOOKUP(H435, Film_Workers!$B$2:$AR$55, 13, FALSE)), C444=2015, _xlfn.IFS(D444=1, VLOOKUP(H435, Film_Workers!$B$2:$AR$55, 14, FALSE), D444=2, VLOOKUP(H435, Film_Workers!$B$2:$AR$55, 15, FALSE), D444=3, VLOOKUP(H435, Film_Workers!$B$2:$AR$55, 16, FALSE), D444=4, VLOOKUP(H435, Film_Workers!$B$2:$AR$55, 17, FALSE), D444=5, VLOOKUP(H435, Film_Workers!$B$2:$AR$55, 18, FALSE), D444=6, VLOOKUP(H435, Film_Workers!$B$2:$AR$55, 19, FALSE), D444=7, VLOOKUP(H435, Film_Workers!$B$2:$AR$55, 20, FALSE), D444=8, VLOOKUP(H435, Film_Workers!$B$2:$AR$55, 21, FALSE), D444=9, VLOOKUP(H435, Film_Workers!$B$2:$AR$55, 22, FALSE), D444=10, VLOOKUP(H435, Film_Workers!$B$2:$AR$55, 23, FALSE), D444=11, VLOOKUP(H435, Film_Workers!$B$2:$AR$55, 24, FALSE), D444=12, VLOOKUP(H435, Film_Workers!$B$2:$AR$55, 25, FALSE)), C444=2016, _xlfn.IFS(D444=1, VLOOKUP(H435, Film_Workers!$B$2:$AR$55, 26, FALSE), D444=2, VLOOKUP(H435, Film_Workers!$B$2:$AR$55, 27, FALSE), D444=3, VLOOKUP(H435, Film_Workers!$B$2:$AR$55, 28, FALSE), D444=4, VLOOKUP(H435, Film_Workers!$B$2:$AR$55, 29, FALSE), D444=5, VLOOKUP(H435, Film_Workers!$B$2:$AR$55, 30, FALSE), D444=6, VLOOKUP(H435, Film_Workers!$B$2:$AR$55, 31, FALSE), D444=7, VLOOKUP(H435, Film_Workers!$B$2:$AR$55, 32, FALSE), D444=8, VLOOKUP(H435, Film_Workers!$B$2:$AR$55, 33, FALSE), D444=9, VLOOKUP(H435, Film_Workers!$B$2:$AR$55, 34, FALSE), D444=10, VLOOKUP(H435, Film_Workers!$B$2:$AR$55, 35, FALSE), D444=11, VLOOKUP(H435, Film_Workers!$B$2:$AR$55, 36, FALSE), D444=12, VLOOKUP(H435, Film_Workers!$B$2:$AR$55, 37, FALSE)), C444=2017, _xlfn.IFS(D444=1, VLOOKUP(H435, Film_Workers!$B$2:$AR$55, 38, FALSE), D444=2, VLOOKUP(H435, Film_Workers!$B$2:$AR$55, 39, FALSE), D444=3, VLOOKUP(H435, Film_Workers!$B$2:$AR$55, 40, FALSE), D444=4, VLOOKUP(H435, Film_Workers!$B$2:$AR$55, 41, FALSE), D444=5, VLOOKUP(H435, Film_Workers!$B$2:$AR$55, 42, FALSE), D444=6, VLOOKUP(H435, Film_Workers!$B$2:$AR$55, 43)))</f>
        <v>#N/A</v>
      </c>
      <c r="W435" t="e">
        <f>_xlfn.IFS(C435=2014, _xlfn.IFS(D435=1, VLOOKUP(H435, Priv_Workers!$B$2:$AR$55, 2, FALSE), D435=2, VLOOKUP(H435, Priv_Workers!$B$2:$AR$55, 3, FALSE), D435=3, VLOOKUP(H435, Priv_Workers!$B$2:$AR$55, 4, FALSE), D435=4, VLOOKUP(H435, Priv_Workers!$B$2:$AR$55, 5, FALSE), D435=5, VLOOKUP(H435, Priv_Workers!$B$2:$AR$55, 6, FALSE), D435=6, VLOOKUP(H435, Priv_Workers!$B$2:$AR$55, 7, FALSE), D435=7, VLOOKUP(H435, Priv_Workers!$B$2:$AR$55, 8, FALSE), D435=8, VLOOKUP(H435, Priv_Workers!$B$2:$AR$55, 9, FALSE), D435=9, VLOOKUP(H435, Priv_Workers!$B$2:$AR$55, 10, FALSE), D435=10, VLOOKUP(H435, Priv_Workers!$B$2:$AR$55, 11, FALSE), D435=11, VLOOKUP(H435, Priv_Workers!$B$2:$AR$55, 12, FALSE), D435=12, VLOOKUP(H435, Priv_Workers!$B$2:$AR$55, 13, FALSE)), C435=2015, _xlfn.IFS(D435=1, VLOOKUP(H435, Priv_Workers!$B$2:$AR$55, 14, FALSE), D435=2, VLOOKUP(H435, Priv_Workers!$B$2:$AR$55, 15, FALSE), D435=3, VLOOKUP(H435, Priv_Workers!$B$2:$AR$55, 16, FALSE), D435=4, VLOOKUP(H435, Priv_Workers!$B$2:$AR$55, 17, FALSE), D435=5, VLOOKUP(H435, Priv_Workers!$B$2:$AR$55, 18, FALSE), D435=6, VLOOKUP(H435, Priv_Workers!$B$2:$AR$55, 19, FALSE), D435=7, VLOOKUP(H435, Priv_Workers!$B$2:$AR$55, 20, FALSE), D435=8, VLOOKUP(H435, Priv_Workers!$B$2:$AR$55, 21, FALSE), D435=9, VLOOKUP(H435, Priv_Workers!$B$2:$AR$55, 22, FALSE), D435=10, VLOOKUP(H435, Priv_Workers!$B$2:$AR$55, 23, FALSE), D435=11, VLOOKUP(H435, Priv_Workers!$B$2:$AR$55, 24, FALSE), D435=12, VLOOKUP(H435, Priv_Workers!$B$2:$AR$55, 25, FALSE)), C435=2016, _xlfn.IFS(D435=1, VLOOKUP(H435, Priv_Workers!$B$2:$AR$55, 26, FALSE), D435=2, VLOOKUP(H435, Priv_Workers!$B$2:$AR$55, 27, FALSE), D435=3, VLOOKUP(H435, Priv_Workers!$B$2:$AR$55, 28, FALSE), D435=4, VLOOKUP(H435, Priv_Workers!$B$2:$AR$55, 29, FALSE), D435=5, VLOOKUP(H435, Priv_Workers!$B$2:$AR$55, 30, FALSE), D435=6, VLOOKUP(H435, Priv_Workers!$B$2:$AR$55, 31, FALSE), D435=7, VLOOKUP(H435, Priv_Workers!$B$2:$AR$55, 32, FALSE), D435=8, VLOOKUP(H435, Priv_Workers!$B$2:$AR$55, 33, FALSE), D435=9, VLOOKUP(H435, Priv_Workers!$B$2:$AR$55, 34, FALSE), D435=10, VLOOKUP(H435, Priv_Workers!$B$2:$AR$55, 35, FALSE), D435=11, VLOOKUP(H435, Priv_Workers!$B$2:$AR$55, 36, FALSE), D435=12, VLOOKUP(H435, Priv_Workers!$B$2:$AR$55, 37, FALSE)), C435=2017, _xlfn.IFS(D435=1, VLOOKUP(H435, Priv_Workers!$B$2:$AR$55, 38, FALSE), D435=2, VLOOKUP(H435, Priv_Workers!$B$2:$AR$55, 39, FALSE), D435=3, VLOOKUP(H435, Priv_Workers!$B$2:$AR$55, 40, FALSE), D435=4, VLOOKUP(H435, Priv_Workers!$B$2:$AR$55, 41, FALSE), D435=5, VLOOKUP(H435, Priv_Workers!$B$2:$AR$55, 42, FALSE), D435=6, VLOOKUP(H435, Priv_Workers!$B$2:$AR$55, 43)))</f>
        <v>#N/A</v>
      </c>
      <c r="X435" s="15" t="e">
        <f t="shared" si="51"/>
        <v>#N/A</v>
      </c>
      <c r="Y435" s="8" t="e">
        <f>_xlfn.IFS(C435=2014, _xlfn.IFS(E435=1, VLOOKUP(H435, Wage_Info!$B$2:$AD$55, 2, FALSE), E435=2, VLOOKUP(H435, Wage_Info!$B$2:$AD$55, 3, FALSE), E435=3, VLOOKUP(H435, Wage_Info!$B$2:$AD$55, 4, FALSE), E435=4, VLOOKUP(H435, Wage_Info!$B$2:$AD$55, 5, FALSE)), C435=2015, _xlfn.IFS(E435=1, VLOOKUP(H435, Wage_Info!$B$2:$AD$55, 6, FALSE), E435=2, VLOOKUP(H435, Wage_Info!$B$2:$AD$55, 7, FALSE), E435=3, VLOOKUP(H435, Wage_Info!$B$2:$AD$55, 8, FALSE), E435=4, VLOOKUP(H435, Wage_Info!$B$2:$AD$55, 9, FALSE)), C435=2016, _xlfn.IFS(E435=1, VLOOKUP(H435, Wage_Info!$B$2:$AD$55, 10, FALSE), E435=2, VLOOKUP(H435, Wage_Info!$B$2:$AD$55, 11, FALSE), E435=3, VLOOKUP(H435, Wage_Info!$B$2:$AD$55, 12, FALSE), E435=4, VLOOKUP(H435, Wage_Info!$B$2:$AD$55, 13, FALSE)), C435=2017, _xlfn.IFS(E435=1, VLOOKUP(H435, Wage_Info!$B$2:$AD$55, 14, FALSE), E435=2, VLOOKUP(H435, Wage_Info!$B$2:$AD$55, 15, FALSE)))</f>
        <v>#N/A</v>
      </c>
      <c r="Z435" s="8" t="e">
        <f>_xlfn.IFS(C435=2014, _xlfn.IFS(E435=1, VLOOKUP(H435, Wage_Info!$B$2:$AD$55, 16, FALSE), E435=2, VLOOKUP(H435, Wage_Info!$B$2:$AD$55, 17, FALSE), E435=3, VLOOKUP(H435, Wage_Info!$B$2:$AD$55, 18, FALSE), E435=4, VLOOKUP(H435, Wage_Info!$B$2:$AD$55, 19, FALSE)), C435=2015, _xlfn.IFS(E435=1, VLOOKUP(H435, Wage_Info!$B$2:$AD$55, 20, FALSE), E435=2, VLOOKUP(H435, Wage_Info!$B$2:$AD$55, 21, FALSE), E435=3, VLOOKUP(H435, Wage_Info!$B$2:$AD$55, 22, FALSE), E435=4, VLOOKUP(H435, Wage_Info!$B$2:$AD$55, 23, FALSE)), C435=2016, _xlfn.IFS(E435=1, VLOOKUP(H435, Wage_Info!$B$2:$AD$55, 24, FALSE), E435=2, VLOOKUP(H435, Wage_Info!$B$2:$AD$55, 25, FALSE), E435=3, VLOOKUP(H435, Wage_Info!$B$2:$AD$55, 26, FALSE), E435=4, VLOOKUP(H435, Wage_Info!$B$2:$AD$55, 27, FALSE)), C435=2017, _xlfn.IFS(E435=1, VLOOKUP(H435, Wage_Info!$B$2:$AD$55, 28, FALSE), E435=2, VLOOKUP(H435, Wage_Info!$B$2:$AD$55, 29, FALSE)))</f>
        <v>#N/A</v>
      </c>
      <c r="AA435" s="16" t="e">
        <f t="shared" si="52"/>
        <v>#N/A</v>
      </c>
      <c r="AB435">
        <f>Key!C240</f>
        <v>1</v>
      </c>
      <c r="AC435">
        <f t="shared" si="53"/>
        <v>0</v>
      </c>
      <c r="AD435">
        <f t="shared" si="54"/>
        <v>0</v>
      </c>
      <c r="AE435">
        <f t="shared" si="55"/>
        <v>0</v>
      </c>
    </row>
    <row r="436" spans="1:31" x14ac:dyDescent="0.3">
      <c r="A436">
        <v>265</v>
      </c>
      <c r="B436">
        <v>84</v>
      </c>
      <c r="E436" t="e">
        <f t="shared" si="48"/>
        <v>#N/A</v>
      </c>
      <c r="F436">
        <v>2017</v>
      </c>
      <c r="G436" t="s">
        <v>282</v>
      </c>
      <c r="H436" s="13">
        <f>VALUE(IF(G436="foreign",53,SUBSTITUTE(G436,G436,VLOOKUP(G436,Key!$F$2:$G$55,2,))))</f>
        <v>53</v>
      </c>
      <c r="I436" t="s">
        <v>187</v>
      </c>
      <c r="J436">
        <f>VALUE(_xlfn.IFS(I436="foreign",53,I436="fictional",54,NOT(OR(I436="foreign",I436="fictional")),SUBSTITUTE(I436,I436,VLOOKUP(I436,Key!$F$2:$G$55,2,))))</f>
        <v>53</v>
      </c>
      <c r="K436">
        <f t="shared" si="49"/>
        <v>1</v>
      </c>
      <c r="L436">
        <f>VLOOKUP(H436, Key!$G$2:$J$54, 2)</f>
        <v>0</v>
      </c>
      <c r="M436">
        <f>VLOOKUP(J436, Key!$G$2:$J$54, 2)</f>
        <v>0</v>
      </c>
      <c r="N436">
        <f>VLOOKUP("*"&amp;G436&amp;"*",Key!$M$2:$N$6,2,FALSE)</f>
        <v>0</v>
      </c>
      <c r="O436">
        <f>VLOOKUP("*"&amp;G436&amp;"*",Key!$Q$2:$R$11,2,FALSE)</f>
        <v>0</v>
      </c>
      <c r="P436">
        <v>2705</v>
      </c>
      <c r="Q436" s="8">
        <v>30000000</v>
      </c>
      <c r="R436" t="s">
        <v>517</v>
      </c>
      <c r="S436">
        <f>VLOOKUP(R436, Key!$T$2:$U$25, 2, FALSE)</f>
        <v>15</v>
      </c>
      <c r="T436">
        <f t="shared" si="50"/>
        <v>1</v>
      </c>
      <c r="U436">
        <f>_xlfn.IFS(F436=2017, VLOOKUP(H436, 'State Pop'!$B$2:$F$55,5),F436=2016, VLOOKUP(H436, 'State Pop'!$B$2:$F$55,4), F436=2015, VLOOKUP(H436, 'State Pop'!$B$2:$F$55,3), F436=2014, VLOOKUP(H436, 'State Pop'!$B$2:$F$55,2))</f>
        <v>0</v>
      </c>
      <c r="V436" t="e">
        <f>_xlfn.IFS(C445=2014, _xlfn.IFS(D445=1, VLOOKUP(H436, Film_Workers!$B$2:$AR$55, 2, FALSE), D445=2, VLOOKUP(H436, Film_Workers!$B$2:$AR$55, 3, FALSE), D445=3, VLOOKUP(H436, Film_Workers!$B$2:$AR$55, 4, FALSE), D445=4, VLOOKUP(H436, Film_Workers!$B$2:$AR$55, 5, FALSE), D445=5, VLOOKUP(H436, Film_Workers!$B$2:$AR$55, 6, FALSE), D445=6, VLOOKUP(H436, Film_Workers!$B$2:$AR$55, 7, FALSE), D445=7, VLOOKUP(H436, Film_Workers!$B$2:$AR$55, 8, FALSE), D445=8, VLOOKUP(H436, Film_Workers!$B$2:$AR$55, 9, FALSE), D445=9, VLOOKUP(H436, Film_Workers!$B$2:$AR$55, 10, FALSE), D445=10, VLOOKUP(H436, Film_Workers!$B$2:$AR$55, 11, FALSE), D445=11, VLOOKUP(H436, Film_Workers!$B$2:$AR$55, 12, FALSE), D445=12, VLOOKUP(H436, Film_Workers!$B$2:$AR$55, 13, FALSE)), C445=2015, _xlfn.IFS(D445=1, VLOOKUP(H436, Film_Workers!$B$2:$AR$55, 14, FALSE), D445=2, VLOOKUP(H436, Film_Workers!$B$2:$AR$55, 15, FALSE), D445=3, VLOOKUP(H436, Film_Workers!$B$2:$AR$55, 16, FALSE), D445=4, VLOOKUP(H436, Film_Workers!$B$2:$AR$55, 17, FALSE), D445=5, VLOOKUP(H436, Film_Workers!$B$2:$AR$55, 18, FALSE), D445=6, VLOOKUP(H436, Film_Workers!$B$2:$AR$55, 19, FALSE), D445=7, VLOOKUP(H436, Film_Workers!$B$2:$AR$55, 20, FALSE), D445=8, VLOOKUP(H436, Film_Workers!$B$2:$AR$55, 21, FALSE), D445=9, VLOOKUP(H436, Film_Workers!$B$2:$AR$55, 22, FALSE), D445=10, VLOOKUP(H436, Film_Workers!$B$2:$AR$55, 23, FALSE), D445=11, VLOOKUP(H436, Film_Workers!$B$2:$AR$55, 24, FALSE), D445=12, VLOOKUP(H436, Film_Workers!$B$2:$AR$55, 25, FALSE)), C445=2016, _xlfn.IFS(D445=1, VLOOKUP(H436, Film_Workers!$B$2:$AR$55, 26, FALSE), D445=2, VLOOKUP(H436, Film_Workers!$B$2:$AR$55, 27, FALSE), D445=3, VLOOKUP(H436, Film_Workers!$B$2:$AR$55, 28, FALSE), D445=4, VLOOKUP(H436, Film_Workers!$B$2:$AR$55, 29, FALSE), D445=5, VLOOKUP(H436, Film_Workers!$B$2:$AR$55, 30, FALSE), D445=6, VLOOKUP(H436, Film_Workers!$B$2:$AR$55, 31, FALSE), D445=7, VLOOKUP(H436, Film_Workers!$B$2:$AR$55, 32, FALSE), D445=8, VLOOKUP(H436, Film_Workers!$B$2:$AR$55, 33, FALSE), D445=9, VLOOKUP(H436, Film_Workers!$B$2:$AR$55, 34, FALSE), D445=10, VLOOKUP(H436, Film_Workers!$B$2:$AR$55, 35, FALSE), D445=11, VLOOKUP(H436, Film_Workers!$B$2:$AR$55, 36, FALSE), D445=12, VLOOKUP(H436, Film_Workers!$B$2:$AR$55, 37, FALSE)), C445=2017, _xlfn.IFS(D445=1, VLOOKUP(H436, Film_Workers!$B$2:$AR$55, 38, FALSE), D445=2, VLOOKUP(H436, Film_Workers!$B$2:$AR$55, 39, FALSE), D445=3, VLOOKUP(H436, Film_Workers!$B$2:$AR$55, 40, FALSE), D445=4, VLOOKUP(H436, Film_Workers!$B$2:$AR$55, 41, FALSE), D445=5, VLOOKUP(H436, Film_Workers!$B$2:$AR$55, 42, FALSE), D445=6, VLOOKUP(H436, Film_Workers!$B$2:$AR$55, 43)))</f>
        <v>#N/A</v>
      </c>
      <c r="W436" t="e">
        <f>_xlfn.IFS(C436=2014, _xlfn.IFS(D436=1, VLOOKUP(H436, Priv_Workers!$B$2:$AR$55, 2, FALSE), D436=2, VLOOKUP(H436, Priv_Workers!$B$2:$AR$55, 3, FALSE), D436=3, VLOOKUP(H436, Priv_Workers!$B$2:$AR$55, 4, FALSE), D436=4, VLOOKUP(H436, Priv_Workers!$B$2:$AR$55, 5, FALSE), D436=5, VLOOKUP(H436, Priv_Workers!$B$2:$AR$55, 6, FALSE), D436=6, VLOOKUP(H436, Priv_Workers!$B$2:$AR$55, 7, FALSE), D436=7, VLOOKUP(H436, Priv_Workers!$B$2:$AR$55, 8, FALSE), D436=8, VLOOKUP(H436, Priv_Workers!$B$2:$AR$55, 9, FALSE), D436=9, VLOOKUP(H436, Priv_Workers!$B$2:$AR$55, 10, FALSE), D436=10, VLOOKUP(H436, Priv_Workers!$B$2:$AR$55, 11, FALSE), D436=11, VLOOKUP(H436, Priv_Workers!$B$2:$AR$55, 12, FALSE), D436=12, VLOOKUP(H436, Priv_Workers!$B$2:$AR$55, 13, FALSE)), C436=2015, _xlfn.IFS(D436=1, VLOOKUP(H436, Priv_Workers!$B$2:$AR$55, 14, FALSE), D436=2, VLOOKUP(H436, Priv_Workers!$B$2:$AR$55, 15, FALSE), D436=3, VLOOKUP(H436, Priv_Workers!$B$2:$AR$55, 16, FALSE), D436=4, VLOOKUP(H436, Priv_Workers!$B$2:$AR$55, 17, FALSE), D436=5, VLOOKUP(H436, Priv_Workers!$B$2:$AR$55, 18, FALSE), D436=6, VLOOKUP(H436, Priv_Workers!$B$2:$AR$55, 19, FALSE), D436=7, VLOOKUP(H436, Priv_Workers!$B$2:$AR$55, 20, FALSE), D436=8, VLOOKUP(H436, Priv_Workers!$B$2:$AR$55, 21, FALSE), D436=9, VLOOKUP(H436, Priv_Workers!$B$2:$AR$55, 22, FALSE), D436=10, VLOOKUP(H436, Priv_Workers!$B$2:$AR$55, 23, FALSE), D436=11, VLOOKUP(H436, Priv_Workers!$B$2:$AR$55, 24, FALSE), D436=12, VLOOKUP(H436, Priv_Workers!$B$2:$AR$55, 25, FALSE)), C436=2016, _xlfn.IFS(D436=1, VLOOKUP(H436, Priv_Workers!$B$2:$AR$55, 26, FALSE), D436=2, VLOOKUP(H436, Priv_Workers!$B$2:$AR$55, 27, FALSE), D436=3, VLOOKUP(H436, Priv_Workers!$B$2:$AR$55, 28, FALSE), D436=4, VLOOKUP(H436, Priv_Workers!$B$2:$AR$55, 29, FALSE), D436=5, VLOOKUP(H436, Priv_Workers!$B$2:$AR$55, 30, FALSE), D436=6, VLOOKUP(H436, Priv_Workers!$B$2:$AR$55, 31, FALSE), D436=7, VLOOKUP(H436, Priv_Workers!$B$2:$AR$55, 32, FALSE), D436=8, VLOOKUP(H436, Priv_Workers!$B$2:$AR$55, 33, FALSE), D436=9, VLOOKUP(H436, Priv_Workers!$B$2:$AR$55, 34, FALSE), D436=10, VLOOKUP(H436, Priv_Workers!$B$2:$AR$55, 35, FALSE), D436=11, VLOOKUP(H436, Priv_Workers!$B$2:$AR$55, 36, FALSE), D436=12, VLOOKUP(H436, Priv_Workers!$B$2:$AR$55, 37, FALSE)), C436=2017, _xlfn.IFS(D436=1, VLOOKUP(H436, Priv_Workers!$B$2:$AR$55, 38, FALSE), D436=2, VLOOKUP(H436, Priv_Workers!$B$2:$AR$55, 39, FALSE), D436=3, VLOOKUP(H436, Priv_Workers!$B$2:$AR$55, 40, FALSE), D436=4, VLOOKUP(H436, Priv_Workers!$B$2:$AR$55, 41, FALSE), D436=5, VLOOKUP(H436, Priv_Workers!$B$2:$AR$55, 42, FALSE), D436=6, VLOOKUP(H436, Priv_Workers!$B$2:$AR$55, 43)))</f>
        <v>#N/A</v>
      </c>
      <c r="X436" s="15" t="e">
        <f t="shared" si="51"/>
        <v>#N/A</v>
      </c>
      <c r="Y436" s="8" t="e">
        <f>_xlfn.IFS(C436=2014, _xlfn.IFS(E436=1, VLOOKUP(H436, Wage_Info!$B$2:$AD$55, 2, FALSE), E436=2, VLOOKUP(H436, Wage_Info!$B$2:$AD$55, 3, FALSE), E436=3, VLOOKUP(H436, Wage_Info!$B$2:$AD$55, 4, FALSE), E436=4, VLOOKUP(H436, Wage_Info!$B$2:$AD$55, 5, FALSE)), C436=2015, _xlfn.IFS(E436=1, VLOOKUP(H436, Wage_Info!$B$2:$AD$55, 6, FALSE), E436=2, VLOOKUP(H436, Wage_Info!$B$2:$AD$55, 7, FALSE), E436=3, VLOOKUP(H436, Wage_Info!$B$2:$AD$55, 8, FALSE), E436=4, VLOOKUP(H436, Wage_Info!$B$2:$AD$55, 9, FALSE)), C436=2016, _xlfn.IFS(E436=1, VLOOKUP(H436, Wage_Info!$B$2:$AD$55, 10, FALSE), E436=2, VLOOKUP(H436, Wage_Info!$B$2:$AD$55, 11, FALSE), E436=3, VLOOKUP(H436, Wage_Info!$B$2:$AD$55, 12, FALSE), E436=4, VLOOKUP(H436, Wage_Info!$B$2:$AD$55, 13, FALSE)), C436=2017, _xlfn.IFS(E436=1, VLOOKUP(H436, Wage_Info!$B$2:$AD$55, 14, FALSE), E436=2, VLOOKUP(H436, Wage_Info!$B$2:$AD$55, 15, FALSE)))</f>
        <v>#N/A</v>
      </c>
      <c r="Z436" s="8" t="e">
        <f>_xlfn.IFS(C436=2014, _xlfn.IFS(E436=1, VLOOKUP(H436, Wage_Info!$B$2:$AD$55, 16, FALSE), E436=2, VLOOKUP(H436, Wage_Info!$B$2:$AD$55, 17, FALSE), E436=3, VLOOKUP(H436, Wage_Info!$B$2:$AD$55, 18, FALSE), E436=4, VLOOKUP(H436, Wage_Info!$B$2:$AD$55, 19, FALSE)), C436=2015, _xlfn.IFS(E436=1, VLOOKUP(H436, Wage_Info!$B$2:$AD$55, 20, FALSE), E436=2, VLOOKUP(H436, Wage_Info!$B$2:$AD$55, 21, FALSE), E436=3, VLOOKUP(H436, Wage_Info!$B$2:$AD$55, 22, FALSE), E436=4, VLOOKUP(H436, Wage_Info!$B$2:$AD$55, 23, FALSE)), C436=2016, _xlfn.IFS(E436=1, VLOOKUP(H436, Wage_Info!$B$2:$AD$55, 24, FALSE), E436=2, VLOOKUP(H436, Wage_Info!$B$2:$AD$55, 25, FALSE), E436=3, VLOOKUP(H436, Wage_Info!$B$2:$AD$55, 26, FALSE), E436=4, VLOOKUP(H436, Wage_Info!$B$2:$AD$55, 27, FALSE)), C436=2017, _xlfn.IFS(E436=1, VLOOKUP(H436, Wage_Info!$B$2:$AD$55, 28, FALSE), E436=2, VLOOKUP(H436, Wage_Info!$B$2:$AD$55, 29, FALSE)))</f>
        <v>#N/A</v>
      </c>
      <c r="AA436" s="16" t="e">
        <f t="shared" si="52"/>
        <v>#N/A</v>
      </c>
      <c r="AB436">
        <f>Key!C266</f>
        <v>0</v>
      </c>
      <c r="AC436">
        <f t="shared" si="53"/>
        <v>0</v>
      </c>
      <c r="AD436">
        <f t="shared" si="54"/>
        <v>0</v>
      </c>
      <c r="AE436">
        <f t="shared" si="55"/>
        <v>0</v>
      </c>
    </row>
    <row r="437" spans="1:31" x14ac:dyDescent="0.3">
      <c r="A437">
        <v>274</v>
      </c>
      <c r="B437">
        <v>93</v>
      </c>
      <c r="E437" t="e">
        <f t="shared" si="48"/>
        <v>#N/A</v>
      </c>
      <c r="F437">
        <v>2017</v>
      </c>
      <c r="G437" t="s">
        <v>184</v>
      </c>
      <c r="H437" s="13">
        <f>VALUE(IF(G437="foreign",53,SUBSTITUTE(G437,G437,VLOOKUP(G437,Key!$F$2:$G$55,2,))))</f>
        <v>5</v>
      </c>
      <c r="I437" t="s">
        <v>216</v>
      </c>
      <c r="J437">
        <f>VALUE(_xlfn.IFS(I437="foreign",53,I437="fictional",54,NOT(OR(I437="foreign",I437="fictional")),SUBSTITUTE(I437,I437,VLOOKUP(I437,Key!$F$2:$G$55,2,))))</f>
        <v>54</v>
      </c>
      <c r="K437">
        <f t="shared" si="49"/>
        <v>0</v>
      </c>
      <c r="L437">
        <f>VLOOKUP(H437, Key!$G$2:$J$54, 2)</f>
        <v>3</v>
      </c>
      <c r="M437">
        <f>VLOOKUP(J437, Key!$G$2:$J$54, 2)</f>
        <v>0</v>
      </c>
      <c r="N437">
        <f>VLOOKUP("*"&amp;G437&amp;"*",Key!$M$2:$N$6,2,FALSE)</f>
        <v>4</v>
      </c>
      <c r="O437">
        <f>VLOOKUP("*"&amp;G437&amp;"*",Key!$Q$2:$R$11,2,FALSE)</f>
        <v>6</v>
      </c>
      <c r="P437">
        <v>2528</v>
      </c>
      <c r="Q437" s="8">
        <v>6500000</v>
      </c>
      <c r="R437" t="s">
        <v>215</v>
      </c>
      <c r="S437">
        <f>VLOOKUP(R437, Key!$T$2:$U$25, 2, FALSE)</f>
        <v>7</v>
      </c>
      <c r="T437">
        <f t="shared" si="50"/>
        <v>1</v>
      </c>
      <c r="U437">
        <f>_xlfn.IFS(F437=2017, VLOOKUP(H437, 'State Pop'!$B$2:$F$55,5),F437=2016, VLOOKUP(H437, 'State Pop'!$B$2:$F$55,4), F437=2015, VLOOKUP(H437, 'State Pop'!$B$2:$F$55,3), F437=2014, VLOOKUP(H437, 'State Pop'!$B$2:$F$55,2))</f>
        <v>39536653</v>
      </c>
      <c r="V437" t="e">
        <f>_xlfn.IFS(C446=2014, _xlfn.IFS(D446=1, VLOOKUP(H437, Film_Workers!$B$2:$AR$55, 2, FALSE), D446=2, VLOOKUP(H437, Film_Workers!$B$2:$AR$55, 3, FALSE), D446=3, VLOOKUP(H437, Film_Workers!$B$2:$AR$55, 4, FALSE), D446=4, VLOOKUP(H437, Film_Workers!$B$2:$AR$55, 5, FALSE), D446=5, VLOOKUP(H437, Film_Workers!$B$2:$AR$55, 6, FALSE), D446=6, VLOOKUP(H437, Film_Workers!$B$2:$AR$55, 7, FALSE), D446=7, VLOOKUP(H437, Film_Workers!$B$2:$AR$55, 8, FALSE), D446=8, VLOOKUP(H437, Film_Workers!$B$2:$AR$55, 9, FALSE), D446=9, VLOOKUP(H437, Film_Workers!$B$2:$AR$55, 10, FALSE), D446=10, VLOOKUP(H437, Film_Workers!$B$2:$AR$55, 11, FALSE), D446=11, VLOOKUP(H437, Film_Workers!$B$2:$AR$55, 12, FALSE), D446=12, VLOOKUP(H437, Film_Workers!$B$2:$AR$55, 13, FALSE)), C446=2015, _xlfn.IFS(D446=1, VLOOKUP(H437, Film_Workers!$B$2:$AR$55, 14, FALSE), D446=2, VLOOKUP(H437, Film_Workers!$B$2:$AR$55, 15, FALSE), D446=3, VLOOKUP(H437, Film_Workers!$B$2:$AR$55, 16, FALSE), D446=4, VLOOKUP(H437, Film_Workers!$B$2:$AR$55, 17, FALSE), D446=5, VLOOKUP(H437, Film_Workers!$B$2:$AR$55, 18, FALSE), D446=6, VLOOKUP(H437, Film_Workers!$B$2:$AR$55, 19, FALSE), D446=7, VLOOKUP(H437, Film_Workers!$B$2:$AR$55, 20, FALSE), D446=8, VLOOKUP(H437, Film_Workers!$B$2:$AR$55, 21, FALSE), D446=9, VLOOKUP(H437, Film_Workers!$B$2:$AR$55, 22, FALSE), D446=10, VLOOKUP(H437, Film_Workers!$B$2:$AR$55, 23, FALSE), D446=11, VLOOKUP(H437, Film_Workers!$B$2:$AR$55, 24, FALSE), D446=12, VLOOKUP(H437, Film_Workers!$B$2:$AR$55, 25, FALSE)), C446=2016, _xlfn.IFS(D446=1, VLOOKUP(H437, Film_Workers!$B$2:$AR$55, 26, FALSE), D446=2, VLOOKUP(H437, Film_Workers!$B$2:$AR$55, 27, FALSE), D446=3, VLOOKUP(H437, Film_Workers!$B$2:$AR$55, 28, FALSE), D446=4, VLOOKUP(H437, Film_Workers!$B$2:$AR$55, 29, FALSE), D446=5, VLOOKUP(H437, Film_Workers!$B$2:$AR$55, 30, FALSE), D446=6, VLOOKUP(H437, Film_Workers!$B$2:$AR$55, 31, FALSE), D446=7, VLOOKUP(H437, Film_Workers!$B$2:$AR$55, 32, FALSE), D446=8, VLOOKUP(H437, Film_Workers!$B$2:$AR$55, 33, FALSE), D446=9, VLOOKUP(H437, Film_Workers!$B$2:$AR$55, 34, FALSE), D446=10, VLOOKUP(H437, Film_Workers!$B$2:$AR$55, 35, FALSE), D446=11, VLOOKUP(H437, Film_Workers!$B$2:$AR$55, 36, FALSE), D446=12, VLOOKUP(H437, Film_Workers!$B$2:$AR$55, 37, FALSE)), C446=2017, _xlfn.IFS(D446=1, VLOOKUP(H437, Film_Workers!$B$2:$AR$55, 38, FALSE), D446=2, VLOOKUP(H437, Film_Workers!$B$2:$AR$55, 39, FALSE), D446=3, VLOOKUP(H437, Film_Workers!$B$2:$AR$55, 40, FALSE), D446=4, VLOOKUP(H437, Film_Workers!$B$2:$AR$55, 41, FALSE), D446=5, VLOOKUP(H437, Film_Workers!$B$2:$AR$55, 42, FALSE), D446=6, VLOOKUP(H437, Film_Workers!$B$2:$AR$55, 43)))</f>
        <v>#N/A</v>
      </c>
      <c r="W437" t="e">
        <f>_xlfn.IFS(C437=2014, _xlfn.IFS(D437=1, VLOOKUP(H437, Priv_Workers!$B$2:$AR$55, 2, FALSE), D437=2, VLOOKUP(H437, Priv_Workers!$B$2:$AR$55, 3, FALSE), D437=3, VLOOKUP(H437, Priv_Workers!$B$2:$AR$55, 4, FALSE), D437=4, VLOOKUP(H437, Priv_Workers!$B$2:$AR$55, 5, FALSE), D437=5, VLOOKUP(H437, Priv_Workers!$B$2:$AR$55, 6, FALSE), D437=6, VLOOKUP(H437, Priv_Workers!$B$2:$AR$55, 7, FALSE), D437=7, VLOOKUP(H437, Priv_Workers!$B$2:$AR$55, 8, FALSE), D437=8, VLOOKUP(H437, Priv_Workers!$B$2:$AR$55, 9, FALSE), D437=9, VLOOKUP(H437, Priv_Workers!$B$2:$AR$55, 10, FALSE), D437=10, VLOOKUP(H437, Priv_Workers!$B$2:$AR$55, 11, FALSE), D437=11, VLOOKUP(H437, Priv_Workers!$B$2:$AR$55, 12, FALSE), D437=12, VLOOKUP(H437, Priv_Workers!$B$2:$AR$55, 13, FALSE)), C437=2015, _xlfn.IFS(D437=1, VLOOKUP(H437, Priv_Workers!$B$2:$AR$55, 14, FALSE), D437=2, VLOOKUP(H437, Priv_Workers!$B$2:$AR$55, 15, FALSE), D437=3, VLOOKUP(H437, Priv_Workers!$B$2:$AR$55, 16, FALSE), D437=4, VLOOKUP(H437, Priv_Workers!$B$2:$AR$55, 17, FALSE), D437=5, VLOOKUP(H437, Priv_Workers!$B$2:$AR$55, 18, FALSE), D437=6, VLOOKUP(H437, Priv_Workers!$B$2:$AR$55, 19, FALSE), D437=7, VLOOKUP(H437, Priv_Workers!$B$2:$AR$55, 20, FALSE), D437=8, VLOOKUP(H437, Priv_Workers!$B$2:$AR$55, 21, FALSE), D437=9, VLOOKUP(H437, Priv_Workers!$B$2:$AR$55, 22, FALSE), D437=10, VLOOKUP(H437, Priv_Workers!$B$2:$AR$55, 23, FALSE), D437=11, VLOOKUP(H437, Priv_Workers!$B$2:$AR$55, 24, FALSE), D437=12, VLOOKUP(H437, Priv_Workers!$B$2:$AR$55, 25, FALSE)), C437=2016, _xlfn.IFS(D437=1, VLOOKUP(H437, Priv_Workers!$B$2:$AR$55, 26, FALSE), D437=2, VLOOKUP(H437, Priv_Workers!$B$2:$AR$55, 27, FALSE), D437=3, VLOOKUP(H437, Priv_Workers!$B$2:$AR$55, 28, FALSE), D437=4, VLOOKUP(H437, Priv_Workers!$B$2:$AR$55, 29, FALSE), D437=5, VLOOKUP(H437, Priv_Workers!$B$2:$AR$55, 30, FALSE), D437=6, VLOOKUP(H437, Priv_Workers!$B$2:$AR$55, 31, FALSE), D437=7, VLOOKUP(H437, Priv_Workers!$B$2:$AR$55, 32, FALSE), D437=8, VLOOKUP(H437, Priv_Workers!$B$2:$AR$55, 33, FALSE), D437=9, VLOOKUP(H437, Priv_Workers!$B$2:$AR$55, 34, FALSE), D437=10, VLOOKUP(H437, Priv_Workers!$B$2:$AR$55, 35, FALSE), D437=11, VLOOKUP(H437, Priv_Workers!$B$2:$AR$55, 36, FALSE), D437=12, VLOOKUP(H437, Priv_Workers!$B$2:$AR$55, 37, FALSE)), C437=2017, _xlfn.IFS(D437=1, VLOOKUP(H437, Priv_Workers!$B$2:$AR$55, 38, FALSE), D437=2, VLOOKUP(H437, Priv_Workers!$B$2:$AR$55, 39, FALSE), D437=3, VLOOKUP(H437, Priv_Workers!$B$2:$AR$55, 40, FALSE), D437=4, VLOOKUP(H437, Priv_Workers!$B$2:$AR$55, 41, FALSE), D437=5, VLOOKUP(H437, Priv_Workers!$B$2:$AR$55, 42, FALSE), D437=6, VLOOKUP(H437, Priv_Workers!$B$2:$AR$55, 43)))</f>
        <v>#N/A</v>
      </c>
      <c r="X437" s="15" t="e">
        <f t="shared" si="51"/>
        <v>#N/A</v>
      </c>
      <c r="Y437" s="8" t="e">
        <f>_xlfn.IFS(C437=2014, _xlfn.IFS(E437=1, VLOOKUP(H437, Wage_Info!$B$2:$AD$55, 2, FALSE), E437=2, VLOOKUP(H437, Wage_Info!$B$2:$AD$55, 3, FALSE), E437=3, VLOOKUP(H437, Wage_Info!$B$2:$AD$55, 4, FALSE), E437=4, VLOOKUP(H437, Wage_Info!$B$2:$AD$55, 5, FALSE)), C437=2015, _xlfn.IFS(E437=1, VLOOKUP(H437, Wage_Info!$B$2:$AD$55, 6, FALSE), E437=2, VLOOKUP(H437, Wage_Info!$B$2:$AD$55, 7, FALSE), E437=3, VLOOKUP(H437, Wage_Info!$B$2:$AD$55, 8, FALSE), E437=4, VLOOKUP(H437, Wage_Info!$B$2:$AD$55, 9, FALSE)), C437=2016, _xlfn.IFS(E437=1, VLOOKUP(H437, Wage_Info!$B$2:$AD$55, 10, FALSE), E437=2, VLOOKUP(H437, Wage_Info!$B$2:$AD$55, 11, FALSE), E437=3, VLOOKUP(H437, Wage_Info!$B$2:$AD$55, 12, FALSE), E437=4, VLOOKUP(H437, Wage_Info!$B$2:$AD$55, 13, FALSE)), C437=2017, _xlfn.IFS(E437=1, VLOOKUP(H437, Wage_Info!$B$2:$AD$55, 14, FALSE), E437=2, VLOOKUP(H437, Wage_Info!$B$2:$AD$55, 15, FALSE)))</f>
        <v>#N/A</v>
      </c>
      <c r="Z437" s="8" t="e">
        <f>_xlfn.IFS(C437=2014, _xlfn.IFS(E437=1, VLOOKUP(H437, Wage_Info!$B$2:$AD$55, 16, FALSE), E437=2, VLOOKUP(H437, Wage_Info!$B$2:$AD$55, 17, FALSE), E437=3, VLOOKUP(H437, Wage_Info!$B$2:$AD$55, 18, FALSE), E437=4, VLOOKUP(H437, Wage_Info!$B$2:$AD$55, 19, FALSE)), C437=2015, _xlfn.IFS(E437=1, VLOOKUP(H437, Wage_Info!$B$2:$AD$55, 20, FALSE), E437=2, VLOOKUP(H437, Wage_Info!$B$2:$AD$55, 21, FALSE), E437=3, VLOOKUP(H437, Wage_Info!$B$2:$AD$55, 22, FALSE), E437=4, VLOOKUP(H437, Wage_Info!$B$2:$AD$55, 23, FALSE)), C437=2016, _xlfn.IFS(E437=1, VLOOKUP(H437, Wage_Info!$B$2:$AD$55, 24, FALSE), E437=2, VLOOKUP(H437, Wage_Info!$B$2:$AD$55, 25, FALSE), E437=3, VLOOKUP(H437, Wage_Info!$B$2:$AD$55, 26, FALSE), E437=4, VLOOKUP(H437, Wage_Info!$B$2:$AD$55, 27, FALSE)), C437=2017, _xlfn.IFS(E437=1, VLOOKUP(H437, Wage_Info!$B$2:$AD$55, 28, FALSE), E437=2, VLOOKUP(H437, Wage_Info!$B$2:$AD$55, 29, FALSE)))</f>
        <v>#N/A</v>
      </c>
      <c r="AA437" s="16" t="e">
        <f t="shared" si="52"/>
        <v>#N/A</v>
      </c>
      <c r="AB437">
        <f>Key!C275</f>
        <v>0</v>
      </c>
      <c r="AC437">
        <f t="shared" si="53"/>
        <v>1</v>
      </c>
      <c r="AD437">
        <f t="shared" si="54"/>
        <v>0</v>
      </c>
      <c r="AE437">
        <f t="shared" si="55"/>
        <v>1</v>
      </c>
    </row>
    <row r="438" spans="1:31" x14ac:dyDescent="0.3">
      <c r="A438">
        <v>293</v>
      </c>
      <c r="B438">
        <v>112</v>
      </c>
      <c r="E438" t="e">
        <f t="shared" si="48"/>
        <v>#N/A</v>
      </c>
      <c r="F438">
        <v>2017</v>
      </c>
      <c r="G438" t="s">
        <v>184</v>
      </c>
      <c r="H438" s="13">
        <f>VALUE(IF(G438="foreign",53,SUBSTITUTE(G438,G438,VLOOKUP(G438,Key!$F$2:$G$55,2,))))</f>
        <v>5</v>
      </c>
      <c r="I438" t="s">
        <v>216</v>
      </c>
      <c r="J438">
        <f>VALUE(_xlfn.IFS(I438="foreign",53,I438="fictional",54,NOT(OR(I438="foreign",I438="fictional")),SUBSTITUTE(I438,I438,VLOOKUP(I438,Key!$F$2:$G$55,2,))))</f>
        <v>54</v>
      </c>
      <c r="K438">
        <f t="shared" si="49"/>
        <v>0</v>
      </c>
      <c r="L438">
        <f>VLOOKUP(H438, Key!$G$2:$J$54, 2)</f>
        <v>3</v>
      </c>
      <c r="M438">
        <f>VLOOKUP(J438, Key!$G$2:$J$54, 2)</f>
        <v>0</v>
      </c>
      <c r="N438">
        <f>VLOOKUP("*"&amp;G438&amp;"*",Key!$M$2:$N$6,2,FALSE)</f>
        <v>4</v>
      </c>
      <c r="O438">
        <f>VLOOKUP("*"&amp;G438&amp;"*",Key!$Q$2:$R$11,2,FALSE)</f>
        <v>6</v>
      </c>
      <c r="P438">
        <v>2077</v>
      </c>
      <c r="Q438" s="8">
        <v>60000000</v>
      </c>
      <c r="R438" t="s">
        <v>215</v>
      </c>
      <c r="S438">
        <f>VLOOKUP(R438, Key!$T$2:$U$25, 2, FALSE)</f>
        <v>7</v>
      </c>
      <c r="T438">
        <f t="shared" si="50"/>
        <v>1</v>
      </c>
      <c r="U438">
        <f>_xlfn.IFS(F438=2017, VLOOKUP(H438, 'State Pop'!$B$2:$F$55,5),F438=2016, VLOOKUP(H438, 'State Pop'!$B$2:$F$55,4), F438=2015, VLOOKUP(H438, 'State Pop'!$B$2:$F$55,3), F438=2014, VLOOKUP(H438, 'State Pop'!$B$2:$F$55,2))</f>
        <v>39536653</v>
      </c>
      <c r="V438" t="e">
        <f>_xlfn.IFS(C447=2014, _xlfn.IFS(D447=1, VLOOKUP(H438, Film_Workers!$B$2:$AR$55, 2, FALSE), D447=2, VLOOKUP(H438, Film_Workers!$B$2:$AR$55, 3, FALSE), D447=3, VLOOKUP(H438, Film_Workers!$B$2:$AR$55, 4, FALSE), D447=4, VLOOKUP(H438, Film_Workers!$B$2:$AR$55, 5, FALSE), D447=5, VLOOKUP(H438, Film_Workers!$B$2:$AR$55, 6, FALSE), D447=6, VLOOKUP(H438, Film_Workers!$B$2:$AR$55, 7, FALSE), D447=7, VLOOKUP(H438, Film_Workers!$B$2:$AR$55, 8, FALSE), D447=8, VLOOKUP(H438, Film_Workers!$B$2:$AR$55, 9, FALSE), D447=9, VLOOKUP(H438, Film_Workers!$B$2:$AR$55, 10, FALSE), D447=10, VLOOKUP(H438, Film_Workers!$B$2:$AR$55, 11, FALSE), D447=11, VLOOKUP(H438, Film_Workers!$B$2:$AR$55, 12, FALSE), D447=12, VLOOKUP(H438, Film_Workers!$B$2:$AR$55, 13, FALSE)), C447=2015, _xlfn.IFS(D447=1, VLOOKUP(H438, Film_Workers!$B$2:$AR$55, 14, FALSE), D447=2, VLOOKUP(H438, Film_Workers!$B$2:$AR$55, 15, FALSE), D447=3, VLOOKUP(H438, Film_Workers!$B$2:$AR$55, 16, FALSE), D447=4, VLOOKUP(H438, Film_Workers!$B$2:$AR$55, 17, FALSE), D447=5, VLOOKUP(H438, Film_Workers!$B$2:$AR$55, 18, FALSE), D447=6, VLOOKUP(H438, Film_Workers!$B$2:$AR$55, 19, FALSE), D447=7, VLOOKUP(H438, Film_Workers!$B$2:$AR$55, 20, FALSE), D447=8, VLOOKUP(H438, Film_Workers!$B$2:$AR$55, 21, FALSE), D447=9, VLOOKUP(H438, Film_Workers!$B$2:$AR$55, 22, FALSE), D447=10, VLOOKUP(H438, Film_Workers!$B$2:$AR$55, 23, FALSE), D447=11, VLOOKUP(H438, Film_Workers!$B$2:$AR$55, 24, FALSE), D447=12, VLOOKUP(H438, Film_Workers!$B$2:$AR$55, 25, FALSE)), C447=2016, _xlfn.IFS(D447=1, VLOOKUP(H438, Film_Workers!$B$2:$AR$55, 26, FALSE), D447=2, VLOOKUP(H438, Film_Workers!$B$2:$AR$55, 27, FALSE), D447=3, VLOOKUP(H438, Film_Workers!$B$2:$AR$55, 28, FALSE), D447=4, VLOOKUP(H438, Film_Workers!$B$2:$AR$55, 29, FALSE), D447=5, VLOOKUP(H438, Film_Workers!$B$2:$AR$55, 30, FALSE), D447=6, VLOOKUP(H438, Film_Workers!$B$2:$AR$55, 31, FALSE), D447=7, VLOOKUP(H438, Film_Workers!$B$2:$AR$55, 32, FALSE), D447=8, VLOOKUP(H438, Film_Workers!$B$2:$AR$55, 33, FALSE), D447=9, VLOOKUP(H438, Film_Workers!$B$2:$AR$55, 34, FALSE), D447=10, VLOOKUP(H438, Film_Workers!$B$2:$AR$55, 35, FALSE), D447=11, VLOOKUP(H438, Film_Workers!$B$2:$AR$55, 36, FALSE), D447=12, VLOOKUP(H438, Film_Workers!$B$2:$AR$55, 37, FALSE)), C447=2017, _xlfn.IFS(D447=1, VLOOKUP(H438, Film_Workers!$B$2:$AR$55, 38, FALSE), D447=2, VLOOKUP(H438, Film_Workers!$B$2:$AR$55, 39, FALSE), D447=3, VLOOKUP(H438, Film_Workers!$B$2:$AR$55, 40, FALSE), D447=4, VLOOKUP(H438, Film_Workers!$B$2:$AR$55, 41, FALSE), D447=5, VLOOKUP(H438, Film_Workers!$B$2:$AR$55, 42, FALSE), D447=6, VLOOKUP(H438, Film_Workers!$B$2:$AR$55, 43)))</f>
        <v>#N/A</v>
      </c>
      <c r="W438" t="e">
        <f>_xlfn.IFS(C438=2014, _xlfn.IFS(D438=1, VLOOKUP(H438, Priv_Workers!$B$2:$AR$55, 2, FALSE), D438=2, VLOOKUP(H438, Priv_Workers!$B$2:$AR$55, 3, FALSE), D438=3, VLOOKUP(H438, Priv_Workers!$B$2:$AR$55, 4, FALSE), D438=4, VLOOKUP(H438, Priv_Workers!$B$2:$AR$55, 5, FALSE), D438=5, VLOOKUP(H438, Priv_Workers!$B$2:$AR$55, 6, FALSE), D438=6, VLOOKUP(H438, Priv_Workers!$B$2:$AR$55, 7, FALSE), D438=7, VLOOKUP(H438, Priv_Workers!$B$2:$AR$55, 8, FALSE), D438=8, VLOOKUP(H438, Priv_Workers!$B$2:$AR$55, 9, FALSE), D438=9, VLOOKUP(H438, Priv_Workers!$B$2:$AR$55, 10, FALSE), D438=10, VLOOKUP(H438, Priv_Workers!$B$2:$AR$55, 11, FALSE), D438=11, VLOOKUP(H438, Priv_Workers!$B$2:$AR$55, 12, FALSE), D438=12, VLOOKUP(H438, Priv_Workers!$B$2:$AR$55, 13, FALSE)), C438=2015, _xlfn.IFS(D438=1, VLOOKUP(H438, Priv_Workers!$B$2:$AR$55, 14, FALSE), D438=2, VLOOKUP(H438, Priv_Workers!$B$2:$AR$55, 15, FALSE), D438=3, VLOOKUP(H438, Priv_Workers!$B$2:$AR$55, 16, FALSE), D438=4, VLOOKUP(H438, Priv_Workers!$B$2:$AR$55, 17, FALSE), D438=5, VLOOKUP(H438, Priv_Workers!$B$2:$AR$55, 18, FALSE), D438=6, VLOOKUP(H438, Priv_Workers!$B$2:$AR$55, 19, FALSE), D438=7, VLOOKUP(H438, Priv_Workers!$B$2:$AR$55, 20, FALSE), D438=8, VLOOKUP(H438, Priv_Workers!$B$2:$AR$55, 21, FALSE), D438=9, VLOOKUP(H438, Priv_Workers!$B$2:$AR$55, 22, FALSE), D438=10, VLOOKUP(H438, Priv_Workers!$B$2:$AR$55, 23, FALSE), D438=11, VLOOKUP(H438, Priv_Workers!$B$2:$AR$55, 24, FALSE), D438=12, VLOOKUP(H438, Priv_Workers!$B$2:$AR$55, 25, FALSE)), C438=2016, _xlfn.IFS(D438=1, VLOOKUP(H438, Priv_Workers!$B$2:$AR$55, 26, FALSE), D438=2, VLOOKUP(H438, Priv_Workers!$B$2:$AR$55, 27, FALSE), D438=3, VLOOKUP(H438, Priv_Workers!$B$2:$AR$55, 28, FALSE), D438=4, VLOOKUP(H438, Priv_Workers!$B$2:$AR$55, 29, FALSE), D438=5, VLOOKUP(H438, Priv_Workers!$B$2:$AR$55, 30, FALSE), D438=6, VLOOKUP(H438, Priv_Workers!$B$2:$AR$55, 31, FALSE), D438=7, VLOOKUP(H438, Priv_Workers!$B$2:$AR$55, 32, FALSE), D438=8, VLOOKUP(H438, Priv_Workers!$B$2:$AR$55, 33, FALSE), D438=9, VLOOKUP(H438, Priv_Workers!$B$2:$AR$55, 34, FALSE), D438=10, VLOOKUP(H438, Priv_Workers!$B$2:$AR$55, 35, FALSE), D438=11, VLOOKUP(H438, Priv_Workers!$B$2:$AR$55, 36, FALSE), D438=12, VLOOKUP(H438, Priv_Workers!$B$2:$AR$55, 37, FALSE)), C438=2017, _xlfn.IFS(D438=1, VLOOKUP(H438, Priv_Workers!$B$2:$AR$55, 38, FALSE), D438=2, VLOOKUP(H438, Priv_Workers!$B$2:$AR$55, 39, FALSE), D438=3, VLOOKUP(H438, Priv_Workers!$B$2:$AR$55, 40, FALSE), D438=4, VLOOKUP(H438, Priv_Workers!$B$2:$AR$55, 41, FALSE), D438=5, VLOOKUP(H438, Priv_Workers!$B$2:$AR$55, 42, FALSE), D438=6, VLOOKUP(H438, Priv_Workers!$B$2:$AR$55, 43)))</f>
        <v>#N/A</v>
      </c>
      <c r="X438" s="15" t="e">
        <f t="shared" si="51"/>
        <v>#N/A</v>
      </c>
      <c r="Y438" s="8" t="e">
        <f>_xlfn.IFS(C438=2014, _xlfn.IFS(E438=1, VLOOKUP(H438, Wage_Info!$B$2:$AD$55, 2, FALSE), E438=2, VLOOKUP(H438, Wage_Info!$B$2:$AD$55, 3, FALSE), E438=3, VLOOKUP(H438, Wage_Info!$B$2:$AD$55, 4, FALSE), E438=4, VLOOKUP(H438, Wage_Info!$B$2:$AD$55, 5, FALSE)), C438=2015, _xlfn.IFS(E438=1, VLOOKUP(H438, Wage_Info!$B$2:$AD$55, 6, FALSE), E438=2, VLOOKUP(H438, Wage_Info!$B$2:$AD$55, 7, FALSE), E438=3, VLOOKUP(H438, Wage_Info!$B$2:$AD$55, 8, FALSE), E438=4, VLOOKUP(H438, Wage_Info!$B$2:$AD$55, 9, FALSE)), C438=2016, _xlfn.IFS(E438=1, VLOOKUP(H438, Wage_Info!$B$2:$AD$55, 10, FALSE), E438=2, VLOOKUP(H438, Wage_Info!$B$2:$AD$55, 11, FALSE), E438=3, VLOOKUP(H438, Wage_Info!$B$2:$AD$55, 12, FALSE), E438=4, VLOOKUP(H438, Wage_Info!$B$2:$AD$55, 13, FALSE)), C438=2017, _xlfn.IFS(E438=1, VLOOKUP(H438, Wage_Info!$B$2:$AD$55, 14, FALSE), E438=2, VLOOKUP(H438, Wage_Info!$B$2:$AD$55, 15, FALSE)))</f>
        <v>#N/A</v>
      </c>
      <c r="Z438" s="8" t="e">
        <f>_xlfn.IFS(C438=2014, _xlfn.IFS(E438=1, VLOOKUP(H438, Wage_Info!$B$2:$AD$55, 16, FALSE), E438=2, VLOOKUP(H438, Wage_Info!$B$2:$AD$55, 17, FALSE), E438=3, VLOOKUP(H438, Wage_Info!$B$2:$AD$55, 18, FALSE), E438=4, VLOOKUP(H438, Wage_Info!$B$2:$AD$55, 19, FALSE)), C438=2015, _xlfn.IFS(E438=1, VLOOKUP(H438, Wage_Info!$B$2:$AD$55, 20, FALSE), E438=2, VLOOKUP(H438, Wage_Info!$B$2:$AD$55, 21, FALSE), E438=3, VLOOKUP(H438, Wage_Info!$B$2:$AD$55, 22, FALSE), E438=4, VLOOKUP(H438, Wage_Info!$B$2:$AD$55, 23, FALSE)), C438=2016, _xlfn.IFS(E438=1, VLOOKUP(H438, Wage_Info!$B$2:$AD$55, 24, FALSE), E438=2, VLOOKUP(H438, Wage_Info!$B$2:$AD$55, 25, FALSE), E438=3, VLOOKUP(H438, Wage_Info!$B$2:$AD$55, 26, FALSE), E438=4, VLOOKUP(H438, Wage_Info!$B$2:$AD$55, 27, FALSE)), C438=2017, _xlfn.IFS(E438=1, VLOOKUP(H438, Wage_Info!$B$2:$AD$55, 28, FALSE), E438=2, VLOOKUP(H438, Wage_Info!$B$2:$AD$55, 29, FALSE)))</f>
        <v>#N/A</v>
      </c>
      <c r="AA438" s="16" t="e">
        <f t="shared" si="52"/>
        <v>#N/A</v>
      </c>
      <c r="AB438">
        <f>Key!C294</f>
        <v>0</v>
      </c>
      <c r="AC438">
        <f t="shared" si="53"/>
        <v>1</v>
      </c>
      <c r="AD438">
        <f t="shared" si="54"/>
        <v>0</v>
      </c>
      <c r="AE438">
        <f t="shared" si="55"/>
        <v>1</v>
      </c>
    </row>
    <row r="439" spans="1:31" x14ac:dyDescent="0.3">
      <c r="A439">
        <v>305</v>
      </c>
      <c r="B439">
        <v>124</v>
      </c>
      <c r="E439" t="e">
        <f t="shared" si="48"/>
        <v>#N/A</v>
      </c>
      <c r="F439">
        <v>2017</v>
      </c>
      <c r="H439" s="13" t="e">
        <f>VALUE(IF(G439="foreign",53,SUBSTITUTE(G439,G439,VLOOKUP(G439,Key!$F$2:$G$55,2,))))</f>
        <v>#N/A</v>
      </c>
      <c r="I439" t="s">
        <v>520</v>
      </c>
      <c r="J439">
        <f>VALUE(_xlfn.IFS(I439="foreign",53,I439="fictional",54,NOT(OR(I439="foreign",I439="fictional")),SUBSTITUTE(I439,I439,VLOOKUP(I439,Key!$F$2:$G$55,2,))))</f>
        <v>3</v>
      </c>
      <c r="K439" t="e">
        <f t="shared" si="49"/>
        <v>#N/A</v>
      </c>
      <c r="L439" t="e">
        <f>VLOOKUP(H439, Key!$G$2:$J$54, 2)</f>
        <v>#N/A</v>
      </c>
      <c r="M439">
        <f>VLOOKUP(J439, Key!$G$2:$J$54, 2)</f>
        <v>0</v>
      </c>
      <c r="N439">
        <f>VLOOKUP("*"&amp;G439&amp;"*",Key!$M$2:$N$6,2,FALSE)</f>
        <v>1</v>
      </c>
      <c r="O439">
        <f>VLOOKUP("*"&amp;G439&amp;"*",Key!$Q$2:$R$11,2,FALSE)</f>
        <v>1</v>
      </c>
      <c r="P439">
        <v>1626</v>
      </c>
      <c r="Q439" s="8">
        <v>2800000</v>
      </c>
      <c r="R439" t="s">
        <v>561</v>
      </c>
      <c r="S439">
        <f>VLOOKUP(R439, Key!$T$2:$U$27, 2, FALSE)</f>
        <v>26</v>
      </c>
      <c r="T439">
        <f t="shared" si="50"/>
        <v>1</v>
      </c>
      <c r="U439" t="e">
        <f>_xlfn.IFS(F439=2017, VLOOKUP(H439, 'State Pop'!$B$2:$F$55,5),F439=2016, VLOOKUP(H439, 'State Pop'!$B$2:$F$55,4), F439=2015, VLOOKUP(H439, 'State Pop'!$B$2:$F$55,3), F439=2014, VLOOKUP(H439, 'State Pop'!$B$2:$F$55,2))</f>
        <v>#N/A</v>
      </c>
      <c r="V439" t="e">
        <f>_xlfn.IFS(C448=2014, _xlfn.IFS(D448=1, VLOOKUP(H439, Film_Workers!$B$2:$AR$55, 2, FALSE), D448=2, VLOOKUP(H439, Film_Workers!$B$2:$AR$55, 3, FALSE), D448=3, VLOOKUP(H439, Film_Workers!$B$2:$AR$55, 4, FALSE), D448=4, VLOOKUP(H439, Film_Workers!$B$2:$AR$55, 5, FALSE), D448=5, VLOOKUP(H439, Film_Workers!$B$2:$AR$55, 6, FALSE), D448=6, VLOOKUP(H439, Film_Workers!$B$2:$AR$55, 7, FALSE), D448=7, VLOOKUP(H439, Film_Workers!$B$2:$AR$55, 8, FALSE), D448=8, VLOOKUP(H439, Film_Workers!$B$2:$AR$55, 9, FALSE), D448=9, VLOOKUP(H439, Film_Workers!$B$2:$AR$55, 10, FALSE), D448=10, VLOOKUP(H439, Film_Workers!$B$2:$AR$55, 11, FALSE), D448=11, VLOOKUP(H439, Film_Workers!$B$2:$AR$55, 12, FALSE), D448=12, VLOOKUP(H439, Film_Workers!$B$2:$AR$55, 13, FALSE)), C448=2015, _xlfn.IFS(D448=1, VLOOKUP(H439, Film_Workers!$B$2:$AR$55, 14, FALSE), D448=2, VLOOKUP(H439, Film_Workers!$B$2:$AR$55, 15, FALSE), D448=3, VLOOKUP(H439, Film_Workers!$B$2:$AR$55, 16, FALSE), D448=4, VLOOKUP(H439, Film_Workers!$B$2:$AR$55, 17, FALSE), D448=5, VLOOKUP(H439, Film_Workers!$B$2:$AR$55, 18, FALSE), D448=6, VLOOKUP(H439, Film_Workers!$B$2:$AR$55, 19, FALSE), D448=7, VLOOKUP(H439, Film_Workers!$B$2:$AR$55, 20, FALSE), D448=8, VLOOKUP(H439, Film_Workers!$B$2:$AR$55, 21, FALSE), D448=9, VLOOKUP(H439, Film_Workers!$B$2:$AR$55, 22, FALSE), D448=10, VLOOKUP(H439, Film_Workers!$B$2:$AR$55, 23, FALSE), D448=11, VLOOKUP(H439, Film_Workers!$B$2:$AR$55, 24, FALSE), D448=12, VLOOKUP(H439, Film_Workers!$B$2:$AR$55, 25, FALSE)), C448=2016, _xlfn.IFS(D448=1, VLOOKUP(H439, Film_Workers!$B$2:$AR$55, 26, FALSE), D448=2, VLOOKUP(H439, Film_Workers!$B$2:$AR$55, 27, FALSE), D448=3, VLOOKUP(H439, Film_Workers!$B$2:$AR$55, 28, FALSE), D448=4, VLOOKUP(H439, Film_Workers!$B$2:$AR$55, 29, FALSE), D448=5, VLOOKUP(H439, Film_Workers!$B$2:$AR$55, 30, FALSE), D448=6, VLOOKUP(H439, Film_Workers!$B$2:$AR$55, 31, FALSE), D448=7, VLOOKUP(H439, Film_Workers!$B$2:$AR$55, 32, FALSE), D448=8, VLOOKUP(H439, Film_Workers!$B$2:$AR$55, 33, FALSE), D448=9, VLOOKUP(H439, Film_Workers!$B$2:$AR$55, 34, FALSE), D448=10, VLOOKUP(H439, Film_Workers!$B$2:$AR$55, 35, FALSE), D448=11, VLOOKUP(H439, Film_Workers!$B$2:$AR$55, 36, FALSE), D448=12, VLOOKUP(H439, Film_Workers!$B$2:$AR$55, 37, FALSE)), C448=2017, _xlfn.IFS(D448=1, VLOOKUP(H439, Film_Workers!$B$2:$AR$55, 38, FALSE), D448=2, VLOOKUP(H439, Film_Workers!$B$2:$AR$55, 39, FALSE), D448=3, VLOOKUP(H439, Film_Workers!$B$2:$AR$55, 40, FALSE), D448=4, VLOOKUP(H439, Film_Workers!$B$2:$AR$55, 41, FALSE), D448=5, VLOOKUP(H439, Film_Workers!$B$2:$AR$55, 42, FALSE), D448=6, VLOOKUP(H439, Film_Workers!$B$2:$AR$55, 43)))</f>
        <v>#N/A</v>
      </c>
      <c r="W439" t="e">
        <f>_xlfn.IFS(C439=2014, _xlfn.IFS(D439=1, VLOOKUP(H439, Priv_Workers!$B$2:$AR$55, 2, FALSE), D439=2, VLOOKUP(H439, Priv_Workers!$B$2:$AR$55, 3, FALSE), D439=3, VLOOKUP(H439, Priv_Workers!$B$2:$AR$55, 4, FALSE), D439=4, VLOOKUP(H439, Priv_Workers!$B$2:$AR$55, 5, FALSE), D439=5, VLOOKUP(H439, Priv_Workers!$B$2:$AR$55, 6, FALSE), D439=6, VLOOKUP(H439, Priv_Workers!$B$2:$AR$55, 7, FALSE), D439=7, VLOOKUP(H439, Priv_Workers!$B$2:$AR$55, 8, FALSE), D439=8, VLOOKUP(H439, Priv_Workers!$B$2:$AR$55, 9, FALSE), D439=9, VLOOKUP(H439, Priv_Workers!$B$2:$AR$55, 10, FALSE), D439=10, VLOOKUP(H439, Priv_Workers!$B$2:$AR$55, 11, FALSE), D439=11, VLOOKUP(H439, Priv_Workers!$B$2:$AR$55, 12, FALSE), D439=12, VLOOKUP(H439, Priv_Workers!$B$2:$AR$55, 13, FALSE)), C439=2015, _xlfn.IFS(D439=1, VLOOKUP(H439, Priv_Workers!$B$2:$AR$55, 14, FALSE), D439=2, VLOOKUP(H439, Priv_Workers!$B$2:$AR$55, 15, FALSE), D439=3, VLOOKUP(H439, Priv_Workers!$B$2:$AR$55, 16, FALSE), D439=4, VLOOKUP(H439, Priv_Workers!$B$2:$AR$55, 17, FALSE), D439=5, VLOOKUP(H439, Priv_Workers!$B$2:$AR$55, 18, FALSE), D439=6, VLOOKUP(H439, Priv_Workers!$B$2:$AR$55, 19, FALSE), D439=7, VLOOKUP(H439, Priv_Workers!$B$2:$AR$55, 20, FALSE), D439=8, VLOOKUP(H439, Priv_Workers!$B$2:$AR$55, 21, FALSE), D439=9, VLOOKUP(H439, Priv_Workers!$B$2:$AR$55, 22, FALSE), D439=10, VLOOKUP(H439, Priv_Workers!$B$2:$AR$55, 23, FALSE), D439=11, VLOOKUP(H439, Priv_Workers!$B$2:$AR$55, 24, FALSE), D439=12, VLOOKUP(H439, Priv_Workers!$B$2:$AR$55, 25, FALSE)), C439=2016, _xlfn.IFS(D439=1, VLOOKUP(H439, Priv_Workers!$B$2:$AR$55, 26, FALSE), D439=2, VLOOKUP(H439, Priv_Workers!$B$2:$AR$55, 27, FALSE), D439=3, VLOOKUP(H439, Priv_Workers!$B$2:$AR$55, 28, FALSE), D439=4, VLOOKUP(H439, Priv_Workers!$B$2:$AR$55, 29, FALSE), D439=5, VLOOKUP(H439, Priv_Workers!$B$2:$AR$55, 30, FALSE), D439=6, VLOOKUP(H439, Priv_Workers!$B$2:$AR$55, 31, FALSE), D439=7, VLOOKUP(H439, Priv_Workers!$B$2:$AR$55, 32, FALSE), D439=8, VLOOKUP(H439, Priv_Workers!$B$2:$AR$55, 33, FALSE), D439=9, VLOOKUP(H439, Priv_Workers!$B$2:$AR$55, 34, FALSE), D439=10, VLOOKUP(H439, Priv_Workers!$B$2:$AR$55, 35, FALSE), D439=11, VLOOKUP(H439, Priv_Workers!$B$2:$AR$55, 36, FALSE), D439=12, VLOOKUP(H439, Priv_Workers!$B$2:$AR$55, 37, FALSE)), C439=2017, _xlfn.IFS(D439=1, VLOOKUP(H439, Priv_Workers!$B$2:$AR$55, 38, FALSE), D439=2, VLOOKUP(H439, Priv_Workers!$B$2:$AR$55, 39, FALSE), D439=3, VLOOKUP(H439, Priv_Workers!$B$2:$AR$55, 40, FALSE), D439=4, VLOOKUP(H439, Priv_Workers!$B$2:$AR$55, 41, FALSE), D439=5, VLOOKUP(H439, Priv_Workers!$B$2:$AR$55, 42, FALSE), D439=6, VLOOKUP(H439, Priv_Workers!$B$2:$AR$55, 43)))</f>
        <v>#N/A</v>
      </c>
      <c r="X439" s="15" t="e">
        <f t="shared" si="51"/>
        <v>#N/A</v>
      </c>
      <c r="Y439" s="8" t="e">
        <f>_xlfn.IFS(C439=2014, _xlfn.IFS(E439=1, VLOOKUP(H439, Wage_Info!$B$2:$AD$55, 2, FALSE), E439=2, VLOOKUP(H439, Wage_Info!$B$2:$AD$55, 3, FALSE), E439=3, VLOOKUP(H439, Wage_Info!$B$2:$AD$55, 4, FALSE), E439=4, VLOOKUP(H439, Wage_Info!$B$2:$AD$55, 5, FALSE)), C439=2015, _xlfn.IFS(E439=1, VLOOKUP(H439, Wage_Info!$B$2:$AD$55, 6, FALSE), E439=2, VLOOKUP(H439, Wage_Info!$B$2:$AD$55, 7, FALSE), E439=3, VLOOKUP(H439, Wage_Info!$B$2:$AD$55, 8, FALSE), E439=4, VLOOKUP(H439, Wage_Info!$B$2:$AD$55, 9, FALSE)), C439=2016, _xlfn.IFS(E439=1, VLOOKUP(H439, Wage_Info!$B$2:$AD$55, 10, FALSE), E439=2, VLOOKUP(H439, Wage_Info!$B$2:$AD$55, 11, FALSE), E439=3, VLOOKUP(H439, Wage_Info!$B$2:$AD$55, 12, FALSE), E439=4, VLOOKUP(H439, Wage_Info!$B$2:$AD$55, 13, FALSE)), C439=2017, _xlfn.IFS(E439=1, VLOOKUP(H439, Wage_Info!$B$2:$AD$55, 14, FALSE), E439=2, VLOOKUP(H439, Wage_Info!$B$2:$AD$55, 15, FALSE)))</f>
        <v>#N/A</v>
      </c>
      <c r="Z439" s="8" t="e">
        <f>_xlfn.IFS(C439=2014, _xlfn.IFS(E439=1, VLOOKUP(H439, Wage_Info!$B$2:$AD$55, 16, FALSE), E439=2, VLOOKUP(H439, Wage_Info!$B$2:$AD$55, 17, FALSE), E439=3, VLOOKUP(H439, Wage_Info!$B$2:$AD$55, 18, FALSE), E439=4, VLOOKUP(H439, Wage_Info!$B$2:$AD$55, 19, FALSE)), C439=2015, _xlfn.IFS(E439=1, VLOOKUP(H439, Wage_Info!$B$2:$AD$55, 20, FALSE), E439=2, VLOOKUP(H439, Wage_Info!$B$2:$AD$55, 21, FALSE), E439=3, VLOOKUP(H439, Wage_Info!$B$2:$AD$55, 22, FALSE), E439=4, VLOOKUP(H439, Wage_Info!$B$2:$AD$55, 23, FALSE)), C439=2016, _xlfn.IFS(E439=1, VLOOKUP(H439, Wage_Info!$B$2:$AD$55, 24, FALSE), E439=2, VLOOKUP(H439, Wage_Info!$B$2:$AD$55, 25, FALSE), E439=3, VLOOKUP(H439, Wage_Info!$B$2:$AD$55, 26, FALSE), E439=4, VLOOKUP(H439, Wage_Info!$B$2:$AD$55, 27, FALSE)), C439=2017, _xlfn.IFS(E439=1, VLOOKUP(H439, Wage_Info!$B$2:$AD$55, 28, FALSE), E439=2, VLOOKUP(H439, Wage_Info!$B$2:$AD$55, 29, FALSE)))</f>
        <v>#N/A</v>
      </c>
      <c r="AA439" s="16" t="e">
        <f t="shared" si="52"/>
        <v>#N/A</v>
      </c>
      <c r="AB439">
        <f>Key!C306</f>
        <v>1</v>
      </c>
      <c r="AC439">
        <f t="shared" si="53"/>
        <v>0</v>
      </c>
      <c r="AD439">
        <f t="shared" si="54"/>
        <v>0</v>
      </c>
      <c r="AE439">
        <f t="shared" si="55"/>
        <v>0</v>
      </c>
    </row>
    <row r="440" spans="1:31" x14ac:dyDescent="0.3">
      <c r="A440">
        <v>307</v>
      </c>
      <c r="B440">
        <v>126</v>
      </c>
      <c r="E440" t="e">
        <f t="shared" si="48"/>
        <v>#N/A</v>
      </c>
      <c r="F440">
        <v>2017</v>
      </c>
      <c r="G440" t="s">
        <v>187</v>
      </c>
      <c r="H440" s="13">
        <f>VALUE(IF(G440="foreign",53,SUBSTITUTE(G440,G440,VLOOKUP(G440,Key!$F$2:$G$55,2,))))</f>
        <v>53</v>
      </c>
      <c r="I440" t="s">
        <v>187</v>
      </c>
      <c r="J440">
        <f>VALUE(_xlfn.IFS(I440="foreign",53,I440="fictional",54,NOT(OR(I440="foreign",I440="fictional")),SUBSTITUTE(I440,I440,VLOOKUP(I440,Key!$F$2:$G$55,2,))))</f>
        <v>53</v>
      </c>
      <c r="K440">
        <f t="shared" si="49"/>
        <v>1</v>
      </c>
      <c r="L440">
        <f>VLOOKUP(H440, Key!$G$2:$J$54, 2)</f>
        <v>0</v>
      </c>
      <c r="M440">
        <f>VLOOKUP(J440, Key!$G$2:$J$54, 2)</f>
        <v>0</v>
      </c>
      <c r="N440">
        <f>VLOOKUP("*"&amp;G440&amp;"*",Key!$M$2:$N$6,2,FALSE)</f>
        <v>0</v>
      </c>
      <c r="O440">
        <f>VLOOKUP("*"&amp;G440&amp;"*",Key!$Q$2:$R$11,2,FALSE)</f>
        <v>0</v>
      </c>
      <c r="P440">
        <v>1508</v>
      </c>
      <c r="R440" t="s">
        <v>175</v>
      </c>
      <c r="S440">
        <f>VLOOKUP(R440, Key!$T$2:$U$27, 2, FALSE)</f>
        <v>2</v>
      </c>
      <c r="T440">
        <f t="shared" si="50"/>
        <v>0</v>
      </c>
      <c r="U440">
        <f>_xlfn.IFS(F440=2017, VLOOKUP(H440, 'State Pop'!$B$2:$F$55,5),F440=2016, VLOOKUP(H440, 'State Pop'!$B$2:$F$55,4), F440=2015, VLOOKUP(H440, 'State Pop'!$B$2:$F$55,3), F440=2014, VLOOKUP(H440, 'State Pop'!$B$2:$F$55,2))</f>
        <v>0</v>
      </c>
      <c r="V440" t="e">
        <f>_xlfn.IFS(C449=2014, _xlfn.IFS(D449=1, VLOOKUP(H440, Film_Workers!$B$2:$AR$55, 2, FALSE), D449=2, VLOOKUP(H440, Film_Workers!$B$2:$AR$55, 3, FALSE), D449=3, VLOOKUP(H440, Film_Workers!$B$2:$AR$55, 4, FALSE), D449=4, VLOOKUP(H440, Film_Workers!$B$2:$AR$55, 5, FALSE), D449=5, VLOOKUP(H440, Film_Workers!$B$2:$AR$55, 6, FALSE), D449=6, VLOOKUP(H440, Film_Workers!$B$2:$AR$55, 7, FALSE), D449=7, VLOOKUP(H440, Film_Workers!$B$2:$AR$55, 8, FALSE), D449=8, VLOOKUP(H440, Film_Workers!$B$2:$AR$55, 9, FALSE), D449=9, VLOOKUP(H440, Film_Workers!$B$2:$AR$55, 10, FALSE), D449=10, VLOOKUP(H440, Film_Workers!$B$2:$AR$55, 11, FALSE), D449=11, VLOOKUP(H440, Film_Workers!$B$2:$AR$55, 12, FALSE), D449=12, VLOOKUP(H440, Film_Workers!$B$2:$AR$55, 13, FALSE)), C449=2015, _xlfn.IFS(D449=1, VLOOKUP(H440, Film_Workers!$B$2:$AR$55, 14, FALSE), D449=2, VLOOKUP(H440, Film_Workers!$B$2:$AR$55, 15, FALSE), D449=3, VLOOKUP(H440, Film_Workers!$B$2:$AR$55, 16, FALSE), D449=4, VLOOKUP(H440, Film_Workers!$B$2:$AR$55, 17, FALSE), D449=5, VLOOKUP(H440, Film_Workers!$B$2:$AR$55, 18, FALSE), D449=6, VLOOKUP(H440, Film_Workers!$B$2:$AR$55, 19, FALSE), D449=7, VLOOKUP(H440, Film_Workers!$B$2:$AR$55, 20, FALSE), D449=8, VLOOKUP(H440, Film_Workers!$B$2:$AR$55, 21, FALSE), D449=9, VLOOKUP(H440, Film_Workers!$B$2:$AR$55, 22, FALSE), D449=10, VLOOKUP(H440, Film_Workers!$B$2:$AR$55, 23, FALSE), D449=11, VLOOKUP(H440, Film_Workers!$B$2:$AR$55, 24, FALSE), D449=12, VLOOKUP(H440, Film_Workers!$B$2:$AR$55, 25, FALSE)), C449=2016, _xlfn.IFS(D449=1, VLOOKUP(H440, Film_Workers!$B$2:$AR$55, 26, FALSE), D449=2, VLOOKUP(H440, Film_Workers!$B$2:$AR$55, 27, FALSE), D449=3, VLOOKUP(H440, Film_Workers!$B$2:$AR$55, 28, FALSE), D449=4, VLOOKUP(H440, Film_Workers!$B$2:$AR$55, 29, FALSE), D449=5, VLOOKUP(H440, Film_Workers!$B$2:$AR$55, 30, FALSE), D449=6, VLOOKUP(H440, Film_Workers!$B$2:$AR$55, 31, FALSE), D449=7, VLOOKUP(H440, Film_Workers!$B$2:$AR$55, 32, FALSE), D449=8, VLOOKUP(H440, Film_Workers!$B$2:$AR$55, 33, FALSE), D449=9, VLOOKUP(H440, Film_Workers!$B$2:$AR$55, 34, FALSE), D449=10, VLOOKUP(H440, Film_Workers!$B$2:$AR$55, 35, FALSE), D449=11, VLOOKUP(H440, Film_Workers!$B$2:$AR$55, 36, FALSE), D449=12, VLOOKUP(H440, Film_Workers!$B$2:$AR$55, 37, FALSE)), C449=2017, _xlfn.IFS(D449=1, VLOOKUP(H440, Film_Workers!$B$2:$AR$55, 38, FALSE), D449=2, VLOOKUP(H440, Film_Workers!$B$2:$AR$55, 39, FALSE), D449=3, VLOOKUP(H440, Film_Workers!$B$2:$AR$55, 40, FALSE), D449=4, VLOOKUP(H440, Film_Workers!$B$2:$AR$55, 41, FALSE), D449=5, VLOOKUP(H440, Film_Workers!$B$2:$AR$55, 42, FALSE), D449=6, VLOOKUP(H440, Film_Workers!$B$2:$AR$55, 43)))</f>
        <v>#N/A</v>
      </c>
      <c r="W440" t="e">
        <f>_xlfn.IFS(C440=2014, _xlfn.IFS(D440=1, VLOOKUP(H440, Priv_Workers!$B$2:$AR$55, 2, FALSE), D440=2, VLOOKUP(H440, Priv_Workers!$B$2:$AR$55, 3, FALSE), D440=3, VLOOKUP(H440, Priv_Workers!$B$2:$AR$55, 4, FALSE), D440=4, VLOOKUP(H440, Priv_Workers!$B$2:$AR$55, 5, FALSE), D440=5, VLOOKUP(H440, Priv_Workers!$B$2:$AR$55, 6, FALSE), D440=6, VLOOKUP(H440, Priv_Workers!$B$2:$AR$55, 7, FALSE), D440=7, VLOOKUP(H440, Priv_Workers!$B$2:$AR$55, 8, FALSE), D440=8, VLOOKUP(H440, Priv_Workers!$B$2:$AR$55, 9, FALSE), D440=9, VLOOKUP(H440, Priv_Workers!$B$2:$AR$55, 10, FALSE), D440=10, VLOOKUP(H440, Priv_Workers!$B$2:$AR$55, 11, FALSE), D440=11, VLOOKUP(H440, Priv_Workers!$B$2:$AR$55, 12, FALSE), D440=12, VLOOKUP(H440, Priv_Workers!$B$2:$AR$55, 13, FALSE)), C440=2015, _xlfn.IFS(D440=1, VLOOKUP(H440, Priv_Workers!$B$2:$AR$55, 14, FALSE), D440=2, VLOOKUP(H440, Priv_Workers!$B$2:$AR$55, 15, FALSE), D440=3, VLOOKUP(H440, Priv_Workers!$B$2:$AR$55, 16, FALSE), D440=4, VLOOKUP(H440, Priv_Workers!$B$2:$AR$55, 17, FALSE), D440=5, VLOOKUP(H440, Priv_Workers!$B$2:$AR$55, 18, FALSE), D440=6, VLOOKUP(H440, Priv_Workers!$B$2:$AR$55, 19, FALSE), D440=7, VLOOKUP(H440, Priv_Workers!$B$2:$AR$55, 20, FALSE), D440=8, VLOOKUP(H440, Priv_Workers!$B$2:$AR$55, 21, FALSE), D440=9, VLOOKUP(H440, Priv_Workers!$B$2:$AR$55, 22, FALSE), D440=10, VLOOKUP(H440, Priv_Workers!$B$2:$AR$55, 23, FALSE), D440=11, VLOOKUP(H440, Priv_Workers!$B$2:$AR$55, 24, FALSE), D440=12, VLOOKUP(H440, Priv_Workers!$B$2:$AR$55, 25, FALSE)), C440=2016, _xlfn.IFS(D440=1, VLOOKUP(H440, Priv_Workers!$B$2:$AR$55, 26, FALSE), D440=2, VLOOKUP(H440, Priv_Workers!$B$2:$AR$55, 27, FALSE), D440=3, VLOOKUP(H440, Priv_Workers!$B$2:$AR$55, 28, FALSE), D440=4, VLOOKUP(H440, Priv_Workers!$B$2:$AR$55, 29, FALSE), D440=5, VLOOKUP(H440, Priv_Workers!$B$2:$AR$55, 30, FALSE), D440=6, VLOOKUP(H440, Priv_Workers!$B$2:$AR$55, 31, FALSE), D440=7, VLOOKUP(H440, Priv_Workers!$B$2:$AR$55, 32, FALSE), D440=8, VLOOKUP(H440, Priv_Workers!$B$2:$AR$55, 33, FALSE), D440=9, VLOOKUP(H440, Priv_Workers!$B$2:$AR$55, 34, FALSE), D440=10, VLOOKUP(H440, Priv_Workers!$B$2:$AR$55, 35, FALSE), D440=11, VLOOKUP(H440, Priv_Workers!$B$2:$AR$55, 36, FALSE), D440=12, VLOOKUP(H440, Priv_Workers!$B$2:$AR$55, 37, FALSE)), C440=2017, _xlfn.IFS(D440=1, VLOOKUP(H440, Priv_Workers!$B$2:$AR$55, 38, FALSE), D440=2, VLOOKUP(H440, Priv_Workers!$B$2:$AR$55, 39, FALSE), D440=3, VLOOKUP(H440, Priv_Workers!$B$2:$AR$55, 40, FALSE), D440=4, VLOOKUP(H440, Priv_Workers!$B$2:$AR$55, 41, FALSE), D440=5, VLOOKUP(H440, Priv_Workers!$B$2:$AR$55, 42, FALSE), D440=6, VLOOKUP(H440, Priv_Workers!$B$2:$AR$55, 43)))</f>
        <v>#N/A</v>
      </c>
      <c r="X440" s="15" t="e">
        <f t="shared" si="51"/>
        <v>#N/A</v>
      </c>
      <c r="Y440" s="8" t="e">
        <f>_xlfn.IFS(C440=2014, _xlfn.IFS(E440=1, VLOOKUP(H440, Wage_Info!$B$2:$AD$55, 2, FALSE), E440=2, VLOOKUP(H440, Wage_Info!$B$2:$AD$55, 3, FALSE), E440=3, VLOOKUP(H440, Wage_Info!$B$2:$AD$55, 4, FALSE), E440=4, VLOOKUP(H440, Wage_Info!$B$2:$AD$55, 5, FALSE)), C440=2015, _xlfn.IFS(E440=1, VLOOKUP(H440, Wage_Info!$B$2:$AD$55, 6, FALSE), E440=2, VLOOKUP(H440, Wage_Info!$B$2:$AD$55, 7, FALSE), E440=3, VLOOKUP(H440, Wage_Info!$B$2:$AD$55, 8, FALSE), E440=4, VLOOKUP(H440, Wage_Info!$B$2:$AD$55, 9, FALSE)), C440=2016, _xlfn.IFS(E440=1, VLOOKUP(H440, Wage_Info!$B$2:$AD$55, 10, FALSE), E440=2, VLOOKUP(H440, Wage_Info!$B$2:$AD$55, 11, FALSE), E440=3, VLOOKUP(H440, Wage_Info!$B$2:$AD$55, 12, FALSE), E440=4, VLOOKUP(H440, Wage_Info!$B$2:$AD$55, 13, FALSE)), C440=2017, _xlfn.IFS(E440=1, VLOOKUP(H440, Wage_Info!$B$2:$AD$55, 14, FALSE), E440=2, VLOOKUP(H440, Wage_Info!$B$2:$AD$55, 15, FALSE)))</f>
        <v>#N/A</v>
      </c>
      <c r="Z440" s="8" t="e">
        <f>_xlfn.IFS(C440=2014, _xlfn.IFS(E440=1, VLOOKUP(H440, Wage_Info!$B$2:$AD$55, 16, FALSE), E440=2, VLOOKUP(H440, Wage_Info!$B$2:$AD$55, 17, FALSE), E440=3, VLOOKUP(H440, Wage_Info!$B$2:$AD$55, 18, FALSE), E440=4, VLOOKUP(H440, Wage_Info!$B$2:$AD$55, 19, FALSE)), C440=2015, _xlfn.IFS(E440=1, VLOOKUP(H440, Wage_Info!$B$2:$AD$55, 20, FALSE), E440=2, VLOOKUP(H440, Wage_Info!$B$2:$AD$55, 21, FALSE), E440=3, VLOOKUP(H440, Wage_Info!$B$2:$AD$55, 22, FALSE), E440=4, VLOOKUP(H440, Wage_Info!$B$2:$AD$55, 23, FALSE)), C440=2016, _xlfn.IFS(E440=1, VLOOKUP(H440, Wage_Info!$B$2:$AD$55, 24, FALSE), E440=2, VLOOKUP(H440, Wage_Info!$B$2:$AD$55, 25, FALSE), E440=3, VLOOKUP(H440, Wage_Info!$B$2:$AD$55, 26, FALSE), E440=4, VLOOKUP(H440, Wage_Info!$B$2:$AD$55, 27, FALSE)), C440=2017, _xlfn.IFS(E440=1, VLOOKUP(H440, Wage_Info!$B$2:$AD$55, 28, FALSE), E440=2, VLOOKUP(H440, Wage_Info!$B$2:$AD$55, 29, FALSE)))</f>
        <v>#N/A</v>
      </c>
      <c r="AA440" s="16" t="e">
        <f t="shared" si="52"/>
        <v>#N/A</v>
      </c>
      <c r="AB440">
        <f>Key!C308</f>
        <v>1</v>
      </c>
      <c r="AC440">
        <f t="shared" si="53"/>
        <v>0</v>
      </c>
      <c r="AD440">
        <f t="shared" si="54"/>
        <v>0</v>
      </c>
      <c r="AE440">
        <f t="shared" si="55"/>
        <v>0</v>
      </c>
    </row>
    <row r="441" spans="1:31" x14ac:dyDescent="0.3">
      <c r="A441">
        <v>314</v>
      </c>
      <c r="B441">
        <v>133</v>
      </c>
      <c r="E441" t="e">
        <f t="shared" si="48"/>
        <v>#N/A</v>
      </c>
      <c r="F441">
        <v>2017</v>
      </c>
      <c r="G441" t="s">
        <v>184</v>
      </c>
      <c r="H441" s="13">
        <f>VALUE(IF(G441="foreign",53,SUBSTITUTE(G441,G441,VLOOKUP(G441,Key!$F$2:$G$55,2,))))</f>
        <v>5</v>
      </c>
      <c r="I441" t="s">
        <v>216</v>
      </c>
      <c r="J441">
        <f>VALUE(_xlfn.IFS(I441="foreign",53,I441="fictional",54,NOT(OR(I441="foreign",I441="fictional")),SUBSTITUTE(I441,I441,VLOOKUP(I441,Key!$F$2:$G$55,2,))))</f>
        <v>54</v>
      </c>
      <c r="K441">
        <f t="shared" si="49"/>
        <v>0</v>
      </c>
      <c r="L441">
        <f>VLOOKUP(H441, Key!$G$2:$J$54, 2)</f>
        <v>3</v>
      </c>
      <c r="M441">
        <f>VLOOKUP(J441, Key!$G$2:$J$54, 2)</f>
        <v>0</v>
      </c>
      <c r="N441">
        <f>VLOOKUP("*"&amp;G441&amp;"*",Key!$M$2:$N$6,2,FALSE)</f>
        <v>4</v>
      </c>
      <c r="O441">
        <f>VLOOKUP("*"&amp;G441&amp;"*",Key!$Q$2:$R$11,2,FALSE)</f>
        <v>6</v>
      </c>
      <c r="P441">
        <v>1203</v>
      </c>
      <c r="Q441" s="8">
        <v>13000000</v>
      </c>
      <c r="R441" t="s">
        <v>215</v>
      </c>
      <c r="S441">
        <f>VLOOKUP(R441, Key!$T$2:$U$27, 2, FALSE)</f>
        <v>7</v>
      </c>
      <c r="T441">
        <f t="shared" si="50"/>
        <v>1</v>
      </c>
      <c r="U441">
        <f>_xlfn.IFS(F441=2017, VLOOKUP(H441, 'State Pop'!$B$2:$F$55,5),F441=2016, VLOOKUP(H441, 'State Pop'!$B$2:$F$55,4), F441=2015, VLOOKUP(H441, 'State Pop'!$B$2:$F$55,3), F441=2014, VLOOKUP(H441, 'State Pop'!$B$2:$F$55,2))</f>
        <v>39536653</v>
      </c>
      <c r="V441" t="e">
        <f>_xlfn.IFS(C450=2014, _xlfn.IFS(D450=1, VLOOKUP(H441, Film_Workers!$B$2:$AR$55, 2, FALSE), D450=2, VLOOKUP(H441, Film_Workers!$B$2:$AR$55, 3, FALSE), D450=3, VLOOKUP(H441, Film_Workers!$B$2:$AR$55, 4, FALSE), D450=4, VLOOKUP(H441, Film_Workers!$B$2:$AR$55, 5, FALSE), D450=5, VLOOKUP(H441, Film_Workers!$B$2:$AR$55, 6, FALSE), D450=6, VLOOKUP(H441, Film_Workers!$B$2:$AR$55, 7, FALSE), D450=7, VLOOKUP(H441, Film_Workers!$B$2:$AR$55, 8, FALSE), D450=8, VLOOKUP(H441, Film_Workers!$B$2:$AR$55, 9, FALSE), D450=9, VLOOKUP(H441, Film_Workers!$B$2:$AR$55, 10, FALSE), D450=10, VLOOKUP(H441, Film_Workers!$B$2:$AR$55, 11, FALSE), D450=11, VLOOKUP(H441, Film_Workers!$B$2:$AR$55, 12, FALSE), D450=12, VLOOKUP(H441, Film_Workers!$B$2:$AR$55, 13, FALSE)), C450=2015, _xlfn.IFS(D450=1, VLOOKUP(H441, Film_Workers!$B$2:$AR$55, 14, FALSE), D450=2, VLOOKUP(H441, Film_Workers!$B$2:$AR$55, 15, FALSE), D450=3, VLOOKUP(H441, Film_Workers!$B$2:$AR$55, 16, FALSE), D450=4, VLOOKUP(H441, Film_Workers!$B$2:$AR$55, 17, FALSE), D450=5, VLOOKUP(H441, Film_Workers!$B$2:$AR$55, 18, FALSE), D450=6, VLOOKUP(H441, Film_Workers!$B$2:$AR$55, 19, FALSE), D450=7, VLOOKUP(H441, Film_Workers!$B$2:$AR$55, 20, FALSE), D450=8, VLOOKUP(H441, Film_Workers!$B$2:$AR$55, 21, FALSE), D450=9, VLOOKUP(H441, Film_Workers!$B$2:$AR$55, 22, FALSE), D450=10, VLOOKUP(H441, Film_Workers!$B$2:$AR$55, 23, FALSE), D450=11, VLOOKUP(H441, Film_Workers!$B$2:$AR$55, 24, FALSE), D450=12, VLOOKUP(H441, Film_Workers!$B$2:$AR$55, 25, FALSE)), C450=2016, _xlfn.IFS(D450=1, VLOOKUP(H441, Film_Workers!$B$2:$AR$55, 26, FALSE), D450=2, VLOOKUP(H441, Film_Workers!$B$2:$AR$55, 27, FALSE), D450=3, VLOOKUP(H441, Film_Workers!$B$2:$AR$55, 28, FALSE), D450=4, VLOOKUP(H441, Film_Workers!$B$2:$AR$55, 29, FALSE), D450=5, VLOOKUP(H441, Film_Workers!$B$2:$AR$55, 30, FALSE), D450=6, VLOOKUP(H441, Film_Workers!$B$2:$AR$55, 31, FALSE), D450=7, VLOOKUP(H441, Film_Workers!$B$2:$AR$55, 32, FALSE), D450=8, VLOOKUP(H441, Film_Workers!$B$2:$AR$55, 33, FALSE), D450=9, VLOOKUP(H441, Film_Workers!$B$2:$AR$55, 34, FALSE), D450=10, VLOOKUP(H441, Film_Workers!$B$2:$AR$55, 35, FALSE), D450=11, VLOOKUP(H441, Film_Workers!$B$2:$AR$55, 36, FALSE), D450=12, VLOOKUP(H441, Film_Workers!$B$2:$AR$55, 37, FALSE)), C450=2017, _xlfn.IFS(D450=1, VLOOKUP(H441, Film_Workers!$B$2:$AR$55, 38, FALSE), D450=2, VLOOKUP(H441, Film_Workers!$B$2:$AR$55, 39, FALSE), D450=3, VLOOKUP(H441, Film_Workers!$B$2:$AR$55, 40, FALSE), D450=4, VLOOKUP(H441, Film_Workers!$B$2:$AR$55, 41, FALSE), D450=5, VLOOKUP(H441, Film_Workers!$B$2:$AR$55, 42, FALSE), D450=6, VLOOKUP(H441, Film_Workers!$B$2:$AR$55, 43)))</f>
        <v>#N/A</v>
      </c>
      <c r="W441" t="e">
        <f>_xlfn.IFS(C441=2014, _xlfn.IFS(D441=1, VLOOKUP(H441, Priv_Workers!$B$2:$AR$55, 2, FALSE), D441=2, VLOOKUP(H441, Priv_Workers!$B$2:$AR$55, 3, FALSE), D441=3, VLOOKUP(H441, Priv_Workers!$B$2:$AR$55, 4, FALSE), D441=4, VLOOKUP(H441, Priv_Workers!$B$2:$AR$55, 5, FALSE), D441=5, VLOOKUP(H441, Priv_Workers!$B$2:$AR$55, 6, FALSE), D441=6, VLOOKUP(H441, Priv_Workers!$B$2:$AR$55, 7, FALSE), D441=7, VLOOKUP(H441, Priv_Workers!$B$2:$AR$55, 8, FALSE), D441=8, VLOOKUP(H441, Priv_Workers!$B$2:$AR$55, 9, FALSE), D441=9, VLOOKUP(H441, Priv_Workers!$B$2:$AR$55, 10, FALSE), D441=10, VLOOKUP(H441, Priv_Workers!$B$2:$AR$55, 11, FALSE), D441=11, VLOOKUP(H441, Priv_Workers!$B$2:$AR$55, 12, FALSE), D441=12, VLOOKUP(H441, Priv_Workers!$B$2:$AR$55, 13, FALSE)), C441=2015, _xlfn.IFS(D441=1, VLOOKUP(H441, Priv_Workers!$B$2:$AR$55, 14, FALSE), D441=2, VLOOKUP(H441, Priv_Workers!$B$2:$AR$55, 15, FALSE), D441=3, VLOOKUP(H441, Priv_Workers!$B$2:$AR$55, 16, FALSE), D441=4, VLOOKUP(H441, Priv_Workers!$B$2:$AR$55, 17, FALSE), D441=5, VLOOKUP(H441, Priv_Workers!$B$2:$AR$55, 18, FALSE), D441=6, VLOOKUP(H441, Priv_Workers!$B$2:$AR$55, 19, FALSE), D441=7, VLOOKUP(H441, Priv_Workers!$B$2:$AR$55, 20, FALSE), D441=8, VLOOKUP(H441, Priv_Workers!$B$2:$AR$55, 21, FALSE), D441=9, VLOOKUP(H441, Priv_Workers!$B$2:$AR$55, 22, FALSE), D441=10, VLOOKUP(H441, Priv_Workers!$B$2:$AR$55, 23, FALSE), D441=11, VLOOKUP(H441, Priv_Workers!$B$2:$AR$55, 24, FALSE), D441=12, VLOOKUP(H441, Priv_Workers!$B$2:$AR$55, 25, FALSE)), C441=2016, _xlfn.IFS(D441=1, VLOOKUP(H441, Priv_Workers!$B$2:$AR$55, 26, FALSE), D441=2, VLOOKUP(H441, Priv_Workers!$B$2:$AR$55, 27, FALSE), D441=3, VLOOKUP(H441, Priv_Workers!$B$2:$AR$55, 28, FALSE), D441=4, VLOOKUP(H441, Priv_Workers!$B$2:$AR$55, 29, FALSE), D441=5, VLOOKUP(H441, Priv_Workers!$B$2:$AR$55, 30, FALSE), D441=6, VLOOKUP(H441, Priv_Workers!$B$2:$AR$55, 31, FALSE), D441=7, VLOOKUP(H441, Priv_Workers!$B$2:$AR$55, 32, FALSE), D441=8, VLOOKUP(H441, Priv_Workers!$B$2:$AR$55, 33, FALSE), D441=9, VLOOKUP(H441, Priv_Workers!$B$2:$AR$55, 34, FALSE), D441=10, VLOOKUP(H441, Priv_Workers!$B$2:$AR$55, 35, FALSE), D441=11, VLOOKUP(H441, Priv_Workers!$B$2:$AR$55, 36, FALSE), D441=12, VLOOKUP(H441, Priv_Workers!$B$2:$AR$55, 37, FALSE)), C441=2017, _xlfn.IFS(D441=1, VLOOKUP(H441, Priv_Workers!$B$2:$AR$55, 38, FALSE), D441=2, VLOOKUP(H441, Priv_Workers!$B$2:$AR$55, 39, FALSE), D441=3, VLOOKUP(H441, Priv_Workers!$B$2:$AR$55, 40, FALSE), D441=4, VLOOKUP(H441, Priv_Workers!$B$2:$AR$55, 41, FALSE), D441=5, VLOOKUP(H441, Priv_Workers!$B$2:$AR$55, 42, FALSE), D441=6, VLOOKUP(H441, Priv_Workers!$B$2:$AR$55, 43)))</f>
        <v>#N/A</v>
      </c>
      <c r="X441" s="15" t="e">
        <f t="shared" si="51"/>
        <v>#N/A</v>
      </c>
      <c r="Y441" s="8" t="e">
        <f>_xlfn.IFS(C441=2014, _xlfn.IFS(E441=1, VLOOKUP(H441, Wage_Info!$B$2:$AD$55, 2, FALSE), E441=2, VLOOKUP(H441, Wage_Info!$B$2:$AD$55, 3, FALSE), E441=3, VLOOKUP(H441, Wage_Info!$B$2:$AD$55, 4, FALSE), E441=4, VLOOKUP(H441, Wage_Info!$B$2:$AD$55, 5, FALSE)), C441=2015, _xlfn.IFS(E441=1, VLOOKUP(H441, Wage_Info!$B$2:$AD$55, 6, FALSE), E441=2, VLOOKUP(H441, Wage_Info!$B$2:$AD$55, 7, FALSE), E441=3, VLOOKUP(H441, Wage_Info!$B$2:$AD$55, 8, FALSE), E441=4, VLOOKUP(H441, Wage_Info!$B$2:$AD$55, 9, FALSE)), C441=2016, _xlfn.IFS(E441=1, VLOOKUP(H441, Wage_Info!$B$2:$AD$55, 10, FALSE), E441=2, VLOOKUP(H441, Wage_Info!$B$2:$AD$55, 11, FALSE), E441=3, VLOOKUP(H441, Wage_Info!$B$2:$AD$55, 12, FALSE), E441=4, VLOOKUP(H441, Wage_Info!$B$2:$AD$55, 13, FALSE)), C441=2017, _xlfn.IFS(E441=1, VLOOKUP(H441, Wage_Info!$B$2:$AD$55, 14, FALSE), E441=2, VLOOKUP(H441, Wage_Info!$B$2:$AD$55, 15, FALSE)))</f>
        <v>#N/A</v>
      </c>
      <c r="Z441" s="8" t="e">
        <f>_xlfn.IFS(C441=2014, _xlfn.IFS(E441=1, VLOOKUP(H441, Wage_Info!$B$2:$AD$55, 16, FALSE), E441=2, VLOOKUP(H441, Wage_Info!$B$2:$AD$55, 17, FALSE), E441=3, VLOOKUP(H441, Wage_Info!$B$2:$AD$55, 18, FALSE), E441=4, VLOOKUP(H441, Wage_Info!$B$2:$AD$55, 19, FALSE)), C441=2015, _xlfn.IFS(E441=1, VLOOKUP(H441, Wage_Info!$B$2:$AD$55, 20, FALSE), E441=2, VLOOKUP(H441, Wage_Info!$B$2:$AD$55, 21, FALSE), E441=3, VLOOKUP(H441, Wage_Info!$B$2:$AD$55, 22, FALSE), E441=4, VLOOKUP(H441, Wage_Info!$B$2:$AD$55, 23, FALSE)), C441=2016, _xlfn.IFS(E441=1, VLOOKUP(H441, Wage_Info!$B$2:$AD$55, 24, FALSE), E441=2, VLOOKUP(H441, Wage_Info!$B$2:$AD$55, 25, FALSE), E441=3, VLOOKUP(H441, Wage_Info!$B$2:$AD$55, 26, FALSE), E441=4, VLOOKUP(H441, Wage_Info!$B$2:$AD$55, 27, FALSE)), C441=2017, _xlfn.IFS(E441=1, VLOOKUP(H441, Wage_Info!$B$2:$AD$55, 28, FALSE), E441=2, VLOOKUP(H441, Wage_Info!$B$2:$AD$55, 29, FALSE)))</f>
        <v>#N/A</v>
      </c>
      <c r="AA441" s="16" t="e">
        <f t="shared" si="52"/>
        <v>#N/A</v>
      </c>
      <c r="AB441">
        <f>Key!C315</f>
        <v>1</v>
      </c>
      <c r="AC441">
        <f t="shared" si="53"/>
        <v>1</v>
      </c>
      <c r="AD441">
        <f t="shared" si="54"/>
        <v>0</v>
      </c>
      <c r="AE441">
        <f t="shared" si="55"/>
        <v>1</v>
      </c>
    </row>
    <row r="442" spans="1:31" x14ac:dyDescent="0.3">
      <c r="A442">
        <v>321</v>
      </c>
      <c r="B442">
        <v>1</v>
      </c>
      <c r="E442" t="e">
        <f t="shared" si="48"/>
        <v>#N/A</v>
      </c>
      <c r="F442">
        <v>2015</v>
      </c>
      <c r="G442" t="s">
        <v>184</v>
      </c>
      <c r="H442" s="13">
        <f>VALUE(IF(G442="foreign",53,SUBSTITUTE(G442,G442,VLOOKUP(G442,Key!$F$2:$G$55,2,))))</f>
        <v>5</v>
      </c>
      <c r="I442" t="s">
        <v>187</v>
      </c>
      <c r="J442">
        <f>VALUE(_xlfn.IFS(I442="foreign",53,I442="fictional",54,NOT(OR(I442="foreign",I442="fictional")),SUBSTITUTE(I442,I442,VLOOKUP(I442,Key!$F$2:$G$55,2,))))</f>
        <v>53</v>
      </c>
      <c r="K442">
        <f t="shared" si="49"/>
        <v>0</v>
      </c>
      <c r="L442">
        <f>VLOOKUP(H442, Key!$G$2:$J$54, 2)</f>
        <v>3</v>
      </c>
      <c r="M442">
        <f>VLOOKUP(J442, Key!$G$2:$J$54, 2)</f>
        <v>0</v>
      </c>
      <c r="N442">
        <f>VLOOKUP("*"&amp;G442&amp;"*",Key!$M$2:$N$6,2,FALSE)</f>
        <v>4</v>
      </c>
      <c r="O442">
        <f>VLOOKUP("*"&amp;G442&amp;"*",Key!$Q$2:$R$11,2,FALSE)</f>
        <v>6</v>
      </c>
      <c r="P442">
        <v>4311</v>
      </c>
      <c r="Q442" s="8">
        <v>74000000</v>
      </c>
      <c r="R442" t="s">
        <v>174</v>
      </c>
      <c r="S442">
        <f>VLOOKUP(R442, Key!$T$2:$U$27, 2, FALSE)</f>
        <v>1</v>
      </c>
      <c r="T442">
        <f t="shared" si="50"/>
        <v>0</v>
      </c>
      <c r="U442">
        <f>_xlfn.IFS(F442=2017, VLOOKUP(H442, 'State Pop'!$B$2:$F$55,5),F442=2016, VLOOKUP(H442, 'State Pop'!$B$2:$F$55,4), F442=2015, VLOOKUP(H442, 'State Pop'!$B$2:$F$55,3), F442=2014, VLOOKUP(H442, 'State Pop'!$B$2:$F$55,2))</f>
        <v>39032444</v>
      </c>
      <c r="V442" t="e">
        <f>_xlfn.IFS(C451=2014, _xlfn.IFS(D451=1, VLOOKUP(H442, Film_Workers!$B$2:$AR$55, 2, FALSE), D451=2, VLOOKUP(H442, Film_Workers!$B$2:$AR$55, 3, FALSE), D451=3, VLOOKUP(H442, Film_Workers!$B$2:$AR$55, 4, FALSE), D451=4, VLOOKUP(H442, Film_Workers!$B$2:$AR$55, 5, FALSE), D451=5, VLOOKUP(H442, Film_Workers!$B$2:$AR$55, 6, FALSE), D451=6, VLOOKUP(H442, Film_Workers!$B$2:$AR$55, 7, FALSE), D451=7, VLOOKUP(H442, Film_Workers!$B$2:$AR$55, 8, FALSE), D451=8, VLOOKUP(H442, Film_Workers!$B$2:$AR$55, 9, FALSE), D451=9, VLOOKUP(H442, Film_Workers!$B$2:$AR$55, 10, FALSE), D451=10, VLOOKUP(H442, Film_Workers!$B$2:$AR$55, 11, FALSE), D451=11, VLOOKUP(H442, Film_Workers!$B$2:$AR$55, 12, FALSE), D451=12, VLOOKUP(H442, Film_Workers!$B$2:$AR$55, 13, FALSE)), C451=2015, _xlfn.IFS(D451=1, VLOOKUP(H442, Film_Workers!$B$2:$AR$55, 14, FALSE), D451=2, VLOOKUP(H442, Film_Workers!$B$2:$AR$55, 15, FALSE), D451=3, VLOOKUP(H442, Film_Workers!$B$2:$AR$55, 16, FALSE), D451=4, VLOOKUP(H442, Film_Workers!$B$2:$AR$55, 17, FALSE), D451=5, VLOOKUP(H442, Film_Workers!$B$2:$AR$55, 18, FALSE), D451=6, VLOOKUP(H442, Film_Workers!$B$2:$AR$55, 19, FALSE), D451=7, VLOOKUP(H442, Film_Workers!$B$2:$AR$55, 20, FALSE), D451=8, VLOOKUP(H442, Film_Workers!$B$2:$AR$55, 21, FALSE), D451=9, VLOOKUP(H442, Film_Workers!$B$2:$AR$55, 22, FALSE), D451=10, VLOOKUP(H442, Film_Workers!$B$2:$AR$55, 23, FALSE), D451=11, VLOOKUP(H442, Film_Workers!$B$2:$AR$55, 24, FALSE), D451=12, VLOOKUP(H442, Film_Workers!$B$2:$AR$55, 25, FALSE)), C451=2016, _xlfn.IFS(D451=1, VLOOKUP(H442, Film_Workers!$B$2:$AR$55, 26, FALSE), D451=2, VLOOKUP(H442, Film_Workers!$B$2:$AR$55, 27, FALSE), D451=3, VLOOKUP(H442, Film_Workers!$B$2:$AR$55, 28, FALSE), D451=4, VLOOKUP(H442, Film_Workers!$B$2:$AR$55, 29, FALSE), D451=5, VLOOKUP(H442, Film_Workers!$B$2:$AR$55, 30, FALSE), D451=6, VLOOKUP(H442, Film_Workers!$B$2:$AR$55, 31, FALSE), D451=7, VLOOKUP(H442, Film_Workers!$B$2:$AR$55, 32, FALSE), D451=8, VLOOKUP(H442, Film_Workers!$B$2:$AR$55, 33, FALSE), D451=9, VLOOKUP(H442, Film_Workers!$B$2:$AR$55, 34, FALSE), D451=10, VLOOKUP(H442, Film_Workers!$B$2:$AR$55, 35, FALSE), D451=11, VLOOKUP(H442, Film_Workers!$B$2:$AR$55, 36, FALSE), D451=12, VLOOKUP(H442, Film_Workers!$B$2:$AR$55, 37, FALSE)), C451=2017, _xlfn.IFS(D451=1, VLOOKUP(H442, Film_Workers!$B$2:$AR$55, 38, FALSE), D451=2, VLOOKUP(H442, Film_Workers!$B$2:$AR$55, 39, FALSE), D451=3, VLOOKUP(H442, Film_Workers!$B$2:$AR$55, 40, FALSE), D451=4, VLOOKUP(H442, Film_Workers!$B$2:$AR$55, 41, FALSE), D451=5, VLOOKUP(H442, Film_Workers!$B$2:$AR$55, 42, FALSE), D451=6, VLOOKUP(H442, Film_Workers!$B$2:$AR$55, 43)))</f>
        <v>#N/A</v>
      </c>
      <c r="W442" t="e">
        <f>_xlfn.IFS(C442=2014, _xlfn.IFS(D442=1, VLOOKUP(H442, Priv_Workers!$B$2:$AR$55, 2, FALSE), D442=2, VLOOKUP(H442, Priv_Workers!$B$2:$AR$55, 3, FALSE), D442=3, VLOOKUP(H442, Priv_Workers!$B$2:$AR$55, 4, FALSE), D442=4, VLOOKUP(H442, Priv_Workers!$B$2:$AR$55, 5, FALSE), D442=5, VLOOKUP(H442, Priv_Workers!$B$2:$AR$55, 6, FALSE), D442=6, VLOOKUP(H442, Priv_Workers!$B$2:$AR$55, 7, FALSE), D442=7, VLOOKUP(H442, Priv_Workers!$B$2:$AR$55, 8, FALSE), D442=8, VLOOKUP(H442, Priv_Workers!$B$2:$AR$55, 9, FALSE), D442=9, VLOOKUP(H442, Priv_Workers!$B$2:$AR$55, 10, FALSE), D442=10, VLOOKUP(H442, Priv_Workers!$B$2:$AR$55, 11, FALSE), D442=11, VLOOKUP(H442, Priv_Workers!$B$2:$AR$55, 12, FALSE), D442=12, VLOOKUP(H442, Priv_Workers!$B$2:$AR$55, 13, FALSE)), C442=2015, _xlfn.IFS(D442=1, VLOOKUP(H442, Priv_Workers!$B$2:$AR$55, 14, FALSE), D442=2, VLOOKUP(H442, Priv_Workers!$B$2:$AR$55, 15, FALSE), D442=3, VLOOKUP(H442, Priv_Workers!$B$2:$AR$55, 16, FALSE), D442=4, VLOOKUP(H442, Priv_Workers!$B$2:$AR$55, 17, FALSE), D442=5, VLOOKUP(H442, Priv_Workers!$B$2:$AR$55, 18, FALSE), D442=6, VLOOKUP(H442, Priv_Workers!$B$2:$AR$55, 19, FALSE), D442=7, VLOOKUP(H442, Priv_Workers!$B$2:$AR$55, 20, FALSE), D442=8, VLOOKUP(H442, Priv_Workers!$B$2:$AR$55, 21, FALSE), D442=9, VLOOKUP(H442, Priv_Workers!$B$2:$AR$55, 22, FALSE), D442=10, VLOOKUP(H442, Priv_Workers!$B$2:$AR$55, 23, FALSE), D442=11, VLOOKUP(H442, Priv_Workers!$B$2:$AR$55, 24, FALSE), D442=12, VLOOKUP(H442, Priv_Workers!$B$2:$AR$55, 25, FALSE)), C442=2016, _xlfn.IFS(D442=1, VLOOKUP(H442, Priv_Workers!$B$2:$AR$55, 26, FALSE), D442=2, VLOOKUP(H442, Priv_Workers!$B$2:$AR$55, 27, FALSE), D442=3, VLOOKUP(H442, Priv_Workers!$B$2:$AR$55, 28, FALSE), D442=4, VLOOKUP(H442, Priv_Workers!$B$2:$AR$55, 29, FALSE), D442=5, VLOOKUP(H442, Priv_Workers!$B$2:$AR$55, 30, FALSE), D442=6, VLOOKUP(H442, Priv_Workers!$B$2:$AR$55, 31, FALSE), D442=7, VLOOKUP(H442, Priv_Workers!$B$2:$AR$55, 32, FALSE), D442=8, VLOOKUP(H442, Priv_Workers!$B$2:$AR$55, 33, FALSE), D442=9, VLOOKUP(H442, Priv_Workers!$B$2:$AR$55, 34, FALSE), D442=10, VLOOKUP(H442, Priv_Workers!$B$2:$AR$55, 35, FALSE), D442=11, VLOOKUP(H442, Priv_Workers!$B$2:$AR$55, 36, FALSE), D442=12, VLOOKUP(H442, Priv_Workers!$B$2:$AR$55, 37, FALSE)), C442=2017, _xlfn.IFS(D442=1, VLOOKUP(H442, Priv_Workers!$B$2:$AR$55, 38, FALSE), D442=2, VLOOKUP(H442, Priv_Workers!$B$2:$AR$55, 39, FALSE), D442=3, VLOOKUP(H442, Priv_Workers!$B$2:$AR$55, 40, FALSE), D442=4, VLOOKUP(H442, Priv_Workers!$B$2:$AR$55, 41, FALSE), D442=5, VLOOKUP(H442, Priv_Workers!$B$2:$AR$55, 42, FALSE), D442=6, VLOOKUP(H442, Priv_Workers!$B$2:$AR$55, 43)))</f>
        <v>#N/A</v>
      </c>
      <c r="X442" s="15" t="e">
        <f t="shared" si="51"/>
        <v>#N/A</v>
      </c>
      <c r="Y442" s="8" t="e">
        <f>_xlfn.IFS(C442=2014, _xlfn.IFS(E442=1, VLOOKUP(H442, Wage_Info!$B$2:$AD$55, 2, FALSE), E442=2, VLOOKUP(H442, Wage_Info!$B$2:$AD$55, 3, FALSE), E442=3, VLOOKUP(H442, Wage_Info!$B$2:$AD$55, 4, FALSE), E442=4, VLOOKUP(H442, Wage_Info!$B$2:$AD$55, 5, FALSE)), C442=2015, _xlfn.IFS(E442=1, VLOOKUP(H442, Wage_Info!$B$2:$AD$55, 6, FALSE), E442=2, VLOOKUP(H442, Wage_Info!$B$2:$AD$55, 7, FALSE), E442=3, VLOOKUP(H442, Wage_Info!$B$2:$AD$55, 8, FALSE), E442=4, VLOOKUP(H442, Wage_Info!$B$2:$AD$55, 9, FALSE)), C442=2016, _xlfn.IFS(E442=1, VLOOKUP(H442, Wage_Info!$B$2:$AD$55, 10, FALSE), E442=2, VLOOKUP(H442, Wage_Info!$B$2:$AD$55, 11, FALSE), E442=3, VLOOKUP(H442, Wage_Info!$B$2:$AD$55, 12, FALSE), E442=4, VLOOKUP(H442, Wage_Info!$B$2:$AD$55, 13, FALSE)), C442=2017, _xlfn.IFS(E442=1, VLOOKUP(H442, Wage_Info!$B$2:$AD$55, 14, FALSE), E442=2, VLOOKUP(H442, Wage_Info!$B$2:$AD$55, 15, FALSE)))</f>
        <v>#N/A</v>
      </c>
      <c r="Z442" s="8" t="e">
        <f>_xlfn.IFS(C442=2014, _xlfn.IFS(E442=1, VLOOKUP(H442, Wage_Info!$B$2:$AD$55, 16, FALSE), E442=2, VLOOKUP(H442, Wage_Info!$B$2:$AD$55, 17, FALSE), E442=3, VLOOKUP(H442, Wage_Info!$B$2:$AD$55, 18, FALSE), E442=4, VLOOKUP(H442, Wage_Info!$B$2:$AD$55, 19, FALSE)), C442=2015, _xlfn.IFS(E442=1, VLOOKUP(H442, Wage_Info!$B$2:$AD$55, 20, FALSE), E442=2, VLOOKUP(H442, Wage_Info!$B$2:$AD$55, 21, FALSE), E442=3, VLOOKUP(H442, Wage_Info!$B$2:$AD$55, 22, FALSE), E442=4, VLOOKUP(H442, Wage_Info!$B$2:$AD$55, 23, FALSE)), C442=2016, _xlfn.IFS(E442=1, VLOOKUP(H442, Wage_Info!$B$2:$AD$55, 24, FALSE), E442=2, VLOOKUP(H442, Wage_Info!$B$2:$AD$55, 25, FALSE), E442=3, VLOOKUP(H442, Wage_Info!$B$2:$AD$55, 26, FALSE), E442=4, VLOOKUP(H442, Wage_Info!$B$2:$AD$55, 27, FALSE)), C442=2017, _xlfn.IFS(E442=1, VLOOKUP(H442, Wage_Info!$B$2:$AD$55, 28, FALSE), E442=2, VLOOKUP(H442, Wage_Info!$B$2:$AD$55, 29, FALSE)))</f>
        <v>#N/A</v>
      </c>
      <c r="AA442" s="16" t="e">
        <f t="shared" si="52"/>
        <v>#N/A</v>
      </c>
      <c r="AB442">
        <f>Key!C322</f>
        <v>0</v>
      </c>
      <c r="AC442">
        <f t="shared" si="53"/>
        <v>1</v>
      </c>
      <c r="AD442">
        <f t="shared" si="54"/>
        <v>0</v>
      </c>
      <c r="AE442">
        <f t="shared" si="55"/>
        <v>1</v>
      </c>
    </row>
    <row r="443" spans="1:31" x14ac:dyDescent="0.3">
      <c r="A443">
        <v>325</v>
      </c>
      <c r="B443">
        <v>5</v>
      </c>
      <c r="E443" t="e">
        <f t="shared" si="48"/>
        <v>#N/A</v>
      </c>
      <c r="F443">
        <v>2015</v>
      </c>
      <c r="G443" t="s">
        <v>184</v>
      </c>
      <c r="H443" s="13">
        <f>VALUE(IF(G443="foreign",53,SUBSTITUTE(G443,G443,VLOOKUP(G443,Key!$F$2:$G$55,2,))))</f>
        <v>5</v>
      </c>
      <c r="I443" t="s">
        <v>216</v>
      </c>
      <c r="J443">
        <f>VALUE(_xlfn.IFS(I443="foreign",53,I443="fictional",54,NOT(OR(I443="foreign",I443="fictional")),SUBSTITUTE(I443,I443,VLOOKUP(I443,Key!$F$2:$G$55,2,))))</f>
        <v>54</v>
      </c>
      <c r="K443">
        <f t="shared" si="49"/>
        <v>0</v>
      </c>
      <c r="L443">
        <f>VLOOKUP(H443, Key!$G$2:$J$54, 2)</f>
        <v>3</v>
      </c>
      <c r="M443">
        <f>VLOOKUP(J443, Key!$G$2:$J$54, 2)</f>
        <v>0</v>
      </c>
      <c r="N443">
        <f>VLOOKUP("*"&amp;G443&amp;"*",Key!$M$2:$N$6,2,FALSE)</f>
        <v>4</v>
      </c>
      <c r="O443">
        <f>VLOOKUP("*"&amp;G443&amp;"*",Key!$Q$2:$R$11,2,FALSE)</f>
        <v>6</v>
      </c>
      <c r="P443">
        <v>4158</v>
      </c>
      <c r="Q443" s="8">
        <v>175000000</v>
      </c>
      <c r="R443" t="s">
        <v>175</v>
      </c>
      <c r="S443">
        <f>VLOOKUP(R443, Key!$T$2:$U$27, 2, FALSE)</f>
        <v>2</v>
      </c>
      <c r="T443">
        <f t="shared" si="50"/>
        <v>0</v>
      </c>
      <c r="U443">
        <f>_xlfn.IFS(F443=2017, VLOOKUP(H443, 'State Pop'!$B$2:$F$55,5),F443=2016, VLOOKUP(H443, 'State Pop'!$B$2:$F$55,4), F443=2015, VLOOKUP(H443, 'State Pop'!$B$2:$F$55,3), F443=2014, VLOOKUP(H443, 'State Pop'!$B$2:$F$55,2))</f>
        <v>39032444</v>
      </c>
      <c r="V443" t="e">
        <f>_xlfn.IFS(C452=2014, _xlfn.IFS(D452=1, VLOOKUP(H443, Film_Workers!$B$2:$AR$55, 2, FALSE), D452=2, VLOOKUP(H443, Film_Workers!$B$2:$AR$55, 3, FALSE), D452=3, VLOOKUP(H443, Film_Workers!$B$2:$AR$55, 4, FALSE), D452=4, VLOOKUP(H443, Film_Workers!$B$2:$AR$55, 5, FALSE), D452=5, VLOOKUP(H443, Film_Workers!$B$2:$AR$55, 6, FALSE), D452=6, VLOOKUP(H443, Film_Workers!$B$2:$AR$55, 7, FALSE), D452=7, VLOOKUP(H443, Film_Workers!$B$2:$AR$55, 8, FALSE), D452=8, VLOOKUP(H443, Film_Workers!$B$2:$AR$55, 9, FALSE), D452=9, VLOOKUP(H443, Film_Workers!$B$2:$AR$55, 10, FALSE), D452=10, VLOOKUP(H443, Film_Workers!$B$2:$AR$55, 11, FALSE), D452=11, VLOOKUP(H443, Film_Workers!$B$2:$AR$55, 12, FALSE), D452=12, VLOOKUP(H443, Film_Workers!$B$2:$AR$55, 13, FALSE)), C452=2015, _xlfn.IFS(D452=1, VLOOKUP(H443, Film_Workers!$B$2:$AR$55, 14, FALSE), D452=2, VLOOKUP(H443, Film_Workers!$B$2:$AR$55, 15, FALSE), D452=3, VLOOKUP(H443, Film_Workers!$B$2:$AR$55, 16, FALSE), D452=4, VLOOKUP(H443, Film_Workers!$B$2:$AR$55, 17, FALSE), D452=5, VLOOKUP(H443, Film_Workers!$B$2:$AR$55, 18, FALSE), D452=6, VLOOKUP(H443, Film_Workers!$B$2:$AR$55, 19, FALSE), D452=7, VLOOKUP(H443, Film_Workers!$B$2:$AR$55, 20, FALSE), D452=8, VLOOKUP(H443, Film_Workers!$B$2:$AR$55, 21, FALSE), D452=9, VLOOKUP(H443, Film_Workers!$B$2:$AR$55, 22, FALSE), D452=10, VLOOKUP(H443, Film_Workers!$B$2:$AR$55, 23, FALSE), D452=11, VLOOKUP(H443, Film_Workers!$B$2:$AR$55, 24, FALSE), D452=12, VLOOKUP(H443, Film_Workers!$B$2:$AR$55, 25, FALSE)), C452=2016, _xlfn.IFS(D452=1, VLOOKUP(H443, Film_Workers!$B$2:$AR$55, 26, FALSE), D452=2, VLOOKUP(H443, Film_Workers!$B$2:$AR$55, 27, FALSE), D452=3, VLOOKUP(H443, Film_Workers!$B$2:$AR$55, 28, FALSE), D452=4, VLOOKUP(H443, Film_Workers!$B$2:$AR$55, 29, FALSE), D452=5, VLOOKUP(H443, Film_Workers!$B$2:$AR$55, 30, FALSE), D452=6, VLOOKUP(H443, Film_Workers!$B$2:$AR$55, 31, FALSE), D452=7, VLOOKUP(H443, Film_Workers!$B$2:$AR$55, 32, FALSE), D452=8, VLOOKUP(H443, Film_Workers!$B$2:$AR$55, 33, FALSE), D452=9, VLOOKUP(H443, Film_Workers!$B$2:$AR$55, 34, FALSE), D452=10, VLOOKUP(H443, Film_Workers!$B$2:$AR$55, 35, FALSE), D452=11, VLOOKUP(H443, Film_Workers!$B$2:$AR$55, 36, FALSE), D452=12, VLOOKUP(H443, Film_Workers!$B$2:$AR$55, 37, FALSE)), C452=2017, _xlfn.IFS(D452=1, VLOOKUP(H443, Film_Workers!$B$2:$AR$55, 38, FALSE), D452=2, VLOOKUP(H443, Film_Workers!$B$2:$AR$55, 39, FALSE), D452=3, VLOOKUP(H443, Film_Workers!$B$2:$AR$55, 40, FALSE), D452=4, VLOOKUP(H443, Film_Workers!$B$2:$AR$55, 41, FALSE), D452=5, VLOOKUP(H443, Film_Workers!$B$2:$AR$55, 42, FALSE), D452=6, VLOOKUP(H443, Film_Workers!$B$2:$AR$55, 43)))</f>
        <v>#N/A</v>
      </c>
      <c r="W443" t="e">
        <f>_xlfn.IFS(C443=2014, _xlfn.IFS(D443=1, VLOOKUP(H443, Priv_Workers!$B$2:$AR$55, 2, FALSE), D443=2, VLOOKUP(H443, Priv_Workers!$B$2:$AR$55, 3, FALSE), D443=3, VLOOKUP(H443, Priv_Workers!$B$2:$AR$55, 4, FALSE), D443=4, VLOOKUP(H443, Priv_Workers!$B$2:$AR$55, 5, FALSE), D443=5, VLOOKUP(H443, Priv_Workers!$B$2:$AR$55, 6, FALSE), D443=6, VLOOKUP(H443, Priv_Workers!$B$2:$AR$55, 7, FALSE), D443=7, VLOOKUP(H443, Priv_Workers!$B$2:$AR$55, 8, FALSE), D443=8, VLOOKUP(H443, Priv_Workers!$B$2:$AR$55, 9, FALSE), D443=9, VLOOKUP(H443, Priv_Workers!$B$2:$AR$55, 10, FALSE), D443=10, VLOOKUP(H443, Priv_Workers!$B$2:$AR$55, 11, FALSE), D443=11, VLOOKUP(H443, Priv_Workers!$B$2:$AR$55, 12, FALSE), D443=12, VLOOKUP(H443, Priv_Workers!$B$2:$AR$55, 13, FALSE)), C443=2015, _xlfn.IFS(D443=1, VLOOKUP(H443, Priv_Workers!$B$2:$AR$55, 14, FALSE), D443=2, VLOOKUP(H443, Priv_Workers!$B$2:$AR$55, 15, FALSE), D443=3, VLOOKUP(H443, Priv_Workers!$B$2:$AR$55, 16, FALSE), D443=4, VLOOKUP(H443, Priv_Workers!$B$2:$AR$55, 17, FALSE), D443=5, VLOOKUP(H443, Priv_Workers!$B$2:$AR$55, 18, FALSE), D443=6, VLOOKUP(H443, Priv_Workers!$B$2:$AR$55, 19, FALSE), D443=7, VLOOKUP(H443, Priv_Workers!$B$2:$AR$55, 20, FALSE), D443=8, VLOOKUP(H443, Priv_Workers!$B$2:$AR$55, 21, FALSE), D443=9, VLOOKUP(H443, Priv_Workers!$B$2:$AR$55, 22, FALSE), D443=10, VLOOKUP(H443, Priv_Workers!$B$2:$AR$55, 23, FALSE), D443=11, VLOOKUP(H443, Priv_Workers!$B$2:$AR$55, 24, FALSE), D443=12, VLOOKUP(H443, Priv_Workers!$B$2:$AR$55, 25, FALSE)), C443=2016, _xlfn.IFS(D443=1, VLOOKUP(H443, Priv_Workers!$B$2:$AR$55, 26, FALSE), D443=2, VLOOKUP(H443, Priv_Workers!$B$2:$AR$55, 27, FALSE), D443=3, VLOOKUP(H443, Priv_Workers!$B$2:$AR$55, 28, FALSE), D443=4, VLOOKUP(H443, Priv_Workers!$B$2:$AR$55, 29, FALSE), D443=5, VLOOKUP(H443, Priv_Workers!$B$2:$AR$55, 30, FALSE), D443=6, VLOOKUP(H443, Priv_Workers!$B$2:$AR$55, 31, FALSE), D443=7, VLOOKUP(H443, Priv_Workers!$B$2:$AR$55, 32, FALSE), D443=8, VLOOKUP(H443, Priv_Workers!$B$2:$AR$55, 33, FALSE), D443=9, VLOOKUP(H443, Priv_Workers!$B$2:$AR$55, 34, FALSE), D443=10, VLOOKUP(H443, Priv_Workers!$B$2:$AR$55, 35, FALSE), D443=11, VLOOKUP(H443, Priv_Workers!$B$2:$AR$55, 36, FALSE), D443=12, VLOOKUP(H443, Priv_Workers!$B$2:$AR$55, 37, FALSE)), C443=2017, _xlfn.IFS(D443=1, VLOOKUP(H443, Priv_Workers!$B$2:$AR$55, 38, FALSE), D443=2, VLOOKUP(H443, Priv_Workers!$B$2:$AR$55, 39, FALSE), D443=3, VLOOKUP(H443, Priv_Workers!$B$2:$AR$55, 40, FALSE), D443=4, VLOOKUP(H443, Priv_Workers!$B$2:$AR$55, 41, FALSE), D443=5, VLOOKUP(H443, Priv_Workers!$B$2:$AR$55, 42, FALSE), D443=6, VLOOKUP(H443, Priv_Workers!$B$2:$AR$55, 43)))</f>
        <v>#N/A</v>
      </c>
      <c r="X443" s="15" t="e">
        <f t="shared" si="51"/>
        <v>#N/A</v>
      </c>
      <c r="Y443" s="8" t="e">
        <f>_xlfn.IFS(C443=2014, _xlfn.IFS(E443=1, VLOOKUP(H443, Wage_Info!$B$2:$AD$55, 2, FALSE), E443=2, VLOOKUP(H443, Wage_Info!$B$2:$AD$55, 3, FALSE), E443=3, VLOOKUP(H443, Wage_Info!$B$2:$AD$55, 4, FALSE), E443=4, VLOOKUP(H443, Wage_Info!$B$2:$AD$55, 5, FALSE)), C443=2015, _xlfn.IFS(E443=1, VLOOKUP(H443, Wage_Info!$B$2:$AD$55, 6, FALSE), E443=2, VLOOKUP(H443, Wage_Info!$B$2:$AD$55, 7, FALSE), E443=3, VLOOKUP(H443, Wage_Info!$B$2:$AD$55, 8, FALSE), E443=4, VLOOKUP(H443, Wage_Info!$B$2:$AD$55, 9, FALSE)), C443=2016, _xlfn.IFS(E443=1, VLOOKUP(H443, Wage_Info!$B$2:$AD$55, 10, FALSE), E443=2, VLOOKUP(H443, Wage_Info!$B$2:$AD$55, 11, FALSE), E443=3, VLOOKUP(H443, Wage_Info!$B$2:$AD$55, 12, FALSE), E443=4, VLOOKUP(H443, Wage_Info!$B$2:$AD$55, 13, FALSE)), C443=2017, _xlfn.IFS(E443=1, VLOOKUP(H443, Wage_Info!$B$2:$AD$55, 14, FALSE), E443=2, VLOOKUP(H443, Wage_Info!$B$2:$AD$55, 15, FALSE)))</f>
        <v>#N/A</v>
      </c>
      <c r="Z443" s="8" t="e">
        <f>_xlfn.IFS(C443=2014, _xlfn.IFS(E443=1, VLOOKUP(H443, Wage_Info!$B$2:$AD$55, 16, FALSE), E443=2, VLOOKUP(H443, Wage_Info!$B$2:$AD$55, 17, FALSE), E443=3, VLOOKUP(H443, Wage_Info!$B$2:$AD$55, 18, FALSE), E443=4, VLOOKUP(H443, Wage_Info!$B$2:$AD$55, 19, FALSE)), C443=2015, _xlfn.IFS(E443=1, VLOOKUP(H443, Wage_Info!$B$2:$AD$55, 20, FALSE), E443=2, VLOOKUP(H443, Wage_Info!$B$2:$AD$55, 21, FALSE), E443=3, VLOOKUP(H443, Wage_Info!$B$2:$AD$55, 22, FALSE), E443=4, VLOOKUP(H443, Wage_Info!$B$2:$AD$55, 23, FALSE)), C443=2016, _xlfn.IFS(E443=1, VLOOKUP(H443, Wage_Info!$B$2:$AD$55, 24, FALSE), E443=2, VLOOKUP(H443, Wage_Info!$B$2:$AD$55, 25, FALSE), E443=3, VLOOKUP(H443, Wage_Info!$B$2:$AD$55, 26, FALSE), E443=4, VLOOKUP(H443, Wage_Info!$B$2:$AD$55, 27, FALSE)), C443=2017, _xlfn.IFS(E443=1, VLOOKUP(H443, Wage_Info!$B$2:$AD$55, 28, FALSE), E443=2, VLOOKUP(H443, Wage_Info!$B$2:$AD$55, 29, FALSE)))</f>
        <v>#N/A</v>
      </c>
      <c r="AA443" s="16" t="e">
        <f t="shared" si="52"/>
        <v>#N/A</v>
      </c>
      <c r="AB443">
        <f>Key!C326</f>
        <v>0</v>
      </c>
      <c r="AC443">
        <f t="shared" si="53"/>
        <v>1</v>
      </c>
      <c r="AD443">
        <f t="shared" si="54"/>
        <v>0</v>
      </c>
      <c r="AE443">
        <f t="shared" si="55"/>
        <v>1</v>
      </c>
    </row>
    <row r="444" spans="1:31" x14ac:dyDescent="0.3">
      <c r="A444">
        <v>332</v>
      </c>
      <c r="B444">
        <v>12</v>
      </c>
      <c r="E444" t="e">
        <f t="shared" si="48"/>
        <v>#N/A</v>
      </c>
      <c r="F444">
        <v>2015</v>
      </c>
      <c r="G444" t="s">
        <v>509</v>
      </c>
      <c r="H444" s="13">
        <f>VALUE(IF(G444="foreign",53,SUBSTITUTE(G444,G444,VLOOKUP(G444,Key!$F$2:$G$55,2,))))</f>
        <v>7</v>
      </c>
      <c r="I444" t="s">
        <v>216</v>
      </c>
      <c r="J444">
        <f>VALUE(_xlfn.IFS(I444="foreign",53,I444="fictional",54,NOT(OR(I444="foreign",I444="fictional")),SUBSTITUTE(I444,I444,VLOOKUP(I444,Key!$F$2:$G$55,2,))))</f>
        <v>54</v>
      </c>
      <c r="K444">
        <f t="shared" si="49"/>
        <v>0</v>
      </c>
      <c r="L444">
        <f>VLOOKUP(H444, Key!$G$2:$J$54, 2)</f>
        <v>3</v>
      </c>
      <c r="M444">
        <f>VLOOKUP(J444, Key!$G$2:$J$54, 2)</f>
        <v>0</v>
      </c>
      <c r="N444">
        <f>VLOOKUP("*"&amp;G444&amp;"*",Key!$M$2:$N$6,2,FALSE)</f>
        <v>2</v>
      </c>
      <c r="O444">
        <f>VLOOKUP("*"&amp;G444&amp;"*",Key!$Q$2:$R$11,2,FALSE)</f>
        <v>5</v>
      </c>
      <c r="P444">
        <v>3902</v>
      </c>
      <c r="Q444" s="8">
        <v>99000000</v>
      </c>
      <c r="R444" t="s">
        <v>283</v>
      </c>
      <c r="S444">
        <f>VLOOKUP(R444, Key!$T$2:$U$27, 2, FALSE)</f>
        <v>4</v>
      </c>
      <c r="T444">
        <f t="shared" si="50"/>
        <v>0</v>
      </c>
      <c r="U444">
        <f>_xlfn.IFS(F444=2017, VLOOKUP(H444, 'State Pop'!$B$2:$F$55,5),F444=2016, VLOOKUP(H444, 'State Pop'!$B$2:$F$55,4), F444=2015, VLOOKUP(H444, 'State Pop'!$B$2:$F$55,3), F444=2014, VLOOKUP(H444, 'State Pop'!$B$2:$F$55,2))</f>
        <v>3593862</v>
      </c>
      <c r="V444" t="e">
        <f>_xlfn.IFS(C453=2014, _xlfn.IFS(D453=1, VLOOKUP(H444, Film_Workers!$B$2:$AR$55, 2, FALSE), D453=2, VLOOKUP(H444, Film_Workers!$B$2:$AR$55, 3, FALSE), D453=3, VLOOKUP(H444, Film_Workers!$B$2:$AR$55, 4, FALSE), D453=4, VLOOKUP(H444, Film_Workers!$B$2:$AR$55, 5, FALSE), D453=5, VLOOKUP(H444, Film_Workers!$B$2:$AR$55, 6, FALSE), D453=6, VLOOKUP(H444, Film_Workers!$B$2:$AR$55, 7, FALSE), D453=7, VLOOKUP(H444, Film_Workers!$B$2:$AR$55, 8, FALSE), D453=8, VLOOKUP(H444, Film_Workers!$B$2:$AR$55, 9, FALSE), D453=9, VLOOKUP(H444, Film_Workers!$B$2:$AR$55, 10, FALSE), D453=10, VLOOKUP(H444, Film_Workers!$B$2:$AR$55, 11, FALSE), D453=11, VLOOKUP(H444, Film_Workers!$B$2:$AR$55, 12, FALSE), D453=12, VLOOKUP(H444, Film_Workers!$B$2:$AR$55, 13, FALSE)), C453=2015, _xlfn.IFS(D453=1, VLOOKUP(H444, Film_Workers!$B$2:$AR$55, 14, FALSE), D453=2, VLOOKUP(H444, Film_Workers!$B$2:$AR$55, 15, FALSE), D453=3, VLOOKUP(H444, Film_Workers!$B$2:$AR$55, 16, FALSE), D453=4, VLOOKUP(H444, Film_Workers!$B$2:$AR$55, 17, FALSE), D453=5, VLOOKUP(H444, Film_Workers!$B$2:$AR$55, 18, FALSE), D453=6, VLOOKUP(H444, Film_Workers!$B$2:$AR$55, 19, FALSE), D453=7, VLOOKUP(H444, Film_Workers!$B$2:$AR$55, 20, FALSE), D453=8, VLOOKUP(H444, Film_Workers!$B$2:$AR$55, 21, FALSE), D453=9, VLOOKUP(H444, Film_Workers!$B$2:$AR$55, 22, FALSE), D453=10, VLOOKUP(H444, Film_Workers!$B$2:$AR$55, 23, FALSE), D453=11, VLOOKUP(H444, Film_Workers!$B$2:$AR$55, 24, FALSE), D453=12, VLOOKUP(H444, Film_Workers!$B$2:$AR$55, 25, FALSE)), C453=2016, _xlfn.IFS(D453=1, VLOOKUP(H444, Film_Workers!$B$2:$AR$55, 26, FALSE), D453=2, VLOOKUP(H444, Film_Workers!$B$2:$AR$55, 27, FALSE), D453=3, VLOOKUP(H444, Film_Workers!$B$2:$AR$55, 28, FALSE), D453=4, VLOOKUP(H444, Film_Workers!$B$2:$AR$55, 29, FALSE), D453=5, VLOOKUP(H444, Film_Workers!$B$2:$AR$55, 30, FALSE), D453=6, VLOOKUP(H444, Film_Workers!$B$2:$AR$55, 31, FALSE), D453=7, VLOOKUP(H444, Film_Workers!$B$2:$AR$55, 32, FALSE), D453=8, VLOOKUP(H444, Film_Workers!$B$2:$AR$55, 33, FALSE), D453=9, VLOOKUP(H444, Film_Workers!$B$2:$AR$55, 34, FALSE), D453=10, VLOOKUP(H444, Film_Workers!$B$2:$AR$55, 35, FALSE), D453=11, VLOOKUP(H444, Film_Workers!$B$2:$AR$55, 36, FALSE), D453=12, VLOOKUP(H444, Film_Workers!$B$2:$AR$55, 37, FALSE)), C453=2017, _xlfn.IFS(D453=1, VLOOKUP(H444, Film_Workers!$B$2:$AR$55, 38, FALSE), D453=2, VLOOKUP(H444, Film_Workers!$B$2:$AR$55, 39, FALSE), D453=3, VLOOKUP(H444, Film_Workers!$B$2:$AR$55, 40, FALSE), D453=4, VLOOKUP(H444, Film_Workers!$B$2:$AR$55, 41, FALSE), D453=5, VLOOKUP(H444, Film_Workers!$B$2:$AR$55, 42, FALSE), D453=6, VLOOKUP(H444, Film_Workers!$B$2:$AR$55, 43)))</f>
        <v>#N/A</v>
      </c>
      <c r="W444" t="e">
        <f>_xlfn.IFS(C444=2014, _xlfn.IFS(D444=1, VLOOKUP(H444, Priv_Workers!$B$2:$AR$55, 2, FALSE), D444=2, VLOOKUP(H444, Priv_Workers!$B$2:$AR$55, 3, FALSE), D444=3, VLOOKUP(H444, Priv_Workers!$B$2:$AR$55, 4, FALSE), D444=4, VLOOKUP(H444, Priv_Workers!$B$2:$AR$55, 5, FALSE), D444=5, VLOOKUP(H444, Priv_Workers!$B$2:$AR$55, 6, FALSE), D444=6, VLOOKUP(H444, Priv_Workers!$B$2:$AR$55, 7, FALSE), D444=7, VLOOKUP(H444, Priv_Workers!$B$2:$AR$55, 8, FALSE), D444=8, VLOOKUP(H444, Priv_Workers!$B$2:$AR$55, 9, FALSE), D444=9, VLOOKUP(H444, Priv_Workers!$B$2:$AR$55, 10, FALSE), D444=10, VLOOKUP(H444, Priv_Workers!$B$2:$AR$55, 11, FALSE), D444=11, VLOOKUP(H444, Priv_Workers!$B$2:$AR$55, 12, FALSE), D444=12, VLOOKUP(H444, Priv_Workers!$B$2:$AR$55, 13, FALSE)), C444=2015, _xlfn.IFS(D444=1, VLOOKUP(H444, Priv_Workers!$B$2:$AR$55, 14, FALSE), D444=2, VLOOKUP(H444, Priv_Workers!$B$2:$AR$55, 15, FALSE), D444=3, VLOOKUP(H444, Priv_Workers!$B$2:$AR$55, 16, FALSE), D444=4, VLOOKUP(H444, Priv_Workers!$B$2:$AR$55, 17, FALSE), D444=5, VLOOKUP(H444, Priv_Workers!$B$2:$AR$55, 18, FALSE), D444=6, VLOOKUP(H444, Priv_Workers!$B$2:$AR$55, 19, FALSE), D444=7, VLOOKUP(H444, Priv_Workers!$B$2:$AR$55, 20, FALSE), D444=8, VLOOKUP(H444, Priv_Workers!$B$2:$AR$55, 21, FALSE), D444=9, VLOOKUP(H444, Priv_Workers!$B$2:$AR$55, 22, FALSE), D444=10, VLOOKUP(H444, Priv_Workers!$B$2:$AR$55, 23, FALSE), D444=11, VLOOKUP(H444, Priv_Workers!$B$2:$AR$55, 24, FALSE), D444=12, VLOOKUP(H444, Priv_Workers!$B$2:$AR$55, 25, FALSE)), C444=2016, _xlfn.IFS(D444=1, VLOOKUP(H444, Priv_Workers!$B$2:$AR$55, 26, FALSE), D444=2, VLOOKUP(H444, Priv_Workers!$B$2:$AR$55, 27, FALSE), D444=3, VLOOKUP(H444, Priv_Workers!$B$2:$AR$55, 28, FALSE), D444=4, VLOOKUP(H444, Priv_Workers!$B$2:$AR$55, 29, FALSE), D444=5, VLOOKUP(H444, Priv_Workers!$B$2:$AR$55, 30, FALSE), D444=6, VLOOKUP(H444, Priv_Workers!$B$2:$AR$55, 31, FALSE), D444=7, VLOOKUP(H444, Priv_Workers!$B$2:$AR$55, 32, FALSE), D444=8, VLOOKUP(H444, Priv_Workers!$B$2:$AR$55, 33, FALSE), D444=9, VLOOKUP(H444, Priv_Workers!$B$2:$AR$55, 34, FALSE), D444=10, VLOOKUP(H444, Priv_Workers!$B$2:$AR$55, 35, FALSE), D444=11, VLOOKUP(H444, Priv_Workers!$B$2:$AR$55, 36, FALSE), D444=12, VLOOKUP(H444, Priv_Workers!$B$2:$AR$55, 37, FALSE)), C444=2017, _xlfn.IFS(D444=1, VLOOKUP(H444, Priv_Workers!$B$2:$AR$55, 38, FALSE), D444=2, VLOOKUP(H444, Priv_Workers!$B$2:$AR$55, 39, FALSE), D444=3, VLOOKUP(H444, Priv_Workers!$B$2:$AR$55, 40, FALSE), D444=4, VLOOKUP(H444, Priv_Workers!$B$2:$AR$55, 41, FALSE), D444=5, VLOOKUP(H444, Priv_Workers!$B$2:$AR$55, 42, FALSE), D444=6, VLOOKUP(H444, Priv_Workers!$B$2:$AR$55, 43)))</f>
        <v>#N/A</v>
      </c>
      <c r="X444" s="15" t="e">
        <f t="shared" si="51"/>
        <v>#N/A</v>
      </c>
      <c r="Y444" s="8" t="e">
        <f>_xlfn.IFS(C444=2014, _xlfn.IFS(E444=1, VLOOKUP(H444, Wage_Info!$B$2:$AD$55, 2, FALSE), E444=2, VLOOKUP(H444, Wage_Info!$B$2:$AD$55, 3, FALSE), E444=3, VLOOKUP(H444, Wage_Info!$B$2:$AD$55, 4, FALSE), E444=4, VLOOKUP(H444, Wage_Info!$B$2:$AD$55, 5, FALSE)), C444=2015, _xlfn.IFS(E444=1, VLOOKUP(H444, Wage_Info!$B$2:$AD$55, 6, FALSE), E444=2, VLOOKUP(H444, Wage_Info!$B$2:$AD$55, 7, FALSE), E444=3, VLOOKUP(H444, Wage_Info!$B$2:$AD$55, 8, FALSE), E444=4, VLOOKUP(H444, Wage_Info!$B$2:$AD$55, 9, FALSE)), C444=2016, _xlfn.IFS(E444=1, VLOOKUP(H444, Wage_Info!$B$2:$AD$55, 10, FALSE), E444=2, VLOOKUP(H444, Wage_Info!$B$2:$AD$55, 11, FALSE), E444=3, VLOOKUP(H444, Wage_Info!$B$2:$AD$55, 12, FALSE), E444=4, VLOOKUP(H444, Wage_Info!$B$2:$AD$55, 13, FALSE)), C444=2017, _xlfn.IFS(E444=1, VLOOKUP(H444, Wage_Info!$B$2:$AD$55, 14, FALSE), E444=2, VLOOKUP(H444, Wage_Info!$B$2:$AD$55, 15, FALSE)))</f>
        <v>#N/A</v>
      </c>
      <c r="Z444" s="8" t="e">
        <f>_xlfn.IFS(C444=2014, _xlfn.IFS(E444=1, VLOOKUP(H444, Wage_Info!$B$2:$AD$55, 16, FALSE), E444=2, VLOOKUP(H444, Wage_Info!$B$2:$AD$55, 17, FALSE), E444=3, VLOOKUP(H444, Wage_Info!$B$2:$AD$55, 18, FALSE), E444=4, VLOOKUP(H444, Wage_Info!$B$2:$AD$55, 19, FALSE)), C444=2015, _xlfn.IFS(E444=1, VLOOKUP(H444, Wage_Info!$B$2:$AD$55, 20, FALSE), E444=2, VLOOKUP(H444, Wage_Info!$B$2:$AD$55, 21, FALSE), E444=3, VLOOKUP(H444, Wage_Info!$B$2:$AD$55, 22, FALSE), E444=4, VLOOKUP(H444, Wage_Info!$B$2:$AD$55, 23, FALSE)), C444=2016, _xlfn.IFS(E444=1, VLOOKUP(H444, Wage_Info!$B$2:$AD$55, 24, FALSE), E444=2, VLOOKUP(H444, Wage_Info!$B$2:$AD$55, 25, FALSE), E444=3, VLOOKUP(H444, Wage_Info!$B$2:$AD$55, 26, FALSE), E444=4, VLOOKUP(H444, Wage_Info!$B$2:$AD$55, 27, FALSE)), C444=2017, _xlfn.IFS(E444=1, VLOOKUP(H444, Wage_Info!$B$2:$AD$55, 28, FALSE), E444=2, VLOOKUP(H444, Wage_Info!$B$2:$AD$55, 29, FALSE)))</f>
        <v>#N/A</v>
      </c>
      <c r="AA444" s="16" t="e">
        <f t="shared" si="52"/>
        <v>#N/A</v>
      </c>
      <c r="AB444">
        <f>Key!C333</f>
        <v>0</v>
      </c>
      <c r="AC444">
        <f t="shared" si="53"/>
        <v>0</v>
      </c>
      <c r="AD444">
        <f t="shared" si="54"/>
        <v>0</v>
      </c>
      <c r="AE444">
        <f t="shared" si="55"/>
        <v>0</v>
      </c>
    </row>
    <row r="445" spans="1:31" x14ac:dyDescent="0.3">
      <c r="A445">
        <v>338</v>
      </c>
      <c r="B445">
        <v>18</v>
      </c>
      <c r="E445" t="e">
        <f t="shared" si="48"/>
        <v>#N/A</v>
      </c>
      <c r="F445">
        <v>2015</v>
      </c>
      <c r="G445" t="s">
        <v>184</v>
      </c>
      <c r="H445" s="13">
        <f>VALUE(IF(G445="foreign",53,SUBSTITUTE(G445,G445,VLOOKUP(G445,Key!$F$2:$G$55,2,))))</f>
        <v>5</v>
      </c>
      <c r="I445" t="s">
        <v>282</v>
      </c>
      <c r="J445">
        <f>VALUE(_xlfn.IFS(I445="foreign",53,I445="fictional",54,NOT(OR(I445="foreign",I445="fictional")),SUBSTITUTE(I445,I445,VLOOKUP(I445,Key!$F$2:$G$55,2,))))</f>
        <v>53</v>
      </c>
      <c r="K445">
        <f t="shared" si="49"/>
        <v>0</v>
      </c>
      <c r="L445">
        <f>VLOOKUP(H445, Key!$G$2:$J$54, 2)</f>
        <v>3</v>
      </c>
      <c r="M445">
        <f>VLOOKUP(J445, Key!$G$2:$J$54, 2)</f>
        <v>0</v>
      </c>
      <c r="N445">
        <f>VLOOKUP("*"&amp;G445&amp;"*",Key!$M$2:$N$6,2,FALSE)</f>
        <v>4</v>
      </c>
      <c r="O445">
        <f>VLOOKUP("*"&amp;G445&amp;"*",Key!$Q$2:$R$11,2,FALSE)</f>
        <v>6</v>
      </c>
      <c r="P445">
        <v>3801</v>
      </c>
      <c r="Q445" s="8">
        <v>135000000</v>
      </c>
      <c r="R445" t="s">
        <v>283</v>
      </c>
      <c r="S445">
        <f>VLOOKUP(R445, Key!$T$2:$U$27, 2, FALSE)</f>
        <v>4</v>
      </c>
      <c r="T445">
        <f t="shared" si="50"/>
        <v>0</v>
      </c>
      <c r="U445">
        <f>_xlfn.IFS(F445=2017, VLOOKUP(H445, 'State Pop'!$B$2:$F$55,5),F445=2016, VLOOKUP(H445, 'State Pop'!$B$2:$F$55,4), F445=2015, VLOOKUP(H445, 'State Pop'!$B$2:$F$55,3), F445=2014, VLOOKUP(H445, 'State Pop'!$B$2:$F$55,2))</f>
        <v>39032444</v>
      </c>
      <c r="V445" t="e">
        <f>_xlfn.IFS(C454=2014, _xlfn.IFS(D454=1, VLOOKUP(H445, Film_Workers!$B$2:$AR$55, 2, FALSE), D454=2, VLOOKUP(H445, Film_Workers!$B$2:$AR$55, 3, FALSE), D454=3, VLOOKUP(H445, Film_Workers!$B$2:$AR$55, 4, FALSE), D454=4, VLOOKUP(H445, Film_Workers!$B$2:$AR$55, 5, FALSE), D454=5, VLOOKUP(H445, Film_Workers!$B$2:$AR$55, 6, FALSE), D454=6, VLOOKUP(H445, Film_Workers!$B$2:$AR$55, 7, FALSE), D454=7, VLOOKUP(H445, Film_Workers!$B$2:$AR$55, 8, FALSE), D454=8, VLOOKUP(H445, Film_Workers!$B$2:$AR$55, 9, FALSE), D454=9, VLOOKUP(H445, Film_Workers!$B$2:$AR$55, 10, FALSE), D454=10, VLOOKUP(H445, Film_Workers!$B$2:$AR$55, 11, FALSE), D454=11, VLOOKUP(H445, Film_Workers!$B$2:$AR$55, 12, FALSE), D454=12, VLOOKUP(H445, Film_Workers!$B$2:$AR$55, 13, FALSE)), C454=2015, _xlfn.IFS(D454=1, VLOOKUP(H445, Film_Workers!$B$2:$AR$55, 14, FALSE), D454=2, VLOOKUP(H445, Film_Workers!$B$2:$AR$55, 15, FALSE), D454=3, VLOOKUP(H445, Film_Workers!$B$2:$AR$55, 16, FALSE), D454=4, VLOOKUP(H445, Film_Workers!$B$2:$AR$55, 17, FALSE), D454=5, VLOOKUP(H445, Film_Workers!$B$2:$AR$55, 18, FALSE), D454=6, VLOOKUP(H445, Film_Workers!$B$2:$AR$55, 19, FALSE), D454=7, VLOOKUP(H445, Film_Workers!$B$2:$AR$55, 20, FALSE), D454=8, VLOOKUP(H445, Film_Workers!$B$2:$AR$55, 21, FALSE), D454=9, VLOOKUP(H445, Film_Workers!$B$2:$AR$55, 22, FALSE), D454=10, VLOOKUP(H445, Film_Workers!$B$2:$AR$55, 23, FALSE), D454=11, VLOOKUP(H445, Film_Workers!$B$2:$AR$55, 24, FALSE), D454=12, VLOOKUP(H445, Film_Workers!$B$2:$AR$55, 25, FALSE)), C454=2016, _xlfn.IFS(D454=1, VLOOKUP(H445, Film_Workers!$B$2:$AR$55, 26, FALSE), D454=2, VLOOKUP(H445, Film_Workers!$B$2:$AR$55, 27, FALSE), D454=3, VLOOKUP(H445, Film_Workers!$B$2:$AR$55, 28, FALSE), D454=4, VLOOKUP(H445, Film_Workers!$B$2:$AR$55, 29, FALSE), D454=5, VLOOKUP(H445, Film_Workers!$B$2:$AR$55, 30, FALSE), D454=6, VLOOKUP(H445, Film_Workers!$B$2:$AR$55, 31, FALSE), D454=7, VLOOKUP(H445, Film_Workers!$B$2:$AR$55, 32, FALSE), D454=8, VLOOKUP(H445, Film_Workers!$B$2:$AR$55, 33, FALSE), D454=9, VLOOKUP(H445, Film_Workers!$B$2:$AR$55, 34, FALSE), D454=10, VLOOKUP(H445, Film_Workers!$B$2:$AR$55, 35, FALSE), D454=11, VLOOKUP(H445, Film_Workers!$B$2:$AR$55, 36, FALSE), D454=12, VLOOKUP(H445, Film_Workers!$B$2:$AR$55, 37, FALSE)), C454=2017, _xlfn.IFS(D454=1, VLOOKUP(H445, Film_Workers!$B$2:$AR$55, 38, FALSE), D454=2, VLOOKUP(H445, Film_Workers!$B$2:$AR$55, 39, FALSE), D454=3, VLOOKUP(H445, Film_Workers!$B$2:$AR$55, 40, FALSE), D454=4, VLOOKUP(H445, Film_Workers!$B$2:$AR$55, 41, FALSE), D454=5, VLOOKUP(H445, Film_Workers!$B$2:$AR$55, 42, FALSE), D454=6, VLOOKUP(H445, Film_Workers!$B$2:$AR$55, 43)))</f>
        <v>#N/A</v>
      </c>
      <c r="W445" t="e">
        <f>_xlfn.IFS(C445=2014, _xlfn.IFS(D445=1, VLOOKUP(H445, Priv_Workers!$B$2:$AR$55, 2, FALSE), D445=2, VLOOKUP(H445, Priv_Workers!$B$2:$AR$55, 3, FALSE), D445=3, VLOOKUP(H445, Priv_Workers!$B$2:$AR$55, 4, FALSE), D445=4, VLOOKUP(H445, Priv_Workers!$B$2:$AR$55, 5, FALSE), D445=5, VLOOKUP(H445, Priv_Workers!$B$2:$AR$55, 6, FALSE), D445=6, VLOOKUP(H445, Priv_Workers!$B$2:$AR$55, 7, FALSE), D445=7, VLOOKUP(H445, Priv_Workers!$B$2:$AR$55, 8, FALSE), D445=8, VLOOKUP(H445, Priv_Workers!$B$2:$AR$55, 9, FALSE), D445=9, VLOOKUP(H445, Priv_Workers!$B$2:$AR$55, 10, FALSE), D445=10, VLOOKUP(H445, Priv_Workers!$B$2:$AR$55, 11, FALSE), D445=11, VLOOKUP(H445, Priv_Workers!$B$2:$AR$55, 12, FALSE), D445=12, VLOOKUP(H445, Priv_Workers!$B$2:$AR$55, 13, FALSE)), C445=2015, _xlfn.IFS(D445=1, VLOOKUP(H445, Priv_Workers!$B$2:$AR$55, 14, FALSE), D445=2, VLOOKUP(H445, Priv_Workers!$B$2:$AR$55, 15, FALSE), D445=3, VLOOKUP(H445, Priv_Workers!$B$2:$AR$55, 16, FALSE), D445=4, VLOOKUP(H445, Priv_Workers!$B$2:$AR$55, 17, FALSE), D445=5, VLOOKUP(H445, Priv_Workers!$B$2:$AR$55, 18, FALSE), D445=6, VLOOKUP(H445, Priv_Workers!$B$2:$AR$55, 19, FALSE), D445=7, VLOOKUP(H445, Priv_Workers!$B$2:$AR$55, 20, FALSE), D445=8, VLOOKUP(H445, Priv_Workers!$B$2:$AR$55, 21, FALSE), D445=9, VLOOKUP(H445, Priv_Workers!$B$2:$AR$55, 22, FALSE), D445=10, VLOOKUP(H445, Priv_Workers!$B$2:$AR$55, 23, FALSE), D445=11, VLOOKUP(H445, Priv_Workers!$B$2:$AR$55, 24, FALSE), D445=12, VLOOKUP(H445, Priv_Workers!$B$2:$AR$55, 25, FALSE)), C445=2016, _xlfn.IFS(D445=1, VLOOKUP(H445, Priv_Workers!$B$2:$AR$55, 26, FALSE), D445=2, VLOOKUP(H445, Priv_Workers!$B$2:$AR$55, 27, FALSE), D445=3, VLOOKUP(H445, Priv_Workers!$B$2:$AR$55, 28, FALSE), D445=4, VLOOKUP(H445, Priv_Workers!$B$2:$AR$55, 29, FALSE), D445=5, VLOOKUP(H445, Priv_Workers!$B$2:$AR$55, 30, FALSE), D445=6, VLOOKUP(H445, Priv_Workers!$B$2:$AR$55, 31, FALSE), D445=7, VLOOKUP(H445, Priv_Workers!$B$2:$AR$55, 32, FALSE), D445=8, VLOOKUP(H445, Priv_Workers!$B$2:$AR$55, 33, FALSE), D445=9, VLOOKUP(H445, Priv_Workers!$B$2:$AR$55, 34, FALSE), D445=10, VLOOKUP(H445, Priv_Workers!$B$2:$AR$55, 35, FALSE), D445=11, VLOOKUP(H445, Priv_Workers!$B$2:$AR$55, 36, FALSE), D445=12, VLOOKUP(H445, Priv_Workers!$B$2:$AR$55, 37, FALSE)), C445=2017, _xlfn.IFS(D445=1, VLOOKUP(H445, Priv_Workers!$B$2:$AR$55, 38, FALSE), D445=2, VLOOKUP(H445, Priv_Workers!$B$2:$AR$55, 39, FALSE), D445=3, VLOOKUP(H445, Priv_Workers!$B$2:$AR$55, 40, FALSE), D445=4, VLOOKUP(H445, Priv_Workers!$B$2:$AR$55, 41, FALSE), D445=5, VLOOKUP(H445, Priv_Workers!$B$2:$AR$55, 42, FALSE), D445=6, VLOOKUP(H445, Priv_Workers!$B$2:$AR$55, 43)))</f>
        <v>#N/A</v>
      </c>
      <c r="X445" s="15" t="e">
        <f t="shared" si="51"/>
        <v>#N/A</v>
      </c>
      <c r="Y445" s="8" t="e">
        <f>_xlfn.IFS(C445=2014, _xlfn.IFS(E445=1, VLOOKUP(H445, Wage_Info!$B$2:$AD$55, 2, FALSE), E445=2, VLOOKUP(H445, Wage_Info!$B$2:$AD$55, 3, FALSE), E445=3, VLOOKUP(H445, Wage_Info!$B$2:$AD$55, 4, FALSE), E445=4, VLOOKUP(H445, Wage_Info!$B$2:$AD$55, 5, FALSE)), C445=2015, _xlfn.IFS(E445=1, VLOOKUP(H445, Wage_Info!$B$2:$AD$55, 6, FALSE), E445=2, VLOOKUP(H445, Wage_Info!$B$2:$AD$55, 7, FALSE), E445=3, VLOOKUP(H445, Wage_Info!$B$2:$AD$55, 8, FALSE), E445=4, VLOOKUP(H445, Wage_Info!$B$2:$AD$55, 9, FALSE)), C445=2016, _xlfn.IFS(E445=1, VLOOKUP(H445, Wage_Info!$B$2:$AD$55, 10, FALSE), E445=2, VLOOKUP(H445, Wage_Info!$B$2:$AD$55, 11, FALSE), E445=3, VLOOKUP(H445, Wage_Info!$B$2:$AD$55, 12, FALSE), E445=4, VLOOKUP(H445, Wage_Info!$B$2:$AD$55, 13, FALSE)), C445=2017, _xlfn.IFS(E445=1, VLOOKUP(H445, Wage_Info!$B$2:$AD$55, 14, FALSE), E445=2, VLOOKUP(H445, Wage_Info!$B$2:$AD$55, 15, FALSE)))</f>
        <v>#N/A</v>
      </c>
      <c r="Z445" s="8" t="e">
        <f>_xlfn.IFS(C445=2014, _xlfn.IFS(E445=1, VLOOKUP(H445, Wage_Info!$B$2:$AD$55, 16, FALSE), E445=2, VLOOKUP(H445, Wage_Info!$B$2:$AD$55, 17, FALSE), E445=3, VLOOKUP(H445, Wage_Info!$B$2:$AD$55, 18, FALSE), E445=4, VLOOKUP(H445, Wage_Info!$B$2:$AD$55, 19, FALSE)), C445=2015, _xlfn.IFS(E445=1, VLOOKUP(H445, Wage_Info!$B$2:$AD$55, 20, FALSE), E445=2, VLOOKUP(H445, Wage_Info!$B$2:$AD$55, 21, FALSE), E445=3, VLOOKUP(H445, Wage_Info!$B$2:$AD$55, 22, FALSE), E445=4, VLOOKUP(H445, Wage_Info!$B$2:$AD$55, 23, FALSE)), C445=2016, _xlfn.IFS(E445=1, VLOOKUP(H445, Wage_Info!$B$2:$AD$55, 24, FALSE), E445=2, VLOOKUP(H445, Wage_Info!$B$2:$AD$55, 25, FALSE), E445=3, VLOOKUP(H445, Wage_Info!$B$2:$AD$55, 26, FALSE), E445=4, VLOOKUP(H445, Wage_Info!$B$2:$AD$55, 27, FALSE)), C445=2017, _xlfn.IFS(E445=1, VLOOKUP(H445, Wage_Info!$B$2:$AD$55, 28, FALSE), E445=2, VLOOKUP(H445, Wage_Info!$B$2:$AD$55, 29, FALSE)))</f>
        <v>#N/A</v>
      </c>
      <c r="AA445" s="16" t="e">
        <f t="shared" si="52"/>
        <v>#N/A</v>
      </c>
      <c r="AB445">
        <f>Key!C339</f>
        <v>0</v>
      </c>
      <c r="AC445">
        <f t="shared" si="53"/>
        <v>1</v>
      </c>
      <c r="AD445">
        <f t="shared" si="54"/>
        <v>0</v>
      </c>
      <c r="AE445">
        <f t="shared" si="55"/>
        <v>1</v>
      </c>
    </row>
    <row r="446" spans="1:31" x14ac:dyDescent="0.3">
      <c r="A446">
        <v>341</v>
      </c>
      <c r="B446">
        <v>21</v>
      </c>
      <c r="E446" t="e">
        <f t="shared" si="48"/>
        <v>#N/A</v>
      </c>
      <c r="F446">
        <v>2015</v>
      </c>
      <c r="G446" t="s">
        <v>184</v>
      </c>
      <c r="H446" s="13">
        <f>VALUE(IF(G446="foreign",53,SUBSTITUTE(G446,G446,VLOOKUP(G446,Key!$F$2:$G$55,2,))))</f>
        <v>5</v>
      </c>
      <c r="I446" t="s">
        <v>216</v>
      </c>
      <c r="J446">
        <f>VALUE(_xlfn.IFS(I446="foreign",53,I446="fictional",54,NOT(OR(I446="foreign",I446="fictional")),SUBSTITUTE(I446,I446,VLOOKUP(I446,Key!$F$2:$G$55,2,))))</f>
        <v>54</v>
      </c>
      <c r="K446">
        <f t="shared" si="49"/>
        <v>0</v>
      </c>
      <c r="L446">
        <f>VLOOKUP(H446, Key!$G$2:$J$54, 2)</f>
        <v>3</v>
      </c>
      <c r="M446">
        <f>VLOOKUP(J446, Key!$G$2:$J$54, 2)</f>
        <v>0</v>
      </c>
      <c r="N446">
        <f>VLOOKUP("*"&amp;G446&amp;"*",Key!$M$2:$N$6,2,FALSE)</f>
        <v>4</v>
      </c>
      <c r="O446">
        <f>VLOOKUP("*"&amp;G446&amp;"*",Key!$Q$2:$R$11,2,FALSE)</f>
        <v>6</v>
      </c>
      <c r="P446">
        <v>3768</v>
      </c>
      <c r="Q446" s="8">
        <v>80000000</v>
      </c>
      <c r="R446" t="s">
        <v>246</v>
      </c>
      <c r="S446">
        <f>VLOOKUP(R446, Key!$T$2:$U$27, 2, FALSE)</f>
        <v>6</v>
      </c>
      <c r="T446">
        <f t="shared" si="50"/>
        <v>0</v>
      </c>
      <c r="U446">
        <f>_xlfn.IFS(F446=2017, VLOOKUP(H446, 'State Pop'!$B$2:$F$55,5),F446=2016, VLOOKUP(H446, 'State Pop'!$B$2:$F$55,4), F446=2015, VLOOKUP(H446, 'State Pop'!$B$2:$F$55,3), F446=2014, VLOOKUP(H446, 'State Pop'!$B$2:$F$55,2))</f>
        <v>39032444</v>
      </c>
      <c r="V446" t="e">
        <f>_xlfn.IFS(C455=2014, _xlfn.IFS(D455=1, VLOOKUP(H446, Film_Workers!$B$2:$AR$55, 2, FALSE), D455=2, VLOOKUP(H446, Film_Workers!$B$2:$AR$55, 3, FALSE), D455=3, VLOOKUP(H446, Film_Workers!$B$2:$AR$55, 4, FALSE), D455=4, VLOOKUP(H446, Film_Workers!$B$2:$AR$55, 5, FALSE), D455=5, VLOOKUP(H446, Film_Workers!$B$2:$AR$55, 6, FALSE), D455=6, VLOOKUP(H446, Film_Workers!$B$2:$AR$55, 7, FALSE), D455=7, VLOOKUP(H446, Film_Workers!$B$2:$AR$55, 8, FALSE), D455=8, VLOOKUP(H446, Film_Workers!$B$2:$AR$55, 9, FALSE), D455=9, VLOOKUP(H446, Film_Workers!$B$2:$AR$55, 10, FALSE), D455=10, VLOOKUP(H446, Film_Workers!$B$2:$AR$55, 11, FALSE), D455=11, VLOOKUP(H446, Film_Workers!$B$2:$AR$55, 12, FALSE), D455=12, VLOOKUP(H446, Film_Workers!$B$2:$AR$55, 13, FALSE)), C455=2015, _xlfn.IFS(D455=1, VLOOKUP(H446, Film_Workers!$B$2:$AR$55, 14, FALSE), D455=2, VLOOKUP(H446, Film_Workers!$B$2:$AR$55, 15, FALSE), D455=3, VLOOKUP(H446, Film_Workers!$B$2:$AR$55, 16, FALSE), D455=4, VLOOKUP(H446, Film_Workers!$B$2:$AR$55, 17, FALSE), D455=5, VLOOKUP(H446, Film_Workers!$B$2:$AR$55, 18, FALSE), D455=6, VLOOKUP(H446, Film_Workers!$B$2:$AR$55, 19, FALSE), D455=7, VLOOKUP(H446, Film_Workers!$B$2:$AR$55, 20, FALSE), D455=8, VLOOKUP(H446, Film_Workers!$B$2:$AR$55, 21, FALSE), D455=9, VLOOKUP(H446, Film_Workers!$B$2:$AR$55, 22, FALSE), D455=10, VLOOKUP(H446, Film_Workers!$B$2:$AR$55, 23, FALSE), D455=11, VLOOKUP(H446, Film_Workers!$B$2:$AR$55, 24, FALSE), D455=12, VLOOKUP(H446, Film_Workers!$B$2:$AR$55, 25, FALSE)), C455=2016, _xlfn.IFS(D455=1, VLOOKUP(H446, Film_Workers!$B$2:$AR$55, 26, FALSE), D455=2, VLOOKUP(H446, Film_Workers!$B$2:$AR$55, 27, FALSE), D455=3, VLOOKUP(H446, Film_Workers!$B$2:$AR$55, 28, FALSE), D455=4, VLOOKUP(H446, Film_Workers!$B$2:$AR$55, 29, FALSE), D455=5, VLOOKUP(H446, Film_Workers!$B$2:$AR$55, 30, FALSE), D455=6, VLOOKUP(H446, Film_Workers!$B$2:$AR$55, 31, FALSE), D455=7, VLOOKUP(H446, Film_Workers!$B$2:$AR$55, 32, FALSE), D455=8, VLOOKUP(H446, Film_Workers!$B$2:$AR$55, 33, FALSE), D455=9, VLOOKUP(H446, Film_Workers!$B$2:$AR$55, 34, FALSE), D455=10, VLOOKUP(H446, Film_Workers!$B$2:$AR$55, 35, FALSE), D455=11, VLOOKUP(H446, Film_Workers!$B$2:$AR$55, 36, FALSE), D455=12, VLOOKUP(H446, Film_Workers!$B$2:$AR$55, 37, FALSE)), C455=2017, _xlfn.IFS(D455=1, VLOOKUP(H446, Film_Workers!$B$2:$AR$55, 38, FALSE), D455=2, VLOOKUP(H446, Film_Workers!$B$2:$AR$55, 39, FALSE), D455=3, VLOOKUP(H446, Film_Workers!$B$2:$AR$55, 40, FALSE), D455=4, VLOOKUP(H446, Film_Workers!$B$2:$AR$55, 41, FALSE), D455=5, VLOOKUP(H446, Film_Workers!$B$2:$AR$55, 42, FALSE), D455=6, VLOOKUP(H446, Film_Workers!$B$2:$AR$55, 43)))</f>
        <v>#N/A</v>
      </c>
      <c r="W446" t="e">
        <f>_xlfn.IFS(C446=2014, _xlfn.IFS(D446=1, VLOOKUP(H446, Priv_Workers!$B$2:$AR$55, 2, FALSE), D446=2, VLOOKUP(H446, Priv_Workers!$B$2:$AR$55, 3, FALSE), D446=3, VLOOKUP(H446, Priv_Workers!$B$2:$AR$55, 4, FALSE), D446=4, VLOOKUP(H446, Priv_Workers!$B$2:$AR$55, 5, FALSE), D446=5, VLOOKUP(H446, Priv_Workers!$B$2:$AR$55, 6, FALSE), D446=6, VLOOKUP(H446, Priv_Workers!$B$2:$AR$55, 7, FALSE), D446=7, VLOOKUP(H446, Priv_Workers!$B$2:$AR$55, 8, FALSE), D446=8, VLOOKUP(H446, Priv_Workers!$B$2:$AR$55, 9, FALSE), D446=9, VLOOKUP(H446, Priv_Workers!$B$2:$AR$55, 10, FALSE), D446=10, VLOOKUP(H446, Priv_Workers!$B$2:$AR$55, 11, FALSE), D446=11, VLOOKUP(H446, Priv_Workers!$B$2:$AR$55, 12, FALSE), D446=12, VLOOKUP(H446, Priv_Workers!$B$2:$AR$55, 13, FALSE)), C446=2015, _xlfn.IFS(D446=1, VLOOKUP(H446, Priv_Workers!$B$2:$AR$55, 14, FALSE), D446=2, VLOOKUP(H446, Priv_Workers!$B$2:$AR$55, 15, FALSE), D446=3, VLOOKUP(H446, Priv_Workers!$B$2:$AR$55, 16, FALSE), D446=4, VLOOKUP(H446, Priv_Workers!$B$2:$AR$55, 17, FALSE), D446=5, VLOOKUP(H446, Priv_Workers!$B$2:$AR$55, 18, FALSE), D446=6, VLOOKUP(H446, Priv_Workers!$B$2:$AR$55, 19, FALSE), D446=7, VLOOKUP(H446, Priv_Workers!$B$2:$AR$55, 20, FALSE), D446=8, VLOOKUP(H446, Priv_Workers!$B$2:$AR$55, 21, FALSE), D446=9, VLOOKUP(H446, Priv_Workers!$B$2:$AR$55, 22, FALSE), D446=10, VLOOKUP(H446, Priv_Workers!$B$2:$AR$55, 23, FALSE), D446=11, VLOOKUP(H446, Priv_Workers!$B$2:$AR$55, 24, FALSE), D446=12, VLOOKUP(H446, Priv_Workers!$B$2:$AR$55, 25, FALSE)), C446=2016, _xlfn.IFS(D446=1, VLOOKUP(H446, Priv_Workers!$B$2:$AR$55, 26, FALSE), D446=2, VLOOKUP(H446, Priv_Workers!$B$2:$AR$55, 27, FALSE), D446=3, VLOOKUP(H446, Priv_Workers!$B$2:$AR$55, 28, FALSE), D446=4, VLOOKUP(H446, Priv_Workers!$B$2:$AR$55, 29, FALSE), D446=5, VLOOKUP(H446, Priv_Workers!$B$2:$AR$55, 30, FALSE), D446=6, VLOOKUP(H446, Priv_Workers!$B$2:$AR$55, 31, FALSE), D446=7, VLOOKUP(H446, Priv_Workers!$B$2:$AR$55, 32, FALSE), D446=8, VLOOKUP(H446, Priv_Workers!$B$2:$AR$55, 33, FALSE), D446=9, VLOOKUP(H446, Priv_Workers!$B$2:$AR$55, 34, FALSE), D446=10, VLOOKUP(H446, Priv_Workers!$B$2:$AR$55, 35, FALSE), D446=11, VLOOKUP(H446, Priv_Workers!$B$2:$AR$55, 36, FALSE), D446=12, VLOOKUP(H446, Priv_Workers!$B$2:$AR$55, 37, FALSE)), C446=2017, _xlfn.IFS(D446=1, VLOOKUP(H446, Priv_Workers!$B$2:$AR$55, 38, FALSE), D446=2, VLOOKUP(H446, Priv_Workers!$B$2:$AR$55, 39, FALSE), D446=3, VLOOKUP(H446, Priv_Workers!$B$2:$AR$55, 40, FALSE), D446=4, VLOOKUP(H446, Priv_Workers!$B$2:$AR$55, 41, FALSE), D446=5, VLOOKUP(H446, Priv_Workers!$B$2:$AR$55, 42, FALSE), D446=6, VLOOKUP(H446, Priv_Workers!$B$2:$AR$55, 43)))</f>
        <v>#N/A</v>
      </c>
      <c r="X446" s="15" t="e">
        <f t="shared" si="51"/>
        <v>#N/A</v>
      </c>
      <c r="Y446" s="8" t="e">
        <f>_xlfn.IFS(C446=2014, _xlfn.IFS(E446=1, VLOOKUP(H446, Wage_Info!$B$2:$AD$55, 2, FALSE), E446=2, VLOOKUP(H446, Wage_Info!$B$2:$AD$55, 3, FALSE), E446=3, VLOOKUP(H446, Wage_Info!$B$2:$AD$55, 4, FALSE), E446=4, VLOOKUP(H446, Wage_Info!$B$2:$AD$55, 5, FALSE)), C446=2015, _xlfn.IFS(E446=1, VLOOKUP(H446, Wage_Info!$B$2:$AD$55, 6, FALSE), E446=2, VLOOKUP(H446, Wage_Info!$B$2:$AD$55, 7, FALSE), E446=3, VLOOKUP(H446, Wage_Info!$B$2:$AD$55, 8, FALSE), E446=4, VLOOKUP(H446, Wage_Info!$B$2:$AD$55, 9, FALSE)), C446=2016, _xlfn.IFS(E446=1, VLOOKUP(H446, Wage_Info!$B$2:$AD$55, 10, FALSE), E446=2, VLOOKUP(H446, Wage_Info!$B$2:$AD$55, 11, FALSE), E446=3, VLOOKUP(H446, Wage_Info!$B$2:$AD$55, 12, FALSE), E446=4, VLOOKUP(H446, Wage_Info!$B$2:$AD$55, 13, FALSE)), C446=2017, _xlfn.IFS(E446=1, VLOOKUP(H446, Wage_Info!$B$2:$AD$55, 14, FALSE), E446=2, VLOOKUP(H446, Wage_Info!$B$2:$AD$55, 15, FALSE)))</f>
        <v>#N/A</v>
      </c>
      <c r="Z446" s="8" t="e">
        <f>_xlfn.IFS(C446=2014, _xlfn.IFS(E446=1, VLOOKUP(H446, Wage_Info!$B$2:$AD$55, 16, FALSE), E446=2, VLOOKUP(H446, Wage_Info!$B$2:$AD$55, 17, FALSE), E446=3, VLOOKUP(H446, Wage_Info!$B$2:$AD$55, 18, FALSE), E446=4, VLOOKUP(H446, Wage_Info!$B$2:$AD$55, 19, FALSE)), C446=2015, _xlfn.IFS(E446=1, VLOOKUP(H446, Wage_Info!$B$2:$AD$55, 20, FALSE), E446=2, VLOOKUP(H446, Wage_Info!$B$2:$AD$55, 21, FALSE), E446=3, VLOOKUP(H446, Wage_Info!$B$2:$AD$55, 22, FALSE), E446=4, VLOOKUP(H446, Wage_Info!$B$2:$AD$55, 23, FALSE)), C446=2016, _xlfn.IFS(E446=1, VLOOKUP(H446, Wage_Info!$B$2:$AD$55, 24, FALSE), E446=2, VLOOKUP(H446, Wage_Info!$B$2:$AD$55, 25, FALSE), E446=3, VLOOKUP(H446, Wage_Info!$B$2:$AD$55, 26, FALSE), E446=4, VLOOKUP(H446, Wage_Info!$B$2:$AD$55, 27, FALSE)), C446=2017, _xlfn.IFS(E446=1, VLOOKUP(H446, Wage_Info!$B$2:$AD$55, 28, FALSE), E446=2, VLOOKUP(H446, Wage_Info!$B$2:$AD$55, 29, FALSE)))</f>
        <v>#N/A</v>
      </c>
      <c r="AA446" s="16" t="e">
        <f t="shared" si="52"/>
        <v>#N/A</v>
      </c>
      <c r="AB446">
        <f>Key!C342</f>
        <v>0</v>
      </c>
      <c r="AC446">
        <f t="shared" si="53"/>
        <v>1</v>
      </c>
      <c r="AD446">
        <f t="shared" si="54"/>
        <v>0</v>
      </c>
      <c r="AE446">
        <f t="shared" si="55"/>
        <v>1</v>
      </c>
    </row>
    <row r="447" spans="1:31" x14ac:dyDescent="0.3">
      <c r="A447">
        <v>342</v>
      </c>
      <c r="B447">
        <v>22</v>
      </c>
      <c r="E447" t="e">
        <f t="shared" si="48"/>
        <v>#N/A</v>
      </c>
      <c r="F447">
        <v>2015</v>
      </c>
      <c r="G447" t="s">
        <v>184</v>
      </c>
      <c r="H447" s="13">
        <f>VALUE(IF(G447="foreign",53,SUBSTITUTE(G447,G447,VLOOKUP(G447,Key!$F$2:$G$55,2,))))</f>
        <v>5</v>
      </c>
      <c r="I447" t="s">
        <v>216</v>
      </c>
      <c r="J447">
        <f>VALUE(_xlfn.IFS(I447="foreign",53,I447="fictional",54,NOT(OR(I447="foreign",I447="fictional")),SUBSTITUTE(I447,I447,VLOOKUP(I447,Key!$F$2:$G$55,2,))))</f>
        <v>54</v>
      </c>
      <c r="K447">
        <f t="shared" si="49"/>
        <v>0</v>
      </c>
      <c r="L447">
        <f>VLOOKUP(H447, Key!$G$2:$J$54, 2)</f>
        <v>3</v>
      </c>
      <c r="M447">
        <f>VLOOKUP(J447, Key!$G$2:$J$54, 2)</f>
        <v>0</v>
      </c>
      <c r="N447">
        <f>VLOOKUP("*"&amp;G447&amp;"*",Key!$M$2:$N$6,2,FALSE)</f>
        <v>4</v>
      </c>
      <c r="O447">
        <f>VLOOKUP("*"&amp;G447&amp;"*",Key!$Q$2:$R$11,2,FALSE)</f>
        <v>6</v>
      </c>
      <c r="P447">
        <v>3749</v>
      </c>
      <c r="Q447" s="8">
        <v>175000000</v>
      </c>
      <c r="R447" t="s">
        <v>175</v>
      </c>
      <c r="S447">
        <f>VLOOKUP(R447, Key!$T$2:$U$27, 2, FALSE)</f>
        <v>2</v>
      </c>
      <c r="T447">
        <f t="shared" si="50"/>
        <v>0</v>
      </c>
      <c r="U447">
        <f>_xlfn.IFS(F447=2017, VLOOKUP(H447, 'State Pop'!$B$2:$F$55,5),F447=2016, VLOOKUP(H447, 'State Pop'!$B$2:$F$55,4), F447=2015, VLOOKUP(H447, 'State Pop'!$B$2:$F$55,3), F447=2014, VLOOKUP(H447, 'State Pop'!$B$2:$F$55,2))</f>
        <v>39032444</v>
      </c>
      <c r="V447" t="e">
        <f>_xlfn.IFS(C456=2014, _xlfn.IFS(D456=1, VLOOKUP(H447, Film_Workers!$B$2:$AR$55, 2, FALSE), D456=2, VLOOKUP(H447, Film_Workers!$B$2:$AR$55, 3, FALSE), D456=3, VLOOKUP(H447, Film_Workers!$B$2:$AR$55, 4, FALSE), D456=4, VLOOKUP(H447, Film_Workers!$B$2:$AR$55, 5, FALSE), D456=5, VLOOKUP(H447, Film_Workers!$B$2:$AR$55, 6, FALSE), D456=6, VLOOKUP(H447, Film_Workers!$B$2:$AR$55, 7, FALSE), D456=7, VLOOKUP(H447, Film_Workers!$B$2:$AR$55, 8, FALSE), D456=8, VLOOKUP(H447, Film_Workers!$B$2:$AR$55, 9, FALSE), D456=9, VLOOKUP(H447, Film_Workers!$B$2:$AR$55, 10, FALSE), D456=10, VLOOKUP(H447, Film_Workers!$B$2:$AR$55, 11, FALSE), D456=11, VLOOKUP(H447, Film_Workers!$B$2:$AR$55, 12, FALSE), D456=12, VLOOKUP(H447, Film_Workers!$B$2:$AR$55, 13, FALSE)), C456=2015, _xlfn.IFS(D456=1, VLOOKUP(H447, Film_Workers!$B$2:$AR$55, 14, FALSE), D456=2, VLOOKUP(H447, Film_Workers!$B$2:$AR$55, 15, FALSE), D456=3, VLOOKUP(H447, Film_Workers!$B$2:$AR$55, 16, FALSE), D456=4, VLOOKUP(H447, Film_Workers!$B$2:$AR$55, 17, FALSE), D456=5, VLOOKUP(H447, Film_Workers!$B$2:$AR$55, 18, FALSE), D456=6, VLOOKUP(H447, Film_Workers!$B$2:$AR$55, 19, FALSE), D456=7, VLOOKUP(H447, Film_Workers!$B$2:$AR$55, 20, FALSE), D456=8, VLOOKUP(H447, Film_Workers!$B$2:$AR$55, 21, FALSE), D456=9, VLOOKUP(H447, Film_Workers!$B$2:$AR$55, 22, FALSE), D456=10, VLOOKUP(H447, Film_Workers!$B$2:$AR$55, 23, FALSE), D456=11, VLOOKUP(H447, Film_Workers!$B$2:$AR$55, 24, FALSE), D456=12, VLOOKUP(H447, Film_Workers!$B$2:$AR$55, 25, FALSE)), C456=2016, _xlfn.IFS(D456=1, VLOOKUP(H447, Film_Workers!$B$2:$AR$55, 26, FALSE), D456=2, VLOOKUP(H447, Film_Workers!$B$2:$AR$55, 27, FALSE), D456=3, VLOOKUP(H447, Film_Workers!$B$2:$AR$55, 28, FALSE), D456=4, VLOOKUP(H447, Film_Workers!$B$2:$AR$55, 29, FALSE), D456=5, VLOOKUP(H447, Film_Workers!$B$2:$AR$55, 30, FALSE), D456=6, VLOOKUP(H447, Film_Workers!$B$2:$AR$55, 31, FALSE), D456=7, VLOOKUP(H447, Film_Workers!$B$2:$AR$55, 32, FALSE), D456=8, VLOOKUP(H447, Film_Workers!$B$2:$AR$55, 33, FALSE), D456=9, VLOOKUP(H447, Film_Workers!$B$2:$AR$55, 34, FALSE), D456=10, VLOOKUP(H447, Film_Workers!$B$2:$AR$55, 35, FALSE), D456=11, VLOOKUP(H447, Film_Workers!$B$2:$AR$55, 36, FALSE), D456=12, VLOOKUP(H447, Film_Workers!$B$2:$AR$55, 37, FALSE)), C456=2017, _xlfn.IFS(D456=1, VLOOKUP(H447, Film_Workers!$B$2:$AR$55, 38, FALSE), D456=2, VLOOKUP(H447, Film_Workers!$B$2:$AR$55, 39, FALSE), D456=3, VLOOKUP(H447, Film_Workers!$B$2:$AR$55, 40, FALSE), D456=4, VLOOKUP(H447, Film_Workers!$B$2:$AR$55, 41, FALSE), D456=5, VLOOKUP(H447, Film_Workers!$B$2:$AR$55, 42, FALSE), D456=6, VLOOKUP(H447, Film_Workers!$B$2:$AR$55, 43)))</f>
        <v>#N/A</v>
      </c>
      <c r="W447" t="e">
        <f>_xlfn.IFS(C447=2014, _xlfn.IFS(D447=1, VLOOKUP(H447, Priv_Workers!$B$2:$AR$55, 2, FALSE), D447=2, VLOOKUP(H447, Priv_Workers!$B$2:$AR$55, 3, FALSE), D447=3, VLOOKUP(H447, Priv_Workers!$B$2:$AR$55, 4, FALSE), D447=4, VLOOKUP(H447, Priv_Workers!$B$2:$AR$55, 5, FALSE), D447=5, VLOOKUP(H447, Priv_Workers!$B$2:$AR$55, 6, FALSE), D447=6, VLOOKUP(H447, Priv_Workers!$B$2:$AR$55, 7, FALSE), D447=7, VLOOKUP(H447, Priv_Workers!$B$2:$AR$55, 8, FALSE), D447=8, VLOOKUP(H447, Priv_Workers!$B$2:$AR$55, 9, FALSE), D447=9, VLOOKUP(H447, Priv_Workers!$B$2:$AR$55, 10, FALSE), D447=10, VLOOKUP(H447, Priv_Workers!$B$2:$AR$55, 11, FALSE), D447=11, VLOOKUP(H447, Priv_Workers!$B$2:$AR$55, 12, FALSE), D447=12, VLOOKUP(H447, Priv_Workers!$B$2:$AR$55, 13, FALSE)), C447=2015, _xlfn.IFS(D447=1, VLOOKUP(H447, Priv_Workers!$B$2:$AR$55, 14, FALSE), D447=2, VLOOKUP(H447, Priv_Workers!$B$2:$AR$55, 15, FALSE), D447=3, VLOOKUP(H447, Priv_Workers!$B$2:$AR$55, 16, FALSE), D447=4, VLOOKUP(H447, Priv_Workers!$B$2:$AR$55, 17, FALSE), D447=5, VLOOKUP(H447, Priv_Workers!$B$2:$AR$55, 18, FALSE), D447=6, VLOOKUP(H447, Priv_Workers!$B$2:$AR$55, 19, FALSE), D447=7, VLOOKUP(H447, Priv_Workers!$B$2:$AR$55, 20, FALSE), D447=8, VLOOKUP(H447, Priv_Workers!$B$2:$AR$55, 21, FALSE), D447=9, VLOOKUP(H447, Priv_Workers!$B$2:$AR$55, 22, FALSE), D447=10, VLOOKUP(H447, Priv_Workers!$B$2:$AR$55, 23, FALSE), D447=11, VLOOKUP(H447, Priv_Workers!$B$2:$AR$55, 24, FALSE), D447=12, VLOOKUP(H447, Priv_Workers!$B$2:$AR$55, 25, FALSE)), C447=2016, _xlfn.IFS(D447=1, VLOOKUP(H447, Priv_Workers!$B$2:$AR$55, 26, FALSE), D447=2, VLOOKUP(H447, Priv_Workers!$B$2:$AR$55, 27, FALSE), D447=3, VLOOKUP(H447, Priv_Workers!$B$2:$AR$55, 28, FALSE), D447=4, VLOOKUP(H447, Priv_Workers!$B$2:$AR$55, 29, FALSE), D447=5, VLOOKUP(H447, Priv_Workers!$B$2:$AR$55, 30, FALSE), D447=6, VLOOKUP(H447, Priv_Workers!$B$2:$AR$55, 31, FALSE), D447=7, VLOOKUP(H447, Priv_Workers!$B$2:$AR$55, 32, FALSE), D447=8, VLOOKUP(H447, Priv_Workers!$B$2:$AR$55, 33, FALSE), D447=9, VLOOKUP(H447, Priv_Workers!$B$2:$AR$55, 34, FALSE), D447=10, VLOOKUP(H447, Priv_Workers!$B$2:$AR$55, 35, FALSE), D447=11, VLOOKUP(H447, Priv_Workers!$B$2:$AR$55, 36, FALSE), D447=12, VLOOKUP(H447, Priv_Workers!$B$2:$AR$55, 37, FALSE)), C447=2017, _xlfn.IFS(D447=1, VLOOKUP(H447, Priv_Workers!$B$2:$AR$55, 38, FALSE), D447=2, VLOOKUP(H447, Priv_Workers!$B$2:$AR$55, 39, FALSE), D447=3, VLOOKUP(H447, Priv_Workers!$B$2:$AR$55, 40, FALSE), D447=4, VLOOKUP(H447, Priv_Workers!$B$2:$AR$55, 41, FALSE), D447=5, VLOOKUP(H447, Priv_Workers!$B$2:$AR$55, 42, FALSE), D447=6, VLOOKUP(H447, Priv_Workers!$B$2:$AR$55, 43)))</f>
        <v>#N/A</v>
      </c>
      <c r="X447" s="15" t="e">
        <f t="shared" si="51"/>
        <v>#N/A</v>
      </c>
      <c r="Y447" s="8" t="e">
        <f>_xlfn.IFS(C447=2014, _xlfn.IFS(E447=1, VLOOKUP(H447, Wage_Info!$B$2:$AD$55, 2, FALSE), E447=2, VLOOKUP(H447, Wage_Info!$B$2:$AD$55, 3, FALSE), E447=3, VLOOKUP(H447, Wage_Info!$B$2:$AD$55, 4, FALSE), E447=4, VLOOKUP(H447, Wage_Info!$B$2:$AD$55, 5, FALSE)), C447=2015, _xlfn.IFS(E447=1, VLOOKUP(H447, Wage_Info!$B$2:$AD$55, 6, FALSE), E447=2, VLOOKUP(H447, Wage_Info!$B$2:$AD$55, 7, FALSE), E447=3, VLOOKUP(H447, Wage_Info!$B$2:$AD$55, 8, FALSE), E447=4, VLOOKUP(H447, Wage_Info!$B$2:$AD$55, 9, FALSE)), C447=2016, _xlfn.IFS(E447=1, VLOOKUP(H447, Wage_Info!$B$2:$AD$55, 10, FALSE), E447=2, VLOOKUP(H447, Wage_Info!$B$2:$AD$55, 11, FALSE), E447=3, VLOOKUP(H447, Wage_Info!$B$2:$AD$55, 12, FALSE), E447=4, VLOOKUP(H447, Wage_Info!$B$2:$AD$55, 13, FALSE)), C447=2017, _xlfn.IFS(E447=1, VLOOKUP(H447, Wage_Info!$B$2:$AD$55, 14, FALSE), E447=2, VLOOKUP(H447, Wage_Info!$B$2:$AD$55, 15, FALSE)))</f>
        <v>#N/A</v>
      </c>
      <c r="Z447" s="8" t="e">
        <f>_xlfn.IFS(C447=2014, _xlfn.IFS(E447=1, VLOOKUP(H447, Wage_Info!$B$2:$AD$55, 16, FALSE), E447=2, VLOOKUP(H447, Wage_Info!$B$2:$AD$55, 17, FALSE), E447=3, VLOOKUP(H447, Wage_Info!$B$2:$AD$55, 18, FALSE), E447=4, VLOOKUP(H447, Wage_Info!$B$2:$AD$55, 19, FALSE)), C447=2015, _xlfn.IFS(E447=1, VLOOKUP(H447, Wage_Info!$B$2:$AD$55, 20, FALSE), E447=2, VLOOKUP(H447, Wage_Info!$B$2:$AD$55, 21, FALSE), E447=3, VLOOKUP(H447, Wage_Info!$B$2:$AD$55, 22, FALSE), E447=4, VLOOKUP(H447, Wage_Info!$B$2:$AD$55, 23, FALSE)), C447=2016, _xlfn.IFS(E447=1, VLOOKUP(H447, Wage_Info!$B$2:$AD$55, 24, FALSE), E447=2, VLOOKUP(H447, Wage_Info!$B$2:$AD$55, 25, FALSE), E447=3, VLOOKUP(H447, Wage_Info!$B$2:$AD$55, 26, FALSE), E447=4, VLOOKUP(H447, Wage_Info!$B$2:$AD$55, 27, FALSE)), C447=2017, _xlfn.IFS(E447=1, VLOOKUP(H447, Wage_Info!$B$2:$AD$55, 28, FALSE), E447=2, VLOOKUP(H447, Wage_Info!$B$2:$AD$55, 29, FALSE)))</f>
        <v>#N/A</v>
      </c>
      <c r="AA447" s="16" t="e">
        <f t="shared" si="52"/>
        <v>#N/A</v>
      </c>
      <c r="AB447">
        <f>Key!C343</f>
        <v>0</v>
      </c>
      <c r="AC447">
        <f t="shared" si="53"/>
        <v>1</v>
      </c>
      <c r="AD447">
        <f t="shared" si="54"/>
        <v>0</v>
      </c>
      <c r="AE447">
        <f t="shared" si="55"/>
        <v>1</v>
      </c>
    </row>
    <row r="448" spans="1:31" x14ac:dyDescent="0.3">
      <c r="A448">
        <v>384</v>
      </c>
      <c r="B448">
        <v>64</v>
      </c>
      <c r="E448" t="e">
        <f t="shared" si="48"/>
        <v>#N/A</v>
      </c>
      <c r="F448">
        <v>2015</v>
      </c>
      <c r="G448" t="s">
        <v>184</v>
      </c>
      <c r="H448" s="13">
        <f>VALUE(IF(G448="foreign",53,SUBSTITUTE(G448,G448,VLOOKUP(G448,Key!$F$2:$G$55,2,))))</f>
        <v>5</v>
      </c>
      <c r="I448" t="s">
        <v>216</v>
      </c>
      <c r="J448">
        <f>VALUE(_xlfn.IFS(I448="foreign",53,I448="fictional",54,NOT(OR(I448="foreign",I448="fictional")),SUBSTITUTE(I448,I448,VLOOKUP(I448,Key!$F$2:$G$55,2,))))</f>
        <v>54</v>
      </c>
      <c r="K448">
        <f t="shared" si="49"/>
        <v>0</v>
      </c>
      <c r="L448">
        <f>VLOOKUP(H448, Key!$G$2:$J$54, 2)</f>
        <v>3</v>
      </c>
      <c r="M448">
        <f>VLOOKUP(J448, Key!$G$2:$J$54, 2)</f>
        <v>0</v>
      </c>
      <c r="N448">
        <f>VLOOKUP("*"&amp;G448&amp;"*",Key!$M$2:$N$6,2,FALSE)</f>
        <v>4</v>
      </c>
      <c r="O448">
        <f>VLOOKUP("*"&amp;G448&amp;"*",Key!$Q$2:$R$11,2,FALSE)</f>
        <v>6</v>
      </c>
      <c r="P448">
        <v>3020</v>
      </c>
      <c r="Q448" s="8">
        <v>100000000</v>
      </c>
      <c r="R448" t="s">
        <v>175</v>
      </c>
      <c r="S448">
        <f>VLOOKUP(R448, Key!$T$2:$U$27, 2, FALSE)</f>
        <v>2</v>
      </c>
      <c r="T448">
        <f t="shared" si="50"/>
        <v>0</v>
      </c>
      <c r="U448">
        <f>_xlfn.IFS(F448=2017, VLOOKUP(H448, 'State Pop'!$B$2:$F$55,5),F448=2016, VLOOKUP(H448, 'State Pop'!$B$2:$F$55,4), F448=2015, VLOOKUP(H448, 'State Pop'!$B$2:$F$55,3), F448=2014, VLOOKUP(H448, 'State Pop'!$B$2:$F$55,2))</f>
        <v>39032444</v>
      </c>
      <c r="V448" t="e">
        <f>_xlfn.IFS(C457=2014, _xlfn.IFS(D457=1, VLOOKUP(H448, Film_Workers!$B$2:$AR$55, 2, FALSE), D457=2, VLOOKUP(H448, Film_Workers!$B$2:$AR$55, 3, FALSE), D457=3, VLOOKUP(H448, Film_Workers!$B$2:$AR$55, 4, FALSE), D457=4, VLOOKUP(H448, Film_Workers!$B$2:$AR$55, 5, FALSE), D457=5, VLOOKUP(H448, Film_Workers!$B$2:$AR$55, 6, FALSE), D457=6, VLOOKUP(H448, Film_Workers!$B$2:$AR$55, 7, FALSE), D457=7, VLOOKUP(H448, Film_Workers!$B$2:$AR$55, 8, FALSE), D457=8, VLOOKUP(H448, Film_Workers!$B$2:$AR$55, 9, FALSE), D457=9, VLOOKUP(H448, Film_Workers!$B$2:$AR$55, 10, FALSE), D457=10, VLOOKUP(H448, Film_Workers!$B$2:$AR$55, 11, FALSE), D457=11, VLOOKUP(H448, Film_Workers!$B$2:$AR$55, 12, FALSE), D457=12, VLOOKUP(H448, Film_Workers!$B$2:$AR$55, 13, FALSE)), C457=2015, _xlfn.IFS(D457=1, VLOOKUP(H448, Film_Workers!$B$2:$AR$55, 14, FALSE), D457=2, VLOOKUP(H448, Film_Workers!$B$2:$AR$55, 15, FALSE), D457=3, VLOOKUP(H448, Film_Workers!$B$2:$AR$55, 16, FALSE), D457=4, VLOOKUP(H448, Film_Workers!$B$2:$AR$55, 17, FALSE), D457=5, VLOOKUP(H448, Film_Workers!$B$2:$AR$55, 18, FALSE), D457=6, VLOOKUP(H448, Film_Workers!$B$2:$AR$55, 19, FALSE), D457=7, VLOOKUP(H448, Film_Workers!$B$2:$AR$55, 20, FALSE), D457=8, VLOOKUP(H448, Film_Workers!$B$2:$AR$55, 21, FALSE), D457=9, VLOOKUP(H448, Film_Workers!$B$2:$AR$55, 22, FALSE), D457=10, VLOOKUP(H448, Film_Workers!$B$2:$AR$55, 23, FALSE), D457=11, VLOOKUP(H448, Film_Workers!$B$2:$AR$55, 24, FALSE), D457=12, VLOOKUP(H448, Film_Workers!$B$2:$AR$55, 25, FALSE)), C457=2016, _xlfn.IFS(D457=1, VLOOKUP(H448, Film_Workers!$B$2:$AR$55, 26, FALSE), D457=2, VLOOKUP(H448, Film_Workers!$B$2:$AR$55, 27, FALSE), D457=3, VLOOKUP(H448, Film_Workers!$B$2:$AR$55, 28, FALSE), D457=4, VLOOKUP(H448, Film_Workers!$B$2:$AR$55, 29, FALSE), D457=5, VLOOKUP(H448, Film_Workers!$B$2:$AR$55, 30, FALSE), D457=6, VLOOKUP(H448, Film_Workers!$B$2:$AR$55, 31, FALSE), D457=7, VLOOKUP(H448, Film_Workers!$B$2:$AR$55, 32, FALSE), D457=8, VLOOKUP(H448, Film_Workers!$B$2:$AR$55, 33, FALSE), D457=9, VLOOKUP(H448, Film_Workers!$B$2:$AR$55, 34, FALSE), D457=10, VLOOKUP(H448, Film_Workers!$B$2:$AR$55, 35, FALSE), D457=11, VLOOKUP(H448, Film_Workers!$B$2:$AR$55, 36, FALSE), D457=12, VLOOKUP(H448, Film_Workers!$B$2:$AR$55, 37, FALSE)), C457=2017, _xlfn.IFS(D457=1, VLOOKUP(H448, Film_Workers!$B$2:$AR$55, 38, FALSE), D457=2, VLOOKUP(H448, Film_Workers!$B$2:$AR$55, 39, FALSE), D457=3, VLOOKUP(H448, Film_Workers!$B$2:$AR$55, 40, FALSE), D457=4, VLOOKUP(H448, Film_Workers!$B$2:$AR$55, 41, FALSE), D457=5, VLOOKUP(H448, Film_Workers!$B$2:$AR$55, 42, FALSE), D457=6, VLOOKUP(H448, Film_Workers!$B$2:$AR$55, 43)))</f>
        <v>#N/A</v>
      </c>
      <c r="W448" t="e">
        <f>_xlfn.IFS(C448=2014, _xlfn.IFS(D448=1, VLOOKUP(H448, Priv_Workers!$B$2:$AR$55, 2, FALSE), D448=2, VLOOKUP(H448, Priv_Workers!$B$2:$AR$55, 3, FALSE), D448=3, VLOOKUP(H448, Priv_Workers!$B$2:$AR$55, 4, FALSE), D448=4, VLOOKUP(H448, Priv_Workers!$B$2:$AR$55, 5, FALSE), D448=5, VLOOKUP(H448, Priv_Workers!$B$2:$AR$55, 6, FALSE), D448=6, VLOOKUP(H448, Priv_Workers!$B$2:$AR$55, 7, FALSE), D448=7, VLOOKUP(H448, Priv_Workers!$B$2:$AR$55, 8, FALSE), D448=8, VLOOKUP(H448, Priv_Workers!$B$2:$AR$55, 9, FALSE), D448=9, VLOOKUP(H448, Priv_Workers!$B$2:$AR$55, 10, FALSE), D448=10, VLOOKUP(H448, Priv_Workers!$B$2:$AR$55, 11, FALSE), D448=11, VLOOKUP(H448, Priv_Workers!$B$2:$AR$55, 12, FALSE), D448=12, VLOOKUP(H448, Priv_Workers!$B$2:$AR$55, 13, FALSE)), C448=2015, _xlfn.IFS(D448=1, VLOOKUP(H448, Priv_Workers!$B$2:$AR$55, 14, FALSE), D448=2, VLOOKUP(H448, Priv_Workers!$B$2:$AR$55, 15, FALSE), D448=3, VLOOKUP(H448, Priv_Workers!$B$2:$AR$55, 16, FALSE), D448=4, VLOOKUP(H448, Priv_Workers!$B$2:$AR$55, 17, FALSE), D448=5, VLOOKUP(H448, Priv_Workers!$B$2:$AR$55, 18, FALSE), D448=6, VLOOKUP(H448, Priv_Workers!$B$2:$AR$55, 19, FALSE), D448=7, VLOOKUP(H448, Priv_Workers!$B$2:$AR$55, 20, FALSE), D448=8, VLOOKUP(H448, Priv_Workers!$B$2:$AR$55, 21, FALSE), D448=9, VLOOKUP(H448, Priv_Workers!$B$2:$AR$55, 22, FALSE), D448=10, VLOOKUP(H448, Priv_Workers!$B$2:$AR$55, 23, FALSE), D448=11, VLOOKUP(H448, Priv_Workers!$B$2:$AR$55, 24, FALSE), D448=12, VLOOKUP(H448, Priv_Workers!$B$2:$AR$55, 25, FALSE)), C448=2016, _xlfn.IFS(D448=1, VLOOKUP(H448, Priv_Workers!$B$2:$AR$55, 26, FALSE), D448=2, VLOOKUP(H448, Priv_Workers!$B$2:$AR$55, 27, FALSE), D448=3, VLOOKUP(H448, Priv_Workers!$B$2:$AR$55, 28, FALSE), D448=4, VLOOKUP(H448, Priv_Workers!$B$2:$AR$55, 29, FALSE), D448=5, VLOOKUP(H448, Priv_Workers!$B$2:$AR$55, 30, FALSE), D448=6, VLOOKUP(H448, Priv_Workers!$B$2:$AR$55, 31, FALSE), D448=7, VLOOKUP(H448, Priv_Workers!$B$2:$AR$55, 32, FALSE), D448=8, VLOOKUP(H448, Priv_Workers!$B$2:$AR$55, 33, FALSE), D448=9, VLOOKUP(H448, Priv_Workers!$B$2:$AR$55, 34, FALSE), D448=10, VLOOKUP(H448, Priv_Workers!$B$2:$AR$55, 35, FALSE), D448=11, VLOOKUP(H448, Priv_Workers!$B$2:$AR$55, 36, FALSE), D448=12, VLOOKUP(H448, Priv_Workers!$B$2:$AR$55, 37, FALSE)), C448=2017, _xlfn.IFS(D448=1, VLOOKUP(H448, Priv_Workers!$B$2:$AR$55, 38, FALSE), D448=2, VLOOKUP(H448, Priv_Workers!$B$2:$AR$55, 39, FALSE), D448=3, VLOOKUP(H448, Priv_Workers!$B$2:$AR$55, 40, FALSE), D448=4, VLOOKUP(H448, Priv_Workers!$B$2:$AR$55, 41, FALSE), D448=5, VLOOKUP(H448, Priv_Workers!$B$2:$AR$55, 42, FALSE), D448=6, VLOOKUP(H448, Priv_Workers!$B$2:$AR$55, 43)))</f>
        <v>#N/A</v>
      </c>
      <c r="X448" s="15" t="e">
        <f t="shared" si="51"/>
        <v>#N/A</v>
      </c>
      <c r="Y448" s="8" t="e">
        <f>_xlfn.IFS(C448=2014, _xlfn.IFS(E448=1, VLOOKUP(H448, Wage_Info!$B$2:$AD$55, 2, FALSE), E448=2, VLOOKUP(H448, Wage_Info!$B$2:$AD$55, 3, FALSE), E448=3, VLOOKUP(H448, Wage_Info!$B$2:$AD$55, 4, FALSE), E448=4, VLOOKUP(H448, Wage_Info!$B$2:$AD$55, 5, FALSE)), C448=2015, _xlfn.IFS(E448=1, VLOOKUP(H448, Wage_Info!$B$2:$AD$55, 6, FALSE), E448=2, VLOOKUP(H448, Wage_Info!$B$2:$AD$55, 7, FALSE), E448=3, VLOOKUP(H448, Wage_Info!$B$2:$AD$55, 8, FALSE), E448=4, VLOOKUP(H448, Wage_Info!$B$2:$AD$55, 9, FALSE)), C448=2016, _xlfn.IFS(E448=1, VLOOKUP(H448, Wage_Info!$B$2:$AD$55, 10, FALSE), E448=2, VLOOKUP(H448, Wage_Info!$B$2:$AD$55, 11, FALSE), E448=3, VLOOKUP(H448, Wage_Info!$B$2:$AD$55, 12, FALSE), E448=4, VLOOKUP(H448, Wage_Info!$B$2:$AD$55, 13, FALSE)), C448=2017, _xlfn.IFS(E448=1, VLOOKUP(H448, Wage_Info!$B$2:$AD$55, 14, FALSE), E448=2, VLOOKUP(H448, Wage_Info!$B$2:$AD$55, 15, FALSE)))</f>
        <v>#N/A</v>
      </c>
      <c r="Z448" s="8" t="e">
        <f>_xlfn.IFS(C448=2014, _xlfn.IFS(E448=1, VLOOKUP(H448, Wage_Info!$B$2:$AD$55, 16, FALSE), E448=2, VLOOKUP(H448, Wage_Info!$B$2:$AD$55, 17, FALSE), E448=3, VLOOKUP(H448, Wage_Info!$B$2:$AD$55, 18, FALSE), E448=4, VLOOKUP(H448, Wage_Info!$B$2:$AD$55, 19, FALSE)), C448=2015, _xlfn.IFS(E448=1, VLOOKUP(H448, Wage_Info!$B$2:$AD$55, 20, FALSE), E448=2, VLOOKUP(H448, Wage_Info!$B$2:$AD$55, 21, FALSE), E448=3, VLOOKUP(H448, Wage_Info!$B$2:$AD$55, 22, FALSE), E448=4, VLOOKUP(H448, Wage_Info!$B$2:$AD$55, 23, FALSE)), C448=2016, _xlfn.IFS(E448=1, VLOOKUP(H448, Wage_Info!$B$2:$AD$55, 24, FALSE), E448=2, VLOOKUP(H448, Wage_Info!$B$2:$AD$55, 25, FALSE), E448=3, VLOOKUP(H448, Wage_Info!$B$2:$AD$55, 26, FALSE), E448=4, VLOOKUP(H448, Wage_Info!$B$2:$AD$55, 27, FALSE)), C448=2017, _xlfn.IFS(E448=1, VLOOKUP(H448, Wage_Info!$B$2:$AD$55, 28, FALSE), E448=2, VLOOKUP(H448, Wage_Info!$B$2:$AD$55, 29, FALSE)))</f>
        <v>#N/A</v>
      </c>
      <c r="AA448" s="16" t="e">
        <f t="shared" si="52"/>
        <v>#N/A</v>
      </c>
      <c r="AB448">
        <f>Key!C385</f>
        <v>0</v>
      </c>
      <c r="AC448">
        <f t="shared" si="53"/>
        <v>1</v>
      </c>
      <c r="AD448">
        <f t="shared" si="54"/>
        <v>0</v>
      </c>
      <c r="AE448">
        <f t="shared" si="55"/>
        <v>1</v>
      </c>
    </row>
    <row r="449" spans="1:31" x14ac:dyDescent="0.3">
      <c r="A449">
        <v>409</v>
      </c>
      <c r="B449">
        <v>89</v>
      </c>
      <c r="E449" t="e">
        <f t="shared" si="48"/>
        <v>#N/A</v>
      </c>
      <c r="F449">
        <v>2015</v>
      </c>
      <c r="G449" t="s">
        <v>184</v>
      </c>
      <c r="H449" s="13">
        <f>VALUE(IF(G449="foreign",53,SUBSTITUTE(G449,G449,VLOOKUP(G449,Key!$F$2:$G$55,2,))))</f>
        <v>5</v>
      </c>
      <c r="I449" t="s">
        <v>216</v>
      </c>
      <c r="J449">
        <f>VALUE(_xlfn.IFS(I449="foreign",53,I449="fictional",54,NOT(OR(I449="foreign",I449="fictional")),SUBSTITUTE(I449,I449,VLOOKUP(I449,Key!$F$2:$G$55,2,))))</f>
        <v>54</v>
      </c>
      <c r="K449">
        <f t="shared" si="49"/>
        <v>0</v>
      </c>
      <c r="L449">
        <f>VLOOKUP(H449, Key!$G$2:$J$54, 2)</f>
        <v>3</v>
      </c>
      <c r="M449">
        <f>VLOOKUP(J449, Key!$G$2:$J$54, 2)</f>
        <v>0</v>
      </c>
      <c r="N449">
        <f>VLOOKUP("*"&amp;G449&amp;"*",Key!$M$2:$N$6,2,FALSE)</f>
        <v>4</v>
      </c>
      <c r="O449">
        <f>VLOOKUP("*"&amp;G449&amp;"*",Key!$Q$2:$R$11,2,FALSE)</f>
        <v>6</v>
      </c>
      <c r="P449">
        <v>2775</v>
      </c>
      <c r="Q449" s="8">
        <v>1000000</v>
      </c>
      <c r="R449" t="s">
        <v>174</v>
      </c>
      <c r="S449">
        <f>VLOOKUP(R449, Key!$T$2:$U$27, 2, FALSE)</f>
        <v>1</v>
      </c>
      <c r="T449">
        <f t="shared" si="50"/>
        <v>0</v>
      </c>
      <c r="U449">
        <f>_xlfn.IFS(F449=2017, VLOOKUP(H449, 'State Pop'!$B$2:$F$55,5),F449=2016, VLOOKUP(H449, 'State Pop'!$B$2:$F$55,4), F449=2015, VLOOKUP(H449, 'State Pop'!$B$2:$F$55,3), F449=2014, VLOOKUP(H449, 'State Pop'!$B$2:$F$55,2))</f>
        <v>39032444</v>
      </c>
      <c r="V449" t="e">
        <f>_xlfn.IFS(C458=2014, _xlfn.IFS(D458=1, VLOOKUP(H449, Film_Workers!$B$2:$AR$55, 2, FALSE), D458=2, VLOOKUP(H449, Film_Workers!$B$2:$AR$55, 3, FALSE), D458=3, VLOOKUP(H449, Film_Workers!$B$2:$AR$55, 4, FALSE), D458=4, VLOOKUP(H449, Film_Workers!$B$2:$AR$55, 5, FALSE), D458=5, VLOOKUP(H449, Film_Workers!$B$2:$AR$55, 6, FALSE), D458=6, VLOOKUP(H449, Film_Workers!$B$2:$AR$55, 7, FALSE), D458=7, VLOOKUP(H449, Film_Workers!$B$2:$AR$55, 8, FALSE), D458=8, VLOOKUP(H449, Film_Workers!$B$2:$AR$55, 9, FALSE), D458=9, VLOOKUP(H449, Film_Workers!$B$2:$AR$55, 10, FALSE), D458=10, VLOOKUP(H449, Film_Workers!$B$2:$AR$55, 11, FALSE), D458=11, VLOOKUP(H449, Film_Workers!$B$2:$AR$55, 12, FALSE), D458=12, VLOOKUP(H449, Film_Workers!$B$2:$AR$55, 13, FALSE)), C458=2015, _xlfn.IFS(D458=1, VLOOKUP(H449, Film_Workers!$B$2:$AR$55, 14, FALSE), D458=2, VLOOKUP(H449, Film_Workers!$B$2:$AR$55, 15, FALSE), D458=3, VLOOKUP(H449, Film_Workers!$B$2:$AR$55, 16, FALSE), D458=4, VLOOKUP(H449, Film_Workers!$B$2:$AR$55, 17, FALSE), D458=5, VLOOKUP(H449, Film_Workers!$B$2:$AR$55, 18, FALSE), D458=6, VLOOKUP(H449, Film_Workers!$B$2:$AR$55, 19, FALSE), D458=7, VLOOKUP(H449, Film_Workers!$B$2:$AR$55, 20, FALSE), D458=8, VLOOKUP(H449, Film_Workers!$B$2:$AR$55, 21, FALSE), D458=9, VLOOKUP(H449, Film_Workers!$B$2:$AR$55, 22, FALSE), D458=10, VLOOKUP(H449, Film_Workers!$B$2:$AR$55, 23, FALSE), D458=11, VLOOKUP(H449, Film_Workers!$B$2:$AR$55, 24, FALSE), D458=12, VLOOKUP(H449, Film_Workers!$B$2:$AR$55, 25, FALSE)), C458=2016, _xlfn.IFS(D458=1, VLOOKUP(H449, Film_Workers!$B$2:$AR$55, 26, FALSE), D458=2, VLOOKUP(H449, Film_Workers!$B$2:$AR$55, 27, FALSE), D458=3, VLOOKUP(H449, Film_Workers!$B$2:$AR$55, 28, FALSE), D458=4, VLOOKUP(H449, Film_Workers!$B$2:$AR$55, 29, FALSE), D458=5, VLOOKUP(H449, Film_Workers!$B$2:$AR$55, 30, FALSE), D458=6, VLOOKUP(H449, Film_Workers!$B$2:$AR$55, 31, FALSE), D458=7, VLOOKUP(H449, Film_Workers!$B$2:$AR$55, 32, FALSE), D458=8, VLOOKUP(H449, Film_Workers!$B$2:$AR$55, 33, FALSE), D458=9, VLOOKUP(H449, Film_Workers!$B$2:$AR$55, 34, FALSE), D458=10, VLOOKUP(H449, Film_Workers!$B$2:$AR$55, 35, FALSE), D458=11, VLOOKUP(H449, Film_Workers!$B$2:$AR$55, 36, FALSE), D458=12, VLOOKUP(H449, Film_Workers!$B$2:$AR$55, 37, FALSE)), C458=2017, _xlfn.IFS(D458=1, VLOOKUP(H449, Film_Workers!$B$2:$AR$55, 38, FALSE), D458=2, VLOOKUP(H449, Film_Workers!$B$2:$AR$55, 39, FALSE), D458=3, VLOOKUP(H449, Film_Workers!$B$2:$AR$55, 40, FALSE), D458=4, VLOOKUP(H449, Film_Workers!$B$2:$AR$55, 41, FALSE), D458=5, VLOOKUP(H449, Film_Workers!$B$2:$AR$55, 42, FALSE), D458=6, VLOOKUP(H449, Film_Workers!$B$2:$AR$55, 43)))</f>
        <v>#N/A</v>
      </c>
      <c r="W449" t="e">
        <f>_xlfn.IFS(C449=2014, _xlfn.IFS(D449=1, VLOOKUP(H449, Priv_Workers!$B$2:$AR$55, 2, FALSE), D449=2, VLOOKUP(H449, Priv_Workers!$B$2:$AR$55, 3, FALSE), D449=3, VLOOKUP(H449, Priv_Workers!$B$2:$AR$55, 4, FALSE), D449=4, VLOOKUP(H449, Priv_Workers!$B$2:$AR$55, 5, FALSE), D449=5, VLOOKUP(H449, Priv_Workers!$B$2:$AR$55, 6, FALSE), D449=6, VLOOKUP(H449, Priv_Workers!$B$2:$AR$55, 7, FALSE), D449=7, VLOOKUP(H449, Priv_Workers!$B$2:$AR$55, 8, FALSE), D449=8, VLOOKUP(H449, Priv_Workers!$B$2:$AR$55, 9, FALSE), D449=9, VLOOKUP(H449, Priv_Workers!$B$2:$AR$55, 10, FALSE), D449=10, VLOOKUP(H449, Priv_Workers!$B$2:$AR$55, 11, FALSE), D449=11, VLOOKUP(H449, Priv_Workers!$B$2:$AR$55, 12, FALSE), D449=12, VLOOKUP(H449, Priv_Workers!$B$2:$AR$55, 13, FALSE)), C449=2015, _xlfn.IFS(D449=1, VLOOKUP(H449, Priv_Workers!$B$2:$AR$55, 14, FALSE), D449=2, VLOOKUP(H449, Priv_Workers!$B$2:$AR$55, 15, FALSE), D449=3, VLOOKUP(H449, Priv_Workers!$B$2:$AR$55, 16, FALSE), D449=4, VLOOKUP(H449, Priv_Workers!$B$2:$AR$55, 17, FALSE), D449=5, VLOOKUP(H449, Priv_Workers!$B$2:$AR$55, 18, FALSE), D449=6, VLOOKUP(H449, Priv_Workers!$B$2:$AR$55, 19, FALSE), D449=7, VLOOKUP(H449, Priv_Workers!$B$2:$AR$55, 20, FALSE), D449=8, VLOOKUP(H449, Priv_Workers!$B$2:$AR$55, 21, FALSE), D449=9, VLOOKUP(H449, Priv_Workers!$B$2:$AR$55, 22, FALSE), D449=10, VLOOKUP(H449, Priv_Workers!$B$2:$AR$55, 23, FALSE), D449=11, VLOOKUP(H449, Priv_Workers!$B$2:$AR$55, 24, FALSE), D449=12, VLOOKUP(H449, Priv_Workers!$B$2:$AR$55, 25, FALSE)), C449=2016, _xlfn.IFS(D449=1, VLOOKUP(H449, Priv_Workers!$B$2:$AR$55, 26, FALSE), D449=2, VLOOKUP(H449, Priv_Workers!$B$2:$AR$55, 27, FALSE), D449=3, VLOOKUP(H449, Priv_Workers!$B$2:$AR$55, 28, FALSE), D449=4, VLOOKUP(H449, Priv_Workers!$B$2:$AR$55, 29, FALSE), D449=5, VLOOKUP(H449, Priv_Workers!$B$2:$AR$55, 30, FALSE), D449=6, VLOOKUP(H449, Priv_Workers!$B$2:$AR$55, 31, FALSE), D449=7, VLOOKUP(H449, Priv_Workers!$B$2:$AR$55, 32, FALSE), D449=8, VLOOKUP(H449, Priv_Workers!$B$2:$AR$55, 33, FALSE), D449=9, VLOOKUP(H449, Priv_Workers!$B$2:$AR$55, 34, FALSE), D449=10, VLOOKUP(H449, Priv_Workers!$B$2:$AR$55, 35, FALSE), D449=11, VLOOKUP(H449, Priv_Workers!$B$2:$AR$55, 36, FALSE), D449=12, VLOOKUP(H449, Priv_Workers!$B$2:$AR$55, 37, FALSE)), C449=2017, _xlfn.IFS(D449=1, VLOOKUP(H449, Priv_Workers!$B$2:$AR$55, 38, FALSE), D449=2, VLOOKUP(H449, Priv_Workers!$B$2:$AR$55, 39, FALSE), D449=3, VLOOKUP(H449, Priv_Workers!$B$2:$AR$55, 40, FALSE), D449=4, VLOOKUP(H449, Priv_Workers!$B$2:$AR$55, 41, FALSE), D449=5, VLOOKUP(H449, Priv_Workers!$B$2:$AR$55, 42, FALSE), D449=6, VLOOKUP(H449, Priv_Workers!$B$2:$AR$55, 43)))</f>
        <v>#N/A</v>
      </c>
      <c r="X449" s="15" t="e">
        <f t="shared" si="51"/>
        <v>#N/A</v>
      </c>
      <c r="Y449" s="8" t="e">
        <f>_xlfn.IFS(C449=2014, _xlfn.IFS(E449=1, VLOOKUP(H449, Wage_Info!$B$2:$AD$55, 2, FALSE), E449=2, VLOOKUP(H449, Wage_Info!$B$2:$AD$55, 3, FALSE), E449=3, VLOOKUP(H449, Wage_Info!$B$2:$AD$55, 4, FALSE), E449=4, VLOOKUP(H449, Wage_Info!$B$2:$AD$55, 5, FALSE)), C449=2015, _xlfn.IFS(E449=1, VLOOKUP(H449, Wage_Info!$B$2:$AD$55, 6, FALSE), E449=2, VLOOKUP(H449, Wage_Info!$B$2:$AD$55, 7, FALSE), E449=3, VLOOKUP(H449, Wage_Info!$B$2:$AD$55, 8, FALSE), E449=4, VLOOKUP(H449, Wage_Info!$B$2:$AD$55, 9, FALSE)), C449=2016, _xlfn.IFS(E449=1, VLOOKUP(H449, Wage_Info!$B$2:$AD$55, 10, FALSE), E449=2, VLOOKUP(H449, Wage_Info!$B$2:$AD$55, 11, FALSE), E449=3, VLOOKUP(H449, Wage_Info!$B$2:$AD$55, 12, FALSE), E449=4, VLOOKUP(H449, Wage_Info!$B$2:$AD$55, 13, FALSE)), C449=2017, _xlfn.IFS(E449=1, VLOOKUP(H449, Wage_Info!$B$2:$AD$55, 14, FALSE), E449=2, VLOOKUP(H449, Wage_Info!$B$2:$AD$55, 15, FALSE)))</f>
        <v>#N/A</v>
      </c>
      <c r="Z449" s="8" t="e">
        <f>_xlfn.IFS(C449=2014, _xlfn.IFS(E449=1, VLOOKUP(H449, Wage_Info!$B$2:$AD$55, 16, FALSE), E449=2, VLOOKUP(H449, Wage_Info!$B$2:$AD$55, 17, FALSE), E449=3, VLOOKUP(H449, Wage_Info!$B$2:$AD$55, 18, FALSE), E449=4, VLOOKUP(H449, Wage_Info!$B$2:$AD$55, 19, FALSE)), C449=2015, _xlfn.IFS(E449=1, VLOOKUP(H449, Wage_Info!$B$2:$AD$55, 20, FALSE), E449=2, VLOOKUP(H449, Wage_Info!$B$2:$AD$55, 21, FALSE), E449=3, VLOOKUP(H449, Wage_Info!$B$2:$AD$55, 22, FALSE), E449=4, VLOOKUP(H449, Wage_Info!$B$2:$AD$55, 23, FALSE)), C449=2016, _xlfn.IFS(E449=1, VLOOKUP(H449, Wage_Info!$B$2:$AD$55, 24, FALSE), E449=2, VLOOKUP(H449, Wage_Info!$B$2:$AD$55, 25, FALSE), E449=3, VLOOKUP(H449, Wage_Info!$B$2:$AD$55, 26, FALSE), E449=4, VLOOKUP(H449, Wage_Info!$B$2:$AD$55, 27, FALSE)), C449=2017, _xlfn.IFS(E449=1, VLOOKUP(H449, Wage_Info!$B$2:$AD$55, 28, FALSE), E449=2, VLOOKUP(H449, Wage_Info!$B$2:$AD$55, 29, FALSE)))</f>
        <v>#N/A</v>
      </c>
      <c r="AA449" s="16" t="e">
        <f t="shared" si="52"/>
        <v>#N/A</v>
      </c>
      <c r="AB449">
        <f>Key!C410</f>
        <v>1</v>
      </c>
      <c r="AC449">
        <f t="shared" si="53"/>
        <v>1</v>
      </c>
      <c r="AD449">
        <f t="shared" si="54"/>
        <v>0</v>
      </c>
      <c r="AE449">
        <f t="shared" si="55"/>
        <v>1</v>
      </c>
    </row>
    <row r="450" spans="1:31" x14ac:dyDescent="0.3">
      <c r="A450">
        <v>412</v>
      </c>
      <c r="B450">
        <v>92</v>
      </c>
      <c r="E450" t="e">
        <f t="shared" ref="E450:E457" si="56">_xlfn.IFS(OR(D450=1,D450= 2,D450= 3), 1, OR(D450=4,D450=5,D450=6), 2, OR(D450=7,D450=8,D450=9), 3, OR(D450=10,D450= 11,D450= 12), 4)</f>
        <v>#N/A</v>
      </c>
      <c r="F450">
        <v>2015</v>
      </c>
      <c r="G450" t="s">
        <v>184</v>
      </c>
      <c r="H450" s="13">
        <f>VALUE(IF(G450="foreign",53,SUBSTITUTE(G450,G450,VLOOKUP(G450,Key!$F$2:$G$55,2,))))</f>
        <v>5</v>
      </c>
      <c r="I450" t="s">
        <v>216</v>
      </c>
      <c r="J450">
        <f>VALUE(_xlfn.IFS(I450="foreign",53,I450="fictional",54,NOT(OR(I450="foreign",I450="fictional")),SUBSTITUTE(I450,I450,VLOOKUP(I450,Key!$F$2:$G$55,2,))))</f>
        <v>54</v>
      </c>
      <c r="K450">
        <f t="shared" ref="K450:K457" si="57">IF(H450=J450,1,0)</f>
        <v>0</v>
      </c>
      <c r="L450">
        <f>VLOOKUP(H450, Key!$G$2:$J$54, 2)</f>
        <v>3</v>
      </c>
      <c r="M450">
        <f>VLOOKUP(J450, Key!$G$2:$J$54, 2)</f>
        <v>0</v>
      </c>
      <c r="N450">
        <f>VLOOKUP("*"&amp;G450&amp;"*",Key!$M$2:$N$6,2,FALSE)</f>
        <v>4</v>
      </c>
      <c r="O450">
        <f>VLOOKUP("*"&amp;G450&amp;"*",Key!$Q$2:$R$11,2,FALSE)</f>
        <v>6</v>
      </c>
      <c r="P450">
        <v>2666</v>
      </c>
      <c r="Q450" s="8">
        <v>3300000</v>
      </c>
      <c r="R450" t="s">
        <v>281</v>
      </c>
      <c r="S450">
        <f>VLOOKUP(R450, Key!$T$2:$U$27, 2, FALSE)</f>
        <v>10</v>
      </c>
      <c r="T450">
        <f t="shared" ref="T450:T457" si="58">IF(S450 &lt; 7, 0, 1)</f>
        <v>1</v>
      </c>
      <c r="U450">
        <f>_xlfn.IFS(F450=2017, VLOOKUP(H450, 'State Pop'!$B$2:$F$55,5),F450=2016, VLOOKUP(H450, 'State Pop'!$B$2:$F$55,4), F450=2015, VLOOKUP(H450, 'State Pop'!$B$2:$F$55,3), F450=2014, VLOOKUP(H450, 'State Pop'!$B$2:$F$55,2))</f>
        <v>39032444</v>
      </c>
      <c r="V450" t="e">
        <f>_xlfn.IFS(C459=2014, _xlfn.IFS(D459=1, VLOOKUP(H450, Film_Workers!$B$2:$AR$55, 2, FALSE), D459=2, VLOOKUP(H450, Film_Workers!$B$2:$AR$55, 3, FALSE), D459=3, VLOOKUP(H450, Film_Workers!$B$2:$AR$55, 4, FALSE), D459=4, VLOOKUP(H450, Film_Workers!$B$2:$AR$55, 5, FALSE), D459=5, VLOOKUP(H450, Film_Workers!$B$2:$AR$55, 6, FALSE), D459=6, VLOOKUP(H450, Film_Workers!$B$2:$AR$55, 7, FALSE), D459=7, VLOOKUP(H450, Film_Workers!$B$2:$AR$55, 8, FALSE), D459=8, VLOOKUP(H450, Film_Workers!$B$2:$AR$55, 9, FALSE), D459=9, VLOOKUP(H450, Film_Workers!$B$2:$AR$55, 10, FALSE), D459=10, VLOOKUP(H450, Film_Workers!$B$2:$AR$55, 11, FALSE), D459=11, VLOOKUP(H450, Film_Workers!$B$2:$AR$55, 12, FALSE), D459=12, VLOOKUP(H450, Film_Workers!$B$2:$AR$55, 13, FALSE)), C459=2015, _xlfn.IFS(D459=1, VLOOKUP(H450, Film_Workers!$B$2:$AR$55, 14, FALSE), D459=2, VLOOKUP(H450, Film_Workers!$B$2:$AR$55, 15, FALSE), D459=3, VLOOKUP(H450, Film_Workers!$B$2:$AR$55, 16, FALSE), D459=4, VLOOKUP(H450, Film_Workers!$B$2:$AR$55, 17, FALSE), D459=5, VLOOKUP(H450, Film_Workers!$B$2:$AR$55, 18, FALSE), D459=6, VLOOKUP(H450, Film_Workers!$B$2:$AR$55, 19, FALSE), D459=7, VLOOKUP(H450, Film_Workers!$B$2:$AR$55, 20, FALSE), D459=8, VLOOKUP(H450, Film_Workers!$B$2:$AR$55, 21, FALSE), D459=9, VLOOKUP(H450, Film_Workers!$B$2:$AR$55, 22, FALSE), D459=10, VLOOKUP(H450, Film_Workers!$B$2:$AR$55, 23, FALSE), D459=11, VLOOKUP(H450, Film_Workers!$B$2:$AR$55, 24, FALSE), D459=12, VLOOKUP(H450, Film_Workers!$B$2:$AR$55, 25, FALSE)), C459=2016, _xlfn.IFS(D459=1, VLOOKUP(H450, Film_Workers!$B$2:$AR$55, 26, FALSE), D459=2, VLOOKUP(H450, Film_Workers!$B$2:$AR$55, 27, FALSE), D459=3, VLOOKUP(H450, Film_Workers!$B$2:$AR$55, 28, FALSE), D459=4, VLOOKUP(H450, Film_Workers!$B$2:$AR$55, 29, FALSE), D459=5, VLOOKUP(H450, Film_Workers!$B$2:$AR$55, 30, FALSE), D459=6, VLOOKUP(H450, Film_Workers!$B$2:$AR$55, 31, FALSE), D459=7, VLOOKUP(H450, Film_Workers!$B$2:$AR$55, 32, FALSE), D459=8, VLOOKUP(H450, Film_Workers!$B$2:$AR$55, 33, FALSE), D459=9, VLOOKUP(H450, Film_Workers!$B$2:$AR$55, 34, FALSE), D459=10, VLOOKUP(H450, Film_Workers!$B$2:$AR$55, 35, FALSE), D459=11, VLOOKUP(H450, Film_Workers!$B$2:$AR$55, 36, FALSE), D459=12, VLOOKUP(H450, Film_Workers!$B$2:$AR$55, 37, FALSE)), C459=2017, _xlfn.IFS(D459=1, VLOOKUP(H450, Film_Workers!$B$2:$AR$55, 38, FALSE), D459=2, VLOOKUP(H450, Film_Workers!$B$2:$AR$55, 39, FALSE), D459=3, VLOOKUP(H450, Film_Workers!$B$2:$AR$55, 40, FALSE), D459=4, VLOOKUP(H450, Film_Workers!$B$2:$AR$55, 41, FALSE), D459=5, VLOOKUP(H450, Film_Workers!$B$2:$AR$55, 42, FALSE), D459=6, VLOOKUP(H450, Film_Workers!$B$2:$AR$55, 43)))</f>
        <v>#N/A</v>
      </c>
      <c r="W450" t="e">
        <f>_xlfn.IFS(C450=2014, _xlfn.IFS(D450=1, VLOOKUP(H450, Priv_Workers!$B$2:$AR$55, 2, FALSE), D450=2, VLOOKUP(H450, Priv_Workers!$B$2:$AR$55, 3, FALSE), D450=3, VLOOKUP(H450, Priv_Workers!$B$2:$AR$55, 4, FALSE), D450=4, VLOOKUP(H450, Priv_Workers!$B$2:$AR$55, 5, FALSE), D450=5, VLOOKUP(H450, Priv_Workers!$B$2:$AR$55, 6, FALSE), D450=6, VLOOKUP(H450, Priv_Workers!$B$2:$AR$55, 7, FALSE), D450=7, VLOOKUP(H450, Priv_Workers!$B$2:$AR$55, 8, FALSE), D450=8, VLOOKUP(H450, Priv_Workers!$B$2:$AR$55, 9, FALSE), D450=9, VLOOKUP(H450, Priv_Workers!$B$2:$AR$55, 10, FALSE), D450=10, VLOOKUP(H450, Priv_Workers!$B$2:$AR$55, 11, FALSE), D450=11, VLOOKUP(H450, Priv_Workers!$B$2:$AR$55, 12, FALSE), D450=12, VLOOKUP(H450, Priv_Workers!$B$2:$AR$55, 13, FALSE)), C450=2015, _xlfn.IFS(D450=1, VLOOKUP(H450, Priv_Workers!$B$2:$AR$55, 14, FALSE), D450=2, VLOOKUP(H450, Priv_Workers!$B$2:$AR$55, 15, FALSE), D450=3, VLOOKUP(H450, Priv_Workers!$B$2:$AR$55, 16, FALSE), D450=4, VLOOKUP(H450, Priv_Workers!$B$2:$AR$55, 17, FALSE), D450=5, VLOOKUP(H450, Priv_Workers!$B$2:$AR$55, 18, FALSE), D450=6, VLOOKUP(H450, Priv_Workers!$B$2:$AR$55, 19, FALSE), D450=7, VLOOKUP(H450, Priv_Workers!$B$2:$AR$55, 20, FALSE), D450=8, VLOOKUP(H450, Priv_Workers!$B$2:$AR$55, 21, FALSE), D450=9, VLOOKUP(H450, Priv_Workers!$B$2:$AR$55, 22, FALSE), D450=10, VLOOKUP(H450, Priv_Workers!$B$2:$AR$55, 23, FALSE), D450=11, VLOOKUP(H450, Priv_Workers!$B$2:$AR$55, 24, FALSE), D450=12, VLOOKUP(H450, Priv_Workers!$B$2:$AR$55, 25, FALSE)), C450=2016, _xlfn.IFS(D450=1, VLOOKUP(H450, Priv_Workers!$B$2:$AR$55, 26, FALSE), D450=2, VLOOKUP(H450, Priv_Workers!$B$2:$AR$55, 27, FALSE), D450=3, VLOOKUP(H450, Priv_Workers!$B$2:$AR$55, 28, FALSE), D450=4, VLOOKUP(H450, Priv_Workers!$B$2:$AR$55, 29, FALSE), D450=5, VLOOKUP(H450, Priv_Workers!$B$2:$AR$55, 30, FALSE), D450=6, VLOOKUP(H450, Priv_Workers!$B$2:$AR$55, 31, FALSE), D450=7, VLOOKUP(H450, Priv_Workers!$B$2:$AR$55, 32, FALSE), D450=8, VLOOKUP(H450, Priv_Workers!$B$2:$AR$55, 33, FALSE), D450=9, VLOOKUP(H450, Priv_Workers!$B$2:$AR$55, 34, FALSE), D450=10, VLOOKUP(H450, Priv_Workers!$B$2:$AR$55, 35, FALSE), D450=11, VLOOKUP(H450, Priv_Workers!$B$2:$AR$55, 36, FALSE), D450=12, VLOOKUP(H450, Priv_Workers!$B$2:$AR$55, 37, FALSE)), C450=2017, _xlfn.IFS(D450=1, VLOOKUP(H450, Priv_Workers!$B$2:$AR$55, 38, FALSE), D450=2, VLOOKUP(H450, Priv_Workers!$B$2:$AR$55, 39, FALSE), D450=3, VLOOKUP(H450, Priv_Workers!$B$2:$AR$55, 40, FALSE), D450=4, VLOOKUP(H450, Priv_Workers!$B$2:$AR$55, 41, FALSE), D450=5, VLOOKUP(H450, Priv_Workers!$B$2:$AR$55, 42, FALSE), D450=6, VLOOKUP(H450, Priv_Workers!$B$2:$AR$55, 43)))</f>
        <v>#N/A</v>
      </c>
      <c r="X450" s="15" t="e">
        <f t="shared" ref="X450:X457" si="59">V450/W450</f>
        <v>#N/A</v>
      </c>
      <c r="Y450" s="8" t="e">
        <f>_xlfn.IFS(C450=2014, _xlfn.IFS(E450=1, VLOOKUP(H450, Wage_Info!$B$2:$AD$55, 2, FALSE), E450=2, VLOOKUP(H450, Wage_Info!$B$2:$AD$55, 3, FALSE), E450=3, VLOOKUP(H450, Wage_Info!$B$2:$AD$55, 4, FALSE), E450=4, VLOOKUP(H450, Wage_Info!$B$2:$AD$55, 5, FALSE)), C450=2015, _xlfn.IFS(E450=1, VLOOKUP(H450, Wage_Info!$B$2:$AD$55, 6, FALSE), E450=2, VLOOKUP(H450, Wage_Info!$B$2:$AD$55, 7, FALSE), E450=3, VLOOKUP(H450, Wage_Info!$B$2:$AD$55, 8, FALSE), E450=4, VLOOKUP(H450, Wage_Info!$B$2:$AD$55, 9, FALSE)), C450=2016, _xlfn.IFS(E450=1, VLOOKUP(H450, Wage_Info!$B$2:$AD$55, 10, FALSE), E450=2, VLOOKUP(H450, Wage_Info!$B$2:$AD$55, 11, FALSE), E450=3, VLOOKUP(H450, Wage_Info!$B$2:$AD$55, 12, FALSE), E450=4, VLOOKUP(H450, Wage_Info!$B$2:$AD$55, 13, FALSE)), C450=2017, _xlfn.IFS(E450=1, VLOOKUP(H450, Wage_Info!$B$2:$AD$55, 14, FALSE), E450=2, VLOOKUP(H450, Wage_Info!$B$2:$AD$55, 15, FALSE)))</f>
        <v>#N/A</v>
      </c>
      <c r="Z450" s="8" t="e">
        <f>_xlfn.IFS(C450=2014, _xlfn.IFS(E450=1, VLOOKUP(H450, Wage_Info!$B$2:$AD$55, 16, FALSE), E450=2, VLOOKUP(H450, Wage_Info!$B$2:$AD$55, 17, FALSE), E450=3, VLOOKUP(H450, Wage_Info!$B$2:$AD$55, 18, FALSE), E450=4, VLOOKUP(H450, Wage_Info!$B$2:$AD$55, 19, FALSE)), C450=2015, _xlfn.IFS(E450=1, VLOOKUP(H450, Wage_Info!$B$2:$AD$55, 20, FALSE), E450=2, VLOOKUP(H450, Wage_Info!$B$2:$AD$55, 21, FALSE), E450=3, VLOOKUP(H450, Wage_Info!$B$2:$AD$55, 22, FALSE), E450=4, VLOOKUP(H450, Wage_Info!$B$2:$AD$55, 23, FALSE)), C450=2016, _xlfn.IFS(E450=1, VLOOKUP(H450, Wage_Info!$B$2:$AD$55, 24, FALSE), E450=2, VLOOKUP(H450, Wage_Info!$B$2:$AD$55, 25, FALSE), E450=3, VLOOKUP(H450, Wage_Info!$B$2:$AD$55, 26, FALSE), E450=4, VLOOKUP(H450, Wage_Info!$B$2:$AD$55, 27, FALSE)), C450=2017, _xlfn.IFS(E450=1, VLOOKUP(H450, Wage_Info!$B$2:$AD$55, 28, FALSE), E450=2, VLOOKUP(H450, Wage_Info!$B$2:$AD$55, 29, FALSE)))</f>
        <v>#N/A</v>
      </c>
      <c r="AA450" s="16" t="e">
        <f t="shared" ref="AA450:AA457" si="60">Y450/Z450</f>
        <v>#N/A</v>
      </c>
      <c r="AB450">
        <f>Key!C413</f>
        <v>1</v>
      </c>
      <c r="AC450">
        <f t="shared" ref="AC450:AC457" si="61">IF(G450="CA", 1, 0)</f>
        <v>1</v>
      </c>
      <c r="AD450">
        <f t="shared" ref="AD450:AD457" si="62">IF(G450="NY", 1, 0)</f>
        <v>0</v>
      </c>
      <c r="AE450">
        <f t="shared" ref="AE450:AE457" si="63">AC450+AD450</f>
        <v>1</v>
      </c>
    </row>
    <row r="451" spans="1:31" x14ac:dyDescent="0.3">
      <c r="A451">
        <v>435</v>
      </c>
      <c r="B451">
        <v>115</v>
      </c>
      <c r="E451" t="e">
        <f t="shared" si="56"/>
        <v>#N/A</v>
      </c>
      <c r="F451">
        <v>2015</v>
      </c>
      <c r="G451" t="s">
        <v>187</v>
      </c>
      <c r="H451" s="13">
        <f>VALUE(IF(G451="foreign",53,SUBSTITUTE(G451,G451,VLOOKUP(G451,Key!$F$2:$G$55,2,))))</f>
        <v>53</v>
      </c>
      <c r="I451" t="s">
        <v>187</v>
      </c>
      <c r="J451">
        <f>VALUE(_xlfn.IFS(I451="foreign",53,I451="fictional",54,NOT(OR(I451="foreign",I451="fictional")),SUBSTITUTE(I451,I451,VLOOKUP(I451,Key!$F$2:$G$55,2,))))</f>
        <v>53</v>
      </c>
      <c r="K451">
        <f t="shared" si="57"/>
        <v>1</v>
      </c>
      <c r="L451">
        <f>VLOOKUP(H451, Key!$G$2:$J$54, 2)</f>
        <v>0</v>
      </c>
      <c r="M451">
        <f>VLOOKUP(J451, Key!$G$2:$J$54, 2)</f>
        <v>0</v>
      </c>
      <c r="N451">
        <f>VLOOKUP("*"&amp;G451&amp;"*",Key!$M$2:$N$6,2,FALSE)</f>
        <v>0</v>
      </c>
      <c r="O451">
        <f>VLOOKUP("*"&amp;G451&amp;"*",Key!$Q$2:$R$11,2,FALSE)</f>
        <v>0</v>
      </c>
      <c r="P451">
        <v>2012</v>
      </c>
      <c r="R451" t="s">
        <v>175</v>
      </c>
      <c r="S451">
        <f>VLOOKUP(R451, Key!$T$2:$U$27, 2, FALSE)</f>
        <v>2</v>
      </c>
      <c r="T451">
        <f t="shared" si="58"/>
        <v>0</v>
      </c>
      <c r="U451">
        <f>_xlfn.IFS(F451=2017, VLOOKUP(H451, 'State Pop'!$B$2:$F$55,5),F451=2016, VLOOKUP(H451, 'State Pop'!$B$2:$F$55,4), F451=2015, VLOOKUP(H451, 'State Pop'!$B$2:$F$55,3), F451=2014, VLOOKUP(H451, 'State Pop'!$B$2:$F$55,2))</f>
        <v>0</v>
      </c>
      <c r="V451" t="e">
        <f>_xlfn.IFS(C460=2014, _xlfn.IFS(D460=1, VLOOKUP(H451, Film_Workers!$B$2:$AR$55, 2, FALSE), D460=2, VLOOKUP(H451, Film_Workers!$B$2:$AR$55, 3, FALSE), D460=3, VLOOKUP(H451, Film_Workers!$B$2:$AR$55, 4, FALSE), D460=4, VLOOKUP(H451, Film_Workers!$B$2:$AR$55, 5, FALSE), D460=5, VLOOKUP(H451, Film_Workers!$B$2:$AR$55, 6, FALSE), D460=6, VLOOKUP(H451, Film_Workers!$B$2:$AR$55, 7, FALSE), D460=7, VLOOKUP(H451, Film_Workers!$B$2:$AR$55, 8, FALSE), D460=8, VLOOKUP(H451, Film_Workers!$B$2:$AR$55, 9, FALSE), D460=9, VLOOKUP(H451, Film_Workers!$B$2:$AR$55, 10, FALSE), D460=10, VLOOKUP(H451, Film_Workers!$B$2:$AR$55, 11, FALSE), D460=11, VLOOKUP(H451, Film_Workers!$B$2:$AR$55, 12, FALSE), D460=12, VLOOKUP(H451, Film_Workers!$B$2:$AR$55, 13, FALSE)), C460=2015, _xlfn.IFS(D460=1, VLOOKUP(H451, Film_Workers!$B$2:$AR$55, 14, FALSE), D460=2, VLOOKUP(H451, Film_Workers!$B$2:$AR$55, 15, FALSE), D460=3, VLOOKUP(H451, Film_Workers!$B$2:$AR$55, 16, FALSE), D460=4, VLOOKUP(H451, Film_Workers!$B$2:$AR$55, 17, FALSE), D460=5, VLOOKUP(H451, Film_Workers!$B$2:$AR$55, 18, FALSE), D460=6, VLOOKUP(H451, Film_Workers!$B$2:$AR$55, 19, FALSE), D460=7, VLOOKUP(H451, Film_Workers!$B$2:$AR$55, 20, FALSE), D460=8, VLOOKUP(H451, Film_Workers!$B$2:$AR$55, 21, FALSE), D460=9, VLOOKUP(H451, Film_Workers!$B$2:$AR$55, 22, FALSE), D460=10, VLOOKUP(H451, Film_Workers!$B$2:$AR$55, 23, FALSE), D460=11, VLOOKUP(H451, Film_Workers!$B$2:$AR$55, 24, FALSE), D460=12, VLOOKUP(H451, Film_Workers!$B$2:$AR$55, 25, FALSE)), C460=2016, _xlfn.IFS(D460=1, VLOOKUP(H451, Film_Workers!$B$2:$AR$55, 26, FALSE), D460=2, VLOOKUP(H451, Film_Workers!$B$2:$AR$55, 27, FALSE), D460=3, VLOOKUP(H451, Film_Workers!$B$2:$AR$55, 28, FALSE), D460=4, VLOOKUP(H451, Film_Workers!$B$2:$AR$55, 29, FALSE), D460=5, VLOOKUP(H451, Film_Workers!$B$2:$AR$55, 30, FALSE), D460=6, VLOOKUP(H451, Film_Workers!$B$2:$AR$55, 31, FALSE), D460=7, VLOOKUP(H451, Film_Workers!$B$2:$AR$55, 32, FALSE), D460=8, VLOOKUP(H451, Film_Workers!$B$2:$AR$55, 33, FALSE), D460=9, VLOOKUP(H451, Film_Workers!$B$2:$AR$55, 34, FALSE), D460=10, VLOOKUP(H451, Film_Workers!$B$2:$AR$55, 35, FALSE), D460=11, VLOOKUP(H451, Film_Workers!$B$2:$AR$55, 36, FALSE), D460=12, VLOOKUP(H451, Film_Workers!$B$2:$AR$55, 37, FALSE)), C460=2017, _xlfn.IFS(D460=1, VLOOKUP(H451, Film_Workers!$B$2:$AR$55, 38, FALSE), D460=2, VLOOKUP(H451, Film_Workers!$B$2:$AR$55, 39, FALSE), D460=3, VLOOKUP(H451, Film_Workers!$B$2:$AR$55, 40, FALSE), D460=4, VLOOKUP(H451, Film_Workers!$B$2:$AR$55, 41, FALSE), D460=5, VLOOKUP(H451, Film_Workers!$B$2:$AR$55, 42, FALSE), D460=6, VLOOKUP(H451, Film_Workers!$B$2:$AR$55, 43)))</f>
        <v>#N/A</v>
      </c>
      <c r="W451" t="e">
        <f>_xlfn.IFS(C451=2014, _xlfn.IFS(D451=1, VLOOKUP(H451, Priv_Workers!$B$2:$AR$55, 2, FALSE), D451=2, VLOOKUP(H451, Priv_Workers!$B$2:$AR$55, 3, FALSE), D451=3, VLOOKUP(H451, Priv_Workers!$B$2:$AR$55, 4, FALSE), D451=4, VLOOKUP(H451, Priv_Workers!$B$2:$AR$55, 5, FALSE), D451=5, VLOOKUP(H451, Priv_Workers!$B$2:$AR$55, 6, FALSE), D451=6, VLOOKUP(H451, Priv_Workers!$B$2:$AR$55, 7, FALSE), D451=7, VLOOKUP(H451, Priv_Workers!$B$2:$AR$55, 8, FALSE), D451=8, VLOOKUP(H451, Priv_Workers!$B$2:$AR$55, 9, FALSE), D451=9, VLOOKUP(H451, Priv_Workers!$B$2:$AR$55, 10, FALSE), D451=10, VLOOKUP(H451, Priv_Workers!$B$2:$AR$55, 11, FALSE), D451=11, VLOOKUP(H451, Priv_Workers!$B$2:$AR$55, 12, FALSE), D451=12, VLOOKUP(H451, Priv_Workers!$B$2:$AR$55, 13, FALSE)), C451=2015, _xlfn.IFS(D451=1, VLOOKUP(H451, Priv_Workers!$B$2:$AR$55, 14, FALSE), D451=2, VLOOKUP(H451, Priv_Workers!$B$2:$AR$55, 15, FALSE), D451=3, VLOOKUP(H451, Priv_Workers!$B$2:$AR$55, 16, FALSE), D451=4, VLOOKUP(H451, Priv_Workers!$B$2:$AR$55, 17, FALSE), D451=5, VLOOKUP(H451, Priv_Workers!$B$2:$AR$55, 18, FALSE), D451=6, VLOOKUP(H451, Priv_Workers!$B$2:$AR$55, 19, FALSE), D451=7, VLOOKUP(H451, Priv_Workers!$B$2:$AR$55, 20, FALSE), D451=8, VLOOKUP(H451, Priv_Workers!$B$2:$AR$55, 21, FALSE), D451=9, VLOOKUP(H451, Priv_Workers!$B$2:$AR$55, 22, FALSE), D451=10, VLOOKUP(H451, Priv_Workers!$B$2:$AR$55, 23, FALSE), D451=11, VLOOKUP(H451, Priv_Workers!$B$2:$AR$55, 24, FALSE), D451=12, VLOOKUP(H451, Priv_Workers!$B$2:$AR$55, 25, FALSE)), C451=2016, _xlfn.IFS(D451=1, VLOOKUP(H451, Priv_Workers!$B$2:$AR$55, 26, FALSE), D451=2, VLOOKUP(H451, Priv_Workers!$B$2:$AR$55, 27, FALSE), D451=3, VLOOKUP(H451, Priv_Workers!$B$2:$AR$55, 28, FALSE), D451=4, VLOOKUP(H451, Priv_Workers!$B$2:$AR$55, 29, FALSE), D451=5, VLOOKUP(H451, Priv_Workers!$B$2:$AR$55, 30, FALSE), D451=6, VLOOKUP(H451, Priv_Workers!$B$2:$AR$55, 31, FALSE), D451=7, VLOOKUP(H451, Priv_Workers!$B$2:$AR$55, 32, FALSE), D451=8, VLOOKUP(H451, Priv_Workers!$B$2:$AR$55, 33, FALSE), D451=9, VLOOKUP(H451, Priv_Workers!$B$2:$AR$55, 34, FALSE), D451=10, VLOOKUP(H451, Priv_Workers!$B$2:$AR$55, 35, FALSE), D451=11, VLOOKUP(H451, Priv_Workers!$B$2:$AR$55, 36, FALSE), D451=12, VLOOKUP(H451, Priv_Workers!$B$2:$AR$55, 37, FALSE)), C451=2017, _xlfn.IFS(D451=1, VLOOKUP(H451, Priv_Workers!$B$2:$AR$55, 38, FALSE), D451=2, VLOOKUP(H451, Priv_Workers!$B$2:$AR$55, 39, FALSE), D451=3, VLOOKUP(H451, Priv_Workers!$B$2:$AR$55, 40, FALSE), D451=4, VLOOKUP(H451, Priv_Workers!$B$2:$AR$55, 41, FALSE), D451=5, VLOOKUP(H451, Priv_Workers!$B$2:$AR$55, 42, FALSE), D451=6, VLOOKUP(H451, Priv_Workers!$B$2:$AR$55, 43)))</f>
        <v>#N/A</v>
      </c>
      <c r="X451" s="15" t="e">
        <f t="shared" si="59"/>
        <v>#N/A</v>
      </c>
      <c r="Y451" s="8" t="e">
        <f>_xlfn.IFS(C451=2014, _xlfn.IFS(E451=1, VLOOKUP(H451, Wage_Info!$B$2:$AD$55, 2, FALSE), E451=2, VLOOKUP(H451, Wage_Info!$B$2:$AD$55, 3, FALSE), E451=3, VLOOKUP(H451, Wage_Info!$B$2:$AD$55, 4, FALSE), E451=4, VLOOKUP(H451, Wage_Info!$B$2:$AD$55, 5, FALSE)), C451=2015, _xlfn.IFS(E451=1, VLOOKUP(H451, Wage_Info!$B$2:$AD$55, 6, FALSE), E451=2, VLOOKUP(H451, Wage_Info!$B$2:$AD$55, 7, FALSE), E451=3, VLOOKUP(H451, Wage_Info!$B$2:$AD$55, 8, FALSE), E451=4, VLOOKUP(H451, Wage_Info!$B$2:$AD$55, 9, FALSE)), C451=2016, _xlfn.IFS(E451=1, VLOOKUP(H451, Wage_Info!$B$2:$AD$55, 10, FALSE), E451=2, VLOOKUP(H451, Wage_Info!$B$2:$AD$55, 11, FALSE), E451=3, VLOOKUP(H451, Wage_Info!$B$2:$AD$55, 12, FALSE), E451=4, VLOOKUP(H451, Wage_Info!$B$2:$AD$55, 13, FALSE)), C451=2017, _xlfn.IFS(E451=1, VLOOKUP(H451, Wage_Info!$B$2:$AD$55, 14, FALSE), E451=2, VLOOKUP(H451, Wage_Info!$B$2:$AD$55, 15, FALSE)))</f>
        <v>#N/A</v>
      </c>
      <c r="Z451" s="8" t="e">
        <f>_xlfn.IFS(C451=2014, _xlfn.IFS(E451=1, VLOOKUP(H451, Wage_Info!$B$2:$AD$55, 16, FALSE), E451=2, VLOOKUP(H451, Wage_Info!$B$2:$AD$55, 17, FALSE), E451=3, VLOOKUP(H451, Wage_Info!$B$2:$AD$55, 18, FALSE), E451=4, VLOOKUP(H451, Wage_Info!$B$2:$AD$55, 19, FALSE)), C451=2015, _xlfn.IFS(E451=1, VLOOKUP(H451, Wage_Info!$B$2:$AD$55, 20, FALSE), E451=2, VLOOKUP(H451, Wage_Info!$B$2:$AD$55, 21, FALSE), E451=3, VLOOKUP(H451, Wage_Info!$B$2:$AD$55, 22, FALSE), E451=4, VLOOKUP(H451, Wage_Info!$B$2:$AD$55, 23, FALSE)), C451=2016, _xlfn.IFS(E451=1, VLOOKUP(H451, Wage_Info!$B$2:$AD$55, 24, FALSE), E451=2, VLOOKUP(H451, Wage_Info!$B$2:$AD$55, 25, FALSE), E451=3, VLOOKUP(H451, Wage_Info!$B$2:$AD$55, 26, FALSE), E451=4, VLOOKUP(H451, Wage_Info!$B$2:$AD$55, 27, FALSE)), C451=2017, _xlfn.IFS(E451=1, VLOOKUP(H451, Wage_Info!$B$2:$AD$55, 28, FALSE), E451=2, VLOOKUP(H451, Wage_Info!$B$2:$AD$55, 29, FALSE)))</f>
        <v>#N/A</v>
      </c>
      <c r="AA451" s="16" t="e">
        <f t="shared" si="60"/>
        <v>#N/A</v>
      </c>
      <c r="AB451">
        <f>Key!C436</f>
        <v>1</v>
      </c>
      <c r="AC451">
        <f t="shared" si="61"/>
        <v>0</v>
      </c>
      <c r="AD451">
        <f t="shared" si="62"/>
        <v>0</v>
      </c>
      <c r="AE451">
        <f t="shared" si="63"/>
        <v>0</v>
      </c>
    </row>
    <row r="452" spans="1:31" x14ac:dyDescent="0.3">
      <c r="A452">
        <v>439</v>
      </c>
      <c r="B452">
        <v>119</v>
      </c>
      <c r="E452" t="e">
        <f t="shared" si="56"/>
        <v>#N/A</v>
      </c>
      <c r="F452">
        <v>2015</v>
      </c>
      <c r="H452" s="13" t="e">
        <f>VALUE(IF(G452="foreign",53,SUBSTITUTE(G452,G452,VLOOKUP(G452,Key!$F$2:$G$55,2,))))</f>
        <v>#N/A</v>
      </c>
      <c r="I452" t="s">
        <v>184</v>
      </c>
      <c r="J452">
        <f>VALUE(_xlfn.IFS(I452="foreign",53,I452="fictional",54,NOT(OR(I452="foreign",I452="fictional")),SUBSTITUTE(I452,I452,VLOOKUP(I452,Key!$F$2:$G$55,2,))))</f>
        <v>5</v>
      </c>
      <c r="K452" t="e">
        <f t="shared" si="57"/>
        <v>#N/A</v>
      </c>
      <c r="L452" t="e">
        <f>VLOOKUP(H452, Key!$G$2:$J$54, 2)</f>
        <v>#N/A</v>
      </c>
      <c r="M452">
        <f>VLOOKUP(J452, Key!$G$2:$J$54, 2)</f>
        <v>3</v>
      </c>
      <c r="N452">
        <f>VLOOKUP("*"&amp;G452&amp;"*",Key!$M$2:$N$6,2,FALSE)</f>
        <v>1</v>
      </c>
      <c r="O452">
        <f>VLOOKUP("*"&amp;G452&amp;"*",Key!$Q$2:$R$11,2,FALSE)</f>
        <v>1</v>
      </c>
      <c r="P452">
        <v>2002</v>
      </c>
      <c r="Q452" s="8">
        <v>7000000</v>
      </c>
      <c r="R452" t="s">
        <v>244</v>
      </c>
      <c r="S452">
        <f>VLOOKUP(R452, Key!$T$2:$U$27, 2, FALSE)</f>
        <v>8</v>
      </c>
      <c r="T452">
        <f t="shared" si="58"/>
        <v>1</v>
      </c>
      <c r="U452" t="e">
        <f>_xlfn.IFS(F452=2017, VLOOKUP(H452, 'State Pop'!$B$2:$F$55,5),F452=2016, VLOOKUP(H452, 'State Pop'!$B$2:$F$55,4), F452=2015, VLOOKUP(H452, 'State Pop'!$B$2:$F$55,3), F452=2014, VLOOKUP(H452, 'State Pop'!$B$2:$F$55,2))</f>
        <v>#N/A</v>
      </c>
      <c r="V452" t="e">
        <f>_xlfn.IFS(C461=2014, _xlfn.IFS(D461=1, VLOOKUP(H452, Film_Workers!$B$2:$AR$55, 2, FALSE), D461=2, VLOOKUP(H452, Film_Workers!$B$2:$AR$55, 3, FALSE), D461=3, VLOOKUP(H452, Film_Workers!$B$2:$AR$55, 4, FALSE), D461=4, VLOOKUP(H452, Film_Workers!$B$2:$AR$55, 5, FALSE), D461=5, VLOOKUP(H452, Film_Workers!$B$2:$AR$55, 6, FALSE), D461=6, VLOOKUP(H452, Film_Workers!$B$2:$AR$55, 7, FALSE), D461=7, VLOOKUP(H452, Film_Workers!$B$2:$AR$55, 8, FALSE), D461=8, VLOOKUP(H452, Film_Workers!$B$2:$AR$55, 9, FALSE), D461=9, VLOOKUP(H452, Film_Workers!$B$2:$AR$55, 10, FALSE), D461=10, VLOOKUP(H452, Film_Workers!$B$2:$AR$55, 11, FALSE), D461=11, VLOOKUP(H452, Film_Workers!$B$2:$AR$55, 12, FALSE), D461=12, VLOOKUP(H452, Film_Workers!$B$2:$AR$55, 13, FALSE)), C461=2015, _xlfn.IFS(D461=1, VLOOKUP(H452, Film_Workers!$B$2:$AR$55, 14, FALSE), D461=2, VLOOKUP(H452, Film_Workers!$B$2:$AR$55, 15, FALSE), D461=3, VLOOKUP(H452, Film_Workers!$B$2:$AR$55, 16, FALSE), D461=4, VLOOKUP(H452, Film_Workers!$B$2:$AR$55, 17, FALSE), D461=5, VLOOKUP(H452, Film_Workers!$B$2:$AR$55, 18, FALSE), D461=6, VLOOKUP(H452, Film_Workers!$B$2:$AR$55, 19, FALSE), D461=7, VLOOKUP(H452, Film_Workers!$B$2:$AR$55, 20, FALSE), D461=8, VLOOKUP(H452, Film_Workers!$B$2:$AR$55, 21, FALSE), D461=9, VLOOKUP(H452, Film_Workers!$B$2:$AR$55, 22, FALSE), D461=10, VLOOKUP(H452, Film_Workers!$B$2:$AR$55, 23, FALSE), D461=11, VLOOKUP(H452, Film_Workers!$B$2:$AR$55, 24, FALSE), D461=12, VLOOKUP(H452, Film_Workers!$B$2:$AR$55, 25, FALSE)), C461=2016, _xlfn.IFS(D461=1, VLOOKUP(H452, Film_Workers!$B$2:$AR$55, 26, FALSE), D461=2, VLOOKUP(H452, Film_Workers!$B$2:$AR$55, 27, FALSE), D461=3, VLOOKUP(H452, Film_Workers!$B$2:$AR$55, 28, FALSE), D461=4, VLOOKUP(H452, Film_Workers!$B$2:$AR$55, 29, FALSE), D461=5, VLOOKUP(H452, Film_Workers!$B$2:$AR$55, 30, FALSE), D461=6, VLOOKUP(H452, Film_Workers!$B$2:$AR$55, 31, FALSE), D461=7, VLOOKUP(H452, Film_Workers!$B$2:$AR$55, 32, FALSE), D461=8, VLOOKUP(H452, Film_Workers!$B$2:$AR$55, 33, FALSE), D461=9, VLOOKUP(H452, Film_Workers!$B$2:$AR$55, 34, FALSE), D461=10, VLOOKUP(H452, Film_Workers!$B$2:$AR$55, 35, FALSE), D461=11, VLOOKUP(H452, Film_Workers!$B$2:$AR$55, 36, FALSE), D461=12, VLOOKUP(H452, Film_Workers!$B$2:$AR$55, 37, FALSE)), C461=2017, _xlfn.IFS(D461=1, VLOOKUP(H452, Film_Workers!$B$2:$AR$55, 38, FALSE), D461=2, VLOOKUP(H452, Film_Workers!$B$2:$AR$55, 39, FALSE), D461=3, VLOOKUP(H452, Film_Workers!$B$2:$AR$55, 40, FALSE), D461=4, VLOOKUP(H452, Film_Workers!$B$2:$AR$55, 41, FALSE), D461=5, VLOOKUP(H452, Film_Workers!$B$2:$AR$55, 42, FALSE), D461=6, VLOOKUP(H452, Film_Workers!$B$2:$AR$55, 43)))</f>
        <v>#N/A</v>
      </c>
      <c r="W452" t="e">
        <f>_xlfn.IFS(C452=2014, _xlfn.IFS(D452=1, VLOOKUP(H452, Priv_Workers!$B$2:$AR$55, 2, FALSE), D452=2, VLOOKUP(H452, Priv_Workers!$B$2:$AR$55, 3, FALSE), D452=3, VLOOKUP(H452, Priv_Workers!$B$2:$AR$55, 4, FALSE), D452=4, VLOOKUP(H452, Priv_Workers!$B$2:$AR$55, 5, FALSE), D452=5, VLOOKUP(H452, Priv_Workers!$B$2:$AR$55, 6, FALSE), D452=6, VLOOKUP(H452, Priv_Workers!$B$2:$AR$55, 7, FALSE), D452=7, VLOOKUP(H452, Priv_Workers!$B$2:$AR$55, 8, FALSE), D452=8, VLOOKUP(H452, Priv_Workers!$B$2:$AR$55, 9, FALSE), D452=9, VLOOKUP(H452, Priv_Workers!$B$2:$AR$55, 10, FALSE), D452=10, VLOOKUP(H452, Priv_Workers!$B$2:$AR$55, 11, FALSE), D452=11, VLOOKUP(H452, Priv_Workers!$B$2:$AR$55, 12, FALSE), D452=12, VLOOKUP(H452, Priv_Workers!$B$2:$AR$55, 13, FALSE)), C452=2015, _xlfn.IFS(D452=1, VLOOKUP(H452, Priv_Workers!$B$2:$AR$55, 14, FALSE), D452=2, VLOOKUP(H452, Priv_Workers!$B$2:$AR$55, 15, FALSE), D452=3, VLOOKUP(H452, Priv_Workers!$B$2:$AR$55, 16, FALSE), D452=4, VLOOKUP(H452, Priv_Workers!$B$2:$AR$55, 17, FALSE), D452=5, VLOOKUP(H452, Priv_Workers!$B$2:$AR$55, 18, FALSE), D452=6, VLOOKUP(H452, Priv_Workers!$B$2:$AR$55, 19, FALSE), D452=7, VLOOKUP(H452, Priv_Workers!$B$2:$AR$55, 20, FALSE), D452=8, VLOOKUP(H452, Priv_Workers!$B$2:$AR$55, 21, FALSE), D452=9, VLOOKUP(H452, Priv_Workers!$B$2:$AR$55, 22, FALSE), D452=10, VLOOKUP(H452, Priv_Workers!$B$2:$AR$55, 23, FALSE), D452=11, VLOOKUP(H452, Priv_Workers!$B$2:$AR$55, 24, FALSE), D452=12, VLOOKUP(H452, Priv_Workers!$B$2:$AR$55, 25, FALSE)), C452=2016, _xlfn.IFS(D452=1, VLOOKUP(H452, Priv_Workers!$B$2:$AR$55, 26, FALSE), D452=2, VLOOKUP(H452, Priv_Workers!$B$2:$AR$55, 27, FALSE), D452=3, VLOOKUP(H452, Priv_Workers!$B$2:$AR$55, 28, FALSE), D452=4, VLOOKUP(H452, Priv_Workers!$B$2:$AR$55, 29, FALSE), D452=5, VLOOKUP(H452, Priv_Workers!$B$2:$AR$55, 30, FALSE), D452=6, VLOOKUP(H452, Priv_Workers!$B$2:$AR$55, 31, FALSE), D452=7, VLOOKUP(H452, Priv_Workers!$B$2:$AR$55, 32, FALSE), D452=8, VLOOKUP(H452, Priv_Workers!$B$2:$AR$55, 33, FALSE), D452=9, VLOOKUP(H452, Priv_Workers!$B$2:$AR$55, 34, FALSE), D452=10, VLOOKUP(H452, Priv_Workers!$B$2:$AR$55, 35, FALSE), D452=11, VLOOKUP(H452, Priv_Workers!$B$2:$AR$55, 36, FALSE), D452=12, VLOOKUP(H452, Priv_Workers!$B$2:$AR$55, 37, FALSE)), C452=2017, _xlfn.IFS(D452=1, VLOOKUP(H452, Priv_Workers!$B$2:$AR$55, 38, FALSE), D452=2, VLOOKUP(H452, Priv_Workers!$B$2:$AR$55, 39, FALSE), D452=3, VLOOKUP(H452, Priv_Workers!$B$2:$AR$55, 40, FALSE), D452=4, VLOOKUP(H452, Priv_Workers!$B$2:$AR$55, 41, FALSE), D452=5, VLOOKUP(H452, Priv_Workers!$B$2:$AR$55, 42, FALSE), D452=6, VLOOKUP(H452, Priv_Workers!$B$2:$AR$55, 43)))</f>
        <v>#N/A</v>
      </c>
      <c r="X452" s="15" t="e">
        <f t="shared" si="59"/>
        <v>#N/A</v>
      </c>
      <c r="Y452" s="8" t="e">
        <f>_xlfn.IFS(C452=2014, _xlfn.IFS(E452=1, VLOOKUP(H452, Wage_Info!$B$2:$AD$55, 2, FALSE), E452=2, VLOOKUP(H452, Wage_Info!$B$2:$AD$55, 3, FALSE), E452=3, VLOOKUP(H452, Wage_Info!$B$2:$AD$55, 4, FALSE), E452=4, VLOOKUP(H452, Wage_Info!$B$2:$AD$55, 5, FALSE)), C452=2015, _xlfn.IFS(E452=1, VLOOKUP(H452, Wage_Info!$B$2:$AD$55, 6, FALSE), E452=2, VLOOKUP(H452, Wage_Info!$B$2:$AD$55, 7, FALSE), E452=3, VLOOKUP(H452, Wage_Info!$B$2:$AD$55, 8, FALSE), E452=4, VLOOKUP(H452, Wage_Info!$B$2:$AD$55, 9, FALSE)), C452=2016, _xlfn.IFS(E452=1, VLOOKUP(H452, Wage_Info!$B$2:$AD$55, 10, FALSE), E452=2, VLOOKUP(H452, Wage_Info!$B$2:$AD$55, 11, FALSE), E452=3, VLOOKUP(H452, Wage_Info!$B$2:$AD$55, 12, FALSE), E452=4, VLOOKUP(H452, Wage_Info!$B$2:$AD$55, 13, FALSE)), C452=2017, _xlfn.IFS(E452=1, VLOOKUP(H452, Wage_Info!$B$2:$AD$55, 14, FALSE), E452=2, VLOOKUP(H452, Wage_Info!$B$2:$AD$55, 15, FALSE)))</f>
        <v>#N/A</v>
      </c>
      <c r="Z452" s="8" t="e">
        <f>_xlfn.IFS(C452=2014, _xlfn.IFS(E452=1, VLOOKUP(H452, Wage_Info!$B$2:$AD$55, 16, FALSE), E452=2, VLOOKUP(H452, Wage_Info!$B$2:$AD$55, 17, FALSE), E452=3, VLOOKUP(H452, Wage_Info!$B$2:$AD$55, 18, FALSE), E452=4, VLOOKUP(H452, Wage_Info!$B$2:$AD$55, 19, FALSE)), C452=2015, _xlfn.IFS(E452=1, VLOOKUP(H452, Wage_Info!$B$2:$AD$55, 20, FALSE), E452=2, VLOOKUP(H452, Wage_Info!$B$2:$AD$55, 21, FALSE), E452=3, VLOOKUP(H452, Wage_Info!$B$2:$AD$55, 22, FALSE), E452=4, VLOOKUP(H452, Wage_Info!$B$2:$AD$55, 23, FALSE)), C452=2016, _xlfn.IFS(E452=1, VLOOKUP(H452, Wage_Info!$B$2:$AD$55, 24, FALSE), E452=2, VLOOKUP(H452, Wage_Info!$B$2:$AD$55, 25, FALSE), E452=3, VLOOKUP(H452, Wage_Info!$B$2:$AD$55, 26, FALSE), E452=4, VLOOKUP(H452, Wage_Info!$B$2:$AD$55, 27, FALSE)), C452=2017, _xlfn.IFS(E452=1, VLOOKUP(H452, Wage_Info!$B$2:$AD$55, 28, FALSE), E452=2, VLOOKUP(H452, Wage_Info!$B$2:$AD$55, 29, FALSE)))</f>
        <v>#N/A</v>
      </c>
      <c r="AA452" s="16" t="e">
        <f t="shared" si="60"/>
        <v>#N/A</v>
      </c>
      <c r="AB452">
        <f>Key!C440</f>
        <v>1</v>
      </c>
      <c r="AC452">
        <f t="shared" si="61"/>
        <v>0</v>
      </c>
      <c r="AD452">
        <f t="shared" si="62"/>
        <v>0</v>
      </c>
      <c r="AE452">
        <f t="shared" si="63"/>
        <v>0</v>
      </c>
    </row>
    <row r="453" spans="1:31" x14ac:dyDescent="0.3">
      <c r="A453">
        <v>443</v>
      </c>
      <c r="B453">
        <v>123</v>
      </c>
      <c r="E453" t="e">
        <f t="shared" si="56"/>
        <v>#N/A</v>
      </c>
      <c r="F453">
        <v>2015</v>
      </c>
      <c r="H453" s="13" t="e">
        <f>VALUE(IF(G453="foreign",53,SUBSTITUTE(G453,G453,VLOOKUP(G453,Key!$F$2:$G$55,2,))))</f>
        <v>#N/A</v>
      </c>
      <c r="J453" t="e">
        <f>VALUE(_xlfn.IFS(I453="foreign",53,I453="fictional",54,NOT(OR(I453="foreign",I453="fictional")),SUBSTITUTE(I453,I453,VLOOKUP(I453,Key!$F$2:$G$55,2,))))</f>
        <v>#N/A</v>
      </c>
      <c r="K453" t="e">
        <f t="shared" si="57"/>
        <v>#N/A</v>
      </c>
      <c r="L453" t="e">
        <f>VLOOKUP(H453, Key!$G$2:$J$54, 2)</f>
        <v>#N/A</v>
      </c>
      <c r="M453" t="e">
        <f>VLOOKUP(J453, Key!$G$2:$J$54, 2)</f>
        <v>#N/A</v>
      </c>
      <c r="N453">
        <f>VLOOKUP("*"&amp;G453&amp;"*",Key!$M$2:$N$6,2,FALSE)</f>
        <v>1</v>
      </c>
      <c r="O453">
        <f>VLOOKUP("*"&amp;G453&amp;"*",Key!$Q$2:$R$11,2,FALSE)</f>
        <v>1</v>
      </c>
      <c r="P453">
        <v>1815</v>
      </c>
      <c r="S453" t="e">
        <f>VLOOKUP(R453, Key!$T$2:$U$27, 2, FALSE)</f>
        <v>#N/A</v>
      </c>
      <c r="T453" t="e">
        <f t="shared" si="58"/>
        <v>#N/A</v>
      </c>
      <c r="U453" t="e">
        <f>_xlfn.IFS(F453=2017, VLOOKUP(H453, 'State Pop'!$B$2:$F$55,5),F453=2016, VLOOKUP(H453, 'State Pop'!$B$2:$F$55,4), F453=2015, VLOOKUP(H453, 'State Pop'!$B$2:$F$55,3), F453=2014, VLOOKUP(H453, 'State Pop'!$B$2:$F$55,2))</f>
        <v>#N/A</v>
      </c>
      <c r="V453" t="e">
        <f>_xlfn.IFS(C462=2014, _xlfn.IFS(D462=1, VLOOKUP(H453, Film_Workers!$B$2:$AR$55, 2, FALSE), D462=2, VLOOKUP(H453, Film_Workers!$B$2:$AR$55, 3, FALSE), D462=3, VLOOKUP(H453, Film_Workers!$B$2:$AR$55, 4, FALSE), D462=4, VLOOKUP(H453, Film_Workers!$B$2:$AR$55, 5, FALSE), D462=5, VLOOKUP(H453, Film_Workers!$B$2:$AR$55, 6, FALSE), D462=6, VLOOKUP(H453, Film_Workers!$B$2:$AR$55, 7, FALSE), D462=7, VLOOKUP(H453, Film_Workers!$B$2:$AR$55, 8, FALSE), D462=8, VLOOKUP(H453, Film_Workers!$B$2:$AR$55, 9, FALSE), D462=9, VLOOKUP(H453, Film_Workers!$B$2:$AR$55, 10, FALSE), D462=10, VLOOKUP(H453, Film_Workers!$B$2:$AR$55, 11, FALSE), D462=11, VLOOKUP(H453, Film_Workers!$B$2:$AR$55, 12, FALSE), D462=12, VLOOKUP(H453, Film_Workers!$B$2:$AR$55, 13, FALSE)), C462=2015, _xlfn.IFS(D462=1, VLOOKUP(H453, Film_Workers!$B$2:$AR$55, 14, FALSE), D462=2, VLOOKUP(H453, Film_Workers!$B$2:$AR$55, 15, FALSE), D462=3, VLOOKUP(H453, Film_Workers!$B$2:$AR$55, 16, FALSE), D462=4, VLOOKUP(H453, Film_Workers!$B$2:$AR$55, 17, FALSE), D462=5, VLOOKUP(H453, Film_Workers!$B$2:$AR$55, 18, FALSE), D462=6, VLOOKUP(H453, Film_Workers!$B$2:$AR$55, 19, FALSE), D462=7, VLOOKUP(H453, Film_Workers!$B$2:$AR$55, 20, FALSE), D462=8, VLOOKUP(H453, Film_Workers!$B$2:$AR$55, 21, FALSE), D462=9, VLOOKUP(H453, Film_Workers!$B$2:$AR$55, 22, FALSE), D462=10, VLOOKUP(H453, Film_Workers!$B$2:$AR$55, 23, FALSE), D462=11, VLOOKUP(H453, Film_Workers!$B$2:$AR$55, 24, FALSE), D462=12, VLOOKUP(H453, Film_Workers!$B$2:$AR$55, 25, FALSE)), C462=2016, _xlfn.IFS(D462=1, VLOOKUP(H453, Film_Workers!$B$2:$AR$55, 26, FALSE), D462=2, VLOOKUP(H453, Film_Workers!$B$2:$AR$55, 27, FALSE), D462=3, VLOOKUP(H453, Film_Workers!$B$2:$AR$55, 28, FALSE), D462=4, VLOOKUP(H453, Film_Workers!$B$2:$AR$55, 29, FALSE), D462=5, VLOOKUP(H453, Film_Workers!$B$2:$AR$55, 30, FALSE), D462=6, VLOOKUP(H453, Film_Workers!$B$2:$AR$55, 31, FALSE), D462=7, VLOOKUP(H453, Film_Workers!$B$2:$AR$55, 32, FALSE), D462=8, VLOOKUP(H453, Film_Workers!$B$2:$AR$55, 33, FALSE), D462=9, VLOOKUP(H453, Film_Workers!$B$2:$AR$55, 34, FALSE), D462=10, VLOOKUP(H453, Film_Workers!$B$2:$AR$55, 35, FALSE), D462=11, VLOOKUP(H453, Film_Workers!$B$2:$AR$55, 36, FALSE), D462=12, VLOOKUP(H453, Film_Workers!$B$2:$AR$55, 37, FALSE)), C462=2017, _xlfn.IFS(D462=1, VLOOKUP(H453, Film_Workers!$B$2:$AR$55, 38, FALSE), D462=2, VLOOKUP(H453, Film_Workers!$B$2:$AR$55, 39, FALSE), D462=3, VLOOKUP(H453, Film_Workers!$B$2:$AR$55, 40, FALSE), D462=4, VLOOKUP(H453, Film_Workers!$B$2:$AR$55, 41, FALSE), D462=5, VLOOKUP(H453, Film_Workers!$B$2:$AR$55, 42, FALSE), D462=6, VLOOKUP(H453, Film_Workers!$B$2:$AR$55, 43)))</f>
        <v>#N/A</v>
      </c>
      <c r="W453" t="e">
        <f>_xlfn.IFS(C453=2014, _xlfn.IFS(D453=1, VLOOKUP(H453, Priv_Workers!$B$2:$AR$55, 2, FALSE), D453=2, VLOOKUP(H453, Priv_Workers!$B$2:$AR$55, 3, FALSE), D453=3, VLOOKUP(H453, Priv_Workers!$B$2:$AR$55, 4, FALSE), D453=4, VLOOKUP(H453, Priv_Workers!$B$2:$AR$55, 5, FALSE), D453=5, VLOOKUP(H453, Priv_Workers!$B$2:$AR$55, 6, FALSE), D453=6, VLOOKUP(H453, Priv_Workers!$B$2:$AR$55, 7, FALSE), D453=7, VLOOKUP(H453, Priv_Workers!$B$2:$AR$55, 8, FALSE), D453=8, VLOOKUP(H453, Priv_Workers!$B$2:$AR$55, 9, FALSE), D453=9, VLOOKUP(H453, Priv_Workers!$B$2:$AR$55, 10, FALSE), D453=10, VLOOKUP(H453, Priv_Workers!$B$2:$AR$55, 11, FALSE), D453=11, VLOOKUP(H453, Priv_Workers!$B$2:$AR$55, 12, FALSE), D453=12, VLOOKUP(H453, Priv_Workers!$B$2:$AR$55, 13, FALSE)), C453=2015, _xlfn.IFS(D453=1, VLOOKUP(H453, Priv_Workers!$B$2:$AR$55, 14, FALSE), D453=2, VLOOKUP(H453, Priv_Workers!$B$2:$AR$55, 15, FALSE), D453=3, VLOOKUP(H453, Priv_Workers!$B$2:$AR$55, 16, FALSE), D453=4, VLOOKUP(H453, Priv_Workers!$B$2:$AR$55, 17, FALSE), D453=5, VLOOKUP(H453, Priv_Workers!$B$2:$AR$55, 18, FALSE), D453=6, VLOOKUP(H453, Priv_Workers!$B$2:$AR$55, 19, FALSE), D453=7, VLOOKUP(H453, Priv_Workers!$B$2:$AR$55, 20, FALSE), D453=8, VLOOKUP(H453, Priv_Workers!$B$2:$AR$55, 21, FALSE), D453=9, VLOOKUP(H453, Priv_Workers!$B$2:$AR$55, 22, FALSE), D453=10, VLOOKUP(H453, Priv_Workers!$B$2:$AR$55, 23, FALSE), D453=11, VLOOKUP(H453, Priv_Workers!$B$2:$AR$55, 24, FALSE), D453=12, VLOOKUP(H453, Priv_Workers!$B$2:$AR$55, 25, FALSE)), C453=2016, _xlfn.IFS(D453=1, VLOOKUP(H453, Priv_Workers!$B$2:$AR$55, 26, FALSE), D453=2, VLOOKUP(H453, Priv_Workers!$B$2:$AR$55, 27, FALSE), D453=3, VLOOKUP(H453, Priv_Workers!$B$2:$AR$55, 28, FALSE), D453=4, VLOOKUP(H453, Priv_Workers!$B$2:$AR$55, 29, FALSE), D453=5, VLOOKUP(H453, Priv_Workers!$B$2:$AR$55, 30, FALSE), D453=6, VLOOKUP(H453, Priv_Workers!$B$2:$AR$55, 31, FALSE), D453=7, VLOOKUP(H453, Priv_Workers!$B$2:$AR$55, 32, FALSE), D453=8, VLOOKUP(H453, Priv_Workers!$B$2:$AR$55, 33, FALSE), D453=9, VLOOKUP(H453, Priv_Workers!$B$2:$AR$55, 34, FALSE), D453=10, VLOOKUP(H453, Priv_Workers!$B$2:$AR$55, 35, FALSE), D453=11, VLOOKUP(H453, Priv_Workers!$B$2:$AR$55, 36, FALSE), D453=12, VLOOKUP(H453, Priv_Workers!$B$2:$AR$55, 37, FALSE)), C453=2017, _xlfn.IFS(D453=1, VLOOKUP(H453, Priv_Workers!$B$2:$AR$55, 38, FALSE), D453=2, VLOOKUP(H453, Priv_Workers!$B$2:$AR$55, 39, FALSE), D453=3, VLOOKUP(H453, Priv_Workers!$B$2:$AR$55, 40, FALSE), D453=4, VLOOKUP(H453, Priv_Workers!$B$2:$AR$55, 41, FALSE), D453=5, VLOOKUP(H453, Priv_Workers!$B$2:$AR$55, 42, FALSE), D453=6, VLOOKUP(H453, Priv_Workers!$B$2:$AR$55, 43)))</f>
        <v>#N/A</v>
      </c>
      <c r="X453" s="15" t="e">
        <f t="shared" si="59"/>
        <v>#N/A</v>
      </c>
      <c r="Y453" s="8" t="e">
        <f>_xlfn.IFS(C453=2014, _xlfn.IFS(E453=1, VLOOKUP(H453, Wage_Info!$B$2:$AD$55, 2, FALSE), E453=2, VLOOKUP(H453, Wage_Info!$B$2:$AD$55, 3, FALSE), E453=3, VLOOKUP(H453, Wage_Info!$B$2:$AD$55, 4, FALSE), E453=4, VLOOKUP(H453, Wage_Info!$B$2:$AD$55, 5, FALSE)), C453=2015, _xlfn.IFS(E453=1, VLOOKUP(H453, Wage_Info!$B$2:$AD$55, 6, FALSE), E453=2, VLOOKUP(H453, Wage_Info!$B$2:$AD$55, 7, FALSE), E453=3, VLOOKUP(H453, Wage_Info!$B$2:$AD$55, 8, FALSE), E453=4, VLOOKUP(H453, Wage_Info!$B$2:$AD$55, 9, FALSE)), C453=2016, _xlfn.IFS(E453=1, VLOOKUP(H453, Wage_Info!$B$2:$AD$55, 10, FALSE), E453=2, VLOOKUP(H453, Wage_Info!$B$2:$AD$55, 11, FALSE), E453=3, VLOOKUP(H453, Wage_Info!$B$2:$AD$55, 12, FALSE), E453=4, VLOOKUP(H453, Wage_Info!$B$2:$AD$55, 13, FALSE)), C453=2017, _xlfn.IFS(E453=1, VLOOKUP(H453, Wage_Info!$B$2:$AD$55, 14, FALSE), E453=2, VLOOKUP(H453, Wage_Info!$B$2:$AD$55, 15, FALSE)))</f>
        <v>#N/A</v>
      </c>
      <c r="Z453" s="8" t="e">
        <f>_xlfn.IFS(C453=2014, _xlfn.IFS(E453=1, VLOOKUP(H453, Wage_Info!$B$2:$AD$55, 16, FALSE), E453=2, VLOOKUP(H453, Wage_Info!$B$2:$AD$55, 17, FALSE), E453=3, VLOOKUP(H453, Wage_Info!$B$2:$AD$55, 18, FALSE), E453=4, VLOOKUP(H453, Wage_Info!$B$2:$AD$55, 19, FALSE)), C453=2015, _xlfn.IFS(E453=1, VLOOKUP(H453, Wage_Info!$B$2:$AD$55, 20, FALSE), E453=2, VLOOKUP(H453, Wage_Info!$B$2:$AD$55, 21, FALSE), E453=3, VLOOKUP(H453, Wage_Info!$B$2:$AD$55, 22, FALSE), E453=4, VLOOKUP(H453, Wage_Info!$B$2:$AD$55, 23, FALSE)), C453=2016, _xlfn.IFS(E453=1, VLOOKUP(H453, Wage_Info!$B$2:$AD$55, 24, FALSE), E453=2, VLOOKUP(H453, Wage_Info!$B$2:$AD$55, 25, FALSE), E453=3, VLOOKUP(H453, Wage_Info!$B$2:$AD$55, 26, FALSE), E453=4, VLOOKUP(H453, Wage_Info!$B$2:$AD$55, 27, FALSE)), C453=2017, _xlfn.IFS(E453=1, VLOOKUP(H453, Wage_Info!$B$2:$AD$55, 28, FALSE), E453=2, VLOOKUP(H453, Wage_Info!$B$2:$AD$55, 29, FALSE)))</f>
        <v>#N/A</v>
      </c>
      <c r="AA453" s="16" t="e">
        <f t="shared" si="60"/>
        <v>#N/A</v>
      </c>
      <c r="AB453">
        <f>Key!C444</f>
        <v>1</v>
      </c>
      <c r="AC453">
        <f t="shared" si="61"/>
        <v>0</v>
      </c>
      <c r="AD453">
        <f t="shared" si="62"/>
        <v>0</v>
      </c>
      <c r="AE453">
        <f t="shared" si="63"/>
        <v>0</v>
      </c>
    </row>
    <row r="454" spans="1:31" x14ac:dyDescent="0.3">
      <c r="A454">
        <v>444</v>
      </c>
      <c r="B454">
        <v>124</v>
      </c>
      <c r="E454" t="e">
        <f t="shared" si="56"/>
        <v>#N/A</v>
      </c>
      <c r="F454">
        <v>2015</v>
      </c>
      <c r="H454" s="13" t="e">
        <f>VALUE(IF(G454="foreign",53,SUBSTITUTE(G454,G454,VLOOKUP(G454,Key!$F$2:$G$55,2,))))</f>
        <v>#N/A</v>
      </c>
      <c r="I454" t="s">
        <v>216</v>
      </c>
      <c r="J454">
        <f>VALUE(_xlfn.IFS(I454="foreign",53,I454="fictional",54,NOT(OR(I454="foreign",I454="fictional")),SUBSTITUTE(I454,I454,VLOOKUP(I454,Key!$F$2:$G$55,2,))))</f>
        <v>54</v>
      </c>
      <c r="K454" t="e">
        <f t="shared" si="57"/>
        <v>#N/A</v>
      </c>
      <c r="L454" t="e">
        <f>VLOOKUP(H454, Key!$G$2:$J$54, 2)</f>
        <v>#N/A</v>
      </c>
      <c r="M454">
        <f>VLOOKUP(J454, Key!$G$2:$J$54, 2)</f>
        <v>0</v>
      </c>
      <c r="N454">
        <f>VLOOKUP("*"&amp;G454&amp;"*",Key!$M$2:$N$6,2,FALSE)</f>
        <v>1</v>
      </c>
      <c r="O454">
        <f>VLOOKUP("*"&amp;G454&amp;"*",Key!$Q$2:$R$11,2,FALSE)</f>
        <v>1</v>
      </c>
      <c r="P454">
        <v>1656</v>
      </c>
      <c r="Q454" s="8">
        <v>10000000</v>
      </c>
      <c r="R454" t="s">
        <v>178</v>
      </c>
      <c r="S454">
        <f>VLOOKUP(R454, Key!$T$2:$U$27, 2, FALSE)</f>
        <v>5</v>
      </c>
      <c r="T454">
        <f t="shared" si="58"/>
        <v>0</v>
      </c>
      <c r="U454" t="e">
        <f>_xlfn.IFS(F454=2017, VLOOKUP(H454, 'State Pop'!$B$2:$F$55,5),F454=2016, VLOOKUP(H454, 'State Pop'!$B$2:$F$55,4), F454=2015, VLOOKUP(H454, 'State Pop'!$B$2:$F$55,3), F454=2014, VLOOKUP(H454, 'State Pop'!$B$2:$F$55,2))</f>
        <v>#N/A</v>
      </c>
      <c r="V454" t="e">
        <f>_xlfn.IFS(C463=2014, _xlfn.IFS(D463=1, VLOOKUP(H454, Film_Workers!$B$2:$AR$55, 2, FALSE), D463=2, VLOOKUP(H454, Film_Workers!$B$2:$AR$55, 3, FALSE), D463=3, VLOOKUP(H454, Film_Workers!$B$2:$AR$55, 4, FALSE), D463=4, VLOOKUP(H454, Film_Workers!$B$2:$AR$55, 5, FALSE), D463=5, VLOOKUP(H454, Film_Workers!$B$2:$AR$55, 6, FALSE), D463=6, VLOOKUP(H454, Film_Workers!$B$2:$AR$55, 7, FALSE), D463=7, VLOOKUP(H454, Film_Workers!$B$2:$AR$55, 8, FALSE), D463=8, VLOOKUP(H454, Film_Workers!$B$2:$AR$55, 9, FALSE), D463=9, VLOOKUP(H454, Film_Workers!$B$2:$AR$55, 10, FALSE), D463=10, VLOOKUP(H454, Film_Workers!$B$2:$AR$55, 11, FALSE), D463=11, VLOOKUP(H454, Film_Workers!$B$2:$AR$55, 12, FALSE), D463=12, VLOOKUP(H454, Film_Workers!$B$2:$AR$55, 13, FALSE)), C463=2015, _xlfn.IFS(D463=1, VLOOKUP(H454, Film_Workers!$B$2:$AR$55, 14, FALSE), D463=2, VLOOKUP(H454, Film_Workers!$B$2:$AR$55, 15, FALSE), D463=3, VLOOKUP(H454, Film_Workers!$B$2:$AR$55, 16, FALSE), D463=4, VLOOKUP(H454, Film_Workers!$B$2:$AR$55, 17, FALSE), D463=5, VLOOKUP(H454, Film_Workers!$B$2:$AR$55, 18, FALSE), D463=6, VLOOKUP(H454, Film_Workers!$B$2:$AR$55, 19, FALSE), D463=7, VLOOKUP(H454, Film_Workers!$B$2:$AR$55, 20, FALSE), D463=8, VLOOKUP(H454, Film_Workers!$B$2:$AR$55, 21, FALSE), D463=9, VLOOKUP(H454, Film_Workers!$B$2:$AR$55, 22, FALSE), D463=10, VLOOKUP(H454, Film_Workers!$B$2:$AR$55, 23, FALSE), D463=11, VLOOKUP(H454, Film_Workers!$B$2:$AR$55, 24, FALSE), D463=12, VLOOKUP(H454, Film_Workers!$B$2:$AR$55, 25, FALSE)), C463=2016, _xlfn.IFS(D463=1, VLOOKUP(H454, Film_Workers!$B$2:$AR$55, 26, FALSE), D463=2, VLOOKUP(H454, Film_Workers!$B$2:$AR$55, 27, FALSE), D463=3, VLOOKUP(H454, Film_Workers!$B$2:$AR$55, 28, FALSE), D463=4, VLOOKUP(H454, Film_Workers!$B$2:$AR$55, 29, FALSE), D463=5, VLOOKUP(H454, Film_Workers!$B$2:$AR$55, 30, FALSE), D463=6, VLOOKUP(H454, Film_Workers!$B$2:$AR$55, 31, FALSE), D463=7, VLOOKUP(H454, Film_Workers!$B$2:$AR$55, 32, FALSE), D463=8, VLOOKUP(H454, Film_Workers!$B$2:$AR$55, 33, FALSE), D463=9, VLOOKUP(H454, Film_Workers!$B$2:$AR$55, 34, FALSE), D463=10, VLOOKUP(H454, Film_Workers!$B$2:$AR$55, 35, FALSE), D463=11, VLOOKUP(H454, Film_Workers!$B$2:$AR$55, 36, FALSE), D463=12, VLOOKUP(H454, Film_Workers!$B$2:$AR$55, 37, FALSE)), C463=2017, _xlfn.IFS(D463=1, VLOOKUP(H454, Film_Workers!$B$2:$AR$55, 38, FALSE), D463=2, VLOOKUP(H454, Film_Workers!$B$2:$AR$55, 39, FALSE), D463=3, VLOOKUP(H454, Film_Workers!$B$2:$AR$55, 40, FALSE), D463=4, VLOOKUP(H454, Film_Workers!$B$2:$AR$55, 41, FALSE), D463=5, VLOOKUP(H454, Film_Workers!$B$2:$AR$55, 42, FALSE), D463=6, VLOOKUP(H454, Film_Workers!$B$2:$AR$55, 43)))</f>
        <v>#N/A</v>
      </c>
      <c r="W454" t="e">
        <f>_xlfn.IFS(C454=2014, _xlfn.IFS(D454=1, VLOOKUP(H454, Priv_Workers!$B$2:$AR$55, 2, FALSE), D454=2, VLOOKUP(H454, Priv_Workers!$B$2:$AR$55, 3, FALSE), D454=3, VLOOKUP(H454, Priv_Workers!$B$2:$AR$55, 4, FALSE), D454=4, VLOOKUP(H454, Priv_Workers!$B$2:$AR$55, 5, FALSE), D454=5, VLOOKUP(H454, Priv_Workers!$B$2:$AR$55, 6, FALSE), D454=6, VLOOKUP(H454, Priv_Workers!$B$2:$AR$55, 7, FALSE), D454=7, VLOOKUP(H454, Priv_Workers!$B$2:$AR$55, 8, FALSE), D454=8, VLOOKUP(H454, Priv_Workers!$B$2:$AR$55, 9, FALSE), D454=9, VLOOKUP(H454, Priv_Workers!$B$2:$AR$55, 10, FALSE), D454=10, VLOOKUP(H454, Priv_Workers!$B$2:$AR$55, 11, FALSE), D454=11, VLOOKUP(H454, Priv_Workers!$B$2:$AR$55, 12, FALSE), D454=12, VLOOKUP(H454, Priv_Workers!$B$2:$AR$55, 13, FALSE)), C454=2015, _xlfn.IFS(D454=1, VLOOKUP(H454, Priv_Workers!$B$2:$AR$55, 14, FALSE), D454=2, VLOOKUP(H454, Priv_Workers!$B$2:$AR$55, 15, FALSE), D454=3, VLOOKUP(H454, Priv_Workers!$B$2:$AR$55, 16, FALSE), D454=4, VLOOKUP(H454, Priv_Workers!$B$2:$AR$55, 17, FALSE), D454=5, VLOOKUP(H454, Priv_Workers!$B$2:$AR$55, 18, FALSE), D454=6, VLOOKUP(H454, Priv_Workers!$B$2:$AR$55, 19, FALSE), D454=7, VLOOKUP(H454, Priv_Workers!$B$2:$AR$55, 20, FALSE), D454=8, VLOOKUP(H454, Priv_Workers!$B$2:$AR$55, 21, FALSE), D454=9, VLOOKUP(H454, Priv_Workers!$B$2:$AR$55, 22, FALSE), D454=10, VLOOKUP(H454, Priv_Workers!$B$2:$AR$55, 23, FALSE), D454=11, VLOOKUP(H454, Priv_Workers!$B$2:$AR$55, 24, FALSE), D454=12, VLOOKUP(H454, Priv_Workers!$B$2:$AR$55, 25, FALSE)), C454=2016, _xlfn.IFS(D454=1, VLOOKUP(H454, Priv_Workers!$B$2:$AR$55, 26, FALSE), D454=2, VLOOKUP(H454, Priv_Workers!$B$2:$AR$55, 27, FALSE), D454=3, VLOOKUP(H454, Priv_Workers!$B$2:$AR$55, 28, FALSE), D454=4, VLOOKUP(H454, Priv_Workers!$B$2:$AR$55, 29, FALSE), D454=5, VLOOKUP(H454, Priv_Workers!$B$2:$AR$55, 30, FALSE), D454=6, VLOOKUP(H454, Priv_Workers!$B$2:$AR$55, 31, FALSE), D454=7, VLOOKUP(H454, Priv_Workers!$B$2:$AR$55, 32, FALSE), D454=8, VLOOKUP(H454, Priv_Workers!$B$2:$AR$55, 33, FALSE), D454=9, VLOOKUP(H454, Priv_Workers!$B$2:$AR$55, 34, FALSE), D454=10, VLOOKUP(H454, Priv_Workers!$B$2:$AR$55, 35, FALSE), D454=11, VLOOKUP(H454, Priv_Workers!$B$2:$AR$55, 36, FALSE), D454=12, VLOOKUP(H454, Priv_Workers!$B$2:$AR$55, 37, FALSE)), C454=2017, _xlfn.IFS(D454=1, VLOOKUP(H454, Priv_Workers!$B$2:$AR$55, 38, FALSE), D454=2, VLOOKUP(H454, Priv_Workers!$B$2:$AR$55, 39, FALSE), D454=3, VLOOKUP(H454, Priv_Workers!$B$2:$AR$55, 40, FALSE), D454=4, VLOOKUP(H454, Priv_Workers!$B$2:$AR$55, 41, FALSE), D454=5, VLOOKUP(H454, Priv_Workers!$B$2:$AR$55, 42, FALSE), D454=6, VLOOKUP(H454, Priv_Workers!$B$2:$AR$55, 43)))</f>
        <v>#N/A</v>
      </c>
      <c r="X454" s="15" t="e">
        <f t="shared" si="59"/>
        <v>#N/A</v>
      </c>
      <c r="Y454" s="8" t="e">
        <f>_xlfn.IFS(C454=2014, _xlfn.IFS(E454=1, VLOOKUP(H454, Wage_Info!$B$2:$AD$55, 2, FALSE), E454=2, VLOOKUP(H454, Wage_Info!$B$2:$AD$55, 3, FALSE), E454=3, VLOOKUP(H454, Wage_Info!$B$2:$AD$55, 4, FALSE), E454=4, VLOOKUP(H454, Wage_Info!$B$2:$AD$55, 5, FALSE)), C454=2015, _xlfn.IFS(E454=1, VLOOKUP(H454, Wage_Info!$B$2:$AD$55, 6, FALSE), E454=2, VLOOKUP(H454, Wage_Info!$B$2:$AD$55, 7, FALSE), E454=3, VLOOKUP(H454, Wage_Info!$B$2:$AD$55, 8, FALSE), E454=4, VLOOKUP(H454, Wage_Info!$B$2:$AD$55, 9, FALSE)), C454=2016, _xlfn.IFS(E454=1, VLOOKUP(H454, Wage_Info!$B$2:$AD$55, 10, FALSE), E454=2, VLOOKUP(H454, Wage_Info!$B$2:$AD$55, 11, FALSE), E454=3, VLOOKUP(H454, Wage_Info!$B$2:$AD$55, 12, FALSE), E454=4, VLOOKUP(H454, Wage_Info!$B$2:$AD$55, 13, FALSE)), C454=2017, _xlfn.IFS(E454=1, VLOOKUP(H454, Wage_Info!$B$2:$AD$55, 14, FALSE), E454=2, VLOOKUP(H454, Wage_Info!$B$2:$AD$55, 15, FALSE)))</f>
        <v>#N/A</v>
      </c>
      <c r="Z454" s="8" t="e">
        <f>_xlfn.IFS(C454=2014, _xlfn.IFS(E454=1, VLOOKUP(H454, Wage_Info!$B$2:$AD$55, 16, FALSE), E454=2, VLOOKUP(H454, Wage_Info!$B$2:$AD$55, 17, FALSE), E454=3, VLOOKUP(H454, Wage_Info!$B$2:$AD$55, 18, FALSE), E454=4, VLOOKUP(H454, Wage_Info!$B$2:$AD$55, 19, FALSE)), C454=2015, _xlfn.IFS(E454=1, VLOOKUP(H454, Wage_Info!$B$2:$AD$55, 20, FALSE), E454=2, VLOOKUP(H454, Wage_Info!$B$2:$AD$55, 21, FALSE), E454=3, VLOOKUP(H454, Wage_Info!$B$2:$AD$55, 22, FALSE), E454=4, VLOOKUP(H454, Wage_Info!$B$2:$AD$55, 23, FALSE)), C454=2016, _xlfn.IFS(E454=1, VLOOKUP(H454, Wage_Info!$B$2:$AD$55, 24, FALSE), E454=2, VLOOKUP(H454, Wage_Info!$B$2:$AD$55, 25, FALSE), E454=3, VLOOKUP(H454, Wage_Info!$B$2:$AD$55, 26, FALSE), E454=4, VLOOKUP(H454, Wage_Info!$B$2:$AD$55, 27, FALSE)), C454=2017, _xlfn.IFS(E454=1, VLOOKUP(H454, Wage_Info!$B$2:$AD$55, 28, FALSE), E454=2, VLOOKUP(H454, Wage_Info!$B$2:$AD$55, 29, FALSE)))</f>
        <v>#N/A</v>
      </c>
      <c r="AA454" s="16" t="e">
        <f t="shared" si="60"/>
        <v>#N/A</v>
      </c>
      <c r="AB454">
        <f>Key!C445</f>
        <v>1</v>
      </c>
      <c r="AC454">
        <f t="shared" si="61"/>
        <v>0</v>
      </c>
      <c r="AD454">
        <f t="shared" si="62"/>
        <v>0</v>
      </c>
      <c r="AE454">
        <f t="shared" si="63"/>
        <v>0</v>
      </c>
    </row>
    <row r="455" spans="1:31" x14ac:dyDescent="0.3">
      <c r="A455">
        <v>447</v>
      </c>
      <c r="B455">
        <v>127</v>
      </c>
      <c r="E455" t="e">
        <f t="shared" si="56"/>
        <v>#N/A</v>
      </c>
      <c r="F455">
        <v>2015</v>
      </c>
      <c r="G455" t="s">
        <v>513</v>
      </c>
      <c r="H455" s="13">
        <f>VALUE(IF(G455="foreign",53,SUBSTITUTE(G455,G455,VLOOKUP(G455,Key!$F$2:$G$55,2,))))</f>
        <v>1</v>
      </c>
      <c r="I455" t="s">
        <v>513</v>
      </c>
      <c r="J455">
        <f>VALUE(_xlfn.IFS(I455="foreign",53,I455="fictional",54,NOT(OR(I455="foreign",I455="fictional")),SUBSTITUTE(I455,I455,VLOOKUP(I455,Key!$F$2:$G$55,2,))))</f>
        <v>1</v>
      </c>
      <c r="K455">
        <f t="shared" si="57"/>
        <v>1</v>
      </c>
      <c r="L455">
        <f>VLOOKUP(H455, Key!$G$2:$J$54, 2)</f>
        <v>3</v>
      </c>
      <c r="M455">
        <f>VLOOKUP(J455, Key!$G$2:$J$54, 2)</f>
        <v>3</v>
      </c>
      <c r="N455">
        <f>VLOOKUP("*"&amp;G455&amp;"*",Key!$M$2:$N$6,2,FALSE)</f>
        <v>3</v>
      </c>
      <c r="O455">
        <f>VLOOKUP("*"&amp;G455&amp;"*",Key!$Q$2:$R$11,2,FALSE)</f>
        <v>2</v>
      </c>
      <c r="P455">
        <v>1553</v>
      </c>
      <c r="Q455" s="8">
        <v>13000000</v>
      </c>
      <c r="R455" t="s">
        <v>329</v>
      </c>
      <c r="S455">
        <f>VLOOKUP(R455, Key!$T$2:$U$27, 2, FALSE)</f>
        <v>12</v>
      </c>
      <c r="T455">
        <f t="shared" si="58"/>
        <v>1</v>
      </c>
      <c r="U455">
        <f>_xlfn.IFS(F455=2017, VLOOKUP(H455, 'State Pop'!$B$2:$F$55,5),F455=2016, VLOOKUP(H455, 'State Pop'!$B$2:$F$55,4), F455=2015, VLOOKUP(H455, 'State Pop'!$B$2:$F$55,3), F455=2014, VLOOKUP(H455, 'State Pop'!$B$2:$F$55,2))</f>
        <v>4850858</v>
      </c>
      <c r="V455" t="e">
        <f>_xlfn.IFS(C464=2014, _xlfn.IFS(D464=1, VLOOKUP(H455, Film_Workers!$B$2:$AR$55, 2, FALSE), D464=2, VLOOKUP(H455, Film_Workers!$B$2:$AR$55, 3, FALSE), D464=3, VLOOKUP(H455, Film_Workers!$B$2:$AR$55, 4, FALSE), D464=4, VLOOKUP(H455, Film_Workers!$B$2:$AR$55, 5, FALSE), D464=5, VLOOKUP(H455, Film_Workers!$B$2:$AR$55, 6, FALSE), D464=6, VLOOKUP(H455, Film_Workers!$B$2:$AR$55, 7, FALSE), D464=7, VLOOKUP(H455, Film_Workers!$B$2:$AR$55, 8, FALSE), D464=8, VLOOKUP(H455, Film_Workers!$B$2:$AR$55, 9, FALSE), D464=9, VLOOKUP(H455, Film_Workers!$B$2:$AR$55, 10, FALSE), D464=10, VLOOKUP(H455, Film_Workers!$B$2:$AR$55, 11, FALSE), D464=11, VLOOKUP(H455, Film_Workers!$B$2:$AR$55, 12, FALSE), D464=12, VLOOKUP(H455, Film_Workers!$B$2:$AR$55, 13, FALSE)), C464=2015, _xlfn.IFS(D464=1, VLOOKUP(H455, Film_Workers!$B$2:$AR$55, 14, FALSE), D464=2, VLOOKUP(H455, Film_Workers!$B$2:$AR$55, 15, FALSE), D464=3, VLOOKUP(H455, Film_Workers!$B$2:$AR$55, 16, FALSE), D464=4, VLOOKUP(H455, Film_Workers!$B$2:$AR$55, 17, FALSE), D464=5, VLOOKUP(H455, Film_Workers!$B$2:$AR$55, 18, FALSE), D464=6, VLOOKUP(H455, Film_Workers!$B$2:$AR$55, 19, FALSE), D464=7, VLOOKUP(H455, Film_Workers!$B$2:$AR$55, 20, FALSE), D464=8, VLOOKUP(H455, Film_Workers!$B$2:$AR$55, 21, FALSE), D464=9, VLOOKUP(H455, Film_Workers!$B$2:$AR$55, 22, FALSE), D464=10, VLOOKUP(H455, Film_Workers!$B$2:$AR$55, 23, FALSE), D464=11, VLOOKUP(H455, Film_Workers!$B$2:$AR$55, 24, FALSE), D464=12, VLOOKUP(H455, Film_Workers!$B$2:$AR$55, 25, FALSE)), C464=2016, _xlfn.IFS(D464=1, VLOOKUP(H455, Film_Workers!$B$2:$AR$55, 26, FALSE), D464=2, VLOOKUP(H455, Film_Workers!$B$2:$AR$55, 27, FALSE), D464=3, VLOOKUP(H455, Film_Workers!$B$2:$AR$55, 28, FALSE), D464=4, VLOOKUP(H455, Film_Workers!$B$2:$AR$55, 29, FALSE), D464=5, VLOOKUP(H455, Film_Workers!$B$2:$AR$55, 30, FALSE), D464=6, VLOOKUP(H455, Film_Workers!$B$2:$AR$55, 31, FALSE), D464=7, VLOOKUP(H455, Film_Workers!$B$2:$AR$55, 32, FALSE), D464=8, VLOOKUP(H455, Film_Workers!$B$2:$AR$55, 33, FALSE), D464=9, VLOOKUP(H455, Film_Workers!$B$2:$AR$55, 34, FALSE), D464=10, VLOOKUP(H455, Film_Workers!$B$2:$AR$55, 35, FALSE), D464=11, VLOOKUP(H455, Film_Workers!$B$2:$AR$55, 36, FALSE), D464=12, VLOOKUP(H455, Film_Workers!$B$2:$AR$55, 37, FALSE)), C464=2017, _xlfn.IFS(D464=1, VLOOKUP(H455, Film_Workers!$B$2:$AR$55, 38, FALSE), D464=2, VLOOKUP(H455, Film_Workers!$B$2:$AR$55, 39, FALSE), D464=3, VLOOKUP(H455, Film_Workers!$B$2:$AR$55, 40, FALSE), D464=4, VLOOKUP(H455, Film_Workers!$B$2:$AR$55, 41, FALSE), D464=5, VLOOKUP(H455, Film_Workers!$B$2:$AR$55, 42, FALSE), D464=6, VLOOKUP(H455, Film_Workers!$B$2:$AR$55, 43)))</f>
        <v>#N/A</v>
      </c>
      <c r="W455" t="e">
        <f>_xlfn.IFS(C455=2014, _xlfn.IFS(D455=1, VLOOKUP(H455, Priv_Workers!$B$2:$AR$55, 2, FALSE), D455=2, VLOOKUP(H455, Priv_Workers!$B$2:$AR$55, 3, FALSE), D455=3, VLOOKUP(H455, Priv_Workers!$B$2:$AR$55, 4, FALSE), D455=4, VLOOKUP(H455, Priv_Workers!$B$2:$AR$55, 5, FALSE), D455=5, VLOOKUP(H455, Priv_Workers!$B$2:$AR$55, 6, FALSE), D455=6, VLOOKUP(H455, Priv_Workers!$B$2:$AR$55, 7, FALSE), D455=7, VLOOKUP(H455, Priv_Workers!$B$2:$AR$55, 8, FALSE), D455=8, VLOOKUP(H455, Priv_Workers!$B$2:$AR$55, 9, FALSE), D455=9, VLOOKUP(H455, Priv_Workers!$B$2:$AR$55, 10, FALSE), D455=10, VLOOKUP(H455, Priv_Workers!$B$2:$AR$55, 11, FALSE), D455=11, VLOOKUP(H455, Priv_Workers!$B$2:$AR$55, 12, FALSE), D455=12, VLOOKUP(H455, Priv_Workers!$B$2:$AR$55, 13, FALSE)), C455=2015, _xlfn.IFS(D455=1, VLOOKUP(H455, Priv_Workers!$B$2:$AR$55, 14, FALSE), D455=2, VLOOKUP(H455, Priv_Workers!$B$2:$AR$55, 15, FALSE), D455=3, VLOOKUP(H455, Priv_Workers!$B$2:$AR$55, 16, FALSE), D455=4, VLOOKUP(H455, Priv_Workers!$B$2:$AR$55, 17, FALSE), D455=5, VLOOKUP(H455, Priv_Workers!$B$2:$AR$55, 18, FALSE), D455=6, VLOOKUP(H455, Priv_Workers!$B$2:$AR$55, 19, FALSE), D455=7, VLOOKUP(H455, Priv_Workers!$B$2:$AR$55, 20, FALSE), D455=8, VLOOKUP(H455, Priv_Workers!$B$2:$AR$55, 21, FALSE), D455=9, VLOOKUP(H455, Priv_Workers!$B$2:$AR$55, 22, FALSE), D455=10, VLOOKUP(H455, Priv_Workers!$B$2:$AR$55, 23, FALSE), D455=11, VLOOKUP(H455, Priv_Workers!$B$2:$AR$55, 24, FALSE), D455=12, VLOOKUP(H455, Priv_Workers!$B$2:$AR$55, 25, FALSE)), C455=2016, _xlfn.IFS(D455=1, VLOOKUP(H455, Priv_Workers!$B$2:$AR$55, 26, FALSE), D455=2, VLOOKUP(H455, Priv_Workers!$B$2:$AR$55, 27, FALSE), D455=3, VLOOKUP(H455, Priv_Workers!$B$2:$AR$55, 28, FALSE), D455=4, VLOOKUP(H455, Priv_Workers!$B$2:$AR$55, 29, FALSE), D455=5, VLOOKUP(H455, Priv_Workers!$B$2:$AR$55, 30, FALSE), D455=6, VLOOKUP(H455, Priv_Workers!$B$2:$AR$55, 31, FALSE), D455=7, VLOOKUP(H455, Priv_Workers!$B$2:$AR$55, 32, FALSE), D455=8, VLOOKUP(H455, Priv_Workers!$B$2:$AR$55, 33, FALSE), D455=9, VLOOKUP(H455, Priv_Workers!$B$2:$AR$55, 34, FALSE), D455=10, VLOOKUP(H455, Priv_Workers!$B$2:$AR$55, 35, FALSE), D455=11, VLOOKUP(H455, Priv_Workers!$B$2:$AR$55, 36, FALSE), D455=12, VLOOKUP(H455, Priv_Workers!$B$2:$AR$55, 37, FALSE)), C455=2017, _xlfn.IFS(D455=1, VLOOKUP(H455, Priv_Workers!$B$2:$AR$55, 38, FALSE), D455=2, VLOOKUP(H455, Priv_Workers!$B$2:$AR$55, 39, FALSE), D455=3, VLOOKUP(H455, Priv_Workers!$B$2:$AR$55, 40, FALSE), D455=4, VLOOKUP(H455, Priv_Workers!$B$2:$AR$55, 41, FALSE), D455=5, VLOOKUP(H455, Priv_Workers!$B$2:$AR$55, 42, FALSE), D455=6, VLOOKUP(H455, Priv_Workers!$B$2:$AR$55, 43)))</f>
        <v>#N/A</v>
      </c>
      <c r="X455" s="15" t="e">
        <f t="shared" si="59"/>
        <v>#N/A</v>
      </c>
      <c r="Y455" s="8" t="e">
        <f>_xlfn.IFS(C455=2014, _xlfn.IFS(E455=1, VLOOKUP(H455, Wage_Info!$B$2:$AD$55, 2, FALSE), E455=2, VLOOKUP(H455, Wage_Info!$B$2:$AD$55, 3, FALSE), E455=3, VLOOKUP(H455, Wage_Info!$B$2:$AD$55, 4, FALSE), E455=4, VLOOKUP(H455, Wage_Info!$B$2:$AD$55, 5, FALSE)), C455=2015, _xlfn.IFS(E455=1, VLOOKUP(H455, Wage_Info!$B$2:$AD$55, 6, FALSE), E455=2, VLOOKUP(H455, Wage_Info!$B$2:$AD$55, 7, FALSE), E455=3, VLOOKUP(H455, Wage_Info!$B$2:$AD$55, 8, FALSE), E455=4, VLOOKUP(H455, Wage_Info!$B$2:$AD$55, 9, FALSE)), C455=2016, _xlfn.IFS(E455=1, VLOOKUP(H455, Wage_Info!$B$2:$AD$55, 10, FALSE), E455=2, VLOOKUP(H455, Wage_Info!$B$2:$AD$55, 11, FALSE), E455=3, VLOOKUP(H455, Wage_Info!$B$2:$AD$55, 12, FALSE), E455=4, VLOOKUP(H455, Wage_Info!$B$2:$AD$55, 13, FALSE)), C455=2017, _xlfn.IFS(E455=1, VLOOKUP(H455, Wage_Info!$B$2:$AD$55, 14, FALSE), E455=2, VLOOKUP(H455, Wage_Info!$B$2:$AD$55, 15, FALSE)))</f>
        <v>#N/A</v>
      </c>
      <c r="Z455" s="8" t="e">
        <f>_xlfn.IFS(C455=2014, _xlfn.IFS(E455=1, VLOOKUP(H455, Wage_Info!$B$2:$AD$55, 16, FALSE), E455=2, VLOOKUP(H455, Wage_Info!$B$2:$AD$55, 17, FALSE), E455=3, VLOOKUP(H455, Wage_Info!$B$2:$AD$55, 18, FALSE), E455=4, VLOOKUP(H455, Wage_Info!$B$2:$AD$55, 19, FALSE)), C455=2015, _xlfn.IFS(E455=1, VLOOKUP(H455, Wage_Info!$B$2:$AD$55, 20, FALSE), E455=2, VLOOKUP(H455, Wage_Info!$B$2:$AD$55, 21, FALSE), E455=3, VLOOKUP(H455, Wage_Info!$B$2:$AD$55, 22, FALSE), E455=4, VLOOKUP(H455, Wage_Info!$B$2:$AD$55, 23, FALSE)), C455=2016, _xlfn.IFS(E455=1, VLOOKUP(H455, Wage_Info!$B$2:$AD$55, 24, FALSE), E455=2, VLOOKUP(H455, Wage_Info!$B$2:$AD$55, 25, FALSE), E455=3, VLOOKUP(H455, Wage_Info!$B$2:$AD$55, 26, FALSE), E455=4, VLOOKUP(H455, Wage_Info!$B$2:$AD$55, 27, FALSE)), C455=2017, _xlfn.IFS(E455=1, VLOOKUP(H455, Wage_Info!$B$2:$AD$55, 28, FALSE), E455=2, VLOOKUP(H455, Wage_Info!$B$2:$AD$55, 29, FALSE)))</f>
        <v>#N/A</v>
      </c>
      <c r="AA455" s="16" t="e">
        <f t="shared" si="60"/>
        <v>#N/A</v>
      </c>
      <c r="AB455">
        <f>Key!C448</f>
        <v>1</v>
      </c>
      <c r="AC455">
        <f t="shared" si="61"/>
        <v>0</v>
      </c>
      <c r="AD455">
        <f t="shared" si="62"/>
        <v>0</v>
      </c>
      <c r="AE455">
        <f t="shared" si="63"/>
        <v>0</v>
      </c>
    </row>
    <row r="456" spans="1:31" x14ac:dyDescent="0.3">
      <c r="A456">
        <v>450</v>
      </c>
      <c r="B456">
        <v>130</v>
      </c>
      <c r="E456" t="e">
        <f t="shared" si="56"/>
        <v>#N/A</v>
      </c>
      <c r="F456">
        <v>2015</v>
      </c>
      <c r="G456" t="s">
        <v>511</v>
      </c>
      <c r="H456" s="13">
        <f>VALUE(IF(G456="foreign",53,SUBSTITUTE(G456,G456,VLOOKUP(G456,Key!$F$2:$G$55,2,))))</f>
        <v>23</v>
      </c>
      <c r="I456" t="s">
        <v>216</v>
      </c>
      <c r="J456">
        <f>VALUE(_xlfn.IFS(I456="foreign",53,I456="fictional",54,NOT(OR(I456="foreign",I456="fictional")),SUBSTITUTE(I456,I456,VLOOKUP(I456,Key!$F$2:$G$55,2,))))</f>
        <v>54</v>
      </c>
      <c r="K456">
        <f t="shared" si="57"/>
        <v>0</v>
      </c>
      <c r="L456">
        <f>VLOOKUP(H456, Key!$G$2:$J$54, 2)</f>
        <v>0</v>
      </c>
      <c r="M456">
        <f>VLOOKUP(J456, Key!$G$2:$J$54, 2)</f>
        <v>0</v>
      </c>
      <c r="N456">
        <f>VLOOKUP("*"&amp;G456&amp;"*",Key!$M$2:$N$6,2,FALSE)</f>
        <v>1</v>
      </c>
      <c r="O456">
        <f>VLOOKUP("*"&amp;G456&amp;"*",Key!$Q$2:$R$11,2,FALSE)</f>
        <v>1</v>
      </c>
      <c r="P456">
        <v>1356</v>
      </c>
      <c r="Q456" s="8">
        <v>2300000</v>
      </c>
      <c r="R456" t="s">
        <v>329</v>
      </c>
      <c r="S456">
        <f>VLOOKUP(R456, Key!$T$2:$U$27, 2, FALSE)</f>
        <v>12</v>
      </c>
      <c r="T456">
        <f t="shared" si="58"/>
        <v>1</v>
      </c>
      <c r="U456">
        <f>_xlfn.IFS(F456=2017, VLOOKUP(H456, 'State Pop'!$B$2:$F$55,5),F456=2016, VLOOKUP(H456, 'State Pop'!$B$2:$F$55,4), F456=2015, VLOOKUP(H456, 'State Pop'!$B$2:$F$55,3), F456=2014, VLOOKUP(H456, 'State Pop'!$B$2:$F$55,2))</f>
        <v>9918170</v>
      </c>
      <c r="V456" t="e">
        <f>_xlfn.IFS(C465=2014, _xlfn.IFS(D465=1, VLOOKUP(H456, Film_Workers!$B$2:$AR$55, 2, FALSE), D465=2, VLOOKUP(H456, Film_Workers!$B$2:$AR$55, 3, FALSE), D465=3, VLOOKUP(H456, Film_Workers!$B$2:$AR$55, 4, FALSE), D465=4, VLOOKUP(H456, Film_Workers!$B$2:$AR$55, 5, FALSE), D465=5, VLOOKUP(H456, Film_Workers!$B$2:$AR$55, 6, FALSE), D465=6, VLOOKUP(H456, Film_Workers!$B$2:$AR$55, 7, FALSE), D465=7, VLOOKUP(H456, Film_Workers!$B$2:$AR$55, 8, FALSE), D465=8, VLOOKUP(H456, Film_Workers!$B$2:$AR$55, 9, FALSE), D465=9, VLOOKUP(H456, Film_Workers!$B$2:$AR$55, 10, FALSE), D465=10, VLOOKUP(H456, Film_Workers!$B$2:$AR$55, 11, FALSE), D465=11, VLOOKUP(H456, Film_Workers!$B$2:$AR$55, 12, FALSE), D465=12, VLOOKUP(H456, Film_Workers!$B$2:$AR$55, 13, FALSE)), C465=2015, _xlfn.IFS(D465=1, VLOOKUP(H456, Film_Workers!$B$2:$AR$55, 14, FALSE), D465=2, VLOOKUP(H456, Film_Workers!$B$2:$AR$55, 15, FALSE), D465=3, VLOOKUP(H456, Film_Workers!$B$2:$AR$55, 16, FALSE), D465=4, VLOOKUP(H456, Film_Workers!$B$2:$AR$55, 17, FALSE), D465=5, VLOOKUP(H456, Film_Workers!$B$2:$AR$55, 18, FALSE), D465=6, VLOOKUP(H456, Film_Workers!$B$2:$AR$55, 19, FALSE), D465=7, VLOOKUP(H456, Film_Workers!$B$2:$AR$55, 20, FALSE), D465=8, VLOOKUP(H456, Film_Workers!$B$2:$AR$55, 21, FALSE), D465=9, VLOOKUP(H456, Film_Workers!$B$2:$AR$55, 22, FALSE), D465=10, VLOOKUP(H456, Film_Workers!$B$2:$AR$55, 23, FALSE), D465=11, VLOOKUP(H456, Film_Workers!$B$2:$AR$55, 24, FALSE), D465=12, VLOOKUP(H456, Film_Workers!$B$2:$AR$55, 25, FALSE)), C465=2016, _xlfn.IFS(D465=1, VLOOKUP(H456, Film_Workers!$B$2:$AR$55, 26, FALSE), D465=2, VLOOKUP(H456, Film_Workers!$B$2:$AR$55, 27, FALSE), D465=3, VLOOKUP(H456, Film_Workers!$B$2:$AR$55, 28, FALSE), D465=4, VLOOKUP(H456, Film_Workers!$B$2:$AR$55, 29, FALSE), D465=5, VLOOKUP(H456, Film_Workers!$B$2:$AR$55, 30, FALSE), D465=6, VLOOKUP(H456, Film_Workers!$B$2:$AR$55, 31, FALSE), D465=7, VLOOKUP(H456, Film_Workers!$B$2:$AR$55, 32, FALSE), D465=8, VLOOKUP(H456, Film_Workers!$B$2:$AR$55, 33, FALSE), D465=9, VLOOKUP(H456, Film_Workers!$B$2:$AR$55, 34, FALSE), D465=10, VLOOKUP(H456, Film_Workers!$B$2:$AR$55, 35, FALSE), D465=11, VLOOKUP(H456, Film_Workers!$B$2:$AR$55, 36, FALSE), D465=12, VLOOKUP(H456, Film_Workers!$B$2:$AR$55, 37, FALSE)), C465=2017, _xlfn.IFS(D465=1, VLOOKUP(H456, Film_Workers!$B$2:$AR$55, 38, FALSE), D465=2, VLOOKUP(H456, Film_Workers!$B$2:$AR$55, 39, FALSE), D465=3, VLOOKUP(H456, Film_Workers!$B$2:$AR$55, 40, FALSE), D465=4, VLOOKUP(H456, Film_Workers!$B$2:$AR$55, 41, FALSE), D465=5, VLOOKUP(H456, Film_Workers!$B$2:$AR$55, 42, FALSE), D465=6, VLOOKUP(H456, Film_Workers!$B$2:$AR$55, 43)))</f>
        <v>#N/A</v>
      </c>
      <c r="W456" t="e">
        <f>_xlfn.IFS(C456=2014, _xlfn.IFS(D456=1, VLOOKUP(H456, Priv_Workers!$B$2:$AR$55, 2, FALSE), D456=2, VLOOKUP(H456, Priv_Workers!$B$2:$AR$55, 3, FALSE), D456=3, VLOOKUP(H456, Priv_Workers!$B$2:$AR$55, 4, FALSE), D456=4, VLOOKUP(H456, Priv_Workers!$B$2:$AR$55, 5, FALSE), D456=5, VLOOKUP(H456, Priv_Workers!$B$2:$AR$55, 6, FALSE), D456=6, VLOOKUP(H456, Priv_Workers!$B$2:$AR$55, 7, FALSE), D456=7, VLOOKUP(H456, Priv_Workers!$B$2:$AR$55, 8, FALSE), D456=8, VLOOKUP(H456, Priv_Workers!$B$2:$AR$55, 9, FALSE), D456=9, VLOOKUP(H456, Priv_Workers!$B$2:$AR$55, 10, FALSE), D456=10, VLOOKUP(H456, Priv_Workers!$B$2:$AR$55, 11, FALSE), D456=11, VLOOKUP(H456, Priv_Workers!$B$2:$AR$55, 12, FALSE), D456=12, VLOOKUP(H456, Priv_Workers!$B$2:$AR$55, 13, FALSE)), C456=2015, _xlfn.IFS(D456=1, VLOOKUP(H456, Priv_Workers!$B$2:$AR$55, 14, FALSE), D456=2, VLOOKUP(H456, Priv_Workers!$B$2:$AR$55, 15, FALSE), D456=3, VLOOKUP(H456, Priv_Workers!$B$2:$AR$55, 16, FALSE), D456=4, VLOOKUP(H456, Priv_Workers!$B$2:$AR$55, 17, FALSE), D456=5, VLOOKUP(H456, Priv_Workers!$B$2:$AR$55, 18, FALSE), D456=6, VLOOKUP(H456, Priv_Workers!$B$2:$AR$55, 19, FALSE), D456=7, VLOOKUP(H456, Priv_Workers!$B$2:$AR$55, 20, FALSE), D456=8, VLOOKUP(H456, Priv_Workers!$B$2:$AR$55, 21, FALSE), D456=9, VLOOKUP(H456, Priv_Workers!$B$2:$AR$55, 22, FALSE), D456=10, VLOOKUP(H456, Priv_Workers!$B$2:$AR$55, 23, FALSE), D456=11, VLOOKUP(H456, Priv_Workers!$B$2:$AR$55, 24, FALSE), D456=12, VLOOKUP(H456, Priv_Workers!$B$2:$AR$55, 25, FALSE)), C456=2016, _xlfn.IFS(D456=1, VLOOKUP(H456, Priv_Workers!$B$2:$AR$55, 26, FALSE), D456=2, VLOOKUP(H456, Priv_Workers!$B$2:$AR$55, 27, FALSE), D456=3, VLOOKUP(H456, Priv_Workers!$B$2:$AR$55, 28, FALSE), D456=4, VLOOKUP(H456, Priv_Workers!$B$2:$AR$55, 29, FALSE), D456=5, VLOOKUP(H456, Priv_Workers!$B$2:$AR$55, 30, FALSE), D456=6, VLOOKUP(H456, Priv_Workers!$B$2:$AR$55, 31, FALSE), D456=7, VLOOKUP(H456, Priv_Workers!$B$2:$AR$55, 32, FALSE), D456=8, VLOOKUP(H456, Priv_Workers!$B$2:$AR$55, 33, FALSE), D456=9, VLOOKUP(H456, Priv_Workers!$B$2:$AR$55, 34, FALSE), D456=10, VLOOKUP(H456, Priv_Workers!$B$2:$AR$55, 35, FALSE), D456=11, VLOOKUP(H456, Priv_Workers!$B$2:$AR$55, 36, FALSE), D456=12, VLOOKUP(H456, Priv_Workers!$B$2:$AR$55, 37, FALSE)), C456=2017, _xlfn.IFS(D456=1, VLOOKUP(H456, Priv_Workers!$B$2:$AR$55, 38, FALSE), D456=2, VLOOKUP(H456, Priv_Workers!$B$2:$AR$55, 39, FALSE), D456=3, VLOOKUP(H456, Priv_Workers!$B$2:$AR$55, 40, FALSE), D456=4, VLOOKUP(H456, Priv_Workers!$B$2:$AR$55, 41, FALSE), D456=5, VLOOKUP(H456, Priv_Workers!$B$2:$AR$55, 42, FALSE), D456=6, VLOOKUP(H456, Priv_Workers!$B$2:$AR$55, 43)))</f>
        <v>#N/A</v>
      </c>
      <c r="X456" s="15" t="e">
        <f t="shared" si="59"/>
        <v>#N/A</v>
      </c>
      <c r="Y456" s="8" t="e">
        <f>_xlfn.IFS(C456=2014, _xlfn.IFS(E456=1, VLOOKUP(H456, Wage_Info!$B$2:$AD$55, 2, FALSE), E456=2, VLOOKUP(H456, Wage_Info!$B$2:$AD$55, 3, FALSE), E456=3, VLOOKUP(H456, Wage_Info!$B$2:$AD$55, 4, FALSE), E456=4, VLOOKUP(H456, Wage_Info!$B$2:$AD$55, 5, FALSE)), C456=2015, _xlfn.IFS(E456=1, VLOOKUP(H456, Wage_Info!$B$2:$AD$55, 6, FALSE), E456=2, VLOOKUP(H456, Wage_Info!$B$2:$AD$55, 7, FALSE), E456=3, VLOOKUP(H456, Wage_Info!$B$2:$AD$55, 8, FALSE), E456=4, VLOOKUP(H456, Wage_Info!$B$2:$AD$55, 9, FALSE)), C456=2016, _xlfn.IFS(E456=1, VLOOKUP(H456, Wage_Info!$B$2:$AD$55, 10, FALSE), E456=2, VLOOKUP(H456, Wage_Info!$B$2:$AD$55, 11, FALSE), E456=3, VLOOKUP(H456, Wage_Info!$B$2:$AD$55, 12, FALSE), E456=4, VLOOKUP(H456, Wage_Info!$B$2:$AD$55, 13, FALSE)), C456=2017, _xlfn.IFS(E456=1, VLOOKUP(H456, Wage_Info!$B$2:$AD$55, 14, FALSE), E456=2, VLOOKUP(H456, Wage_Info!$B$2:$AD$55, 15, FALSE)))</f>
        <v>#N/A</v>
      </c>
      <c r="Z456" s="8" t="e">
        <f>_xlfn.IFS(C456=2014, _xlfn.IFS(E456=1, VLOOKUP(H456, Wage_Info!$B$2:$AD$55, 16, FALSE), E456=2, VLOOKUP(H456, Wage_Info!$B$2:$AD$55, 17, FALSE), E456=3, VLOOKUP(H456, Wage_Info!$B$2:$AD$55, 18, FALSE), E456=4, VLOOKUP(H456, Wage_Info!$B$2:$AD$55, 19, FALSE)), C456=2015, _xlfn.IFS(E456=1, VLOOKUP(H456, Wage_Info!$B$2:$AD$55, 20, FALSE), E456=2, VLOOKUP(H456, Wage_Info!$B$2:$AD$55, 21, FALSE), E456=3, VLOOKUP(H456, Wage_Info!$B$2:$AD$55, 22, FALSE), E456=4, VLOOKUP(H456, Wage_Info!$B$2:$AD$55, 23, FALSE)), C456=2016, _xlfn.IFS(E456=1, VLOOKUP(H456, Wage_Info!$B$2:$AD$55, 24, FALSE), E456=2, VLOOKUP(H456, Wage_Info!$B$2:$AD$55, 25, FALSE), E456=3, VLOOKUP(H456, Wage_Info!$B$2:$AD$55, 26, FALSE), E456=4, VLOOKUP(H456, Wage_Info!$B$2:$AD$55, 27, FALSE)), C456=2017, _xlfn.IFS(E456=1, VLOOKUP(H456, Wage_Info!$B$2:$AD$55, 28, FALSE), E456=2, VLOOKUP(H456, Wage_Info!$B$2:$AD$55, 29, FALSE)))</f>
        <v>#N/A</v>
      </c>
      <c r="AA456" s="16" t="e">
        <f t="shared" si="60"/>
        <v>#N/A</v>
      </c>
      <c r="AB456">
        <f>Key!C451</f>
        <v>1</v>
      </c>
      <c r="AC456">
        <f t="shared" si="61"/>
        <v>0</v>
      </c>
      <c r="AD456">
        <f t="shared" si="62"/>
        <v>0</v>
      </c>
      <c r="AE456">
        <f t="shared" si="63"/>
        <v>0</v>
      </c>
    </row>
    <row r="457" spans="1:31" x14ac:dyDescent="0.3">
      <c r="A457">
        <v>455</v>
      </c>
      <c r="B457">
        <v>135</v>
      </c>
      <c r="E457" t="e">
        <f t="shared" si="56"/>
        <v>#N/A</v>
      </c>
      <c r="F457">
        <v>2015</v>
      </c>
      <c r="G457" t="s">
        <v>187</v>
      </c>
      <c r="H457" s="13">
        <f>VALUE(IF(G457="foreign",53,SUBSTITUTE(G457,G457,VLOOKUP(G457,Key!$F$2:$G$55,2,))))</f>
        <v>53</v>
      </c>
      <c r="I457" t="s">
        <v>184</v>
      </c>
      <c r="J457">
        <f>VALUE(_xlfn.IFS(I457="foreign",53,I457="fictional",54,NOT(OR(I457="foreign",I457="fictional")),SUBSTITUTE(I457,I457,VLOOKUP(I457,Key!$F$2:$G$55,2,))))</f>
        <v>5</v>
      </c>
      <c r="K457">
        <f t="shared" si="57"/>
        <v>0</v>
      </c>
      <c r="L457">
        <f>VLOOKUP(H457, Key!$G$2:$J$54, 2)</f>
        <v>0</v>
      </c>
      <c r="M457">
        <f>VLOOKUP(J457, Key!$G$2:$J$54, 2)</f>
        <v>3</v>
      </c>
      <c r="N457">
        <f>VLOOKUP("*"&amp;G457&amp;"*",Key!$M$2:$N$6,2,FALSE)</f>
        <v>0</v>
      </c>
      <c r="O457">
        <f>VLOOKUP("*"&amp;G457&amp;"*",Key!$Q$2:$R$11,2,FALSE)</f>
        <v>0</v>
      </c>
      <c r="P457">
        <v>1045</v>
      </c>
      <c r="Q457" s="8">
        <v>20000000</v>
      </c>
      <c r="R457" t="s">
        <v>244</v>
      </c>
      <c r="S457">
        <f>VLOOKUP(R457, Key!$T$2:$U$27, 2, FALSE)</f>
        <v>8</v>
      </c>
      <c r="T457">
        <f t="shared" si="58"/>
        <v>1</v>
      </c>
      <c r="U457">
        <f>_xlfn.IFS(F457=2017, VLOOKUP(H457, 'State Pop'!$B$2:$F$55,5),F457=2016, VLOOKUP(H457, 'State Pop'!$B$2:$F$55,4), F457=2015, VLOOKUP(H457, 'State Pop'!$B$2:$F$55,3), F457=2014, VLOOKUP(H457, 'State Pop'!$B$2:$F$55,2))</f>
        <v>0</v>
      </c>
      <c r="V457" t="e">
        <f>_xlfn.IFS(C466=2014, _xlfn.IFS(D466=1, VLOOKUP(H457, Film_Workers!$B$2:$AR$55, 2, FALSE), D466=2, VLOOKUP(H457, Film_Workers!$B$2:$AR$55, 3, FALSE), D466=3, VLOOKUP(H457, Film_Workers!$B$2:$AR$55, 4, FALSE), D466=4, VLOOKUP(H457, Film_Workers!$B$2:$AR$55, 5, FALSE), D466=5, VLOOKUP(H457, Film_Workers!$B$2:$AR$55, 6, FALSE), D466=6, VLOOKUP(H457, Film_Workers!$B$2:$AR$55, 7, FALSE), D466=7, VLOOKUP(H457, Film_Workers!$B$2:$AR$55, 8, FALSE), D466=8, VLOOKUP(H457, Film_Workers!$B$2:$AR$55, 9, FALSE), D466=9, VLOOKUP(H457, Film_Workers!$B$2:$AR$55, 10, FALSE), D466=10, VLOOKUP(H457, Film_Workers!$B$2:$AR$55, 11, FALSE), D466=11, VLOOKUP(H457, Film_Workers!$B$2:$AR$55, 12, FALSE), D466=12, VLOOKUP(H457, Film_Workers!$B$2:$AR$55, 13, FALSE)), C466=2015, _xlfn.IFS(D466=1, VLOOKUP(H457, Film_Workers!$B$2:$AR$55, 14, FALSE), D466=2, VLOOKUP(H457, Film_Workers!$B$2:$AR$55, 15, FALSE), D466=3, VLOOKUP(H457, Film_Workers!$B$2:$AR$55, 16, FALSE), D466=4, VLOOKUP(H457, Film_Workers!$B$2:$AR$55, 17, FALSE), D466=5, VLOOKUP(H457, Film_Workers!$B$2:$AR$55, 18, FALSE), D466=6, VLOOKUP(H457, Film_Workers!$B$2:$AR$55, 19, FALSE), D466=7, VLOOKUP(H457, Film_Workers!$B$2:$AR$55, 20, FALSE), D466=8, VLOOKUP(H457, Film_Workers!$B$2:$AR$55, 21, FALSE), D466=9, VLOOKUP(H457, Film_Workers!$B$2:$AR$55, 22, FALSE), D466=10, VLOOKUP(H457, Film_Workers!$B$2:$AR$55, 23, FALSE), D466=11, VLOOKUP(H457, Film_Workers!$B$2:$AR$55, 24, FALSE), D466=12, VLOOKUP(H457, Film_Workers!$B$2:$AR$55, 25, FALSE)), C466=2016, _xlfn.IFS(D466=1, VLOOKUP(H457, Film_Workers!$B$2:$AR$55, 26, FALSE), D466=2, VLOOKUP(H457, Film_Workers!$B$2:$AR$55, 27, FALSE), D466=3, VLOOKUP(H457, Film_Workers!$B$2:$AR$55, 28, FALSE), D466=4, VLOOKUP(H457, Film_Workers!$B$2:$AR$55, 29, FALSE), D466=5, VLOOKUP(H457, Film_Workers!$B$2:$AR$55, 30, FALSE), D466=6, VLOOKUP(H457, Film_Workers!$B$2:$AR$55, 31, FALSE), D466=7, VLOOKUP(H457, Film_Workers!$B$2:$AR$55, 32, FALSE), D466=8, VLOOKUP(H457, Film_Workers!$B$2:$AR$55, 33, FALSE), D466=9, VLOOKUP(H457, Film_Workers!$B$2:$AR$55, 34, FALSE), D466=10, VLOOKUP(H457, Film_Workers!$B$2:$AR$55, 35, FALSE), D466=11, VLOOKUP(H457, Film_Workers!$B$2:$AR$55, 36, FALSE), D466=12, VLOOKUP(H457, Film_Workers!$B$2:$AR$55, 37, FALSE)), C466=2017, _xlfn.IFS(D466=1, VLOOKUP(H457, Film_Workers!$B$2:$AR$55, 38, FALSE), D466=2, VLOOKUP(H457, Film_Workers!$B$2:$AR$55, 39, FALSE), D466=3, VLOOKUP(H457, Film_Workers!$B$2:$AR$55, 40, FALSE), D466=4, VLOOKUP(H457, Film_Workers!$B$2:$AR$55, 41, FALSE), D466=5, VLOOKUP(H457, Film_Workers!$B$2:$AR$55, 42, FALSE), D466=6, VLOOKUP(H457, Film_Workers!$B$2:$AR$55, 43)))</f>
        <v>#N/A</v>
      </c>
      <c r="W457" t="e">
        <f>_xlfn.IFS(C457=2014, _xlfn.IFS(D457=1, VLOOKUP(H457, Priv_Workers!$B$2:$AR$55, 2, FALSE), D457=2, VLOOKUP(H457, Priv_Workers!$B$2:$AR$55, 3, FALSE), D457=3, VLOOKUP(H457, Priv_Workers!$B$2:$AR$55, 4, FALSE), D457=4, VLOOKUP(H457, Priv_Workers!$B$2:$AR$55, 5, FALSE), D457=5, VLOOKUP(H457, Priv_Workers!$B$2:$AR$55, 6, FALSE), D457=6, VLOOKUP(H457, Priv_Workers!$B$2:$AR$55, 7, FALSE), D457=7, VLOOKUP(H457, Priv_Workers!$B$2:$AR$55, 8, FALSE), D457=8, VLOOKUP(H457, Priv_Workers!$B$2:$AR$55, 9, FALSE), D457=9, VLOOKUP(H457, Priv_Workers!$B$2:$AR$55, 10, FALSE), D457=10, VLOOKUP(H457, Priv_Workers!$B$2:$AR$55, 11, FALSE), D457=11, VLOOKUP(H457, Priv_Workers!$B$2:$AR$55, 12, FALSE), D457=12, VLOOKUP(H457, Priv_Workers!$B$2:$AR$55, 13, FALSE)), C457=2015, _xlfn.IFS(D457=1, VLOOKUP(H457, Priv_Workers!$B$2:$AR$55, 14, FALSE), D457=2, VLOOKUP(H457, Priv_Workers!$B$2:$AR$55, 15, FALSE), D457=3, VLOOKUP(H457, Priv_Workers!$B$2:$AR$55, 16, FALSE), D457=4, VLOOKUP(H457, Priv_Workers!$B$2:$AR$55, 17, FALSE), D457=5, VLOOKUP(H457, Priv_Workers!$B$2:$AR$55, 18, FALSE), D457=6, VLOOKUP(H457, Priv_Workers!$B$2:$AR$55, 19, FALSE), D457=7, VLOOKUP(H457, Priv_Workers!$B$2:$AR$55, 20, FALSE), D457=8, VLOOKUP(H457, Priv_Workers!$B$2:$AR$55, 21, FALSE), D457=9, VLOOKUP(H457, Priv_Workers!$B$2:$AR$55, 22, FALSE), D457=10, VLOOKUP(H457, Priv_Workers!$B$2:$AR$55, 23, FALSE), D457=11, VLOOKUP(H457, Priv_Workers!$B$2:$AR$55, 24, FALSE), D457=12, VLOOKUP(H457, Priv_Workers!$B$2:$AR$55, 25, FALSE)), C457=2016, _xlfn.IFS(D457=1, VLOOKUP(H457, Priv_Workers!$B$2:$AR$55, 26, FALSE), D457=2, VLOOKUP(H457, Priv_Workers!$B$2:$AR$55, 27, FALSE), D457=3, VLOOKUP(H457, Priv_Workers!$B$2:$AR$55, 28, FALSE), D457=4, VLOOKUP(H457, Priv_Workers!$B$2:$AR$55, 29, FALSE), D457=5, VLOOKUP(H457, Priv_Workers!$B$2:$AR$55, 30, FALSE), D457=6, VLOOKUP(H457, Priv_Workers!$B$2:$AR$55, 31, FALSE), D457=7, VLOOKUP(H457, Priv_Workers!$B$2:$AR$55, 32, FALSE), D457=8, VLOOKUP(H457, Priv_Workers!$B$2:$AR$55, 33, FALSE), D457=9, VLOOKUP(H457, Priv_Workers!$B$2:$AR$55, 34, FALSE), D457=10, VLOOKUP(H457, Priv_Workers!$B$2:$AR$55, 35, FALSE), D457=11, VLOOKUP(H457, Priv_Workers!$B$2:$AR$55, 36, FALSE), D457=12, VLOOKUP(H457, Priv_Workers!$B$2:$AR$55, 37, FALSE)), C457=2017, _xlfn.IFS(D457=1, VLOOKUP(H457, Priv_Workers!$B$2:$AR$55, 38, FALSE), D457=2, VLOOKUP(H457, Priv_Workers!$B$2:$AR$55, 39, FALSE), D457=3, VLOOKUP(H457, Priv_Workers!$B$2:$AR$55, 40, FALSE), D457=4, VLOOKUP(H457, Priv_Workers!$B$2:$AR$55, 41, FALSE), D457=5, VLOOKUP(H457, Priv_Workers!$B$2:$AR$55, 42, FALSE), D457=6, VLOOKUP(H457, Priv_Workers!$B$2:$AR$55, 43)))</f>
        <v>#N/A</v>
      </c>
      <c r="X457" s="15" t="e">
        <f t="shared" si="59"/>
        <v>#N/A</v>
      </c>
      <c r="Y457" s="8" t="e">
        <f>_xlfn.IFS(C457=2014, _xlfn.IFS(E457=1, VLOOKUP(H457, Wage_Info!$B$2:$AD$55, 2, FALSE), E457=2, VLOOKUP(H457, Wage_Info!$B$2:$AD$55, 3, FALSE), E457=3, VLOOKUP(H457, Wage_Info!$B$2:$AD$55, 4, FALSE), E457=4, VLOOKUP(H457, Wage_Info!$B$2:$AD$55, 5, FALSE)), C457=2015, _xlfn.IFS(E457=1, VLOOKUP(H457, Wage_Info!$B$2:$AD$55, 6, FALSE), E457=2, VLOOKUP(H457, Wage_Info!$B$2:$AD$55, 7, FALSE), E457=3, VLOOKUP(H457, Wage_Info!$B$2:$AD$55, 8, FALSE), E457=4, VLOOKUP(H457, Wage_Info!$B$2:$AD$55, 9, FALSE)), C457=2016, _xlfn.IFS(E457=1, VLOOKUP(H457, Wage_Info!$B$2:$AD$55, 10, FALSE), E457=2, VLOOKUP(H457, Wage_Info!$B$2:$AD$55, 11, FALSE), E457=3, VLOOKUP(H457, Wage_Info!$B$2:$AD$55, 12, FALSE), E457=4, VLOOKUP(H457, Wage_Info!$B$2:$AD$55, 13, FALSE)), C457=2017, _xlfn.IFS(E457=1, VLOOKUP(H457, Wage_Info!$B$2:$AD$55, 14, FALSE), E457=2, VLOOKUP(H457, Wage_Info!$B$2:$AD$55, 15, FALSE)))</f>
        <v>#N/A</v>
      </c>
      <c r="Z457" s="8" t="e">
        <f>_xlfn.IFS(C457=2014, _xlfn.IFS(E457=1, VLOOKUP(H457, Wage_Info!$B$2:$AD$55, 16, FALSE), E457=2, VLOOKUP(H457, Wage_Info!$B$2:$AD$55, 17, FALSE), E457=3, VLOOKUP(H457, Wage_Info!$B$2:$AD$55, 18, FALSE), E457=4, VLOOKUP(H457, Wage_Info!$B$2:$AD$55, 19, FALSE)), C457=2015, _xlfn.IFS(E457=1, VLOOKUP(H457, Wage_Info!$B$2:$AD$55, 20, FALSE), E457=2, VLOOKUP(H457, Wage_Info!$B$2:$AD$55, 21, FALSE), E457=3, VLOOKUP(H457, Wage_Info!$B$2:$AD$55, 22, FALSE), E457=4, VLOOKUP(H457, Wage_Info!$B$2:$AD$55, 23, FALSE)), C457=2016, _xlfn.IFS(E457=1, VLOOKUP(H457, Wage_Info!$B$2:$AD$55, 24, FALSE), E457=2, VLOOKUP(H457, Wage_Info!$B$2:$AD$55, 25, FALSE), E457=3, VLOOKUP(H457, Wage_Info!$B$2:$AD$55, 26, FALSE), E457=4, VLOOKUP(H457, Wage_Info!$B$2:$AD$55, 27, FALSE)), C457=2017, _xlfn.IFS(E457=1, VLOOKUP(H457, Wage_Info!$B$2:$AD$55, 28, FALSE), E457=2, VLOOKUP(H457, Wage_Info!$B$2:$AD$55, 29, FALSE)))</f>
        <v>#N/A</v>
      </c>
      <c r="AA457" s="16" t="e">
        <f t="shared" si="60"/>
        <v>#N/A</v>
      </c>
      <c r="AB457">
        <f>Key!C456</f>
        <v>1</v>
      </c>
      <c r="AC457">
        <f t="shared" si="61"/>
        <v>0</v>
      </c>
      <c r="AD457">
        <f t="shared" si="62"/>
        <v>0</v>
      </c>
      <c r="AE457">
        <f t="shared" si="63"/>
        <v>0</v>
      </c>
    </row>
  </sheetData>
  <autoFilter ref="B1:B457" xr:uid="{D4A01391-EFCE-4434-88FE-5C14A85D575A}"/>
  <sortState ref="A2:AE457">
    <sortCondition descending="1" ref="C2:C457"/>
    <sortCondition ref="D2:D45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2801A-AAC9-43DC-8ECC-C5C719EC7883}">
  <dimension ref="A1:J53"/>
  <sheetViews>
    <sheetView tabSelected="1" zoomScale="80" zoomScaleNormal="80" workbookViewId="0">
      <selection activeCell="K16" sqref="K16"/>
    </sheetView>
  </sheetViews>
  <sheetFormatPr defaultRowHeight="14.4" x14ac:dyDescent="0.3"/>
  <cols>
    <col min="3" max="3" width="10" bestFit="1" customWidth="1"/>
    <col min="6" max="6" width="14.88671875" bestFit="1" customWidth="1"/>
    <col min="9" max="9" width="14.88671875" bestFit="1" customWidth="1"/>
    <col min="10" max="10" width="13.6640625" bestFit="1" customWidth="1"/>
  </cols>
  <sheetData>
    <row r="1" spans="1:10" x14ac:dyDescent="0.3">
      <c r="A1" t="s">
        <v>10</v>
      </c>
      <c r="B1" t="s">
        <v>823</v>
      </c>
      <c r="C1" t="s">
        <v>4</v>
      </c>
      <c r="D1" t="s">
        <v>824</v>
      </c>
      <c r="E1" t="s">
        <v>825</v>
      </c>
      <c r="F1" t="s">
        <v>826</v>
      </c>
      <c r="G1" t="s">
        <v>827</v>
      </c>
      <c r="H1" t="s">
        <v>828</v>
      </c>
      <c r="I1" t="s">
        <v>830</v>
      </c>
      <c r="J1" t="s">
        <v>831</v>
      </c>
    </row>
    <row r="2" spans="1:10" x14ac:dyDescent="0.3">
      <c r="A2" t="s">
        <v>12</v>
      </c>
      <c r="B2">
        <v>1</v>
      </c>
      <c r="C2">
        <v>3</v>
      </c>
      <c r="D2" s="18">
        <v>25</v>
      </c>
      <c r="E2" s="18">
        <v>35</v>
      </c>
      <c r="F2" s="18">
        <v>20000000</v>
      </c>
      <c r="G2" s="18">
        <v>0</v>
      </c>
      <c r="H2" s="18">
        <v>1</v>
      </c>
      <c r="I2" s="18">
        <v>500000</v>
      </c>
      <c r="J2" s="18">
        <v>10000000</v>
      </c>
    </row>
    <row r="3" spans="1:10" x14ac:dyDescent="0.3">
      <c r="A3" t="s">
        <v>11</v>
      </c>
      <c r="B3">
        <v>2</v>
      </c>
      <c r="C3">
        <v>0</v>
      </c>
      <c r="J3" s="18"/>
    </row>
    <row r="4" spans="1:10" x14ac:dyDescent="0.3">
      <c r="A4" t="s">
        <v>13</v>
      </c>
      <c r="B4">
        <v>3</v>
      </c>
      <c r="C4">
        <v>0</v>
      </c>
      <c r="D4" s="18"/>
      <c r="E4" s="18"/>
      <c r="F4" s="18"/>
      <c r="G4" s="18"/>
      <c r="H4" s="18"/>
      <c r="I4" s="18"/>
      <c r="J4" s="18"/>
    </row>
    <row r="5" spans="1:10" x14ac:dyDescent="0.3">
      <c r="A5" t="s">
        <v>14</v>
      </c>
      <c r="B5">
        <v>4</v>
      </c>
      <c r="C5">
        <v>2</v>
      </c>
      <c r="D5" s="18">
        <v>20</v>
      </c>
      <c r="E5" s="18">
        <v>30</v>
      </c>
      <c r="F5" s="18" t="s">
        <v>829</v>
      </c>
      <c r="G5" s="18">
        <v>1</v>
      </c>
      <c r="H5" s="18">
        <v>0</v>
      </c>
      <c r="I5" s="18">
        <v>200000</v>
      </c>
      <c r="J5" s="18" t="s">
        <v>829</v>
      </c>
    </row>
    <row r="6" spans="1:10" x14ac:dyDescent="0.3">
      <c r="A6" t="s">
        <v>15</v>
      </c>
      <c r="B6">
        <v>5</v>
      </c>
      <c r="C6">
        <v>3</v>
      </c>
      <c r="D6" s="18">
        <v>20</v>
      </c>
      <c r="E6" s="18">
        <v>30</v>
      </c>
      <c r="F6" s="18">
        <v>330000000</v>
      </c>
      <c r="G6" s="18">
        <v>0</v>
      </c>
      <c r="H6" s="18">
        <v>1</v>
      </c>
      <c r="I6" s="18">
        <v>1000000</v>
      </c>
      <c r="J6" s="18">
        <v>75000000</v>
      </c>
    </row>
    <row r="7" spans="1:10" x14ac:dyDescent="0.3">
      <c r="A7" t="s">
        <v>16</v>
      </c>
      <c r="B7">
        <v>6</v>
      </c>
      <c r="C7">
        <v>2</v>
      </c>
      <c r="D7" s="18">
        <v>20</v>
      </c>
      <c r="E7" s="18">
        <v>20</v>
      </c>
      <c r="F7" s="18">
        <v>5000000</v>
      </c>
      <c r="G7" s="18">
        <v>1</v>
      </c>
      <c r="H7" s="18">
        <v>0</v>
      </c>
      <c r="I7" s="18">
        <v>1000000</v>
      </c>
      <c r="J7" s="18" t="s">
        <v>829</v>
      </c>
    </row>
    <row r="8" spans="1:10" x14ac:dyDescent="0.3">
      <c r="A8" t="s">
        <v>17</v>
      </c>
      <c r="B8">
        <v>7</v>
      </c>
      <c r="C8">
        <v>3</v>
      </c>
      <c r="D8" s="18">
        <v>10</v>
      </c>
      <c r="E8" s="18">
        <v>30</v>
      </c>
      <c r="F8" s="18" t="s">
        <v>829</v>
      </c>
      <c r="G8" s="18">
        <v>0</v>
      </c>
      <c r="H8" s="18">
        <v>1</v>
      </c>
      <c r="I8" s="18">
        <v>100000</v>
      </c>
      <c r="J8" s="18" t="s">
        <v>829</v>
      </c>
    </row>
    <row r="9" spans="1:10" x14ac:dyDescent="0.3">
      <c r="A9" t="s">
        <v>18</v>
      </c>
      <c r="B9">
        <v>8</v>
      </c>
      <c r="C9">
        <v>0</v>
      </c>
    </row>
    <row r="10" spans="1:10" x14ac:dyDescent="0.3">
      <c r="A10" t="s">
        <v>91</v>
      </c>
      <c r="B10">
        <v>9</v>
      </c>
      <c r="C10">
        <v>2</v>
      </c>
      <c r="D10" s="18">
        <v>21</v>
      </c>
      <c r="E10" s="18">
        <v>42</v>
      </c>
      <c r="F10" s="18" t="s">
        <v>829</v>
      </c>
      <c r="G10" s="18">
        <v>1</v>
      </c>
      <c r="H10" s="18">
        <v>0</v>
      </c>
      <c r="I10" s="18">
        <v>250000</v>
      </c>
      <c r="J10" s="18" t="s">
        <v>829</v>
      </c>
    </row>
    <row r="11" spans="1:10" x14ac:dyDescent="0.3">
      <c r="A11" t="s">
        <v>19</v>
      </c>
      <c r="B11">
        <v>10</v>
      </c>
      <c r="C11">
        <v>3</v>
      </c>
      <c r="D11" s="18">
        <v>20</v>
      </c>
      <c r="E11" s="18">
        <v>30</v>
      </c>
      <c r="F11" s="18">
        <v>50000000</v>
      </c>
      <c r="G11" s="18">
        <v>1</v>
      </c>
      <c r="H11" s="18">
        <v>0</v>
      </c>
      <c r="I11" s="18">
        <v>625000</v>
      </c>
      <c r="J11" s="18" t="s">
        <v>829</v>
      </c>
    </row>
    <row r="12" spans="1:10" x14ac:dyDescent="0.3">
      <c r="A12" t="s">
        <v>20</v>
      </c>
      <c r="B12">
        <v>11</v>
      </c>
      <c r="C12">
        <v>5</v>
      </c>
      <c r="D12" s="18">
        <v>20</v>
      </c>
      <c r="E12" s="18">
        <v>30</v>
      </c>
      <c r="F12" t="s">
        <v>829</v>
      </c>
      <c r="G12" s="18">
        <v>0</v>
      </c>
      <c r="H12" s="18">
        <v>1</v>
      </c>
      <c r="I12" s="18">
        <v>500000</v>
      </c>
      <c r="J12" s="18" t="s">
        <v>829</v>
      </c>
    </row>
    <row r="13" spans="1:10" x14ac:dyDescent="0.3">
      <c r="A13" t="s">
        <v>21</v>
      </c>
      <c r="B13">
        <v>12</v>
      </c>
      <c r="C13">
        <v>3</v>
      </c>
      <c r="D13" s="18">
        <v>20</v>
      </c>
      <c r="E13" s="18">
        <v>30</v>
      </c>
      <c r="F13" s="18" t="s">
        <v>829</v>
      </c>
      <c r="G13" s="18">
        <v>0</v>
      </c>
      <c r="H13" s="18">
        <v>1</v>
      </c>
      <c r="I13" s="18">
        <v>200000</v>
      </c>
      <c r="J13" s="18" t="s">
        <v>829</v>
      </c>
    </row>
    <row r="14" spans="1:10" x14ac:dyDescent="0.3">
      <c r="A14" t="s">
        <v>22</v>
      </c>
      <c r="B14">
        <v>13</v>
      </c>
      <c r="C14">
        <v>0</v>
      </c>
      <c r="D14" s="18"/>
      <c r="E14" s="18"/>
      <c r="F14" s="18"/>
      <c r="G14" s="18"/>
      <c r="H14" s="18"/>
      <c r="I14" s="18"/>
      <c r="J14" s="18"/>
    </row>
    <row r="15" spans="1:10" x14ac:dyDescent="0.3">
      <c r="A15" t="s">
        <v>23</v>
      </c>
      <c r="B15">
        <v>14</v>
      </c>
      <c r="C15">
        <v>3</v>
      </c>
      <c r="D15" s="18">
        <v>30</v>
      </c>
      <c r="E15" s="18">
        <v>45</v>
      </c>
      <c r="F15" s="18" t="s">
        <v>829</v>
      </c>
      <c r="G15" s="18">
        <v>0</v>
      </c>
      <c r="H15" s="18">
        <v>1</v>
      </c>
      <c r="I15" s="18">
        <v>100000</v>
      </c>
      <c r="J15" s="18"/>
    </row>
    <row r="16" spans="1:10" x14ac:dyDescent="0.3">
      <c r="A16" t="s">
        <v>24</v>
      </c>
      <c r="B16">
        <v>15</v>
      </c>
      <c r="C16">
        <v>0</v>
      </c>
    </row>
    <row r="17" spans="1:10" x14ac:dyDescent="0.3">
      <c r="A17" t="s">
        <v>25</v>
      </c>
      <c r="B17">
        <v>16</v>
      </c>
      <c r="C17">
        <v>0</v>
      </c>
      <c r="D17" s="18"/>
      <c r="E17" s="18"/>
      <c r="F17" s="18"/>
      <c r="G17" s="18"/>
      <c r="H17" s="18"/>
      <c r="I17" s="18"/>
      <c r="J17" s="18"/>
    </row>
    <row r="18" spans="1:10" x14ac:dyDescent="0.3">
      <c r="A18" t="s">
        <v>26</v>
      </c>
      <c r="B18">
        <v>17</v>
      </c>
      <c r="C18">
        <v>0</v>
      </c>
      <c r="D18" s="18"/>
      <c r="E18" s="18"/>
      <c r="F18" s="18"/>
      <c r="G18" s="18"/>
      <c r="H18" s="18"/>
      <c r="I18" s="18"/>
      <c r="J18" s="18"/>
    </row>
    <row r="19" spans="1:10" x14ac:dyDescent="0.3">
      <c r="A19" t="s">
        <v>27</v>
      </c>
      <c r="B19">
        <v>18</v>
      </c>
      <c r="C19">
        <v>5</v>
      </c>
      <c r="D19" s="18">
        <v>30</v>
      </c>
      <c r="E19" s="18">
        <v>35</v>
      </c>
      <c r="F19" s="18" t="s">
        <v>829</v>
      </c>
      <c r="G19" s="18">
        <v>0</v>
      </c>
      <c r="H19" s="18">
        <v>1</v>
      </c>
      <c r="I19" s="18">
        <v>250000</v>
      </c>
      <c r="J19" s="18" t="s">
        <v>829</v>
      </c>
    </row>
    <row r="20" spans="1:10" x14ac:dyDescent="0.3">
      <c r="A20" t="s">
        <v>28</v>
      </c>
      <c r="B20">
        <v>19</v>
      </c>
      <c r="C20">
        <v>4</v>
      </c>
      <c r="D20" s="18">
        <v>25</v>
      </c>
      <c r="E20" s="18">
        <v>40</v>
      </c>
      <c r="F20" s="18">
        <v>180000000</v>
      </c>
      <c r="G20" s="18">
        <v>0</v>
      </c>
      <c r="H20" s="18">
        <v>1</v>
      </c>
      <c r="I20" s="18">
        <v>300000</v>
      </c>
      <c r="J20" s="18"/>
    </row>
    <row r="21" spans="1:10" x14ac:dyDescent="0.3">
      <c r="A21" t="s">
        <v>29</v>
      </c>
      <c r="B21">
        <v>20</v>
      </c>
      <c r="C21">
        <v>1</v>
      </c>
      <c r="D21" s="18">
        <v>10</v>
      </c>
      <c r="E21" s="18">
        <v>17</v>
      </c>
      <c r="F21" s="18" t="s">
        <v>829</v>
      </c>
      <c r="G21" s="18">
        <v>1</v>
      </c>
      <c r="H21" s="18">
        <v>0</v>
      </c>
      <c r="I21" s="18">
        <v>75000</v>
      </c>
      <c r="J21" s="18" t="s">
        <v>829</v>
      </c>
    </row>
    <row r="22" spans="1:10" x14ac:dyDescent="0.3">
      <c r="A22" t="s">
        <v>30</v>
      </c>
      <c r="B22">
        <v>21</v>
      </c>
      <c r="C22">
        <v>2</v>
      </c>
      <c r="D22" s="18">
        <v>25</v>
      </c>
      <c r="E22" s="18">
        <v>25</v>
      </c>
      <c r="F22" s="18">
        <v>7500000</v>
      </c>
      <c r="G22" s="18">
        <v>0</v>
      </c>
      <c r="H22" s="18">
        <v>1</v>
      </c>
      <c r="I22" s="18">
        <v>500000</v>
      </c>
      <c r="J22" s="18" t="s">
        <v>829</v>
      </c>
    </row>
    <row r="23" spans="1:10" x14ac:dyDescent="0.3">
      <c r="A23" t="s">
        <v>31</v>
      </c>
      <c r="B23">
        <v>22</v>
      </c>
      <c r="C23">
        <v>4</v>
      </c>
      <c r="D23" s="18">
        <v>25</v>
      </c>
      <c r="E23" s="18">
        <v>25</v>
      </c>
      <c r="F23" s="18" t="s">
        <v>829</v>
      </c>
      <c r="G23" s="18">
        <v>0</v>
      </c>
      <c r="H23" s="18">
        <v>1</v>
      </c>
      <c r="I23" s="18">
        <v>50000</v>
      </c>
      <c r="J23" s="18" t="s">
        <v>829</v>
      </c>
    </row>
    <row r="24" spans="1:10" x14ac:dyDescent="0.3">
      <c r="A24" t="s">
        <v>32</v>
      </c>
      <c r="B24">
        <v>23</v>
      </c>
      <c r="C24">
        <v>0</v>
      </c>
      <c r="D24" s="18"/>
      <c r="E24" s="18"/>
      <c r="F24" s="18"/>
      <c r="G24" s="18"/>
      <c r="H24" s="18"/>
      <c r="I24" s="18"/>
      <c r="J24" s="18"/>
    </row>
    <row r="25" spans="1:10" x14ac:dyDescent="0.3">
      <c r="A25" t="s">
        <v>33</v>
      </c>
      <c r="B25">
        <v>24</v>
      </c>
      <c r="C25">
        <v>2</v>
      </c>
      <c r="D25" s="18">
        <v>20</v>
      </c>
      <c r="E25" s="18">
        <v>25</v>
      </c>
      <c r="F25" s="18" t="s">
        <v>829</v>
      </c>
      <c r="G25" s="18">
        <v>1</v>
      </c>
      <c r="H25" s="18">
        <v>0</v>
      </c>
      <c r="I25" s="18">
        <v>100000</v>
      </c>
      <c r="J25" s="18" t="s">
        <v>829</v>
      </c>
    </row>
    <row r="26" spans="1:10" x14ac:dyDescent="0.3">
      <c r="A26" t="s">
        <v>34</v>
      </c>
      <c r="B26">
        <v>25</v>
      </c>
      <c r="C26">
        <v>3</v>
      </c>
      <c r="D26" s="18">
        <v>25</v>
      </c>
      <c r="E26" s="18">
        <v>30</v>
      </c>
      <c r="F26" s="18" t="s">
        <v>829</v>
      </c>
      <c r="G26" s="18">
        <v>1</v>
      </c>
      <c r="H26" s="18">
        <v>0</v>
      </c>
      <c r="I26" s="18">
        <v>50000</v>
      </c>
      <c r="J26" s="18" t="s">
        <v>829</v>
      </c>
    </row>
    <row r="27" spans="1:10" x14ac:dyDescent="0.3">
      <c r="A27" t="s">
        <v>35</v>
      </c>
      <c r="B27">
        <v>26</v>
      </c>
      <c r="C27">
        <v>0</v>
      </c>
      <c r="D27" s="18"/>
      <c r="E27" s="18"/>
      <c r="F27" s="18"/>
      <c r="G27" s="18"/>
      <c r="H27" s="18"/>
      <c r="I27" s="18"/>
      <c r="J27" s="18"/>
    </row>
    <row r="28" spans="1:10" x14ac:dyDescent="0.3">
      <c r="A28" t="s">
        <v>36</v>
      </c>
      <c r="B28">
        <v>27</v>
      </c>
      <c r="C28">
        <v>1</v>
      </c>
      <c r="D28" s="18">
        <v>20</v>
      </c>
      <c r="E28" s="18">
        <v>20</v>
      </c>
      <c r="F28" s="18">
        <v>1000</v>
      </c>
      <c r="G28" s="18">
        <v>0</v>
      </c>
      <c r="H28" s="18">
        <v>0</v>
      </c>
      <c r="I28" s="18">
        <v>0</v>
      </c>
      <c r="J28" s="18" t="s">
        <v>829</v>
      </c>
    </row>
    <row r="29" spans="1:10" x14ac:dyDescent="0.3">
      <c r="A29" t="s">
        <v>37</v>
      </c>
      <c r="B29">
        <v>28</v>
      </c>
      <c r="C29">
        <v>0</v>
      </c>
      <c r="D29" s="18"/>
      <c r="E29" s="18"/>
      <c r="F29" s="18"/>
      <c r="G29" s="18"/>
      <c r="H29" s="18"/>
      <c r="I29" s="18"/>
      <c r="J29" s="18"/>
    </row>
    <row r="30" spans="1:10" x14ac:dyDescent="0.3">
      <c r="A30" t="s">
        <v>38</v>
      </c>
      <c r="B30">
        <v>29</v>
      </c>
      <c r="C30">
        <v>2</v>
      </c>
      <c r="D30" s="18">
        <v>15</v>
      </c>
      <c r="E30" s="18">
        <v>19</v>
      </c>
      <c r="F30" s="18">
        <v>10000000</v>
      </c>
      <c r="G30" s="18">
        <v>0</v>
      </c>
      <c r="H30" s="18">
        <v>1</v>
      </c>
      <c r="I30" s="18">
        <v>500000</v>
      </c>
      <c r="J30" s="18" t="s">
        <v>829</v>
      </c>
    </row>
    <row r="31" spans="1:10" x14ac:dyDescent="0.3">
      <c r="A31" t="s">
        <v>39</v>
      </c>
      <c r="B31">
        <v>30</v>
      </c>
      <c r="C31">
        <v>0</v>
      </c>
      <c r="D31" s="18"/>
      <c r="E31" s="18"/>
      <c r="F31" s="18"/>
      <c r="G31" s="18"/>
      <c r="H31" s="18"/>
      <c r="I31" s="18"/>
      <c r="J31" s="18"/>
    </row>
    <row r="32" spans="1:10" x14ac:dyDescent="0.3">
      <c r="A32" t="s">
        <v>40</v>
      </c>
      <c r="B32">
        <v>31</v>
      </c>
      <c r="C32">
        <v>0</v>
      </c>
      <c r="D32" s="18"/>
      <c r="E32" s="18"/>
      <c r="F32" s="18"/>
      <c r="G32" s="18"/>
      <c r="H32" s="18"/>
      <c r="I32" s="18"/>
      <c r="J32" s="18"/>
    </row>
    <row r="33" spans="1:10" x14ac:dyDescent="0.3">
      <c r="A33" t="s">
        <v>41</v>
      </c>
      <c r="B33">
        <v>32</v>
      </c>
      <c r="C33">
        <v>3</v>
      </c>
      <c r="D33" s="18">
        <v>25</v>
      </c>
      <c r="E33" s="18">
        <v>30</v>
      </c>
      <c r="F33" s="18">
        <v>50000000</v>
      </c>
      <c r="G33" s="18">
        <v>0</v>
      </c>
      <c r="H33" s="18">
        <v>1</v>
      </c>
      <c r="I33" s="18">
        <v>0</v>
      </c>
      <c r="J33" s="18" t="s">
        <v>829</v>
      </c>
    </row>
    <row r="34" spans="1:10" x14ac:dyDescent="0.3">
      <c r="A34" t="s">
        <v>42</v>
      </c>
      <c r="B34">
        <v>33</v>
      </c>
      <c r="C34">
        <v>3</v>
      </c>
      <c r="D34" s="18">
        <v>30</v>
      </c>
      <c r="E34" s="18">
        <v>40</v>
      </c>
      <c r="F34" s="18">
        <v>420000000</v>
      </c>
      <c r="G34" s="18">
        <v>0</v>
      </c>
      <c r="H34" s="18">
        <v>1</v>
      </c>
      <c r="I34" s="18">
        <v>3000000</v>
      </c>
      <c r="J34" s="18" t="s">
        <v>829</v>
      </c>
    </row>
    <row r="35" spans="1:10" x14ac:dyDescent="0.3">
      <c r="A35" t="s">
        <v>43</v>
      </c>
      <c r="B35">
        <v>34</v>
      </c>
      <c r="C35">
        <v>2</v>
      </c>
      <c r="D35" s="18">
        <v>25</v>
      </c>
      <c r="E35" s="18">
        <v>25</v>
      </c>
      <c r="F35" s="18">
        <v>30000000</v>
      </c>
      <c r="G35" s="18">
        <v>0</v>
      </c>
      <c r="H35" s="18">
        <v>0</v>
      </c>
      <c r="I35" s="18">
        <v>5000000</v>
      </c>
      <c r="J35" s="18" t="s">
        <v>829</v>
      </c>
    </row>
    <row r="36" spans="1:10" x14ac:dyDescent="0.3">
      <c r="A36" t="s">
        <v>44</v>
      </c>
      <c r="B36">
        <v>35</v>
      </c>
      <c r="C36">
        <v>0</v>
      </c>
      <c r="D36" s="18"/>
      <c r="E36" s="18"/>
      <c r="F36" s="18"/>
      <c r="G36" s="18"/>
      <c r="H36" s="18"/>
      <c r="I36" s="18"/>
      <c r="J36" s="18"/>
    </row>
    <row r="37" spans="1:10" x14ac:dyDescent="0.3">
      <c r="A37" t="s">
        <v>45</v>
      </c>
      <c r="B37">
        <v>36</v>
      </c>
      <c r="C37">
        <v>3</v>
      </c>
      <c r="D37" s="18">
        <v>30</v>
      </c>
      <c r="E37" s="18">
        <v>30</v>
      </c>
      <c r="F37" s="18">
        <v>40000000</v>
      </c>
      <c r="G37" s="18"/>
      <c r="H37" s="18"/>
      <c r="I37" s="18">
        <v>300000</v>
      </c>
      <c r="J37" s="18" t="s">
        <v>829</v>
      </c>
    </row>
    <row r="38" spans="1:10" x14ac:dyDescent="0.3">
      <c r="A38" t="s">
        <v>46</v>
      </c>
      <c r="B38">
        <v>37</v>
      </c>
      <c r="C38">
        <v>2</v>
      </c>
      <c r="D38" s="18">
        <v>35</v>
      </c>
      <c r="E38" s="18">
        <v>37</v>
      </c>
      <c r="F38" s="18">
        <v>5000000</v>
      </c>
      <c r="G38" s="18">
        <v>0</v>
      </c>
      <c r="H38" s="18">
        <v>1</v>
      </c>
      <c r="I38" s="18">
        <v>50000</v>
      </c>
      <c r="J38" s="18" t="s">
        <v>829</v>
      </c>
    </row>
    <row r="39" spans="1:10" x14ac:dyDescent="0.3">
      <c r="A39" t="s">
        <v>47</v>
      </c>
      <c r="B39">
        <v>38</v>
      </c>
      <c r="C39">
        <v>2</v>
      </c>
      <c r="D39" s="18">
        <v>10</v>
      </c>
      <c r="E39" s="18">
        <v>16.2</v>
      </c>
      <c r="F39" s="18">
        <v>10000000</v>
      </c>
      <c r="G39" s="18">
        <v>1</v>
      </c>
      <c r="H39" s="18">
        <v>0</v>
      </c>
      <c r="I39" s="18">
        <v>750000</v>
      </c>
      <c r="J39" s="18" t="s">
        <v>829</v>
      </c>
    </row>
    <row r="40" spans="1:10" x14ac:dyDescent="0.3">
      <c r="A40" t="s">
        <v>48</v>
      </c>
      <c r="B40">
        <v>39</v>
      </c>
      <c r="C40">
        <v>4</v>
      </c>
      <c r="D40" s="18">
        <v>25</v>
      </c>
      <c r="E40" s="18">
        <v>30</v>
      </c>
      <c r="F40" s="18">
        <v>60000000</v>
      </c>
      <c r="G40" s="18">
        <v>0</v>
      </c>
      <c r="H40" s="18">
        <v>1</v>
      </c>
      <c r="I40" s="18">
        <v>0</v>
      </c>
      <c r="J40" s="18" t="s">
        <v>829</v>
      </c>
    </row>
    <row r="41" spans="1:10" x14ac:dyDescent="0.3">
      <c r="A41" t="s">
        <v>49</v>
      </c>
      <c r="B41">
        <v>40</v>
      </c>
      <c r="C41">
        <v>3</v>
      </c>
      <c r="D41" s="18">
        <v>25</v>
      </c>
      <c r="E41" s="18">
        <v>25</v>
      </c>
      <c r="F41" s="18">
        <v>15000000</v>
      </c>
      <c r="G41" s="18">
        <v>0</v>
      </c>
      <c r="H41" s="18">
        <v>1</v>
      </c>
      <c r="I41" s="18">
        <v>100000</v>
      </c>
      <c r="J41" s="18" t="s">
        <v>829</v>
      </c>
    </row>
    <row r="42" spans="1:10" x14ac:dyDescent="0.3">
      <c r="A42" t="s">
        <v>50</v>
      </c>
      <c r="B42">
        <v>41</v>
      </c>
      <c r="C42">
        <v>3</v>
      </c>
      <c r="D42" s="18">
        <v>20</v>
      </c>
      <c r="E42" s="18">
        <v>30</v>
      </c>
      <c r="F42" s="18">
        <v>10000000</v>
      </c>
      <c r="G42" s="18">
        <v>1</v>
      </c>
      <c r="H42" s="18">
        <v>0</v>
      </c>
      <c r="I42" s="18">
        <v>1000000</v>
      </c>
      <c r="J42" s="18" t="s">
        <v>829</v>
      </c>
    </row>
    <row r="43" spans="1:10" x14ac:dyDescent="0.3">
      <c r="A43" t="s">
        <v>51</v>
      </c>
      <c r="B43">
        <v>42</v>
      </c>
      <c r="C43">
        <v>0</v>
      </c>
      <c r="D43" s="18"/>
      <c r="E43" s="18"/>
      <c r="F43" s="18"/>
      <c r="G43" s="18"/>
      <c r="H43" s="18"/>
      <c r="I43" s="18"/>
      <c r="J43" s="18"/>
    </row>
    <row r="44" spans="1:10" x14ac:dyDescent="0.3">
      <c r="A44" t="s">
        <v>52</v>
      </c>
      <c r="B44">
        <v>43</v>
      </c>
      <c r="C44">
        <v>1</v>
      </c>
      <c r="D44" s="18">
        <v>25</v>
      </c>
      <c r="E44" s="18">
        <v>25</v>
      </c>
      <c r="F44" s="18" t="s">
        <v>829</v>
      </c>
      <c r="G44" s="18">
        <v>0</v>
      </c>
      <c r="H44" s="18">
        <v>0</v>
      </c>
      <c r="I44" s="18">
        <v>200000</v>
      </c>
      <c r="J44" s="18" t="s">
        <v>829</v>
      </c>
    </row>
    <row r="45" spans="1:10" x14ac:dyDescent="0.3">
      <c r="A45" t="s">
        <v>53</v>
      </c>
      <c r="B45">
        <v>44</v>
      </c>
      <c r="C45">
        <v>3</v>
      </c>
      <c r="D45" s="18">
        <v>5</v>
      </c>
      <c r="E45" s="18">
        <v>22.5</v>
      </c>
      <c r="F45" s="18" t="s">
        <v>829</v>
      </c>
      <c r="G45" s="18">
        <v>0</v>
      </c>
      <c r="H45" s="18">
        <v>1</v>
      </c>
      <c r="I45" s="18">
        <v>250000</v>
      </c>
      <c r="J45" s="18" t="s">
        <v>829</v>
      </c>
    </row>
    <row r="46" spans="1:10" x14ac:dyDescent="0.3">
      <c r="A46" t="s">
        <v>54</v>
      </c>
      <c r="B46">
        <v>45</v>
      </c>
      <c r="C46">
        <v>2</v>
      </c>
      <c r="D46" s="18">
        <v>20</v>
      </c>
      <c r="E46" s="18">
        <v>25</v>
      </c>
      <c r="F46" s="18">
        <v>6700000</v>
      </c>
      <c r="G46" s="18">
        <v>1</v>
      </c>
      <c r="H46" s="18">
        <v>1</v>
      </c>
      <c r="I46" s="18">
        <v>0</v>
      </c>
      <c r="J46" s="18" t="s">
        <v>829</v>
      </c>
    </row>
    <row r="47" spans="1:10" x14ac:dyDescent="0.3">
      <c r="A47" t="s">
        <v>55</v>
      </c>
      <c r="B47">
        <v>46</v>
      </c>
      <c r="C47">
        <v>0</v>
      </c>
      <c r="D47" s="18"/>
      <c r="E47" s="18"/>
      <c r="F47" s="18"/>
      <c r="G47" s="18"/>
      <c r="H47" s="18"/>
      <c r="I47" s="18"/>
      <c r="J47" s="18"/>
    </row>
    <row r="48" spans="1:10" x14ac:dyDescent="0.3">
      <c r="A48" t="s">
        <v>56</v>
      </c>
      <c r="B48">
        <v>47</v>
      </c>
      <c r="C48">
        <v>2</v>
      </c>
      <c r="D48" s="18">
        <v>15</v>
      </c>
      <c r="E48" s="18">
        <v>20</v>
      </c>
      <c r="F48" s="18">
        <v>2400000</v>
      </c>
      <c r="G48" s="18">
        <v>0</v>
      </c>
      <c r="H48" s="18">
        <v>1</v>
      </c>
      <c r="I48" s="18">
        <v>250000</v>
      </c>
      <c r="J48" s="18" t="s">
        <v>829</v>
      </c>
    </row>
    <row r="49" spans="1:10" x14ac:dyDescent="0.3">
      <c r="A49" t="s">
        <v>57</v>
      </c>
      <c r="B49">
        <v>48</v>
      </c>
      <c r="C49">
        <v>2</v>
      </c>
      <c r="D49" s="18">
        <v>30</v>
      </c>
      <c r="E49" s="18">
        <v>35</v>
      </c>
      <c r="F49" s="18">
        <v>3500000</v>
      </c>
      <c r="G49" s="18">
        <v>1</v>
      </c>
      <c r="H49" s="18">
        <v>0</v>
      </c>
      <c r="I49" s="18">
        <v>500000</v>
      </c>
      <c r="J49" s="18" t="s">
        <v>829</v>
      </c>
    </row>
    <row r="50" spans="1:10" x14ac:dyDescent="0.3">
      <c r="A50" t="s">
        <v>58</v>
      </c>
      <c r="B50">
        <v>49</v>
      </c>
      <c r="C50">
        <v>3</v>
      </c>
      <c r="D50" s="18">
        <v>27</v>
      </c>
      <c r="E50" s="18">
        <v>31</v>
      </c>
      <c r="F50" s="18">
        <v>5000000</v>
      </c>
      <c r="G50" s="18">
        <v>0</v>
      </c>
      <c r="H50" s="18">
        <v>1</v>
      </c>
      <c r="I50" s="18">
        <v>25000</v>
      </c>
      <c r="J50" s="18" t="s">
        <v>829</v>
      </c>
    </row>
    <row r="51" spans="1:10" x14ac:dyDescent="0.3">
      <c r="A51" t="s">
        <v>59</v>
      </c>
      <c r="B51">
        <v>50</v>
      </c>
      <c r="C51">
        <v>0</v>
      </c>
      <c r="D51" s="18"/>
      <c r="E51" s="18"/>
      <c r="F51" s="18"/>
      <c r="G51" s="18"/>
      <c r="H51" s="18"/>
      <c r="I51" s="18"/>
      <c r="J51" s="18"/>
    </row>
    <row r="52" spans="1:10" x14ac:dyDescent="0.3">
      <c r="A52" t="s">
        <v>60</v>
      </c>
      <c r="B52">
        <v>51</v>
      </c>
      <c r="C52">
        <v>2</v>
      </c>
      <c r="D52" s="18">
        <v>12</v>
      </c>
      <c r="E52" s="18">
        <v>15</v>
      </c>
      <c r="F52" s="18">
        <v>1000000</v>
      </c>
      <c r="G52" s="18">
        <v>1</v>
      </c>
      <c r="H52" s="18">
        <v>0</v>
      </c>
      <c r="I52" s="18">
        <v>200000</v>
      </c>
      <c r="J52" s="18" t="s">
        <v>829</v>
      </c>
    </row>
    <row r="53" spans="1:10" x14ac:dyDescent="0.3">
      <c r="A53" t="s">
        <v>170</v>
      </c>
      <c r="B53">
        <v>52</v>
      </c>
      <c r="C53">
        <v>4</v>
      </c>
      <c r="D53" s="18">
        <v>20</v>
      </c>
      <c r="E53" s="18">
        <v>40</v>
      </c>
      <c r="F53" s="18">
        <v>50000000</v>
      </c>
      <c r="G53" s="18">
        <v>0</v>
      </c>
      <c r="H53" s="18">
        <v>1</v>
      </c>
      <c r="I53" s="18">
        <v>100000</v>
      </c>
      <c r="J53" s="18" t="s">
        <v>829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3F208-CA32-4D4F-86DC-31117D80C7A8}">
  <dimension ref="A1:Y457"/>
  <sheetViews>
    <sheetView topLeftCell="B1" zoomScale="70" zoomScaleNormal="70" workbookViewId="0">
      <selection activeCell="G2" sqref="G2"/>
    </sheetView>
  </sheetViews>
  <sheetFormatPr defaultRowHeight="14.4" x14ac:dyDescent="0.3"/>
  <cols>
    <col min="1" max="1" width="50.109375" bestFit="1" customWidth="1"/>
    <col min="2" max="2" width="7.21875" bestFit="1" customWidth="1"/>
    <col min="3" max="3" width="15.109375" customWidth="1"/>
    <col min="5" max="5" width="18.44140625" bestFit="1" customWidth="1"/>
    <col min="6" max="6" width="10.109375" bestFit="1" customWidth="1"/>
    <col min="7" max="7" width="8.88671875" bestFit="1" customWidth="1"/>
    <col min="8" max="8" width="6.21875" bestFit="1" customWidth="1"/>
    <col min="9" max="10" width="5.21875" bestFit="1" customWidth="1"/>
    <col min="11" max="13" width="10" style="5" bestFit="1" customWidth="1"/>
    <col min="14" max="14" width="8" style="5" bestFit="1" customWidth="1"/>
    <col min="15" max="15" width="17.44140625" style="8" bestFit="1" customWidth="1"/>
    <col min="16" max="16" width="8" bestFit="1" customWidth="1"/>
    <col min="17" max="17" width="17.44140625" style="8" bestFit="1" customWidth="1"/>
    <col min="18" max="18" width="8" bestFit="1" customWidth="1"/>
    <col min="19" max="19" width="17.44140625" style="8" bestFit="1" customWidth="1"/>
    <col min="20" max="20" width="13.88671875" style="13" bestFit="1" customWidth="1"/>
    <col min="21" max="21" width="9.33203125" style="8" bestFit="1" customWidth="1"/>
    <col min="22" max="22" width="11.21875" style="13" bestFit="1" customWidth="1"/>
    <col min="23" max="23" width="19.5546875" style="8" bestFit="1" customWidth="1"/>
    <col min="24" max="24" width="11.21875" style="13" bestFit="1" customWidth="1"/>
    <col min="25" max="25" width="19.5546875" style="8" bestFit="1" customWidth="1"/>
    <col min="26" max="26" width="10.6640625" customWidth="1"/>
    <col min="27" max="27" width="9.21875" bestFit="1" customWidth="1"/>
    <col min="28" max="28" width="64.33203125" bestFit="1" customWidth="1"/>
    <col min="29" max="29" width="2.77734375" bestFit="1" customWidth="1"/>
    <col min="30" max="30" width="6.21875" customWidth="1"/>
    <col min="31" max="31" width="19.6640625" bestFit="1" customWidth="1"/>
    <col min="32" max="32" width="36.77734375" bestFit="1" customWidth="1"/>
    <col min="35" max="35" width="12" bestFit="1" customWidth="1"/>
  </cols>
  <sheetData>
    <row r="1" spans="1:25" ht="57.6" x14ac:dyDescent="0.3">
      <c r="A1" t="s">
        <v>61</v>
      </c>
      <c r="B1" t="s">
        <v>0</v>
      </c>
      <c r="C1" t="s">
        <v>299</v>
      </c>
      <c r="E1" t="s">
        <v>10</v>
      </c>
      <c r="F1" t="s">
        <v>147</v>
      </c>
      <c r="G1" s="1" t="s">
        <v>823</v>
      </c>
      <c r="H1" s="1" t="s">
        <v>153</v>
      </c>
      <c r="I1" s="1" t="s">
        <v>148</v>
      </c>
      <c r="J1" s="1" t="s">
        <v>149</v>
      </c>
      <c r="K1"/>
      <c r="L1" t="s">
        <v>66</v>
      </c>
      <c r="M1" t="s">
        <v>81</v>
      </c>
      <c r="N1" t="s">
        <v>22</v>
      </c>
      <c r="O1"/>
      <c r="P1" t="s">
        <v>71</v>
      </c>
      <c r="Q1" t="s">
        <v>81</v>
      </c>
      <c r="R1" t="s">
        <v>22</v>
      </c>
      <c r="S1"/>
      <c r="T1" t="s">
        <v>8</v>
      </c>
      <c r="U1" t="s">
        <v>173</v>
      </c>
      <c r="V1"/>
      <c r="W1"/>
      <c r="X1"/>
      <c r="Y1"/>
    </row>
    <row r="2" spans="1:25" x14ac:dyDescent="0.3">
      <c r="A2" t="s">
        <v>157</v>
      </c>
      <c r="B2">
        <v>1</v>
      </c>
      <c r="C2">
        <v>0</v>
      </c>
      <c r="E2" s="4" t="s">
        <v>96</v>
      </c>
      <c r="F2" t="s">
        <v>12</v>
      </c>
      <c r="G2">
        <v>1</v>
      </c>
      <c r="H2">
        <v>3</v>
      </c>
      <c r="I2">
        <f t="shared" ref="I2:I33" si="0">VLOOKUP("*"&amp;F2&amp;"*",$M$2:$N$5,2,FALSE)</f>
        <v>3</v>
      </c>
      <c r="J2">
        <f t="shared" ref="J2:J33" si="1">VLOOKUP("*"&amp;F2&amp;"*",$Q$2:$R$10,2,FALSE)</f>
        <v>2</v>
      </c>
      <c r="K2"/>
      <c r="L2" t="s">
        <v>68</v>
      </c>
      <c r="M2" s="3" t="s">
        <v>88</v>
      </c>
      <c r="N2">
        <v>1</v>
      </c>
      <c r="O2"/>
      <c r="P2" t="s">
        <v>75</v>
      </c>
      <c r="Q2" t="s">
        <v>93</v>
      </c>
      <c r="R2">
        <v>1</v>
      </c>
      <c r="S2"/>
      <c r="T2" t="s">
        <v>174</v>
      </c>
      <c r="U2">
        <v>1</v>
      </c>
      <c r="V2"/>
      <c r="W2"/>
      <c r="X2"/>
      <c r="Y2"/>
    </row>
    <row r="3" spans="1:25" x14ac:dyDescent="0.3">
      <c r="A3" t="s">
        <v>155</v>
      </c>
      <c r="B3">
        <v>2</v>
      </c>
      <c r="C3">
        <v>0</v>
      </c>
      <c r="E3" s="4" t="s">
        <v>97</v>
      </c>
      <c r="F3" t="s">
        <v>11</v>
      </c>
      <c r="G3">
        <v>2</v>
      </c>
      <c r="H3">
        <v>0</v>
      </c>
      <c r="I3">
        <f t="shared" si="0"/>
        <v>4</v>
      </c>
      <c r="J3">
        <f t="shared" si="1"/>
        <v>6</v>
      </c>
      <c r="K3"/>
      <c r="L3" t="s">
        <v>69</v>
      </c>
      <c r="M3" s="3" t="s">
        <v>89</v>
      </c>
      <c r="N3">
        <v>2</v>
      </c>
      <c r="O3"/>
      <c r="P3" t="s">
        <v>79</v>
      </c>
      <c r="Q3" t="s">
        <v>94</v>
      </c>
      <c r="R3">
        <v>2</v>
      </c>
      <c r="S3"/>
      <c r="T3" t="s">
        <v>175</v>
      </c>
      <c r="U3">
        <v>2</v>
      </c>
      <c r="V3"/>
      <c r="W3"/>
      <c r="X3"/>
      <c r="Y3"/>
    </row>
    <row r="4" spans="1:25" x14ac:dyDescent="0.3">
      <c r="A4" t="s">
        <v>159</v>
      </c>
      <c r="B4">
        <v>3</v>
      </c>
      <c r="C4">
        <v>1</v>
      </c>
      <c r="E4" s="4" t="s">
        <v>98</v>
      </c>
      <c r="F4" t="s">
        <v>13</v>
      </c>
      <c r="G4">
        <v>3</v>
      </c>
      <c r="H4">
        <v>0</v>
      </c>
      <c r="I4">
        <f t="shared" si="0"/>
        <v>4</v>
      </c>
      <c r="J4">
        <f t="shared" si="1"/>
        <v>4</v>
      </c>
      <c r="K4"/>
      <c r="L4" t="s">
        <v>70</v>
      </c>
      <c r="M4" s="3" t="s">
        <v>92</v>
      </c>
      <c r="N4">
        <v>3</v>
      </c>
      <c r="O4"/>
      <c r="P4" t="s">
        <v>76</v>
      </c>
      <c r="Q4" t="s">
        <v>85</v>
      </c>
      <c r="R4">
        <v>3</v>
      </c>
      <c r="S4"/>
      <c r="T4" t="s">
        <v>176</v>
      </c>
      <c r="U4">
        <v>3</v>
      </c>
      <c r="V4"/>
      <c r="W4"/>
      <c r="X4"/>
      <c r="Y4"/>
    </row>
    <row r="5" spans="1:25" x14ac:dyDescent="0.3">
      <c r="A5" t="s">
        <v>160</v>
      </c>
      <c r="B5">
        <v>4</v>
      </c>
      <c r="C5">
        <v>1</v>
      </c>
      <c r="E5" s="4" t="s">
        <v>99</v>
      </c>
      <c r="F5" t="s">
        <v>14</v>
      </c>
      <c r="G5">
        <v>4</v>
      </c>
      <c r="H5">
        <v>2</v>
      </c>
      <c r="I5">
        <f t="shared" si="0"/>
        <v>3</v>
      </c>
      <c r="J5">
        <f t="shared" si="1"/>
        <v>9</v>
      </c>
      <c r="K5"/>
      <c r="L5" t="s">
        <v>67</v>
      </c>
      <c r="M5" s="3" t="s">
        <v>90</v>
      </c>
      <c r="N5">
        <v>4</v>
      </c>
      <c r="O5"/>
      <c r="P5" t="s">
        <v>73</v>
      </c>
      <c r="Q5" t="s">
        <v>83</v>
      </c>
      <c r="R5">
        <v>4</v>
      </c>
      <c r="S5"/>
      <c r="T5" t="s">
        <v>177</v>
      </c>
      <c r="U5">
        <v>4</v>
      </c>
      <c r="V5"/>
      <c r="W5"/>
      <c r="X5"/>
      <c r="Y5"/>
    </row>
    <row r="6" spans="1:25" x14ac:dyDescent="0.3">
      <c r="A6" t="s">
        <v>156</v>
      </c>
      <c r="B6">
        <v>5</v>
      </c>
      <c r="C6">
        <v>1</v>
      </c>
      <c r="E6" s="4" t="s">
        <v>100</v>
      </c>
      <c r="F6" t="s">
        <v>15</v>
      </c>
      <c r="G6">
        <v>5</v>
      </c>
      <c r="H6">
        <v>3</v>
      </c>
      <c r="I6">
        <f t="shared" si="0"/>
        <v>4</v>
      </c>
      <c r="J6">
        <f t="shared" si="1"/>
        <v>6</v>
      </c>
      <c r="K6"/>
      <c r="L6" t="s">
        <v>187</v>
      </c>
      <c r="M6" s="3" t="s">
        <v>187</v>
      </c>
      <c r="N6">
        <v>0</v>
      </c>
      <c r="O6"/>
      <c r="P6" t="s">
        <v>77</v>
      </c>
      <c r="Q6" t="s">
        <v>86</v>
      </c>
      <c r="R6">
        <v>5</v>
      </c>
      <c r="S6"/>
      <c r="T6" t="s">
        <v>178</v>
      </c>
      <c r="U6">
        <v>5</v>
      </c>
      <c r="V6"/>
      <c r="W6"/>
      <c r="X6"/>
      <c r="Y6"/>
    </row>
    <row r="7" spans="1:25" x14ac:dyDescent="0.3">
      <c r="A7" t="s">
        <v>154</v>
      </c>
      <c r="B7">
        <v>6</v>
      </c>
      <c r="C7">
        <v>1</v>
      </c>
      <c r="E7" s="4" t="s">
        <v>101</v>
      </c>
      <c r="F7" t="s">
        <v>16</v>
      </c>
      <c r="G7">
        <v>6</v>
      </c>
      <c r="H7">
        <v>2</v>
      </c>
      <c r="I7">
        <f t="shared" si="0"/>
        <v>4</v>
      </c>
      <c r="J7">
        <f t="shared" si="1"/>
        <v>4</v>
      </c>
      <c r="K7"/>
      <c r="L7"/>
      <c r="M7"/>
      <c r="N7"/>
      <c r="O7"/>
      <c r="P7" t="s">
        <v>72</v>
      </c>
      <c r="Q7" t="s">
        <v>82</v>
      </c>
      <c r="R7">
        <v>6</v>
      </c>
      <c r="S7"/>
      <c r="T7" t="s">
        <v>179</v>
      </c>
      <c r="U7">
        <v>6</v>
      </c>
      <c r="V7"/>
      <c r="W7"/>
      <c r="X7"/>
      <c r="Y7"/>
    </row>
    <row r="8" spans="1:25" x14ac:dyDescent="0.3">
      <c r="A8" t="s">
        <v>188</v>
      </c>
      <c r="B8">
        <v>7</v>
      </c>
      <c r="C8">
        <v>1</v>
      </c>
      <c r="E8" s="4" t="s">
        <v>102</v>
      </c>
      <c r="F8" t="s">
        <v>17</v>
      </c>
      <c r="G8">
        <v>7</v>
      </c>
      <c r="H8">
        <v>3</v>
      </c>
      <c r="I8">
        <f t="shared" si="0"/>
        <v>2</v>
      </c>
      <c r="J8">
        <f t="shared" si="1"/>
        <v>5</v>
      </c>
      <c r="K8"/>
      <c r="L8"/>
      <c r="M8"/>
      <c r="N8"/>
      <c r="O8"/>
      <c r="P8" t="s">
        <v>80</v>
      </c>
      <c r="Q8" t="s">
        <v>95</v>
      </c>
      <c r="R8">
        <v>7</v>
      </c>
      <c r="S8"/>
      <c r="T8" t="s">
        <v>215</v>
      </c>
      <c r="U8">
        <v>7</v>
      </c>
      <c r="V8"/>
      <c r="W8"/>
      <c r="X8"/>
      <c r="Y8"/>
    </row>
    <row r="9" spans="1:25" x14ac:dyDescent="0.3">
      <c r="A9" t="s">
        <v>158</v>
      </c>
      <c r="B9">
        <v>8</v>
      </c>
      <c r="C9">
        <v>0</v>
      </c>
      <c r="E9" s="4" t="s">
        <v>103</v>
      </c>
      <c r="F9" t="s">
        <v>18</v>
      </c>
      <c r="G9">
        <v>8</v>
      </c>
      <c r="H9">
        <v>0</v>
      </c>
      <c r="I9">
        <f t="shared" si="0"/>
        <v>3</v>
      </c>
      <c r="J9">
        <f t="shared" si="1"/>
        <v>7</v>
      </c>
      <c r="K9"/>
      <c r="L9"/>
      <c r="M9"/>
      <c r="N9"/>
      <c r="O9"/>
      <c r="P9" t="s">
        <v>74</v>
      </c>
      <c r="Q9" t="s">
        <v>84</v>
      </c>
      <c r="R9">
        <v>8</v>
      </c>
      <c r="S9"/>
      <c r="T9" t="s">
        <v>244</v>
      </c>
      <c r="U9">
        <v>8</v>
      </c>
      <c r="V9"/>
      <c r="W9"/>
      <c r="X9"/>
      <c r="Y9"/>
    </row>
    <row r="10" spans="1:25" x14ac:dyDescent="0.3">
      <c r="A10" t="s">
        <v>161</v>
      </c>
      <c r="B10">
        <v>9</v>
      </c>
      <c r="C10">
        <v>1</v>
      </c>
      <c r="E10" s="4" t="s">
        <v>104</v>
      </c>
      <c r="F10" t="s">
        <v>91</v>
      </c>
      <c r="G10">
        <v>9</v>
      </c>
      <c r="H10">
        <v>2</v>
      </c>
      <c r="I10">
        <f t="shared" si="0"/>
        <v>3</v>
      </c>
      <c r="J10">
        <f t="shared" si="1"/>
        <v>7</v>
      </c>
      <c r="K10"/>
      <c r="L10"/>
      <c r="M10"/>
      <c r="N10"/>
      <c r="O10"/>
      <c r="P10" t="s">
        <v>78</v>
      </c>
      <c r="Q10" t="s">
        <v>87</v>
      </c>
      <c r="R10">
        <v>9</v>
      </c>
      <c r="S10"/>
      <c r="T10" t="s">
        <v>245</v>
      </c>
      <c r="U10">
        <v>9</v>
      </c>
      <c r="V10"/>
      <c r="W10"/>
      <c r="X10"/>
      <c r="Y10"/>
    </row>
    <row r="11" spans="1:25" x14ac:dyDescent="0.3">
      <c r="A11" t="s">
        <v>162</v>
      </c>
      <c r="B11">
        <v>10</v>
      </c>
      <c r="C11">
        <v>1</v>
      </c>
      <c r="E11" s="4" t="s">
        <v>105</v>
      </c>
      <c r="F11" t="s">
        <v>19</v>
      </c>
      <c r="G11">
        <v>10</v>
      </c>
      <c r="H11">
        <v>3</v>
      </c>
      <c r="I11">
        <f t="shared" si="0"/>
        <v>3</v>
      </c>
      <c r="J11">
        <f t="shared" si="1"/>
        <v>7</v>
      </c>
      <c r="K11"/>
      <c r="L11"/>
      <c r="M11"/>
      <c r="N11"/>
      <c r="O11"/>
      <c r="P11" t="s">
        <v>187</v>
      </c>
      <c r="Q11" t="s">
        <v>187</v>
      </c>
      <c r="R11">
        <v>0</v>
      </c>
      <c r="S11"/>
      <c r="T11" t="s">
        <v>281</v>
      </c>
      <c r="U11">
        <v>10</v>
      </c>
      <c r="V11"/>
      <c r="W11"/>
      <c r="X11"/>
      <c r="Y11"/>
    </row>
    <row r="12" spans="1:25" x14ac:dyDescent="0.3">
      <c r="A12" t="s">
        <v>164</v>
      </c>
      <c r="B12">
        <v>11</v>
      </c>
      <c r="C12">
        <v>1</v>
      </c>
      <c r="E12" s="4" t="s">
        <v>106</v>
      </c>
      <c r="F12" t="s">
        <v>20</v>
      </c>
      <c r="G12">
        <v>11</v>
      </c>
      <c r="H12">
        <v>5</v>
      </c>
      <c r="I12">
        <f t="shared" si="0"/>
        <v>3</v>
      </c>
      <c r="J12">
        <f t="shared" si="1"/>
        <v>7</v>
      </c>
      <c r="K12"/>
      <c r="L12"/>
      <c r="M12"/>
      <c r="N12"/>
      <c r="O12"/>
      <c r="Q12"/>
      <c r="S12"/>
      <c r="T12" t="s">
        <v>287</v>
      </c>
      <c r="U12">
        <v>11</v>
      </c>
      <c r="V12"/>
      <c r="W12"/>
      <c r="X12"/>
      <c r="Y12"/>
    </row>
    <row r="13" spans="1:25" x14ac:dyDescent="0.3">
      <c r="A13" t="s">
        <v>163</v>
      </c>
      <c r="B13">
        <v>12</v>
      </c>
      <c r="C13">
        <v>0</v>
      </c>
      <c r="E13" s="4" t="s">
        <v>107</v>
      </c>
      <c r="F13" t="s">
        <v>21</v>
      </c>
      <c r="G13">
        <v>12</v>
      </c>
      <c r="H13">
        <v>3</v>
      </c>
      <c r="I13">
        <f t="shared" si="0"/>
        <v>4</v>
      </c>
      <c r="J13">
        <f t="shared" si="1"/>
        <v>6</v>
      </c>
      <c r="K13"/>
      <c r="L13"/>
      <c r="M13"/>
      <c r="N13"/>
      <c r="O13"/>
      <c r="Q13"/>
      <c r="S13"/>
      <c r="T13" t="s">
        <v>329</v>
      </c>
      <c r="U13">
        <v>12</v>
      </c>
      <c r="V13"/>
      <c r="W13"/>
      <c r="X13"/>
      <c r="Y13"/>
    </row>
    <row r="14" spans="1:25" x14ac:dyDescent="0.3">
      <c r="A14" t="s">
        <v>303</v>
      </c>
      <c r="B14">
        <v>13</v>
      </c>
      <c r="C14">
        <v>1</v>
      </c>
      <c r="E14" s="4" t="s">
        <v>108</v>
      </c>
      <c r="F14" t="s">
        <v>22</v>
      </c>
      <c r="G14">
        <v>13</v>
      </c>
      <c r="H14">
        <v>0</v>
      </c>
      <c r="I14">
        <f t="shared" si="0"/>
        <v>4</v>
      </c>
      <c r="J14">
        <f t="shared" si="1"/>
        <v>4</v>
      </c>
      <c r="K14"/>
      <c r="L14"/>
      <c r="M14"/>
      <c r="N14"/>
      <c r="O14"/>
      <c r="Q14"/>
      <c r="S14"/>
      <c r="T14" t="s">
        <v>332</v>
      </c>
      <c r="U14">
        <v>13</v>
      </c>
      <c r="V14"/>
      <c r="W14"/>
      <c r="X14"/>
      <c r="Y14"/>
    </row>
    <row r="15" spans="1:25" x14ac:dyDescent="0.3">
      <c r="A15" t="s">
        <v>165</v>
      </c>
      <c r="B15">
        <v>14</v>
      </c>
      <c r="C15">
        <v>0</v>
      </c>
      <c r="E15" s="4" t="s">
        <v>109</v>
      </c>
      <c r="F15" t="s">
        <v>23</v>
      </c>
      <c r="G15">
        <v>14</v>
      </c>
      <c r="H15">
        <v>3</v>
      </c>
      <c r="I15">
        <f t="shared" si="0"/>
        <v>1</v>
      </c>
      <c r="J15">
        <f t="shared" si="1"/>
        <v>1</v>
      </c>
      <c r="K15"/>
      <c r="L15"/>
      <c r="M15"/>
      <c r="N15"/>
      <c r="O15"/>
      <c r="Q15"/>
      <c r="S15"/>
      <c r="T15" t="s">
        <v>333</v>
      </c>
      <c r="U15">
        <v>14</v>
      </c>
      <c r="V15"/>
      <c r="W15"/>
      <c r="X15"/>
      <c r="Y15"/>
    </row>
    <row r="16" spans="1:25" x14ac:dyDescent="0.3">
      <c r="A16" t="s">
        <v>166</v>
      </c>
      <c r="B16">
        <v>15</v>
      </c>
      <c r="C16">
        <v>0</v>
      </c>
      <c r="E16" s="4" t="s">
        <v>110</v>
      </c>
      <c r="F16" t="s">
        <v>24</v>
      </c>
      <c r="G16">
        <v>15</v>
      </c>
      <c r="H16">
        <v>0</v>
      </c>
      <c r="I16">
        <f t="shared" si="0"/>
        <v>1</v>
      </c>
      <c r="J16">
        <f t="shared" si="1"/>
        <v>1</v>
      </c>
      <c r="K16"/>
      <c r="L16"/>
      <c r="M16"/>
      <c r="N16"/>
      <c r="O16"/>
      <c r="Q16"/>
      <c r="S16"/>
      <c r="T16" t="s">
        <v>337</v>
      </c>
      <c r="U16">
        <v>15</v>
      </c>
      <c r="V16"/>
      <c r="W16"/>
      <c r="X16"/>
      <c r="Y16"/>
    </row>
    <row r="17" spans="1:25" x14ac:dyDescent="0.3">
      <c r="A17" t="s">
        <v>167</v>
      </c>
      <c r="B17">
        <v>16</v>
      </c>
      <c r="C17">
        <v>0</v>
      </c>
      <c r="E17" s="4" t="s">
        <v>111</v>
      </c>
      <c r="F17" t="s">
        <v>25</v>
      </c>
      <c r="G17">
        <v>16</v>
      </c>
      <c r="H17">
        <v>0</v>
      </c>
      <c r="I17">
        <f t="shared" si="0"/>
        <v>1</v>
      </c>
      <c r="J17">
        <f t="shared" si="1"/>
        <v>8</v>
      </c>
      <c r="K17"/>
      <c r="L17"/>
      <c r="M17"/>
      <c r="N17"/>
      <c r="O17"/>
      <c r="Q17"/>
      <c r="S17"/>
      <c r="T17" t="s">
        <v>396</v>
      </c>
      <c r="U17">
        <v>16</v>
      </c>
      <c r="V17"/>
      <c r="W17"/>
      <c r="X17"/>
      <c r="Y17"/>
    </row>
    <row r="18" spans="1:25" x14ac:dyDescent="0.3">
      <c r="A18" t="s">
        <v>168</v>
      </c>
      <c r="B18">
        <v>17</v>
      </c>
      <c r="C18">
        <v>1</v>
      </c>
      <c r="E18" s="4" t="s">
        <v>112</v>
      </c>
      <c r="F18" t="s">
        <v>26</v>
      </c>
      <c r="G18">
        <v>17</v>
      </c>
      <c r="H18">
        <v>0</v>
      </c>
      <c r="I18">
        <f t="shared" si="0"/>
        <v>1</v>
      </c>
      <c r="J18">
        <f t="shared" si="1"/>
        <v>8</v>
      </c>
      <c r="K18"/>
      <c r="L18"/>
      <c r="M18"/>
      <c r="N18"/>
      <c r="O18"/>
      <c r="Q18"/>
      <c r="S18"/>
      <c r="T18" t="s">
        <v>397</v>
      </c>
      <c r="U18">
        <v>17</v>
      </c>
      <c r="V18"/>
      <c r="W18"/>
      <c r="X18"/>
      <c r="Y18"/>
    </row>
    <row r="19" spans="1:25" x14ac:dyDescent="0.3">
      <c r="A19" t="s">
        <v>191</v>
      </c>
      <c r="B19">
        <v>18</v>
      </c>
      <c r="C19">
        <v>0</v>
      </c>
      <c r="E19" s="4" t="s">
        <v>113</v>
      </c>
      <c r="F19" t="s">
        <v>27</v>
      </c>
      <c r="G19">
        <v>18</v>
      </c>
      <c r="H19">
        <v>5</v>
      </c>
      <c r="I19">
        <f t="shared" si="0"/>
        <v>3</v>
      </c>
      <c r="J19">
        <f t="shared" si="1"/>
        <v>2</v>
      </c>
      <c r="K19"/>
      <c r="L19"/>
      <c r="M19"/>
      <c r="N19"/>
      <c r="O19"/>
      <c r="Q19"/>
      <c r="S19"/>
      <c r="T19" t="s">
        <v>399</v>
      </c>
      <c r="U19">
        <v>18</v>
      </c>
      <c r="V19"/>
      <c r="W19"/>
      <c r="X19"/>
      <c r="Y19"/>
    </row>
    <row r="20" spans="1:25" x14ac:dyDescent="0.3">
      <c r="A20" t="s">
        <v>192</v>
      </c>
      <c r="B20">
        <v>19</v>
      </c>
      <c r="C20">
        <v>1</v>
      </c>
      <c r="E20" s="4" t="s">
        <v>114</v>
      </c>
      <c r="F20" t="s">
        <v>28</v>
      </c>
      <c r="G20">
        <v>19</v>
      </c>
      <c r="H20">
        <v>4</v>
      </c>
      <c r="I20">
        <f t="shared" si="0"/>
        <v>3</v>
      </c>
      <c r="J20">
        <f t="shared" si="1"/>
        <v>9</v>
      </c>
      <c r="K20"/>
      <c r="L20"/>
      <c r="M20"/>
      <c r="N20"/>
      <c r="O20"/>
      <c r="Q20"/>
      <c r="S20"/>
      <c r="T20" t="s">
        <v>400</v>
      </c>
      <c r="U20">
        <v>19</v>
      </c>
      <c r="V20"/>
      <c r="W20"/>
      <c r="X20"/>
      <c r="Y20"/>
    </row>
    <row r="21" spans="1:25" x14ac:dyDescent="0.3">
      <c r="A21" t="s">
        <v>193</v>
      </c>
      <c r="B21">
        <v>20</v>
      </c>
      <c r="C21">
        <v>0</v>
      </c>
      <c r="E21" s="4" t="s">
        <v>115</v>
      </c>
      <c r="F21" t="s">
        <v>29</v>
      </c>
      <c r="G21">
        <v>20</v>
      </c>
      <c r="H21">
        <v>1</v>
      </c>
      <c r="I21">
        <f t="shared" si="0"/>
        <v>2</v>
      </c>
      <c r="J21">
        <f t="shared" si="1"/>
        <v>5</v>
      </c>
      <c r="K21"/>
      <c r="L21"/>
      <c r="M21"/>
      <c r="N21"/>
      <c r="O21"/>
      <c r="Q21"/>
      <c r="S21"/>
      <c r="T21" t="s">
        <v>401</v>
      </c>
      <c r="U21">
        <v>20</v>
      </c>
      <c r="V21"/>
      <c r="W21"/>
      <c r="X21"/>
      <c r="Y21"/>
    </row>
    <row r="22" spans="1:25" x14ac:dyDescent="0.3">
      <c r="A22" t="s">
        <v>194</v>
      </c>
      <c r="B22">
        <v>21</v>
      </c>
      <c r="C22">
        <v>1</v>
      </c>
      <c r="E22" s="4" t="s">
        <v>116</v>
      </c>
      <c r="F22" t="s">
        <v>30</v>
      </c>
      <c r="G22">
        <v>21</v>
      </c>
      <c r="H22">
        <v>2</v>
      </c>
      <c r="I22">
        <f t="shared" si="0"/>
        <v>3</v>
      </c>
      <c r="J22">
        <f t="shared" si="1"/>
        <v>7</v>
      </c>
      <c r="K22"/>
      <c r="L22"/>
      <c r="M22"/>
      <c r="N22"/>
      <c r="O22"/>
      <c r="Q22"/>
      <c r="S22"/>
      <c r="T22" t="s">
        <v>402</v>
      </c>
      <c r="U22">
        <v>21</v>
      </c>
      <c r="V22"/>
      <c r="W22"/>
      <c r="X22"/>
      <c r="Y22"/>
    </row>
    <row r="23" spans="1:25" x14ac:dyDescent="0.3">
      <c r="A23" t="s">
        <v>195</v>
      </c>
      <c r="B23">
        <v>22</v>
      </c>
      <c r="C23">
        <v>0</v>
      </c>
      <c r="E23" s="4" t="s">
        <v>117</v>
      </c>
      <c r="F23" t="s">
        <v>31</v>
      </c>
      <c r="G23">
        <v>22</v>
      </c>
      <c r="H23">
        <v>4</v>
      </c>
      <c r="I23">
        <f t="shared" si="0"/>
        <v>2</v>
      </c>
      <c r="J23">
        <f t="shared" si="1"/>
        <v>5</v>
      </c>
      <c r="K23"/>
      <c r="L23"/>
      <c r="M23"/>
      <c r="N23"/>
      <c r="O23"/>
      <c r="Q23"/>
      <c r="S23"/>
      <c r="T23" t="s">
        <v>403</v>
      </c>
      <c r="U23">
        <v>22</v>
      </c>
      <c r="V23"/>
      <c r="W23"/>
      <c r="X23"/>
      <c r="Y23"/>
    </row>
    <row r="24" spans="1:25" x14ac:dyDescent="0.3">
      <c r="A24" t="s">
        <v>196</v>
      </c>
      <c r="B24">
        <v>23</v>
      </c>
      <c r="C24">
        <v>1</v>
      </c>
      <c r="E24" s="4" t="s">
        <v>118</v>
      </c>
      <c r="F24" t="s">
        <v>32</v>
      </c>
      <c r="G24">
        <v>23</v>
      </c>
      <c r="H24">
        <v>0</v>
      </c>
      <c r="I24">
        <f t="shared" si="0"/>
        <v>1</v>
      </c>
      <c r="J24">
        <f t="shared" si="1"/>
        <v>1</v>
      </c>
      <c r="K24"/>
      <c r="L24"/>
      <c r="M24"/>
      <c r="N24"/>
      <c r="O24"/>
      <c r="Q24"/>
      <c r="S24"/>
      <c r="T24" t="s">
        <v>404</v>
      </c>
      <c r="U24">
        <v>23</v>
      </c>
      <c r="V24"/>
      <c r="W24"/>
      <c r="X24"/>
      <c r="Y24"/>
    </row>
    <row r="25" spans="1:25" x14ac:dyDescent="0.3">
      <c r="A25" t="s">
        <v>197</v>
      </c>
      <c r="B25">
        <v>24</v>
      </c>
      <c r="C25">
        <v>0</v>
      </c>
      <c r="E25" s="4" t="s">
        <v>119</v>
      </c>
      <c r="F25" t="s">
        <v>33</v>
      </c>
      <c r="G25">
        <v>24</v>
      </c>
      <c r="H25">
        <v>2</v>
      </c>
      <c r="I25">
        <f t="shared" si="0"/>
        <v>1</v>
      </c>
      <c r="J25">
        <f t="shared" si="1"/>
        <v>8</v>
      </c>
      <c r="K25"/>
      <c r="L25"/>
      <c r="M25"/>
      <c r="N25"/>
      <c r="O25"/>
      <c r="Q25"/>
      <c r="S25"/>
      <c r="T25" t="s">
        <v>515</v>
      </c>
      <c r="U25">
        <v>24</v>
      </c>
      <c r="V25"/>
      <c r="W25"/>
      <c r="X25"/>
      <c r="Y25"/>
    </row>
    <row r="26" spans="1:25" x14ac:dyDescent="0.3">
      <c r="A26" t="s">
        <v>198</v>
      </c>
      <c r="B26">
        <v>25</v>
      </c>
      <c r="C26">
        <v>1</v>
      </c>
      <c r="E26" s="4" t="s">
        <v>120</v>
      </c>
      <c r="F26" t="s">
        <v>34</v>
      </c>
      <c r="G26">
        <v>25</v>
      </c>
      <c r="H26">
        <v>3</v>
      </c>
      <c r="I26">
        <f t="shared" si="0"/>
        <v>3</v>
      </c>
      <c r="J26">
        <f t="shared" si="1"/>
        <v>2</v>
      </c>
      <c r="K26"/>
      <c r="L26"/>
      <c r="M26"/>
      <c r="N26"/>
      <c r="O26"/>
      <c r="Q26"/>
      <c r="S26"/>
      <c r="T26" t="s">
        <v>516</v>
      </c>
      <c r="U26">
        <v>25</v>
      </c>
      <c r="V26"/>
      <c r="W26"/>
      <c r="X26"/>
      <c r="Y26"/>
    </row>
    <row r="27" spans="1:25" x14ac:dyDescent="0.3">
      <c r="A27" t="s">
        <v>199</v>
      </c>
      <c r="B27">
        <v>26</v>
      </c>
      <c r="C27">
        <v>1</v>
      </c>
      <c r="E27" s="4" t="s">
        <v>121</v>
      </c>
      <c r="F27" t="s">
        <v>35</v>
      </c>
      <c r="G27">
        <v>26</v>
      </c>
      <c r="H27">
        <v>0</v>
      </c>
      <c r="I27">
        <f t="shared" si="0"/>
        <v>1</v>
      </c>
      <c r="J27">
        <f t="shared" si="1"/>
        <v>8</v>
      </c>
      <c r="K27"/>
      <c r="L27"/>
      <c r="M27"/>
      <c r="N27"/>
      <c r="O27"/>
      <c r="Q27"/>
      <c r="S27"/>
      <c r="T27" t="s">
        <v>561</v>
      </c>
      <c r="U27">
        <v>26</v>
      </c>
      <c r="V27"/>
      <c r="W27"/>
      <c r="X27"/>
      <c r="Y27"/>
    </row>
    <row r="28" spans="1:25" x14ac:dyDescent="0.3">
      <c r="A28" t="s">
        <v>200</v>
      </c>
      <c r="B28">
        <v>27</v>
      </c>
      <c r="C28">
        <v>1</v>
      </c>
      <c r="E28" s="4" t="s">
        <v>122</v>
      </c>
      <c r="F28" t="s">
        <v>36</v>
      </c>
      <c r="G28">
        <v>27</v>
      </c>
      <c r="H28">
        <v>1</v>
      </c>
      <c r="I28">
        <f t="shared" si="0"/>
        <v>4</v>
      </c>
      <c r="J28">
        <f t="shared" si="1"/>
        <v>4</v>
      </c>
      <c r="K28"/>
      <c r="L28"/>
      <c r="M28"/>
      <c r="N28"/>
      <c r="O28"/>
      <c r="Q28"/>
      <c r="S28"/>
      <c r="T28" t="s">
        <v>563</v>
      </c>
      <c r="U28">
        <v>27</v>
      </c>
      <c r="V28"/>
      <c r="W28"/>
      <c r="X28"/>
      <c r="Y28"/>
    </row>
    <row r="29" spans="1:25" x14ac:dyDescent="0.3">
      <c r="A29" t="s">
        <v>201</v>
      </c>
      <c r="B29">
        <v>28</v>
      </c>
      <c r="C29">
        <v>1</v>
      </c>
      <c r="E29" s="4" t="s">
        <v>123</v>
      </c>
      <c r="F29" t="s">
        <v>37</v>
      </c>
      <c r="G29">
        <v>28</v>
      </c>
      <c r="H29">
        <v>0</v>
      </c>
      <c r="I29">
        <f t="shared" si="0"/>
        <v>1</v>
      </c>
      <c r="J29">
        <f t="shared" si="1"/>
        <v>8</v>
      </c>
      <c r="K29"/>
      <c r="L29"/>
      <c r="M29"/>
      <c r="N29"/>
      <c r="O29"/>
      <c r="Q29"/>
      <c r="S29"/>
      <c r="T29" t="s">
        <v>707</v>
      </c>
      <c r="U29">
        <v>28</v>
      </c>
      <c r="V29"/>
      <c r="W29"/>
      <c r="X29"/>
      <c r="Y29"/>
    </row>
    <row r="30" spans="1:25" x14ac:dyDescent="0.3">
      <c r="A30" t="s">
        <v>202</v>
      </c>
      <c r="B30">
        <v>29</v>
      </c>
      <c r="C30">
        <v>1</v>
      </c>
      <c r="E30" s="4" t="s">
        <v>124</v>
      </c>
      <c r="F30" t="s">
        <v>38</v>
      </c>
      <c r="G30">
        <v>29</v>
      </c>
      <c r="H30">
        <v>2</v>
      </c>
      <c r="I30">
        <f t="shared" si="0"/>
        <v>4</v>
      </c>
      <c r="J30">
        <f t="shared" si="1"/>
        <v>4</v>
      </c>
      <c r="K30"/>
      <c r="L30"/>
      <c r="M30"/>
      <c r="N30"/>
      <c r="O30"/>
      <c r="Q30"/>
      <c r="S30"/>
      <c r="T30" t="s">
        <v>708</v>
      </c>
      <c r="U30">
        <v>29</v>
      </c>
      <c r="V30"/>
      <c r="W30"/>
      <c r="X30"/>
      <c r="Y30"/>
    </row>
    <row r="31" spans="1:25" x14ac:dyDescent="0.3">
      <c r="A31" t="s">
        <v>203</v>
      </c>
      <c r="B31">
        <v>30</v>
      </c>
      <c r="C31">
        <v>1</v>
      </c>
      <c r="E31" s="4" t="s">
        <v>125</v>
      </c>
      <c r="F31" t="s">
        <v>39</v>
      </c>
      <c r="G31">
        <v>30</v>
      </c>
      <c r="H31">
        <v>0</v>
      </c>
      <c r="I31">
        <f t="shared" si="0"/>
        <v>2</v>
      </c>
      <c r="J31">
        <f t="shared" si="1"/>
        <v>5</v>
      </c>
      <c r="K31"/>
      <c r="L31"/>
      <c r="M31"/>
      <c r="N31"/>
      <c r="O31"/>
      <c r="Q31"/>
      <c r="S31"/>
      <c r="T31"/>
      <c r="V31"/>
      <c r="W31"/>
      <c r="X31"/>
      <c r="Y31"/>
    </row>
    <row r="32" spans="1:25" x14ac:dyDescent="0.3">
      <c r="A32" t="s">
        <v>204</v>
      </c>
      <c r="B32">
        <v>31</v>
      </c>
      <c r="C32">
        <v>1</v>
      </c>
      <c r="E32" s="4" t="s">
        <v>126</v>
      </c>
      <c r="F32" t="s">
        <v>40</v>
      </c>
      <c r="G32">
        <v>31</v>
      </c>
      <c r="H32">
        <v>0</v>
      </c>
      <c r="I32">
        <f t="shared" si="0"/>
        <v>2</v>
      </c>
      <c r="J32">
        <f t="shared" si="1"/>
        <v>3</v>
      </c>
      <c r="K32"/>
      <c r="L32"/>
      <c r="M32"/>
      <c r="N32"/>
      <c r="O32"/>
      <c r="Q32"/>
      <c r="S32"/>
      <c r="T32"/>
      <c r="U32"/>
      <c r="V32"/>
      <c r="W32"/>
      <c r="X32"/>
      <c r="Y32"/>
    </row>
    <row r="33" spans="1:25" x14ac:dyDescent="0.3">
      <c r="A33" t="s">
        <v>205</v>
      </c>
      <c r="B33">
        <v>32</v>
      </c>
      <c r="C33">
        <v>1</v>
      </c>
      <c r="E33" s="4" t="s">
        <v>127</v>
      </c>
      <c r="F33" t="s">
        <v>41</v>
      </c>
      <c r="G33">
        <v>32</v>
      </c>
      <c r="H33">
        <v>3</v>
      </c>
      <c r="I33">
        <f t="shared" si="0"/>
        <v>4</v>
      </c>
      <c r="J33">
        <f t="shared" si="1"/>
        <v>4</v>
      </c>
      <c r="K33"/>
      <c r="L33"/>
      <c r="M33"/>
      <c r="N33"/>
      <c r="O33"/>
      <c r="Q33"/>
      <c r="S33"/>
      <c r="T33"/>
      <c r="U33"/>
      <c r="V33"/>
      <c r="W33"/>
      <c r="X33"/>
      <c r="Y33"/>
    </row>
    <row r="34" spans="1:25" x14ac:dyDescent="0.3">
      <c r="A34" t="s">
        <v>206</v>
      </c>
      <c r="B34">
        <v>33</v>
      </c>
      <c r="C34">
        <v>1</v>
      </c>
      <c r="E34" s="4" t="s">
        <v>128</v>
      </c>
      <c r="F34" t="s">
        <v>42</v>
      </c>
      <c r="G34">
        <v>33</v>
      </c>
      <c r="H34">
        <v>3</v>
      </c>
      <c r="I34">
        <f t="shared" ref="I34:I52" si="2">VLOOKUP("*"&amp;F34&amp;"*",$M$2:$N$5,2,FALSE)</f>
        <v>2</v>
      </c>
      <c r="J34">
        <f t="shared" ref="J34:J52" si="3">VLOOKUP("*"&amp;F34&amp;"*",$Q$2:$R$10,2,FALSE)</f>
        <v>3</v>
      </c>
      <c r="K34"/>
      <c r="L34"/>
      <c r="M34"/>
      <c r="N34"/>
      <c r="O34"/>
      <c r="Q34"/>
      <c r="S34"/>
      <c r="T34"/>
      <c r="U34"/>
      <c r="V34"/>
      <c r="W34"/>
      <c r="X34"/>
      <c r="Y34"/>
    </row>
    <row r="35" spans="1:25" x14ac:dyDescent="0.3">
      <c r="A35" t="s">
        <v>207</v>
      </c>
      <c r="B35">
        <v>34</v>
      </c>
      <c r="C35">
        <v>1</v>
      </c>
      <c r="E35" s="4" t="s">
        <v>129</v>
      </c>
      <c r="F35" t="s">
        <v>43</v>
      </c>
      <c r="G35">
        <v>34</v>
      </c>
      <c r="H35">
        <v>2</v>
      </c>
      <c r="I35">
        <f t="shared" si="2"/>
        <v>3</v>
      </c>
      <c r="J35">
        <f t="shared" si="3"/>
        <v>7</v>
      </c>
      <c r="K35"/>
      <c r="L35"/>
      <c r="M35"/>
      <c r="N35"/>
      <c r="O35"/>
      <c r="Q35"/>
      <c r="S35"/>
      <c r="T35"/>
      <c r="U35"/>
      <c r="V35"/>
      <c r="W35"/>
      <c r="X35"/>
      <c r="Y35"/>
    </row>
    <row r="36" spans="1:25" x14ac:dyDescent="0.3">
      <c r="A36" t="s">
        <v>208</v>
      </c>
      <c r="B36">
        <v>35</v>
      </c>
      <c r="C36">
        <v>1</v>
      </c>
      <c r="E36" s="4" t="s">
        <v>130</v>
      </c>
      <c r="F36" t="s">
        <v>44</v>
      </c>
      <c r="G36">
        <v>35</v>
      </c>
      <c r="H36">
        <v>0</v>
      </c>
      <c r="I36">
        <f t="shared" si="2"/>
        <v>1</v>
      </c>
      <c r="J36">
        <f t="shared" si="3"/>
        <v>8</v>
      </c>
      <c r="K36"/>
      <c r="L36"/>
      <c r="M36"/>
      <c r="N36"/>
      <c r="O36"/>
      <c r="Q36"/>
      <c r="S36"/>
      <c r="T36"/>
      <c r="U36"/>
      <c r="V36"/>
      <c r="W36"/>
      <c r="X36"/>
      <c r="Y36"/>
    </row>
    <row r="37" spans="1:25" x14ac:dyDescent="0.3">
      <c r="A37" t="s">
        <v>209</v>
      </c>
      <c r="B37">
        <v>36</v>
      </c>
      <c r="C37">
        <v>1</v>
      </c>
      <c r="E37" s="4" t="s">
        <v>131</v>
      </c>
      <c r="F37" t="s">
        <v>45</v>
      </c>
      <c r="G37">
        <v>36</v>
      </c>
      <c r="H37">
        <v>3</v>
      </c>
      <c r="I37">
        <f t="shared" si="2"/>
        <v>1</v>
      </c>
      <c r="J37">
        <f t="shared" si="3"/>
        <v>1</v>
      </c>
      <c r="K37"/>
      <c r="L37"/>
      <c r="M37"/>
      <c r="N37"/>
      <c r="O37"/>
      <c r="Q37"/>
      <c r="S37"/>
      <c r="T37"/>
      <c r="U37"/>
      <c r="V37"/>
      <c r="W37"/>
      <c r="X37"/>
      <c r="Y37"/>
    </row>
    <row r="38" spans="1:25" x14ac:dyDescent="0.3">
      <c r="A38" t="s">
        <v>210</v>
      </c>
      <c r="B38">
        <v>37</v>
      </c>
      <c r="C38">
        <v>1</v>
      </c>
      <c r="E38" s="4" t="s">
        <v>132</v>
      </c>
      <c r="F38" t="s">
        <v>46</v>
      </c>
      <c r="G38">
        <v>37</v>
      </c>
      <c r="H38">
        <v>2</v>
      </c>
      <c r="I38">
        <f t="shared" si="2"/>
        <v>3</v>
      </c>
      <c r="J38">
        <f t="shared" si="3"/>
        <v>9</v>
      </c>
      <c r="K38"/>
      <c r="L38"/>
      <c r="M38"/>
      <c r="N38"/>
      <c r="O38"/>
      <c r="Q38"/>
      <c r="S38"/>
      <c r="T38"/>
      <c r="U38"/>
      <c r="V38"/>
      <c r="W38"/>
      <c r="X38"/>
      <c r="Y38"/>
    </row>
    <row r="39" spans="1:25" x14ac:dyDescent="0.3">
      <c r="A39" t="s">
        <v>211</v>
      </c>
      <c r="B39">
        <v>38</v>
      </c>
      <c r="C39">
        <v>1</v>
      </c>
      <c r="E39" s="4" t="s">
        <v>133</v>
      </c>
      <c r="F39" t="s">
        <v>47</v>
      </c>
      <c r="G39">
        <v>38</v>
      </c>
      <c r="H39">
        <v>2</v>
      </c>
      <c r="I39">
        <f t="shared" si="2"/>
        <v>4</v>
      </c>
      <c r="J39">
        <f t="shared" si="3"/>
        <v>6</v>
      </c>
      <c r="K39"/>
      <c r="L39"/>
      <c r="M39"/>
      <c r="N39"/>
      <c r="O39"/>
      <c r="Q39"/>
      <c r="S39"/>
      <c r="T39"/>
      <c r="U39"/>
      <c r="V39"/>
      <c r="W39"/>
      <c r="X39"/>
      <c r="Y39"/>
    </row>
    <row r="40" spans="1:25" x14ac:dyDescent="0.3">
      <c r="A40" t="s">
        <v>212</v>
      </c>
      <c r="B40">
        <v>39</v>
      </c>
      <c r="C40">
        <v>1</v>
      </c>
      <c r="E40" s="4" t="s">
        <v>134</v>
      </c>
      <c r="F40" t="s">
        <v>48</v>
      </c>
      <c r="G40">
        <v>39</v>
      </c>
      <c r="H40">
        <v>4</v>
      </c>
      <c r="I40">
        <f t="shared" si="2"/>
        <v>2</v>
      </c>
      <c r="J40">
        <f t="shared" si="3"/>
        <v>3</v>
      </c>
      <c r="K40"/>
      <c r="L40"/>
      <c r="M40"/>
      <c r="N40"/>
      <c r="O40"/>
      <c r="Q40"/>
      <c r="S40"/>
      <c r="T40"/>
      <c r="U40"/>
      <c r="V40"/>
      <c r="W40"/>
      <c r="X40"/>
      <c r="Y40"/>
    </row>
    <row r="41" spans="1:25" x14ac:dyDescent="0.3">
      <c r="A41" t="s">
        <v>213</v>
      </c>
      <c r="B41">
        <v>40</v>
      </c>
      <c r="C41">
        <v>1</v>
      </c>
      <c r="E41" s="4" t="s">
        <v>135</v>
      </c>
      <c r="F41" t="s">
        <v>49</v>
      </c>
      <c r="G41">
        <v>40</v>
      </c>
      <c r="H41">
        <v>3</v>
      </c>
      <c r="I41">
        <f t="shared" si="2"/>
        <v>2</v>
      </c>
      <c r="J41">
        <f t="shared" si="3"/>
        <v>5</v>
      </c>
      <c r="K41"/>
      <c r="L41"/>
      <c r="M41"/>
      <c r="N41"/>
      <c r="O41"/>
      <c r="Q41"/>
      <c r="S41"/>
      <c r="T41"/>
      <c r="U41"/>
      <c r="V41"/>
      <c r="W41"/>
      <c r="X41"/>
      <c r="Y41"/>
    </row>
    <row r="42" spans="1:25" x14ac:dyDescent="0.3">
      <c r="A42" t="s">
        <v>214</v>
      </c>
      <c r="B42">
        <v>41</v>
      </c>
      <c r="C42">
        <v>1</v>
      </c>
      <c r="E42" s="4" t="s">
        <v>136</v>
      </c>
      <c r="F42" t="s">
        <v>50</v>
      </c>
      <c r="G42">
        <v>41</v>
      </c>
      <c r="H42">
        <v>3</v>
      </c>
      <c r="I42">
        <f t="shared" si="2"/>
        <v>3</v>
      </c>
      <c r="J42">
        <f t="shared" si="3"/>
        <v>7</v>
      </c>
      <c r="K42"/>
      <c r="L42"/>
      <c r="M42"/>
      <c r="N42"/>
      <c r="O42"/>
      <c r="Q42"/>
      <c r="S42"/>
      <c r="T42"/>
      <c r="U42"/>
      <c r="V42"/>
      <c r="W42"/>
      <c r="X42"/>
      <c r="Y42"/>
    </row>
    <row r="43" spans="1:25" x14ac:dyDescent="0.3">
      <c r="A43" t="s">
        <v>219</v>
      </c>
      <c r="B43">
        <v>42</v>
      </c>
      <c r="C43">
        <v>1</v>
      </c>
      <c r="E43" s="4" t="s">
        <v>137</v>
      </c>
      <c r="F43" t="s">
        <v>51</v>
      </c>
      <c r="G43">
        <v>42</v>
      </c>
      <c r="H43">
        <v>0</v>
      </c>
      <c r="I43">
        <f t="shared" si="2"/>
        <v>1</v>
      </c>
      <c r="J43">
        <f t="shared" si="3"/>
        <v>8</v>
      </c>
      <c r="K43"/>
      <c r="L43"/>
      <c r="M43"/>
      <c r="N43"/>
      <c r="O43"/>
      <c r="Q43"/>
      <c r="S43"/>
      <c r="T43"/>
      <c r="U43"/>
      <c r="V43"/>
      <c r="W43"/>
      <c r="X43"/>
      <c r="Y43"/>
    </row>
    <row r="44" spans="1:25" x14ac:dyDescent="0.3">
      <c r="A44" t="s">
        <v>220</v>
      </c>
      <c r="B44">
        <v>43</v>
      </c>
      <c r="C44">
        <v>1</v>
      </c>
      <c r="E44" s="4" t="s">
        <v>138</v>
      </c>
      <c r="F44" t="s">
        <v>52</v>
      </c>
      <c r="G44">
        <v>43</v>
      </c>
      <c r="H44">
        <v>1</v>
      </c>
      <c r="I44">
        <f t="shared" si="2"/>
        <v>3</v>
      </c>
      <c r="J44">
        <f t="shared" si="3"/>
        <v>2</v>
      </c>
      <c r="K44"/>
      <c r="L44"/>
      <c r="M44"/>
      <c r="N44"/>
      <c r="O44"/>
      <c r="Q44"/>
      <c r="S44"/>
      <c r="T44"/>
      <c r="U44"/>
      <c r="V44"/>
      <c r="W44"/>
      <c r="X44"/>
      <c r="Y44"/>
    </row>
    <row r="45" spans="1:25" x14ac:dyDescent="0.3">
      <c r="A45" t="s">
        <v>221</v>
      </c>
      <c r="B45">
        <v>44</v>
      </c>
      <c r="C45">
        <v>1</v>
      </c>
      <c r="E45" s="4" t="s">
        <v>139</v>
      </c>
      <c r="F45" t="s">
        <v>53</v>
      </c>
      <c r="G45">
        <v>44</v>
      </c>
      <c r="H45">
        <v>3</v>
      </c>
      <c r="I45">
        <f t="shared" si="2"/>
        <v>3</v>
      </c>
      <c r="J45">
        <f t="shared" si="3"/>
        <v>9</v>
      </c>
      <c r="K45"/>
      <c r="L45"/>
      <c r="M45"/>
      <c r="N45"/>
      <c r="O45"/>
      <c r="Q45"/>
      <c r="S45"/>
      <c r="T45"/>
      <c r="U45"/>
      <c r="V45"/>
      <c r="W45"/>
      <c r="X45"/>
      <c r="Y45"/>
    </row>
    <row r="46" spans="1:25" x14ac:dyDescent="0.3">
      <c r="A46" t="s">
        <v>222</v>
      </c>
      <c r="B46">
        <v>45</v>
      </c>
      <c r="C46">
        <v>1</v>
      </c>
      <c r="E46" s="4" t="s">
        <v>140</v>
      </c>
      <c r="F46" t="s">
        <v>54</v>
      </c>
      <c r="G46">
        <v>45</v>
      </c>
      <c r="H46">
        <v>2</v>
      </c>
      <c r="I46">
        <f t="shared" si="2"/>
        <v>4</v>
      </c>
      <c r="J46">
        <f t="shared" si="3"/>
        <v>4</v>
      </c>
      <c r="K46"/>
      <c r="L46"/>
      <c r="M46"/>
      <c r="N46"/>
      <c r="O46"/>
      <c r="Q46"/>
      <c r="S46"/>
      <c r="T46"/>
      <c r="U46"/>
      <c r="V46"/>
      <c r="W46"/>
      <c r="X46"/>
      <c r="Y46"/>
    </row>
    <row r="47" spans="1:25" x14ac:dyDescent="0.3">
      <c r="A47" t="s">
        <v>223</v>
      </c>
      <c r="B47">
        <v>46</v>
      </c>
      <c r="C47">
        <v>1</v>
      </c>
      <c r="E47" s="4" t="s">
        <v>141</v>
      </c>
      <c r="F47" t="s">
        <v>55</v>
      </c>
      <c r="G47">
        <v>46</v>
      </c>
      <c r="H47">
        <v>0</v>
      </c>
      <c r="I47">
        <f t="shared" si="2"/>
        <v>2</v>
      </c>
      <c r="J47">
        <f t="shared" si="3"/>
        <v>5</v>
      </c>
      <c r="K47"/>
      <c r="L47"/>
      <c r="M47"/>
      <c r="N47"/>
      <c r="O47"/>
      <c r="Q47"/>
      <c r="S47"/>
      <c r="T47"/>
      <c r="U47"/>
      <c r="V47"/>
      <c r="W47"/>
      <c r="X47"/>
      <c r="Y47"/>
    </row>
    <row r="48" spans="1:25" x14ac:dyDescent="0.3">
      <c r="A48" t="s">
        <v>224</v>
      </c>
      <c r="B48">
        <v>47</v>
      </c>
      <c r="C48">
        <v>1</v>
      </c>
      <c r="E48" s="4" t="s">
        <v>142</v>
      </c>
      <c r="F48" t="s">
        <v>56</v>
      </c>
      <c r="G48">
        <v>47</v>
      </c>
      <c r="H48">
        <v>2</v>
      </c>
      <c r="I48">
        <f t="shared" si="2"/>
        <v>3</v>
      </c>
      <c r="J48">
        <f t="shared" si="3"/>
        <v>7</v>
      </c>
      <c r="K48"/>
      <c r="L48"/>
      <c r="M48"/>
      <c r="N48"/>
      <c r="O48"/>
      <c r="Q48"/>
      <c r="S48"/>
      <c r="T48"/>
      <c r="U48"/>
      <c r="V48"/>
      <c r="W48"/>
      <c r="X48"/>
      <c r="Y48"/>
    </row>
    <row r="49" spans="1:25" x14ac:dyDescent="0.3">
      <c r="A49" t="s">
        <v>225</v>
      </c>
      <c r="B49">
        <v>48</v>
      </c>
      <c r="C49">
        <v>1</v>
      </c>
      <c r="E49" s="4" t="s">
        <v>143</v>
      </c>
      <c r="F49" t="s">
        <v>57</v>
      </c>
      <c r="G49">
        <v>48</v>
      </c>
      <c r="H49">
        <v>2</v>
      </c>
      <c r="I49">
        <f t="shared" si="2"/>
        <v>4</v>
      </c>
      <c r="J49">
        <f t="shared" si="3"/>
        <v>6</v>
      </c>
      <c r="K49"/>
      <c r="L49"/>
      <c r="M49"/>
      <c r="N49"/>
      <c r="O49"/>
      <c r="Q49"/>
      <c r="S49"/>
      <c r="T49"/>
      <c r="U49"/>
      <c r="V49"/>
      <c r="W49"/>
      <c r="X49"/>
      <c r="Y49"/>
    </row>
    <row r="50" spans="1:25" x14ac:dyDescent="0.3">
      <c r="A50" t="s">
        <v>226</v>
      </c>
      <c r="B50">
        <v>49</v>
      </c>
      <c r="C50">
        <v>1</v>
      </c>
      <c r="E50" s="4" t="s">
        <v>144</v>
      </c>
      <c r="F50" t="s">
        <v>58</v>
      </c>
      <c r="G50">
        <v>49</v>
      </c>
      <c r="H50">
        <v>3</v>
      </c>
      <c r="I50">
        <f t="shared" si="2"/>
        <v>3</v>
      </c>
      <c r="J50">
        <f t="shared" si="3"/>
        <v>7</v>
      </c>
      <c r="K50"/>
      <c r="L50"/>
      <c r="M50"/>
      <c r="N50"/>
      <c r="O50"/>
      <c r="Q50"/>
      <c r="S50"/>
      <c r="T50"/>
      <c r="U50"/>
      <c r="V50"/>
      <c r="W50"/>
      <c r="X50"/>
      <c r="Y50"/>
    </row>
    <row r="51" spans="1:25" x14ac:dyDescent="0.3">
      <c r="A51" t="s">
        <v>227</v>
      </c>
      <c r="B51">
        <v>50</v>
      </c>
      <c r="C51">
        <v>1</v>
      </c>
      <c r="E51" s="4" t="s">
        <v>145</v>
      </c>
      <c r="F51" t="s">
        <v>59</v>
      </c>
      <c r="G51">
        <v>50</v>
      </c>
      <c r="H51">
        <v>0</v>
      </c>
      <c r="I51">
        <f t="shared" si="2"/>
        <v>1</v>
      </c>
      <c r="J51">
        <f t="shared" si="3"/>
        <v>1</v>
      </c>
      <c r="K51"/>
      <c r="L51"/>
      <c r="M51"/>
      <c r="N51"/>
      <c r="O51"/>
      <c r="Q51"/>
      <c r="S51"/>
      <c r="T51"/>
      <c r="U51"/>
      <c r="V51"/>
      <c r="W51"/>
      <c r="X51"/>
      <c r="Y51"/>
    </row>
    <row r="52" spans="1:25" x14ac:dyDescent="0.3">
      <c r="A52" t="s">
        <v>228</v>
      </c>
      <c r="B52">
        <v>51</v>
      </c>
      <c r="C52">
        <v>0</v>
      </c>
      <c r="E52" s="4" t="s">
        <v>146</v>
      </c>
      <c r="F52" t="s">
        <v>60</v>
      </c>
      <c r="G52">
        <v>51</v>
      </c>
      <c r="H52">
        <v>2</v>
      </c>
      <c r="I52">
        <f t="shared" si="2"/>
        <v>4</v>
      </c>
      <c r="J52">
        <f t="shared" si="3"/>
        <v>4</v>
      </c>
      <c r="K52"/>
      <c r="L52"/>
      <c r="M52"/>
      <c r="N52"/>
      <c r="O52"/>
      <c r="Q52"/>
      <c r="S52"/>
      <c r="T52"/>
      <c r="U52"/>
      <c r="V52"/>
      <c r="W52"/>
      <c r="X52"/>
      <c r="Y52"/>
    </row>
    <row r="53" spans="1:25" x14ac:dyDescent="0.3">
      <c r="A53" t="s">
        <v>229</v>
      </c>
      <c r="B53">
        <v>52</v>
      </c>
      <c r="C53">
        <v>1</v>
      </c>
      <c r="E53" s="14" t="s">
        <v>169</v>
      </c>
      <c r="F53" t="s">
        <v>170</v>
      </c>
      <c r="G53">
        <v>52</v>
      </c>
      <c r="H53">
        <v>4</v>
      </c>
      <c r="K53"/>
      <c r="L53"/>
      <c r="M53"/>
      <c r="N53"/>
      <c r="O53"/>
      <c r="Q53"/>
      <c r="S53"/>
      <c r="T53"/>
      <c r="U53"/>
      <c r="V53"/>
      <c r="W53"/>
      <c r="X53"/>
      <c r="Y53"/>
    </row>
    <row r="54" spans="1:25" x14ac:dyDescent="0.3">
      <c r="A54" t="s">
        <v>230</v>
      </c>
      <c r="B54">
        <v>53</v>
      </c>
      <c r="C54">
        <v>1</v>
      </c>
      <c r="F54" t="s">
        <v>187</v>
      </c>
      <c r="G54">
        <v>53</v>
      </c>
      <c r="K54"/>
      <c r="L54"/>
      <c r="M54"/>
      <c r="N54"/>
      <c r="O54"/>
      <c r="Q54"/>
      <c r="S54"/>
      <c r="T54"/>
      <c r="U54"/>
      <c r="V54"/>
      <c r="W54"/>
      <c r="X54"/>
      <c r="Y54"/>
    </row>
    <row r="55" spans="1:25" x14ac:dyDescent="0.3">
      <c r="A55" t="s">
        <v>231</v>
      </c>
      <c r="B55">
        <v>54</v>
      </c>
      <c r="C55">
        <v>1</v>
      </c>
      <c r="F55" t="s">
        <v>186</v>
      </c>
      <c r="G55">
        <v>54</v>
      </c>
      <c r="K55"/>
      <c r="L55"/>
      <c r="M55"/>
      <c r="N55"/>
      <c r="O55"/>
      <c r="Q55"/>
      <c r="S55"/>
      <c r="T55"/>
      <c r="U55"/>
      <c r="V55"/>
      <c r="W55"/>
      <c r="X55"/>
      <c r="Y55"/>
    </row>
    <row r="56" spans="1:25" x14ac:dyDescent="0.3">
      <c r="A56" t="s">
        <v>232</v>
      </c>
      <c r="B56">
        <v>55</v>
      </c>
      <c r="C56">
        <v>1</v>
      </c>
    </row>
    <row r="57" spans="1:25" x14ac:dyDescent="0.3">
      <c r="A57" t="s">
        <v>233</v>
      </c>
      <c r="B57">
        <v>56</v>
      </c>
      <c r="C57">
        <v>1</v>
      </c>
    </row>
    <row r="58" spans="1:25" x14ac:dyDescent="0.3">
      <c r="A58" t="s">
        <v>234</v>
      </c>
      <c r="B58">
        <v>57</v>
      </c>
      <c r="C58">
        <v>1</v>
      </c>
    </row>
    <row r="59" spans="1:25" x14ac:dyDescent="0.3">
      <c r="A59" t="s">
        <v>235</v>
      </c>
      <c r="B59">
        <v>58</v>
      </c>
      <c r="C59">
        <v>1</v>
      </c>
    </row>
    <row r="60" spans="1:25" x14ac:dyDescent="0.3">
      <c r="A60" t="s">
        <v>236</v>
      </c>
      <c r="B60">
        <v>59</v>
      </c>
      <c r="C60">
        <v>1</v>
      </c>
    </row>
    <row r="61" spans="1:25" x14ac:dyDescent="0.3">
      <c r="A61" t="s">
        <v>237</v>
      </c>
      <c r="B61">
        <v>60</v>
      </c>
      <c r="C61">
        <v>1</v>
      </c>
    </row>
    <row r="62" spans="1:25" x14ac:dyDescent="0.3">
      <c r="A62" t="s">
        <v>238</v>
      </c>
      <c r="B62">
        <v>61</v>
      </c>
      <c r="C62">
        <v>1</v>
      </c>
    </row>
    <row r="63" spans="1:25" x14ac:dyDescent="0.3">
      <c r="A63" t="s">
        <v>239</v>
      </c>
      <c r="B63">
        <v>62</v>
      </c>
      <c r="C63">
        <v>1</v>
      </c>
    </row>
    <row r="64" spans="1:25" x14ac:dyDescent="0.3">
      <c r="A64" t="s">
        <v>240</v>
      </c>
      <c r="B64">
        <v>63</v>
      </c>
      <c r="C64">
        <v>1</v>
      </c>
    </row>
    <row r="65" spans="1:3" x14ac:dyDescent="0.3">
      <c r="A65" t="s">
        <v>241</v>
      </c>
      <c r="B65">
        <v>64</v>
      </c>
      <c r="C65">
        <v>0</v>
      </c>
    </row>
    <row r="66" spans="1:3" x14ac:dyDescent="0.3">
      <c r="A66" t="s">
        <v>242</v>
      </c>
      <c r="B66">
        <v>65</v>
      </c>
      <c r="C66">
        <v>1</v>
      </c>
    </row>
    <row r="67" spans="1:3" x14ac:dyDescent="0.3">
      <c r="A67" t="s">
        <v>243</v>
      </c>
      <c r="B67">
        <v>66</v>
      </c>
      <c r="C67">
        <v>1</v>
      </c>
    </row>
    <row r="68" spans="1:3" x14ac:dyDescent="0.3">
      <c r="A68" t="s">
        <v>247</v>
      </c>
      <c r="B68">
        <v>67</v>
      </c>
      <c r="C68">
        <v>1</v>
      </c>
    </row>
    <row r="69" spans="1:3" x14ac:dyDescent="0.3">
      <c r="A69" t="s">
        <v>248</v>
      </c>
      <c r="B69">
        <v>68</v>
      </c>
      <c r="C69">
        <v>1</v>
      </c>
    </row>
    <row r="70" spans="1:3" x14ac:dyDescent="0.3">
      <c r="A70" t="s">
        <v>249</v>
      </c>
      <c r="B70">
        <v>69</v>
      </c>
      <c r="C70">
        <v>1</v>
      </c>
    </row>
    <row r="71" spans="1:3" x14ac:dyDescent="0.3">
      <c r="A71" t="s">
        <v>250</v>
      </c>
      <c r="B71">
        <v>70</v>
      </c>
      <c r="C71">
        <v>1</v>
      </c>
    </row>
    <row r="72" spans="1:3" x14ac:dyDescent="0.3">
      <c r="A72" t="s">
        <v>251</v>
      </c>
      <c r="B72">
        <v>71</v>
      </c>
      <c r="C72">
        <v>1</v>
      </c>
    </row>
    <row r="73" spans="1:3" x14ac:dyDescent="0.3">
      <c r="A73" t="s">
        <v>252</v>
      </c>
      <c r="B73">
        <v>72</v>
      </c>
      <c r="C73">
        <v>1</v>
      </c>
    </row>
    <row r="74" spans="1:3" x14ac:dyDescent="0.3">
      <c r="A74" t="s">
        <v>253</v>
      </c>
      <c r="B74">
        <v>73</v>
      </c>
      <c r="C74">
        <v>1</v>
      </c>
    </row>
    <row r="75" spans="1:3" x14ac:dyDescent="0.3">
      <c r="A75" t="s">
        <v>254</v>
      </c>
      <c r="B75">
        <v>74</v>
      </c>
      <c r="C75">
        <v>1</v>
      </c>
    </row>
    <row r="76" spans="1:3" x14ac:dyDescent="0.3">
      <c r="A76" t="s">
        <v>255</v>
      </c>
      <c r="B76">
        <v>75</v>
      </c>
      <c r="C76">
        <v>1</v>
      </c>
    </row>
    <row r="77" spans="1:3" x14ac:dyDescent="0.3">
      <c r="A77" t="s">
        <v>256</v>
      </c>
      <c r="B77">
        <v>76</v>
      </c>
      <c r="C77">
        <v>1</v>
      </c>
    </row>
    <row r="78" spans="1:3" x14ac:dyDescent="0.3">
      <c r="A78" t="s">
        <v>257</v>
      </c>
      <c r="B78">
        <v>77</v>
      </c>
      <c r="C78">
        <v>1</v>
      </c>
    </row>
    <row r="79" spans="1:3" x14ac:dyDescent="0.3">
      <c r="A79" t="s">
        <v>258</v>
      </c>
      <c r="B79">
        <v>78</v>
      </c>
      <c r="C79">
        <v>1</v>
      </c>
    </row>
    <row r="80" spans="1:3" x14ac:dyDescent="0.3">
      <c r="A80" t="s">
        <v>259</v>
      </c>
      <c r="B80">
        <v>79</v>
      </c>
      <c r="C80">
        <v>1</v>
      </c>
    </row>
    <row r="81" spans="1:3" x14ac:dyDescent="0.3">
      <c r="A81" t="s">
        <v>260</v>
      </c>
      <c r="B81">
        <v>80</v>
      </c>
      <c r="C81">
        <v>1</v>
      </c>
    </row>
    <row r="82" spans="1:3" x14ac:dyDescent="0.3">
      <c r="A82" t="s">
        <v>261</v>
      </c>
      <c r="B82">
        <v>81</v>
      </c>
      <c r="C82">
        <v>1</v>
      </c>
    </row>
    <row r="83" spans="1:3" x14ac:dyDescent="0.3">
      <c r="A83" t="s">
        <v>262</v>
      </c>
      <c r="B83">
        <v>82</v>
      </c>
      <c r="C83">
        <v>1</v>
      </c>
    </row>
    <row r="84" spans="1:3" x14ac:dyDescent="0.3">
      <c r="A84" t="s">
        <v>263</v>
      </c>
      <c r="B84">
        <v>83</v>
      </c>
      <c r="C84">
        <v>1</v>
      </c>
    </row>
    <row r="85" spans="1:3" x14ac:dyDescent="0.3">
      <c r="A85" t="s">
        <v>264</v>
      </c>
      <c r="B85">
        <v>84</v>
      </c>
      <c r="C85">
        <v>1</v>
      </c>
    </row>
    <row r="86" spans="1:3" x14ac:dyDescent="0.3">
      <c r="A86" t="s">
        <v>265</v>
      </c>
      <c r="B86">
        <v>85</v>
      </c>
      <c r="C86">
        <v>1</v>
      </c>
    </row>
    <row r="87" spans="1:3" x14ac:dyDescent="0.3">
      <c r="A87" t="s">
        <v>266</v>
      </c>
      <c r="B87">
        <v>86</v>
      </c>
      <c r="C87">
        <v>1</v>
      </c>
    </row>
    <row r="88" spans="1:3" x14ac:dyDescent="0.3">
      <c r="A88" t="s">
        <v>267</v>
      </c>
      <c r="B88">
        <v>87</v>
      </c>
      <c r="C88">
        <v>0</v>
      </c>
    </row>
    <row r="89" spans="1:3" x14ac:dyDescent="0.3">
      <c r="A89" t="s">
        <v>268</v>
      </c>
      <c r="B89">
        <v>88</v>
      </c>
      <c r="C89">
        <v>1</v>
      </c>
    </row>
    <row r="90" spans="1:3" x14ac:dyDescent="0.3">
      <c r="A90" t="s">
        <v>269</v>
      </c>
      <c r="B90">
        <v>89</v>
      </c>
      <c r="C90">
        <v>1</v>
      </c>
    </row>
    <row r="91" spans="1:3" x14ac:dyDescent="0.3">
      <c r="A91" t="s">
        <v>270</v>
      </c>
      <c r="B91">
        <v>90</v>
      </c>
      <c r="C91">
        <v>1</v>
      </c>
    </row>
    <row r="92" spans="1:3" x14ac:dyDescent="0.3">
      <c r="A92" t="s">
        <v>271</v>
      </c>
      <c r="B92">
        <v>91</v>
      </c>
      <c r="C92">
        <v>1</v>
      </c>
    </row>
    <row r="93" spans="1:3" x14ac:dyDescent="0.3">
      <c r="A93" t="s">
        <v>272</v>
      </c>
      <c r="B93">
        <v>92</v>
      </c>
      <c r="C93">
        <v>1</v>
      </c>
    </row>
    <row r="94" spans="1:3" x14ac:dyDescent="0.3">
      <c r="A94" t="s">
        <v>273</v>
      </c>
      <c r="B94">
        <v>93</v>
      </c>
      <c r="C94">
        <v>1</v>
      </c>
    </row>
    <row r="95" spans="1:3" x14ac:dyDescent="0.3">
      <c r="A95" t="s">
        <v>274</v>
      </c>
      <c r="B95">
        <v>94</v>
      </c>
      <c r="C95">
        <v>1</v>
      </c>
    </row>
    <row r="96" spans="1:3" x14ac:dyDescent="0.3">
      <c r="A96" t="s">
        <v>275</v>
      </c>
      <c r="B96">
        <v>95</v>
      </c>
      <c r="C96">
        <v>1</v>
      </c>
    </row>
    <row r="97" spans="1:3" x14ac:dyDescent="0.3">
      <c r="A97" t="s">
        <v>276</v>
      </c>
      <c r="B97">
        <v>96</v>
      </c>
      <c r="C97">
        <v>1</v>
      </c>
    </row>
    <row r="98" spans="1:3" x14ac:dyDescent="0.3">
      <c r="A98" t="s">
        <v>277</v>
      </c>
      <c r="B98">
        <v>97</v>
      </c>
      <c r="C98">
        <v>1</v>
      </c>
    </row>
    <row r="99" spans="1:3" x14ac:dyDescent="0.3">
      <c r="A99" t="s">
        <v>278</v>
      </c>
      <c r="B99">
        <v>98</v>
      </c>
      <c r="C99">
        <v>1</v>
      </c>
    </row>
    <row r="100" spans="1:3" x14ac:dyDescent="0.3">
      <c r="A100" t="s">
        <v>279</v>
      </c>
      <c r="B100">
        <v>99</v>
      </c>
      <c r="C100">
        <v>1</v>
      </c>
    </row>
    <row r="101" spans="1:3" x14ac:dyDescent="0.3">
      <c r="A101" t="s">
        <v>280</v>
      </c>
      <c r="B101">
        <v>100</v>
      </c>
      <c r="C101">
        <v>1</v>
      </c>
    </row>
    <row r="102" spans="1:3" x14ac:dyDescent="0.3">
      <c r="A102" t="s">
        <v>304</v>
      </c>
      <c r="B102">
        <v>101</v>
      </c>
      <c r="C102">
        <v>1</v>
      </c>
    </row>
    <row r="103" spans="1:3" x14ac:dyDescent="0.3">
      <c r="A103" t="s">
        <v>305</v>
      </c>
      <c r="B103">
        <v>102</v>
      </c>
      <c r="C103">
        <v>1</v>
      </c>
    </row>
    <row r="104" spans="1:3" x14ac:dyDescent="0.3">
      <c r="A104" t="s">
        <v>306</v>
      </c>
      <c r="B104">
        <v>103</v>
      </c>
      <c r="C104">
        <v>0</v>
      </c>
    </row>
    <row r="105" spans="1:3" x14ac:dyDescent="0.3">
      <c r="A105" t="s">
        <v>307</v>
      </c>
      <c r="B105">
        <v>104</v>
      </c>
      <c r="C105">
        <v>1</v>
      </c>
    </row>
    <row r="106" spans="1:3" x14ac:dyDescent="0.3">
      <c r="A106" t="s">
        <v>308</v>
      </c>
      <c r="B106">
        <v>105</v>
      </c>
      <c r="C106">
        <v>1</v>
      </c>
    </row>
    <row r="107" spans="1:3" x14ac:dyDescent="0.3">
      <c r="A107" t="s">
        <v>309</v>
      </c>
      <c r="B107">
        <v>106</v>
      </c>
      <c r="C107">
        <v>1</v>
      </c>
    </row>
    <row r="108" spans="1:3" x14ac:dyDescent="0.3">
      <c r="A108" t="s">
        <v>310</v>
      </c>
      <c r="B108">
        <v>107</v>
      </c>
      <c r="C108">
        <v>0</v>
      </c>
    </row>
    <row r="109" spans="1:3" x14ac:dyDescent="0.3">
      <c r="A109" t="s">
        <v>311</v>
      </c>
      <c r="B109">
        <v>108</v>
      </c>
      <c r="C109">
        <v>1</v>
      </c>
    </row>
    <row r="110" spans="1:3" x14ac:dyDescent="0.3">
      <c r="A110" t="s">
        <v>312</v>
      </c>
      <c r="B110">
        <v>109</v>
      </c>
      <c r="C110">
        <v>1</v>
      </c>
    </row>
    <row r="111" spans="1:3" x14ac:dyDescent="0.3">
      <c r="A111" t="s">
        <v>313</v>
      </c>
      <c r="B111">
        <v>110</v>
      </c>
      <c r="C111">
        <v>1</v>
      </c>
    </row>
    <row r="112" spans="1:3" x14ac:dyDescent="0.3">
      <c r="A112" t="s">
        <v>314</v>
      </c>
      <c r="B112">
        <v>111</v>
      </c>
      <c r="C112">
        <v>1</v>
      </c>
    </row>
    <row r="113" spans="1:3" x14ac:dyDescent="0.3">
      <c r="A113" t="s">
        <v>315</v>
      </c>
      <c r="B113">
        <v>112</v>
      </c>
      <c r="C113">
        <v>1</v>
      </c>
    </row>
    <row r="114" spans="1:3" x14ac:dyDescent="0.3">
      <c r="A114" t="s">
        <v>316</v>
      </c>
      <c r="B114">
        <v>113</v>
      </c>
      <c r="C114">
        <v>1</v>
      </c>
    </row>
    <row r="115" spans="1:3" x14ac:dyDescent="0.3">
      <c r="A115" t="s">
        <v>317</v>
      </c>
      <c r="B115">
        <v>114</v>
      </c>
      <c r="C115">
        <v>1</v>
      </c>
    </row>
    <row r="116" spans="1:3" x14ac:dyDescent="0.3">
      <c r="A116" t="s">
        <v>318</v>
      </c>
      <c r="B116">
        <v>115</v>
      </c>
      <c r="C116">
        <v>1</v>
      </c>
    </row>
    <row r="117" spans="1:3" x14ac:dyDescent="0.3">
      <c r="A117" t="s">
        <v>319</v>
      </c>
      <c r="B117">
        <v>116</v>
      </c>
      <c r="C117">
        <v>1</v>
      </c>
    </row>
    <row r="118" spans="1:3" x14ac:dyDescent="0.3">
      <c r="A118" t="s">
        <v>320</v>
      </c>
      <c r="B118">
        <v>117</v>
      </c>
      <c r="C118">
        <v>1</v>
      </c>
    </row>
    <row r="119" spans="1:3" x14ac:dyDescent="0.3">
      <c r="A119" t="s">
        <v>321</v>
      </c>
      <c r="B119">
        <v>118</v>
      </c>
      <c r="C119">
        <v>1</v>
      </c>
    </row>
    <row r="120" spans="1:3" x14ac:dyDescent="0.3">
      <c r="A120" t="s">
        <v>322</v>
      </c>
      <c r="B120">
        <v>119</v>
      </c>
      <c r="C120">
        <v>1</v>
      </c>
    </row>
    <row r="121" spans="1:3" x14ac:dyDescent="0.3">
      <c r="A121" t="s">
        <v>323</v>
      </c>
      <c r="B121">
        <v>120</v>
      </c>
      <c r="C121">
        <v>1</v>
      </c>
    </row>
    <row r="122" spans="1:3" x14ac:dyDescent="0.3">
      <c r="A122" t="s">
        <v>324</v>
      </c>
      <c r="B122">
        <v>121</v>
      </c>
      <c r="C122">
        <v>1</v>
      </c>
    </row>
    <row r="123" spans="1:3" x14ac:dyDescent="0.3">
      <c r="A123" t="s">
        <v>325</v>
      </c>
      <c r="B123">
        <v>122</v>
      </c>
      <c r="C123">
        <v>1</v>
      </c>
    </row>
    <row r="124" spans="1:3" x14ac:dyDescent="0.3">
      <c r="A124" t="s">
        <v>326</v>
      </c>
      <c r="B124">
        <v>123</v>
      </c>
      <c r="C124">
        <v>1</v>
      </c>
    </row>
    <row r="125" spans="1:3" x14ac:dyDescent="0.3">
      <c r="A125" t="s">
        <v>327</v>
      </c>
      <c r="B125">
        <v>124</v>
      </c>
      <c r="C125">
        <v>1</v>
      </c>
    </row>
    <row r="126" spans="1:3" x14ac:dyDescent="0.3">
      <c r="A126" t="s">
        <v>328</v>
      </c>
      <c r="B126">
        <v>125</v>
      </c>
      <c r="C126">
        <v>1</v>
      </c>
    </row>
    <row r="127" spans="1:3" x14ac:dyDescent="0.3">
      <c r="A127" t="s">
        <v>339</v>
      </c>
      <c r="B127">
        <v>126</v>
      </c>
      <c r="C127">
        <v>1</v>
      </c>
    </row>
    <row r="128" spans="1:3" x14ac:dyDescent="0.3">
      <c r="A128" t="s">
        <v>340</v>
      </c>
      <c r="B128">
        <v>127</v>
      </c>
      <c r="C128">
        <v>1</v>
      </c>
    </row>
    <row r="129" spans="1:3" x14ac:dyDescent="0.3">
      <c r="A129" t="s">
        <v>341</v>
      </c>
      <c r="B129">
        <v>128</v>
      </c>
      <c r="C129">
        <v>1</v>
      </c>
    </row>
    <row r="130" spans="1:3" x14ac:dyDescent="0.3">
      <c r="A130" t="s">
        <v>342</v>
      </c>
      <c r="B130">
        <v>129</v>
      </c>
      <c r="C130">
        <v>1</v>
      </c>
    </row>
    <row r="131" spans="1:3" x14ac:dyDescent="0.3">
      <c r="A131" t="s">
        <v>343</v>
      </c>
      <c r="B131">
        <v>130</v>
      </c>
      <c r="C131">
        <v>1</v>
      </c>
    </row>
    <row r="132" spans="1:3" x14ac:dyDescent="0.3">
      <c r="A132" t="s">
        <v>344</v>
      </c>
      <c r="B132">
        <v>131</v>
      </c>
      <c r="C132">
        <v>1</v>
      </c>
    </row>
    <row r="133" spans="1:3" x14ac:dyDescent="0.3">
      <c r="A133" t="s">
        <v>345</v>
      </c>
      <c r="B133">
        <v>132</v>
      </c>
      <c r="C133">
        <v>1</v>
      </c>
    </row>
    <row r="134" spans="1:3" x14ac:dyDescent="0.3">
      <c r="A134" t="s">
        <v>346</v>
      </c>
      <c r="B134">
        <v>133</v>
      </c>
      <c r="C134">
        <v>1</v>
      </c>
    </row>
    <row r="135" spans="1:3" x14ac:dyDescent="0.3">
      <c r="A135" t="s">
        <v>347</v>
      </c>
      <c r="B135">
        <v>134</v>
      </c>
      <c r="C135">
        <v>1</v>
      </c>
    </row>
    <row r="136" spans="1:3" x14ac:dyDescent="0.3">
      <c r="A136" t="s">
        <v>348</v>
      </c>
      <c r="B136">
        <v>135</v>
      </c>
      <c r="C136">
        <v>1</v>
      </c>
    </row>
    <row r="137" spans="1:3" x14ac:dyDescent="0.3">
      <c r="A137" t="s">
        <v>349</v>
      </c>
      <c r="B137">
        <v>136</v>
      </c>
      <c r="C137">
        <v>1</v>
      </c>
    </row>
    <row r="138" spans="1:3" x14ac:dyDescent="0.3">
      <c r="A138" t="s">
        <v>350</v>
      </c>
      <c r="B138">
        <v>137</v>
      </c>
      <c r="C138">
        <v>1</v>
      </c>
    </row>
    <row r="139" spans="1:3" x14ac:dyDescent="0.3">
      <c r="A139" t="s">
        <v>351</v>
      </c>
      <c r="B139">
        <v>138</v>
      </c>
      <c r="C139">
        <v>1</v>
      </c>
    </row>
    <row r="140" spans="1:3" x14ac:dyDescent="0.3">
      <c r="A140" t="s">
        <v>352</v>
      </c>
      <c r="B140">
        <v>139</v>
      </c>
      <c r="C140">
        <v>1</v>
      </c>
    </row>
    <row r="141" spans="1:3" x14ac:dyDescent="0.3">
      <c r="A141" t="s">
        <v>353</v>
      </c>
      <c r="B141">
        <v>140</v>
      </c>
      <c r="C141">
        <v>1</v>
      </c>
    </row>
    <row r="142" spans="1:3" x14ac:dyDescent="0.3">
      <c r="A142" t="s">
        <v>354</v>
      </c>
      <c r="B142">
        <v>141</v>
      </c>
      <c r="C142">
        <v>1</v>
      </c>
    </row>
    <row r="143" spans="1:3" x14ac:dyDescent="0.3">
      <c r="A143" t="s">
        <v>355</v>
      </c>
      <c r="B143">
        <v>142</v>
      </c>
      <c r="C143">
        <v>1</v>
      </c>
    </row>
    <row r="144" spans="1:3" x14ac:dyDescent="0.3">
      <c r="A144" t="s">
        <v>356</v>
      </c>
      <c r="B144">
        <v>143</v>
      </c>
      <c r="C144">
        <v>0</v>
      </c>
    </row>
    <row r="145" spans="1:3" x14ac:dyDescent="0.3">
      <c r="A145" t="s">
        <v>357</v>
      </c>
      <c r="B145">
        <v>144</v>
      </c>
      <c r="C145">
        <v>1</v>
      </c>
    </row>
    <row r="146" spans="1:3" x14ac:dyDescent="0.3">
      <c r="A146" t="s">
        <v>358</v>
      </c>
      <c r="B146">
        <v>145</v>
      </c>
      <c r="C146">
        <v>1</v>
      </c>
    </row>
    <row r="147" spans="1:3" x14ac:dyDescent="0.3">
      <c r="A147" t="s">
        <v>359</v>
      </c>
      <c r="B147">
        <v>146</v>
      </c>
      <c r="C147">
        <v>1</v>
      </c>
    </row>
    <row r="148" spans="1:3" x14ac:dyDescent="0.3">
      <c r="A148" t="s">
        <v>360</v>
      </c>
      <c r="B148">
        <v>147</v>
      </c>
      <c r="C148">
        <v>1</v>
      </c>
    </row>
    <row r="149" spans="1:3" x14ac:dyDescent="0.3">
      <c r="A149" t="s">
        <v>361</v>
      </c>
      <c r="B149">
        <v>148</v>
      </c>
      <c r="C149">
        <v>1</v>
      </c>
    </row>
    <row r="150" spans="1:3" x14ac:dyDescent="0.3">
      <c r="A150" t="s">
        <v>362</v>
      </c>
      <c r="B150">
        <v>149</v>
      </c>
      <c r="C150">
        <v>1</v>
      </c>
    </row>
    <row r="151" spans="1:3" x14ac:dyDescent="0.3">
      <c r="A151" t="s">
        <v>363</v>
      </c>
      <c r="B151">
        <v>150</v>
      </c>
      <c r="C151">
        <v>1</v>
      </c>
    </row>
    <row r="152" spans="1:3" x14ac:dyDescent="0.3">
      <c r="A152" t="s">
        <v>364</v>
      </c>
      <c r="B152">
        <v>151</v>
      </c>
      <c r="C152">
        <v>1</v>
      </c>
    </row>
    <row r="153" spans="1:3" x14ac:dyDescent="0.3">
      <c r="A153" t="s">
        <v>365</v>
      </c>
      <c r="B153">
        <v>152</v>
      </c>
      <c r="C153">
        <v>1</v>
      </c>
    </row>
    <row r="154" spans="1:3" x14ac:dyDescent="0.3">
      <c r="A154" t="s">
        <v>366</v>
      </c>
      <c r="B154">
        <v>153</v>
      </c>
      <c r="C154">
        <v>1</v>
      </c>
    </row>
    <row r="155" spans="1:3" x14ac:dyDescent="0.3">
      <c r="A155" t="s">
        <v>367</v>
      </c>
      <c r="B155">
        <v>154</v>
      </c>
      <c r="C155">
        <v>1</v>
      </c>
    </row>
    <row r="156" spans="1:3" x14ac:dyDescent="0.3">
      <c r="A156" t="s">
        <v>368</v>
      </c>
      <c r="B156">
        <v>155</v>
      </c>
      <c r="C156">
        <v>1</v>
      </c>
    </row>
    <row r="157" spans="1:3" x14ac:dyDescent="0.3">
      <c r="A157" t="s">
        <v>369</v>
      </c>
      <c r="B157">
        <v>156</v>
      </c>
      <c r="C157">
        <v>1</v>
      </c>
    </row>
    <row r="158" spans="1:3" x14ac:dyDescent="0.3">
      <c r="A158" t="s">
        <v>370</v>
      </c>
      <c r="B158">
        <v>157</v>
      </c>
      <c r="C158">
        <v>1</v>
      </c>
    </row>
    <row r="159" spans="1:3" x14ac:dyDescent="0.3">
      <c r="A159" t="s">
        <v>371</v>
      </c>
      <c r="B159">
        <v>158</v>
      </c>
      <c r="C159">
        <v>1</v>
      </c>
    </row>
    <row r="160" spans="1:3" x14ac:dyDescent="0.3">
      <c r="A160" t="s">
        <v>372</v>
      </c>
      <c r="B160">
        <v>159</v>
      </c>
      <c r="C160">
        <v>1</v>
      </c>
    </row>
    <row r="161" spans="1:3" x14ac:dyDescent="0.3">
      <c r="A161" t="s">
        <v>373</v>
      </c>
      <c r="B161">
        <v>160</v>
      </c>
      <c r="C161">
        <v>1</v>
      </c>
    </row>
    <row r="162" spans="1:3" x14ac:dyDescent="0.3">
      <c r="A162" t="s">
        <v>374</v>
      </c>
      <c r="B162">
        <v>161</v>
      </c>
      <c r="C162">
        <v>1</v>
      </c>
    </row>
    <row r="163" spans="1:3" x14ac:dyDescent="0.3">
      <c r="A163" t="s">
        <v>375</v>
      </c>
      <c r="B163">
        <v>162</v>
      </c>
      <c r="C163">
        <v>1</v>
      </c>
    </row>
    <row r="164" spans="1:3" x14ac:dyDescent="0.3">
      <c r="A164" t="s">
        <v>376</v>
      </c>
      <c r="B164">
        <v>163</v>
      </c>
      <c r="C164">
        <v>1</v>
      </c>
    </row>
    <row r="165" spans="1:3" x14ac:dyDescent="0.3">
      <c r="A165" t="s">
        <v>377</v>
      </c>
      <c r="B165">
        <v>164</v>
      </c>
      <c r="C165">
        <v>1</v>
      </c>
    </row>
    <row r="166" spans="1:3" x14ac:dyDescent="0.3">
      <c r="A166" t="s">
        <v>378</v>
      </c>
      <c r="B166">
        <v>165</v>
      </c>
      <c r="C166">
        <v>1</v>
      </c>
    </row>
    <row r="167" spans="1:3" x14ac:dyDescent="0.3">
      <c r="A167" t="s">
        <v>379</v>
      </c>
      <c r="B167">
        <v>166</v>
      </c>
      <c r="C167">
        <v>1</v>
      </c>
    </row>
    <row r="168" spans="1:3" x14ac:dyDescent="0.3">
      <c r="A168" t="s">
        <v>380</v>
      </c>
      <c r="B168">
        <v>167</v>
      </c>
      <c r="C168">
        <v>1</v>
      </c>
    </row>
    <row r="169" spans="1:3" x14ac:dyDescent="0.3">
      <c r="A169" t="s">
        <v>381</v>
      </c>
      <c r="B169">
        <v>168</v>
      </c>
      <c r="C169">
        <v>1</v>
      </c>
    </row>
    <row r="170" spans="1:3" x14ac:dyDescent="0.3">
      <c r="A170" t="s">
        <v>382</v>
      </c>
      <c r="B170">
        <v>169</v>
      </c>
      <c r="C170">
        <v>1</v>
      </c>
    </row>
    <row r="171" spans="1:3" x14ac:dyDescent="0.3">
      <c r="A171" t="s">
        <v>383</v>
      </c>
      <c r="B171">
        <v>170</v>
      </c>
      <c r="C171">
        <v>1</v>
      </c>
    </row>
    <row r="172" spans="1:3" x14ac:dyDescent="0.3">
      <c r="A172" t="s">
        <v>384</v>
      </c>
      <c r="B172">
        <v>171</v>
      </c>
      <c r="C172">
        <v>1</v>
      </c>
    </row>
    <row r="173" spans="1:3" x14ac:dyDescent="0.3">
      <c r="A173" t="s">
        <v>385</v>
      </c>
      <c r="B173">
        <v>172</v>
      </c>
      <c r="C173">
        <v>1</v>
      </c>
    </row>
    <row r="174" spans="1:3" x14ac:dyDescent="0.3">
      <c r="A174" t="s">
        <v>386</v>
      </c>
      <c r="B174">
        <v>173</v>
      </c>
      <c r="C174">
        <v>1</v>
      </c>
    </row>
    <row r="175" spans="1:3" x14ac:dyDescent="0.3">
      <c r="A175" s="17">
        <v>31</v>
      </c>
      <c r="B175">
        <v>174</v>
      </c>
      <c r="C175">
        <v>1</v>
      </c>
    </row>
    <row r="176" spans="1:3" x14ac:dyDescent="0.3">
      <c r="A176" t="s">
        <v>387</v>
      </c>
      <c r="B176">
        <v>175</v>
      </c>
      <c r="C176">
        <v>1</v>
      </c>
    </row>
    <row r="177" spans="1:3" x14ac:dyDescent="0.3">
      <c r="A177" t="s">
        <v>388</v>
      </c>
      <c r="B177">
        <v>176</v>
      </c>
      <c r="C177">
        <v>1</v>
      </c>
    </row>
    <row r="178" spans="1:3" x14ac:dyDescent="0.3">
      <c r="A178" t="s">
        <v>389</v>
      </c>
      <c r="B178">
        <v>177</v>
      </c>
      <c r="C178">
        <v>1</v>
      </c>
    </row>
    <row r="179" spans="1:3" x14ac:dyDescent="0.3">
      <c r="A179" t="s">
        <v>390</v>
      </c>
      <c r="B179">
        <v>178</v>
      </c>
      <c r="C179">
        <v>1</v>
      </c>
    </row>
    <row r="180" spans="1:3" x14ac:dyDescent="0.3">
      <c r="A180" t="s">
        <v>391</v>
      </c>
      <c r="B180">
        <v>179</v>
      </c>
      <c r="C180">
        <v>1</v>
      </c>
    </row>
    <row r="181" spans="1:3" x14ac:dyDescent="0.3">
      <c r="A181" t="s">
        <v>392</v>
      </c>
      <c r="B181">
        <v>180</v>
      </c>
      <c r="C181">
        <v>1</v>
      </c>
    </row>
    <row r="182" spans="1:3" x14ac:dyDescent="0.3">
      <c r="A182" t="s">
        <v>393</v>
      </c>
      <c r="B182">
        <v>181</v>
      </c>
      <c r="C182">
        <v>1</v>
      </c>
    </row>
    <row r="183" spans="1:3" x14ac:dyDescent="0.3">
      <c r="A183" t="s">
        <v>406</v>
      </c>
      <c r="B183">
        <v>182</v>
      </c>
      <c r="C183">
        <v>0</v>
      </c>
    </row>
    <row r="184" spans="1:3" x14ac:dyDescent="0.3">
      <c r="A184" t="s">
        <v>407</v>
      </c>
      <c r="B184">
        <v>183</v>
      </c>
      <c r="C184">
        <v>1</v>
      </c>
    </row>
    <row r="185" spans="1:3" x14ac:dyDescent="0.3">
      <c r="A185" t="s">
        <v>408</v>
      </c>
      <c r="B185">
        <v>184</v>
      </c>
      <c r="C185">
        <v>1</v>
      </c>
    </row>
    <row r="186" spans="1:3" x14ac:dyDescent="0.3">
      <c r="A186" t="s">
        <v>409</v>
      </c>
      <c r="B186">
        <v>185</v>
      </c>
      <c r="C186">
        <v>1</v>
      </c>
    </row>
    <row r="187" spans="1:3" x14ac:dyDescent="0.3">
      <c r="A187" t="s">
        <v>410</v>
      </c>
      <c r="B187">
        <v>186</v>
      </c>
      <c r="C187">
        <v>1</v>
      </c>
    </row>
    <row r="188" spans="1:3" x14ac:dyDescent="0.3">
      <c r="A188" t="s">
        <v>411</v>
      </c>
      <c r="B188">
        <v>187</v>
      </c>
      <c r="C188">
        <v>0</v>
      </c>
    </row>
    <row r="189" spans="1:3" x14ac:dyDescent="0.3">
      <c r="A189" t="s">
        <v>412</v>
      </c>
      <c r="B189">
        <v>188</v>
      </c>
      <c r="C189">
        <v>1</v>
      </c>
    </row>
    <row r="190" spans="1:3" x14ac:dyDescent="0.3">
      <c r="A190" t="s">
        <v>413</v>
      </c>
      <c r="B190">
        <v>189</v>
      </c>
      <c r="C190">
        <v>1</v>
      </c>
    </row>
    <row r="191" spans="1:3" x14ac:dyDescent="0.3">
      <c r="A191" t="s">
        <v>414</v>
      </c>
      <c r="B191">
        <v>190</v>
      </c>
      <c r="C191">
        <v>1</v>
      </c>
    </row>
    <row r="192" spans="1:3" x14ac:dyDescent="0.3">
      <c r="A192" t="s">
        <v>415</v>
      </c>
      <c r="B192">
        <v>191</v>
      </c>
      <c r="C192">
        <v>1</v>
      </c>
    </row>
    <row r="193" spans="1:3" x14ac:dyDescent="0.3">
      <c r="A193" t="s">
        <v>416</v>
      </c>
      <c r="B193">
        <v>192</v>
      </c>
      <c r="C193">
        <v>1</v>
      </c>
    </row>
    <row r="194" spans="1:3" x14ac:dyDescent="0.3">
      <c r="A194" t="s">
        <v>417</v>
      </c>
      <c r="B194">
        <v>193</v>
      </c>
      <c r="C194">
        <v>1</v>
      </c>
    </row>
    <row r="195" spans="1:3" x14ac:dyDescent="0.3">
      <c r="A195" t="s">
        <v>418</v>
      </c>
      <c r="B195">
        <v>194</v>
      </c>
      <c r="C195">
        <v>0</v>
      </c>
    </row>
    <row r="196" spans="1:3" x14ac:dyDescent="0.3">
      <c r="A196" t="s">
        <v>419</v>
      </c>
      <c r="B196">
        <v>195</v>
      </c>
      <c r="C196">
        <v>1</v>
      </c>
    </row>
    <row r="197" spans="1:3" x14ac:dyDescent="0.3">
      <c r="A197" t="s">
        <v>420</v>
      </c>
      <c r="B197">
        <v>196</v>
      </c>
      <c r="C197">
        <v>0</v>
      </c>
    </row>
    <row r="198" spans="1:3" x14ac:dyDescent="0.3">
      <c r="A198" t="s">
        <v>421</v>
      </c>
      <c r="B198">
        <v>197</v>
      </c>
      <c r="C198">
        <v>1</v>
      </c>
    </row>
    <row r="199" spans="1:3" x14ac:dyDescent="0.3">
      <c r="A199" t="s">
        <v>422</v>
      </c>
      <c r="B199">
        <v>198</v>
      </c>
      <c r="C199">
        <v>1</v>
      </c>
    </row>
    <row r="200" spans="1:3" x14ac:dyDescent="0.3">
      <c r="A200" t="s">
        <v>423</v>
      </c>
      <c r="B200">
        <v>199</v>
      </c>
      <c r="C200">
        <v>1</v>
      </c>
    </row>
    <row r="201" spans="1:3" x14ac:dyDescent="0.3">
      <c r="A201" t="s">
        <v>424</v>
      </c>
      <c r="B201">
        <v>200</v>
      </c>
      <c r="C201">
        <v>0</v>
      </c>
    </row>
    <row r="202" spans="1:3" x14ac:dyDescent="0.3">
      <c r="A202" t="s">
        <v>425</v>
      </c>
      <c r="B202">
        <v>201</v>
      </c>
      <c r="C202">
        <v>1</v>
      </c>
    </row>
    <row r="203" spans="1:3" x14ac:dyDescent="0.3">
      <c r="A203" t="s">
        <v>426</v>
      </c>
      <c r="B203">
        <v>202</v>
      </c>
      <c r="C203">
        <v>1</v>
      </c>
    </row>
    <row r="204" spans="1:3" x14ac:dyDescent="0.3">
      <c r="A204" t="s">
        <v>427</v>
      </c>
      <c r="B204">
        <v>203</v>
      </c>
      <c r="C204">
        <v>1</v>
      </c>
    </row>
    <row r="205" spans="1:3" x14ac:dyDescent="0.3">
      <c r="A205" t="s">
        <v>428</v>
      </c>
      <c r="B205">
        <v>204</v>
      </c>
      <c r="C205">
        <v>0</v>
      </c>
    </row>
    <row r="206" spans="1:3" x14ac:dyDescent="0.3">
      <c r="A206" t="s">
        <v>429</v>
      </c>
      <c r="B206">
        <v>205</v>
      </c>
      <c r="C206">
        <v>0</v>
      </c>
    </row>
    <row r="207" spans="1:3" x14ac:dyDescent="0.3">
      <c r="A207" t="s">
        <v>430</v>
      </c>
      <c r="B207">
        <v>206</v>
      </c>
      <c r="C207">
        <v>1</v>
      </c>
    </row>
    <row r="208" spans="1:3" x14ac:dyDescent="0.3">
      <c r="A208" t="s">
        <v>431</v>
      </c>
      <c r="B208">
        <v>207</v>
      </c>
      <c r="C208">
        <v>1</v>
      </c>
    </row>
    <row r="209" spans="1:3" x14ac:dyDescent="0.3">
      <c r="A209" t="s">
        <v>432</v>
      </c>
      <c r="B209">
        <v>208</v>
      </c>
      <c r="C209">
        <v>0</v>
      </c>
    </row>
    <row r="210" spans="1:3" x14ac:dyDescent="0.3">
      <c r="A210" t="s">
        <v>433</v>
      </c>
      <c r="B210">
        <v>209</v>
      </c>
      <c r="C210">
        <v>1</v>
      </c>
    </row>
    <row r="211" spans="1:3" x14ac:dyDescent="0.3">
      <c r="A211" t="s">
        <v>434</v>
      </c>
      <c r="B211">
        <v>210</v>
      </c>
      <c r="C211">
        <v>1</v>
      </c>
    </row>
    <row r="212" spans="1:3" x14ac:dyDescent="0.3">
      <c r="A212" t="s">
        <v>435</v>
      </c>
      <c r="B212">
        <v>211</v>
      </c>
      <c r="C212">
        <v>1</v>
      </c>
    </row>
    <row r="213" spans="1:3" x14ac:dyDescent="0.3">
      <c r="A213" t="s">
        <v>436</v>
      </c>
      <c r="B213">
        <v>212</v>
      </c>
      <c r="C213">
        <v>1</v>
      </c>
    </row>
    <row r="214" spans="1:3" x14ac:dyDescent="0.3">
      <c r="A214" t="s">
        <v>437</v>
      </c>
      <c r="B214">
        <v>213</v>
      </c>
      <c r="C214">
        <v>1</v>
      </c>
    </row>
    <row r="215" spans="1:3" x14ac:dyDescent="0.3">
      <c r="A215" t="s">
        <v>438</v>
      </c>
      <c r="B215">
        <v>214</v>
      </c>
      <c r="C215">
        <v>1</v>
      </c>
    </row>
    <row r="216" spans="1:3" x14ac:dyDescent="0.3">
      <c r="A216" t="s">
        <v>439</v>
      </c>
      <c r="B216">
        <v>215</v>
      </c>
      <c r="C216">
        <v>0</v>
      </c>
    </row>
    <row r="217" spans="1:3" x14ac:dyDescent="0.3">
      <c r="A217" t="s">
        <v>440</v>
      </c>
      <c r="B217">
        <v>216</v>
      </c>
      <c r="C217">
        <v>1</v>
      </c>
    </row>
    <row r="218" spans="1:3" x14ac:dyDescent="0.3">
      <c r="A218" t="s">
        <v>441</v>
      </c>
      <c r="B218">
        <v>217</v>
      </c>
      <c r="C218">
        <v>0</v>
      </c>
    </row>
    <row r="219" spans="1:3" x14ac:dyDescent="0.3">
      <c r="A219" t="s">
        <v>442</v>
      </c>
      <c r="B219">
        <v>218</v>
      </c>
      <c r="C219">
        <v>1</v>
      </c>
    </row>
    <row r="220" spans="1:3" x14ac:dyDescent="0.3">
      <c r="A220" t="s">
        <v>443</v>
      </c>
      <c r="B220">
        <v>219</v>
      </c>
      <c r="C220">
        <v>1</v>
      </c>
    </row>
    <row r="221" spans="1:3" x14ac:dyDescent="0.3">
      <c r="A221" t="s">
        <v>444</v>
      </c>
      <c r="B221">
        <v>220</v>
      </c>
      <c r="C221">
        <v>1</v>
      </c>
    </row>
    <row r="222" spans="1:3" x14ac:dyDescent="0.3">
      <c r="A222" t="s">
        <v>445</v>
      </c>
      <c r="B222">
        <v>221</v>
      </c>
      <c r="C222">
        <v>1</v>
      </c>
    </row>
    <row r="223" spans="1:3" x14ac:dyDescent="0.3">
      <c r="A223" t="s">
        <v>446</v>
      </c>
      <c r="B223">
        <v>222</v>
      </c>
      <c r="C223">
        <v>0</v>
      </c>
    </row>
    <row r="224" spans="1:3" x14ac:dyDescent="0.3">
      <c r="A224" t="s">
        <v>447</v>
      </c>
      <c r="B224">
        <v>223</v>
      </c>
      <c r="C224">
        <v>1</v>
      </c>
    </row>
    <row r="225" spans="1:3" x14ac:dyDescent="0.3">
      <c r="A225" t="s">
        <v>448</v>
      </c>
      <c r="B225">
        <v>224</v>
      </c>
      <c r="C225">
        <v>1</v>
      </c>
    </row>
    <row r="226" spans="1:3" x14ac:dyDescent="0.3">
      <c r="A226" t="s">
        <v>449</v>
      </c>
      <c r="B226">
        <v>225</v>
      </c>
      <c r="C226">
        <v>1</v>
      </c>
    </row>
    <row r="227" spans="1:3" x14ac:dyDescent="0.3">
      <c r="A227" t="s">
        <v>450</v>
      </c>
      <c r="B227">
        <v>226</v>
      </c>
      <c r="C227">
        <v>1</v>
      </c>
    </row>
    <row r="228" spans="1:3" x14ac:dyDescent="0.3">
      <c r="A228" t="s">
        <v>451</v>
      </c>
      <c r="B228">
        <v>227</v>
      </c>
      <c r="C228">
        <v>1</v>
      </c>
    </row>
    <row r="229" spans="1:3" x14ac:dyDescent="0.3">
      <c r="A229" t="s">
        <v>452</v>
      </c>
      <c r="B229">
        <v>228</v>
      </c>
      <c r="C229">
        <v>1</v>
      </c>
    </row>
    <row r="230" spans="1:3" x14ac:dyDescent="0.3">
      <c r="A230" t="s">
        <v>453</v>
      </c>
      <c r="B230">
        <v>229</v>
      </c>
      <c r="C230">
        <v>1</v>
      </c>
    </row>
    <row r="231" spans="1:3" x14ac:dyDescent="0.3">
      <c r="A231" t="s">
        <v>454</v>
      </c>
      <c r="B231">
        <v>230</v>
      </c>
      <c r="C231">
        <v>1</v>
      </c>
    </row>
    <row r="232" spans="1:3" x14ac:dyDescent="0.3">
      <c r="A232" t="s">
        <v>455</v>
      </c>
      <c r="B232">
        <v>231</v>
      </c>
      <c r="C232">
        <v>1</v>
      </c>
    </row>
    <row r="233" spans="1:3" x14ac:dyDescent="0.3">
      <c r="A233" t="s">
        <v>456</v>
      </c>
      <c r="B233">
        <v>232</v>
      </c>
      <c r="C233">
        <v>1</v>
      </c>
    </row>
    <row r="234" spans="1:3" x14ac:dyDescent="0.3">
      <c r="A234" t="s">
        <v>457</v>
      </c>
      <c r="B234">
        <v>233</v>
      </c>
      <c r="C234">
        <v>1</v>
      </c>
    </row>
    <row r="235" spans="1:3" x14ac:dyDescent="0.3">
      <c r="A235" t="s">
        <v>458</v>
      </c>
      <c r="B235">
        <v>234</v>
      </c>
      <c r="C235">
        <v>1</v>
      </c>
    </row>
    <row r="236" spans="1:3" x14ac:dyDescent="0.3">
      <c r="A236" t="s">
        <v>459</v>
      </c>
      <c r="B236">
        <v>235</v>
      </c>
      <c r="C236">
        <v>1</v>
      </c>
    </row>
    <row r="237" spans="1:3" x14ac:dyDescent="0.3">
      <c r="A237" t="s">
        <v>460</v>
      </c>
      <c r="B237">
        <v>236</v>
      </c>
      <c r="C237">
        <v>1</v>
      </c>
    </row>
    <row r="238" spans="1:3" x14ac:dyDescent="0.3">
      <c r="A238" t="s">
        <v>461</v>
      </c>
      <c r="B238">
        <v>237</v>
      </c>
      <c r="C238">
        <v>1</v>
      </c>
    </row>
    <row r="239" spans="1:3" x14ac:dyDescent="0.3">
      <c r="A239" t="s">
        <v>462</v>
      </c>
      <c r="B239">
        <v>238</v>
      </c>
      <c r="C239">
        <v>1</v>
      </c>
    </row>
    <row r="240" spans="1:3" x14ac:dyDescent="0.3">
      <c r="A240" t="s">
        <v>463</v>
      </c>
      <c r="B240">
        <v>239</v>
      </c>
      <c r="C240">
        <v>1</v>
      </c>
    </row>
    <row r="241" spans="1:3" x14ac:dyDescent="0.3">
      <c r="A241" t="s">
        <v>464</v>
      </c>
      <c r="B241">
        <v>240</v>
      </c>
      <c r="C241">
        <v>1</v>
      </c>
    </row>
    <row r="242" spans="1:3" x14ac:dyDescent="0.3">
      <c r="A242" t="s">
        <v>465</v>
      </c>
      <c r="B242">
        <v>241</v>
      </c>
      <c r="C242">
        <v>1</v>
      </c>
    </row>
    <row r="243" spans="1:3" x14ac:dyDescent="0.3">
      <c r="A243" t="s">
        <v>466</v>
      </c>
      <c r="B243">
        <v>242</v>
      </c>
      <c r="C243">
        <v>1</v>
      </c>
    </row>
    <row r="244" spans="1:3" x14ac:dyDescent="0.3">
      <c r="A244" t="s">
        <v>467</v>
      </c>
      <c r="B244">
        <v>243</v>
      </c>
      <c r="C244">
        <v>1</v>
      </c>
    </row>
    <row r="245" spans="1:3" x14ac:dyDescent="0.3">
      <c r="A245" t="s">
        <v>468</v>
      </c>
      <c r="B245">
        <v>244</v>
      </c>
      <c r="C245">
        <v>1</v>
      </c>
    </row>
    <row r="246" spans="1:3" x14ac:dyDescent="0.3">
      <c r="A246" t="s">
        <v>469</v>
      </c>
      <c r="B246">
        <v>245</v>
      </c>
      <c r="C246">
        <v>1</v>
      </c>
    </row>
    <row r="247" spans="1:3" x14ac:dyDescent="0.3">
      <c r="A247" t="s">
        <v>470</v>
      </c>
      <c r="B247">
        <v>246</v>
      </c>
      <c r="C247">
        <v>1</v>
      </c>
    </row>
    <row r="248" spans="1:3" x14ac:dyDescent="0.3">
      <c r="A248" t="s">
        <v>471</v>
      </c>
      <c r="B248">
        <v>247</v>
      </c>
      <c r="C248">
        <v>1</v>
      </c>
    </row>
    <row r="249" spans="1:3" x14ac:dyDescent="0.3">
      <c r="A249" t="s">
        <v>472</v>
      </c>
      <c r="B249">
        <v>248</v>
      </c>
      <c r="C249">
        <v>1</v>
      </c>
    </row>
    <row r="250" spans="1:3" x14ac:dyDescent="0.3">
      <c r="A250" t="s">
        <v>473</v>
      </c>
      <c r="B250">
        <v>249</v>
      </c>
      <c r="C250">
        <v>1</v>
      </c>
    </row>
    <row r="251" spans="1:3" x14ac:dyDescent="0.3">
      <c r="A251" t="s">
        <v>474</v>
      </c>
      <c r="B251">
        <v>250</v>
      </c>
      <c r="C251">
        <v>1</v>
      </c>
    </row>
    <row r="252" spans="1:3" x14ac:dyDescent="0.3">
      <c r="A252" t="s">
        <v>475</v>
      </c>
      <c r="B252">
        <v>251</v>
      </c>
      <c r="C252">
        <v>1</v>
      </c>
    </row>
    <row r="253" spans="1:3" x14ac:dyDescent="0.3">
      <c r="A253" t="s">
        <v>476</v>
      </c>
      <c r="B253">
        <v>252</v>
      </c>
      <c r="C253">
        <v>1</v>
      </c>
    </row>
    <row r="254" spans="1:3" x14ac:dyDescent="0.3">
      <c r="A254" t="s">
        <v>477</v>
      </c>
      <c r="B254">
        <v>253</v>
      </c>
      <c r="C254">
        <v>1</v>
      </c>
    </row>
    <row r="255" spans="1:3" x14ac:dyDescent="0.3">
      <c r="A255" t="s">
        <v>478</v>
      </c>
      <c r="B255">
        <v>254</v>
      </c>
      <c r="C255">
        <v>1</v>
      </c>
    </row>
    <row r="256" spans="1:3" x14ac:dyDescent="0.3">
      <c r="A256" t="s">
        <v>479</v>
      </c>
      <c r="B256">
        <v>255</v>
      </c>
      <c r="C256">
        <v>0</v>
      </c>
    </row>
    <row r="257" spans="1:3" x14ac:dyDescent="0.3">
      <c r="A257" t="s">
        <v>480</v>
      </c>
      <c r="B257">
        <v>256</v>
      </c>
      <c r="C257">
        <v>1</v>
      </c>
    </row>
    <row r="258" spans="1:3" x14ac:dyDescent="0.3">
      <c r="A258" t="s">
        <v>481</v>
      </c>
      <c r="B258">
        <v>257</v>
      </c>
      <c r="C258">
        <v>1</v>
      </c>
    </row>
    <row r="259" spans="1:3" x14ac:dyDescent="0.3">
      <c r="A259" t="s">
        <v>482</v>
      </c>
      <c r="B259">
        <v>258</v>
      </c>
      <c r="C259">
        <v>1</v>
      </c>
    </row>
    <row r="260" spans="1:3" x14ac:dyDescent="0.3">
      <c r="A260" t="s">
        <v>483</v>
      </c>
      <c r="B260">
        <v>259</v>
      </c>
      <c r="C260">
        <v>1</v>
      </c>
    </row>
    <row r="261" spans="1:3" x14ac:dyDescent="0.3">
      <c r="A261" t="s">
        <v>484</v>
      </c>
      <c r="B261">
        <v>260</v>
      </c>
      <c r="C261">
        <v>1</v>
      </c>
    </row>
    <row r="262" spans="1:3" x14ac:dyDescent="0.3">
      <c r="A262" t="s">
        <v>485</v>
      </c>
      <c r="B262">
        <v>261</v>
      </c>
      <c r="C262">
        <v>1</v>
      </c>
    </row>
    <row r="263" spans="1:3" x14ac:dyDescent="0.3">
      <c r="A263" t="s">
        <v>486</v>
      </c>
      <c r="B263">
        <v>262</v>
      </c>
      <c r="C263">
        <v>1</v>
      </c>
    </row>
    <row r="264" spans="1:3" x14ac:dyDescent="0.3">
      <c r="A264" t="s">
        <v>487</v>
      </c>
      <c r="B264">
        <v>263</v>
      </c>
      <c r="C264">
        <v>1</v>
      </c>
    </row>
    <row r="265" spans="1:3" x14ac:dyDescent="0.3">
      <c r="A265" t="s">
        <v>488</v>
      </c>
      <c r="B265">
        <v>264</v>
      </c>
      <c r="C265">
        <v>1</v>
      </c>
    </row>
    <row r="266" spans="1:3" x14ac:dyDescent="0.3">
      <c r="A266" t="s">
        <v>489</v>
      </c>
      <c r="B266">
        <v>265</v>
      </c>
      <c r="C266">
        <v>0</v>
      </c>
    </row>
    <row r="267" spans="1:3" x14ac:dyDescent="0.3">
      <c r="A267" t="s">
        <v>490</v>
      </c>
      <c r="B267">
        <v>266</v>
      </c>
      <c r="C267">
        <v>1</v>
      </c>
    </row>
    <row r="268" spans="1:3" x14ac:dyDescent="0.3">
      <c r="A268" t="s">
        <v>491</v>
      </c>
      <c r="B268">
        <v>267</v>
      </c>
      <c r="C268">
        <v>1</v>
      </c>
    </row>
    <row r="269" spans="1:3" x14ac:dyDescent="0.3">
      <c r="A269" t="s">
        <v>492</v>
      </c>
      <c r="B269">
        <v>268</v>
      </c>
      <c r="C269">
        <v>1</v>
      </c>
    </row>
    <row r="270" spans="1:3" x14ac:dyDescent="0.3">
      <c r="A270" t="s">
        <v>493</v>
      </c>
      <c r="B270">
        <v>269</v>
      </c>
      <c r="C270">
        <v>1</v>
      </c>
    </row>
    <row r="271" spans="1:3" x14ac:dyDescent="0.3">
      <c r="A271" t="s">
        <v>494</v>
      </c>
      <c r="B271">
        <v>270</v>
      </c>
      <c r="C271">
        <v>1</v>
      </c>
    </row>
    <row r="272" spans="1:3" x14ac:dyDescent="0.3">
      <c r="A272" t="s">
        <v>495</v>
      </c>
      <c r="B272">
        <v>271</v>
      </c>
      <c r="C272">
        <v>1</v>
      </c>
    </row>
    <row r="273" spans="1:3" x14ac:dyDescent="0.3">
      <c r="A273" t="s">
        <v>496</v>
      </c>
      <c r="B273">
        <v>272</v>
      </c>
      <c r="C273">
        <v>1</v>
      </c>
    </row>
    <row r="274" spans="1:3" x14ac:dyDescent="0.3">
      <c r="A274" t="s">
        <v>497</v>
      </c>
      <c r="B274">
        <v>273</v>
      </c>
      <c r="C274">
        <v>1</v>
      </c>
    </row>
    <row r="275" spans="1:3" x14ac:dyDescent="0.3">
      <c r="A275" t="s">
        <v>498</v>
      </c>
      <c r="B275">
        <v>274</v>
      </c>
      <c r="C275">
        <v>0</v>
      </c>
    </row>
    <row r="276" spans="1:3" x14ac:dyDescent="0.3">
      <c r="A276" t="s">
        <v>499</v>
      </c>
      <c r="B276">
        <v>275</v>
      </c>
      <c r="C276">
        <v>1</v>
      </c>
    </row>
    <row r="277" spans="1:3" x14ac:dyDescent="0.3">
      <c r="A277" t="s">
        <v>500</v>
      </c>
      <c r="B277">
        <v>276</v>
      </c>
      <c r="C277">
        <v>1</v>
      </c>
    </row>
    <row r="278" spans="1:3" x14ac:dyDescent="0.3">
      <c r="A278" t="s">
        <v>501</v>
      </c>
      <c r="B278">
        <v>277</v>
      </c>
      <c r="C278">
        <v>1</v>
      </c>
    </row>
    <row r="279" spans="1:3" x14ac:dyDescent="0.3">
      <c r="A279" t="s">
        <v>502</v>
      </c>
      <c r="B279">
        <v>278</v>
      </c>
      <c r="C279">
        <v>1</v>
      </c>
    </row>
    <row r="280" spans="1:3" x14ac:dyDescent="0.3">
      <c r="A280" t="s">
        <v>504</v>
      </c>
      <c r="B280">
        <v>279</v>
      </c>
      <c r="C280">
        <v>1</v>
      </c>
    </row>
    <row r="281" spans="1:3" x14ac:dyDescent="0.3">
      <c r="A281" t="s">
        <v>505</v>
      </c>
      <c r="B281">
        <v>280</v>
      </c>
      <c r="C281">
        <v>1</v>
      </c>
    </row>
    <row r="282" spans="1:3" x14ac:dyDescent="0.3">
      <c r="A282" t="s">
        <v>503</v>
      </c>
      <c r="B282">
        <v>281</v>
      </c>
      <c r="C282">
        <v>1</v>
      </c>
    </row>
    <row r="283" spans="1:3" x14ac:dyDescent="0.3">
      <c r="A283" t="s">
        <v>521</v>
      </c>
      <c r="B283">
        <v>282</v>
      </c>
      <c r="C283">
        <v>1</v>
      </c>
    </row>
    <row r="284" spans="1:3" x14ac:dyDescent="0.3">
      <c r="A284" t="s">
        <v>522</v>
      </c>
      <c r="B284">
        <v>283</v>
      </c>
      <c r="C284">
        <v>1</v>
      </c>
    </row>
    <row r="285" spans="1:3" x14ac:dyDescent="0.3">
      <c r="A285" t="s">
        <v>523</v>
      </c>
      <c r="B285">
        <v>284</v>
      </c>
      <c r="C285">
        <v>1</v>
      </c>
    </row>
    <row r="286" spans="1:3" x14ac:dyDescent="0.3">
      <c r="A286" t="s">
        <v>524</v>
      </c>
      <c r="B286">
        <v>285</v>
      </c>
      <c r="C286">
        <v>1</v>
      </c>
    </row>
    <row r="287" spans="1:3" x14ac:dyDescent="0.3">
      <c r="A287" t="s">
        <v>525</v>
      </c>
      <c r="B287">
        <v>286</v>
      </c>
      <c r="C287">
        <v>1</v>
      </c>
    </row>
    <row r="288" spans="1:3" x14ac:dyDescent="0.3">
      <c r="A288" t="s">
        <v>526</v>
      </c>
      <c r="B288">
        <v>287</v>
      </c>
      <c r="C288">
        <v>1</v>
      </c>
    </row>
    <row r="289" spans="1:3" x14ac:dyDescent="0.3">
      <c r="A289" t="s">
        <v>527</v>
      </c>
      <c r="B289">
        <v>288</v>
      </c>
      <c r="C289">
        <v>1</v>
      </c>
    </row>
    <row r="290" spans="1:3" x14ac:dyDescent="0.3">
      <c r="A290" t="s">
        <v>528</v>
      </c>
      <c r="B290">
        <v>289</v>
      </c>
      <c r="C290">
        <v>1</v>
      </c>
    </row>
    <row r="291" spans="1:3" x14ac:dyDescent="0.3">
      <c r="A291" t="s">
        <v>529</v>
      </c>
      <c r="B291">
        <v>290</v>
      </c>
      <c r="C291">
        <v>1</v>
      </c>
    </row>
    <row r="292" spans="1:3" x14ac:dyDescent="0.3">
      <c r="A292" t="s">
        <v>530</v>
      </c>
      <c r="B292">
        <v>291</v>
      </c>
      <c r="C292">
        <v>1</v>
      </c>
    </row>
    <row r="293" spans="1:3" x14ac:dyDescent="0.3">
      <c r="A293" t="s">
        <v>531</v>
      </c>
      <c r="B293">
        <v>292</v>
      </c>
      <c r="C293">
        <v>1</v>
      </c>
    </row>
    <row r="294" spans="1:3" x14ac:dyDescent="0.3">
      <c r="A294" t="s">
        <v>532</v>
      </c>
      <c r="B294">
        <v>293</v>
      </c>
      <c r="C294">
        <v>0</v>
      </c>
    </row>
    <row r="295" spans="1:3" x14ac:dyDescent="0.3">
      <c r="A295" t="s">
        <v>533</v>
      </c>
      <c r="B295">
        <v>294</v>
      </c>
      <c r="C295">
        <v>1</v>
      </c>
    </row>
    <row r="296" spans="1:3" x14ac:dyDescent="0.3">
      <c r="A296" t="s">
        <v>534</v>
      </c>
      <c r="B296">
        <v>295</v>
      </c>
      <c r="C296">
        <v>1</v>
      </c>
    </row>
    <row r="297" spans="1:3" x14ac:dyDescent="0.3">
      <c r="A297" t="s">
        <v>535</v>
      </c>
      <c r="B297">
        <v>296</v>
      </c>
      <c r="C297">
        <v>1</v>
      </c>
    </row>
    <row r="298" spans="1:3" x14ac:dyDescent="0.3">
      <c r="A298" t="s">
        <v>536</v>
      </c>
      <c r="B298">
        <v>297</v>
      </c>
      <c r="C298">
        <v>1</v>
      </c>
    </row>
    <row r="299" spans="1:3" x14ac:dyDescent="0.3">
      <c r="A299" t="s">
        <v>537</v>
      </c>
      <c r="B299">
        <v>298</v>
      </c>
      <c r="C299">
        <v>1</v>
      </c>
    </row>
    <row r="300" spans="1:3" x14ac:dyDescent="0.3">
      <c r="A300" t="s">
        <v>538</v>
      </c>
      <c r="B300">
        <v>299</v>
      </c>
      <c r="C300">
        <v>1</v>
      </c>
    </row>
    <row r="301" spans="1:3" x14ac:dyDescent="0.3">
      <c r="A301" t="s">
        <v>539</v>
      </c>
      <c r="B301">
        <v>300</v>
      </c>
      <c r="C301">
        <v>1</v>
      </c>
    </row>
    <row r="302" spans="1:3" x14ac:dyDescent="0.3">
      <c r="A302" t="s">
        <v>540</v>
      </c>
      <c r="B302">
        <v>301</v>
      </c>
      <c r="C302">
        <v>1</v>
      </c>
    </row>
    <row r="303" spans="1:3" x14ac:dyDescent="0.3">
      <c r="A303" t="s">
        <v>541</v>
      </c>
      <c r="B303">
        <v>302</v>
      </c>
      <c r="C303">
        <v>1</v>
      </c>
    </row>
    <row r="304" spans="1:3" x14ac:dyDescent="0.3">
      <c r="A304" t="s">
        <v>542</v>
      </c>
      <c r="B304">
        <v>303</v>
      </c>
      <c r="C304">
        <v>1</v>
      </c>
    </row>
    <row r="305" spans="1:3" x14ac:dyDescent="0.3">
      <c r="A305" t="s">
        <v>543</v>
      </c>
      <c r="B305">
        <v>304</v>
      </c>
      <c r="C305">
        <v>1</v>
      </c>
    </row>
    <row r="306" spans="1:3" x14ac:dyDescent="0.3">
      <c r="A306" t="s">
        <v>544</v>
      </c>
      <c r="B306">
        <v>305</v>
      </c>
      <c r="C306">
        <v>1</v>
      </c>
    </row>
    <row r="307" spans="1:3" x14ac:dyDescent="0.3">
      <c r="A307" t="s">
        <v>545</v>
      </c>
      <c r="B307">
        <v>306</v>
      </c>
      <c r="C307">
        <v>1</v>
      </c>
    </row>
    <row r="308" spans="1:3" x14ac:dyDescent="0.3">
      <c r="A308" t="s">
        <v>546</v>
      </c>
      <c r="B308">
        <v>307</v>
      </c>
      <c r="C308">
        <v>1</v>
      </c>
    </row>
    <row r="309" spans="1:3" x14ac:dyDescent="0.3">
      <c r="A309" t="s">
        <v>547</v>
      </c>
      <c r="B309">
        <v>308</v>
      </c>
      <c r="C309">
        <v>1</v>
      </c>
    </row>
    <row r="310" spans="1:3" x14ac:dyDescent="0.3">
      <c r="A310" t="s">
        <v>564</v>
      </c>
      <c r="B310">
        <v>309</v>
      </c>
      <c r="C310">
        <v>1</v>
      </c>
    </row>
    <row r="311" spans="1:3" x14ac:dyDescent="0.3">
      <c r="A311" t="s">
        <v>548</v>
      </c>
      <c r="B311">
        <v>310</v>
      </c>
      <c r="C311">
        <v>1</v>
      </c>
    </row>
    <row r="312" spans="1:3" x14ac:dyDescent="0.3">
      <c r="A312" t="s">
        <v>549</v>
      </c>
      <c r="B312">
        <v>311</v>
      </c>
      <c r="C312">
        <v>1</v>
      </c>
    </row>
    <row r="313" spans="1:3" x14ac:dyDescent="0.3">
      <c r="A313" t="s">
        <v>550</v>
      </c>
      <c r="B313">
        <v>312</v>
      </c>
      <c r="C313">
        <v>1</v>
      </c>
    </row>
    <row r="314" spans="1:3" x14ac:dyDescent="0.3">
      <c r="A314" t="s">
        <v>551</v>
      </c>
      <c r="B314">
        <v>313</v>
      </c>
      <c r="C314">
        <v>1</v>
      </c>
    </row>
    <row r="315" spans="1:3" x14ac:dyDescent="0.3">
      <c r="A315" t="s">
        <v>552</v>
      </c>
      <c r="B315">
        <v>314</v>
      </c>
      <c r="C315">
        <v>1</v>
      </c>
    </row>
    <row r="316" spans="1:3" x14ac:dyDescent="0.3">
      <c r="A316" t="s">
        <v>553</v>
      </c>
      <c r="B316">
        <v>315</v>
      </c>
      <c r="C316">
        <v>1</v>
      </c>
    </row>
    <row r="317" spans="1:3" x14ac:dyDescent="0.3">
      <c r="A317" t="s">
        <v>554</v>
      </c>
      <c r="B317">
        <v>316</v>
      </c>
      <c r="C317">
        <v>1</v>
      </c>
    </row>
    <row r="318" spans="1:3" x14ac:dyDescent="0.3">
      <c r="A318" t="s">
        <v>555</v>
      </c>
      <c r="B318">
        <v>317</v>
      </c>
      <c r="C318">
        <v>1</v>
      </c>
    </row>
    <row r="319" spans="1:3" x14ac:dyDescent="0.3">
      <c r="A319" t="s">
        <v>556</v>
      </c>
      <c r="B319">
        <v>318</v>
      </c>
      <c r="C319">
        <v>1</v>
      </c>
    </row>
    <row r="320" spans="1:3" x14ac:dyDescent="0.3">
      <c r="A320" t="s">
        <v>557</v>
      </c>
      <c r="B320">
        <v>319</v>
      </c>
      <c r="C320">
        <v>1</v>
      </c>
    </row>
    <row r="321" spans="1:3" x14ac:dyDescent="0.3">
      <c r="A321" t="s">
        <v>558</v>
      </c>
      <c r="B321">
        <v>320</v>
      </c>
      <c r="C321">
        <v>1</v>
      </c>
    </row>
    <row r="322" spans="1:3" x14ac:dyDescent="0.3">
      <c r="A322" t="s">
        <v>565</v>
      </c>
      <c r="B322">
        <v>321</v>
      </c>
      <c r="C322">
        <v>0</v>
      </c>
    </row>
    <row r="323" spans="1:3" x14ac:dyDescent="0.3">
      <c r="A323" t="s">
        <v>566</v>
      </c>
      <c r="B323">
        <v>322</v>
      </c>
      <c r="C323">
        <v>1</v>
      </c>
    </row>
    <row r="324" spans="1:3" x14ac:dyDescent="0.3">
      <c r="A324" t="s">
        <v>567</v>
      </c>
      <c r="B324">
        <v>323</v>
      </c>
      <c r="C324">
        <v>1</v>
      </c>
    </row>
    <row r="325" spans="1:3" x14ac:dyDescent="0.3">
      <c r="A325" t="s">
        <v>568</v>
      </c>
      <c r="B325">
        <v>324</v>
      </c>
      <c r="C325">
        <v>1</v>
      </c>
    </row>
    <row r="326" spans="1:3" x14ac:dyDescent="0.3">
      <c r="A326" t="s">
        <v>569</v>
      </c>
      <c r="B326">
        <v>325</v>
      </c>
      <c r="C326">
        <v>0</v>
      </c>
    </row>
    <row r="327" spans="1:3" x14ac:dyDescent="0.3">
      <c r="A327" t="s">
        <v>570</v>
      </c>
      <c r="B327">
        <v>326</v>
      </c>
      <c r="C327">
        <v>1</v>
      </c>
    </row>
    <row r="328" spans="1:3" x14ac:dyDescent="0.3">
      <c r="A328" t="s">
        <v>571</v>
      </c>
      <c r="B328">
        <v>327</v>
      </c>
      <c r="C328">
        <v>1</v>
      </c>
    </row>
    <row r="329" spans="1:3" x14ac:dyDescent="0.3">
      <c r="A329" t="s">
        <v>572</v>
      </c>
      <c r="B329">
        <v>328</v>
      </c>
      <c r="C329">
        <v>1</v>
      </c>
    </row>
    <row r="330" spans="1:3" x14ac:dyDescent="0.3">
      <c r="A330" t="s">
        <v>573</v>
      </c>
      <c r="B330">
        <v>329</v>
      </c>
      <c r="C330">
        <v>1</v>
      </c>
    </row>
    <row r="331" spans="1:3" x14ac:dyDescent="0.3">
      <c r="A331" t="s">
        <v>574</v>
      </c>
      <c r="B331">
        <v>330</v>
      </c>
      <c r="C331">
        <v>1</v>
      </c>
    </row>
    <row r="332" spans="1:3" x14ac:dyDescent="0.3">
      <c r="A332" t="s">
        <v>575</v>
      </c>
      <c r="B332">
        <v>331</v>
      </c>
      <c r="C332">
        <v>1</v>
      </c>
    </row>
    <row r="333" spans="1:3" x14ac:dyDescent="0.3">
      <c r="A333" t="s">
        <v>576</v>
      </c>
      <c r="B333">
        <v>332</v>
      </c>
      <c r="C333">
        <v>0</v>
      </c>
    </row>
    <row r="334" spans="1:3" x14ac:dyDescent="0.3">
      <c r="A334" t="s">
        <v>577</v>
      </c>
      <c r="B334">
        <v>333</v>
      </c>
      <c r="C334">
        <v>1</v>
      </c>
    </row>
    <row r="335" spans="1:3" x14ac:dyDescent="0.3">
      <c r="A335" t="s">
        <v>578</v>
      </c>
      <c r="B335">
        <v>334</v>
      </c>
      <c r="C335">
        <v>1</v>
      </c>
    </row>
    <row r="336" spans="1:3" x14ac:dyDescent="0.3">
      <c r="A336" t="s">
        <v>579</v>
      </c>
      <c r="B336">
        <v>335</v>
      </c>
      <c r="C336">
        <v>1</v>
      </c>
    </row>
    <row r="337" spans="1:3" x14ac:dyDescent="0.3">
      <c r="A337" t="s">
        <v>580</v>
      </c>
      <c r="B337">
        <v>336</v>
      </c>
      <c r="C337">
        <v>1</v>
      </c>
    </row>
    <row r="338" spans="1:3" x14ac:dyDescent="0.3">
      <c r="A338" t="s">
        <v>581</v>
      </c>
      <c r="B338">
        <v>337</v>
      </c>
      <c r="C338">
        <v>1</v>
      </c>
    </row>
    <row r="339" spans="1:3" x14ac:dyDescent="0.3">
      <c r="A339" t="s">
        <v>698</v>
      </c>
      <c r="B339">
        <v>338</v>
      </c>
      <c r="C339">
        <v>0</v>
      </c>
    </row>
    <row r="340" spans="1:3" x14ac:dyDescent="0.3">
      <c r="A340" t="s">
        <v>582</v>
      </c>
      <c r="B340">
        <v>339</v>
      </c>
      <c r="C340">
        <v>1</v>
      </c>
    </row>
    <row r="341" spans="1:3" x14ac:dyDescent="0.3">
      <c r="A341" t="s">
        <v>583</v>
      </c>
      <c r="B341">
        <v>340</v>
      </c>
      <c r="C341">
        <v>1</v>
      </c>
    </row>
    <row r="342" spans="1:3" x14ac:dyDescent="0.3">
      <c r="A342" t="s">
        <v>584</v>
      </c>
      <c r="B342">
        <v>341</v>
      </c>
      <c r="C342">
        <v>0</v>
      </c>
    </row>
    <row r="343" spans="1:3" x14ac:dyDescent="0.3">
      <c r="A343" t="s">
        <v>585</v>
      </c>
      <c r="B343">
        <v>342</v>
      </c>
      <c r="C343">
        <v>0</v>
      </c>
    </row>
    <row r="344" spans="1:3" x14ac:dyDescent="0.3">
      <c r="A344" t="s">
        <v>586</v>
      </c>
      <c r="B344">
        <v>343</v>
      </c>
      <c r="C344">
        <v>1</v>
      </c>
    </row>
    <row r="345" spans="1:3" x14ac:dyDescent="0.3">
      <c r="A345" t="s">
        <v>587</v>
      </c>
      <c r="B345">
        <v>344</v>
      </c>
      <c r="C345">
        <v>1</v>
      </c>
    </row>
    <row r="346" spans="1:3" x14ac:dyDescent="0.3">
      <c r="A346" t="s">
        <v>588</v>
      </c>
      <c r="B346">
        <v>345</v>
      </c>
      <c r="C346">
        <v>1</v>
      </c>
    </row>
    <row r="347" spans="1:3" x14ac:dyDescent="0.3">
      <c r="A347" t="s">
        <v>589</v>
      </c>
      <c r="B347">
        <v>346</v>
      </c>
      <c r="C347">
        <v>1</v>
      </c>
    </row>
    <row r="348" spans="1:3" x14ac:dyDescent="0.3">
      <c r="A348" t="s">
        <v>590</v>
      </c>
      <c r="B348">
        <v>347</v>
      </c>
      <c r="C348">
        <v>1</v>
      </c>
    </row>
    <row r="349" spans="1:3" x14ac:dyDescent="0.3">
      <c r="A349" t="s">
        <v>591</v>
      </c>
      <c r="B349">
        <v>348</v>
      </c>
      <c r="C349">
        <v>0</v>
      </c>
    </row>
    <row r="350" spans="1:3" x14ac:dyDescent="0.3">
      <c r="A350" t="s">
        <v>592</v>
      </c>
      <c r="B350">
        <v>349</v>
      </c>
      <c r="C350">
        <v>1</v>
      </c>
    </row>
    <row r="351" spans="1:3" x14ac:dyDescent="0.3">
      <c r="A351" t="s">
        <v>593</v>
      </c>
      <c r="B351">
        <v>350</v>
      </c>
      <c r="C351">
        <v>1</v>
      </c>
    </row>
    <row r="352" spans="1:3" x14ac:dyDescent="0.3">
      <c r="A352" t="s">
        <v>594</v>
      </c>
      <c r="B352">
        <v>351</v>
      </c>
      <c r="C352">
        <v>1</v>
      </c>
    </row>
    <row r="353" spans="1:3" x14ac:dyDescent="0.3">
      <c r="A353" t="s">
        <v>595</v>
      </c>
      <c r="B353">
        <v>352</v>
      </c>
      <c r="C353">
        <v>1</v>
      </c>
    </row>
    <row r="354" spans="1:3" x14ac:dyDescent="0.3">
      <c r="A354" t="s">
        <v>597</v>
      </c>
      <c r="B354">
        <v>353</v>
      </c>
      <c r="C354">
        <v>1</v>
      </c>
    </row>
    <row r="355" spans="1:3" x14ac:dyDescent="0.3">
      <c r="A355" t="s">
        <v>596</v>
      </c>
      <c r="B355">
        <v>354</v>
      </c>
      <c r="C355">
        <v>1</v>
      </c>
    </row>
    <row r="356" spans="1:3" x14ac:dyDescent="0.3">
      <c r="A356" t="s">
        <v>598</v>
      </c>
      <c r="B356">
        <v>355</v>
      </c>
      <c r="C356">
        <v>1</v>
      </c>
    </row>
    <row r="357" spans="1:3" x14ac:dyDescent="0.3">
      <c r="A357" t="s">
        <v>599</v>
      </c>
      <c r="B357">
        <v>356</v>
      </c>
      <c r="C357">
        <v>1</v>
      </c>
    </row>
    <row r="358" spans="1:3" x14ac:dyDescent="0.3">
      <c r="A358" t="s">
        <v>442</v>
      </c>
      <c r="B358">
        <v>357</v>
      </c>
      <c r="C358">
        <v>1</v>
      </c>
    </row>
    <row r="359" spans="1:3" x14ac:dyDescent="0.3">
      <c r="A359" t="s">
        <v>600</v>
      </c>
      <c r="B359">
        <v>358</v>
      </c>
      <c r="C359">
        <v>1</v>
      </c>
    </row>
    <row r="360" spans="1:3" x14ac:dyDescent="0.3">
      <c r="A360" t="s">
        <v>601</v>
      </c>
      <c r="B360">
        <v>359</v>
      </c>
      <c r="C360">
        <v>1</v>
      </c>
    </row>
    <row r="361" spans="1:3" x14ac:dyDescent="0.3">
      <c r="A361" t="s">
        <v>602</v>
      </c>
      <c r="B361">
        <v>360</v>
      </c>
      <c r="C361">
        <v>1</v>
      </c>
    </row>
    <row r="362" spans="1:3" x14ac:dyDescent="0.3">
      <c r="A362" t="s">
        <v>603</v>
      </c>
      <c r="B362">
        <v>361</v>
      </c>
      <c r="C362">
        <v>1</v>
      </c>
    </row>
    <row r="363" spans="1:3" x14ac:dyDescent="0.3">
      <c r="A363" t="s">
        <v>604</v>
      </c>
      <c r="B363">
        <v>362</v>
      </c>
      <c r="C363">
        <v>1</v>
      </c>
    </row>
    <row r="364" spans="1:3" x14ac:dyDescent="0.3">
      <c r="A364" t="s">
        <v>605</v>
      </c>
      <c r="B364">
        <v>363</v>
      </c>
      <c r="C364">
        <v>1</v>
      </c>
    </row>
    <row r="365" spans="1:3" x14ac:dyDescent="0.3">
      <c r="A365" t="s">
        <v>606</v>
      </c>
      <c r="B365">
        <v>364</v>
      </c>
      <c r="C365">
        <v>1</v>
      </c>
    </row>
    <row r="366" spans="1:3" x14ac:dyDescent="0.3">
      <c r="A366" t="s">
        <v>607</v>
      </c>
      <c r="B366">
        <v>365</v>
      </c>
      <c r="C366">
        <v>1</v>
      </c>
    </row>
    <row r="367" spans="1:3" x14ac:dyDescent="0.3">
      <c r="A367" t="s">
        <v>608</v>
      </c>
      <c r="B367">
        <v>366</v>
      </c>
      <c r="C367">
        <v>1</v>
      </c>
    </row>
    <row r="368" spans="1:3" x14ac:dyDescent="0.3">
      <c r="A368" t="s">
        <v>609</v>
      </c>
      <c r="B368">
        <v>367</v>
      </c>
      <c r="C368">
        <v>1</v>
      </c>
    </row>
    <row r="369" spans="1:3" x14ac:dyDescent="0.3">
      <c r="A369" t="s">
        <v>610</v>
      </c>
      <c r="B369">
        <v>368</v>
      </c>
      <c r="C369">
        <v>1</v>
      </c>
    </row>
    <row r="370" spans="1:3" x14ac:dyDescent="0.3">
      <c r="A370" t="s">
        <v>611</v>
      </c>
      <c r="B370">
        <v>369</v>
      </c>
      <c r="C370">
        <v>1</v>
      </c>
    </row>
    <row r="371" spans="1:3" x14ac:dyDescent="0.3">
      <c r="A371" t="s">
        <v>612</v>
      </c>
      <c r="B371">
        <v>370</v>
      </c>
      <c r="C371">
        <v>1</v>
      </c>
    </row>
    <row r="372" spans="1:3" x14ac:dyDescent="0.3">
      <c r="A372" t="s">
        <v>613</v>
      </c>
      <c r="B372">
        <v>371</v>
      </c>
      <c r="C372">
        <v>1</v>
      </c>
    </row>
    <row r="373" spans="1:3" x14ac:dyDescent="0.3">
      <c r="A373" t="s">
        <v>614</v>
      </c>
      <c r="B373">
        <v>372</v>
      </c>
      <c r="C373">
        <v>1</v>
      </c>
    </row>
    <row r="374" spans="1:3" x14ac:dyDescent="0.3">
      <c r="A374" t="s">
        <v>615</v>
      </c>
      <c r="B374">
        <v>373</v>
      </c>
      <c r="C374">
        <v>1</v>
      </c>
    </row>
    <row r="375" spans="1:3" x14ac:dyDescent="0.3">
      <c r="A375" t="s">
        <v>616</v>
      </c>
      <c r="B375">
        <v>374</v>
      </c>
      <c r="C375">
        <v>1</v>
      </c>
    </row>
    <row r="376" spans="1:3" x14ac:dyDescent="0.3">
      <c r="A376" t="s">
        <v>617</v>
      </c>
      <c r="B376">
        <v>375</v>
      </c>
      <c r="C376">
        <v>1</v>
      </c>
    </row>
    <row r="377" spans="1:3" x14ac:dyDescent="0.3">
      <c r="A377" t="s">
        <v>618</v>
      </c>
      <c r="B377">
        <v>376</v>
      </c>
      <c r="C377">
        <v>1</v>
      </c>
    </row>
    <row r="378" spans="1:3" x14ac:dyDescent="0.3">
      <c r="A378" t="s">
        <v>619</v>
      </c>
      <c r="B378">
        <v>377</v>
      </c>
      <c r="C378">
        <v>1</v>
      </c>
    </row>
    <row r="379" spans="1:3" x14ac:dyDescent="0.3">
      <c r="A379" t="s">
        <v>620</v>
      </c>
      <c r="B379">
        <v>378</v>
      </c>
      <c r="C379">
        <v>1</v>
      </c>
    </row>
    <row r="380" spans="1:3" x14ac:dyDescent="0.3">
      <c r="A380" t="s">
        <v>621</v>
      </c>
      <c r="B380">
        <v>379</v>
      </c>
      <c r="C380">
        <v>1</v>
      </c>
    </row>
    <row r="381" spans="1:3" x14ac:dyDescent="0.3">
      <c r="A381" t="s">
        <v>622</v>
      </c>
      <c r="B381">
        <v>380</v>
      </c>
      <c r="C381">
        <v>1</v>
      </c>
    </row>
    <row r="382" spans="1:3" x14ac:dyDescent="0.3">
      <c r="A382" t="s">
        <v>623</v>
      </c>
      <c r="B382">
        <v>381</v>
      </c>
      <c r="C382">
        <v>1</v>
      </c>
    </row>
    <row r="383" spans="1:3" x14ac:dyDescent="0.3">
      <c r="A383" t="s">
        <v>624</v>
      </c>
      <c r="B383">
        <v>382</v>
      </c>
      <c r="C383">
        <v>1</v>
      </c>
    </row>
    <row r="384" spans="1:3" x14ac:dyDescent="0.3">
      <c r="A384" t="s">
        <v>625</v>
      </c>
      <c r="B384">
        <v>383</v>
      </c>
      <c r="C384">
        <v>1</v>
      </c>
    </row>
    <row r="385" spans="1:3" x14ac:dyDescent="0.3">
      <c r="A385" t="s">
        <v>626</v>
      </c>
      <c r="B385">
        <v>384</v>
      </c>
      <c r="C385">
        <v>0</v>
      </c>
    </row>
    <row r="386" spans="1:3" x14ac:dyDescent="0.3">
      <c r="A386" t="s">
        <v>627</v>
      </c>
      <c r="B386">
        <v>385</v>
      </c>
      <c r="C386">
        <v>1</v>
      </c>
    </row>
    <row r="387" spans="1:3" x14ac:dyDescent="0.3">
      <c r="A387" t="s">
        <v>628</v>
      </c>
      <c r="B387">
        <v>386</v>
      </c>
      <c r="C387">
        <v>1</v>
      </c>
    </row>
    <row r="388" spans="1:3" x14ac:dyDescent="0.3">
      <c r="A388" t="s">
        <v>629</v>
      </c>
      <c r="B388">
        <v>387</v>
      </c>
      <c r="C388">
        <v>1</v>
      </c>
    </row>
    <row r="389" spans="1:3" x14ac:dyDescent="0.3">
      <c r="A389" t="s">
        <v>630</v>
      </c>
      <c r="B389">
        <v>388</v>
      </c>
      <c r="C389">
        <v>1</v>
      </c>
    </row>
    <row r="390" spans="1:3" x14ac:dyDescent="0.3">
      <c r="A390" t="s">
        <v>631</v>
      </c>
      <c r="B390">
        <v>389</v>
      </c>
      <c r="C390">
        <v>1</v>
      </c>
    </row>
    <row r="391" spans="1:3" x14ac:dyDescent="0.3">
      <c r="A391" t="s">
        <v>632</v>
      </c>
      <c r="B391">
        <v>390</v>
      </c>
      <c r="C391">
        <v>1</v>
      </c>
    </row>
    <row r="392" spans="1:3" x14ac:dyDescent="0.3">
      <c r="A392" t="s">
        <v>633</v>
      </c>
      <c r="B392">
        <v>391</v>
      </c>
      <c r="C392">
        <v>1</v>
      </c>
    </row>
    <row r="393" spans="1:3" x14ac:dyDescent="0.3">
      <c r="A393" t="s">
        <v>634</v>
      </c>
      <c r="B393">
        <v>392</v>
      </c>
      <c r="C393">
        <v>1</v>
      </c>
    </row>
    <row r="394" spans="1:3" x14ac:dyDescent="0.3">
      <c r="A394" t="s">
        <v>635</v>
      </c>
      <c r="B394">
        <v>393</v>
      </c>
      <c r="C394">
        <v>1</v>
      </c>
    </row>
    <row r="395" spans="1:3" x14ac:dyDescent="0.3">
      <c r="A395" t="s">
        <v>636</v>
      </c>
      <c r="B395">
        <v>394</v>
      </c>
      <c r="C395">
        <v>1</v>
      </c>
    </row>
    <row r="396" spans="1:3" x14ac:dyDescent="0.3">
      <c r="A396" t="s">
        <v>637</v>
      </c>
      <c r="B396">
        <v>395</v>
      </c>
      <c r="C396">
        <v>1</v>
      </c>
    </row>
    <row r="397" spans="1:3" x14ac:dyDescent="0.3">
      <c r="A397" t="s">
        <v>638</v>
      </c>
      <c r="B397">
        <v>396</v>
      </c>
      <c r="C397">
        <v>1</v>
      </c>
    </row>
    <row r="398" spans="1:3" x14ac:dyDescent="0.3">
      <c r="A398" t="s">
        <v>639</v>
      </c>
      <c r="B398">
        <v>397</v>
      </c>
      <c r="C398">
        <v>1</v>
      </c>
    </row>
    <row r="399" spans="1:3" x14ac:dyDescent="0.3">
      <c r="A399" t="s">
        <v>640</v>
      </c>
      <c r="B399">
        <v>398</v>
      </c>
      <c r="C399">
        <v>1</v>
      </c>
    </row>
    <row r="400" spans="1:3" x14ac:dyDescent="0.3">
      <c r="A400" t="s">
        <v>641</v>
      </c>
      <c r="B400">
        <v>399</v>
      </c>
      <c r="C400">
        <v>1</v>
      </c>
    </row>
    <row r="401" spans="1:3" x14ac:dyDescent="0.3">
      <c r="A401" t="s">
        <v>642</v>
      </c>
      <c r="B401">
        <v>400</v>
      </c>
      <c r="C401">
        <v>1</v>
      </c>
    </row>
    <row r="402" spans="1:3" x14ac:dyDescent="0.3">
      <c r="A402" t="s">
        <v>643</v>
      </c>
      <c r="B402">
        <v>401</v>
      </c>
      <c r="C402">
        <v>1</v>
      </c>
    </row>
    <row r="403" spans="1:3" x14ac:dyDescent="0.3">
      <c r="A403" t="s">
        <v>644</v>
      </c>
      <c r="B403">
        <v>402</v>
      </c>
      <c r="C403">
        <v>1</v>
      </c>
    </row>
    <row r="404" spans="1:3" x14ac:dyDescent="0.3">
      <c r="A404" t="s">
        <v>645</v>
      </c>
      <c r="B404">
        <v>403</v>
      </c>
      <c r="C404">
        <v>1</v>
      </c>
    </row>
    <row r="405" spans="1:3" x14ac:dyDescent="0.3">
      <c r="A405" t="s">
        <v>646</v>
      </c>
      <c r="B405">
        <v>404</v>
      </c>
      <c r="C405">
        <v>1</v>
      </c>
    </row>
    <row r="406" spans="1:3" x14ac:dyDescent="0.3">
      <c r="A406" t="s">
        <v>647</v>
      </c>
      <c r="B406">
        <v>405</v>
      </c>
      <c r="C406">
        <v>1</v>
      </c>
    </row>
    <row r="407" spans="1:3" x14ac:dyDescent="0.3">
      <c r="A407" t="s">
        <v>648</v>
      </c>
      <c r="B407">
        <v>406</v>
      </c>
      <c r="C407">
        <v>1</v>
      </c>
    </row>
    <row r="408" spans="1:3" x14ac:dyDescent="0.3">
      <c r="A408" t="s">
        <v>649</v>
      </c>
      <c r="B408">
        <v>407</v>
      </c>
      <c r="C408">
        <v>1</v>
      </c>
    </row>
    <row r="409" spans="1:3" x14ac:dyDescent="0.3">
      <c r="A409" t="s">
        <v>650</v>
      </c>
      <c r="B409">
        <v>408</v>
      </c>
      <c r="C409">
        <v>1</v>
      </c>
    </row>
    <row r="410" spans="1:3" x14ac:dyDescent="0.3">
      <c r="A410" t="s">
        <v>651</v>
      </c>
      <c r="B410">
        <v>409</v>
      </c>
      <c r="C410">
        <v>1</v>
      </c>
    </row>
    <row r="411" spans="1:3" x14ac:dyDescent="0.3">
      <c r="A411" t="s">
        <v>652</v>
      </c>
      <c r="B411">
        <v>410</v>
      </c>
      <c r="C411">
        <v>1</v>
      </c>
    </row>
    <row r="412" spans="1:3" x14ac:dyDescent="0.3">
      <c r="A412" t="s">
        <v>653</v>
      </c>
      <c r="B412">
        <v>411</v>
      </c>
      <c r="C412">
        <v>1</v>
      </c>
    </row>
    <row r="413" spans="1:3" x14ac:dyDescent="0.3">
      <c r="A413" t="s">
        <v>654</v>
      </c>
      <c r="B413">
        <v>412</v>
      </c>
      <c r="C413">
        <v>1</v>
      </c>
    </row>
    <row r="414" spans="1:3" x14ac:dyDescent="0.3">
      <c r="A414" t="s">
        <v>655</v>
      </c>
      <c r="B414">
        <v>413</v>
      </c>
      <c r="C414">
        <v>1</v>
      </c>
    </row>
    <row r="415" spans="1:3" x14ac:dyDescent="0.3">
      <c r="A415" t="s">
        <v>656</v>
      </c>
      <c r="B415">
        <v>414</v>
      </c>
      <c r="C415">
        <v>1</v>
      </c>
    </row>
    <row r="416" spans="1:3" x14ac:dyDescent="0.3">
      <c r="A416" t="s">
        <v>657</v>
      </c>
      <c r="B416">
        <v>415</v>
      </c>
      <c r="C416">
        <v>1</v>
      </c>
    </row>
    <row r="417" spans="1:3" x14ac:dyDescent="0.3">
      <c r="A417" t="s">
        <v>658</v>
      </c>
      <c r="B417">
        <v>416</v>
      </c>
      <c r="C417">
        <v>1</v>
      </c>
    </row>
    <row r="418" spans="1:3" x14ac:dyDescent="0.3">
      <c r="A418" t="s">
        <v>659</v>
      </c>
      <c r="B418">
        <v>417</v>
      </c>
      <c r="C418">
        <v>1</v>
      </c>
    </row>
    <row r="419" spans="1:3" x14ac:dyDescent="0.3">
      <c r="A419" t="s">
        <v>660</v>
      </c>
      <c r="B419">
        <v>418</v>
      </c>
      <c r="C419">
        <v>1</v>
      </c>
    </row>
    <row r="420" spans="1:3" x14ac:dyDescent="0.3">
      <c r="A420" t="s">
        <v>661</v>
      </c>
      <c r="B420">
        <v>419</v>
      </c>
      <c r="C420">
        <v>1</v>
      </c>
    </row>
    <row r="421" spans="1:3" x14ac:dyDescent="0.3">
      <c r="A421" t="s">
        <v>662</v>
      </c>
      <c r="B421">
        <v>420</v>
      </c>
      <c r="C421">
        <v>1</v>
      </c>
    </row>
    <row r="422" spans="1:3" x14ac:dyDescent="0.3">
      <c r="A422" t="s">
        <v>663</v>
      </c>
      <c r="B422">
        <v>421</v>
      </c>
      <c r="C422">
        <v>1</v>
      </c>
    </row>
    <row r="423" spans="1:3" x14ac:dyDescent="0.3">
      <c r="A423" t="s">
        <v>664</v>
      </c>
      <c r="B423">
        <v>422</v>
      </c>
      <c r="C423">
        <v>1</v>
      </c>
    </row>
    <row r="424" spans="1:3" x14ac:dyDescent="0.3">
      <c r="A424" t="s">
        <v>665</v>
      </c>
      <c r="B424">
        <v>423</v>
      </c>
      <c r="C424">
        <v>1</v>
      </c>
    </row>
    <row r="425" spans="1:3" x14ac:dyDescent="0.3">
      <c r="A425" t="s">
        <v>666</v>
      </c>
      <c r="B425">
        <v>424</v>
      </c>
      <c r="C425">
        <v>1</v>
      </c>
    </row>
    <row r="426" spans="1:3" x14ac:dyDescent="0.3">
      <c r="A426" t="s">
        <v>667</v>
      </c>
      <c r="B426">
        <v>425</v>
      </c>
      <c r="C426">
        <v>1</v>
      </c>
    </row>
    <row r="427" spans="1:3" x14ac:dyDescent="0.3">
      <c r="A427" t="s">
        <v>668</v>
      </c>
      <c r="B427">
        <v>426</v>
      </c>
      <c r="C427">
        <v>1</v>
      </c>
    </row>
    <row r="428" spans="1:3" x14ac:dyDescent="0.3">
      <c r="A428" t="s">
        <v>669</v>
      </c>
      <c r="B428">
        <v>427</v>
      </c>
      <c r="C428">
        <v>0</v>
      </c>
    </row>
    <row r="429" spans="1:3" x14ac:dyDescent="0.3">
      <c r="A429" t="s">
        <v>670</v>
      </c>
      <c r="B429">
        <v>428</v>
      </c>
      <c r="C429">
        <v>1</v>
      </c>
    </row>
    <row r="430" spans="1:3" x14ac:dyDescent="0.3">
      <c r="A430" t="s">
        <v>671</v>
      </c>
      <c r="B430">
        <v>429</v>
      </c>
      <c r="C430">
        <v>1</v>
      </c>
    </row>
    <row r="431" spans="1:3" x14ac:dyDescent="0.3">
      <c r="A431" t="s">
        <v>699</v>
      </c>
      <c r="B431">
        <v>430</v>
      </c>
      <c r="C431">
        <v>1</v>
      </c>
    </row>
    <row r="432" spans="1:3" x14ac:dyDescent="0.3">
      <c r="A432" t="s">
        <v>672</v>
      </c>
      <c r="B432">
        <v>431</v>
      </c>
      <c r="C432">
        <v>1</v>
      </c>
    </row>
    <row r="433" spans="1:3" x14ac:dyDescent="0.3">
      <c r="A433" t="s">
        <v>673</v>
      </c>
      <c r="B433">
        <v>432</v>
      </c>
      <c r="C433">
        <v>1</v>
      </c>
    </row>
    <row r="434" spans="1:3" x14ac:dyDescent="0.3">
      <c r="A434" t="s">
        <v>674</v>
      </c>
      <c r="B434">
        <v>433</v>
      </c>
      <c r="C434">
        <v>1</v>
      </c>
    </row>
    <row r="435" spans="1:3" x14ac:dyDescent="0.3">
      <c r="A435" t="s">
        <v>675</v>
      </c>
      <c r="B435">
        <v>434</v>
      </c>
      <c r="C435">
        <v>1</v>
      </c>
    </row>
    <row r="436" spans="1:3" x14ac:dyDescent="0.3">
      <c r="A436" t="s">
        <v>676</v>
      </c>
      <c r="B436">
        <v>435</v>
      </c>
      <c r="C436">
        <v>1</v>
      </c>
    </row>
    <row r="437" spans="1:3" x14ac:dyDescent="0.3">
      <c r="A437" t="s">
        <v>677</v>
      </c>
      <c r="B437">
        <v>436</v>
      </c>
      <c r="C437">
        <v>1</v>
      </c>
    </row>
    <row r="438" spans="1:3" x14ac:dyDescent="0.3">
      <c r="A438" t="s">
        <v>678</v>
      </c>
      <c r="B438">
        <v>437</v>
      </c>
      <c r="C438">
        <v>1</v>
      </c>
    </row>
    <row r="439" spans="1:3" x14ac:dyDescent="0.3">
      <c r="A439" t="s">
        <v>679</v>
      </c>
      <c r="B439">
        <v>438</v>
      </c>
      <c r="C439">
        <v>1</v>
      </c>
    </row>
    <row r="440" spans="1:3" x14ac:dyDescent="0.3">
      <c r="A440" t="s">
        <v>680</v>
      </c>
      <c r="B440">
        <v>439</v>
      </c>
      <c r="C440">
        <v>1</v>
      </c>
    </row>
    <row r="441" spans="1:3" x14ac:dyDescent="0.3">
      <c r="A441" t="s">
        <v>681</v>
      </c>
      <c r="B441">
        <v>440</v>
      </c>
      <c r="C441">
        <v>1</v>
      </c>
    </row>
    <row r="442" spans="1:3" x14ac:dyDescent="0.3">
      <c r="A442" t="s">
        <v>682</v>
      </c>
      <c r="B442">
        <v>441</v>
      </c>
      <c r="C442">
        <v>1</v>
      </c>
    </row>
    <row r="443" spans="1:3" x14ac:dyDescent="0.3">
      <c r="A443" t="s">
        <v>683</v>
      </c>
      <c r="B443">
        <v>442</v>
      </c>
      <c r="C443">
        <v>1</v>
      </c>
    </row>
    <row r="444" spans="1:3" x14ac:dyDescent="0.3">
      <c r="A444" t="s">
        <v>684</v>
      </c>
      <c r="B444">
        <v>443</v>
      </c>
      <c r="C444">
        <v>1</v>
      </c>
    </row>
    <row r="445" spans="1:3" x14ac:dyDescent="0.3">
      <c r="A445" t="s">
        <v>685</v>
      </c>
      <c r="B445">
        <v>444</v>
      </c>
      <c r="C445">
        <v>1</v>
      </c>
    </row>
    <row r="446" spans="1:3" x14ac:dyDescent="0.3">
      <c r="A446" t="s">
        <v>686</v>
      </c>
      <c r="B446">
        <v>445</v>
      </c>
      <c r="C446">
        <v>1</v>
      </c>
    </row>
    <row r="447" spans="1:3" x14ac:dyDescent="0.3">
      <c r="A447" t="s">
        <v>687</v>
      </c>
      <c r="B447">
        <v>446</v>
      </c>
      <c r="C447">
        <v>1</v>
      </c>
    </row>
    <row r="448" spans="1:3" x14ac:dyDescent="0.3">
      <c r="A448" t="s">
        <v>688</v>
      </c>
      <c r="B448">
        <v>447</v>
      </c>
      <c r="C448">
        <v>1</v>
      </c>
    </row>
    <row r="449" spans="1:3" x14ac:dyDescent="0.3">
      <c r="A449" t="s">
        <v>689</v>
      </c>
      <c r="B449">
        <v>448</v>
      </c>
      <c r="C449">
        <v>1</v>
      </c>
    </row>
    <row r="450" spans="1:3" x14ac:dyDescent="0.3">
      <c r="A450" t="s">
        <v>690</v>
      </c>
      <c r="B450">
        <v>449</v>
      </c>
      <c r="C450">
        <v>1</v>
      </c>
    </row>
    <row r="451" spans="1:3" x14ac:dyDescent="0.3">
      <c r="A451" t="s">
        <v>691</v>
      </c>
      <c r="B451">
        <v>450</v>
      </c>
      <c r="C451">
        <v>1</v>
      </c>
    </row>
    <row r="452" spans="1:3" x14ac:dyDescent="0.3">
      <c r="A452" t="s">
        <v>692</v>
      </c>
      <c r="B452">
        <v>451</v>
      </c>
      <c r="C452">
        <v>1</v>
      </c>
    </row>
    <row r="453" spans="1:3" x14ac:dyDescent="0.3">
      <c r="A453" t="s">
        <v>693</v>
      </c>
      <c r="B453">
        <v>452</v>
      </c>
      <c r="C453">
        <v>1</v>
      </c>
    </row>
    <row r="454" spans="1:3" x14ac:dyDescent="0.3">
      <c r="A454" t="s">
        <v>694</v>
      </c>
      <c r="B454">
        <v>453</v>
      </c>
      <c r="C454">
        <v>1</v>
      </c>
    </row>
    <row r="455" spans="1:3" x14ac:dyDescent="0.3">
      <c r="A455" t="s">
        <v>695</v>
      </c>
      <c r="B455">
        <v>454</v>
      </c>
      <c r="C455">
        <v>1</v>
      </c>
    </row>
    <row r="456" spans="1:3" x14ac:dyDescent="0.3">
      <c r="A456" t="s">
        <v>696</v>
      </c>
      <c r="B456">
        <v>455</v>
      </c>
      <c r="C456">
        <v>1</v>
      </c>
    </row>
    <row r="457" spans="1:3" x14ac:dyDescent="0.3">
      <c r="A457" t="s">
        <v>697</v>
      </c>
      <c r="B457">
        <v>456</v>
      </c>
      <c r="C457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16165-71FC-4A90-BD29-3202EDB3080E}">
  <dimension ref="A1:AX55"/>
  <sheetViews>
    <sheetView zoomScale="65" zoomScaleNormal="65" workbookViewId="0">
      <pane xSplit="2" ySplit="1" topLeftCell="Q35" activePane="bottomRight" state="frozen"/>
      <selection pane="topRight" activeCell="C1" sqref="C1"/>
      <selection pane="bottomLeft" activeCell="A2" sqref="A2"/>
      <selection pane="bottomRight" activeCell="AP2" sqref="AP2:AR53"/>
    </sheetView>
  </sheetViews>
  <sheetFormatPr defaultRowHeight="14.4" x14ac:dyDescent="0.3"/>
  <cols>
    <col min="1" max="1" width="10.109375" bestFit="1" customWidth="1"/>
    <col min="4" max="4" width="12" bestFit="1" customWidth="1"/>
    <col min="5" max="15" width="12" customWidth="1"/>
    <col min="16" max="16" width="12.33203125" bestFit="1" customWidth="1"/>
    <col min="17" max="27" width="12.33203125" customWidth="1"/>
    <col min="28" max="28" width="12.33203125" bestFit="1" customWidth="1"/>
  </cols>
  <sheetData>
    <row r="1" spans="1:50" ht="72" x14ac:dyDescent="0.3">
      <c r="A1" t="s">
        <v>147</v>
      </c>
      <c r="B1" s="1" t="s">
        <v>180</v>
      </c>
      <c r="C1" s="12" t="s">
        <v>710</v>
      </c>
      <c r="D1" s="12" t="s">
        <v>711</v>
      </c>
      <c r="E1" s="12" t="s">
        <v>712</v>
      </c>
      <c r="F1" s="12" t="s">
        <v>713</v>
      </c>
      <c r="G1" s="12" t="s">
        <v>714</v>
      </c>
      <c r="H1" s="12" t="s">
        <v>715</v>
      </c>
      <c r="I1" s="12" t="s">
        <v>716</v>
      </c>
      <c r="J1" s="12" t="s">
        <v>717</v>
      </c>
      <c r="K1" s="12" t="s">
        <v>718</v>
      </c>
      <c r="L1" s="12" t="s">
        <v>719</v>
      </c>
      <c r="M1" s="12" t="s">
        <v>720</v>
      </c>
      <c r="N1" s="12" t="s">
        <v>721</v>
      </c>
      <c r="O1" s="12" t="s">
        <v>750</v>
      </c>
      <c r="P1" s="12" t="s">
        <v>749</v>
      </c>
      <c r="Q1" s="12" t="s">
        <v>748</v>
      </c>
      <c r="R1" s="12" t="s">
        <v>747</v>
      </c>
      <c r="S1" s="12" t="s">
        <v>746</v>
      </c>
      <c r="T1" s="12" t="s">
        <v>745</v>
      </c>
      <c r="U1" s="12" t="s">
        <v>744</v>
      </c>
      <c r="V1" s="12" t="s">
        <v>743</v>
      </c>
      <c r="W1" s="12" t="s">
        <v>742</v>
      </c>
      <c r="X1" s="12" t="s">
        <v>741</v>
      </c>
      <c r="Y1" s="12" t="s">
        <v>740</v>
      </c>
      <c r="Z1" s="12" t="s">
        <v>739</v>
      </c>
      <c r="AA1" s="12" t="s">
        <v>738</v>
      </c>
      <c r="AB1" s="12" t="s">
        <v>737</v>
      </c>
      <c r="AC1" s="12" t="s">
        <v>736</v>
      </c>
      <c r="AD1" s="12" t="s">
        <v>822</v>
      </c>
      <c r="AE1" s="12" t="s">
        <v>735</v>
      </c>
      <c r="AF1" s="12" t="s">
        <v>734</v>
      </c>
      <c r="AG1" s="12" t="s">
        <v>733</v>
      </c>
      <c r="AH1" s="12" t="s">
        <v>732</v>
      </c>
      <c r="AI1" s="12" t="s">
        <v>731</v>
      </c>
      <c r="AJ1" s="12" t="s">
        <v>730</v>
      </c>
      <c r="AK1" s="12" t="s">
        <v>729</v>
      </c>
      <c r="AL1" s="12" t="s">
        <v>728</v>
      </c>
      <c r="AM1" s="12" t="s">
        <v>727</v>
      </c>
      <c r="AN1" s="12" t="s">
        <v>726</v>
      </c>
      <c r="AO1" s="12" t="s">
        <v>725</v>
      </c>
      <c r="AP1" s="12" t="s">
        <v>724</v>
      </c>
      <c r="AQ1" s="12" t="s">
        <v>723</v>
      </c>
      <c r="AR1" s="12" t="s">
        <v>722</v>
      </c>
      <c r="AS1" s="12"/>
      <c r="AT1" s="12"/>
      <c r="AU1" s="12"/>
      <c r="AV1" s="12"/>
      <c r="AW1" s="12"/>
      <c r="AX1" s="12"/>
    </row>
    <row r="2" spans="1:50" x14ac:dyDescent="0.3">
      <c r="A2" t="s">
        <v>12</v>
      </c>
      <c r="B2">
        <v>1</v>
      </c>
      <c r="C2">
        <v>1469138</v>
      </c>
      <c r="D2">
        <v>1473857</v>
      </c>
      <c r="E2">
        <v>1488046</v>
      </c>
      <c r="F2">
        <v>1500554</v>
      </c>
      <c r="G2">
        <v>1506458</v>
      </c>
      <c r="H2">
        <v>1511927</v>
      </c>
      <c r="I2">
        <v>1507214</v>
      </c>
      <c r="J2">
        <v>1514929</v>
      </c>
      <c r="K2">
        <v>1513014</v>
      </c>
      <c r="L2">
        <v>1515750</v>
      </c>
      <c r="M2">
        <v>1522263</v>
      </c>
      <c r="N2">
        <v>1528689</v>
      </c>
      <c r="O2">
        <v>1495237</v>
      </c>
      <c r="P2">
        <v>1503999</v>
      </c>
      <c r="Q2">
        <v>1512973</v>
      </c>
      <c r="R2">
        <v>1526229</v>
      </c>
      <c r="S2">
        <v>1534835</v>
      </c>
      <c r="T2">
        <v>1538811</v>
      </c>
      <c r="U2">
        <v>1537970</v>
      </c>
      <c r="V2">
        <v>1540802</v>
      </c>
      <c r="W2">
        <v>1539132</v>
      </c>
      <c r="X2">
        <v>1545174</v>
      </c>
      <c r="Y2">
        <v>1552651</v>
      </c>
      <c r="Z2">
        <v>1558192</v>
      </c>
      <c r="AA2">
        <v>1525260</v>
      </c>
      <c r="AB2">
        <v>1533211</v>
      </c>
      <c r="AC2">
        <v>1542682</v>
      </c>
      <c r="AD2">
        <v>1559054</v>
      </c>
      <c r="AE2">
        <v>1559897</v>
      </c>
      <c r="AF2">
        <v>1561222</v>
      </c>
      <c r="AG2">
        <v>1559416</v>
      </c>
      <c r="AH2">
        <v>1562100</v>
      </c>
      <c r="AI2">
        <v>1563900</v>
      </c>
      <c r="AJ2">
        <v>1562147</v>
      </c>
      <c r="AK2">
        <v>1568093</v>
      </c>
      <c r="AL2">
        <v>1569524</v>
      </c>
      <c r="AM2">
        <v>1543231</v>
      </c>
      <c r="AN2">
        <v>1554719</v>
      </c>
      <c r="AO2">
        <v>1564899</v>
      </c>
      <c r="AP2">
        <v>1570536</v>
      </c>
      <c r="AQ2">
        <v>1575685</v>
      </c>
      <c r="AR2">
        <v>1581932</v>
      </c>
    </row>
    <row r="3" spans="1:50" x14ac:dyDescent="0.3">
      <c r="A3" t="s">
        <v>11</v>
      </c>
      <c r="B3">
        <v>2</v>
      </c>
      <c r="C3">
        <v>234219</v>
      </c>
      <c r="D3">
        <v>237367</v>
      </c>
      <c r="E3">
        <v>239801</v>
      </c>
      <c r="F3">
        <v>244780</v>
      </c>
      <c r="G3">
        <v>257575</v>
      </c>
      <c r="H3">
        <v>271816</v>
      </c>
      <c r="I3">
        <v>282526</v>
      </c>
      <c r="J3">
        <v>279549</v>
      </c>
      <c r="K3">
        <v>265534</v>
      </c>
      <c r="L3">
        <v>249783</v>
      </c>
      <c r="M3">
        <v>240326</v>
      </c>
      <c r="N3">
        <v>238265</v>
      </c>
      <c r="O3">
        <v>237695</v>
      </c>
      <c r="P3">
        <v>240792</v>
      </c>
      <c r="Q3">
        <v>243014</v>
      </c>
      <c r="R3">
        <v>247294</v>
      </c>
      <c r="S3">
        <v>259754</v>
      </c>
      <c r="T3">
        <v>274101</v>
      </c>
      <c r="U3">
        <v>285617</v>
      </c>
      <c r="V3">
        <v>280782</v>
      </c>
      <c r="W3">
        <v>267319</v>
      </c>
      <c r="X3">
        <v>250084</v>
      </c>
      <c r="Y3">
        <v>239692</v>
      </c>
      <c r="Z3">
        <v>237144</v>
      </c>
      <c r="AA3">
        <v>234954</v>
      </c>
      <c r="AB3">
        <v>238226</v>
      </c>
      <c r="AC3">
        <v>239658</v>
      </c>
      <c r="AD3">
        <v>244256</v>
      </c>
      <c r="AE3">
        <v>255148</v>
      </c>
      <c r="AF3">
        <v>267940</v>
      </c>
      <c r="AG3">
        <v>279379</v>
      </c>
      <c r="AH3">
        <v>274878</v>
      </c>
      <c r="AI3">
        <v>259451</v>
      </c>
      <c r="AJ3">
        <v>243506</v>
      </c>
      <c r="AK3">
        <v>233593</v>
      </c>
      <c r="AL3">
        <v>232069</v>
      </c>
      <c r="AM3">
        <v>227914</v>
      </c>
      <c r="AN3">
        <v>233339</v>
      </c>
      <c r="AO3">
        <v>234403</v>
      </c>
      <c r="AP3">
        <v>237820</v>
      </c>
      <c r="AQ3">
        <v>250387</v>
      </c>
      <c r="AR3">
        <v>266852</v>
      </c>
    </row>
    <row r="4" spans="1:50" x14ac:dyDescent="0.3">
      <c r="A4" t="s">
        <v>13</v>
      </c>
      <c r="B4">
        <v>3</v>
      </c>
      <c r="C4">
        <v>2123793</v>
      </c>
      <c r="D4">
        <v>2134504</v>
      </c>
      <c r="E4">
        <v>2144099</v>
      </c>
      <c r="F4">
        <v>2142151</v>
      </c>
      <c r="G4">
        <v>2140301</v>
      </c>
      <c r="H4">
        <v>2132052</v>
      </c>
      <c r="I4">
        <v>2116708</v>
      </c>
      <c r="J4">
        <v>2136693</v>
      </c>
      <c r="K4">
        <v>2142683</v>
      </c>
      <c r="L4">
        <v>2177789</v>
      </c>
      <c r="M4">
        <v>2215440</v>
      </c>
      <c r="N4">
        <v>2231838</v>
      </c>
      <c r="O4">
        <v>2188369</v>
      </c>
      <c r="P4">
        <v>2201143</v>
      </c>
      <c r="Q4">
        <v>2207494</v>
      </c>
      <c r="R4">
        <v>2209619</v>
      </c>
      <c r="S4">
        <v>2208327</v>
      </c>
      <c r="T4">
        <v>2199500</v>
      </c>
      <c r="U4">
        <v>2195611</v>
      </c>
      <c r="V4">
        <v>2211490</v>
      </c>
      <c r="W4">
        <v>2219018</v>
      </c>
      <c r="X4">
        <v>2258946</v>
      </c>
      <c r="Y4">
        <v>2291003</v>
      </c>
      <c r="Z4">
        <v>2303907</v>
      </c>
      <c r="AA4">
        <v>2258128</v>
      </c>
      <c r="AB4">
        <v>2272703</v>
      </c>
      <c r="AC4">
        <v>2280683</v>
      </c>
      <c r="AD4">
        <v>2287060</v>
      </c>
      <c r="AE4">
        <v>2279433</v>
      </c>
      <c r="AF4">
        <v>2266271</v>
      </c>
      <c r="AG4">
        <v>2266317</v>
      </c>
      <c r="AH4">
        <v>2282747</v>
      </c>
      <c r="AI4">
        <v>2297850</v>
      </c>
      <c r="AJ4">
        <v>2327001</v>
      </c>
      <c r="AK4">
        <v>2351956</v>
      </c>
      <c r="AL4">
        <v>2362086</v>
      </c>
      <c r="AM4">
        <v>2323719</v>
      </c>
      <c r="AN4">
        <v>2336045</v>
      </c>
      <c r="AO4">
        <v>2345836</v>
      </c>
      <c r="AP4">
        <v>2349010</v>
      </c>
      <c r="AQ4">
        <v>2343132</v>
      </c>
      <c r="AR4">
        <v>2338847</v>
      </c>
    </row>
    <row r="5" spans="1:50" x14ac:dyDescent="0.3">
      <c r="A5" t="s">
        <v>14</v>
      </c>
      <c r="B5">
        <v>4</v>
      </c>
      <c r="C5">
        <v>931081</v>
      </c>
      <c r="D5">
        <v>936276</v>
      </c>
      <c r="E5">
        <v>944822</v>
      </c>
      <c r="F5">
        <v>953398</v>
      </c>
      <c r="G5">
        <v>960658</v>
      </c>
      <c r="H5">
        <v>961602</v>
      </c>
      <c r="I5">
        <v>957837</v>
      </c>
      <c r="J5">
        <v>963248</v>
      </c>
      <c r="K5">
        <v>965797</v>
      </c>
      <c r="L5">
        <v>967997</v>
      </c>
      <c r="M5">
        <v>971021</v>
      </c>
      <c r="N5">
        <v>974288</v>
      </c>
      <c r="O5">
        <v>952294</v>
      </c>
      <c r="P5">
        <v>959871</v>
      </c>
      <c r="Q5">
        <v>961052</v>
      </c>
      <c r="R5">
        <v>973128</v>
      </c>
      <c r="S5">
        <v>981136</v>
      </c>
      <c r="T5">
        <v>982889</v>
      </c>
      <c r="U5">
        <v>980687</v>
      </c>
      <c r="V5">
        <v>986663</v>
      </c>
      <c r="W5">
        <v>990090</v>
      </c>
      <c r="X5">
        <v>989459</v>
      </c>
      <c r="Y5">
        <v>992534</v>
      </c>
      <c r="Z5">
        <v>994976</v>
      </c>
      <c r="AA5">
        <v>970861</v>
      </c>
      <c r="AB5">
        <v>978325</v>
      </c>
      <c r="AC5">
        <v>985324</v>
      </c>
      <c r="AD5">
        <v>993194</v>
      </c>
      <c r="AE5">
        <v>995874</v>
      </c>
      <c r="AF5">
        <v>996642</v>
      </c>
      <c r="AG5">
        <v>995418</v>
      </c>
      <c r="AH5">
        <v>998709</v>
      </c>
      <c r="AI5">
        <v>1003564</v>
      </c>
      <c r="AJ5">
        <v>1003512</v>
      </c>
      <c r="AK5">
        <v>1003696</v>
      </c>
      <c r="AL5">
        <v>1002748</v>
      </c>
      <c r="AM5">
        <v>982617</v>
      </c>
      <c r="AN5">
        <v>990807</v>
      </c>
      <c r="AO5">
        <v>997715</v>
      </c>
      <c r="AP5">
        <v>1003312</v>
      </c>
      <c r="AQ5">
        <v>1007189</v>
      </c>
      <c r="AR5">
        <v>1008365</v>
      </c>
    </row>
    <row r="6" spans="1:50" x14ac:dyDescent="0.3">
      <c r="A6" t="s">
        <v>15</v>
      </c>
      <c r="B6">
        <v>5</v>
      </c>
      <c r="C6">
        <v>13089550</v>
      </c>
      <c r="D6">
        <v>13163023</v>
      </c>
      <c r="E6">
        <v>13225832</v>
      </c>
      <c r="F6">
        <v>13363334</v>
      </c>
      <c r="G6">
        <v>13496554</v>
      </c>
      <c r="H6">
        <v>13545086</v>
      </c>
      <c r="I6">
        <v>13568945</v>
      </c>
      <c r="J6">
        <v>13678811</v>
      </c>
      <c r="K6">
        <v>13669619</v>
      </c>
      <c r="L6">
        <v>13715249</v>
      </c>
      <c r="M6">
        <v>13753209</v>
      </c>
      <c r="N6">
        <v>13751314</v>
      </c>
      <c r="O6">
        <v>13468411</v>
      </c>
      <c r="P6">
        <v>13548857</v>
      </c>
      <c r="Q6">
        <v>13621962</v>
      </c>
      <c r="R6">
        <v>13752802</v>
      </c>
      <c r="S6">
        <v>13875181</v>
      </c>
      <c r="T6">
        <v>13924517</v>
      </c>
      <c r="U6">
        <v>14054045</v>
      </c>
      <c r="V6">
        <v>14112896</v>
      </c>
      <c r="W6">
        <v>14091508</v>
      </c>
      <c r="X6">
        <v>14174971</v>
      </c>
      <c r="Y6">
        <v>14188956</v>
      </c>
      <c r="Z6">
        <v>14183917</v>
      </c>
      <c r="AA6">
        <v>13914002</v>
      </c>
      <c r="AB6">
        <v>14007676</v>
      </c>
      <c r="AC6">
        <v>13992792</v>
      </c>
      <c r="AD6">
        <v>14223412</v>
      </c>
      <c r="AE6">
        <v>14299040</v>
      </c>
      <c r="AF6">
        <v>14300544</v>
      </c>
      <c r="AG6">
        <v>14406028</v>
      </c>
      <c r="AH6">
        <v>14445762</v>
      </c>
      <c r="AI6">
        <v>14436973</v>
      </c>
      <c r="AJ6">
        <v>14479494</v>
      </c>
      <c r="AK6">
        <v>14494664</v>
      </c>
      <c r="AL6">
        <v>14459910</v>
      </c>
      <c r="AM6">
        <v>14116611</v>
      </c>
      <c r="AN6">
        <v>14234231</v>
      </c>
      <c r="AO6">
        <v>14291285</v>
      </c>
      <c r="AP6">
        <v>14421576</v>
      </c>
      <c r="AQ6">
        <v>14572842</v>
      </c>
      <c r="AR6">
        <v>14632884</v>
      </c>
    </row>
    <row r="7" spans="1:50" x14ac:dyDescent="0.3">
      <c r="A7" t="s">
        <v>16</v>
      </c>
      <c r="B7">
        <v>6</v>
      </c>
      <c r="C7">
        <v>1963365</v>
      </c>
      <c r="D7">
        <v>1968408</v>
      </c>
      <c r="E7">
        <v>1982991</v>
      </c>
      <c r="F7">
        <v>1999150</v>
      </c>
      <c r="G7">
        <v>2008941</v>
      </c>
      <c r="H7">
        <v>2046219</v>
      </c>
      <c r="I7">
        <v>2061129</v>
      </c>
      <c r="J7">
        <v>2072829</v>
      </c>
      <c r="K7">
        <v>2052992</v>
      </c>
      <c r="L7">
        <v>2055029</v>
      </c>
      <c r="M7">
        <v>2056190</v>
      </c>
      <c r="N7">
        <v>2082774</v>
      </c>
      <c r="O7">
        <v>2046651</v>
      </c>
      <c r="P7">
        <v>2053431</v>
      </c>
      <c r="Q7">
        <v>2061730</v>
      </c>
      <c r="R7">
        <v>2073694</v>
      </c>
      <c r="S7">
        <v>2077771</v>
      </c>
      <c r="T7">
        <v>2115240</v>
      </c>
      <c r="U7">
        <v>2131929</v>
      </c>
      <c r="V7">
        <v>2133104</v>
      </c>
      <c r="W7">
        <v>2112624</v>
      </c>
      <c r="X7">
        <v>2112667</v>
      </c>
      <c r="Y7">
        <v>2116229</v>
      </c>
      <c r="Z7">
        <v>2136256</v>
      </c>
      <c r="AA7">
        <v>2096935</v>
      </c>
      <c r="AB7">
        <v>2101763</v>
      </c>
      <c r="AC7">
        <v>2110964</v>
      </c>
      <c r="AD7">
        <v>2124854</v>
      </c>
      <c r="AE7">
        <v>2123828</v>
      </c>
      <c r="AF7">
        <v>2163885</v>
      </c>
      <c r="AG7">
        <v>2185053</v>
      </c>
      <c r="AH7">
        <v>2185886</v>
      </c>
      <c r="AI7">
        <v>2165810</v>
      </c>
      <c r="AJ7">
        <v>2161810</v>
      </c>
      <c r="AK7">
        <v>2162403</v>
      </c>
      <c r="AL7">
        <v>2178300</v>
      </c>
      <c r="AM7">
        <v>2140615</v>
      </c>
      <c r="AN7">
        <v>2148644</v>
      </c>
      <c r="AO7">
        <v>2162140</v>
      </c>
      <c r="AP7">
        <v>2173095</v>
      </c>
      <c r="AQ7">
        <v>2175461</v>
      </c>
      <c r="AR7">
        <v>2222481</v>
      </c>
    </row>
    <row r="8" spans="1:50" x14ac:dyDescent="0.3">
      <c r="A8" t="s">
        <v>17</v>
      </c>
      <c r="B8">
        <v>7</v>
      </c>
      <c r="C8">
        <v>1383441</v>
      </c>
      <c r="D8">
        <v>1376509</v>
      </c>
      <c r="E8">
        <v>1386118</v>
      </c>
      <c r="F8">
        <v>1410115</v>
      </c>
      <c r="G8">
        <v>1426129</v>
      </c>
      <c r="H8">
        <v>1439374</v>
      </c>
      <c r="I8">
        <v>1434190</v>
      </c>
      <c r="J8">
        <v>1428854</v>
      </c>
      <c r="K8">
        <v>1425562</v>
      </c>
      <c r="L8">
        <v>1428936</v>
      </c>
      <c r="M8">
        <v>1435068</v>
      </c>
      <c r="N8">
        <v>1438744</v>
      </c>
      <c r="O8">
        <v>1399570</v>
      </c>
      <c r="P8">
        <v>1392061</v>
      </c>
      <c r="Q8">
        <v>1400153</v>
      </c>
      <c r="R8">
        <v>1417979</v>
      </c>
      <c r="S8">
        <v>1438961</v>
      </c>
      <c r="T8">
        <v>1454619</v>
      </c>
      <c r="U8">
        <v>1441076</v>
      </c>
      <c r="V8">
        <v>1435427</v>
      </c>
      <c r="W8">
        <v>1431690</v>
      </c>
      <c r="X8">
        <v>1439553</v>
      </c>
      <c r="Y8">
        <v>1443859</v>
      </c>
      <c r="Z8">
        <v>1445790</v>
      </c>
      <c r="AA8">
        <v>1405815</v>
      </c>
      <c r="AB8">
        <v>1401657</v>
      </c>
      <c r="AC8">
        <v>1411853</v>
      </c>
      <c r="AD8">
        <v>1425520</v>
      </c>
      <c r="AE8">
        <v>1440815</v>
      </c>
      <c r="AF8">
        <v>1457450</v>
      </c>
      <c r="AG8">
        <v>1452351</v>
      </c>
      <c r="AH8">
        <v>1446270</v>
      </c>
      <c r="AI8">
        <v>1441859</v>
      </c>
      <c r="AJ8">
        <v>1444189</v>
      </c>
      <c r="AK8">
        <v>1448791</v>
      </c>
      <c r="AL8">
        <v>1449677</v>
      </c>
      <c r="AM8">
        <v>1415287</v>
      </c>
      <c r="AN8">
        <v>1408209</v>
      </c>
      <c r="AO8">
        <v>1415641</v>
      </c>
      <c r="AP8">
        <v>1431234</v>
      </c>
      <c r="AQ8">
        <v>1448704</v>
      </c>
      <c r="AR8">
        <v>1468679</v>
      </c>
    </row>
    <row r="9" spans="1:50" x14ac:dyDescent="0.3">
      <c r="A9" t="s">
        <v>18</v>
      </c>
      <c r="B9">
        <v>8</v>
      </c>
      <c r="C9">
        <v>348393</v>
      </c>
      <c r="D9">
        <v>346641</v>
      </c>
      <c r="E9">
        <v>350338</v>
      </c>
      <c r="F9">
        <v>356640</v>
      </c>
      <c r="G9">
        <v>363333</v>
      </c>
      <c r="H9">
        <v>368690</v>
      </c>
      <c r="I9">
        <v>369511</v>
      </c>
      <c r="J9">
        <v>369813</v>
      </c>
      <c r="K9">
        <v>365504</v>
      </c>
      <c r="L9">
        <v>366352</v>
      </c>
      <c r="M9">
        <v>370824</v>
      </c>
      <c r="N9">
        <v>371426</v>
      </c>
      <c r="O9">
        <v>358253</v>
      </c>
      <c r="P9">
        <v>357660</v>
      </c>
      <c r="Q9">
        <v>359565</v>
      </c>
      <c r="R9">
        <v>365494</v>
      </c>
      <c r="S9">
        <v>373023</v>
      </c>
      <c r="T9">
        <v>378107</v>
      </c>
      <c r="U9">
        <v>380984</v>
      </c>
      <c r="V9">
        <v>379290</v>
      </c>
      <c r="W9">
        <v>375262</v>
      </c>
      <c r="X9">
        <v>375031</v>
      </c>
      <c r="Y9">
        <v>379298</v>
      </c>
      <c r="Z9">
        <v>379003</v>
      </c>
      <c r="AA9">
        <v>364560</v>
      </c>
      <c r="AB9">
        <v>364031</v>
      </c>
      <c r="AC9">
        <v>367287</v>
      </c>
      <c r="AD9">
        <v>372822</v>
      </c>
      <c r="AE9">
        <v>376271</v>
      </c>
      <c r="AF9">
        <v>382678</v>
      </c>
      <c r="AG9">
        <v>385008</v>
      </c>
      <c r="AH9">
        <v>383587</v>
      </c>
      <c r="AI9">
        <v>378831</v>
      </c>
      <c r="AJ9">
        <v>378147</v>
      </c>
      <c r="AK9">
        <v>380082</v>
      </c>
      <c r="AL9">
        <v>379036</v>
      </c>
      <c r="AM9">
        <v>369047</v>
      </c>
      <c r="AN9">
        <v>368870</v>
      </c>
      <c r="AO9">
        <v>369897</v>
      </c>
      <c r="AP9">
        <v>375181</v>
      </c>
      <c r="AQ9">
        <v>378330</v>
      </c>
      <c r="AR9">
        <v>386147</v>
      </c>
    </row>
    <row r="10" spans="1:50" x14ac:dyDescent="0.3">
      <c r="A10" t="s">
        <v>91</v>
      </c>
      <c r="B10">
        <v>9</v>
      </c>
      <c r="C10">
        <v>481926</v>
      </c>
      <c r="D10">
        <v>486161</v>
      </c>
      <c r="E10">
        <v>489429</v>
      </c>
      <c r="F10">
        <v>495827</v>
      </c>
      <c r="G10">
        <v>497210</v>
      </c>
      <c r="H10">
        <v>498135</v>
      </c>
      <c r="I10">
        <v>495570</v>
      </c>
      <c r="J10">
        <v>493665</v>
      </c>
      <c r="K10">
        <v>498069</v>
      </c>
      <c r="L10">
        <v>500717</v>
      </c>
      <c r="M10">
        <v>502503</v>
      </c>
      <c r="N10">
        <v>501668</v>
      </c>
      <c r="O10">
        <v>493591</v>
      </c>
      <c r="P10">
        <v>496949</v>
      </c>
      <c r="Q10">
        <v>499054</v>
      </c>
      <c r="R10">
        <v>503409</v>
      </c>
      <c r="S10">
        <v>505199</v>
      </c>
      <c r="T10">
        <v>506410</v>
      </c>
      <c r="U10">
        <v>508461</v>
      </c>
      <c r="V10">
        <v>506590</v>
      </c>
      <c r="W10">
        <v>508887</v>
      </c>
      <c r="X10">
        <v>516663</v>
      </c>
      <c r="Y10">
        <v>517669</v>
      </c>
      <c r="Z10">
        <v>518406</v>
      </c>
      <c r="AA10">
        <v>505963</v>
      </c>
      <c r="AB10">
        <v>511088</v>
      </c>
      <c r="AC10">
        <v>513463</v>
      </c>
      <c r="AD10">
        <v>521039</v>
      </c>
      <c r="AE10">
        <v>519038</v>
      </c>
      <c r="AF10">
        <v>518509</v>
      </c>
      <c r="AG10">
        <v>517490</v>
      </c>
      <c r="AH10">
        <v>515743</v>
      </c>
      <c r="AI10">
        <v>518864</v>
      </c>
      <c r="AJ10">
        <v>521619</v>
      </c>
      <c r="AK10">
        <v>522469</v>
      </c>
      <c r="AL10">
        <v>520559</v>
      </c>
      <c r="AM10">
        <v>510236</v>
      </c>
      <c r="AN10">
        <v>515681</v>
      </c>
      <c r="AO10">
        <v>520016</v>
      </c>
      <c r="AP10">
        <v>524964</v>
      </c>
      <c r="AQ10">
        <v>525861</v>
      </c>
      <c r="AR10">
        <v>527202</v>
      </c>
    </row>
    <row r="11" spans="1:50" x14ac:dyDescent="0.3">
      <c r="A11" t="s">
        <v>19</v>
      </c>
      <c r="B11">
        <v>10</v>
      </c>
      <c r="C11">
        <v>6574713</v>
      </c>
      <c r="D11">
        <v>6632736</v>
      </c>
      <c r="E11">
        <v>6685137</v>
      </c>
      <c r="F11">
        <v>6720183</v>
      </c>
      <c r="G11">
        <v>6728288</v>
      </c>
      <c r="H11">
        <v>6701692</v>
      </c>
      <c r="I11">
        <v>6662399</v>
      </c>
      <c r="J11">
        <v>6699932</v>
      </c>
      <c r="K11">
        <v>6712099</v>
      </c>
      <c r="L11">
        <v>6796930</v>
      </c>
      <c r="M11">
        <v>6902815</v>
      </c>
      <c r="N11">
        <v>6957117</v>
      </c>
      <c r="O11">
        <v>6851924</v>
      </c>
      <c r="P11">
        <v>6911555</v>
      </c>
      <c r="Q11">
        <v>6960452</v>
      </c>
      <c r="R11">
        <v>6984717</v>
      </c>
      <c r="S11">
        <v>6990833</v>
      </c>
      <c r="T11">
        <v>6971698</v>
      </c>
      <c r="U11">
        <v>6938013</v>
      </c>
      <c r="V11">
        <v>6965340</v>
      </c>
      <c r="W11">
        <v>6973963</v>
      </c>
      <c r="X11">
        <v>7084388</v>
      </c>
      <c r="Y11">
        <v>7192991</v>
      </c>
      <c r="Z11">
        <v>7244967</v>
      </c>
      <c r="AA11">
        <v>7124721</v>
      </c>
      <c r="AB11">
        <v>7184763</v>
      </c>
      <c r="AC11">
        <v>7226846</v>
      </c>
      <c r="AD11">
        <v>7265034</v>
      </c>
      <c r="AE11">
        <v>7254299</v>
      </c>
      <c r="AF11">
        <v>7213161</v>
      </c>
      <c r="AG11">
        <v>7206074</v>
      </c>
      <c r="AH11">
        <v>7227929</v>
      </c>
      <c r="AI11">
        <v>7250797</v>
      </c>
      <c r="AJ11">
        <v>7312659</v>
      </c>
      <c r="AK11">
        <v>7420212</v>
      </c>
      <c r="AL11">
        <v>7459518</v>
      </c>
      <c r="AM11">
        <v>7357847</v>
      </c>
      <c r="AN11">
        <v>7405877</v>
      </c>
      <c r="AO11">
        <v>7444380</v>
      </c>
      <c r="AP11">
        <v>7451974</v>
      </c>
      <c r="AQ11">
        <v>7452530</v>
      </c>
      <c r="AR11">
        <v>7426496</v>
      </c>
    </row>
    <row r="12" spans="1:50" x14ac:dyDescent="0.3">
      <c r="A12" t="s">
        <v>20</v>
      </c>
      <c r="B12">
        <v>11</v>
      </c>
      <c r="C12">
        <v>3290726</v>
      </c>
      <c r="D12">
        <v>3294098</v>
      </c>
      <c r="E12">
        <v>3331058</v>
      </c>
      <c r="F12">
        <v>3373327</v>
      </c>
      <c r="G12">
        <v>3400043</v>
      </c>
      <c r="H12">
        <v>3401475</v>
      </c>
      <c r="I12">
        <v>3409998</v>
      </c>
      <c r="J12">
        <v>3430670</v>
      </c>
      <c r="K12">
        <v>3420386</v>
      </c>
      <c r="L12">
        <v>3446071</v>
      </c>
      <c r="M12">
        <v>3474669</v>
      </c>
      <c r="N12">
        <v>3487681</v>
      </c>
      <c r="O12">
        <v>3410816</v>
      </c>
      <c r="P12">
        <v>3431967</v>
      </c>
      <c r="Q12">
        <v>3452834</v>
      </c>
      <c r="R12">
        <v>3483321</v>
      </c>
      <c r="S12">
        <v>3513771</v>
      </c>
      <c r="T12">
        <v>3526272</v>
      </c>
      <c r="U12">
        <v>3521728</v>
      </c>
      <c r="V12">
        <v>3534577</v>
      </c>
      <c r="W12">
        <v>3531520</v>
      </c>
      <c r="X12">
        <v>3566342</v>
      </c>
      <c r="Y12">
        <v>3586478</v>
      </c>
      <c r="Z12">
        <v>3601136</v>
      </c>
      <c r="AA12">
        <v>3522801</v>
      </c>
      <c r="AB12">
        <v>3543404</v>
      </c>
      <c r="AC12">
        <v>3560977</v>
      </c>
      <c r="AD12">
        <v>3605781</v>
      </c>
      <c r="AE12">
        <v>3621992</v>
      </c>
      <c r="AF12">
        <v>3626775</v>
      </c>
      <c r="AG12">
        <v>3631674</v>
      </c>
      <c r="AH12">
        <v>3639987</v>
      </c>
      <c r="AI12">
        <v>3642507</v>
      </c>
      <c r="AJ12">
        <v>3659172</v>
      </c>
      <c r="AK12">
        <v>3687696</v>
      </c>
      <c r="AL12">
        <v>3696020</v>
      </c>
      <c r="AM12">
        <v>3616361</v>
      </c>
      <c r="AN12">
        <v>3636091</v>
      </c>
      <c r="AO12">
        <v>3660272</v>
      </c>
      <c r="AP12">
        <v>3678027</v>
      </c>
      <c r="AQ12">
        <v>3695033</v>
      </c>
      <c r="AR12">
        <v>3710319</v>
      </c>
    </row>
    <row r="13" spans="1:50" x14ac:dyDescent="0.3">
      <c r="A13" t="s">
        <v>21</v>
      </c>
      <c r="B13">
        <v>12</v>
      </c>
      <c r="C13">
        <v>497275</v>
      </c>
      <c r="D13">
        <v>498193</v>
      </c>
      <c r="E13">
        <v>501242</v>
      </c>
      <c r="F13">
        <v>501278</v>
      </c>
      <c r="G13">
        <v>502936</v>
      </c>
      <c r="H13">
        <v>502848</v>
      </c>
      <c r="I13">
        <v>503347</v>
      </c>
      <c r="J13">
        <v>504754</v>
      </c>
      <c r="K13">
        <v>506264</v>
      </c>
      <c r="L13">
        <v>507369</v>
      </c>
      <c r="M13">
        <v>511261</v>
      </c>
      <c r="N13">
        <v>515917</v>
      </c>
      <c r="O13">
        <v>506725</v>
      </c>
      <c r="P13">
        <v>508444</v>
      </c>
      <c r="Q13">
        <v>511363</v>
      </c>
      <c r="R13">
        <v>509985</v>
      </c>
      <c r="S13">
        <v>511656</v>
      </c>
      <c r="T13">
        <v>513175</v>
      </c>
      <c r="U13">
        <v>515306</v>
      </c>
      <c r="V13">
        <v>515584</v>
      </c>
      <c r="W13">
        <v>515384</v>
      </c>
      <c r="X13">
        <v>518398</v>
      </c>
      <c r="Y13">
        <v>523591</v>
      </c>
      <c r="Z13">
        <v>528316</v>
      </c>
      <c r="AA13">
        <v>518737</v>
      </c>
      <c r="AB13">
        <v>521119</v>
      </c>
      <c r="AC13">
        <v>522704</v>
      </c>
      <c r="AD13">
        <v>522872</v>
      </c>
      <c r="AE13">
        <v>522756</v>
      </c>
      <c r="AF13">
        <v>522419</v>
      </c>
      <c r="AG13">
        <v>525497</v>
      </c>
      <c r="AH13">
        <v>527544</v>
      </c>
      <c r="AI13">
        <v>527831</v>
      </c>
      <c r="AJ13">
        <v>525996</v>
      </c>
      <c r="AK13">
        <v>530352</v>
      </c>
      <c r="AL13">
        <v>533662</v>
      </c>
      <c r="AM13">
        <v>525871</v>
      </c>
      <c r="AN13">
        <v>527487</v>
      </c>
      <c r="AO13">
        <v>530895</v>
      </c>
      <c r="AP13">
        <v>528452</v>
      </c>
      <c r="AQ13">
        <v>529936</v>
      </c>
      <c r="AR13">
        <v>531245</v>
      </c>
    </row>
    <row r="14" spans="1:50" x14ac:dyDescent="0.3">
      <c r="A14" t="s">
        <v>22</v>
      </c>
      <c r="B14">
        <v>13</v>
      </c>
      <c r="C14">
        <v>509055</v>
      </c>
      <c r="D14">
        <v>511573</v>
      </c>
      <c r="E14">
        <v>517728</v>
      </c>
      <c r="F14">
        <v>526747</v>
      </c>
      <c r="G14">
        <v>534871</v>
      </c>
      <c r="H14">
        <v>543434</v>
      </c>
      <c r="I14">
        <v>547538</v>
      </c>
      <c r="J14">
        <v>549896</v>
      </c>
      <c r="K14">
        <v>545963</v>
      </c>
      <c r="L14">
        <v>545816</v>
      </c>
      <c r="M14">
        <v>537597</v>
      </c>
      <c r="N14">
        <v>536313</v>
      </c>
      <c r="O14">
        <v>523014</v>
      </c>
      <c r="P14">
        <v>525897</v>
      </c>
      <c r="Q14">
        <v>534380</v>
      </c>
      <c r="R14">
        <v>542390</v>
      </c>
      <c r="S14">
        <v>550190</v>
      </c>
      <c r="T14">
        <v>559900</v>
      </c>
      <c r="U14">
        <v>566608</v>
      </c>
      <c r="V14">
        <v>567912</v>
      </c>
      <c r="W14">
        <v>565829</v>
      </c>
      <c r="X14">
        <v>564329</v>
      </c>
      <c r="Y14">
        <v>558350</v>
      </c>
      <c r="Z14">
        <v>556056</v>
      </c>
      <c r="AA14">
        <v>542515</v>
      </c>
      <c r="AB14">
        <v>547483</v>
      </c>
      <c r="AC14">
        <v>554756</v>
      </c>
      <c r="AD14">
        <v>565015</v>
      </c>
      <c r="AE14">
        <v>570783</v>
      </c>
      <c r="AF14">
        <v>580158</v>
      </c>
      <c r="AG14">
        <v>588589</v>
      </c>
      <c r="AH14">
        <v>590998</v>
      </c>
      <c r="AI14">
        <v>587057</v>
      </c>
      <c r="AJ14">
        <v>584614</v>
      </c>
      <c r="AK14">
        <v>580311</v>
      </c>
      <c r="AL14">
        <v>575574</v>
      </c>
      <c r="AM14">
        <v>559528</v>
      </c>
      <c r="AN14">
        <v>563488</v>
      </c>
      <c r="AO14">
        <v>571551</v>
      </c>
      <c r="AP14">
        <v>581174</v>
      </c>
      <c r="AQ14">
        <v>589486</v>
      </c>
      <c r="AR14">
        <v>600989</v>
      </c>
    </row>
    <row r="15" spans="1:50" x14ac:dyDescent="0.3">
      <c r="A15" t="s">
        <v>23</v>
      </c>
      <c r="B15">
        <v>14</v>
      </c>
      <c r="C15">
        <v>4819880</v>
      </c>
      <c r="D15">
        <v>4822274</v>
      </c>
      <c r="E15">
        <v>4863130</v>
      </c>
      <c r="F15">
        <v>4933034</v>
      </c>
      <c r="G15">
        <v>4993375</v>
      </c>
      <c r="H15">
        <v>5034589</v>
      </c>
      <c r="I15">
        <v>5029408</v>
      </c>
      <c r="J15">
        <v>5043124</v>
      </c>
      <c r="K15">
        <v>5018849</v>
      </c>
      <c r="L15">
        <v>5041699</v>
      </c>
      <c r="M15">
        <v>5050095</v>
      </c>
      <c r="N15">
        <v>5049296</v>
      </c>
      <c r="O15">
        <v>4899968</v>
      </c>
      <c r="P15">
        <v>4905638</v>
      </c>
      <c r="Q15">
        <v>4939142</v>
      </c>
      <c r="R15">
        <v>5020993</v>
      </c>
      <c r="S15">
        <v>5087041</v>
      </c>
      <c r="T15">
        <v>5125948</v>
      </c>
      <c r="U15">
        <v>5124157</v>
      </c>
      <c r="V15">
        <v>5127204</v>
      </c>
      <c r="W15">
        <v>5105749</v>
      </c>
      <c r="X15">
        <v>5132467</v>
      </c>
      <c r="Y15">
        <v>5133647</v>
      </c>
      <c r="Z15">
        <v>5127625</v>
      </c>
      <c r="AA15">
        <v>4985265</v>
      </c>
      <c r="AB15">
        <v>4988886</v>
      </c>
      <c r="AC15">
        <v>5017034</v>
      </c>
      <c r="AD15">
        <v>5090181</v>
      </c>
      <c r="AE15">
        <v>5123028</v>
      </c>
      <c r="AF15">
        <v>5154720</v>
      </c>
      <c r="AG15">
        <v>5165087</v>
      </c>
      <c r="AH15">
        <v>5167899</v>
      </c>
      <c r="AI15">
        <v>5146222</v>
      </c>
      <c r="AJ15">
        <v>5171951</v>
      </c>
      <c r="AK15">
        <v>5180319</v>
      </c>
      <c r="AL15">
        <v>5155515</v>
      </c>
      <c r="AM15">
        <v>5013319</v>
      </c>
      <c r="AN15">
        <v>5018056</v>
      </c>
      <c r="AO15">
        <v>5059486</v>
      </c>
      <c r="AP15">
        <v>5110761</v>
      </c>
      <c r="AQ15">
        <v>5164327</v>
      </c>
      <c r="AR15">
        <v>5213205</v>
      </c>
    </row>
    <row r="16" spans="1:50" x14ac:dyDescent="0.3">
      <c r="A16" t="s">
        <v>24</v>
      </c>
      <c r="B16">
        <v>15</v>
      </c>
      <c r="C16">
        <v>2410340</v>
      </c>
      <c r="D16">
        <v>2417751</v>
      </c>
      <c r="E16">
        <v>2444940</v>
      </c>
      <c r="F16">
        <v>2481568</v>
      </c>
      <c r="G16">
        <v>2514781</v>
      </c>
      <c r="H16">
        <v>2530865</v>
      </c>
      <c r="I16">
        <v>2519207</v>
      </c>
      <c r="J16">
        <v>2531329</v>
      </c>
      <c r="K16">
        <v>2524404</v>
      </c>
      <c r="L16">
        <v>2531156</v>
      </c>
      <c r="M16">
        <v>2545158</v>
      </c>
      <c r="N16">
        <v>2547235</v>
      </c>
      <c r="O16">
        <v>2470620</v>
      </c>
      <c r="P16">
        <v>2474026</v>
      </c>
      <c r="Q16">
        <v>2497108</v>
      </c>
      <c r="R16">
        <v>2531614</v>
      </c>
      <c r="S16">
        <v>2562268</v>
      </c>
      <c r="T16">
        <v>2578904</v>
      </c>
      <c r="U16">
        <v>2572500</v>
      </c>
      <c r="V16">
        <v>2581140</v>
      </c>
      <c r="W16">
        <v>2571712</v>
      </c>
      <c r="X16">
        <v>2582660</v>
      </c>
      <c r="Y16">
        <v>2593732</v>
      </c>
      <c r="Z16">
        <v>2595837</v>
      </c>
      <c r="AA16">
        <v>2522509</v>
      </c>
      <c r="AB16">
        <v>2530487</v>
      </c>
      <c r="AC16">
        <v>2549665</v>
      </c>
      <c r="AD16">
        <v>2585241</v>
      </c>
      <c r="AE16">
        <v>2604096</v>
      </c>
      <c r="AF16">
        <v>2617305</v>
      </c>
      <c r="AG16">
        <v>2621933</v>
      </c>
      <c r="AH16">
        <v>2624148</v>
      </c>
      <c r="AI16">
        <v>2621703</v>
      </c>
      <c r="AJ16">
        <v>2619470</v>
      </c>
      <c r="AK16">
        <v>2628576</v>
      </c>
      <c r="AL16">
        <v>2621677</v>
      </c>
      <c r="AM16">
        <v>2559401</v>
      </c>
      <c r="AN16">
        <v>2567546</v>
      </c>
      <c r="AO16">
        <v>2586652</v>
      </c>
      <c r="AP16">
        <v>2614892</v>
      </c>
      <c r="AQ16">
        <v>2638017</v>
      </c>
      <c r="AR16">
        <v>2658521</v>
      </c>
    </row>
    <row r="17" spans="1:44" x14ac:dyDescent="0.3">
      <c r="A17" t="s">
        <v>25</v>
      </c>
      <c r="B17">
        <v>16</v>
      </c>
      <c r="C17">
        <v>1238108</v>
      </c>
      <c r="D17">
        <v>1239847</v>
      </c>
      <c r="E17">
        <v>1248014</v>
      </c>
      <c r="F17">
        <v>1273482</v>
      </c>
      <c r="G17">
        <v>1290053</v>
      </c>
      <c r="H17">
        <v>1302405</v>
      </c>
      <c r="I17">
        <v>1302827</v>
      </c>
      <c r="J17">
        <v>1303359</v>
      </c>
      <c r="K17">
        <v>1291550</v>
      </c>
      <c r="L17">
        <v>1291058</v>
      </c>
      <c r="M17">
        <v>1292926</v>
      </c>
      <c r="N17">
        <v>1288366</v>
      </c>
      <c r="O17">
        <v>1257572</v>
      </c>
      <c r="P17">
        <v>1258303</v>
      </c>
      <c r="Q17">
        <v>1267337</v>
      </c>
      <c r="R17">
        <v>1290432</v>
      </c>
      <c r="S17">
        <v>1303934</v>
      </c>
      <c r="T17">
        <v>1317000</v>
      </c>
      <c r="U17">
        <v>1319488</v>
      </c>
      <c r="V17">
        <v>1314988</v>
      </c>
      <c r="W17">
        <v>1301324</v>
      </c>
      <c r="X17">
        <v>1303804</v>
      </c>
      <c r="Y17">
        <v>1304229</v>
      </c>
      <c r="Z17">
        <v>1299095</v>
      </c>
      <c r="AA17">
        <v>1266840</v>
      </c>
      <c r="AB17">
        <v>1267923</v>
      </c>
      <c r="AC17">
        <v>1279125</v>
      </c>
      <c r="AD17">
        <v>1301947</v>
      </c>
      <c r="AE17">
        <v>1308810</v>
      </c>
      <c r="AF17">
        <v>1317919</v>
      </c>
      <c r="AG17">
        <v>1329567</v>
      </c>
      <c r="AH17">
        <v>1323689</v>
      </c>
      <c r="AI17">
        <v>1312008</v>
      </c>
      <c r="AJ17">
        <v>1310382</v>
      </c>
      <c r="AK17">
        <v>1308506</v>
      </c>
      <c r="AL17">
        <v>1300212</v>
      </c>
      <c r="AM17">
        <v>1264904</v>
      </c>
      <c r="AN17">
        <v>1268685</v>
      </c>
      <c r="AO17">
        <v>1276730</v>
      </c>
      <c r="AP17">
        <v>1299034</v>
      </c>
      <c r="AQ17">
        <v>1308437</v>
      </c>
      <c r="AR17">
        <v>1322281</v>
      </c>
    </row>
    <row r="18" spans="1:44" x14ac:dyDescent="0.3">
      <c r="A18" t="s">
        <v>26</v>
      </c>
      <c r="B18">
        <v>17</v>
      </c>
      <c r="C18">
        <v>1082304</v>
      </c>
      <c r="D18">
        <v>1086076</v>
      </c>
      <c r="E18">
        <v>1095994</v>
      </c>
      <c r="F18">
        <v>1110746</v>
      </c>
      <c r="G18">
        <v>1119685</v>
      </c>
      <c r="H18">
        <v>1124309</v>
      </c>
      <c r="I18">
        <v>1122394</v>
      </c>
      <c r="J18">
        <v>1124409</v>
      </c>
      <c r="K18">
        <v>1117826</v>
      </c>
      <c r="L18">
        <v>1124684</v>
      </c>
      <c r="M18">
        <v>1128110</v>
      </c>
      <c r="N18">
        <v>1128975</v>
      </c>
      <c r="O18">
        <v>1099372</v>
      </c>
      <c r="P18">
        <v>1104588</v>
      </c>
      <c r="Q18">
        <v>1109107</v>
      </c>
      <c r="R18">
        <v>1119307</v>
      </c>
      <c r="S18">
        <v>1127101</v>
      </c>
      <c r="T18">
        <v>1133428</v>
      </c>
      <c r="U18">
        <v>1133464</v>
      </c>
      <c r="V18">
        <v>1133153</v>
      </c>
      <c r="W18">
        <v>1126633</v>
      </c>
      <c r="X18">
        <v>1134413</v>
      </c>
      <c r="Y18">
        <v>1135933</v>
      </c>
      <c r="Z18">
        <v>1135722</v>
      </c>
      <c r="AA18">
        <v>1108586</v>
      </c>
      <c r="AB18">
        <v>1110919</v>
      </c>
      <c r="AC18">
        <v>1114993</v>
      </c>
      <c r="AD18">
        <v>1129854</v>
      </c>
      <c r="AE18">
        <v>1131888</v>
      </c>
      <c r="AF18">
        <v>1132892</v>
      </c>
      <c r="AG18">
        <v>1137448</v>
      </c>
      <c r="AH18">
        <v>1136084</v>
      </c>
      <c r="AI18">
        <v>1132781</v>
      </c>
      <c r="AJ18">
        <v>1138152</v>
      </c>
      <c r="AK18">
        <v>1140077</v>
      </c>
      <c r="AL18">
        <v>1136397</v>
      </c>
      <c r="AM18">
        <v>1108644</v>
      </c>
      <c r="AN18">
        <v>1115419</v>
      </c>
      <c r="AO18">
        <v>1120715</v>
      </c>
      <c r="AP18">
        <v>1122350</v>
      </c>
      <c r="AQ18">
        <v>1127111</v>
      </c>
      <c r="AR18">
        <v>1132748</v>
      </c>
    </row>
    <row r="19" spans="1:44" x14ac:dyDescent="0.3">
      <c r="A19" t="s">
        <v>27</v>
      </c>
      <c r="B19">
        <v>18</v>
      </c>
      <c r="C19">
        <v>1463019</v>
      </c>
      <c r="D19">
        <v>1460086</v>
      </c>
      <c r="E19">
        <v>1476851</v>
      </c>
      <c r="F19">
        <v>1499587</v>
      </c>
      <c r="G19">
        <v>1511961</v>
      </c>
      <c r="H19">
        <v>1515340</v>
      </c>
      <c r="I19">
        <v>1513600</v>
      </c>
      <c r="J19">
        <v>1523017</v>
      </c>
      <c r="K19">
        <v>1520283</v>
      </c>
      <c r="L19">
        <v>1526276</v>
      </c>
      <c r="M19">
        <v>1540844</v>
      </c>
      <c r="N19">
        <v>1545440</v>
      </c>
      <c r="O19">
        <v>1500883</v>
      </c>
      <c r="P19">
        <v>1495717</v>
      </c>
      <c r="Q19">
        <v>1505630</v>
      </c>
      <c r="R19">
        <v>1524293</v>
      </c>
      <c r="S19">
        <v>1543645</v>
      </c>
      <c r="T19">
        <v>1549542</v>
      </c>
      <c r="U19">
        <v>1548667</v>
      </c>
      <c r="V19">
        <v>1552926</v>
      </c>
      <c r="W19">
        <v>1551090</v>
      </c>
      <c r="X19">
        <v>1556779</v>
      </c>
      <c r="Y19">
        <v>1573599</v>
      </c>
      <c r="Z19">
        <v>1576067</v>
      </c>
      <c r="AA19">
        <v>1530140</v>
      </c>
      <c r="AB19">
        <v>1530519</v>
      </c>
      <c r="AC19">
        <v>1539950</v>
      </c>
      <c r="AD19">
        <v>1561127</v>
      </c>
      <c r="AE19">
        <v>1572078</v>
      </c>
      <c r="AF19">
        <v>1574608</v>
      </c>
      <c r="AG19">
        <v>1576929</v>
      </c>
      <c r="AH19">
        <v>1578908</v>
      </c>
      <c r="AI19">
        <v>1577643</v>
      </c>
      <c r="AJ19">
        <v>1579278</v>
      </c>
      <c r="AK19">
        <v>1589182</v>
      </c>
      <c r="AL19">
        <v>1591392</v>
      </c>
      <c r="AM19">
        <v>1546117</v>
      </c>
      <c r="AN19">
        <v>1549493</v>
      </c>
      <c r="AO19">
        <v>1560227</v>
      </c>
      <c r="AP19">
        <v>1573129</v>
      </c>
      <c r="AQ19">
        <v>1581877</v>
      </c>
      <c r="AR19">
        <v>1591701</v>
      </c>
    </row>
    <row r="20" spans="1:44" x14ac:dyDescent="0.3">
      <c r="A20" t="s">
        <v>28</v>
      </c>
      <c r="B20">
        <v>19</v>
      </c>
      <c r="C20">
        <v>1572486</v>
      </c>
      <c r="D20">
        <v>1578553</v>
      </c>
      <c r="E20">
        <v>1591867</v>
      </c>
      <c r="F20">
        <v>1601535</v>
      </c>
      <c r="G20">
        <v>1611454</v>
      </c>
      <c r="H20">
        <v>1611791</v>
      </c>
      <c r="I20">
        <v>1612129</v>
      </c>
      <c r="J20">
        <v>1621769</v>
      </c>
      <c r="K20">
        <v>1616851</v>
      </c>
      <c r="L20">
        <v>1634089</v>
      </c>
      <c r="M20">
        <v>1639399</v>
      </c>
      <c r="N20">
        <v>1643009</v>
      </c>
      <c r="O20">
        <v>1609098</v>
      </c>
      <c r="P20">
        <v>1609714</v>
      </c>
      <c r="Q20">
        <v>1612357</v>
      </c>
      <c r="R20">
        <v>1619389</v>
      </c>
      <c r="S20">
        <v>1624726</v>
      </c>
      <c r="T20">
        <v>1622661</v>
      </c>
      <c r="U20">
        <v>1622562</v>
      </c>
      <c r="V20">
        <v>1623127</v>
      </c>
      <c r="W20">
        <v>1613941</v>
      </c>
      <c r="X20">
        <v>1632473</v>
      </c>
      <c r="Y20">
        <v>1629843</v>
      </c>
      <c r="Z20">
        <v>1628171</v>
      </c>
      <c r="AA20">
        <v>1593283</v>
      </c>
      <c r="AB20">
        <v>1592741</v>
      </c>
      <c r="AC20">
        <v>1598308</v>
      </c>
      <c r="AD20">
        <v>1605658</v>
      </c>
      <c r="AE20">
        <v>1605889</v>
      </c>
      <c r="AF20">
        <v>1600538</v>
      </c>
      <c r="AG20">
        <v>1601023</v>
      </c>
      <c r="AH20">
        <v>1593178</v>
      </c>
      <c r="AI20">
        <v>1597285</v>
      </c>
      <c r="AJ20">
        <v>1602248</v>
      </c>
      <c r="AK20">
        <v>1603942</v>
      </c>
      <c r="AL20">
        <v>1598265</v>
      </c>
      <c r="AM20">
        <v>1575703</v>
      </c>
      <c r="AN20">
        <v>1588373</v>
      </c>
      <c r="AO20">
        <v>1592343</v>
      </c>
      <c r="AP20">
        <v>1596150</v>
      </c>
      <c r="AQ20">
        <v>1604408</v>
      </c>
      <c r="AR20">
        <v>1603353</v>
      </c>
    </row>
    <row r="21" spans="1:44" x14ac:dyDescent="0.3">
      <c r="A21" t="s">
        <v>29</v>
      </c>
      <c r="B21">
        <v>20</v>
      </c>
      <c r="C21">
        <v>468983</v>
      </c>
      <c r="D21">
        <v>468053</v>
      </c>
      <c r="E21">
        <v>469187</v>
      </c>
      <c r="F21">
        <v>477429</v>
      </c>
      <c r="G21">
        <v>494866</v>
      </c>
      <c r="H21">
        <v>511641</v>
      </c>
      <c r="I21">
        <v>522292</v>
      </c>
      <c r="J21">
        <v>523592</v>
      </c>
      <c r="K21">
        <v>509243</v>
      </c>
      <c r="L21">
        <v>504030</v>
      </c>
      <c r="M21">
        <v>494783</v>
      </c>
      <c r="N21">
        <v>494480</v>
      </c>
      <c r="O21">
        <v>475172</v>
      </c>
      <c r="P21">
        <v>472197</v>
      </c>
      <c r="Q21">
        <v>474071</v>
      </c>
      <c r="R21">
        <v>484607</v>
      </c>
      <c r="S21">
        <v>502018</v>
      </c>
      <c r="T21">
        <v>518334</v>
      </c>
      <c r="U21">
        <v>528570</v>
      </c>
      <c r="V21">
        <v>529487</v>
      </c>
      <c r="W21">
        <v>514845</v>
      </c>
      <c r="X21">
        <v>509602</v>
      </c>
      <c r="Y21">
        <v>501232</v>
      </c>
      <c r="Z21">
        <v>500741</v>
      </c>
      <c r="AA21">
        <v>483901</v>
      </c>
      <c r="AB21">
        <v>482448</v>
      </c>
      <c r="AC21">
        <v>483866</v>
      </c>
      <c r="AD21">
        <v>493409</v>
      </c>
      <c r="AE21">
        <v>507613</v>
      </c>
      <c r="AF21">
        <v>525183</v>
      </c>
      <c r="AG21">
        <v>536761</v>
      </c>
      <c r="AH21">
        <v>536291</v>
      </c>
      <c r="AI21">
        <v>520854</v>
      </c>
      <c r="AJ21">
        <v>515591</v>
      </c>
      <c r="AK21">
        <v>505815</v>
      </c>
      <c r="AL21">
        <v>505520</v>
      </c>
      <c r="AM21">
        <v>490258</v>
      </c>
      <c r="AN21">
        <v>487147</v>
      </c>
      <c r="AO21">
        <v>489945</v>
      </c>
      <c r="AP21">
        <v>497282</v>
      </c>
      <c r="AQ21">
        <v>511876</v>
      </c>
      <c r="AR21">
        <v>531697</v>
      </c>
    </row>
    <row r="22" spans="1:44" x14ac:dyDescent="0.3">
      <c r="A22" t="s">
        <v>30</v>
      </c>
      <c r="B22">
        <v>21</v>
      </c>
      <c r="C22">
        <v>2001957</v>
      </c>
      <c r="D22">
        <v>1996625</v>
      </c>
      <c r="E22">
        <v>2016703</v>
      </c>
      <c r="F22">
        <v>2048977</v>
      </c>
      <c r="G22">
        <v>2077662</v>
      </c>
      <c r="H22">
        <v>2098891</v>
      </c>
      <c r="I22">
        <v>2098194</v>
      </c>
      <c r="J22">
        <v>2100835</v>
      </c>
      <c r="K22">
        <v>2083390</v>
      </c>
      <c r="L22">
        <v>2086019</v>
      </c>
      <c r="M22">
        <v>2092450</v>
      </c>
      <c r="N22">
        <v>2096861</v>
      </c>
      <c r="O22">
        <v>2035263</v>
      </c>
      <c r="P22">
        <v>2034622</v>
      </c>
      <c r="Q22">
        <v>2046923</v>
      </c>
      <c r="R22">
        <v>2085966</v>
      </c>
      <c r="S22">
        <v>2115743</v>
      </c>
      <c r="T22">
        <v>2136346</v>
      </c>
      <c r="U22">
        <v>2143181</v>
      </c>
      <c r="V22">
        <v>2140756</v>
      </c>
      <c r="W22">
        <v>2120215</v>
      </c>
      <c r="X22">
        <v>2133027</v>
      </c>
      <c r="Y22">
        <v>2137876</v>
      </c>
      <c r="Z22">
        <v>2141040</v>
      </c>
      <c r="AA22">
        <v>2080452</v>
      </c>
      <c r="AB22">
        <v>2077078</v>
      </c>
      <c r="AC22">
        <v>2097063</v>
      </c>
      <c r="AD22">
        <v>2130808</v>
      </c>
      <c r="AE22">
        <v>2145757</v>
      </c>
      <c r="AF22">
        <v>2165819</v>
      </c>
      <c r="AG22">
        <v>2174944</v>
      </c>
      <c r="AH22">
        <v>2172811</v>
      </c>
      <c r="AI22">
        <v>2158889</v>
      </c>
      <c r="AJ22">
        <v>2158246</v>
      </c>
      <c r="AK22">
        <v>2169176</v>
      </c>
      <c r="AL22">
        <v>2170617</v>
      </c>
      <c r="AM22">
        <v>2111179</v>
      </c>
      <c r="AN22">
        <v>2113512</v>
      </c>
      <c r="AO22">
        <v>2126980</v>
      </c>
      <c r="AP22">
        <v>2150300</v>
      </c>
      <c r="AQ22">
        <v>2172033</v>
      </c>
      <c r="AR22">
        <v>2198305</v>
      </c>
    </row>
    <row r="23" spans="1:44" x14ac:dyDescent="0.3">
      <c r="A23" t="s">
        <v>31</v>
      </c>
      <c r="B23">
        <v>22</v>
      </c>
      <c r="C23">
        <v>2831915</v>
      </c>
      <c r="D23">
        <v>2825559</v>
      </c>
      <c r="E23">
        <v>2846255</v>
      </c>
      <c r="F23">
        <v>2894309</v>
      </c>
      <c r="G23">
        <v>2936029</v>
      </c>
      <c r="H23">
        <v>2982751</v>
      </c>
      <c r="I23">
        <v>2996131</v>
      </c>
      <c r="J23">
        <v>2983894</v>
      </c>
      <c r="K23">
        <v>2964500</v>
      </c>
      <c r="L23">
        <v>2979029</v>
      </c>
      <c r="M23">
        <v>2976734</v>
      </c>
      <c r="N23">
        <v>2981861</v>
      </c>
      <c r="O23">
        <v>2903105</v>
      </c>
      <c r="P23">
        <v>2879501</v>
      </c>
      <c r="Q23">
        <v>2906233</v>
      </c>
      <c r="R23">
        <v>2958813</v>
      </c>
      <c r="S23">
        <v>3013160</v>
      </c>
      <c r="T23">
        <v>3056593</v>
      </c>
      <c r="U23">
        <v>3074982</v>
      </c>
      <c r="V23">
        <v>3068195</v>
      </c>
      <c r="W23">
        <v>3026441</v>
      </c>
      <c r="X23">
        <v>3044120</v>
      </c>
      <c r="Y23">
        <v>3042729</v>
      </c>
      <c r="Z23">
        <v>3042430</v>
      </c>
      <c r="AA23">
        <v>2970201</v>
      </c>
      <c r="AB23">
        <v>2963695</v>
      </c>
      <c r="AC23">
        <v>2983748</v>
      </c>
      <c r="AD23">
        <v>3034813</v>
      </c>
      <c r="AE23">
        <v>3066225</v>
      </c>
      <c r="AF23">
        <v>3111786</v>
      </c>
      <c r="AG23">
        <v>3143214</v>
      </c>
      <c r="AH23">
        <v>3135631</v>
      </c>
      <c r="AI23">
        <v>3097783</v>
      </c>
      <c r="AJ23">
        <v>3095763</v>
      </c>
      <c r="AK23">
        <v>3092870</v>
      </c>
      <c r="AL23">
        <v>3094861</v>
      </c>
      <c r="AM23">
        <v>3022699</v>
      </c>
      <c r="AN23">
        <v>3012725</v>
      </c>
      <c r="AO23">
        <v>3033795</v>
      </c>
      <c r="AP23">
        <v>3080146</v>
      </c>
      <c r="AQ23">
        <v>3116527</v>
      </c>
      <c r="AR23">
        <v>3175920</v>
      </c>
    </row>
    <row r="24" spans="1:44" x14ac:dyDescent="0.3">
      <c r="A24" t="s">
        <v>32</v>
      </c>
      <c r="B24">
        <v>23</v>
      </c>
      <c r="C24">
        <v>3409613</v>
      </c>
      <c r="D24">
        <v>3428627</v>
      </c>
      <c r="E24">
        <v>3446643</v>
      </c>
      <c r="F24">
        <v>3469801</v>
      </c>
      <c r="G24">
        <v>3561316</v>
      </c>
      <c r="H24">
        <v>3608984</v>
      </c>
      <c r="I24">
        <v>3578334</v>
      </c>
      <c r="J24">
        <v>3599288</v>
      </c>
      <c r="K24">
        <v>3584491</v>
      </c>
      <c r="L24">
        <v>3590948</v>
      </c>
      <c r="M24">
        <v>3588528</v>
      </c>
      <c r="N24">
        <v>3592318</v>
      </c>
      <c r="O24">
        <v>3495715</v>
      </c>
      <c r="P24">
        <v>3499268</v>
      </c>
      <c r="Q24">
        <v>3516814</v>
      </c>
      <c r="R24">
        <v>3554963</v>
      </c>
      <c r="S24">
        <v>3637299</v>
      </c>
      <c r="T24">
        <v>3673378</v>
      </c>
      <c r="U24">
        <v>3651069</v>
      </c>
      <c r="V24">
        <v>3665092</v>
      </c>
      <c r="W24">
        <v>3650927</v>
      </c>
      <c r="X24">
        <v>3667338</v>
      </c>
      <c r="Y24">
        <v>3659534</v>
      </c>
      <c r="Z24">
        <v>3656235</v>
      </c>
      <c r="AA24">
        <v>3573190</v>
      </c>
      <c r="AB24">
        <v>3578203</v>
      </c>
      <c r="AC24">
        <v>3593653</v>
      </c>
      <c r="AD24">
        <v>3646699</v>
      </c>
      <c r="AE24">
        <v>3707440</v>
      </c>
      <c r="AF24">
        <v>3743068</v>
      </c>
      <c r="AG24">
        <v>3739016</v>
      </c>
      <c r="AH24">
        <v>3746424</v>
      </c>
      <c r="AI24">
        <v>3731791</v>
      </c>
      <c r="AJ24">
        <v>3729589</v>
      </c>
      <c r="AK24">
        <v>3731503</v>
      </c>
      <c r="AL24">
        <v>3712937</v>
      </c>
      <c r="AM24">
        <v>3638253</v>
      </c>
      <c r="AN24">
        <v>3640717</v>
      </c>
      <c r="AO24">
        <v>3660211</v>
      </c>
      <c r="AP24">
        <v>3696588</v>
      </c>
      <c r="AQ24">
        <v>3764992</v>
      </c>
      <c r="AR24">
        <v>3805982</v>
      </c>
    </row>
    <row r="25" spans="1:44" x14ac:dyDescent="0.3">
      <c r="A25" t="s">
        <v>33</v>
      </c>
      <c r="B25">
        <v>24</v>
      </c>
      <c r="C25">
        <v>2278926</v>
      </c>
      <c r="D25">
        <v>2275594</v>
      </c>
      <c r="E25">
        <v>2281039</v>
      </c>
      <c r="F25">
        <v>2319309</v>
      </c>
      <c r="G25">
        <v>2369706</v>
      </c>
      <c r="H25">
        <v>2406375</v>
      </c>
      <c r="I25">
        <v>2407066</v>
      </c>
      <c r="J25">
        <v>2420855</v>
      </c>
      <c r="K25">
        <v>2390498</v>
      </c>
      <c r="L25">
        <v>2390765</v>
      </c>
      <c r="M25">
        <v>2382453</v>
      </c>
      <c r="N25">
        <v>2376640</v>
      </c>
      <c r="O25">
        <v>2316580</v>
      </c>
      <c r="P25">
        <v>2317146</v>
      </c>
      <c r="Q25">
        <v>2327759</v>
      </c>
      <c r="R25">
        <v>2375302</v>
      </c>
      <c r="S25">
        <v>2417189</v>
      </c>
      <c r="T25">
        <v>2448917</v>
      </c>
      <c r="U25">
        <v>2453672</v>
      </c>
      <c r="V25">
        <v>2461662</v>
      </c>
      <c r="W25">
        <v>2430008</v>
      </c>
      <c r="X25">
        <v>2437071</v>
      </c>
      <c r="Y25">
        <v>2427847</v>
      </c>
      <c r="Z25">
        <v>2416879</v>
      </c>
      <c r="AA25">
        <v>2358189</v>
      </c>
      <c r="AB25">
        <v>2358758</v>
      </c>
      <c r="AC25">
        <v>2363888</v>
      </c>
      <c r="AD25">
        <v>2416644</v>
      </c>
      <c r="AE25">
        <v>2448154</v>
      </c>
      <c r="AF25">
        <v>2471482</v>
      </c>
      <c r="AG25">
        <v>2490666</v>
      </c>
      <c r="AH25">
        <v>2500531</v>
      </c>
      <c r="AI25">
        <v>2472746</v>
      </c>
      <c r="AJ25">
        <v>2471708</v>
      </c>
      <c r="AK25">
        <v>2461095</v>
      </c>
      <c r="AL25">
        <v>2449667</v>
      </c>
      <c r="AM25">
        <v>2404477</v>
      </c>
      <c r="AN25">
        <v>2403985</v>
      </c>
      <c r="AO25">
        <v>2414576</v>
      </c>
      <c r="AP25">
        <v>2448769</v>
      </c>
      <c r="AQ25">
        <v>2484436</v>
      </c>
      <c r="AR25">
        <v>2520883</v>
      </c>
    </row>
    <row r="26" spans="1:44" x14ac:dyDescent="0.3">
      <c r="A26" t="s">
        <v>34</v>
      </c>
      <c r="B26">
        <v>25</v>
      </c>
      <c r="C26">
        <v>852727</v>
      </c>
      <c r="D26">
        <v>852831</v>
      </c>
      <c r="E26">
        <v>858744</v>
      </c>
      <c r="F26">
        <v>865495</v>
      </c>
      <c r="G26">
        <v>867247</v>
      </c>
      <c r="H26">
        <v>866064</v>
      </c>
      <c r="I26">
        <v>860457</v>
      </c>
      <c r="J26">
        <v>868438</v>
      </c>
      <c r="K26">
        <v>868837</v>
      </c>
      <c r="L26">
        <v>871357</v>
      </c>
      <c r="M26">
        <v>878122</v>
      </c>
      <c r="N26">
        <v>881251</v>
      </c>
      <c r="O26">
        <v>858981</v>
      </c>
      <c r="P26">
        <v>864746</v>
      </c>
      <c r="Q26">
        <v>865730</v>
      </c>
      <c r="R26">
        <v>876987</v>
      </c>
      <c r="S26">
        <v>881706</v>
      </c>
      <c r="T26">
        <v>878363</v>
      </c>
      <c r="U26">
        <v>875470</v>
      </c>
      <c r="V26">
        <v>880525</v>
      </c>
      <c r="W26">
        <v>882799</v>
      </c>
      <c r="X26">
        <v>887415</v>
      </c>
      <c r="Y26">
        <v>891243</v>
      </c>
      <c r="Z26">
        <v>896701</v>
      </c>
      <c r="AA26">
        <v>876403</v>
      </c>
      <c r="AB26">
        <v>881966</v>
      </c>
      <c r="AC26">
        <v>884715</v>
      </c>
      <c r="AD26">
        <v>889229</v>
      </c>
      <c r="AE26">
        <v>889695</v>
      </c>
      <c r="AF26">
        <v>884581</v>
      </c>
      <c r="AG26">
        <v>886908</v>
      </c>
      <c r="AH26">
        <v>891410</v>
      </c>
      <c r="AI26">
        <v>893400</v>
      </c>
      <c r="AJ26">
        <v>893652</v>
      </c>
      <c r="AK26">
        <v>898148</v>
      </c>
      <c r="AL26">
        <v>897725</v>
      </c>
      <c r="AM26">
        <v>880136</v>
      </c>
      <c r="AN26">
        <v>885697</v>
      </c>
      <c r="AO26">
        <v>888519</v>
      </c>
      <c r="AP26">
        <v>894556</v>
      </c>
      <c r="AQ26">
        <v>895987</v>
      </c>
      <c r="AR26">
        <v>894735</v>
      </c>
    </row>
    <row r="27" spans="1:44" x14ac:dyDescent="0.3">
      <c r="A27" t="s">
        <v>35</v>
      </c>
      <c r="B27">
        <v>26</v>
      </c>
      <c r="C27">
        <v>2174330</v>
      </c>
      <c r="D27">
        <v>2183358</v>
      </c>
      <c r="E27">
        <v>2205240</v>
      </c>
      <c r="F27">
        <v>2249607</v>
      </c>
      <c r="G27">
        <v>2267245</v>
      </c>
      <c r="H27">
        <v>2273822</v>
      </c>
      <c r="I27">
        <v>2273260</v>
      </c>
      <c r="J27">
        <v>2281253</v>
      </c>
      <c r="K27">
        <v>2262606</v>
      </c>
      <c r="L27">
        <v>2278724</v>
      </c>
      <c r="M27">
        <v>2280217</v>
      </c>
      <c r="N27">
        <v>2280687</v>
      </c>
      <c r="O27">
        <v>2227604</v>
      </c>
      <c r="P27">
        <v>2234063</v>
      </c>
      <c r="Q27">
        <v>2249971</v>
      </c>
      <c r="R27">
        <v>2293042</v>
      </c>
      <c r="S27">
        <v>2313686</v>
      </c>
      <c r="T27">
        <v>2322325</v>
      </c>
      <c r="U27">
        <v>2328612</v>
      </c>
      <c r="V27">
        <v>2327884</v>
      </c>
      <c r="W27">
        <v>2314474</v>
      </c>
      <c r="X27">
        <v>2330670</v>
      </c>
      <c r="Y27">
        <v>2333448</v>
      </c>
      <c r="Z27">
        <v>2331933</v>
      </c>
      <c r="AA27">
        <v>2270834</v>
      </c>
      <c r="AB27">
        <v>2280380</v>
      </c>
      <c r="AC27">
        <v>2300940</v>
      </c>
      <c r="AD27">
        <v>2345921</v>
      </c>
      <c r="AE27">
        <v>2351805</v>
      </c>
      <c r="AF27">
        <v>2363100</v>
      </c>
      <c r="AG27">
        <v>2363534</v>
      </c>
      <c r="AH27">
        <v>2367679</v>
      </c>
      <c r="AI27">
        <v>2356937</v>
      </c>
      <c r="AJ27">
        <v>2364306</v>
      </c>
      <c r="AK27">
        <v>2362387</v>
      </c>
      <c r="AL27">
        <v>2354288</v>
      </c>
      <c r="AM27">
        <v>2302416</v>
      </c>
      <c r="AN27">
        <v>2319149</v>
      </c>
      <c r="AO27">
        <v>2335539</v>
      </c>
      <c r="AP27">
        <v>2367139</v>
      </c>
      <c r="AQ27">
        <v>2376857</v>
      </c>
      <c r="AR27">
        <v>2392567</v>
      </c>
    </row>
    <row r="28" spans="1:44" x14ac:dyDescent="0.3">
      <c r="A28" t="s">
        <v>36</v>
      </c>
      <c r="B28">
        <v>27</v>
      </c>
      <c r="C28">
        <v>343472</v>
      </c>
      <c r="D28">
        <v>343738</v>
      </c>
      <c r="E28">
        <v>345172</v>
      </c>
      <c r="F28">
        <v>352550</v>
      </c>
      <c r="G28">
        <v>359281</v>
      </c>
      <c r="H28">
        <v>367347</v>
      </c>
      <c r="I28">
        <v>371362</v>
      </c>
      <c r="J28">
        <v>372414</v>
      </c>
      <c r="K28">
        <v>364930</v>
      </c>
      <c r="L28">
        <v>360877</v>
      </c>
      <c r="M28">
        <v>355488</v>
      </c>
      <c r="N28">
        <v>357942</v>
      </c>
      <c r="O28">
        <v>350696</v>
      </c>
      <c r="P28">
        <v>352148</v>
      </c>
      <c r="Q28">
        <v>355268</v>
      </c>
      <c r="R28">
        <v>358862</v>
      </c>
      <c r="S28">
        <v>364436</v>
      </c>
      <c r="T28">
        <v>372476</v>
      </c>
      <c r="U28">
        <v>379079</v>
      </c>
      <c r="V28">
        <v>379212</v>
      </c>
      <c r="W28">
        <v>372516</v>
      </c>
      <c r="X28">
        <v>370019</v>
      </c>
      <c r="Y28">
        <v>366594</v>
      </c>
      <c r="Z28">
        <v>368121</v>
      </c>
      <c r="AA28">
        <v>356517</v>
      </c>
      <c r="AB28">
        <v>357176</v>
      </c>
      <c r="AC28">
        <v>359961</v>
      </c>
      <c r="AD28">
        <v>367099</v>
      </c>
      <c r="AE28">
        <v>372051</v>
      </c>
      <c r="AF28">
        <v>379701</v>
      </c>
      <c r="AG28">
        <v>383823</v>
      </c>
      <c r="AH28">
        <v>383709</v>
      </c>
      <c r="AI28">
        <v>377794</v>
      </c>
      <c r="AJ28">
        <v>373293</v>
      </c>
      <c r="AK28">
        <v>370381</v>
      </c>
      <c r="AL28">
        <v>370418</v>
      </c>
      <c r="AM28">
        <v>360395</v>
      </c>
      <c r="AN28">
        <v>361597</v>
      </c>
      <c r="AO28">
        <v>365104</v>
      </c>
      <c r="AP28">
        <v>371291</v>
      </c>
      <c r="AQ28">
        <v>378018</v>
      </c>
      <c r="AR28">
        <v>385925</v>
      </c>
    </row>
    <row r="29" spans="1:44" x14ac:dyDescent="0.3">
      <c r="A29" t="s">
        <v>37</v>
      </c>
      <c r="B29">
        <v>28</v>
      </c>
      <c r="C29">
        <v>764437</v>
      </c>
      <c r="D29">
        <v>765738</v>
      </c>
      <c r="E29">
        <v>770968</v>
      </c>
      <c r="F29">
        <v>782246</v>
      </c>
      <c r="G29">
        <v>790609</v>
      </c>
      <c r="H29">
        <v>794509</v>
      </c>
      <c r="I29">
        <v>801137</v>
      </c>
      <c r="J29">
        <v>797221</v>
      </c>
      <c r="K29">
        <v>790672</v>
      </c>
      <c r="L29">
        <v>793636</v>
      </c>
      <c r="M29">
        <v>793395</v>
      </c>
      <c r="N29">
        <v>797111</v>
      </c>
      <c r="O29">
        <v>775105</v>
      </c>
      <c r="P29">
        <v>777024</v>
      </c>
      <c r="Q29">
        <v>783385</v>
      </c>
      <c r="R29">
        <v>793955</v>
      </c>
      <c r="S29">
        <v>801596</v>
      </c>
      <c r="T29">
        <v>807258</v>
      </c>
      <c r="U29">
        <v>811446</v>
      </c>
      <c r="V29">
        <v>811038</v>
      </c>
      <c r="W29">
        <v>805349</v>
      </c>
      <c r="X29">
        <v>808066</v>
      </c>
      <c r="Y29">
        <v>808334</v>
      </c>
      <c r="Z29">
        <v>810096</v>
      </c>
      <c r="AA29">
        <v>786179</v>
      </c>
      <c r="AB29">
        <v>786959</v>
      </c>
      <c r="AC29">
        <v>795425</v>
      </c>
      <c r="AD29">
        <v>804793</v>
      </c>
      <c r="AE29">
        <v>811411</v>
      </c>
      <c r="AF29">
        <v>814853</v>
      </c>
      <c r="AG29">
        <v>823000</v>
      </c>
      <c r="AH29">
        <v>819371</v>
      </c>
      <c r="AI29">
        <v>813558</v>
      </c>
      <c r="AJ29">
        <v>813407</v>
      </c>
      <c r="AK29">
        <v>811831</v>
      </c>
      <c r="AL29">
        <v>809514</v>
      </c>
      <c r="AM29">
        <v>790787</v>
      </c>
      <c r="AN29">
        <v>794254</v>
      </c>
      <c r="AO29">
        <v>800413</v>
      </c>
      <c r="AP29">
        <v>808225</v>
      </c>
      <c r="AQ29">
        <v>814314</v>
      </c>
      <c r="AR29">
        <v>818811</v>
      </c>
    </row>
    <row r="30" spans="1:44" x14ac:dyDescent="0.3">
      <c r="A30" t="s">
        <v>38</v>
      </c>
      <c r="B30">
        <v>29</v>
      </c>
      <c r="C30">
        <v>1020557</v>
      </c>
      <c r="D30">
        <v>1024101</v>
      </c>
      <c r="E30">
        <v>1034327</v>
      </c>
      <c r="F30">
        <v>1045004</v>
      </c>
      <c r="G30">
        <v>1055021</v>
      </c>
      <c r="H30">
        <v>1059233</v>
      </c>
      <c r="I30">
        <v>1056797</v>
      </c>
      <c r="J30">
        <v>1067167</v>
      </c>
      <c r="K30">
        <v>1068335</v>
      </c>
      <c r="L30">
        <v>1076812</v>
      </c>
      <c r="M30">
        <v>1079738</v>
      </c>
      <c r="N30">
        <v>1079574</v>
      </c>
      <c r="O30">
        <v>1067409</v>
      </c>
      <c r="P30">
        <v>1069376</v>
      </c>
      <c r="Q30">
        <v>1076927</v>
      </c>
      <c r="R30">
        <v>1087967</v>
      </c>
      <c r="S30">
        <v>1094255</v>
      </c>
      <c r="T30">
        <v>1096009</v>
      </c>
      <c r="U30">
        <v>1094934</v>
      </c>
      <c r="V30">
        <v>1103127</v>
      </c>
      <c r="W30">
        <v>1103360</v>
      </c>
      <c r="X30">
        <v>1115886</v>
      </c>
      <c r="Y30">
        <v>1119969</v>
      </c>
      <c r="Z30">
        <v>1119775</v>
      </c>
      <c r="AA30">
        <v>1100320</v>
      </c>
      <c r="AB30">
        <v>1104384</v>
      </c>
      <c r="AC30">
        <v>1110765</v>
      </c>
      <c r="AD30">
        <v>1124405</v>
      </c>
      <c r="AE30">
        <v>1127309</v>
      </c>
      <c r="AF30">
        <v>1134305</v>
      </c>
      <c r="AG30">
        <v>1138797</v>
      </c>
      <c r="AH30">
        <v>1142021</v>
      </c>
      <c r="AI30">
        <v>1147438</v>
      </c>
      <c r="AJ30">
        <v>1150551</v>
      </c>
      <c r="AK30">
        <v>1154354</v>
      </c>
      <c r="AL30">
        <v>1150776</v>
      </c>
      <c r="AM30">
        <v>1138979</v>
      </c>
      <c r="AN30">
        <v>1141453</v>
      </c>
      <c r="AO30">
        <v>1155594</v>
      </c>
      <c r="AP30">
        <v>1158340</v>
      </c>
      <c r="AQ30">
        <v>1169231</v>
      </c>
      <c r="AR30">
        <v>1174006</v>
      </c>
    </row>
    <row r="31" spans="1:44" x14ac:dyDescent="0.3">
      <c r="A31" t="s">
        <v>39</v>
      </c>
      <c r="B31">
        <v>30</v>
      </c>
      <c r="C31">
        <v>526776</v>
      </c>
      <c r="D31">
        <v>525681</v>
      </c>
      <c r="E31">
        <v>525697</v>
      </c>
      <c r="F31">
        <v>531351</v>
      </c>
      <c r="G31">
        <v>541426</v>
      </c>
      <c r="H31">
        <v>552847</v>
      </c>
      <c r="I31">
        <v>557364</v>
      </c>
      <c r="J31">
        <v>551466</v>
      </c>
      <c r="K31">
        <v>546268</v>
      </c>
      <c r="L31">
        <v>546459</v>
      </c>
      <c r="M31">
        <v>544052</v>
      </c>
      <c r="N31">
        <v>547895</v>
      </c>
      <c r="O31">
        <v>535850</v>
      </c>
      <c r="P31">
        <v>533085</v>
      </c>
      <c r="Q31">
        <v>534832</v>
      </c>
      <c r="R31">
        <v>539949</v>
      </c>
      <c r="S31">
        <v>551919</v>
      </c>
      <c r="T31">
        <v>563387</v>
      </c>
      <c r="U31">
        <v>568554</v>
      </c>
      <c r="V31">
        <v>568600</v>
      </c>
      <c r="W31">
        <v>556898</v>
      </c>
      <c r="X31">
        <v>557980</v>
      </c>
      <c r="Y31">
        <v>556651</v>
      </c>
      <c r="Z31">
        <v>559711</v>
      </c>
      <c r="AA31">
        <v>548314</v>
      </c>
      <c r="AB31">
        <v>546893</v>
      </c>
      <c r="AC31">
        <v>546547</v>
      </c>
      <c r="AD31">
        <v>553086</v>
      </c>
      <c r="AE31">
        <v>561118</v>
      </c>
      <c r="AF31">
        <v>572764</v>
      </c>
      <c r="AG31">
        <v>579465</v>
      </c>
      <c r="AH31">
        <v>578718</v>
      </c>
      <c r="AI31">
        <v>568435</v>
      </c>
      <c r="AJ31">
        <v>566256</v>
      </c>
      <c r="AK31">
        <v>564533</v>
      </c>
      <c r="AL31">
        <v>567576</v>
      </c>
      <c r="AM31">
        <v>557113</v>
      </c>
      <c r="AN31">
        <v>553449</v>
      </c>
      <c r="AO31">
        <v>554708</v>
      </c>
      <c r="AP31">
        <v>559045</v>
      </c>
      <c r="AQ31">
        <v>567411</v>
      </c>
      <c r="AR31">
        <v>582240</v>
      </c>
    </row>
    <row r="32" spans="1:44" x14ac:dyDescent="0.3">
      <c r="A32" t="s">
        <v>40</v>
      </c>
      <c r="B32">
        <v>31</v>
      </c>
      <c r="C32">
        <v>3158490</v>
      </c>
      <c r="D32">
        <v>3145055</v>
      </c>
      <c r="E32">
        <v>3175787</v>
      </c>
      <c r="F32">
        <v>3224489</v>
      </c>
      <c r="G32">
        <v>3280786</v>
      </c>
      <c r="H32">
        <v>3333174</v>
      </c>
      <c r="I32">
        <v>3321529</v>
      </c>
      <c r="J32">
        <v>3312692</v>
      </c>
      <c r="K32">
        <v>3297595</v>
      </c>
      <c r="L32">
        <v>3291055</v>
      </c>
      <c r="M32">
        <v>3304001</v>
      </c>
      <c r="N32">
        <v>3316785</v>
      </c>
      <c r="O32">
        <v>3195577</v>
      </c>
      <c r="P32">
        <v>3187428</v>
      </c>
      <c r="Q32">
        <v>3218322</v>
      </c>
      <c r="R32">
        <v>3268084</v>
      </c>
      <c r="S32">
        <v>3327296</v>
      </c>
      <c r="T32">
        <v>3383888</v>
      </c>
      <c r="U32">
        <v>3377816</v>
      </c>
      <c r="V32">
        <v>3367622</v>
      </c>
      <c r="W32">
        <v>3354345</v>
      </c>
      <c r="X32">
        <v>3361974</v>
      </c>
      <c r="Y32">
        <v>3376918</v>
      </c>
      <c r="Z32">
        <v>3387351</v>
      </c>
      <c r="AA32">
        <v>3264979</v>
      </c>
      <c r="AB32">
        <v>3262526</v>
      </c>
      <c r="AC32">
        <v>3295878</v>
      </c>
      <c r="AD32">
        <v>3343504</v>
      </c>
      <c r="AE32">
        <v>3382351</v>
      </c>
      <c r="AF32">
        <v>3448643</v>
      </c>
      <c r="AG32">
        <v>3444288</v>
      </c>
      <c r="AH32">
        <v>3432865</v>
      </c>
      <c r="AI32">
        <v>3420782</v>
      </c>
      <c r="AJ32">
        <v>3415135</v>
      </c>
      <c r="AK32">
        <v>3431326</v>
      </c>
      <c r="AL32">
        <v>3443856</v>
      </c>
      <c r="AM32">
        <v>3325356</v>
      </c>
      <c r="AN32">
        <v>3325689</v>
      </c>
      <c r="AO32">
        <v>3347060</v>
      </c>
      <c r="AP32">
        <v>3386294</v>
      </c>
      <c r="AQ32">
        <v>3445497</v>
      </c>
      <c r="AR32">
        <v>3518246</v>
      </c>
    </row>
    <row r="33" spans="1:44" x14ac:dyDescent="0.3">
      <c r="A33" t="s">
        <v>41</v>
      </c>
      <c r="B33">
        <v>32</v>
      </c>
      <c r="C33">
        <v>604185</v>
      </c>
      <c r="D33">
        <v>602659</v>
      </c>
      <c r="E33">
        <v>604265</v>
      </c>
      <c r="F33">
        <v>612032</v>
      </c>
      <c r="G33">
        <v>618655</v>
      </c>
      <c r="H33">
        <v>621210</v>
      </c>
      <c r="I33">
        <v>625970</v>
      </c>
      <c r="J33">
        <v>629254</v>
      </c>
      <c r="K33">
        <v>621535</v>
      </c>
      <c r="L33">
        <v>629152</v>
      </c>
      <c r="M33">
        <v>626319</v>
      </c>
      <c r="N33">
        <v>626686</v>
      </c>
      <c r="O33">
        <v>615944</v>
      </c>
      <c r="P33">
        <v>615852</v>
      </c>
      <c r="Q33">
        <v>616884</v>
      </c>
      <c r="R33">
        <v>624868</v>
      </c>
      <c r="S33">
        <v>628633</v>
      </c>
      <c r="T33">
        <v>630165</v>
      </c>
      <c r="U33">
        <v>634130</v>
      </c>
      <c r="V33">
        <v>635351</v>
      </c>
      <c r="W33">
        <v>627526</v>
      </c>
      <c r="X33">
        <v>632610</v>
      </c>
      <c r="Y33">
        <v>629573</v>
      </c>
      <c r="Z33">
        <v>627947</v>
      </c>
      <c r="AA33">
        <v>617862</v>
      </c>
      <c r="AB33">
        <v>619909</v>
      </c>
      <c r="AC33">
        <v>618250</v>
      </c>
      <c r="AD33">
        <v>625671</v>
      </c>
      <c r="AE33">
        <v>628572</v>
      </c>
      <c r="AF33">
        <v>629459</v>
      </c>
      <c r="AG33">
        <v>634998</v>
      </c>
      <c r="AH33">
        <v>635400</v>
      </c>
      <c r="AI33">
        <v>631254</v>
      </c>
      <c r="AJ33">
        <v>630426</v>
      </c>
      <c r="AK33">
        <v>627869</v>
      </c>
      <c r="AL33">
        <v>629993</v>
      </c>
      <c r="AM33">
        <v>620552</v>
      </c>
      <c r="AN33">
        <v>620679</v>
      </c>
      <c r="AO33">
        <v>623409</v>
      </c>
      <c r="AP33">
        <v>629923</v>
      </c>
      <c r="AQ33">
        <v>633174</v>
      </c>
      <c r="AR33">
        <v>639167</v>
      </c>
    </row>
    <row r="34" spans="1:44" x14ac:dyDescent="0.3">
      <c r="A34" t="s">
        <v>42</v>
      </c>
      <c r="B34">
        <v>33</v>
      </c>
      <c r="C34">
        <v>7233019</v>
      </c>
      <c r="D34">
        <v>7254460</v>
      </c>
      <c r="E34">
        <v>7303000</v>
      </c>
      <c r="F34">
        <v>7395920</v>
      </c>
      <c r="G34">
        <v>7494959</v>
      </c>
      <c r="H34">
        <v>7563591</v>
      </c>
      <c r="I34">
        <v>7553158</v>
      </c>
      <c r="J34">
        <v>7551078</v>
      </c>
      <c r="K34">
        <v>7541768</v>
      </c>
      <c r="L34">
        <v>7613636</v>
      </c>
      <c r="M34">
        <v>7644338</v>
      </c>
      <c r="N34">
        <v>7661252</v>
      </c>
      <c r="O34">
        <v>7413428</v>
      </c>
      <c r="P34">
        <v>7422353</v>
      </c>
      <c r="Q34">
        <v>7465779</v>
      </c>
      <c r="R34">
        <v>7561235</v>
      </c>
      <c r="S34">
        <v>7664477</v>
      </c>
      <c r="T34">
        <v>7727558</v>
      </c>
      <c r="U34">
        <v>7728484</v>
      </c>
      <c r="V34">
        <v>7712064</v>
      </c>
      <c r="W34">
        <v>7696489</v>
      </c>
      <c r="X34">
        <v>7778137</v>
      </c>
      <c r="Y34">
        <v>7806058</v>
      </c>
      <c r="Z34">
        <v>7810089</v>
      </c>
      <c r="AA34">
        <v>7556574</v>
      </c>
      <c r="AB34">
        <v>7576377</v>
      </c>
      <c r="AC34">
        <v>7630616</v>
      </c>
      <c r="AD34">
        <v>7737460</v>
      </c>
      <c r="AE34">
        <v>7780197</v>
      </c>
      <c r="AF34">
        <v>7857463</v>
      </c>
      <c r="AG34">
        <v>7861365</v>
      </c>
      <c r="AH34">
        <v>7843421</v>
      </c>
      <c r="AI34">
        <v>7835367</v>
      </c>
      <c r="AJ34">
        <v>7882963</v>
      </c>
      <c r="AK34">
        <v>7911882</v>
      </c>
      <c r="AL34">
        <v>7915198</v>
      </c>
      <c r="AM34">
        <v>7672852</v>
      </c>
      <c r="AN34">
        <v>7703751</v>
      </c>
      <c r="AO34">
        <v>7737797</v>
      </c>
      <c r="AP34">
        <v>7808206</v>
      </c>
      <c r="AQ34">
        <v>7908520</v>
      </c>
      <c r="AR34">
        <v>7997103</v>
      </c>
    </row>
    <row r="35" spans="1:44" x14ac:dyDescent="0.3">
      <c r="A35" t="s">
        <v>43</v>
      </c>
      <c r="B35">
        <v>34</v>
      </c>
      <c r="C35">
        <v>3262922</v>
      </c>
      <c r="D35">
        <v>3258483</v>
      </c>
      <c r="E35">
        <v>3303588</v>
      </c>
      <c r="F35">
        <v>3343903</v>
      </c>
      <c r="G35">
        <v>3379989</v>
      </c>
      <c r="H35">
        <v>3405680</v>
      </c>
      <c r="I35">
        <v>3411684</v>
      </c>
      <c r="J35">
        <v>3422798</v>
      </c>
      <c r="K35">
        <v>3408899</v>
      </c>
      <c r="L35">
        <v>3428018</v>
      </c>
      <c r="M35">
        <v>3436904</v>
      </c>
      <c r="N35">
        <v>3445049</v>
      </c>
      <c r="O35">
        <v>3362051</v>
      </c>
      <c r="P35">
        <v>3379546</v>
      </c>
      <c r="Q35">
        <v>3397175</v>
      </c>
      <c r="R35">
        <v>3435702</v>
      </c>
      <c r="S35">
        <v>3476118</v>
      </c>
      <c r="T35">
        <v>3502912</v>
      </c>
      <c r="U35">
        <v>3511109</v>
      </c>
      <c r="V35">
        <v>3516339</v>
      </c>
      <c r="W35">
        <v>3506288</v>
      </c>
      <c r="X35">
        <v>3527847</v>
      </c>
      <c r="Y35">
        <v>3538509</v>
      </c>
      <c r="Z35">
        <v>3543404</v>
      </c>
      <c r="AA35">
        <v>3463903</v>
      </c>
      <c r="AB35">
        <v>3478896</v>
      </c>
      <c r="AC35">
        <v>3504446</v>
      </c>
      <c r="AD35">
        <v>3549770</v>
      </c>
      <c r="AE35">
        <v>3574403</v>
      </c>
      <c r="AF35">
        <v>3593726</v>
      </c>
      <c r="AG35">
        <v>3602607</v>
      </c>
      <c r="AH35">
        <v>3606820</v>
      </c>
      <c r="AI35">
        <v>3593656</v>
      </c>
      <c r="AJ35">
        <v>3595499</v>
      </c>
      <c r="AK35">
        <v>3614574</v>
      </c>
      <c r="AL35">
        <v>3612851</v>
      </c>
      <c r="AM35">
        <v>3535813</v>
      </c>
      <c r="AN35">
        <v>3563241</v>
      </c>
      <c r="AO35">
        <v>3582571</v>
      </c>
      <c r="AP35">
        <v>3600995</v>
      </c>
      <c r="AQ35">
        <v>3634429</v>
      </c>
      <c r="AR35">
        <v>3665921</v>
      </c>
    </row>
    <row r="36" spans="1:44" x14ac:dyDescent="0.3">
      <c r="A36" t="s">
        <v>44</v>
      </c>
      <c r="B36">
        <v>35</v>
      </c>
      <c r="C36">
        <v>355051</v>
      </c>
      <c r="D36">
        <v>357232</v>
      </c>
      <c r="E36">
        <v>359555</v>
      </c>
      <c r="F36">
        <v>366712</v>
      </c>
      <c r="G36">
        <v>375935</v>
      </c>
      <c r="H36">
        <v>382214</v>
      </c>
      <c r="I36">
        <v>383934</v>
      </c>
      <c r="J36">
        <v>385424</v>
      </c>
      <c r="K36">
        <v>385673</v>
      </c>
      <c r="L36">
        <v>389747</v>
      </c>
      <c r="M36">
        <v>387281</v>
      </c>
      <c r="N36">
        <v>383828</v>
      </c>
      <c r="O36">
        <v>370413</v>
      </c>
      <c r="P36">
        <v>367744</v>
      </c>
      <c r="Q36">
        <v>365454</v>
      </c>
      <c r="R36">
        <v>367281</v>
      </c>
      <c r="S36">
        <v>370977</v>
      </c>
      <c r="T36">
        <v>372749</v>
      </c>
      <c r="U36">
        <v>371179</v>
      </c>
      <c r="V36">
        <v>369705</v>
      </c>
      <c r="W36">
        <v>367353</v>
      </c>
      <c r="X36">
        <v>366419</v>
      </c>
      <c r="Y36">
        <v>360750</v>
      </c>
      <c r="Z36">
        <v>355637</v>
      </c>
      <c r="AA36">
        <v>339677</v>
      </c>
      <c r="AB36">
        <v>337632</v>
      </c>
      <c r="AC36">
        <v>336848</v>
      </c>
      <c r="AD36">
        <v>342761</v>
      </c>
      <c r="AE36">
        <v>346780</v>
      </c>
      <c r="AF36">
        <v>349298</v>
      </c>
      <c r="AG36">
        <v>352199</v>
      </c>
      <c r="AH36">
        <v>352293</v>
      </c>
      <c r="AI36">
        <v>351562</v>
      </c>
      <c r="AJ36">
        <v>351254</v>
      </c>
      <c r="AK36">
        <v>347188</v>
      </c>
      <c r="AL36">
        <v>340763</v>
      </c>
      <c r="AM36">
        <v>331235</v>
      </c>
      <c r="AN36">
        <v>331592</v>
      </c>
      <c r="AO36">
        <v>332986</v>
      </c>
      <c r="AP36">
        <v>340229</v>
      </c>
      <c r="AQ36">
        <v>345702</v>
      </c>
      <c r="AR36">
        <v>349320</v>
      </c>
    </row>
    <row r="37" spans="1:44" x14ac:dyDescent="0.3">
      <c r="A37" t="s">
        <v>45</v>
      </c>
      <c r="B37">
        <v>36</v>
      </c>
      <c r="C37">
        <v>4327508</v>
      </c>
      <c r="D37">
        <v>4329339</v>
      </c>
      <c r="E37">
        <v>4364457</v>
      </c>
      <c r="F37">
        <v>4439037</v>
      </c>
      <c r="G37">
        <v>4507111</v>
      </c>
      <c r="H37">
        <v>4535405</v>
      </c>
      <c r="I37">
        <v>4529038</v>
      </c>
      <c r="J37">
        <v>4551671</v>
      </c>
      <c r="K37">
        <v>4512539</v>
      </c>
      <c r="L37">
        <v>4537355</v>
      </c>
      <c r="M37">
        <v>4551510</v>
      </c>
      <c r="N37">
        <v>4551594</v>
      </c>
      <c r="O37">
        <v>4413807</v>
      </c>
      <c r="P37">
        <v>4411864</v>
      </c>
      <c r="Q37">
        <v>4439065</v>
      </c>
      <c r="R37">
        <v>4515838</v>
      </c>
      <c r="S37">
        <v>4587211</v>
      </c>
      <c r="T37">
        <v>4610325</v>
      </c>
      <c r="U37">
        <v>4611953</v>
      </c>
      <c r="V37">
        <v>4620379</v>
      </c>
      <c r="W37">
        <v>4582968</v>
      </c>
      <c r="X37">
        <v>4606455</v>
      </c>
      <c r="Y37">
        <v>4614596</v>
      </c>
      <c r="Z37">
        <v>4612918</v>
      </c>
      <c r="AA37">
        <v>4487943</v>
      </c>
      <c r="AB37">
        <v>4488411</v>
      </c>
      <c r="AC37">
        <v>4522351</v>
      </c>
      <c r="AD37">
        <v>4587337</v>
      </c>
      <c r="AE37">
        <v>4635707</v>
      </c>
      <c r="AF37">
        <v>4653586</v>
      </c>
      <c r="AG37">
        <v>4662388</v>
      </c>
      <c r="AH37">
        <v>4663615</v>
      </c>
      <c r="AI37">
        <v>4634467</v>
      </c>
      <c r="AJ37">
        <v>4644508</v>
      </c>
      <c r="AK37">
        <v>4656983</v>
      </c>
      <c r="AL37">
        <v>4642928</v>
      </c>
      <c r="AM37">
        <v>4522736</v>
      </c>
      <c r="AN37">
        <v>4528939</v>
      </c>
      <c r="AO37">
        <v>4557402</v>
      </c>
      <c r="AP37">
        <v>4619413</v>
      </c>
      <c r="AQ37">
        <v>4674405</v>
      </c>
      <c r="AR37">
        <v>4711831</v>
      </c>
    </row>
    <row r="38" spans="1:44" x14ac:dyDescent="0.3">
      <c r="A38" t="s">
        <v>46</v>
      </c>
      <c r="B38">
        <v>37</v>
      </c>
      <c r="C38">
        <v>1232552</v>
      </c>
      <c r="D38">
        <v>1235449</v>
      </c>
      <c r="E38">
        <v>1244902</v>
      </c>
      <c r="F38">
        <v>1254042</v>
      </c>
      <c r="G38">
        <v>1261521</v>
      </c>
      <c r="H38">
        <v>1267338</v>
      </c>
      <c r="I38">
        <v>1268142</v>
      </c>
      <c r="J38">
        <v>1273505</v>
      </c>
      <c r="K38">
        <v>1270340</v>
      </c>
      <c r="L38">
        <v>1273792</v>
      </c>
      <c r="M38">
        <v>1280734</v>
      </c>
      <c r="N38">
        <v>1286139</v>
      </c>
      <c r="O38">
        <v>1261746</v>
      </c>
      <c r="P38">
        <v>1261743</v>
      </c>
      <c r="Q38">
        <v>1263030</v>
      </c>
      <c r="R38">
        <v>1268598</v>
      </c>
      <c r="S38">
        <v>1271074</v>
      </c>
      <c r="T38">
        <v>1275985</v>
      </c>
      <c r="U38">
        <v>1276868</v>
      </c>
      <c r="V38">
        <v>1275750</v>
      </c>
      <c r="W38">
        <v>1270607</v>
      </c>
      <c r="X38">
        <v>1270426</v>
      </c>
      <c r="Y38">
        <v>1272912</v>
      </c>
      <c r="Z38">
        <v>1272339</v>
      </c>
      <c r="AA38">
        <v>1243973</v>
      </c>
      <c r="AB38">
        <v>1246549</v>
      </c>
      <c r="AC38">
        <v>1246971</v>
      </c>
      <c r="AD38">
        <v>1253395</v>
      </c>
      <c r="AE38">
        <v>1252288</v>
      </c>
      <c r="AF38">
        <v>1253102</v>
      </c>
      <c r="AG38">
        <v>1253784</v>
      </c>
      <c r="AH38">
        <v>1256483</v>
      </c>
      <c r="AI38">
        <v>1254895</v>
      </c>
      <c r="AJ38">
        <v>1254035</v>
      </c>
      <c r="AK38">
        <v>1258363</v>
      </c>
      <c r="AL38">
        <v>1257907</v>
      </c>
      <c r="AM38">
        <v>1226392</v>
      </c>
      <c r="AN38">
        <v>1232844</v>
      </c>
      <c r="AO38">
        <v>1242470</v>
      </c>
      <c r="AP38">
        <v>1253449</v>
      </c>
      <c r="AQ38">
        <v>1258225</v>
      </c>
      <c r="AR38">
        <v>1269849</v>
      </c>
    </row>
    <row r="39" spans="1:44" x14ac:dyDescent="0.3">
      <c r="A39" t="s">
        <v>47</v>
      </c>
      <c r="B39">
        <v>38</v>
      </c>
      <c r="C39">
        <v>1393212</v>
      </c>
      <c r="D39">
        <v>1396577</v>
      </c>
      <c r="E39">
        <v>1411096</v>
      </c>
      <c r="F39">
        <v>1429186</v>
      </c>
      <c r="G39">
        <v>1443268</v>
      </c>
      <c r="H39">
        <v>1466893</v>
      </c>
      <c r="I39">
        <v>1494961</v>
      </c>
      <c r="J39">
        <v>1495858</v>
      </c>
      <c r="K39">
        <v>1488777</v>
      </c>
      <c r="L39">
        <v>1479043</v>
      </c>
      <c r="M39">
        <v>1473439</v>
      </c>
      <c r="N39">
        <v>1473305</v>
      </c>
      <c r="O39">
        <v>1444984</v>
      </c>
      <c r="P39">
        <v>1455348</v>
      </c>
      <c r="Q39">
        <v>1466042</v>
      </c>
      <c r="R39">
        <v>1484521</v>
      </c>
      <c r="S39">
        <v>1500037</v>
      </c>
      <c r="T39">
        <v>1526729</v>
      </c>
      <c r="U39">
        <v>1548043</v>
      </c>
      <c r="V39">
        <v>1549337</v>
      </c>
      <c r="W39">
        <v>1542937</v>
      </c>
      <c r="X39">
        <v>1533843</v>
      </c>
      <c r="Y39">
        <v>1528592</v>
      </c>
      <c r="Z39">
        <v>1527735</v>
      </c>
      <c r="AA39">
        <v>1494054</v>
      </c>
      <c r="AB39">
        <v>1508623</v>
      </c>
      <c r="AC39">
        <v>1518134</v>
      </c>
      <c r="AD39">
        <v>1540141</v>
      </c>
      <c r="AE39">
        <v>1550829</v>
      </c>
      <c r="AF39">
        <v>1574196</v>
      </c>
      <c r="AG39">
        <v>1590308</v>
      </c>
      <c r="AH39">
        <v>1593911</v>
      </c>
      <c r="AI39">
        <v>1587108</v>
      </c>
      <c r="AJ39">
        <v>1575807</v>
      </c>
      <c r="AK39">
        <v>1575317</v>
      </c>
      <c r="AL39">
        <v>1568007</v>
      </c>
      <c r="AM39">
        <v>1527810</v>
      </c>
      <c r="AN39">
        <v>1547747</v>
      </c>
      <c r="AO39">
        <v>1559866</v>
      </c>
      <c r="AP39">
        <v>1578570</v>
      </c>
      <c r="AQ39">
        <v>1591849</v>
      </c>
      <c r="AR39">
        <v>1617408</v>
      </c>
    </row>
    <row r="40" spans="1:44" x14ac:dyDescent="0.3">
      <c r="A40" t="s">
        <v>48</v>
      </c>
      <c r="B40">
        <v>39</v>
      </c>
      <c r="C40">
        <v>4825601</v>
      </c>
      <c r="D40">
        <v>4812012</v>
      </c>
      <c r="E40">
        <v>4861625</v>
      </c>
      <c r="F40">
        <v>4928025</v>
      </c>
      <c r="G40">
        <v>4993576</v>
      </c>
      <c r="H40">
        <v>5025028</v>
      </c>
      <c r="I40">
        <v>5010719</v>
      </c>
      <c r="J40">
        <v>5018149</v>
      </c>
      <c r="K40">
        <v>4994041</v>
      </c>
      <c r="L40">
        <v>5015536</v>
      </c>
      <c r="M40">
        <v>5024818</v>
      </c>
      <c r="N40">
        <v>5027925</v>
      </c>
      <c r="O40">
        <v>4895655</v>
      </c>
      <c r="P40">
        <v>4884722</v>
      </c>
      <c r="Q40">
        <v>4911430</v>
      </c>
      <c r="R40">
        <v>4980322</v>
      </c>
      <c r="S40">
        <v>5048643</v>
      </c>
      <c r="T40">
        <v>5080246</v>
      </c>
      <c r="U40">
        <v>5066826</v>
      </c>
      <c r="V40">
        <v>5065433</v>
      </c>
      <c r="W40">
        <v>5043280</v>
      </c>
      <c r="X40">
        <v>5066813</v>
      </c>
      <c r="Y40">
        <v>5073445</v>
      </c>
      <c r="Z40">
        <v>5074159</v>
      </c>
      <c r="AA40">
        <v>4944750</v>
      </c>
      <c r="AB40">
        <v>4936419</v>
      </c>
      <c r="AC40">
        <v>4978817</v>
      </c>
      <c r="AD40">
        <v>5043860</v>
      </c>
      <c r="AE40">
        <v>5085142</v>
      </c>
      <c r="AF40">
        <v>5107190</v>
      </c>
      <c r="AG40">
        <v>5115649</v>
      </c>
      <c r="AH40">
        <v>5109286</v>
      </c>
      <c r="AI40">
        <v>5097349</v>
      </c>
      <c r="AJ40">
        <v>5108173</v>
      </c>
      <c r="AK40">
        <v>5115215</v>
      </c>
      <c r="AL40">
        <v>5110219</v>
      </c>
      <c r="AM40">
        <v>5002772</v>
      </c>
      <c r="AN40">
        <v>4999832</v>
      </c>
      <c r="AO40">
        <v>5022799</v>
      </c>
      <c r="AP40">
        <v>5092555</v>
      </c>
      <c r="AQ40">
        <v>5145704</v>
      </c>
      <c r="AR40">
        <v>5180604</v>
      </c>
    </row>
    <row r="41" spans="1:44" x14ac:dyDescent="0.3">
      <c r="A41" t="s">
        <v>49</v>
      </c>
      <c r="B41">
        <v>40</v>
      </c>
      <c r="C41">
        <v>387099</v>
      </c>
      <c r="D41">
        <v>388142</v>
      </c>
      <c r="E41">
        <v>389764</v>
      </c>
      <c r="F41">
        <v>399492</v>
      </c>
      <c r="G41">
        <v>407701</v>
      </c>
      <c r="H41">
        <v>412443</v>
      </c>
      <c r="I41">
        <v>411409</v>
      </c>
      <c r="J41">
        <v>412376</v>
      </c>
      <c r="K41">
        <v>411482</v>
      </c>
      <c r="L41">
        <v>411373</v>
      </c>
      <c r="M41">
        <v>410074</v>
      </c>
      <c r="N41">
        <v>410590</v>
      </c>
      <c r="O41">
        <v>395138</v>
      </c>
      <c r="P41">
        <v>392495</v>
      </c>
      <c r="Q41">
        <v>395963</v>
      </c>
      <c r="R41">
        <v>406358</v>
      </c>
      <c r="S41">
        <v>415245</v>
      </c>
      <c r="T41">
        <v>419449</v>
      </c>
      <c r="U41">
        <v>419587</v>
      </c>
      <c r="V41">
        <v>418456</v>
      </c>
      <c r="W41">
        <v>417865</v>
      </c>
      <c r="X41">
        <v>417813</v>
      </c>
      <c r="Y41">
        <v>416939</v>
      </c>
      <c r="Z41">
        <v>417386</v>
      </c>
      <c r="AA41">
        <v>400263</v>
      </c>
      <c r="AB41">
        <v>400693</v>
      </c>
      <c r="AC41">
        <v>403672</v>
      </c>
      <c r="AD41">
        <v>411519</v>
      </c>
      <c r="AE41">
        <v>416276</v>
      </c>
      <c r="AF41">
        <v>422922</v>
      </c>
      <c r="AG41">
        <v>422200</v>
      </c>
      <c r="AH41">
        <v>421304</v>
      </c>
      <c r="AI41">
        <v>420086</v>
      </c>
      <c r="AJ41">
        <v>419034</v>
      </c>
      <c r="AK41">
        <v>418063</v>
      </c>
      <c r="AL41">
        <v>416884</v>
      </c>
      <c r="AM41">
        <v>402160</v>
      </c>
      <c r="AN41">
        <v>403435</v>
      </c>
      <c r="AO41">
        <v>404287</v>
      </c>
      <c r="AP41">
        <v>413691</v>
      </c>
      <c r="AQ41">
        <v>420425</v>
      </c>
      <c r="AR41">
        <v>427526</v>
      </c>
    </row>
    <row r="42" spans="1:44" x14ac:dyDescent="0.3">
      <c r="A42" t="s">
        <v>50</v>
      </c>
      <c r="B42">
        <v>41</v>
      </c>
      <c r="C42">
        <v>1501260</v>
      </c>
      <c r="D42">
        <v>1503496</v>
      </c>
      <c r="E42">
        <v>1532392</v>
      </c>
      <c r="F42">
        <v>1552595</v>
      </c>
      <c r="G42">
        <v>1567630</v>
      </c>
      <c r="H42">
        <v>1576814</v>
      </c>
      <c r="I42">
        <v>1569436</v>
      </c>
      <c r="J42">
        <v>1572221</v>
      </c>
      <c r="K42">
        <v>1564644</v>
      </c>
      <c r="L42">
        <v>1572106</v>
      </c>
      <c r="M42">
        <v>1586116</v>
      </c>
      <c r="N42">
        <v>1587437</v>
      </c>
      <c r="O42">
        <v>1547915</v>
      </c>
      <c r="P42">
        <v>1557904</v>
      </c>
      <c r="Q42">
        <v>1576408</v>
      </c>
      <c r="R42">
        <v>1594968</v>
      </c>
      <c r="S42">
        <v>1613927</v>
      </c>
      <c r="T42">
        <v>1626079</v>
      </c>
      <c r="U42">
        <v>1625965</v>
      </c>
      <c r="V42">
        <v>1627580</v>
      </c>
      <c r="W42">
        <v>1615274</v>
      </c>
      <c r="X42">
        <v>1626028</v>
      </c>
      <c r="Y42">
        <v>1636049</v>
      </c>
      <c r="Z42">
        <v>1638342</v>
      </c>
      <c r="AA42">
        <v>1595547</v>
      </c>
      <c r="AB42">
        <v>1607669</v>
      </c>
      <c r="AC42">
        <v>1624334</v>
      </c>
      <c r="AD42">
        <v>1649029</v>
      </c>
      <c r="AE42">
        <v>1661088</v>
      </c>
      <c r="AF42">
        <v>1668566</v>
      </c>
      <c r="AG42">
        <v>1669596</v>
      </c>
      <c r="AH42">
        <v>1670544</v>
      </c>
      <c r="AI42">
        <v>1662935</v>
      </c>
      <c r="AJ42">
        <v>1655547</v>
      </c>
      <c r="AK42">
        <v>1675512</v>
      </c>
      <c r="AL42">
        <v>1675340</v>
      </c>
      <c r="AM42">
        <v>1642893</v>
      </c>
      <c r="AN42">
        <v>1657831</v>
      </c>
      <c r="AO42">
        <v>1671954</v>
      </c>
      <c r="AP42">
        <v>1683400</v>
      </c>
      <c r="AQ42">
        <v>1696905</v>
      </c>
      <c r="AR42">
        <v>1709697</v>
      </c>
    </row>
    <row r="43" spans="1:44" x14ac:dyDescent="0.3">
      <c r="A43" t="s">
        <v>51</v>
      </c>
      <c r="B43">
        <v>42</v>
      </c>
      <c r="C43">
        <v>325784</v>
      </c>
      <c r="D43">
        <v>326072</v>
      </c>
      <c r="E43">
        <v>328065</v>
      </c>
      <c r="F43">
        <v>333653</v>
      </c>
      <c r="G43">
        <v>342825</v>
      </c>
      <c r="H43">
        <v>348173</v>
      </c>
      <c r="I43">
        <v>348930</v>
      </c>
      <c r="J43">
        <v>350428</v>
      </c>
      <c r="K43">
        <v>343614</v>
      </c>
      <c r="L43">
        <v>342508</v>
      </c>
      <c r="M43">
        <v>339721</v>
      </c>
      <c r="N43">
        <v>339623</v>
      </c>
      <c r="O43">
        <v>330678</v>
      </c>
      <c r="P43">
        <v>331340</v>
      </c>
      <c r="Q43">
        <v>334354</v>
      </c>
      <c r="R43">
        <v>340247</v>
      </c>
      <c r="S43">
        <v>347425</v>
      </c>
      <c r="T43">
        <v>353145</v>
      </c>
      <c r="U43">
        <v>353350</v>
      </c>
      <c r="V43">
        <v>354752</v>
      </c>
      <c r="W43">
        <v>347411</v>
      </c>
      <c r="X43">
        <v>346791</v>
      </c>
      <c r="Y43">
        <v>345068</v>
      </c>
      <c r="Z43">
        <v>344400</v>
      </c>
      <c r="AA43">
        <v>334447</v>
      </c>
      <c r="AB43">
        <v>334852</v>
      </c>
      <c r="AC43">
        <v>337338</v>
      </c>
      <c r="AD43">
        <v>343600</v>
      </c>
      <c r="AE43">
        <v>350506</v>
      </c>
      <c r="AF43">
        <v>356302</v>
      </c>
      <c r="AG43">
        <v>358604</v>
      </c>
      <c r="AH43">
        <v>359228</v>
      </c>
      <c r="AI43">
        <v>351482</v>
      </c>
      <c r="AJ43">
        <v>349552</v>
      </c>
      <c r="AK43">
        <v>348305</v>
      </c>
      <c r="AL43">
        <v>345752</v>
      </c>
      <c r="AM43">
        <v>336606</v>
      </c>
      <c r="AN43">
        <v>336790</v>
      </c>
      <c r="AO43">
        <v>339594</v>
      </c>
      <c r="AP43">
        <v>345757</v>
      </c>
      <c r="AQ43">
        <v>352298</v>
      </c>
      <c r="AR43">
        <v>358025</v>
      </c>
    </row>
    <row r="44" spans="1:44" x14ac:dyDescent="0.3">
      <c r="A44" t="s">
        <v>52</v>
      </c>
      <c r="B44">
        <v>43</v>
      </c>
      <c r="C44">
        <v>2272358</v>
      </c>
      <c r="D44">
        <v>2275770</v>
      </c>
      <c r="E44">
        <v>2300375</v>
      </c>
      <c r="F44">
        <v>2324938</v>
      </c>
      <c r="G44">
        <v>2341808</v>
      </c>
      <c r="H44">
        <v>2351971</v>
      </c>
      <c r="I44">
        <v>2346507</v>
      </c>
      <c r="J44">
        <v>2366012</v>
      </c>
      <c r="K44">
        <v>2361741</v>
      </c>
      <c r="L44">
        <v>2370092</v>
      </c>
      <c r="M44">
        <v>2394018</v>
      </c>
      <c r="N44">
        <v>2402832</v>
      </c>
      <c r="O44">
        <v>2340436</v>
      </c>
      <c r="P44">
        <v>2343288</v>
      </c>
      <c r="Q44">
        <v>2356813</v>
      </c>
      <c r="R44">
        <v>2391097</v>
      </c>
      <c r="S44">
        <v>2412376</v>
      </c>
      <c r="T44">
        <v>2427114</v>
      </c>
      <c r="U44">
        <v>2427158</v>
      </c>
      <c r="V44">
        <v>2435971</v>
      </c>
      <c r="W44">
        <v>2435387</v>
      </c>
      <c r="X44">
        <v>2450298</v>
      </c>
      <c r="Y44">
        <v>2471063</v>
      </c>
      <c r="Z44">
        <v>2479835</v>
      </c>
      <c r="AA44">
        <v>2412428</v>
      </c>
      <c r="AB44">
        <v>2418369</v>
      </c>
      <c r="AC44">
        <v>2437361</v>
      </c>
      <c r="AD44">
        <v>2466916</v>
      </c>
      <c r="AE44">
        <v>2474880</v>
      </c>
      <c r="AF44">
        <v>2489103</v>
      </c>
      <c r="AG44">
        <v>2493136</v>
      </c>
      <c r="AH44">
        <v>2501632</v>
      </c>
      <c r="AI44">
        <v>2502569</v>
      </c>
      <c r="AJ44">
        <v>2502141</v>
      </c>
      <c r="AK44">
        <v>2519753</v>
      </c>
      <c r="AL44">
        <v>2526556</v>
      </c>
      <c r="AM44">
        <v>2459166</v>
      </c>
      <c r="AN44">
        <v>2472529</v>
      </c>
      <c r="AO44">
        <v>2485878</v>
      </c>
      <c r="AP44">
        <v>2506944</v>
      </c>
      <c r="AQ44">
        <v>2517133</v>
      </c>
      <c r="AR44">
        <v>2534981</v>
      </c>
    </row>
    <row r="45" spans="1:44" x14ac:dyDescent="0.3">
      <c r="A45" t="s">
        <v>53</v>
      </c>
      <c r="B45">
        <v>44</v>
      </c>
      <c r="C45">
        <v>9292424</v>
      </c>
      <c r="D45">
        <v>9355915</v>
      </c>
      <c r="E45">
        <v>9423785</v>
      </c>
      <c r="F45">
        <v>9503288</v>
      </c>
      <c r="G45">
        <v>9570060</v>
      </c>
      <c r="H45">
        <v>9631991</v>
      </c>
      <c r="I45">
        <v>9633943</v>
      </c>
      <c r="J45">
        <v>9692319</v>
      </c>
      <c r="K45">
        <v>9673335</v>
      </c>
      <c r="L45">
        <v>9737650</v>
      </c>
      <c r="M45">
        <v>9802588</v>
      </c>
      <c r="N45">
        <v>9850156</v>
      </c>
      <c r="O45">
        <v>9663676</v>
      </c>
      <c r="P45">
        <v>9711246</v>
      </c>
      <c r="Q45">
        <v>9729551</v>
      </c>
      <c r="R45">
        <v>9785841</v>
      </c>
      <c r="S45">
        <v>9828999</v>
      </c>
      <c r="T45">
        <v>9885076</v>
      </c>
      <c r="U45">
        <v>9892838</v>
      </c>
      <c r="V45">
        <v>9918505</v>
      </c>
      <c r="W45">
        <v>9881628</v>
      </c>
      <c r="X45">
        <v>9922157</v>
      </c>
      <c r="Y45">
        <v>9953837</v>
      </c>
      <c r="Z45">
        <v>9975874</v>
      </c>
      <c r="AA45">
        <v>9797768</v>
      </c>
      <c r="AB45">
        <v>9848216</v>
      </c>
      <c r="AC45">
        <v>9856149</v>
      </c>
      <c r="AD45">
        <v>9922096</v>
      </c>
      <c r="AE45">
        <v>9939228</v>
      </c>
      <c r="AF45">
        <v>9968511</v>
      </c>
      <c r="AG45">
        <v>9990770</v>
      </c>
      <c r="AH45">
        <v>10018970</v>
      </c>
      <c r="AI45">
        <v>9998217</v>
      </c>
      <c r="AJ45">
        <v>10021811</v>
      </c>
      <c r="AK45">
        <v>10075318</v>
      </c>
      <c r="AL45">
        <v>10085938</v>
      </c>
      <c r="AM45">
        <v>9934690</v>
      </c>
      <c r="AN45">
        <v>9992010</v>
      </c>
      <c r="AO45">
        <v>10040631</v>
      </c>
      <c r="AP45">
        <v>10076376</v>
      </c>
      <c r="AQ45">
        <v>10129472</v>
      </c>
      <c r="AR45">
        <v>10201579</v>
      </c>
    </row>
    <row r="46" spans="1:44" x14ac:dyDescent="0.3">
      <c r="A46" t="s">
        <v>54</v>
      </c>
      <c r="B46">
        <v>45</v>
      </c>
      <c r="C46">
        <v>1042762</v>
      </c>
      <c r="D46">
        <v>1047019</v>
      </c>
      <c r="E46">
        <v>1054963</v>
      </c>
      <c r="F46">
        <v>1063172</v>
      </c>
      <c r="G46">
        <v>1067999</v>
      </c>
      <c r="H46">
        <v>1076077</v>
      </c>
      <c r="I46">
        <v>1079374</v>
      </c>
      <c r="J46">
        <v>1091115</v>
      </c>
      <c r="K46">
        <v>1087684</v>
      </c>
      <c r="L46">
        <v>1094632</v>
      </c>
      <c r="M46">
        <v>1100737</v>
      </c>
      <c r="N46">
        <v>1107126</v>
      </c>
      <c r="O46">
        <v>1084356</v>
      </c>
      <c r="P46">
        <v>1090622</v>
      </c>
      <c r="Q46">
        <v>1100218</v>
      </c>
      <c r="R46">
        <v>1107769</v>
      </c>
      <c r="S46">
        <v>1113864</v>
      </c>
      <c r="T46">
        <v>1124310</v>
      </c>
      <c r="U46">
        <v>1130453</v>
      </c>
      <c r="V46">
        <v>1138642</v>
      </c>
      <c r="W46">
        <v>1134796</v>
      </c>
      <c r="X46">
        <v>1143072</v>
      </c>
      <c r="Y46">
        <v>1148489</v>
      </c>
      <c r="Z46">
        <v>1153944</v>
      </c>
      <c r="AA46">
        <v>1128835</v>
      </c>
      <c r="AB46">
        <v>1136820</v>
      </c>
      <c r="AC46">
        <v>1145996</v>
      </c>
      <c r="AD46">
        <v>1154824</v>
      </c>
      <c r="AE46">
        <v>1157803</v>
      </c>
      <c r="AF46">
        <v>1167417</v>
      </c>
      <c r="AG46">
        <v>1176555</v>
      </c>
      <c r="AH46">
        <v>1183630</v>
      </c>
      <c r="AI46">
        <v>1180084</v>
      </c>
      <c r="AJ46">
        <v>1182302</v>
      </c>
      <c r="AK46">
        <v>1184498</v>
      </c>
      <c r="AL46">
        <v>1186201</v>
      </c>
      <c r="AM46">
        <v>1165074</v>
      </c>
      <c r="AN46">
        <v>1171272</v>
      </c>
      <c r="AO46">
        <v>1182387</v>
      </c>
      <c r="AP46">
        <v>1187366</v>
      </c>
      <c r="AQ46">
        <v>1192546</v>
      </c>
      <c r="AR46">
        <v>1206142</v>
      </c>
    </row>
    <row r="47" spans="1:44" x14ac:dyDescent="0.3">
      <c r="A47" t="s">
        <v>55</v>
      </c>
      <c r="B47">
        <v>46</v>
      </c>
      <c r="C47">
        <v>247085</v>
      </c>
      <c r="D47">
        <v>247508</v>
      </c>
      <c r="E47">
        <v>246920</v>
      </c>
      <c r="F47">
        <v>243940</v>
      </c>
      <c r="G47">
        <v>248590</v>
      </c>
      <c r="H47">
        <v>254249</v>
      </c>
      <c r="I47">
        <v>256603</v>
      </c>
      <c r="J47">
        <v>257524</v>
      </c>
      <c r="K47">
        <v>252991</v>
      </c>
      <c r="L47">
        <v>253297</v>
      </c>
      <c r="M47">
        <v>252255</v>
      </c>
      <c r="N47">
        <v>256600</v>
      </c>
      <c r="O47">
        <v>251138</v>
      </c>
      <c r="P47">
        <v>250167</v>
      </c>
      <c r="Q47">
        <v>249856</v>
      </c>
      <c r="R47">
        <v>247749</v>
      </c>
      <c r="S47">
        <v>251890</v>
      </c>
      <c r="T47">
        <v>257226</v>
      </c>
      <c r="U47">
        <v>259846</v>
      </c>
      <c r="V47">
        <v>258832</v>
      </c>
      <c r="W47">
        <v>255243</v>
      </c>
      <c r="X47">
        <v>255344</v>
      </c>
      <c r="Y47">
        <v>254019</v>
      </c>
      <c r="Z47">
        <v>257875</v>
      </c>
      <c r="AA47">
        <v>251236</v>
      </c>
      <c r="AB47">
        <v>251733</v>
      </c>
      <c r="AC47">
        <v>250636</v>
      </c>
      <c r="AD47">
        <v>248432</v>
      </c>
      <c r="AE47">
        <v>252317</v>
      </c>
      <c r="AF47">
        <v>257739</v>
      </c>
      <c r="AG47">
        <v>261643</v>
      </c>
      <c r="AH47">
        <v>260306</v>
      </c>
      <c r="AI47">
        <v>256702</v>
      </c>
      <c r="AJ47">
        <v>256066</v>
      </c>
      <c r="AK47">
        <v>254408</v>
      </c>
      <c r="AL47">
        <v>258766</v>
      </c>
      <c r="AM47">
        <v>253295</v>
      </c>
      <c r="AN47">
        <v>251460</v>
      </c>
      <c r="AO47">
        <v>251837</v>
      </c>
      <c r="AP47">
        <v>250471</v>
      </c>
      <c r="AQ47">
        <v>253360</v>
      </c>
      <c r="AR47">
        <v>260903</v>
      </c>
    </row>
    <row r="48" spans="1:44" x14ac:dyDescent="0.3">
      <c r="A48" t="s">
        <v>56</v>
      </c>
      <c r="B48">
        <v>47</v>
      </c>
      <c r="C48">
        <v>2899889</v>
      </c>
      <c r="D48">
        <v>2892136</v>
      </c>
      <c r="E48">
        <v>2916899</v>
      </c>
      <c r="F48">
        <v>2953708</v>
      </c>
      <c r="G48">
        <v>2985555</v>
      </c>
      <c r="H48">
        <v>3005731</v>
      </c>
      <c r="I48">
        <v>3004795</v>
      </c>
      <c r="J48">
        <v>3008642</v>
      </c>
      <c r="K48">
        <v>2979753</v>
      </c>
      <c r="L48">
        <v>2986590</v>
      </c>
      <c r="M48">
        <v>2997646</v>
      </c>
      <c r="N48">
        <v>3000054</v>
      </c>
      <c r="O48">
        <v>2944801</v>
      </c>
      <c r="P48">
        <v>2941699</v>
      </c>
      <c r="Q48">
        <v>2957503</v>
      </c>
      <c r="R48">
        <v>3010342</v>
      </c>
      <c r="S48">
        <v>3044653</v>
      </c>
      <c r="T48">
        <v>3067457</v>
      </c>
      <c r="U48">
        <v>3095752</v>
      </c>
      <c r="V48">
        <v>3095620</v>
      </c>
      <c r="W48">
        <v>3071440</v>
      </c>
      <c r="X48">
        <v>3088470</v>
      </c>
      <c r="Y48">
        <v>3101977</v>
      </c>
      <c r="Z48">
        <v>3105666</v>
      </c>
      <c r="AA48">
        <v>3017648</v>
      </c>
      <c r="AB48">
        <v>3020292</v>
      </c>
      <c r="AC48">
        <v>3043342</v>
      </c>
      <c r="AD48">
        <v>3083548</v>
      </c>
      <c r="AE48">
        <v>3100699</v>
      </c>
      <c r="AF48">
        <v>3127474</v>
      </c>
      <c r="AG48">
        <v>3129634</v>
      </c>
      <c r="AH48">
        <v>3133708</v>
      </c>
      <c r="AI48">
        <v>3107787</v>
      </c>
      <c r="AJ48">
        <v>3117344</v>
      </c>
      <c r="AK48">
        <v>3132029</v>
      </c>
      <c r="AL48">
        <v>3128716</v>
      </c>
      <c r="AM48">
        <v>3058134</v>
      </c>
      <c r="AN48">
        <v>3073792</v>
      </c>
      <c r="AO48">
        <v>3091574</v>
      </c>
      <c r="AP48">
        <v>3121024</v>
      </c>
      <c r="AQ48">
        <v>3148405</v>
      </c>
      <c r="AR48">
        <v>3177762</v>
      </c>
    </row>
    <row r="49" spans="1:44" x14ac:dyDescent="0.3">
      <c r="A49" t="s">
        <v>57</v>
      </c>
      <c r="B49">
        <v>48</v>
      </c>
      <c r="C49">
        <v>2416099</v>
      </c>
      <c r="D49">
        <v>2419909</v>
      </c>
      <c r="E49">
        <v>2442351</v>
      </c>
      <c r="F49">
        <v>2466099</v>
      </c>
      <c r="G49">
        <v>2493084</v>
      </c>
      <c r="H49">
        <v>2560717</v>
      </c>
      <c r="I49">
        <v>2597829</v>
      </c>
      <c r="J49">
        <v>2592306</v>
      </c>
      <c r="K49">
        <v>2593725</v>
      </c>
      <c r="L49">
        <v>2566896</v>
      </c>
      <c r="M49">
        <v>2544845</v>
      </c>
      <c r="N49">
        <v>2539751</v>
      </c>
      <c r="O49">
        <v>2481983</v>
      </c>
      <c r="P49">
        <v>2493048</v>
      </c>
      <c r="Q49">
        <v>2519174</v>
      </c>
      <c r="R49">
        <v>2545182</v>
      </c>
      <c r="S49">
        <v>2574707</v>
      </c>
      <c r="T49">
        <v>2649966</v>
      </c>
      <c r="U49">
        <v>2663319</v>
      </c>
      <c r="V49">
        <v>2660599</v>
      </c>
      <c r="W49">
        <v>2655784</v>
      </c>
      <c r="X49">
        <v>2622840</v>
      </c>
      <c r="Y49">
        <v>2601843</v>
      </c>
      <c r="Z49">
        <v>2599793</v>
      </c>
      <c r="AA49">
        <v>2553951</v>
      </c>
      <c r="AB49">
        <v>2574066</v>
      </c>
      <c r="AC49">
        <v>2596783</v>
      </c>
      <c r="AD49">
        <v>2635635</v>
      </c>
      <c r="AE49">
        <v>2661756</v>
      </c>
      <c r="AF49">
        <v>2726611</v>
      </c>
      <c r="AG49">
        <v>2738965</v>
      </c>
      <c r="AH49">
        <v>2742924</v>
      </c>
      <c r="AI49">
        <v>2739087</v>
      </c>
      <c r="AJ49">
        <v>2701739</v>
      </c>
      <c r="AK49">
        <v>2684230</v>
      </c>
      <c r="AL49">
        <v>2675791</v>
      </c>
      <c r="AM49">
        <v>2617437</v>
      </c>
      <c r="AN49">
        <v>2638956</v>
      </c>
      <c r="AO49">
        <v>2670030</v>
      </c>
      <c r="AP49">
        <v>2695938</v>
      </c>
      <c r="AQ49">
        <v>2725044</v>
      </c>
      <c r="AR49">
        <v>2787588</v>
      </c>
    </row>
    <row r="50" spans="1:44" x14ac:dyDescent="0.3">
      <c r="A50" t="s">
        <v>58</v>
      </c>
      <c r="B50">
        <v>49</v>
      </c>
      <c r="C50">
        <v>548210</v>
      </c>
      <c r="D50">
        <v>546070</v>
      </c>
      <c r="E50">
        <v>552577</v>
      </c>
      <c r="F50">
        <v>560701</v>
      </c>
      <c r="G50">
        <v>566002</v>
      </c>
      <c r="H50">
        <v>569267</v>
      </c>
      <c r="I50">
        <v>567253</v>
      </c>
      <c r="J50">
        <v>569876</v>
      </c>
      <c r="K50">
        <v>568422</v>
      </c>
      <c r="L50">
        <v>570567</v>
      </c>
      <c r="M50">
        <v>571174</v>
      </c>
      <c r="N50">
        <v>569524</v>
      </c>
      <c r="O50">
        <v>551259</v>
      </c>
      <c r="P50">
        <v>547929</v>
      </c>
      <c r="Q50">
        <v>551342</v>
      </c>
      <c r="R50">
        <v>558052</v>
      </c>
      <c r="S50">
        <v>563580</v>
      </c>
      <c r="T50">
        <v>564795</v>
      </c>
      <c r="U50">
        <v>562952</v>
      </c>
      <c r="V50">
        <v>563509</v>
      </c>
      <c r="W50">
        <v>561164</v>
      </c>
      <c r="X50">
        <v>562194</v>
      </c>
      <c r="Y50">
        <v>562375</v>
      </c>
      <c r="Z50">
        <v>560918</v>
      </c>
      <c r="AA50">
        <v>537873</v>
      </c>
      <c r="AB50">
        <v>535037</v>
      </c>
      <c r="AC50">
        <v>541496</v>
      </c>
      <c r="AD50">
        <v>547028</v>
      </c>
      <c r="AE50">
        <v>547287</v>
      </c>
      <c r="AF50">
        <v>548827</v>
      </c>
      <c r="AG50">
        <v>549256</v>
      </c>
      <c r="AH50">
        <v>550483</v>
      </c>
      <c r="AI50">
        <v>550426</v>
      </c>
      <c r="AJ50">
        <v>550197</v>
      </c>
      <c r="AK50">
        <v>551933</v>
      </c>
      <c r="AL50">
        <v>549562</v>
      </c>
      <c r="AM50">
        <v>533275</v>
      </c>
      <c r="AN50">
        <v>533427</v>
      </c>
      <c r="AO50">
        <v>537857</v>
      </c>
      <c r="AP50">
        <v>542442</v>
      </c>
      <c r="AQ50">
        <v>547502</v>
      </c>
      <c r="AR50">
        <v>551761</v>
      </c>
    </row>
    <row r="51" spans="1:44" x14ac:dyDescent="0.3">
      <c r="A51" t="s">
        <v>59</v>
      </c>
      <c r="B51">
        <v>50</v>
      </c>
      <c r="C51">
        <v>2296879</v>
      </c>
      <c r="D51">
        <v>2295895</v>
      </c>
      <c r="E51">
        <v>2309277</v>
      </c>
      <c r="F51">
        <v>2340719</v>
      </c>
      <c r="G51">
        <v>2383996</v>
      </c>
      <c r="H51">
        <v>2424438</v>
      </c>
      <c r="I51">
        <v>2431839</v>
      </c>
      <c r="J51">
        <v>2440220</v>
      </c>
      <c r="K51">
        <v>2410318</v>
      </c>
      <c r="L51">
        <v>2407974</v>
      </c>
      <c r="M51">
        <v>2406626</v>
      </c>
      <c r="N51">
        <v>2401138</v>
      </c>
      <c r="O51">
        <v>2336629</v>
      </c>
      <c r="P51">
        <v>2334013</v>
      </c>
      <c r="Q51">
        <v>2349445</v>
      </c>
      <c r="R51">
        <v>2381832</v>
      </c>
      <c r="S51">
        <v>2420653</v>
      </c>
      <c r="T51">
        <v>2459397</v>
      </c>
      <c r="U51">
        <v>2471399</v>
      </c>
      <c r="V51">
        <v>2476433</v>
      </c>
      <c r="W51">
        <v>2444869</v>
      </c>
      <c r="X51">
        <v>2445394</v>
      </c>
      <c r="Y51">
        <v>2441064</v>
      </c>
      <c r="Z51">
        <v>2439215</v>
      </c>
      <c r="AA51">
        <v>2377533</v>
      </c>
      <c r="AB51">
        <v>2378240</v>
      </c>
      <c r="AC51">
        <v>2389313</v>
      </c>
      <c r="AD51">
        <v>2425585</v>
      </c>
      <c r="AE51">
        <v>2453737</v>
      </c>
      <c r="AF51">
        <v>2487739</v>
      </c>
      <c r="AG51">
        <v>2503778</v>
      </c>
      <c r="AH51">
        <v>2504600</v>
      </c>
      <c r="AI51">
        <v>2472158</v>
      </c>
      <c r="AJ51">
        <v>2467014</v>
      </c>
      <c r="AK51">
        <v>2462139</v>
      </c>
      <c r="AL51">
        <v>2452152</v>
      </c>
      <c r="AM51">
        <v>2401677</v>
      </c>
      <c r="AN51">
        <v>2401438</v>
      </c>
      <c r="AO51">
        <v>2418291</v>
      </c>
      <c r="AP51">
        <v>2443501</v>
      </c>
      <c r="AQ51">
        <v>2477915</v>
      </c>
      <c r="AR51">
        <v>2523193</v>
      </c>
    </row>
    <row r="52" spans="1:44" x14ac:dyDescent="0.3">
      <c r="A52" t="s">
        <v>60</v>
      </c>
      <c r="B52">
        <v>51</v>
      </c>
      <c r="C52">
        <v>206908</v>
      </c>
      <c r="D52">
        <v>206878</v>
      </c>
      <c r="E52">
        <v>207974</v>
      </c>
      <c r="F52">
        <v>210540</v>
      </c>
      <c r="G52">
        <v>217766</v>
      </c>
      <c r="H52">
        <v>227350</v>
      </c>
      <c r="I52">
        <v>230249</v>
      </c>
      <c r="J52">
        <v>230082</v>
      </c>
      <c r="K52">
        <v>224700</v>
      </c>
      <c r="L52">
        <v>222585</v>
      </c>
      <c r="M52">
        <v>215391</v>
      </c>
      <c r="N52">
        <v>217103</v>
      </c>
      <c r="O52">
        <v>211775</v>
      </c>
      <c r="P52">
        <v>211091</v>
      </c>
      <c r="Q52">
        <v>210999</v>
      </c>
      <c r="R52">
        <v>211714</v>
      </c>
      <c r="S52">
        <v>215937</v>
      </c>
      <c r="T52">
        <v>223288</v>
      </c>
      <c r="U52">
        <v>226994</v>
      </c>
      <c r="V52">
        <v>225766</v>
      </c>
      <c r="W52">
        <v>220048</v>
      </c>
      <c r="X52">
        <v>216736</v>
      </c>
      <c r="Y52">
        <v>208923</v>
      </c>
      <c r="Z52">
        <v>208710</v>
      </c>
      <c r="AA52">
        <v>202310</v>
      </c>
      <c r="AB52">
        <v>200248</v>
      </c>
      <c r="AC52">
        <v>200397</v>
      </c>
      <c r="AD52">
        <v>200969</v>
      </c>
      <c r="AE52">
        <v>205122</v>
      </c>
      <c r="AF52">
        <v>212278</v>
      </c>
      <c r="AG52">
        <v>215034</v>
      </c>
      <c r="AH52">
        <v>213933</v>
      </c>
      <c r="AI52">
        <v>208352</v>
      </c>
      <c r="AJ52">
        <v>204619</v>
      </c>
      <c r="AK52">
        <v>198285</v>
      </c>
      <c r="AL52">
        <v>198931</v>
      </c>
      <c r="AM52">
        <v>194449</v>
      </c>
      <c r="AN52">
        <v>194161</v>
      </c>
      <c r="AO52">
        <v>195530</v>
      </c>
      <c r="AP52">
        <v>196813</v>
      </c>
      <c r="AQ52">
        <v>203312</v>
      </c>
      <c r="AR52">
        <v>211951</v>
      </c>
    </row>
    <row r="53" spans="1:44" x14ac:dyDescent="0.3">
      <c r="A53" t="s">
        <v>170</v>
      </c>
      <c r="B53">
        <v>52</v>
      </c>
      <c r="C53">
        <v>677065</v>
      </c>
      <c r="D53">
        <v>676559</v>
      </c>
      <c r="E53">
        <v>681138</v>
      </c>
      <c r="F53">
        <v>676380</v>
      </c>
      <c r="G53">
        <v>678167</v>
      </c>
      <c r="H53">
        <v>672317</v>
      </c>
      <c r="I53">
        <v>659380</v>
      </c>
      <c r="J53">
        <v>662515</v>
      </c>
      <c r="K53">
        <v>668657</v>
      </c>
      <c r="L53">
        <v>677371</v>
      </c>
      <c r="M53">
        <v>686879</v>
      </c>
      <c r="N53">
        <v>713095</v>
      </c>
      <c r="O53">
        <v>668297</v>
      </c>
      <c r="P53">
        <v>668615</v>
      </c>
      <c r="Q53">
        <v>674623</v>
      </c>
      <c r="R53">
        <v>673812</v>
      </c>
      <c r="S53">
        <v>673056</v>
      </c>
      <c r="T53">
        <v>667460</v>
      </c>
      <c r="U53">
        <v>656465</v>
      </c>
      <c r="V53">
        <v>657140</v>
      </c>
      <c r="W53">
        <v>664628</v>
      </c>
      <c r="X53">
        <v>671399</v>
      </c>
      <c r="Y53">
        <v>678086</v>
      </c>
      <c r="Z53">
        <v>703197</v>
      </c>
      <c r="AA53">
        <v>666841</v>
      </c>
      <c r="AB53">
        <v>666618</v>
      </c>
      <c r="AC53">
        <v>670943</v>
      </c>
      <c r="AD53">
        <v>668132</v>
      </c>
      <c r="AE53">
        <v>668289</v>
      </c>
      <c r="AF53">
        <v>666168</v>
      </c>
      <c r="AG53">
        <v>653817</v>
      </c>
      <c r="AH53">
        <v>656666</v>
      </c>
      <c r="AI53">
        <v>665109</v>
      </c>
      <c r="AJ53">
        <v>672959</v>
      </c>
      <c r="AK53">
        <v>680164</v>
      </c>
      <c r="AL53">
        <v>702354</v>
      </c>
      <c r="AM53">
        <v>664927</v>
      </c>
      <c r="AN53">
        <v>664539</v>
      </c>
      <c r="AO53">
        <v>669618</v>
      </c>
      <c r="AP53">
        <v>663017</v>
      </c>
      <c r="AQ53">
        <v>664783</v>
      </c>
      <c r="AR53">
        <v>666071</v>
      </c>
    </row>
    <row r="54" spans="1:44" x14ac:dyDescent="0.3">
      <c r="A54" t="s">
        <v>187</v>
      </c>
      <c r="B54">
        <v>53</v>
      </c>
    </row>
    <row r="55" spans="1:44" x14ac:dyDescent="0.3">
      <c r="A55" t="s">
        <v>186</v>
      </c>
      <c r="B55">
        <v>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A8123-5FEF-41C7-B03F-A4F0A0FEAA9C}">
  <dimension ref="A1:AD55"/>
  <sheetViews>
    <sheetView zoomScale="40" zoomScaleNormal="4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D2" sqref="AD2"/>
    </sheetView>
  </sheetViews>
  <sheetFormatPr defaultRowHeight="14.4" x14ac:dyDescent="0.3"/>
  <cols>
    <col min="1" max="1" width="10.109375" bestFit="1" customWidth="1"/>
    <col min="3" max="3" width="19.77734375" bestFit="1" customWidth="1"/>
    <col min="4" max="4" width="19.77734375" customWidth="1"/>
    <col min="5" max="6" width="19.77734375" style="8" customWidth="1"/>
    <col min="7" max="7" width="19.77734375" style="8" bestFit="1" customWidth="1"/>
    <col min="8" max="10" width="19.77734375" style="8" customWidth="1"/>
    <col min="11" max="11" width="19.33203125" style="8" bestFit="1" customWidth="1"/>
    <col min="12" max="16" width="19.33203125" style="8" customWidth="1"/>
    <col min="17" max="17" width="21.5546875" style="8" bestFit="1" customWidth="1"/>
    <col min="18" max="20" width="21.5546875" style="8" customWidth="1"/>
    <col min="21" max="21" width="21.21875" style="8" bestFit="1" customWidth="1"/>
    <col min="22" max="24" width="21.21875" style="8" customWidth="1"/>
    <col min="25" max="25" width="21.5546875" style="8" bestFit="1" customWidth="1"/>
    <col min="26" max="26" width="21.5546875" style="8" customWidth="1"/>
    <col min="27" max="30" width="21.21875" style="8" bestFit="1" customWidth="1"/>
  </cols>
  <sheetData>
    <row r="1" spans="1:30" ht="72" x14ac:dyDescent="0.3">
      <c r="A1" t="s">
        <v>147</v>
      </c>
      <c r="B1" s="1" t="s">
        <v>180</v>
      </c>
      <c r="C1" s="11" t="s">
        <v>793</v>
      </c>
      <c r="D1" s="11" t="s">
        <v>794</v>
      </c>
      <c r="E1" s="11" t="s">
        <v>795</v>
      </c>
      <c r="F1" s="11" t="s">
        <v>796</v>
      </c>
      <c r="G1" s="11" t="s">
        <v>797</v>
      </c>
      <c r="H1" s="11" t="s">
        <v>798</v>
      </c>
      <c r="I1" s="11" t="s">
        <v>799</v>
      </c>
      <c r="J1" s="11" t="s">
        <v>800</v>
      </c>
      <c r="K1" s="11" t="s">
        <v>801</v>
      </c>
      <c r="L1" s="11" t="s">
        <v>802</v>
      </c>
      <c r="M1" s="11" t="s">
        <v>803</v>
      </c>
      <c r="N1" s="11" t="s">
        <v>804</v>
      </c>
      <c r="O1" s="11" t="s">
        <v>805</v>
      </c>
      <c r="P1" s="11" t="s">
        <v>806</v>
      </c>
      <c r="Q1" s="11" t="s">
        <v>808</v>
      </c>
      <c r="R1" s="11" t="s">
        <v>809</v>
      </c>
      <c r="S1" s="11" t="s">
        <v>810</v>
      </c>
      <c r="T1" s="11" t="s">
        <v>811</v>
      </c>
      <c r="U1" s="11" t="s">
        <v>812</v>
      </c>
      <c r="V1" s="11" t="s">
        <v>813</v>
      </c>
      <c r="W1" s="11" t="s">
        <v>814</v>
      </c>
      <c r="X1" s="11" t="s">
        <v>815</v>
      </c>
      <c r="Y1" s="11" t="s">
        <v>816</v>
      </c>
      <c r="Z1" s="11" t="s">
        <v>817</v>
      </c>
      <c r="AA1" s="11" t="s">
        <v>818</v>
      </c>
      <c r="AB1" s="11" t="s">
        <v>819</v>
      </c>
      <c r="AC1" s="11" t="s">
        <v>820</v>
      </c>
      <c r="AD1" s="11" t="s">
        <v>821</v>
      </c>
    </row>
    <row r="2" spans="1:30" x14ac:dyDescent="0.3">
      <c r="A2" t="s">
        <v>12</v>
      </c>
      <c r="B2">
        <v>1</v>
      </c>
      <c r="C2" s="9">
        <v>2213467</v>
      </c>
      <c r="D2" s="9">
        <v>2513446</v>
      </c>
      <c r="E2" s="8">
        <v>3466994</v>
      </c>
      <c r="F2" s="8">
        <v>5899678</v>
      </c>
      <c r="G2" s="9">
        <v>5032540</v>
      </c>
      <c r="H2" s="9">
        <v>4510328</v>
      </c>
      <c r="I2" s="8">
        <v>5340968</v>
      </c>
      <c r="J2" s="8">
        <v>4269901</v>
      </c>
      <c r="K2" s="9">
        <v>3365058</v>
      </c>
      <c r="L2" s="8">
        <v>4415130</v>
      </c>
      <c r="M2" s="8">
        <v>3717985</v>
      </c>
      <c r="N2" s="8">
        <v>6069341</v>
      </c>
      <c r="O2" s="8">
        <v>3461867</v>
      </c>
      <c r="P2" s="8">
        <v>3987735</v>
      </c>
      <c r="Q2" s="8">
        <v>15593913404</v>
      </c>
      <c r="R2" s="8">
        <v>15409414787</v>
      </c>
      <c r="S2" s="8">
        <v>15540189208</v>
      </c>
      <c r="T2" s="8">
        <v>17177721773</v>
      </c>
      <c r="U2" s="8">
        <v>16271344434</v>
      </c>
      <c r="V2" s="8">
        <v>15957653968</v>
      </c>
      <c r="W2" s="8">
        <v>16109157141</v>
      </c>
      <c r="X2" s="8">
        <v>18126585465</v>
      </c>
      <c r="Y2" s="8">
        <v>16484347189</v>
      </c>
      <c r="Z2" s="8">
        <v>16616466238</v>
      </c>
      <c r="AA2" s="8">
        <v>17178090768</v>
      </c>
      <c r="AB2" s="8">
        <v>18019040654</v>
      </c>
      <c r="AC2" s="8">
        <v>17749227707</v>
      </c>
      <c r="AD2" s="8">
        <v>17184801417</v>
      </c>
    </row>
    <row r="3" spans="1:30" x14ac:dyDescent="0.3">
      <c r="A3" t="s">
        <v>11</v>
      </c>
      <c r="B3">
        <v>2</v>
      </c>
      <c r="C3" s="9">
        <v>257389</v>
      </c>
      <c r="D3" s="9">
        <v>247980</v>
      </c>
      <c r="E3" s="8">
        <v>317707</v>
      </c>
      <c r="F3" s="8">
        <v>439565</v>
      </c>
      <c r="G3" s="9"/>
      <c r="H3" s="9">
        <v>0</v>
      </c>
      <c r="I3" s="8">
        <v>0</v>
      </c>
      <c r="J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3155972462</v>
      </c>
      <c r="R3" s="8">
        <v>3243007777</v>
      </c>
      <c r="S3" s="8">
        <v>3577072167</v>
      </c>
      <c r="T3" s="8">
        <v>3362304412</v>
      </c>
      <c r="U3" s="8">
        <v>3278758000</v>
      </c>
      <c r="V3" s="8">
        <v>3372585368</v>
      </c>
      <c r="W3" s="8">
        <v>3687030785</v>
      </c>
      <c r="X3" s="8">
        <v>3452980456</v>
      </c>
      <c r="Y3" s="8">
        <v>3129000748</v>
      </c>
      <c r="Z3" s="8">
        <v>3207748703</v>
      </c>
      <c r="AA3" s="8">
        <v>3621208548</v>
      </c>
      <c r="AB3" s="8">
        <v>3138919114</v>
      </c>
      <c r="AC3" s="8">
        <v>3142312593</v>
      </c>
      <c r="AD3" s="8">
        <v>3130675816</v>
      </c>
    </row>
    <row r="4" spans="1:30" x14ac:dyDescent="0.3">
      <c r="A4" t="s">
        <v>13</v>
      </c>
      <c r="B4">
        <v>3</v>
      </c>
      <c r="C4" s="9">
        <v>3718954</v>
      </c>
      <c r="D4" s="9">
        <v>3749626</v>
      </c>
      <c r="E4" s="8">
        <v>3629431</v>
      </c>
      <c r="F4" s="8">
        <v>4735494</v>
      </c>
      <c r="G4" s="9">
        <v>6227543</v>
      </c>
      <c r="H4" s="9">
        <v>4857699</v>
      </c>
      <c r="I4" s="8">
        <v>4485640</v>
      </c>
      <c r="J4" s="8">
        <v>6230121</v>
      </c>
      <c r="K4" s="9">
        <v>6568922</v>
      </c>
      <c r="L4" s="8">
        <v>7248146</v>
      </c>
      <c r="M4" s="8">
        <v>7148731</v>
      </c>
      <c r="N4" s="8">
        <v>8250261</v>
      </c>
      <c r="O4" s="8">
        <v>7545943</v>
      </c>
      <c r="P4" s="8">
        <v>6496122</v>
      </c>
      <c r="Q4" s="8">
        <v>25607621796</v>
      </c>
      <c r="R4" s="8">
        <v>24139076100</v>
      </c>
      <c r="S4" s="8">
        <v>23985235014</v>
      </c>
      <c r="T4" s="8">
        <v>26478051537</v>
      </c>
      <c r="U4" s="8">
        <v>26556571327</v>
      </c>
      <c r="V4" s="8">
        <v>25343376320</v>
      </c>
      <c r="W4" s="8">
        <v>25177484126</v>
      </c>
      <c r="X4" s="8">
        <v>28569606433</v>
      </c>
      <c r="Y4" s="8">
        <v>27066664258</v>
      </c>
      <c r="Z4" s="8">
        <v>26776703827</v>
      </c>
      <c r="AA4" s="8">
        <v>27744665418</v>
      </c>
      <c r="AB4" s="8">
        <v>28745851783</v>
      </c>
      <c r="AC4" s="8">
        <v>30093726184</v>
      </c>
      <c r="AD4" s="8">
        <v>28259850773</v>
      </c>
    </row>
    <row r="5" spans="1:30" x14ac:dyDescent="0.3">
      <c r="A5" t="s">
        <v>14</v>
      </c>
      <c r="B5">
        <v>4</v>
      </c>
      <c r="C5" s="9">
        <v>2215901</v>
      </c>
      <c r="D5" s="9">
        <v>2320212</v>
      </c>
      <c r="E5" s="8">
        <v>2461429</v>
      </c>
      <c r="F5" s="8">
        <v>2820546</v>
      </c>
      <c r="G5" s="9">
        <v>2099775</v>
      </c>
      <c r="H5" s="9">
        <v>2523392</v>
      </c>
      <c r="I5" s="8">
        <v>2875147</v>
      </c>
      <c r="J5" s="8">
        <v>2491193</v>
      </c>
      <c r="K5" s="9">
        <v>2345665</v>
      </c>
      <c r="L5" s="8">
        <v>2438551</v>
      </c>
      <c r="M5" s="8">
        <v>2581603</v>
      </c>
      <c r="N5" s="8">
        <v>2801608</v>
      </c>
      <c r="O5" s="8">
        <v>2444986</v>
      </c>
      <c r="P5" s="8">
        <v>2460738</v>
      </c>
      <c r="Q5" s="8">
        <v>9654162397</v>
      </c>
      <c r="R5" s="8">
        <v>8972002351</v>
      </c>
      <c r="S5" s="8">
        <v>9170320750</v>
      </c>
      <c r="T5" s="8">
        <v>10228793953</v>
      </c>
      <c r="U5" s="8">
        <v>9871712663</v>
      </c>
      <c r="V5" s="8">
        <v>9380140406</v>
      </c>
      <c r="W5" s="8">
        <v>9622447170</v>
      </c>
      <c r="X5" s="8">
        <v>10882563371</v>
      </c>
      <c r="Y5" s="8">
        <v>10115454223</v>
      </c>
      <c r="Z5" s="8">
        <v>9855100019</v>
      </c>
      <c r="AA5" s="8">
        <v>10219110014</v>
      </c>
      <c r="AB5" s="8">
        <v>10832672661</v>
      </c>
      <c r="AC5" s="8">
        <v>11147465169</v>
      </c>
      <c r="AD5" s="8">
        <v>10338650862</v>
      </c>
    </row>
    <row r="6" spans="1:30" x14ac:dyDescent="0.3">
      <c r="A6" t="s">
        <v>15</v>
      </c>
      <c r="B6">
        <v>5</v>
      </c>
      <c r="C6" s="9">
        <v>2948674632</v>
      </c>
      <c r="D6" s="9">
        <v>2677662977</v>
      </c>
      <c r="E6" s="8">
        <v>2646607067</v>
      </c>
      <c r="F6" s="8">
        <v>3824672015</v>
      </c>
      <c r="G6" s="9">
        <v>3089427250</v>
      </c>
      <c r="H6" s="9">
        <v>2934784644</v>
      </c>
      <c r="I6" s="8">
        <v>2861042669</v>
      </c>
      <c r="J6" s="8">
        <v>4081891207</v>
      </c>
      <c r="K6" s="9">
        <v>3341091442</v>
      </c>
      <c r="L6" s="8">
        <v>2891215074</v>
      </c>
      <c r="M6" s="8">
        <v>3241003204</v>
      </c>
      <c r="N6" s="8">
        <v>4179100111</v>
      </c>
      <c r="O6" s="8">
        <v>3354034142</v>
      </c>
      <c r="P6" s="8">
        <v>2898469551</v>
      </c>
      <c r="Q6" s="8">
        <v>197794469743</v>
      </c>
      <c r="R6" s="8">
        <v>184839785779</v>
      </c>
      <c r="S6" s="8">
        <v>191121259570</v>
      </c>
      <c r="T6" s="8">
        <v>216188885659</v>
      </c>
      <c r="U6" s="8">
        <v>211645647117</v>
      </c>
      <c r="V6" s="8">
        <v>201436352232</v>
      </c>
      <c r="W6" s="8">
        <v>203882930032</v>
      </c>
      <c r="X6" s="8">
        <v>235852119833</v>
      </c>
      <c r="Y6" s="8">
        <v>217151007620</v>
      </c>
      <c r="Z6" s="8">
        <v>212107959501</v>
      </c>
      <c r="AA6" s="8">
        <v>223419299642</v>
      </c>
      <c r="AB6" s="8">
        <v>240116432427</v>
      </c>
      <c r="AC6" s="8">
        <v>238492404012</v>
      </c>
      <c r="AD6" s="8">
        <v>226131690818</v>
      </c>
    </row>
    <row r="7" spans="1:30" x14ac:dyDescent="0.3">
      <c r="A7" t="s">
        <v>16</v>
      </c>
      <c r="B7">
        <v>6</v>
      </c>
      <c r="C7" s="9">
        <v>12971647</v>
      </c>
      <c r="D7" s="9">
        <v>13284685</v>
      </c>
      <c r="E7" s="8">
        <v>15353346</v>
      </c>
      <c r="F7" s="8">
        <v>17247885</v>
      </c>
      <c r="G7" s="9">
        <v>13489280</v>
      </c>
      <c r="H7" s="9">
        <v>13473538</v>
      </c>
      <c r="I7" s="8">
        <v>15937071</v>
      </c>
      <c r="J7" s="8">
        <v>19642826</v>
      </c>
      <c r="K7" s="9">
        <v>15603219</v>
      </c>
      <c r="L7" s="8">
        <v>15489925</v>
      </c>
      <c r="M7" s="8">
        <v>17963371</v>
      </c>
      <c r="N7" s="8">
        <v>20597577</v>
      </c>
      <c r="O7" s="8">
        <v>13283023</v>
      </c>
      <c r="P7" s="8">
        <v>16261909</v>
      </c>
      <c r="Q7" s="8">
        <v>27199891204</v>
      </c>
      <c r="R7" s="8">
        <v>25415656259</v>
      </c>
      <c r="S7" s="8">
        <v>26009397883</v>
      </c>
      <c r="T7" s="8">
        <v>29062140169</v>
      </c>
      <c r="U7" s="8">
        <v>28959614149</v>
      </c>
      <c r="V7" s="8">
        <v>27147367451</v>
      </c>
      <c r="W7" s="8">
        <v>27467633361</v>
      </c>
      <c r="X7" s="8">
        <v>30782888312</v>
      </c>
      <c r="Y7" s="8">
        <v>29179272699</v>
      </c>
      <c r="Z7" s="8">
        <v>27991966245</v>
      </c>
      <c r="AA7" s="8">
        <v>29791389453</v>
      </c>
      <c r="AB7" s="8">
        <v>30838474939</v>
      </c>
      <c r="AC7" s="8">
        <v>32237809622</v>
      </c>
      <c r="AD7" s="8">
        <v>29952174067</v>
      </c>
    </row>
    <row r="8" spans="1:30" x14ac:dyDescent="0.3">
      <c r="A8" t="s">
        <v>17</v>
      </c>
      <c r="B8">
        <v>7</v>
      </c>
      <c r="C8" s="9">
        <v>88024603</v>
      </c>
      <c r="D8" s="9">
        <v>78361736</v>
      </c>
      <c r="E8" s="8">
        <v>77084673</v>
      </c>
      <c r="F8" s="8">
        <v>85868352</v>
      </c>
      <c r="G8" s="9">
        <v>112274434</v>
      </c>
      <c r="H8" s="9">
        <v>87519311</v>
      </c>
      <c r="I8" s="8">
        <v>85946230</v>
      </c>
      <c r="J8" s="8">
        <v>111322452</v>
      </c>
      <c r="K8" s="9">
        <v>118373739</v>
      </c>
      <c r="L8" s="8">
        <v>85554736</v>
      </c>
      <c r="M8" s="8">
        <v>96731614</v>
      </c>
      <c r="N8" s="8">
        <v>93128440</v>
      </c>
      <c r="O8" s="8">
        <v>123917583</v>
      </c>
      <c r="P8" s="8">
        <v>83946019</v>
      </c>
      <c r="Q8" s="8">
        <v>25309104268</v>
      </c>
      <c r="R8" s="8">
        <v>21259767054</v>
      </c>
      <c r="S8" s="8">
        <v>21075744536</v>
      </c>
      <c r="T8" s="8">
        <v>24243883551</v>
      </c>
      <c r="U8" s="8">
        <v>25927851549</v>
      </c>
      <c r="V8" s="8">
        <v>21814832496</v>
      </c>
      <c r="W8" s="8">
        <v>21576605971</v>
      </c>
      <c r="X8" s="8">
        <v>25367509830</v>
      </c>
      <c r="Y8" s="8">
        <v>25681536129</v>
      </c>
      <c r="Z8" s="8">
        <v>22558244076</v>
      </c>
      <c r="AA8" s="8">
        <v>22749424880</v>
      </c>
      <c r="AB8" s="8">
        <v>24587308669</v>
      </c>
      <c r="AC8" s="8">
        <v>26598101898</v>
      </c>
      <c r="AD8" s="8">
        <v>22831963043</v>
      </c>
    </row>
    <row r="9" spans="1:30" x14ac:dyDescent="0.3">
      <c r="A9" t="s">
        <v>18</v>
      </c>
      <c r="B9">
        <v>8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5150663772</v>
      </c>
      <c r="R9" s="8">
        <v>4543241548</v>
      </c>
      <c r="S9" s="8">
        <v>4564622086</v>
      </c>
      <c r="T9" s="8">
        <v>5036876965</v>
      </c>
      <c r="U9" s="8">
        <v>5260041519</v>
      </c>
      <c r="V9" s="8">
        <v>4763376773</v>
      </c>
      <c r="W9" s="8">
        <v>4723522661</v>
      </c>
      <c r="X9" s="8">
        <v>5330826785</v>
      </c>
      <c r="Y9" s="8">
        <v>5163636023</v>
      </c>
      <c r="Z9" s="8">
        <v>4785916407</v>
      </c>
      <c r="AA9" s="8">
        <v>4984840589</v>
      </c>
      <c r="AB9" s="8">
        <v>5229956568</v>
      </c>
      <c r="AC9" s="8">
        <v>5757523040</v>
      </c>
      <c r="AD9" s="8">
        <v>4975467979</v>
      </c>
    </row>
    <row r="10" spans="1:30" x14ac:dyDescent="0.3">
      <c r="A10" t="s">
        <v>91</v>
      </c>
      <c r="B10">
        <v>9</v>
      </c>
      <c r="C10" s="9">
        <v>11811203</v>
      </c>
      <c r="D10" s="9">
        <v>17333843</v>
      </c>
      <c r="E10" s="8">
        <v>13670198</v>
      </c>
      <c r="F10" s="8">
        <v>16470297</v>
      </c>
      <c r="G10" s="9">
        <v>13539534</v>
      </c>
      <c r="H10" s="9">
        <v>16787653</v>
      </c>
      <c r="I10" s="8">
        <v>15309340</v>
      </c>
      <c r="J10" s="8">
        <v>17998370</v>
      </c>
      <c r="K10" s="9">
        <v>13320287</v>
      </c>
      <c r="L10" s="8">
        <v>14211888</v>
      </c>
      <c r="M10" s="8">
        <v>14182448</v>
      </c>
      <c r="N10" s="8">
        <v>14793699</v>
      </c>
      <c r="O10" s="8">
        <v>12171618</v>
      </c>
      <c r="P10" s="8">
        <v>12116017</v>
      </c>
      <c r="Q10" s="8">
        <v>10026553739</v>
      </c>
      <c r="R10" s="8">
        <v>9252991383</v>
      </c>
      <c r="S10" s="8">
        <v>9285323439</v>
      </c>
      <c r="T10" s="8">
        <v>10614523591</v>
      </c>
      <c r="U10" s="8">
        <v>10449995357</v>
      </c>
      <c r="V10" s="8">
        <v>9783902561</v>
      </c>
      <c r="W10" s="8">
        <v>9752523980</v>
      </c>
      <c r="X10" s="8">
        <v>11265747645</v>
      </c>
      <c r="Y10" s="8">
        <v>10718788110</v>
      </c>
      <c r="Z10" s="8">
        <v>10124598474</v>
      </c>
      <c r="AA10" s="8">
        <v>10477816054</v>
      </c>
      <c r="AB10" s="8">
        <v>11329056512</v>
      </c>
      <c r="AC10" s="8">
        <v>11745697676</v>
      </c>
      <c r="AD10" s="8">
        <v>10525746967</v>
      </c>
    </row>
    <row r="11" spans="1:30" x14ac:dyDescent="0.3">
      <c r="A11" t="s">
        <v>19</v>
      </c>
      <c r="B11">
        <v>10</v>
      </c>
      <c r="C11" s="9">
        <v>83775853</v>
      </c>
      <c r="D11" s="9">
        <v>85123234</v>
      </c>
      <c r="E11" s="8">
        <v>70823617</v>
      </c>
      <c r="F11" s="8">
        <v>89390212</v>
      </c>
      <c r="G11" s="9">
        <v>90685271</v>
      </c>
      <c r="H11" s="9">
        <v>93783904</v>
      </c>
      <c r="I11" s="8">
        <v>80485424</v>
      </c>
      <c r="J11" s="8">
        <v>97382412</v>
      </c>
      <c r="K11" s="9">
        <v>112225533</v>
      </c>
      <c r="L11" s="8">
        <v>104153009</v>
      </c>
      <c r="M11" s="8">
        <v>96855321</v>
      </c>
      <c r="N11" s="8">
        <v>114077761</v>
      </c>
      <c r="O11" s="8">
        <v>121929256</v>
      </c>
      <c r="P11" s="8">
        <v>114487570</v>
      </c>
      <c r="Q11" s="8">
        <v>74067177579</v>
      </c>
      <c r="R11" s="8">
        <v>70871568088</v>
      </c>
      <c r="S11" s="8">
        <v>70883412192</v>
      </c>
      <c r="T11" s="8">
        <v>80733275409</v>
      </c>
      <c r="U11" s="8">
        <v>78660933533</v>
      </c>
      <c r="V11" s="8">
        <v>75842551797</v>
      </c>
      <c r="W11" s="8">
        <v>76095005218</v>
      </c>
      <c r="X11" s="8">
        <v>88607756711</v>
      </c>
      <c r="Y11" s="8">
        <v>81967625100</v>
      </c>
      <c r="Z11" s="8">
        <v>80740467758</v>
      </c>
      <c r="AA11" s="8">
        <v>83906347923</v>
      </c>
      <c r="AB11" s="8">
        <v>89964272623</v>
      </c>
      <c r="AC11" s="8">
        <v>90611957483</v>
      </c>
      <c r="AD11" s="8">
        <v>85508948881</v>
      </c>
    </row>
    <row r="12" spans="1:30" x14ac:dyDescent="0.3">
      <c r="A12" t="s">
        <v>20</v>
      </c>
      <c r="B12">
        <v>11</v>
      </c>
      <c r="C12" s="9">
        <v>39879605</v>
      </c>
      <c r="D12" s="9">
        <v>46899538</v>
      </c>
      <c r="E12" s="8">
        <v>34888180</v>
      </c>
      <c r="F12" s="8">
        <v>53364408</v>
      </c>
      <c r="G12" s="9">
        <v>71579514</v>
      </c>
      <c r="H12" s="9">
        <v>111694238</v>
      </c>
      <c r="I12" s="8">
        <v>94216253</v>
      </c>
      <c r="J12" s="8">
        <v>109328077</v>
      </c>
      <c r="K12" s="9">
        <v>151250349</v>
      </c>
      <c r="L12" s="8">
        <v>178891152</v>
      </c>
      <c r="M12" s="8">
        <v>183789379</v>
      </c>
      <c r="N12" s="8">
        <v>199659502</v>
      </c>
      <c r="O12" s="8">
        <v>195291583</v>
      </c>
      <c r="P12" s="8">
        <v>238711048</v>
      </c>
      <c r="Q12" s="8">
        <v>42879423932</v>
      </c>
      <c r="R12" s="8">
        <v>39270356607</v>
      </c>
      <c r="S12" s="8">
        <v>39744448611</v>
      </c>
      <c r="T12" s="8">
        <v>44004170493</v>
      </c>
      <c r="U12" s="8">
        <v>45204749653</v>
      </c>
      <c r="V12" s="8">
        <v>41648395597</v>
      </c>
      <c r="W12" s="8">
        <v>42086831937</v>
      </c>
      <c r="X12" s="8">
        <v>47552199036</v>
      </c>
      <c r="Y12" s="8">
        <v>47538652919</v>
      </c>
      <c r="Z12" s="8">
        <v>44147429962</v>
      </c>
      <c r="AA12" s="8">
        <v>46142269478</v>
      </c>
      <c r="AB12" s="8">
        <v>48208874816</v>
      </c>
      <c r="AC12" s="8">
        <v>51887921650</v>
      </c>
      <c r="AD12" s="8">
        <v>46315728091</v>
      </c>
    </row>
    <row r="13" spans="1:30" x14ac:dyDescent="0.3">
      <c r="A13" t="s">
        <v>21</v>
      </c>
      <c r="B13">
        <v>12</v>
      </c>
      <c r="C13" s="9">
        <v>10934194</v>
      </c>
      <c r="D13" s="9">
        <v>8436632</v>
      </c>
      <c r="E13" s="8">
        <v>11603430</v>
      </c>
      <c r="F13" s="8">
        <v>12955327</v>
      </c>
      <c r="G13" s="9">
        <v>11934293</v>
      </c>
      <c r="H13" s="9">
        <v>10449993</v>
      </c>
      <c r="I13" s="8">
        <v>16543728</v>
      </c>
      <c r="J13" s="8">
        <v>20054624</v>
      </c>
      <c r="K13" s="9">
        <v>11424183</v>
      </c>
      <c r="L13" s="8">
        <v>10719642</v>
      </c>
      <c r="M13" s="8">
        <v>19374199</v>
      </c>
      <c r="N13" s="8">
        <v>16516156</v>
      </c>
      <c r="O13" s="8">
        <v>17152376</v>
      </c>
      <c r="P13" s="8">
        <v>27069087</v>
      </c>
      <c r="Q13" s="8">
        <v>5228607446</v>
      </c>
      <c r="R13" s="8">
        <v>5212944166</v>
      </c>
      <c r="S13" s="8">
        <v>5252583622</v>
      </c>
      <c r="T13" s="8">
        <v>5784332485</v>
      </c>
      <c r="U13" s="8">
        <v>5472845202</v>
      </c>
      <c r="V13" s="8">
        <v>5520552039</v>
      </c>
      <c r="W13" s="8">
        <v>5566997492</v>
      </c>
      <c r="X13" s="8">
        <v>6294561595</v>
      </c>
      <c r="Y13" s="8">
        <v>5696038035</v>
      </c>
      <c r="Z13" s="8">
        <v>5842690881</v>
      </c>
      <c r="AA13" s="8">
        <v>6115754653</v>
      </c>
      <c r="AB13" s="8">
        <v>6262956088</v>
      </c>
      <c r="AC13" s="8">
        <v>6237595044</v>
      </c>
      <c r="AD13" s="8">
        <v>6076002311</v>
      </c>
    </row>
    <row r="14" spans="1:30" x14ac:dyDescent="0.3">
      <c r="A14" t="s">
        <v>22</v>
      </c>
      <c r="B14">
        <v>13</v>
      </c>
      <c r="C14" s="9">
        <v>500689</v>
      </c>
      <c r="D14" s="9">
        <v>589166</v>
      </c>
      <c r="E14" s="8">
        <v>718552</v>
      </c>
      <c r="F14" s="8">
        <v>730669</v>
      </c>
      <c r="G14" s="9">
        <v>390805</v>
      </c>
      <c r="H14" s="9">
        <v>444910</v>
      </c>
      <c r="I14" s="8">
        <v>480090</v>
      </c>
      <c r="J14" s="8">
        <v>598935</v>
      </c>
      <c r="K14" s="9">
        <v>483024</v>
      </c>
      <c r="L14" s="8">
        <v>0</v>
      </c>
      <c r="M14" s="8">
        <v>643641</v>
      </c>
      <c r="N14" s="8">
        <v>0</v>
      </c>
      <c r="O14" s="8">
        <v>779020</v>
      </c>
      <c r="P14" s="8">
        <v>883955</v>
      </c>
      <c r="Q14" s="8">
        <v>4794971790</v>
      </c>
      <c r="R14" s="8">
        <v>4847473485</v>
      </c>
      <c r="S14" s="8">
        <v>5032811552</v>
      </c>
      <c r="T14" s="8">
        <v>5592010371</v>
      </c>
      <c r="U14" s="8">
        <v>5035297762</v>
      </c>
      <c r="V14" s="8">
        <v>5106468175</v>
      </c>
      <c r="W14" s="8">
        <v>5306077398</v>
      </c>
      <c r="X14" s="8">
        <v>5890332434</v>
      </c>
      <c r="Y14" s="8">
        <v>5155329432</v>
      </c>
      <c r="Z14" s="8">
        <v>5528374356</v>
      </c>
      <c r="AA14" s="8">
        <v>5904634365</v>
      </c>
      <c r="AB14" s="8">
        <v>6043061530</v>
      </c>
      <c r="AC14" s="8">
        <v>5716677586</v>
      </c>
      <c r="AD14" s="8">
        <v>5835176599</v>
      </c>
    </row>
    <row r="15" spans="1:30" x14ac:dyDescent="0.3">
      <c r="A15" t="s">
        <v>23</v>
      </c>
      <c r="B15">
        <v>14</v>
      </c>
      <c r="C15" s="9">
        <v>44000524</v>
      </c>
      <c r="D15" s="9">
        <v>42555640</v>
      </c>
      <c r="E15" s="8">
        <v>40680006</v>
      </c>
      <c r="F15" s="8">
        <v>46137981</v>
      </c>
      <c r="G15" s="9">
        <v>40884262</v>
      </c>
      <c r="H15" s="9">
        <v>41427218</v>
      </c>
      <c r="I15" s="8">
        <v>40766324</v>
      </c>
      <c r="J15" s="8">
        <v>51915434</v>
      </c>
      <c r="K15" s="9">
        <v>35628054</v>
      </c>
      <c r="L15" s="8">
        <v>38166735</v>
      </c>
      <c r="M15" s="8">
        <v>37014809</v>
      </c>
      <c r="N15" s="8">
        <v>43724429</v>
      </c>
      <c r="O15" s="8">
        <v>40934171</v>
      </c>
      <c r="P15" s="8">
        <v>39721575</v>
      </c>
      <c r="Q15" s="8">
        <v>70151750897</v>
      </c>
      <c r="R15" s="8">
        <v>63590631838</v>
      </c>
      <c r="S15" s="8">
        <v>64190819467</v>
      </c>
      <c r="T15" s="8">
        <v>72134346338</v>
      </c>
      <c r="U15" s="8">
        <v>73317406117</v>
      </c>
      <c r="V15" s="8">
        <v>66454806291</v>
      </c>
      <c r="W15" s="8">
        <v>67910961063</v>
      </c>
      <c r="X15" s="8">
        <v>77280499178</v>
      </c>
      <c r="Y15" s="8">
        <v>74209849961</v>
      </c>
      <c r="Z15" s="8">
        <v>68728824079</v>
      </c>
      <c r="AA15" s="8">
        <v>71433934013</v>
      </c>
      <c r="AB15" s="8">
        <v>76143294034</v>
      </c>
      <c r="AC15" s="8">
        <v>79493353512</v>
      </c>
      <c r="AD15" s="8">
        <v>70941600355</v>
      </c>
    </row>
    <row r="16" spans="1:30" x14ac:dyDescent="0.3">
      <c r="A16" t="s">
        <v>24</v>
      </c>
      <c r="B16">
        <v>15</v>
      </c>
      <c r="C16" s="9">
        <v>4541670</v>
      </c>
      <c r="D16" s="9">
        <v>4500227</v>
      </c>
      <c r="E16" s="8">
        <v>4792088</v>
      </c>
      <c r="F16" s="8">
        <v>6433898</v>
      </c>
      <c r="G16" s="9">
        <v>5440377</v>
      </c>
      <c r="H16" s="9">
        <v>4865180</v>
      </c>
      <c r="I16" s="8">
        <v>4726584</v>
      </c>
      <c r="J16" s="8">
        <v>5897830</v>
      </c>
      <c r="K16" s="9">
        <v>4910837</v>
      </c>
      <c r="L16" s="8">
        <v>4794324</v>
      </c>
      <c r="M16" s="8">
        <v>5076563</v>
      </c>
      <c r="N16" s="8">
        <v>6188708</v>
      </c>
      <c r="O16" s="8">
        <v>5750451</v>
      </c>
      <c r="P16" s="8">
        <v>5151623</v>
      </c>
      <c r="Q16" s="8">
        <v>26742005011</v>
      </c>
      <c r="R16" s="8">
        <v>25587342952</v>
      </c>
      <c r="S16" s="8">
        <v>26161284623</v>
      </c>
      <c r="T16" s="8">
        <v>28302007214</v>
      </c>
      <c r="U16" s="8">
        <v>27794666376</v>
      </c>
      <c r="V16" s="8">
        <v>27048944647</v>
      </c>
      <c r="W16" s="8">
        <v>27315936365</v>
      </c>
      <c r="X16" s="8">
        <v>30393190774</v>
      </c>
      <c r="Y16" s="8">
        <v>28226486016</v>
      </c>
      <c r="Z16" s="8">
        <v>27999216871</v>
      </c>
      <c r="AA16" s="8">
        <v>29503321981</v>
      </c>
      <c r="AB16" s="8">
        <v>30422721198</v>
      </c>
      <c r="AC16" s="8">
        <v>30911593631</v>
      </c>
      <c r="AD16" s="8">
        <v>29488785197</v>
      </c>
    </row>
    <row r="17" spans="1:30" x14ac:dyDescent="0.3">
      <c r="A17" t="s">
        <v>25</v>
      </c>
      <c r="B17">
        <v>16</v>
      </c>
      <c r="C17" s="9">
        <v>2267756</v>
      </c>
      <c r="D17" s="9">
        <v>2340329</v>
      </c>
      <c r="E17" s="8">
        <v>2460296</v>
      </c>
      <c r="F17" s="8">
        <v>3080751</v>
      </c>
      <c r="G17" s="9">
        <v>2526987</v>
      </c>
      <c r="H17" s="9">
        <v>2404878</v>
      </c>
      <c r="I17" s="8">
        <v>2379697</v>
      </c>
      <c r="J17" s="8">
        <v>2770939</v>
      </c>
      <c r="K17" s="9">
        <v>2533986</v>
      </c>
      <c r="L17" s="8">
        <v>2615498</v>
      </c>
      <c r="M17" s="8">
        <v>2393904</v>
      </c>
      <c r="N17" s="8">
        <v>3024131</v>
      </c>
      <c r="O17" s="8">
        <v>2617326</v>
      </c>
      <c r="P17" s="8">
        <v>2579867</v>
      </c>
      <c r="Q17" s="8">
        <v>13189752415</v>
      </c>
      <c r="R17" s="8">
        <v>12780453491</v>
      </c>
      <c r="S17" s="8">
        <v>13208579328</v>
      </c>
      <c r="T17" s="8">
        <v>14552462476</v>
      </c>
      <c r="U17" s="8">
        <v>13788683729</v>
      </c>
      <c r="V17" s="8">
        <v>13303849713</v>
      </c>
      <c r="W17" s="8">
        <v>13721888736</v>
      </c>
      <c r="X17" s="8">
        <v>15551029888</v>
      </c>
      <c r="Y17" s="8">
        <v>13825054071</v>
      </c>
      <c r="Z17" s="8">
        <v>13784019999</v>
      </c>
      <c r="AA17" s="8">
        <v>14705654274</v>
      </c>
      <c r="AB17" s="8">
        <v>15427834352</v>
      </c>
      <c r="AC17" s="8">
        <v>14751988126</v>
      </c>
      <c r="AD17" s="8">
        <v>14256986970</v>
      </c>
    </row>
    <row r="18" spans="1:30" x14ac:dyDescent="0.3">
      <c r="A18" t="s">
        <v>26</v>
      </c>
      <c r="B18">
        <v>17</v>
      </c>
      <c r="C18" s="9">
        <v>1319694</v>
      </c>
      <c r="D18" s="9">
        <v>1230886</v>
      </c>
      <c r="E18" s="8">
        <v>1298975</v>
      </c>
      <c r="F18" s="8">
        <v>1409983</v>
      </c>
      <c r="G18" s="9">
        <v>1193189</v>
      </c>
      <c r="H18" s="9">
        <v>1324115</v>
      </c>
      <c r="I18" s="8">
        <v>1388456</v>
      </c>
      <c r="J18" s="8">
        <v>1598397</v>
      </c>
      <c r="K18" s="9">
        <v>1236150</v>
      </c>
      <c r="L18" s="8">
        <v>1428832</v>
      </c>
      <c r="M18" s="8">
        <v>1438878</v>
      </c>
      <c r="N18" s="8">
        <v>1635095</v>
      </c>
      <c r="O18" s="8">
        <v>1331036</v>
      </c>
      <c r="P18" s="8">
        <v>1464764</v>
      </c>
      <c r="Q18" s="8">
        <v>12161201509</v>
      </c>
      <c r="R18" s="8">
        <v>11699260108</v>
      </c>
      <c r="S18" s="8">
        <v>11737297707</v>
      </c>
      <c r="T18" s="8">
        <v>12885229764</v>
      </c>
      <c r="U18" s="8">
        <v>12501913942</v>
      </c>
      <c r="V18" s="8">
        <v>12139322156</v>
      </c>
      <c r="W18" s="8">
        <v>12047610199</v>
      </c>
      <c r="X18" s="8">
        <v>13602004466</v>
      </c>
      <c r="Y18" s="8">
        <v>12280879798</v>
      </c>
      <c r="Z18" s="8">
        <v>12262250218</v>
      </c>
      <c r="AA18" s="8">
        <v>12798879479</v>
      </c>
      <c r="AB18" s="8">
        <v>13212358836</v>
      </c>
      <c r="AC18" s="8">
        <v>13238579002</v>
      </c>
      <c r="AD18" s="8">
        <v>12490644129</v>
      </c>
    </row>
    <row r="19" spans="1:30" x14ac:dyDescent="0.3">
      <c r="A19" t="s">
        <v>27</v>
      </c>
      <c r="B19">
        <v>18</v>
      </c>
      <c r="C19" s="9">
        <v>2723756</v>
      </c>
      <c r="D19" s="9">
        <v>2525929</v>
      </c>
      <c r="E19" s="8">
        <v>2629597</v>
      </c>
      <c r="F19" s="8">
        <v>4080164</v>
      </c>
      <c r="G19" s="9">
        <v>2706146</v>
      </c>
      <c r="H19" s="9">
        <v>3014383</v>
      </c>
      <c r="I19" s="8">
        <v>3557827</v>
      </c>
      <c r="J19" s="8">
        <v>4996004</v>
      </c>
      <c r="K19" s="9">
        <v>3205267</v>
      </c>
      <c r="L19" s="8">
        <v>3746643</v>
      </c>
      <c r="M19" s="8">
        <v>5068602</v>
      </c>
      <c r="N19" s="8">
        <v>6133543</v>
      </c>
      <c r="O19" s="8">
        <v>3805602</v>
      </c>
      <c r="P19" s="8">
        <v>5098733</v>
      </c>
      <c r="Q19" s="8">
        <v>15503001533</v>
      </c>
      <c r="R19" s="8">
        <v>15309387137</v>
      </c>
      <c r="S19" s="8">
        <v>15368858793</v>
      </c>
      <c r="T19" s="8">
        <v>16828250726</v>
      </c>
      <c r="U19" s="8">
        <v>16057084903</v>
      </c>
      <c r="V19" s="8">
        <v>16098941240</v>
      </c>
      <c r="W19" s="8">
        <v>16150796403</v>
      </c>
      <c r="X19" s="8">
        <v>18218496086</v>
      </c>
      <c r="Y19" s="8">
        <v>16401334941</v>
      </c>
      <c r="Z19" s="8">
        <v>16738860662</v>
      </c>
      <c r="AA19" s="8">
        <v>17588408129</v>
      </c>
      <c r="AB19" s="8">
        <v>18117183556</v>
      </c>
      <c r="AC19" s="8">
        <v>17875769283</v>
      </c>
      <c r="AD19" s="8">
        <v>17347895309</v>
      </c>
    </row>
    <row r="20" spans="1:30" x14ac:dyDescent="0.3">
      <c r="A20" t="s">
        <v>28</v>
      </c>
      <c r="B20">
        <v>19</v>
      </c>
      <c r="C20" s="9">
        <v>38563371</v>
      </c>
      <c r="D20" s="9">
        <v>80265988</v>
      </c>
      <c r="E20" s="8">
        <v>55878890</v>
      </c>
      <c r="F20" s="8">
        <v>65518457</v>
      </c>
      <c r="G20" s="9">
        <v>58488155</v>
      </c>
      <c r="H20" s="9">
        <v>98780676</v>
      </c>
      <c r="I20" s="8">
        <v>75857594</v>
      </c>
      <c r="J20" s="8">
        <v>49920403</v>
      </c>
      <c r="K20" s="9">
        <v>43573193</v>
      </c>
      <c r="L20" s="8">
        <v>44158756</v>
      </c>
      <c r="M20" s="8">
        <v>35458687</v>
      </c>
      <c r="N20" s="8">
        <v>38316035</v>
      </c>
      <c r="O20" s="8">
        <v>38044374</v>
      </c>
      <c r="P20" s="8">
        <v>47485537</v>
      </c>
      <c r="Q20" s="8">
        <v>18041494298</v>
      </c>
      <c r="R20" s="8">
        <v>17677015171</v>
      </c>
      <c r="S20" s="8">
        <v>18062626941</v>
      </c>
      <c r="T20" s="8">
        <v>20000213101</v>
      </c>
      <c r="U20" s="8">
        <v>18707742204</v>
      </c>
      <c r="V20" s="8">
        <v>17969253993</v>
      </c>
      <c r="W20" s="8">
        <v>18146354998</v>
      </c>
      <c r="X20" s="8">
        <v>20209260029</v>
      </c>
      <c r="Y20" s="8">
        <v>17937688495</v>
      </c>
      <c r="Z20" s="8">
        <v>17774575161</v>
      </c>
      <c r="AA20" s="8">
        <v>18372626927</v>
      </c>
      <c r="AB20" s="8">
        <v>19299679878</v>
      </c>
      <c r="AC20" s="8">
        <v>18837248834</v>
      </c>
      <c r="AD20" s="8">
        <v>18159176407</v>
      </c>
    </row>
    <row r="21" spans="1:30" x14ac:dyDescent="0.3">
      <c r="A21" t="s">
        <v>29</v>
      </c>
      <c r="B21">
        <v>20</v>
      </c>
      <c r="C21" s="9">
        <v>960360</v>
      </c>
      <c r="D21" s="9">
        <v>1183980</v>
      </c>
      <c r="E21" s="8">
        <v>1248599</v>
      </c>
      <c r="F21" s="8">
        <v>1385836</v>
      </c>
      <c r="G21" s="9">
        <v>1100143</v>
      </c>
      <c r="H21" s="9">
        <v>1542453</v>
      </c>
      <c r="I21" s="8">
        <v>1422438</v>
      </c>
      <c r="J21" s="8">
        <v>1913680</v>
      </c>
      <c r="K21" s="9">
        <v>1585267</v>
      </c>
      <c r="L21" s="8">
        <v>1913781</v>
      </c>
      <c r="M21" s="8">
        <v>1851474</v>
      </c>
      <c r="N21" s="8">
        <v>2203652</v>
      </c>
      <c r="O21" s="8">
        <v>0</v>
      </c>
      <c r="P21" s="8">
        <v>1837838</v>
      </c>
      <c r="Q21" s="8">
        <v>4764475822</v>
      </c>
      <c r="R21" s="8">
        <v>4716711858</v>
      </c>
      <c r="S21" s="8">
        <v>4948511738</v>
      </c>
      <c r="T21" s="8">
        <v>5348990391</v>
      </c>
      <c r="U21" s="8">
        <v>4856380362</v>
      </c>
      <c r="V21" s="8">
        <v>4925525139</v>
      </c>
      <c r="W21" s="8">
        <v>5177839523</v>
      </c>
      <c r="X21" s="8">
        <v>5724146552</v>
      </c>
      <c r="Y21" s="8">
        <v>5017777591</v>
      </c>
      <c r="Z21" s="8">
        <v>5178018013</v>
      </c>
      <c r="AA21" s="8">
        <v>5570694690</v>
      </c>
      <c r="AB21" s="8">
        <v>5630832158</v>
      </c>
      <c r="AC21" s="8">
        <v>5452130633</v>
      </c>
      <c r="AD21" s="8">
        <v>5341144953</v>
      </c>
    </row>
    <row r="22" spans="1:30" x14ac:dyDescent="0.3">
      <c r="A22" t="s">
        <v>30</v>
      </c>
      <c r="B22">
        <v>21</v>
      </c>
      <c r="C22" s="9">
        <v>19517351</v>
      </c>
      <c r="D22" s="9">
        <v>17831919</v>
      </c>
      <c r="E22" s="8">
        <v>17268615</v>
      </c>
      <c r="F22" s="8">
        <v>18982995</v>
      </c>
      <c r="G22" s="9">
        <v>18097371</v>
      </c>
      <c r="H22" s="9">
        <v>18614759</v>
      </c>
      <c r="I22" s="8">
        <v>18954455</v>
      </c>
      <c r="J22" s="8">
        <v>22757347</v>
      </c>
      <c r="K22" s="9">
        <v>18729931</v>
      </c>
      <c r="L22" s="8">
        <v>21219687</v>
      </c>
      <c r="M22" s="8">
        <v>20946759</v>
      </c>
      <c r="N22" s="8">
        <v>22594255</v>
      </c>
      <c r="O22" s="8">
        <v>19981068</v>
      </c>
      <c r="P22" s="8">
        <v>20113653</v>
      </c>
      <c r="Q22" s="8">
        <v>27512129030</v>
      </c>
      <c r="R22" s="8">
        <v>26180098421</v>
      </c>
      <c r="S22" s="8">
        <v>26759884081</v>
      </c>
      <c r="T22" s="8">
        <v>29362471252</v>
      </c>
      <c r="U22" s="8">
        <v>28521225566</v>
      </c>
      <c r="V22" s="8">
        <v>27373646262</v>
      </c>
      <c r="W22" s="8">
        <v>27862052094</v>
      </c>
      <c r="X22" s="8">
        <v>31597913083</v>
      </c>
      <c r="Y22" s="8">
        <v>28970403323</v>
      </c>
      <c r="Z22" s="8">
        <v>28604918298</v>
      </c>
      <c r="AA22" s="8">
        <v>30056699340</v>
      </c>
      <c r="AB22" s="8">
        <v>31766316158</v>
      </c>
      <c r="AC22" s="8">
        <v>31230817279</v>
      </c>
      <c r="AD22" s="8">
        <v>29731532230</v>
      </c>
    </row>
    <row r="23" spans="1:30" x14ac:dyDescent="0.3">
      <c r="A23" t="s">
        <v>31</v>
      </c>
      <c r="B23">
        <v>22</v>
      </c>
      <c r="C23" s="9">
        <v>18828353</v>
      </c>
      <c r="D23" s="9">
        <v>27386837</v>
      </c>
      <c r="E23" s="8">
        <v>32523178</v>
      </c>
      <c r="F23" s="8">
        <v>34494375</v>
      </c>
      <c r="G23" s="9">
        <v>20575667</v>
      </c>
      <c r="H23" s="9">
        <v>23738554</v>
      </c>
      <c r="I23" s="8">
        <v>24459704</v>
      </c>
      <c r="J23" s="8">
        <v>30861372</v>
      </c>
      <c r="K23" s="9">
        <v>23969179</v>
      </c>
      <c r="L23" s="8">
        <v>34324128</v>
      </c>
      <c r="M23" s="8">
        <v>29755126</v>
      </c>
      <c r="N23" s="8">
        <v>32317483</v>
      </c>
      <c r="O23" s="8">
        <v>29035727</v>
      </c>
      <c r="P23" s="8">
        <v>44165942</v>
      </c>
      <c r="Q23" s="8">
        <v>48748194773</v>
      </c>
      <c r="R23" s="8">
        <v>44226332064</v>
      </c>
      <c r="S23" s="8">
        <v>44962506644</v>
      </c>
      <c r="T23" s="8">
        <v>51938365584</v>
      </c>
      <c r="U23" s="8">
        <v>51463358461</v>
      </c>
      <c r="V23" s="8">
        <v>47470416522</v>
      </c>
      <c r="W23" s="8">
        <v>47467825286</v>
      </c>
      <c r="X23" s="8">
        <v>55598646894</v>
      </c>
      <c r="Y23" s="8">
        <v>52371120759</v>
      </c>
      <c r="Z23" s="8">
        <v>49089458629</v>
      </c>
      <c r="AA23" s="8">
        <v>52210411652</v>
      </c>
      <c r="AB23" s="8">
        <v>55059746364</v>
      </c>
      <c r="AC23" s="8">
        <v>57619174353</v>
      </c>
      <c r="AD23" s="8">
        <v>51659481306</v>
      </c>
    </row>
    <row r="24" spans="1:30" x14ac:dyDescent="0.3">
      <c r="A24" t="s">
        <v>32</v>
      </c>
      <c r="B24">
        <v>23</v>
      </c>
      <c r="C24" s="9">
        <v>25611761</v>
      </c>
      <c r="D24" s="9">
        <v>23999382</v>
      </c>
      <c r="E24" s="8">
        <v>24891512</v>
      </c>
      <c r="F24" s="8">
        <v>26751843</v>
      </c>
      <c r="G24" s="9">
        <v>25192154</v>
      </c>
      <c r="H24" s="9">
        <v>25172576</v>
      </c>
      <c r="I24" s="8">
        <v>25461889</v>
      </c>
      <c r="J24" s="8">
        <v>27176579</v>
      </c>
      <c r="K24" s="9">
        <v>22446904</v>
      </c>
      <c r="L24" s="8">
        <v>28982219</v>
      </c>
      <c r="M24" s="8">
        <v>32822686</v>
      </c>
      <c r="N24" s="8">
        <v>26154250</v>
      </c>
      <c r="O24" s="8">
        <v>23191516</v>
      </c>
      <c r="P24" s="8">
        <v>23178891</v>
      </c>
      <c r="Q24" s="8">
        <v>42260371204</v>
      </c>
      <c r="R24" s="8">
        <v>40836435304</v>
      </c>
      <c r="S24" s="8">
        <v>41112958529</v>
      </c>
      <c r="T24" s="8">
        <v>45945549590</v>
      </c>
      <c r="U24" s="8">
        <v>44101503999</v>
      </c>
      <c r="V24" s="8">
        <v>42749361034</v>
      </c>
      <c r="W24" s="8">
        <v>43204299252</v>
      </c>
      <c r="X24" s="8">
        <v>49667417387</v>
      </c>
      <c r="Y24" s="8">
        <v>45495861098</v>
      </c>
      <c r="Z24" s="8">
        <v>44864409413</v>
      </c>
      <c r="AA24" s="8">
        <v>46896253140</v>
      </c>
      <c r="AB24" s="8">
        <v>49667794089</v>
      </c>
      <c r="AC24" s="8">
        <v>49696913969</v>
      </c>
      <c r="AD24" s="8">
        <v>46858909646</v>
      </c>
    </row>
    <row r="25" spans="1:30" x14ac:dyDescent="0.3">
      <c r="A25" t="s">
        <v>33</v>
      </c>
      <c r="B25">
        <v>24</v>
      </c>
      <c r="C25" s="9">
        <v>10721798</v>
      </c>
      <c r="D25" s="9">
        <v>8525937</v>
      </c>
      <c r="E25" s="8">
        <v>10006665</v>
      </c>
      <c r="F25" s="8">
        <v>11601224</v>
      </c>
      <c r="G25" s="9">
        <v>8830434</v>
      </c>
      <c r="H25" s="9">
        <v>8298590</v>
      </c>
      <c r="I25" s="8">
        <v>9239484</v>
      </c>
      <c r="J25" s="8">
        <v>10552892</v>
      </c>
      <c r="K25" s="9">
        <v>10928621</v>
      </c>
      <c r="L25" s="8">
        <v>9270637</v>
      </c>
      <c r="M25" s="8">
        <v>9405052</v>
      </c>
      <c r="N25" s="8">
        <v>10806142</v>
      </c>
      <c r="O25" s="8">
        <v>9754183</v>
      </c>
      <c r="P25" s="8">
        <v>8729717</v>
      </c>
      <c r="Q25" s="8">
        <v>31291786346</v>
      </c>
      <c r="R25" s="8">
        <v>28856826369</v>
      </c>
      <c r="S25" s="8">
        <v>30343310387</v>
      </c>
      <c r="T25" s="8">
        <v>32039865254</v>
      </c>
      <c r="U25" s="8">
        <v>33231517164</v>
      </c>
      <c r="V25" s="8">
        <v>30441385619</v>
      </c>
      <c r="W25" s="8">
        <v>31706301256</v>
      </c>
      <c r="X25" s="8">
        <v>34228307252</v>
      </c>
      <c r="Y25" s="8">
        <v>33277849216</v>
      </c>
      <c r="Z25" s="8">
        <v>31440778139</v>
      </c>
      <c r="AA25" s="8">
        <v>34093361590</v>
      </c>
      <c r="AB25" s="8">
        <v>34438051782</v>
      </c>
      <c r="AC25" s="8">
        <v>36719356802</v>
      </c>
      <c r="AD25" s="8">
        <v>33451988561</v>
      </c>
    </row>
    <row r="26" spans="1:30" x14ac:dyDescent="0.3">
      <c r="A26" t="s">
        <v>34</v>
      </c>
      <c r="B26">
        <v>25</v>
      </c>
      <c r="C26" s="9">
        <v>1098447</v>
      </c>
      <c r="D26" s="9">
        <v>1107307</v>
      </c>
      <c r="E26" s="8">
        <v>2408196</v>
      </c>
      <c r="F26" s="8">
        <v>7691003</v>
      </c>
      <c r="G26" s="9">
        <v>1647809</v>
      </c>
      <c r="H26" s="9">
        <v>2955502</v>
      </c>
      <c r="I26" s="8">
        <v>1394228</v>
      </c>
      <c r="J26" s="8">
        <v>2319681</v>
      </c>
      <c r="K26" s="9">
        <v>1083501</v>
      </c>
      <c r="L26" s="8">
        <v>1682759</v>
      </c>
      <c r="M26" s="8">
        <v>1473995</v>
      </c>
      <c r="N26" s="8">
        <v>4551928</v>
      </c>
      <c r="O26" s="8">
        <v>1395813</v>
      </c>
      <c r="P26" s="8">
        <v>1520341</v>
      </c>
      <c r="Q26" s="8">
        <v>7718848037</v>
      </c>
      <c r="R26" s="8">
        <v>7750554431</v>
      </c>
      <c r="S26" s="8">
        <v>7708627156</v>
      </c>
      <c r="T26" s="8">
        <v>8430367833</v>
      </c>
      <c r="U26" s="8">
        <v>7806708231</v>
      </c>
      <c r="V26" s="8">
        <v>7876143214</v>
      </c>
      <c r="W26" s="8">
        <v>7901044837</v>
      </c>
      <c r="X26" s="8">
        <v>8830088678</v>
      </c>
      <c r="Y26" s="8">
        <v>7965519614</v>
      </c>
      <c r="Z26" s="8">
        <v>8131322494</v>
      </c>
      <c r="AA26" s="8">
        <v>8377848936</v>
      </c>
      <c r="AB26" s="8">
        <v>8667367050</v>
      </c>
      <c r="AC26" s="8">
        <v>8428528634</v>
      </c>
      <c r="AD26" s="8">
        <v>8246271868</v>
      </c>
    </row>
    <row r="27" spans="1:30" x14ac:dyDescent="0.3">
      <c r="A27" t="s">
        <v>35</v>
      </c>
      <c r="B27">
        <v>26</v>
      </c>
      <c r="C27" s="9">
        <v>5713105</v>
      </c>
      <c r="D27" s="9">
        <v>5807641</v>
      </c>
      <c r="E27" s="8">
        <v>5668100</v>
      </c>
      <c r="F27" s="8">
        <v>6599090</v>
      </c>
      <c r="G27" s="9">
        <v>5429425</v>
      </c>
      <c r="H27" s="9">
        <v>5896458</v>
      </c>
      <c r="I27" s="8">
        <v>5866683</v>
      </c>
      <c r="J27" s="8">
        <v>6921218</v>
      </c>
      <c r="K27" s="9">
        <v>6520968</v>
      </c>
      <c r="L27" s="8">
        <v>7369104</v>
      </c>
      <c r="M27" s="8">
        <v>6907331</v>
      </c>
      <c r="N27" s="8">
        <v>8088113</v>
      </c>
      <c r="O27" s="8">
        <v>7387183</v>
      </c>
      <c r="P27" s="8">
        <v>8044622</v>
      </c>
      <c r="Q27" s="8">
        <v>25082103147</v>
      </c>
      <c r="R27" s="8">
        <v>23938745718</v>
      </c>
      <c r="S27" s="8">
        <v>24598061438</v>
      </c>
      <c r="T27" s="8">
        <v>26993615688</v>
      </c>
      <c r="U27" s="8">
        <v>26081690460</v>
      </c>
      <c r="V27" s="8">
        <v>25168318588</v>
      </c>
      <c r="W27" s="8">
        <v>25697327643</v>
      </c>
      <c r="X27" s="8">
        <v>28889262493</v>
      </c>
      <c r="Y27" s="8">
        <v>26525821653</v>
      </c>
      <c r="Z27" s="8">
        <v>26272165251</v>
      </c>
      <c r="AA27" s="8">
        <v>27502594433</v>
      </c>
      <c r="AB27" s="8">
        <v>28662645656</v>
      </c>
      <c r="AC27" s="8">
        <v>28620099912</v>
      </c>
      <c r="AD27" s="8">
        <v>27303749429</v>
      </c>
    </row>
    <row r="28" spans="1:30" x14ac:dyDescent="0.3">
      <c r="A28" t="s">
        <v>36</v>
      </c>
      <c r="B28">
        <v>27</v>
      </c>
      <c r="C28" s="9">
        <v>2390373</v>
      </c>
      <c r="D28" s="9">
        <v>2240252</v>
      </c>
      <c r="E28" s="8">
        <v>2545043</v>
      </c>
      <c r="F28" s="8">
        <v>2640008</v>
      </c>
      <c r="G28" s="9">
        <v>2918203</v>
      </c>
      <c r="H28" s="9">
        <v>2885933</v>
      </c>
      <c r="I28" s="8">
        <v>3000792</v>
      </c>
      <c r="J28" s="8">
        <v>3796917</v>
      </c>
      <c r="K28" s="9">
        <v>3005241</v>
      </c>
      <c r="L28" s="8">
        <v>3325394</v>
      </c>
      <c r="M28" s="8">
        <v>3698046</v>
      </c>
      <c r="N28" s="8">
        <v>4820817</v>
      </c>
      <c r="O28" s="8">
        <v>3384792</v>
      </c>
      <c r="P28" s="8">
        <v>3344398</v>
      </c>
      <c r="Q28" s="8">
        <v>3208874990</v>
      </c>
      <c r="R28" s="8">
        <v>3248610602</v>
      </c>
      <c r="S28" s="8">
        <v>3431965650</v>
      </c>
      <c r="T28" s="8">
        <v>3662193274</v>
      </c>
      <c r="U28" s="8">
        <v>3364961960</v>
      </c>
      <c r="V28" s="8">
        <v>3399360499</v>
      </c>
      <c r="W28" s="8">
        <v>3603090424</v>
      </c>
      <c r="X28" s="8">
        <v>3903395569</v>
      </c>
      <c r="Y28" s="8">
        <v>3390429442</v>
      </c>
      <c r="Z28" s="8">
        <v>3545200500</v>
      </c>
      <c r="AA28" s="8">
        <v>3816929362</v>
      </c>
      <c r="AB28" s="8">
        <v>3913203418</v>
      </c>
      <c r="AC28" s="8">
        <v>3667799942</v>
      </c>
      <c r="AD28" s="8">
        <v>3750003989</v>
      </c>
    </row>
    <row r="29" spans="1:30" x14ac:dyDescent="0.3">
      <c r="A29" t="s">
        <v>37</v>
      </c>
      <c r="B29">
        <v>28</v>
      </c>
      <c r="C29" s="9">
        <v>885403</v>
      </c>
      <c r="D29" s="9">
        <v>912666</v>
      </c>
      <c r="E29" s="8">
        <v>1038462</v>
      </c>
      <c r="F29" s="8">
        <v>1334900</v>
      </c>
      <c r="G29" s="9">
        <v>755321</v>
      </c>
      <c r="H29" s="9">
        <v>797956</v>
      </c>
      <c r="I29" s="8">
        <v>898152</v>
      </c>
      <c r="J29" s="8">
        <v>1236684</v>
      </c>
      <c r="K29" s="9">
        <v>692819</v>
      </c>
      <c r="L29" s="8">
        <v>666517</v>
      </c>
      <c r="M29" s="8">
        <v>726042</v>
      </c>
      <c r="N29" s="8">
        <v>794565</v>
      </c>
      <c r="O29" s="8">
        <v>710328</v>
      </c>
      <c r="P29" s="8">
        <v>817813</v>
      </c>
      <c r="Q29" s="8">
        <v>7889725462</v>
      </c>
      <c r="R29" s="8">
        <v>7605981031</v>
      </c>
      <c r="S29" s="8">
        <v>7865589668</v>
      </c>
      <c r="T29" s="8">
        <v>8615930739</v>
      </c>
      <c r="U29" s="8">
        <v>8201925332</v>
      </c>
      <c r="V29" s="8">
        <v>8044293468</v>
      </c>
      <c r="W29" s="8">
        <v>8348281797</v>
      </c>
      <c r="X29" s="8">
        <v>9260990298</v>
      </c>
      <c r="Y29" s="8">
        <v>8270665328</v>
      </c>
      <c r="Z29" s="8">
        <v>8378074586</v>
      </c>
      <c r="AA29" s="8">
        <v>8950007135</v>
      </c>
      <c r="AB29" s="8">
        <v>9200895399</v>
      </c>
      <c r="AC29" s="8">
        <v>8897773546</v>
      </c>
      <c r="AD29" s="8">
        <v>8690222652</v>
      </c>
    </row>
    <row r="30" spans="1:30" x14ac:dyDescent="0.3">
      <c r="A30" t="s">
        <v>38</v>
      </c>
      <c r="B30">
        <v>29</v>
      </c>
      <c r="C30" s="9">
        <v>7470354</v>
      </c>
      <c r="D30" s="9">
        <v>18741544</v>
      </c>
      <c r="E30" s="8">
        <v>9167984</v>
      </c>
      <c r="F30" s="8">
        <v>13085319</v>
      </c>
      <c r="G30" s="9">
        <v>10426239</v>
      </c>
      <c r="H30" s="9">
        <v>11396823</v>
      </c>
      <c r="I30" s="8">
        <v>11644873</v>
      </c>
      <c r="J30" s="8">
        <v>13359422</v>
      </c>
      <c r="K30" s="9">
        <v>17591010</v>
      </c>
      <c r="L30" s="8">
        <v>17930992</v>
      </c>
      <c r="M30" s="8">
        <v>11670539</v>
      </c>
      <c r="N30" s="8">
        <v>12432589</v>
      </c>
      <c r="O30" s="8">
        <v>12300594</v>
      </c>
      <c r="P30" s="8">
        <v>15807050</v>
      </c>
      <c r="Q30" s="8">
        <v>11330659352</v>
      </c>
      <c r="R30" s="8">
        <v>11042886031</v>
      </c>
      <c r="S30" s="8">
        <v>11231032096</v>
      </c>
      <c r="T30" s="8">
        <v>12350418759</v>
      </c>
      <c r="U30" s="8">
        <v>11757900214</v>
      </c>
      <c r="V30" s="8">
        <v>11802018358</v>
      </c>
      <c r="W30" s="8">
        <v>11918616510</v>
      </c>
      <c r="X30" s="8">
        <v>13317200608</v>
      </c>
      <c r="Y30" s="8">
        <v>12246498070</v>
      </c>
      <c r="Z30" s="8">
        <v>12536626790</v>
      </c>
      <c r="AA30" s="8">
        <v>13714477491</v>
      </c>
      <c r="AB30" s="8">
        <v>13564386729</v>
      </c>
      <c r="AC30" s="8">
        <v>13575596250</v>
      </c>
      <c r="AD30" s="8">
        <v>13321648762</v>
      </c>
    </row>
    <row r="31" spans="1:30" x14ac:dyDescent="0.3">
      <c r="A31" t="s">
        <v>39</v>
      </c>
      <c r="B31">
        <v>30</v>
      </c>
      <c r="C31" s="9">
        <v>3802052</v>
      </c>
      <c r="D31" s="9">
        <v>3832769</v>
      </c>
      <c r="E31" s="8">
        <v>4072534</v>
      </c>
      <c r="F31" s="8">
        <v>4314335</v>
      </c>
      <c r="G31" s="9">
        <v>4418985</v>
      </c>
      <c r="H31" s="9">
        <v>4537637</v>
      </c>
      <c r="I31" s="8">
        <v>4653090</v>
      </c>
      <c r="J31" s="8">
        <v>4624137</v>
      </c>
      <c r="K31" s="9">
        <v>4435733</v>
      </c>
      <c r="L31" s="8">
        <v>4601341</v>
      </c>
      <c r="M31" s="8">
        <v>4680631</v>
      </c>
      <c r="N31" s="8">
        <v>4733869</v>
      </c>
      <c r="O31" s="8">
        <v>4812097</v>
      </c>
      <c r="P31" s="8">
        <v>4930535</v>
      </c>
      <c r="Q31" s="8">
        <v>6756854550</v>
      </c>
      <c r="R31" s="8">
        <v>6723579391</v>
      </c>
      <c r="S31" s="8">
        <v>6702341148</v>
      </c>
      <c r="T31" s="8">
        <v>7868992115</v>
      </c>
      <c r="U31" s="8">
        <v>6940661783</v>
      </c>
      <c r="V31" s="8">
        <v>6901012591</v>
      </c>
      <c r="W31" s="8">
        <v>7036842028</v>
      </c>
      <c r="X31" s="8">
        <v>8469058988</v>
      </c>
      <c r="Y31" s="8">
        <v>7222497415</v>
      </c>
      <c r="Z31" s="8">
        <v>7339223053</v>
      </c>
      <c r="AA31" s="8">
        <v>7726863044</v>
      </c>
      <c r="AB31" s="8">
        <v>8225581862</v>
      </c>
      <c r="AC31" s="8">
        <v>7878728287</v>
      </c>
      <c r="AD31" s="8">
        <v>7501799304</v>
      </c>
    </row>
    <row r="32" spans="1:30" x14ac:dyDescent="0.3">
      <c r="A32" t="s">
        <v>40</v>
      </c>
      <c r="B32">
        <v>31</v>
      </c>
      <c r="C32" s="9">
        <v>33117428</v>
      </c>
      <c r="D32" s="9">
        <v>37996161</v>
      </c>
      <c r="E32" s="8">
        <v>35864074</v>
      </c>
      <c r="F32" s="8">
        <v>45750765</v>
      </c>
      <c r="G32" s="9">
        <v>33989774</v>
      </c>
      <c r="H32" s="9">
        <v>41439841</v>
      </c>
      <c r="I32" s="8">
        <v>38676021</v>
      </c>
      <c r="J32" s="8">
        <v>46933815</v>
      </c>
      <c r="K32" s="9">
        <v>36446100</v>
      </c>
      <c r="L32" s="8">
        <v>37062657</v>
      </c>
      <c r="M32" s="8">
        <v>38715708</v>
      </c>
      <c r="N32" s="8">
        <v>47243734</v>
      </c>
      <c r="O32" s="8">
        <v>37504632</v>
      </c>
      <c r="P32" s="8">
        <v>36888825</v>
      </c>
      <c r="Q32" s="8">
        <v>52015694383</v>
      </c>
      <c r="R32" s="8">
        <v>46061749783</v>
      </c>
      <c r="S32" s="8">
        <v>46084230803</v>
      </c>
      <c r="T32" s="8">
        <v>52204043441</v>
      </c>
      <c r="U32" s="8">
        <v>53849714648</v>
      </c>
      <c r="V32" s="8">
        <v>48206178670</v>
      </c>
      <c r="W32" s="8">
        <v>48250783808</v>
      </c>
      <c r="X32" s="8">
        <v>55333228553</v>
      </c>
      <c r="Y32" s="8">
        <v>54389294534</v>
      </c>
      <c r="Z32" s="8">
        <v>49987050123</v>
      </c>
      <c r="AA32" s="8">
        <v>51890032272</v>
      </c>
      <c r="AB32" s="8">
        <v>54876049749</v>
      </c>
      <c r="AC32" s="8">
        <v>58403285864</v>
      </c>
      <c r="AD32" s="8">
        <v>51676584012</v>
      </c>
    </row>
    <row r="33" spans="1:30" x14ac:dyDescent="0.3">
      <c r="A33" t="s">
        <v>41</v>
      </c>
      <c r="B33">
        <v>32</v>
      </c>
      <c r="C33" s="9">
        <v>12798973</v>
      </c>
      <c r="D33" s="9">
        <v>27830833</v>
      </c>
      <c r="E33" s="8">
        <v>26547717</v>
      </c>
      <c r="F33" s="8">
        <v>37623865</v>
      </c>
      <c r="G33" s="9">
        <v>26035282</v>
      </c>
      <c r="H33" s="9">
        <v>51798533</v>
      </c>
      <c r="I33" s="8">
        <v>46200128</v>
      </c>
      <c r="J33" s="8">
        <v>18245740</v>
      </c>
      <c r="K33" s="9">
        <v>19892836</v>
      </c>
      <c r="L33" s="8">
        <v>38533828</v>
      </c>
      <c r="M33" s="8">
        <v>50497703</v>
      </c>
      <c r="N33" s="8">
        <v>55402156</v>
      </c>
      <c r="O33" s="8">
        <v>35849505</v>
      </c>
      <c r="P33" s="8">
        <v>41825702</v>
      </c>
      <c r="Q33" s="8">
        <v>6099342757</v>
      </c>
      <c r="R33" s="8">
        <v>6062260765</v>
      </c>
      <c r="S33" s="8">
        <v>6188389247</v>
      </c>
      <c r="T33" s="8">
        <v>6852504612</v>
      </c>
      <c r="U33" s="8">
        <v>6278104888</v>
      </c>
      <c r="V33" s="8">
        <v>6254741636</v>
      </c>
      <c r="W33" s="8">
        <v>6326777691</v>
      </c>
      <c r="X33" s="8">
        <v>6973237001</v>
      </c>
      <c r="Y33" s="8">
        <v>6159348350</v>
      </c>
      <c r="Z33" s="8">
        <v>6293575693</v>
      </c>
      <c r="AA33" s="8">
        <v>6538085818</v>
      </c>
      <c r="AB33" s="8">
        <v>6774577155</v>
      </c>
      <c r="AC33" s="8">
        <v>6550787242</v>
      </c>
      <c r="AD33" s="8">
        <v>6473766438</v>
      </c>
    </row>
    <row r="34" spans="1:30" x14ac:dyDescent="0.3">
      <c r="A34" t="s">
        <v>42</v>
      </c>
      <c r="B34">
        <v>33</v>
      </c>
      <c r="C34" s="9">
        <v>1109960204</v>
      </c>
      <c r="D34" s="9">
        <v>1118232851</v>
      </c>
      <c r="E34" s="8">
        <v>1113082116</v>
      </c>
      <c r="F34" s="8">
        <v>1674022550</v>
      </c>
      <c r="G34" s="9">
        <v>1064691440</v>
      </c>
      <c r="H34" s="9">
        <v>1032460296</v>
      </c>
      <c r="I34" s="8">
        <v>1081554622</v>
      </c>
      <c r="J34" s="8">
        <v>1514736037</v>
      </c>
      <c r="K34" s="9">
        <v>1085609424</v>
      </c>
      <c r="L34" s="8">
        <v>978474086</v>
      </c>
      <c r="M34" s="8">
        <v>1191335794</v>
      </c>
      <c r="N34" s="8">
        <v>1541190733</v>
      </c>
      <c r="O34" s="8">
        <v>1083548918</v>
      </c>
      <c r="P34" s="8">
        <v>928890090</v>
      </c>
      <c r="Q34" s="8">
        <v>144150532520</v>
      </c>
      <c r="R34" s="8">
        <v>111002236831</v>
      </c>
      <c r="S34" s="8">
        <v>113039621155</v>
      </c>
      <c r="T34" s="8">
        <v>134612920029</v>
      </c>
      <c r="U34" s="8">
        <v>147107434205</v>
      </c>
      <c r="V34" s="8">
        <v>117158132892</v>
      </c>
      <c r="W34" s="8">
        <v>119403883345</v>
      </c>
      <c r="X34" s="8">
        <v>142553536837</v>
      </c>
      <c r="Y34" s="8">
        <v>149321645217</v>
      </c>
      <c r="Z34" s="8">
        <v>122069745103</v>
      </c>
      <c r="AA34" s="8">
        <v>125692748307</v>
      </c>
      <c r="AB34" s="8">
        <v>140717353459</v>
      </c>
      <c r="AC34" s="8">
        <v>161145407747</v>
      </c>
      <c r="AD34" s="8">
        <v>126487134153</v>
      </c>
    </row>
    <row r="35" spans="1:30" x14ac:dyDescent="0.3">
      <c r="A35" t="s">
        <v>43</v>
      </c>
      <c r="B35">
        <v>34</v>
      </c>
      <c r="C35" s="9">
        <v>12378475</v>
      </c>
      <c r="D35" s="9">
        <v>12374734</v>
      </c>
      <c r="E35" s="8">
        <v>14313907</v>
      </c>
      <c r="F35" s="8">
        <v>20470019</v>
      </c>
      <c r="G35" s="9">
        <v>20673179</v>
      </c>
      <c r="H35" s="9">
        <v>20136928</v>
      </c>
      <c r="I35" s="8">
        <v>16788757</v>
      </c>
      <c r="J35" s="8">
        <v>24271967</v>
      </c>
      <c r="K35" s="9">
        <v>19867205</v>
      </c>
      <c r="L35" s="8">
        <v>26011422</v>
      </c>
      <c r="M35" s="8">
        <v>20678581</v>
      </c>
      <c r="N35" s="8">
        <v>22735503</v>
      </c>
      <c r="O35" s="8">
        <v>18169483</v>
      </c>
      <c r="P35" s="8">
        <v>18232757</v>
      </c>
      <c r="Q35" s="8">
        <v>39406329276</v>
      </c>
      <c r="R35" s="8">
        <v>35867023248</v>
      </c>
      <c r="S35" s="8">
        <v>36743420749</v>
      </c>
      <c r="T35" s="8">
        <v>39981538821</v>
      </c>
      <c r="U35" s="8">
        <v>41279266795</v>
      </c>
      <c r="V35" s="8">
        <v>38229265078</v>
      </c>
      <c r="W35" s="8">
        <v>39009948531</v>
      </c>
      <c r="X35" s="8">
        <v>43124641027</v>
      </c>
      <c r="Y35" s="8">
        <v>42443359118</v>
      </c>
      <c r="Z35" s="8">
        <v>40201195805</v>
      </c>
      <c r="AA35" s="8">
        <v>42183757524</v>
      </c>
      <c r="AB35" s="8">
        <v>43717053081</v>
      </c>
      <c r="AC35" s="8">
        <v>46517034878</v>
      </c>
      <c r="AD35" s="8">
        <v>42545198615</v>
      </c>
    </row>
    <row r="36" spans="1:30" x14ac:dyDescent="0.3">
      <c r="A36" t="s">
        <v>44</v>
      </c>
      <c r="B36">
        <v>35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9">
        <v>0</v>
      </c>
      <c r="I36" s="8">
        <v>0</v>
      </c>
      <c r="J36" s="8">
        <v>0</v>
      </c>
      <c r="K36" s="9"/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4479723020</v>
      </c>
      <c r="R36" s="8">
        <v>4627586321</v>
      </c>
      <c r="S36" s="8">
        <v>5017869973</v>
      </c>
      <c r="T36" s="8">
        <v>5459122224</v>
      </c>
      <c r="U36" s="8">
        <v>4799800492</v>
      </c>
      <c r="V36" s="8">
        <v>4560523749</v>
      </c>
      <c r="W36" s="8">
        <v>4665317951</v>
      </c>
      <c r="X36" s="8">
        <v>4910864420</v>
      </c>
      <c r="Y36" s="8">
        <v>4019631751</v>
      </c>
      <c r="Z36" s="8">
        <v>4085104956</v>
      </c>
      <c r="AA36" s="8">
        <v>4467605085</v>
      </c>
      <c r="AB36" s="8">
        <v>4473479972</v>
      </c>
      <c r="AC36" s="8">
        <v>4148058467</v>
      </c>
      <c r="AD36" s="8">
        <v>4281009595</v>
      </c>
    </row>
    <row r="37" spans="1:30" x14ac:dyDescent="0.3">
      <c r="A37" t="s">
        <v>45</v>
      </c>
      <c r="B37">
        <v>36</v>
      </c>
      <c r="C37" s="9">
        <v>12221213</v>
      </c>
      <c r="D37" s="9">
        <v>15718863</v>
      </c>
      <c r="E37" s="8">
        <v>16562369</v>
      </c>
      <c r="F37" s="8">
        <v>17278551</v>
      </c>
      <c r="G37" s="9">
        <v>14295108</v>
      </c>
      <c r="H37" s="9">
        <v>16386486</v>
      </c>
      <c r="I37" s="8">
        <v>15432946</v>
      </c>
      <c r="J37" s="8">
        <v>20052559</v>
      </c>
      <c r="K37" s="9">
        <v>13042721</v>
      </c>
      <c r="L37" s="8">
        <v>13958402</v>
      </c>
      <c r="M37" s="8">
        <v>15796068</v>
      </c>
      <c r="N37" s="8">
        <v>16865549</v>
      </c>
      <c r="O37" s="8">
        <v>14760428</v>
      </c>
      <c r="P37" s="8">
        <v>16681335</v>
      </c>
      <c r="Q37" s="8">
        <v>50973624171</v>
      </c>
      <c r="R37" s="8">
        <v>48583425244</v>
      </c>
      <c r="S37" s="8">
        <v>49827122546</v>
      </c>
      <c r="T37" s="8">
        <v>54286849734</v>
      </c>
      <c r="U37" s="8">
        <v>52438512451</v>
      </c>
      <c r="V37" s="8">
        <v>50657206273</v>
      </c>
      <c r="W37" s="8">
        <v>51373980185</v>
      </c>
      <c r="X37" s="8">
        <v>57584588185</v>
      </c>
      <c r="Y37" s="8">
        <v>53191361751</v>
      </c>
      <c r="Z37" s="8">
        <v>52426140186</v>
      </c>
      <c r="AA37" s="8">
        <v>54989960151</v>
      </c>
      <c r="AB37" s="8">
        <v>56438364856</v>
      </c>
      <c r="AC37" s="8">
        <v>57386662897</v>
      </c>
      <c r="AD37" s="8">
        <v>54460314310</v>
      </c>
    </row>
    <row r="38" spans="1:30" x14ac:dyDescent="0.3">
      <c r="A38" t="s">
        <v>46</v>
      </c>
      <c r="B38">
        <v>37</v>
      </c>
      <c r="C38" s="9">
        <v>1754205</v>
      </c>
      <c r="D38" s="9">
        <v>1972417</v>
      </c>
      <c r="E38" s="8">
        <v>2171449</v>
      </c>
      <c r="F38" s="8">
        <v>2631667</v>
      </c>
      <c r="G38" s="9">
        <v>2060452</v>
      </c>
      <c r="H38" s="9">
        <v>2314845</v>
      </c>
      <c r="I38" s="8">
        <v>2494209</v>
      </c>
      <c r="J38" s="8">
        <v>3236895</v>
      </c>
      <c r="K38" s="9">
        <v>2597830</v>
      </c>
      <c r="L38" s="8">
        <v>3301693</v>
      </c>
      <c r="M38" s="8">
        <v>3117113</v>
      </c>
      <c r="N38" s="8">
        <v>7125555</v>
      </c>
      <c r="O38" s="8">
        <v>4476311</v>
      </c>
      <c r="P38" s="8">
        <v>3553899</v>
      </c>
      <c r="Q38" s="8">
        <v>13966038043</v>
      </c>
      <c r="R38" s="8">
        <v>13187473688</v>
      </c>
      <c r="S38" s="8">
        <v>13668044356</v>
      </c>
      <c r="T38" s="8">
        <v>14834714603</v>
      </c>
      <c r="U38" s="8">
        <v>14523112779</v>
      </c>
      <c r="V38" s="8">
        <v>13331854889</v>
      </c>
      <c r="W38" s="8">
        <v>13648530035</v>
      </c>
      <c r="X38" s="8">
        <v>15020261520</v>
      </c>
      <c r="Y38" s="8">
        <v>13637217363</v>
      </c>
      <c r="Z38" s="8">
        <v>13200587859</v>
      </c>
      <c r="AA38" s="8">
        <v>13833276383</v>
      </c>
      <c r="AB38" s="8">
        <v>14205877274</v>
      </c>
      <c r="AC38" s="8">
        <v>14373573637</v>
      </c>
      <c r="AD38" s="8">
        <v>13697083132</v>
      </c>
    </row>
    <row r="39" spans="1:30" x14ac:dyDescent="0.3">
      <c r="A39" t="s">
        <v>47</v>
      </c>
      <c r="B39">
        <v>38</v>
      </c>
      <c r="C39" s="9">
        <v>25295161</v>
      </c>
      <c r="D39" s="9">
        <v>24255176</v>
      </c>
      <c r="E39" s="8">
        <v>25268308</v>
      </c>
      <c r="F39" s="8">
        <v>33451895</v>
      </c>
      <c r="G39" s="9">
        <v>25481311</v>
      </c>
      <c r="H39" s="9">
        <v>28233319</v>
      </c>
      <c r="I39" s="8">
        <v>36415773</v>
      </c>
      <c r="J39" s="8">
        <v>40137598</v>
      </c>
      <c r="K39" s="9">
        <v>30114359</v>
      </c>
      <c r="L39" s="8">
        <v>32326600</v>
      </c>
      <c r="M39" s="8">
        <v>37136185</v>
      </c>
      <c r="N39" s="8">
        <v>40140797</v>
      </c>
      <c r="O39" s="8">
        <v>31284334</v>
      </c>
      <c r="P39" s="8">
        <v>34459636</v>
      </c>
      <c r="Q39" s="8">
        <v>16125657751</v>
      </c>
      <c r="R39" s="8">
        <v>16071923569</v>
      </c>
      <c r="S39" s="8">
        <v>16799977740</v>
      </c>
      <c r="T39" s="8">
        <v>17746052669</v>
      </c>
      <c r="U39" s="8">
        <v>17260014750</v>
      </c>
      <c r="V39" s="8">
        <v>17160953396</v>
      </c>
      <c r="W39" s="8">
        <v>18243148414</v>
      </c>
      <c r="X39" s="8">
        <v>19444087284</v>
      </c>
      <c r="Y39" s="8">
        <v>18172595032</v>
      </c>
      <c r="Z39" s="8">
        <v>18502658214</v>
      </c>
      <c r="AA39" s="8">
        <v>19719096761</v>
      </c>
      <c r="AB39" s="8">
        <v>19668074638</v>
      </c>
      <c r="AC39" s="8">
        <v>19682011155</v>
      </c>
      <c r="AD39" s="8">
        <v>19612506228</v>
      </c>
    </row>
    <row r="40" spans="1:30" x14ac:dyDescent="0.3">
      <c r="A40" t="s">
        <v>48</v>
      </c>
      <c r="B40">
        <v>39</v>
      </c>
      <c r="C40" s="9">
        <v>39164962</v>
      </c>
      <c r="D40" s="9">
        <v>40453373</v>
      </c>
      <c r="E40" s="8">
        <v>47854230</v>
      </c>
      <c r="F40" s="8">
        <v>57408192</v>
      </c>
      <c r="G40" s="9">
        <v>46263432</v>
      </c>
      <c r="H40" s="9">
        <v>48735859</v>
      </c>
      <c r="I40" s="8">
        <v>52477641</v>
      </c>
      <c r="J40" s="8">
        <v>44191688</v>
      </c>
      <c r="K40" s="9">
        <v>35863327</v>
      </c>
      <c r="L40" s="8">
        <v>48676322</v>
      </c>
      <c r="M40" s="8">
        <v>50196144</v>
      </c>
      <c r="N40" s="8">
        <v>54950602</v>
      </c>
      <c r="O40" s="8">
        <v>40686347</v>
      </c>
      <c r="P40" s="8">
        <v>44309291</v>
      </c>
      <c r="Q40" s="8">
        <v>63347177113</v>
      </c>
      <c r="R40" s="8">
        <v>59744931249</v>
      </c>
      <c r="S40" s="8">
        <v>60260287576</v>
      </c>
      <c r="T40" s="8">
        <v>66238324135</v>
      </c>
      <c r="U40" s="8">
        <v>65716222453</v>
      </c>
      <c r="V40" s="8">
        <v>61996707207</v>
      </c>
      <c r="W40" s="8">
        <v>62392950405</v>
      </c>
      <c r="X40" s="8">
        <v>69982796779</v>
      </c>
      <c r="Y40" s="8">
        <v>65260239710</v>
      </c>
      <c r="Z40" s="8">
        <v>63348094238</v>
      </c>
      <c r="AA40" s="8">
        <v>66338677647</v>
      </c>
      <c r="AB40" s="8">
        <v>68843488919</v>
      </c>
      <c r="AC40" s="8">
        <v>70340783067</v>
      </c>
      <c r="AD40" s="8">
        <v>65931905167</v>
      </c>
    </row>
    <row r="41" spans="1:30" x14ac:dyDescent="0.3">
      <c r="A41" t="s">
        <v>49</v>
      </c>
      <c r="B41">
        <v>40</v>
      </c>
      <c r="C41" s="9">
        <v>2159225</v>
      </c>
      <c r="D41" s="9">
        <v>1740877</v>
      </c>
      <c r="E41" s="8">
        <v>6238041</v>
      </c>
      <c r="F41" s="8">
        <v>5110551</v>
      </c>
      <c r="G41" s="9">
        <v>2460672</v>
      </c>
      <c r="H41" s="9">
        <v>3604414</v>
      </c>
      <c r="I41" s="8">
        <v>4253029</v>
      </c>
      <c r="J41" s="8">
        <v>6743599</v>
      </c>
      <c r="K41" s="9">
        <v>2334105</v>
      </c>
      <c r="L41" s="8">
        <v>3520904</v>
      </c>
      <c r="M41" s="8">
        <v>3364355</v>
      </c>
      <c r="N41" s="8">
        <v>3875623</v>
      </c>
      <c r="O41" s="8">
        <v>2444722</v>
      </c>
      <c r="P41" s="8">
        <v>3755711</v>
      </c>
      <c r="Q41" s="8">
        <v>4872456812</v>
      </c>
      <c r="R41" s="8">
        <v>4525850479</v>
      </c>
      <c r="S41" s="8">
        <v>4569619505</v>
      </c>
      <c r="T41" s="8">
        <v>5220432399</v>
      </c>
      <c r="U41" s="8">
        <v>4999889521</v>
      </c>
      <c r="V41" s="8">
        <v>4761474806</v>
      </c>
      <c r="W41" s="8">
        <v>4774877354</v>
      </c>
      <c r="X41" s="8">
        <v>5498662857</v>
      </c>
      <c r="Y41" s="8">
        <v>4991033987</v>
      </c>
      <c r="Z41" s="8">
        <v>4947776189</v>
      </c>
      <c r="AA41" s="8">
        <v>5241686950</v>
      </c>
      <c r="AB41" s="8">
        <v>5361890661</v>
      </c>
      <c r="AC41" s="8">
        <v>5396656361</v>
      </c>
      <c r="AD41" s="8">
        <v>5083746441</v>
      </c>
    </row>
    <row r="42" spans="1:30" x14ac:dyDescent="0.3">
      <c r="A42" t="s">
        <v>50</v>
      </c>
      <c r="B42">
        <v>41</v>
      </c>
      <c r="C42" s="9">
        <v>2155592</v>
      </c>
      <c r="D42" s="9">
        <v>2428491</v>
      </c>
      <c r="E42" s="8">
        <v>2558758</v>
      </c>
      <c r="F42" s="8">
        <v>5878762</v>
      </c>
      <c r="G42" s="9">
        <v>4306413</v>
      </c>
      <c r="H42" s="9">
        <v>7630707</v>
      </c>
      <c r="I42" s="8">
        <v>10706685</v>
      </c>
      <c r="J42" s="8">
        <v>9991799</v>
      </c>
      <c r="K42" s="9">
        <v>5574582</v>
      </c>
      <c r="L42" s="8">
        <v>6943986</v>
      </c>
      <c r="M42" s="8">
        <v>3655012</v>
      </c>
      <c r="N42" s="8">
        <v>5452780</v>
      </c>
      <c r="O42" s="8">
        <v>11768874</v>
      </c>
      <c r="P42" s="8">
        <v>11464400</v>
      </c>
      <c r="Q42" s="8">
        <v>15268554080</v>
      </c>
      <c r="R42" s="8">
        <v>15305440495</v>
      </c>
      <c r="S42" s="8">
        <v>15311888521</v>
      </c>
      <c r="T42" s="8">
        <v>16657705290</v>
      </c>
      <c r="U42" s="8">
        <v>16028744555</v>
      </c>
      <c r="V42" s="8">
        <v>16052119314</v>
      </c>
      <c r="W42" s="8">
        <v>16266284776</v>
      </c>
      <c r="X42" s="8">
        <v>18085991391</v>
      </c>
      <c r="Y42" s="8">
        <v>16632637444</v>
      </c>
      <c r="Z42" s="8">
        <v>17055154019</v>
      </c>
      <c r="AA42" s="8">
        <v>17693081274</v>
      </c>
      <c r="AB42" s="8">
        <v>18356338145</v>
      </c>
      <c r="AC42" s="8">
        <v>18432869186</v>
      </c>
      <c r="AD42" s="8">
        <v>18030614616</v>
      </c>
    </row>
    <row r="43" spans="1:30" x14ac:dyDescent="0.3">
      <c r="A43" t="s">
        <v>51</v>
      </c>
      <c r="B43">
        <v>42</v>
      </c>
      <c r="C43" s="9">
        <v>1050903</v>
      </c>
      <c r="D43" s="9">
        <v>1276846</v>
      </c>
      <c r="E43" s="8">
        <v>1430856</v>
      </c>
      <c r="F43" s="8">
        <v>1566700</v>
      </c>
      <c r="G43" s="9">
        <v>953476</v>
      </c>
      <c r="H43" s="9">
        <v>1381505</v>
      </c>
      <c r="I43" s="8">
        <v>1116080</v>
      </c>
      <c r="J43" s="8">
        <v>1246472</v>
      </c>
      <c r="K43" s="9">
        <v>886761</v>
      </c>
      <c r="L43" s="8">
        <v>1095455</v>
      </c>
      <c r="M43" s="8">
        <v>1072075</v>
      </c>
      <c r="N43" s="8">
        <v>1412894</v>
      </c>
      <c r="O43" s="8">
        <v>1458797</v>
      </c>
      <c r="P43" s="8">
        <v>1159470</v>
      </c>
      <c r="Q43" s="8">
        <v>3152111840</v>
      </c>
      <c r="R43" s="8">
        <v>3141582042</v>
      </c>
      <c r="S43" s="8">
        <v>3267459796</v>
      </c>
      <c r="T43" s="8">
        <v>3538369433</v>
      </c>
      <c r="U43" s="8">
        <v>3291742028</v>
      </c>
      <c r="V43" s="8">
        <v>3326122044</v>
      </c>
      <c r="W43" s="8">
        <v>3413873736</v>
      </c>
      <c r="X43" s="8">
        <v>3785408802</v>
      </c>
      <c r="Y43" s="8">
        <v>3363717654</v>
      </c>
      <c r="Z43" s="8">
        <v>3452904287</v>
      </c>
      <c r="AA43" s="8">
        <v>3716023312</v>
      </c>
      <c r="AB43" s="8">
        <v>3760474694</v>
      </c>
      <c r="AC43" s="8">
        <v>3604971480</v>
      </c>
      <c r="AD43" s="8">
        <v>3564873036</v>
      </c>
    </row>
    <row r="44" spans="1:30" x14ac:dyDescent="0.3">
      <c r="A44" t="s">
        <v>52</v>
      </c>
      <c r="B44">
        <v>43</v>
      </c>
      <c r="C44" s="9">
        <v>19948254</v>
      </c>
      <c r="D44" s="9">
        <v>22094637</v>
      </c>
      <c r="E44" s="8">
        <v>25316987</v>
      </c>
      <c r="F44" s="8">
        <v>31956844</v>
      </c>
      <c r="G44" s="9">
        <v>24168504</v>
      </c>
      <c r="H44" s="9">
        <v>24287858</v>
      </c>
      <c r="I44" s="8">
        <v>24148404</v>
      </c>
      <c r="J44" s="8">
        <v>28557484</v>
      </c>
      <c r="K44" s="9">
        <v>33797202</v>
      </c>
      <c r="L44" s="8">
        <v>32659931</v>
      </c>
      <c r="M44" s="8">
        <v>32853028</v>
      </c>
      <c r="N44" s="8">
        <v>42987678</v>
      </c>
      <c r="O44" s="8">
        <v>36823970</v>
      </c>
      <c r="P44" s="8">
        <v>37863175</v>
      </c>
      <c r="Q44" s="8">
        <v>26114300319</v>
      </c>
      <c r="R44" s="8">
        <v>25320203544</v>
      </c>
      <c r="S44" s="8">
        <v>25573053614</v>
      </c>
      <c r="T44" s="8">
        <v>29171896234</v>
      </c>
      <c r="U44" s="8">
        <v>27178291481</v>
      </c>
      <c r="V44" s="8">
        <v>27016909144</v>
      </c>
      <c r="W44" s="8">
        <v>27351670635</v>
      </c>
      <c r="X44" s="8">
        <v>31845578675</v>
      </c>
      <c r="Y44" s="8">
        <v>28146360377</v>
      </c>
      <c r="Z44" s="8">
        <v>28114318783</v>
      </c>
      <c r="AA44" s="8">
        <v>29787601388</v>
      </c>
      <c r="AB44" s="8">
        <v>32020962932</v>
      </c>
      <c r="AC44" s="8">
        <v>30737051631</v>
      </c>
      <c r="AD44" s="8">
        <v>29502620095</v>
      </c>
    </row>
    <row r="45" spans="1:30" x14ac:dyDescent="0.3">
      <c r="A45" t="s">
        <v>53</v>
      </c>
      <c r="B45">
        <v>44</v>
      </c>
      <c r="C45" s="9">
        <v>55944012</v>
      </c>
      <c r="D45" s="9">
        <v>68503981</v>
      </c>
      <c r="E45" s="8">
        <v>54152366</v>
      </c>
      <c r="F45" s="8">
        <v>63466592</v>
      </c>
      <c r="G45" s="9">
        <v>57004676</v>
      </c>
      <c r="H45" s="9">
        <v>81761217</v>
      </c>
      <c r="I45" s="8">
        <v>64651016</v>
      </c>
      <c r="J45" s="8">
        <v>68978023</v>
      </c>
      <c r="K45" s="9">
        <v>54701119</v>
      </c>
      <c r="L45" s="8">
        <v>74802680</v>
      </c>
      <c r="M45" s="8">
        <v>67696016</v>
      </c>
      <c r="N45" s="8">
        <v>81420900</v>
      </c>
      <c r="O45" s="8">
        <v>67961255</v>
      </c>
      <c r="P45" s="8">
        <v>74791653</v>
      </c>
      <c r="Q45" s="8">
        <v>132893335454</v>
      </c>
      <c r="R45" s="8">
        <v>122819154295</v>
      </c>
      <c r="S45" s="8">
        <v>124896804002</v>
      </c>
      <c r="T45" s="8">
        <v>139723886998</v>
      </c>
      <c r="U45" s="8">
        <v>141152919765</v>
      </c>
      <c r="V45" s="8">
        <v>127963573885</v>
      </c>
      <c r="W45" s="8">
        <v>129047397894</v>
      </c>
      <c r="X45" s="8">
        <v>145231145896</v>
      </c>
      <c r="Y45" s="8">
        <v>139333467853</v>
      </c>
      <c r="Z45" s="8">
        <v>130659150997</v>
      </c>
      <c r="AA45" s="8">
        <v>136164976737</v>
      </c>
      <c r="AB45" s="8">
        <v>142501638113</v>
      </c>
      <c r="AC45" s="8">
        <v>149907556470</v>
      </c>
      <c r="AD45" s="8">
        <v>136592266037</v>
      </c>
    </row>
    <row r="46" spans="1:30" x14ac:dyDescent="0.3">
      <c r="A46" t="s">
        <v>54</v>
      </c>
      <c r="B46">
        <v>45</v>
      </c>
      <c r="C46" s="9">
        <v>13675363</v>
      </c>
      <c r="D46" s="9">
        <v>15197090</v>
      </c>
      <c r="E46" s="8">
        <v>15696484</v>
      </c>
      <c r="F46" s="8">
        <v>18152597</v>
      </c>
      <c r="G46" s="9">
        <v>13176708</v>
      </c>
      <c r="H46" s="9">
        <v>14528164</v>
      </c>
      <c r="I46" s="8">
        <v>17087464</v>
      </c>
      <c r="J46" s="8">
        <v>22400926</v>
      </c>
      <c r="K46" s="9">
        <v>18444217</v>
      </c>
      <c r="L46" s="8">
        <v>16745286</v>
      </c>
      <c r="M46" s="8">
        <v>19757198</v>
      </c>
      <c r="N46" s="8">
        <v>20441737</v>
      </c>
      <c r="O46" s="8">
        <v>16771227</v>
      </c>
      <c r="P46" s="8">
        <v>21502932</v>
      </c>
      <c r="Q46" s="8">
        <v>11374960025</v>
      </c>
      <c r="R46" s="8">
        <v>11048329688</v>
      </c>
      <c r="S46" s="8">
        <v>11221290973</v>
      </c>
      <c r="T46" s="8">
        <v>12621788948</v>
      </c>
      <c r="U46" s="8">
        <v>12011548874</v>
      </c>
      <c r="V46" s="8">
        <v>11916650583</v>
      </c>
      <c r="W46" s="8">
        <v>12090262087</v>
      </c>
      <c r="X46" s="8">
        <v>13777111819</v>
      </c>
      <c r="Y46" s="8">
        <v>12579289658</v>
      </c>
      <c r="Z46" s="8">
        <v>12690007037</v>
      </c>
      <c r="AA46" s="8">
        <v>13416829603</v>
      </c>
      <c r="AB46" s="8">
        <v>14093834528</v>
      </c>
      <c r="AC46" s="8">
        <v>13921683445</v>
      </c>
      <c r="AD46" s="8">
        <v>13349043434</v>
      </c>
    </row>
    <row r="47" spans="1:30" x14ac:dyDescent="0.3">
      <c r="A47" t="s">
        <v>55</v>
      </c>
      <c r="B47">
        <v>46</v>
      </c>
      <c r="C47" s="9">
        <v>647680</v>
      </c>
      <c r="D47" s="9">
        <v>699524</v>
      </c>
      <c r="E47" s="8">
        <v>791777</v>
      </c>
      <c r="F47" s="8">
        <v>908400</v>
      </c>
      <c r="G47" s="9">
        <v>759824</v>
      </c>
      <c r="H47" s="9">
        <v>897631</v>
      </c>
      <c r="I47" s="8">
        <v>909713</v>
      </c>
      <c r="J47" s="8">
        <v>1441226</v>
      </c>
      <c r="K47" s="9">
        <v>1123514</v>
      </c>
      <c r="L47" s="8">
        <v>958119</v>
      </c>
      <c r="M47" s="8">
        <v>1020951</v>
      </c>
      <c r="N47" s="8">
        <v>951875</v>
      </c>
      <c r="O47" s="8">
        <v>779977</v>
      </c>
      <c r="P47" s="8">
        <v>851061</v>
      </c>
      <c r="Q47" s="8">
        <v>2551041210</v>
      </c>
      <c r="R47" s="8">
        <v>2528895762</v>
      </c>
      <c r="S47" s="8">
        <v>2627088313</v>
      </c>
      <c r="T47" s="8">
        <v>2895976645</v>
      </c>
      <c r="U47" s="8">
        <v>2633244090</v>
      </c>
      <c r="V47" s="8">
        <v>2618988443</v>
      </c>
      <c r="W47" s="8">
        <v>2731834166</v>
      </c>
      <c r="X47" s="8">
        <v>3030869801</v>
      </c>
      <c r="Y47" s="8">
        <v>2652619957</v>
      </c>
      <c r="Z47" s="8">
        <v>2723062781</v>
      </c>
      <c r="AA47" s="8">
        <v>2905243362</v>
      </c>
      <c r="AB47" s="8">
        <v>2971706986</v>
      </c>
      <c r="AC47" s="8">
        <v>2847786355</v>
      </c>
      <c r="AD47" s="8">
        <v>2791422910</v>
      </c>
    </row>
    <row r="48" spans="1:30" x14ac:dyDescent="0.3">
      <c r="A48" t="s">
        <v>56</v>
      </c>
      <c r="B48">
        <v>47</v>
      </c>
      <c r="C48" s="9">
        <v>19309805</v>
      </c>
      <c r="D48" s="9">
        <v>18501303</v>
      </c>
      <c r="E48" s="8">
        <v>19740265</v>
      </c>
      <c r="F48" s="8">
        <v>21725742</v>
      </c>
      <c r="G48" s="9">
        <v>18686412</v>
      </c>
      <c r="H48" s="9">
        <v>18256238</v>
      </c>
      <c r="I48" s="8">
        <v>19846665</v>
      </c>
      <c r="J48" s="8">
        <v>22524075</v>
      </c>
      <c r="K48" s="9">
        <v>18865259</v>
      </c>
      <c r="L48" s="8">
        <v>25753998</v>
      </c>
      <c r="M48" s="8">
        <v>21655017</v>
      </c>
      <c r="N48" s="8">
        <v>25528348</v>
      </c>
      <c r="O48" s="8">
        <v>24801191</v>
      </c>
      <c r="P48" s="8">
        <v>24292736</v>
      </c>
      <c r="Q48" s="8">
        <v>39589860720</v>
      </c>
      <c r="R48" s="8">
        <v>37447821217</v>
      </c>
      <c r="S48" s="8">
        <v>37744789093</v>
      </c>
      <c r="T48" s="8">
        <v>41293195488</v>
      </c>
      <c r="U48" s="8">
        <v>40863840409</v>
      </c>
      <c r="V48" s="8">
        <v>39197849973</v>
      </c>
      <c r="W48" s="8">
        <v>39721131082</v>
      </c>
      <c r="X48" s="8">
        <v>44106020118</v>
      </c>
      <c r="Y48" s="8">
        <v>41351381076</v>
      </c>
      <c r="Z48" s="8">
        <v>40393961327</v>
      </c>
      <c r="AA48" s="8">
        <v>42232785957</v>
      </c>
      <c r="AB48" s="8">
        <v>44050875934</v>
      </c>
      <c r="AC48" s="8">
        <v>45152212423</v>
      </c>
      <c r="AD48" s="8">
        <v>42247438083</v>
      </c>
    </row>
    <row r="49" spans="1:30" x14ac:dyDescent="0.3">
      <c r="A49" t="s">
        <v>57</v>
      </c>
      <c r="B49">
        <v>48</v>
      </c>
      <c r="C49" s="9">
        <v>15412154</v>
      </c>
      <c r="D49" s="9">
        <v>15265185</v>
      </c>
      <c r="E49" s="8">
        <v>17623815</v>
      </c>
      <c r="F49" s="8">
        <v>16096437</v>
      </c>
      <c r="G49" s="9">
        <v>14133763</v>
      </c>
      <c r="H49" s="9">
        <v>19420156</v>
      </c>
      <c r="I49" s="8">
        <v>18985837</v>
      </c>
      <c r="J49" s="8">
        <v>19743873</v>
      </c>
      <c r="K49" s="9">
        <v>14553590</v>
      </c>
      <c r="L49" s="8">
        <v>17424476</v>
      </c>
      <c r="M49" s="8">
        <v>21878027</v>
      </c>
      <c r="N49" s="8">
        <v>17568150</v>
      </c>
      <c r="O49" s="8">
        <v>15511455</v>
      </c>
      <c r="P49" s="8">
        <v>15950750</v>
      </c>
      <c r="Q49" s="8">
        <v>33794677225</v>
      </c>
      <c r="R49" s="8">
        <v>32101622963</v>
      </c>
      <c r="S49" s="8">
        <v>36550363926</v>
      </c>
      <c r="T49" s="8">
        <v>35863782338</v>
      </c>
      <c r="U49" s="8">
        <v>35407335559</v>
      </c>
      <c r="V49" s="8">
        <v>34332159360</v>
      </c>
      <c r="W49" s="8">
        <v>38261715324</v>
      </c>
      <c r="X49" s="8">
        <v>38378104798</v>
      </c>
      <c r="Y49" s="8">
        <v>37664537487</v>
      </c>
      <c r="Z49" s="8">
        <v>37454860622</v>
      </c>
      <c r="AA49" s="8">
        <v>42340286492</v>
      </c>
      <c r="AB49" s="8">
        <v>40179326360</v>
      </c>
      <c r="AC49" s="8">
        <v>42075694914</v>
      </c>
      <c r="AD49" s="8">
        <v>40451383551</v>
      </c>
    </row>
    <row r="50" spans="1:30" x14ac:dyDescent="0.3">
      <c r="A50" t="s">
        <v>58</v>
      </c>
      <c r="B50">
        <v>49</v>
      </c>
      <c r="C50" s="9">
        <v>359110</v>
      </c>
      <c r="D50" s="9">
        <v>326602</v>
      </c>
      <c r="E50" s="8">
        <v>276975</v>
      </c>
      <c r="F50" s="8">
        <v>357246</v>
      </c>
      <c r="G50" s="9">
        <v>281755</v>
      </c>
      <c r="H50" s="8">
        <v>300067</v>
      </c>
      <c r="I50" s="8">
        <v>259280</v>
      </c>
      <c r="J50" s="8">
        <v>2000512</v>
      </c>
      <c r="K50" s="9">
        <v>335599</v>
      </c>
      <c r="L50" s="8">
        <v>522315</v>
      </c>
      <c r="M50" s="8">
        <v>711907</v>
      </c>
      <c r="N50" s="8">
        <v>663450</v>
      </c>
      <c r="O50" s="8">
        <v>467728</v>
      </c>
      <c r="P50" s="8">
        <v>442328</v>
      </c>
      <c r="Q50" s="8">
        <v>5486290042</v>
      </c>
      <c r="R50" s="8">
        <v>5626752142</v>
      </c>
      <c r="S50" s="8">
        <v>5638277085</v>
      </c>
      <c r="T50" s="8">
        <v>6060014496</v>
      </c>
      <c r="U50" s="8">
        <v>5563727366</v>
      </c>
      <c r="V50" s="8">
        <v>5654765321</v>
      </c>
      <c r="W50" s="8">
        <v>5623954518</v>
      </c>
      <c r="X50" s="8">
        <v>6045330330</v>
      </c>
      <c r="Y50" s="8">
        <v>5332616968</v>
      </c>
      <c r="Z50" s="8">
        <v>5488305742</v>
      </c>
      <c r="AA50" s="8">
        <v>5748349033</v>
      </c>
      <c r="AB50" s="8">
        <v>5716357391</v>
      </c>
      <c r="AC50" s="8">
        <v>5782815321</v>
      </c>
      <c r="AD50" s="8">
        <v>5686639378</v>
      </c>
    </row>
    <row r="51" spans="1:30" x14ac:dyDescent="0.3">
      <c r="A51" t="s">
        <v>59</v>
      </c>
      <c r="B51">
        <v>50</v>
      </c>
      <c r="C51" s="9">
        <v>6287528</v>
      </c>
      <c r="D51" s="9">
        <v>6434879</v>
      </c>
      <c r="E51" s="8">
        <v>6404402</v>
      </c>
      <c r="F51" s="8">
        <v>7580235</v>
      </c>
      <c r="G51" s="9">
        <v>6601538</v>
      </c>
      <c r="H51" s="8">
        <v>6603746</v>
      </c>
      <c r="I51" s="8">
        <v>7009179</v>
      </c>
      <c r="J51" s="8">
        <v>8156786</v>
      </c>
      <c r="K51" s="9">
        <v>6226180</v>
      </c>
      <c r="L51" s="8">
        <v>6089946</v>
      </c>
      <c r="M51" s="8">
        <v>7007330</v>
      </c>
      <c r="N51" s="8">
        <v>7480466</v>
      </c>
      <c r="O51" s="8">
        <v>6548876</v>
      </c>
      <c r="P51" s="8">
        <v>6261768</v>
      </c>
      <c r="Q51" s="8">
        <v>25585440337</v>
      </c>
      <c r="R51" s="8">
        <v>24748680597</v>
      </c>
      <c r="S51" s="8">
        <v>25480402419</v>
      </c>
      <c r="T51" s="8">
        <v>28023924799</v>
      </c>
      <c r="U51" s="8">
        <v>26730508491</v>
      </c>
      <c r="V51" s="8">
        <v>25806986297</v>
      </c>
      <c r="W51" s="8">
        <v>26736520126</v>
      </c>
      <c r="X51" s="8">
        <v>30032415725</v>
      </c>
      <c r="Y51" s="8">
        <v>27056366980</v>
      </c>
      <c r="Z51" s="8">
        <v>26959706001</v>
      </c>
      <c r="AA51" s="8">
        <v>28617716971</v>
      </c>
      <c r="AB51" s="8">
        <v>29850877706</v>
      </c>
      <c r="AC51" s="8">
        <v>29125397316</v>
      </c>
      <c r="AD51" s="8">
        <v>28013232133</v>
      </c>
    </row>
    <row r="52" spans="1:30" x14ac:dyDescent="0.3">
      <c r="A52" t="s">
        <v>60</v>
      </c>
      <c r="B52">
        <v>51</v>
      </c>
      <c r="C52" s="8">
        <v>0</v>
      </c>
      <c r="D52" s="9">
        <v>1174427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L52" s="8">
        <v>1246094</v>
      </c>
      <c r="M52" s="8">
        <v>1247643</v>
      </c>
      <c r="N52" s="8">
        <v>745849</v>
      </c>
      <c r="O52" s="8">
        <v>777746</v>
      </c>
      <c r="P52" s="8">
        <v>841248</v>
      </c>
      <c r="Q52" s="8">
        <v>2367558497</v>
      </c>
      <c r="R52" s="8">
        <v>2430034717</v>
      </c>
      <c r="S52" s="8">
        <v>2576070310</v>
      </c>
      <c r="T52" s="8">
        <v>2749781761</v>
      </c>
      <c r="U52" s="8">
        <v>2445623807</v>
      </c>
      <c r="V52" s="8">
        <v>2393077877</v>
      </c>
      <c r="W52" s="8">
        <v>2467284656</v>
      </c>
      <c r="X52" s="8">
        <v>2584236054</v>
      </c>
      <c r="Y52" s="8">
        <v>2179214409</v>
      </c>
      <c r="Z52" s="8">
        <v>2187371587</v>
      </c>
      <c r="AA52" s="8">
        <v>2311793049</v>
      </c>
      <c r="AB52" s="8">
        <v>2305174130</v>
      </c>
      <c r="AC52" s="8">
        <v>2190245504</v>
      </c>
      <c r="AD52" s="8">
        <v>2238961507</v>
      </c>
    </row>
    <row r="53" spans="1:30" x14ac:dyDescent="0.3">
      <c r="A53" t="s">
        <v>170</v>
      </c>
      <c r="B53">
        <v>52</v>
      </c>
      <c r="C53" s="8">
        <v>0</v>
      </c>
      <c r="D53" s="8">
        <v>3159402</v>
      </c>
      <c r="E53" s="8">
        <v>5617791</v>
      </c>
      <c r="F53" s="8">
        <v>0</v>
      </c>
      <c r="G53" s="8">
        <v>3530500</v>
      </c>
      <c r="H53" s="8">
        <v>4616520</v>
      </c>
      <c r="I53" s="8">
        <v>10266323</v>
      </c>
      <c r="J53" s="8">
        <v>4112035</v>
      </c>
      <c r="K53" s="8">
        <v>6807482</v>
      </c>
      <c r="L53" s="8">
        <v>3416596</v>
      </c>
      <c r="M53" s="8">
        <v>4922522</v>
      </c>
      <c r="N53" s="8">
        <v>1924609</v>
      </c>
      <c r="O53" s="8">
        <v>3618769</v>
      </c>
      <c r="P53" s="8">
        <v>6874654</v>
      </c>
      <c r="Q53" s="8">
        <v>4340097950</v>
      </c>
      <c r="R53" s="8">
        <v>4166261504</v>
      </c>
      <c r="S53" s="8">
        <v>4087773286</v>
      </c>
      <c r="T53" s="8">
        <v>4743982581</v>
      </c>
      <c r="U53" s="8">
        <v>4344677430</v>
      </c>
      <c r="V53" s="8">
        <v>4257770803</v>
      </c>
      <c r="W53" s="8">
        <v>4144902198</v>
      </c>
      <c r="X53" s="8">
        <v>4809254748</v>
      </c>
      <c r="Y53" s="8">
        <v>4316152166</v>
      </c>
      <c r="Z53" s="8">
        <v>4214092905</v>
      </c>
      <c r="AA53" s="8">
        <v>4257389813</v>
      </c>
      <c r="AB53" s="8">
        <v>4680868193</v>
      </c>
      <c r="AC53" s="8">
        <v>4400383476</v>
      </c>
      <c r="AD53" s="8">
        <v>4236799129</v>
      </c>
    </row>
    <row r="54" spans="1:30" x14ac:dyDescent="0.3">
      <c r="A54" t="s">
        <v>187</v>
      </c>
      <c r="B54">
        <v>53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>
        <v>0</v>
      </c>
      <c r="AC54" s="8">
        <v>0</v>
      </c>
      <c r="AD54" s="8">
        <v>0</v>
      </c>
    </row>
    <row r="55" spans="1:30" x14ac:dyDescent="0.3">
      <c r="A55" t="s">
        <v>186</v>
      </c>
      <c r="B55">
        <v>54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>
        <v>0</v>
      </c>
      <c r="AB55" s="8">
        <v>0</v>
      </c>
      <c r="AC55" s="8">
        <v>0</v>
      </c>
      <c r="AD55" s="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500F1-22F2-4344-809E-DD04935072A1}">
  <dimension ref="A1:AX55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T49" sqref="AT49"/>
    </sheetView>
  </sheetViews>
  <sheetFormatPr defaultRowHeight="14.4" x14ac:dyDescent="0.3"/>
  <cols>
    <col min="1" max="1" width="10.109375" bestFit="1" customWidth="1"/>
    <col min="3" max="5" width="8.21875" bestFit="1" customWidth="1"/>
  </cols>
  <sheetData>
    <row r="1" spans="1:50" ht="72" x14ac:dyDescent="0.3">
      <c r="A1" t="s">
        <v>147</v>
      </c>
      <c r="B1" s="1" t="s">
        <v>180</v>
      </c>
      <c r="C1" s="12" t="s">
        <v>751</v>
      </c>
      <c r="D1" s="12" t="s">
        <v>752</v>
      </c>
      <c r="E1" s="12" t="s">
        <v>753</v>
      </c>
      <c r="F1" s="12" t="s">
        <v>754</v>
      </c>
      <c r="G1" s="12" t="s">
        <v>755</v>
      </c>
      <c r="H1" s="12" t="s">
        <v>756</v>
      </c>
      <c r="I1" s="12" t="s">
        <v>757</v>
      </c>
      <c r="J1" s="12" t="s">
        <v>758</v>
      </c>
      <c r="K1" s="12" t="s">
        <v>759</v>
      </c>
      <c r="L1" s="12" t="s">
        <v>760</v>
      </c>
      <c r="M1" s="12" t="s">
        <v>761</v>
      </c>
      <c r="N1" s="12" t="s">
        <v>762</v>
      </c>
      <c r="O1" s="12" t="s">
        <v>763</v>
      </c>
      <c r="P1" s="12" t="s">
        <v>764</v>
      </c>
      <c r="Q1" s="12" t="s">
        <v>765</v>
      </c>
      <c r="R1" s="12" t="s">
        <v>766</v>
      </c>
      <c r="S1" s="12" t="s">
        <v>767</v>
      </c>
      <c r="T1" s="12" t="s">
        <v>768</v>
      </c>
      <c r="U1" s="12" t="s">
        <v>769</v>
      </c>
      <c r="V1" s="12" t="s">
        <v>770</v>
      </c>
      <c r="W1" s="12" t="s">
        <v>771</v>
      </c>
      <c r="X1" s="12" t="s">
        <v>772</v>
      </c>
      <c r="Y1" s="12" t="s">
        <v>773</v>
      </c>
      <c r="Z1" s="12" t="s">
        <v>774</v>
      </c>
      <c r="AA1" s="12" t="s">
        <v>775</v>
      </c>
      <c r="AB1" s="12" t="s">
        <v>776</v>
      </c>
      <c r="AC1" s="12" t="s">
        <v>777</v>
      </c>
      <c r="AD1" s="12" t="s">
        <v>807</v>
      </c>
      <c r="AE1" s="12" t="s">
        <v>778</v>
      </c>
      <c r="AF1" s="12" t="s">
        <v>779</v>
      </c>
      <c r="AG1" s="12" t="s">
        <v>780</v>
      </c>
      <c r="AH1" s="12" t="s">
        <v>781</v>
      </c>
      <c r="AI1" s="12" t="s">
        <v>782</v>
      </c>
      <c r="AJ1" s="12" t="s">
        <v>783</v>
      </c>
      <c r="AK1" s="12" t="s">
        <v>784</v>
      </c>
      <c r="AL1" s="12" t="s">
        <v>785</v>
      </c>
      <c r="AM1" s="12" t="s">
        <v>786</v>
      </c>
      <c r="AN1" s="12" t="s">
        <v>787</v>
      </c>
      <c r="AO1" s="12" t="s">
        <v>788</v>
      </c>
      <c r="AP1" s="12" t="s">
        <v>789</v>
      </c>
      <c r="AQ1" s="12" t="s">
        <v>790</v>
      </c>
      <c r="AR1" s="12" t="s">
        <v>791</v>
      </c>
      <c r="AS1" s="12"/>
      <c r="AT1" s="12"/>
      <c r="AU1" s="12"/>
      <c r="AV1" s="12"/>
      <c r="AW1" s="12"/>
      <c r="AX1" s="12"/>
    </row>
    <row r="2" spans="1:50" x14ac:dyDescent="0.3">
      <c r="A2" t="s">
        <v>12</v>
      </c>
      <c r="B2">
        <v>1</v>
      </c>
      <c r="C2">
        <v>204</v>
      </c>
      <c r="D2" s="7">
        <v>205</v>
      </c>
      <c r="E2">
        <v>237</v>
      </c>
      <c r="F2">
        <v>229</v>
      </c>
      <c r="G2">
        <v>261</v>
      </c>
      <c r="H2">
        <v>266</v>
      </c>
      <c r="I2">
        <v>295</v>
      </c>
      <c r="J2">
        <v>361</v>
      </c>
      <c r="K2">
        <v>388</v>
      </c>
      <c r="L2">
        <v>331</v>
      </c>
      <c r="M2">
        <v>356</v>
      </c>
      <c r="N2">
        <v>358</v>
      </c>
      <c r="O2">
        <v>288</v>
      </c>
      <c r="P2">
        <v>525</v>
      </c>
      <c r="Q2">
        <v>512</v>
      </c>
      <c r="R2">
        <v>438</v>
      </c>
      <c r="S2">
        <v>856</v>
      </c>
      <c r="T2">
        <v>407</v>
      </c>
      <c r="U2">
        <v>454</v>
      </c>
      <c r="V2">
        <v>423</v>
      </c>
      <c r="W2">
        <v>433</v>
      </c>
      <c r="X2">
        <v>407</v>
      </c>
      <c r="Y2">
        <v>314</v>
      </c>
      <c r="Z2">
        <v>290</v>
      </c>
      <c r="AA2">
        <v>268</v>
      </c>
      <c r="AB2">
        <v>336</v>
      </c>
      <c r="AC2">
        <v>407</v>
      </c>
      <c r="AD2">
        <v>428</v>
      </c>
      <c r="AE2">
        <v>589</v>
      </c>
      <c r="AF2">
        <v>428</v>
      </c>
      <c r="AG2">
        <v>300</v>
      </c>
      <c r="AH2">
        <v>275</v>
      </c>
      <c r="AI2">
        <v>312</v>
      </c>
      <c r="AJ2">
        <v>419</v>
      </c>
      <c r="AK2">
        <v>471</v>
      </c>
      <c r="AL2">
        <v>360</v>
      </c>
      <c r="AM2">
        <v>334</v>
      </c>
      <c r="AN2">
        <v>349</v>
      </c>
      <c r="AO2">
        <v>347</v>
      </c>
      <c r="AP2">
        <v>343</v>
      </c>
      <c r="AQ2">
        <v>570</v>
      </c>
      <c r="AR2">
        <v>426</v>
      </c>
    </row>
    <row r="3" spans="1:50" x14ac:dyDescent="0.3">
      <c r="A3" t="s">
        <v>11</v>
      </c>
      <c r="B3">
        <v>2</v>
      </c>
      <c r="C3">
        <v>42</v>
      </c>
      <c r="D3" s="7">
        <v>61</v>
      </c>
      <c r="E3">
        <v>32</v>
      </c>
      <c r="F3">
        <v>31</v>
      </c>
      <c r="G3">
        <v>65</v>
      </c>
      <c r="H3">
        <v>41</v>
      </c>
      <c r="I3">
        <v>50</v>
      </c>
      <c r="J3">
        <v>66</v>
      </c>
      <c r="K3">
        <v>63</v>
      </c>
      <c r="L3">
        <v>50</v>
      </c>
      <c r="M3">
        <v>46</v>
      </c>
      <c r="N3">
        <v>51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</row>
    <row r="4" spans="1:50" x14ac:dyDescent="0.3">
      <c r="A4" t="s">
        <v>13</v>
      </c>
      <c r="B4">
        <v>3</v>
      </c>
      <c r="C4">
        <v>385</v>
      </c>
      <c r="D4" s="7">
        <v>499</v>
      </c>
      <c r="E4">
        <v>373</v>
      </c>
      <c r="F4">
        <v>384</v>
      </c>
      <c r="G4">
        <v>502</v>
      </c>
      <c r="H4">
        <v>368</v>
      </c>
      <c r="I4">
        <v>315</v>
      </c>
      <c r="J4">
        <v>513</v>
      </c>
      <c r="K4">
        <v>274</v>
      </c>
      <c r="L4">
        <v>389</v>
      </c>
      <c r="M4">
        <v>601</v>
      </c>
      <c r="N4">
        <v>419</v>
      </c>
      <c r="O4">
        <v>694</v>
      </c>
      <c r="P4">
        <v>1676</v>
      </c>
      <c r="Q4">
        <v>692</v>
      </c>
      <c r="R4">
        <v>504</v>
      </c>
      <c r="S4">
        <v>793</v>
      </c>
      <c r="T4">
        <v>465</v>
      </c>
      <c r="U4">
        <v>389</v>
      </c>
      <c r="V4">
        <v>690</v>
      </c>
      <c r="W4">
        <v>473</v>
      </c>
      <c r="X4">
        <v>588</v>
      </c>
      <c r="Y4">
        <v>967</v>
      </c>
      <c r="Z4">
        <v>669</v>
      </c>
      <c r="AA4">
        <v>463</v>
      </c>
      <c r="AB4">
        <v>1130</v>
      </c>
      <c r="AC4">
        <v>649</v>
      </c>
      <c r="AD4">
        <v>797</v>
      </c>
      <c r="AE4">
        <v>866</v>
      </c>
      <c r="AF4">
        <v>733</v>
      </c>
      <c r="AG4">
        <v>674</v>
      </c>
      <c r="AH4">
        <v>792</v>
      </c>
      <c r="AI4">
        <v>767</v>
      </c>
      <c r="AJ4">
        <v>913</v>
      </c>
      <c r="AK4">
        <v>884</v>
      </c>
      <c r="AL4">
        <v>773</v>
      </c>
      <c r="AM4">
        <v>823</v>
      </c>
      <c r="AN4">
        <v>1243</v>
      </c>
      <c r="AO4">
        <v>1153</v>
      </c>
      <c r="AP4">
        <v>782</v>
      </c>
      <c r="AQ4">
        <v>1097</v>
      </c>
      <c r="AR4">
        <v>725</v>
      </c>
    </row>
    <row r="5" spans="1:50" x14ac:dyDescent="0.3">
      <c r="A5" t="s">
        <v>14</v>
      </c>
      <c r="B5">
        <v>4</v>
      </c>
      <c r="C5">
        <v>179</v>
      </c>
      <c r="D5" s="7">
        <v>174</v>
      </c>
      <c r="E5">
        <v>179</v>
      </c>
      <c r="F5">
        <v>185</v>
      </c>
      <c r="G5">
        <v>192</v>
      </c>
      <c r="H5">
        <v>197</v>
      </c>
      <c r="I5">
        <v>254</v>
      </c>
      <c r="J5">
        <v>179</v>
      </c>
      <c r="K5">
        <v>185</v>
      </c>
      <c r="L5">
        <v>198</v>
      </c>
      <c r="M5">
        <v>210</v>
      </c>
      <c r="N5">
        <v>208</v>
      </c>
      <c r="O5">
        <v>171</v>
      </c>
      <c r="P5">
        <v>166</v>
      </c>
      <c r="Q5">
        <v>176</v>
      </c>
      <c r="R5">
        <v>180</v>
      </c>
      <c r="S5">
        <v>208</v>
      </c>
      <c r="T5">
        <v>266</v>
      </c>
      <c r="U5">
        <v>520</v>
      </c>
      <c r="V5">
        <v>287</v>
      </c>
      <c r="W5">
        <v>364</v>
      </c>
      <c r="X5">
        <v>230</v>
      </c>
      <c r="Y5">
        <v>231</v>
      </c>
      <c r="Z5">
        <v>191</v>
      </c>
      <c r="AA5">
        <v>171</v>
      </c>
      <c r="AB5">
        <v>216</v>
      </c>
      <c r="AC5">
        <v>188</v>
      </c>
      <c r="AD5">
        <v>222</v>
      </c>
      <c r="AE5">
        <v>203</v>
      </c>
      <c r="AF5">
        <v>221</v>
      </c>
      <c r="AG5">
        <v>210</v>
      </c>
      <c r="AH5">
        <v>194</v>
      </c>
      <c r="AI5">
        <v>184</v>
      </c>
      <c r="AJ5">
        <v>224</v>
      </c>
      <c r="AK5">
        <v>204</v>
      </c>
      <c r="AL5">
        <v>220</v>
      </c>
      <c r="AM5">
        <v>184</v>
      </c>
      <c r="AN5">
        <v>197</v>
      </c>
      <c r="AO5">
        <v>202</v>
      </c>
      <c r="AP5">
        <v>203</v>
      </c>
      <c r="AQ5">
        <v>210</v>
      </c>
      <c r="AR5">
        <v>223</v>
      </c>
    </row>
    <row r="6" spans="1:50" x14ac:dyDescent="0.3">
      <c r="A6" t="s">
        <v>15</v>
      </c>
      <c r="B6">
        <v>5</v>
      </c>
      <c r="C6">
        <v>114368</v>
      </c>
      <c r="D6" s="7">
        <v>112051</v>
      </c>
      <c r="E6">
        <v>113677</v>
      </c>
      <c r="F6">
        <v>114062</v>
      </c>
      <c r="G6">
        <v>109226</v>
      </c>
      <c r="H6">
        <v>107562</v>
      </c>
      <c r="I6">
        <v>106148</v>
      </c>
      <c r="J6">
        <v>111021</v>
      </c>
      <c r="K6">
        <v>112271</v>
      </c>
      <c r="L6">
        <v>114215</v>
      </c>
      <c r="M6">
        <v>111743</v>
      </c>
      <c r="N6">
        <v>111252</v>
      </c>
      <c r="O6">
        <v>107614</v>
      </c>
      <c r="P6">
        <v>113861</v>
      </c>
      <c r="Q6">
        <v>116344</v>
      </c>
      <c r="R6">
        <v>115857</v>
      </c>
      <c r="S6">
        <v>113433</v>
      </c>
      <c r="T6">
        <v>116539</v>
      </c>
      <c r="U6">
        <v>112113</v>
      </c>
      <c r="V6">
        <v>115482</v>
      </c>
      <c r="W6">
        <v>118911</v>
      </c>
      <c r="X6">
        <v>125478</v>
      </c>
      <c r="Y6">
        <v>126541</v>
      </c>
      <c r="Z6">
        <v>124487</v>
      </c>
      <c r="AA6">
        <v>130341</v>
      </c>
      <c r="AB6">
        <v>137163</v>
      </c>
      <c r="AC6">
        <v>135762</v>
      </c>
      <c r="AD6">
        <v>143739</v>
      </c>
      <c r="AE6">
        <v>145897</v>
      </c>
      <c r="AF6">
        <v>137445</v>
      </c>
      <c r="AG6">
        <v>130343</v>
      </c>
      <c r="AH6">
        <v>133822</v>
      </c>
      <c r="AI6">
        <v>132462</v>
      </c>
      <c r="AJ6">
        <v>131585</v>
      </c>
      <c r="AK6">
        <v>136458</v>
      </c>
      <c r="AL6">
        <v>134612</v>
      </c>
      <c r="AM6">
        <v>105075</v>
      </c>
      <c r="AN6">
        <v>139187</v>
      </c>
      <c r="AO6">
        <v>105976</v>
      </c>
      <c r="AP6">
        <v>101263</v>
      </c>
      <c r="AQ6">
        <v>118651</v>
      </c>
      <c r="AR6">
        <v>98415</v>
      </c>
    </row>
    <row r="7" spans="1:50" x14ac:dyDescent="0.3">
      <c r="A7" t="s">
        <v>16</v>
      </c>
      <c r="B7">
        <v>6</v>
      </c>
      <c r="C7">
        <v>1217</v>
      </c>
      <c r="D7" s="7">
        <v>1159</v>
      </c>
      <c r="E7">
        <v>1019</v>
      </c>
      <c r="F7">
        <v>1006</v>
      </c>
      <c r="G7">
        <v>1112</v>
      </c>
      <c r="H7">
        <v>1198</v>
      </c>
      <c r="I7">
        <v>1525</v>
      </c>
      <c r="J7">
        <v>1750</v>
      </c>
      <c r="K7">
        <v>1114</v>
      </c>
      <c r="L7">
        <v>1217</v>
      </c>
      <c r="M7">
        <v>1275</v>
      </c>
      <c r="N7">
        <v>1194</v>
      </c>
      <c r="O7">
        <v>1103</v>
      </c>
      <c r="P7">
        <v>1280</v>
      </c>
      <c r="Q7">
        <v>1086</v>
      </c>
      <c r="R7">
        <v>1131</v>
      </c>
      <c r="S7">
        <v>1165</v>
      </c>
      <c r="T7">
        <v>1319</v>
      </c>
      <c r="U7">
        <v>1302</v>
      </c>
      <c r="V7">
        <v>1465</v>
      </c>
      <c r="W7">
        <v>1504</v>
      </c>
      <c r="X7">
        <v>1396</v>
      </c>
      <c r="Y7">
        <v>1394</v>
      </c>
      <c r="Z7">
        <v>1262</v>
      </c>
      <c r="AA7">
        <v>1076</v>
      </c>
      <c r="AB7">
        <v>1313</v>
      </c>
      <c r="AC7">
        <v>1207</v>
      </c>
      <c r="AD7">
        <v>1253</v>
      </c>
      <c r="AE7">
        <v>1244</v>
      </c>
      <c r="AF7">
        <v>1353</v>
      </c>
      <c r="AG7">
        <v>1709</v>
      </c>
      <c r="AH7">
        <v>2062</v>
      </c>
      <c r="AI7">
        <v>1477</v>
      </c>
      <c r="AJ7">
        <v>1451</v>
      </c>
      <c r="AK7">
        <v>1501</v>
      </c>
      <c r="AL7">
        <v>1302</v>
      </c>
      <c r="AM7">
        <v>1062</v>
      </c>
      <c r="AN7">
        <v>1314</v>
      </c>
      <c r="AO7">
        <v>1115</v>
      </c>
      <c r="AP7">
        <v>994</v>
      </c>
      <c r="AQ7">
        <v>1312</v>
      </c>
      <c r="AR7">
        <v>1433</v>
      </c>
    </row>
    <row r="8" spans="1:50" x14ac:dyDescent="0.3">
      <c r="A8" t="s">
        <v>17</v>
      </c>
      <c r="B8">
        <v>7</v>
      </c>
      <c r="C8">
        <v>2812</v>
      </c>
      <c r="D8" s="7">
        <v>2793</v>
      </c>
      <c r="E8">
        <v>2992</v>
      </c>
      <c r="F8">
        <v>2992</v>
      </c>
      <c r="G8">
        <v>2932</v>
      </c>
      <c r="H8">
        <v>2708</v>
      </c>
      <c r="I8">
        <v>2792</v>
      </c>
      <c r="J8">
        <v>3031</v>
      </c>
      <c r="K8">
        <v>2736</v>
      </c>
      <c r="L8">
        <v>2941</v>
      </c>
      <c r="M8">
        <v>3251</v>
      </c>
      <c r="N8">
        <v>2995</v>
      </c>
      <c r="O8">
        <v>3026</v>
      </c>
      <c r="P8">
        <v>3059</v>
      </c>
      <c r="Q8">
        <v>2970</v>
      </c>
      <c r="R8">
        <v>3063</v>
      </c>
      <c r="S8">
        <v>3173</v>
      </c>
      <c r="T8">
        <v>2972</v>
      </c>
      <c r="U8">
        <v>2935</v>
      </c>
      <c r="V8">
        <v>3098</v>
      </c>
      <c r="W8">
        <v>2964</v>
      </c>
      <c r="X8">
        <v>3031</v>
      </c>
      <c r="Y8">
        <v>3355</v>
      </c>
      <c r="Z8">
        <v>3073</v>
      </c>
      <c r="AA8">
        <v>2945</v>
      </c>
      <c r="AB8">
        <v>3233</v>
      </c>
      <c r="AC8">
        <v>2978</v>
      </c>
      <c r="AD8">
        <v>2926</v>
      </c>
      <c r="AE8">
        <v>2975</v>
      </c>
      <c r="AF8">
        <v>2826</v>
      </c>
      <c r="AG8">
        <v>2933</v>
      </c>
      <c r="AH8">
        <v>3059</v>
      </c>
      <c r="AI8">
        <v>2942</v>
      </c>
      <c r="AJ8">
        <v>3119</v>
      </c>
      <c r="AK8">
        <v>3154</v>
      </c>
      <c r="AL8">
        <v>3108</v>
      </c>
      <c r="AM8">
        <v>3186</v>
      </c>
      <c r="AN8">
        <v>3459</v>
      </c>
      <c r="AO8">
        <v>3247</v>
      </c>
      <c r="AP8">
        <v>3385</v>
      </c>
      <c r="AQ8">
        <v>3393</v>
      </c>
      <c r="AR8">
        <v>3194</v>
      </c>
    </row>
    <row r="9" spans="1:50" x14ac:dyDescent="0.3">
      <c r="A9" t="s">
        <v>18</v>
      </c>
      <c r="B9">
        <v>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</row>
    <row r="10" spans="1:50" x14ac:dyDescent="0.3">
      <c r="A10" t="s">
        <v>91</v>
      </c>
      <c r="B10">
        <v>9</v>
      </c>
      <c r="C10">
        <v>549</v>
      </c>
      <c r="D10" s="7">
        <v>677</v>
      </c>
      <c r="E10">
        <v>579</v>
      </c>
      <c r="F10">
        <v>615</v>
      </c>
      <c r="G10">
        <v>529</v>
      </c>
      <c r="H10">
        <v>566</v>
      </c>
      <c r="I10">
        <v>593</v>
      </c>
      <c r="J10">
        <v>577</v>
      </c>
      <c r="K10">
        <v>630</v>
      </c>
      <c r="L10">
        <v>601</v>
      </c>
      <c r="M10">
        <v>633</v>
      </c>
      <c r="N10">
        <v>644</v>
      </c>
      <c r="O10">
        <v>590</v>
      </c>
      <c r="P10">
        <v>585</v>
      </c>
      <c r="Q10">
        <v>653</v>
      </c>
      <c r="R10">
        <v>623</v>
      </c>
      <c r="S10">
        <v>711</v>
      </c>
      <c r="T10">
        <v>655</v>
      </c>
      <c r="U10">
        <v>680</v>
      </c>
      <c r="V10">
        <v>679</v>
      </c>
      <c r="W10">
        <v>651</v>
      </c>
      <c r="X10">
        <v>687</v>
      </c>
      <c r="Y10">
        <v>712</v>
      </c>
      <c r="Z10">
        <v>657</v>
      </c>
      <c r="AA10">
        <v>578</v>
      </c>
      <c r="AB10">
        <v>691</v>
      </c>
      <c r="AC10">
        <v>560</v>
      </c>
      <c r="AD10">
        <v>591</v>
      </c>
      <c r="AE10">
        <v>566</v>
      </c>
      <c r="AF10">
        <v>544</v>
      </c>
      <c r="AG10">
        <v>643</v>
      </c>
      <c r="AH10">
        <v>660</v>
      </c>
      <c r="AI10">
        <v>579</v>
      </c>
      <c r="AJ10">
        <v>557</v>
      </c>
      <c r="AK10">
        <v>625</v>
      </c>
      <c r="AL10">
        <v>538</v>
      </c>
      <c r="AM10">
        <v>575</v>
      </c>
      <c r="AN10">
        <v>593</v>
      </c>
      <c r="AO10">
        <v>508</v>
      </c>
      <c r="AP10">
        <v>514</v>
      </c>
      <c r="AQ10">
        <v>574</v>
      </c>
      <c r="AR10">
        <v>524</v>
      </c>
    </row>
    <row r="11" spans="1:50" x14ac:dyDescent="0.3">
      <c r="A11" t="s">
        <v>19</v>
      </c>
      <c r="B11">
        <v>10</v>
      </c>
      <c r="C11">
        <v>5097</v>
      </c>
      <c r="D11" s="7">
        <v>5384</v>
      </c>
      <c r="E11">
        <v>4986</v>
      </c>
      <c r="F11">
        <v>5007</v>
      </c>
      <c r="G11">
        <v>4913</v>
      </c>
      <c r="H11">
        <v>5205</v>
      </c>
      <c r="I11">
        <v>4928</v>
      </c>
      <c r="J11">
        <v>4623</v>
      </c>
      <c r="K11">
        <v>4682</v>
      </c>
      <c r="L11">
        <v>5003</v>
      </c>
      <c r="M11">
        <v>5401</v>
      </c>
      <c r="N11">
        <v>5273</v>
      </c>
      <c r="O11">
        <v>5053</v>
      </c>
      <c r="P11">
        <v>5030</v>
      </c>
      <c r="Q11">
        <v>5339</v>
      </c>
      <c r="R11">
        <v>5199</v>
      </c>
      <c r="S11">
        <v>5434</v>
      </c>
      <c r="T11">
        <v>5251</v>
      </c>
      <c r="U11">
        <v>4796</v>
      </c>
      <c r="V11">
        <v>4803</v>
      </c>
      <c r="W11">
        <v>5017</v>
      </c>
      <c r="X11">
        <v>5131</v>
      </c>
      <c r="Y11">
        <v>5063</v>
      </c>
      <c r="Z11">
        <v>5097</v>
      </c>
      <c r="AA11">
        <v>5717</v>
      </c>
      <c r="AB11">
        <v>6637</v>
      </c>
      <c r="AC11">
        <v>6081</v>
      </c>
      <c r="AD11">
        <v>6228</v>
      </c>
      <c r="AE11">
        <v>6248</v>
      </c>
      <c r="AF11">
        <v>6227</v>
      </c>
      <c r="AG11">
        <v>6107</v>
      </c>
      <c r="AH11">
        <v>6284</v>
      </c>
      <c r="AI11">
        <v>5716</v>
      </c>
      <c r="AJ11">
        <v>5711</v>
      </c>
      <c r="AK11">
        <v>6369</v>
      </c>
      <c r="AL11">
        <v>5773</v>
      </c>
      <c r="AM11">
        <v>6116</v>
      </c>
      <c r="AN11">
        <v>7927</v>
      </c>
      <c r="AO11">
        <v>6934</v>
      </c>
      <c r="AP11">
        <v>6537</v>
      </c>
      <c r="AQ11">
        <v>7602</v>
      </c>
      <c r="AR11">
        <v>6897</v>
      </c>
    </row>
    <row r="12" spans="1:50" x14ac:dyDescent="0.3">
      <c r="A12" t="s">
        <v>20</v>
      </c>
      <c r="B12">
        <v>11</v>
      </c>
      <c r="C12">
        <v>3835</v>
      </c>
      <c r="D12" s="7">
        <v>4270</v>
      </c>
      <c r="E12">
        <v>4701</v>
      </c>
      <c r="F12">
        <v>4355</v>
      </c>
      <c r="G12">
        <v>4442</v>
      </c>
      <c r="H12">
        <v>4598</v>
      </c>
      <c r="I12">
        <v>3780</v>
      </c>
      <c r="J12">
        <v>3150</v>
      </c>
      <c r="K12">
        <v>3056</v>
      </c>
      <c r="L12">
        <v>4892</v>
      </c>
      <c r="M12">
        <v>5032</v>
      </c>
      <c r="N12">
        <v>4394</v>
      </c>
      <c r="O12">
        <v>5962</v>
      </c>
      <c r="P12">
        <v>6050</v>
      </c>
      <c r="Q12">
        <v>6124</v>
      </c>
      <c r="R12">
        <v>7389</v>
      </c>
      <c r="S12">
        <v>8687</v>
      </c>
      <c r="T12">
        <v>8118</v>
      </c>
      <c r="U12">
        <v>9858</v>
      </c>
      <c r="V12">
        <v>7887</v>
      </c>
      <c r="W12">
        <v>6223</v>
      </c>
      <c r="X12">
        <v>11062</v>
      </c>
      <c r="Y12">
        <v>11579</v>
      </c>
      <c r="Z12">
        <v>11618</v>
      </c>
      <c r="AA12">
        <v>9466</v>
      </c>
      <c r="AB12">
        <v>10882</v>
      </c>
      <c r="AC12">
        <v>8805</v>
      </c>
      <c r="AD12">
        <v>12716</v>
      </c>
      <c r="AE12">
        <v>11110</v>
      </c>
      <c r="AF12">
        <v>10386</v>
      </c>
      <c r="AG12">
        <v>9967</v>
      </c>
      <c r="AH12">
        <v>9737</v>
      </c>
      <c r="AI12">
        <v>11130</v>
      </c>
      <c r="AJ12">
        <v>12578</v>
      </c>
      <c r="AK12">
        <v>13120</v>
      </c>
      <c r="AL12">
        <v>11133</v>
      </c>
      <c r="AM12">
        <v>12000</v>
      </c>
      <c r="AN12">
        <v>13517</v>
      </c>
      <c r="AO12">
        <v>13125</v>
      </c>
      <c r="AP12">
        <v>14013</v>
      </c>
      <c r="AQ12">
        <v>14624</v>
      </c>
      <c r="AR12">
        <v>14213</v>
      </c>
    </row>
    <row r="13" spans="1:50" x14ac:dyDescent="0.3">
      <c r="A13" t="s">
        <v>21</v>
      </c>
      <c r="B13">
        <v>12</v>
      </c>
      <c r="C13">
        <v>635</v>
      </c>
      <c r="D13" s="7">
        <v>792</v>
      </c>
      <c r="E13">
        <v>803</v>
      </c>
      <c r="F13">
        <v>628</v>
      </c>
      <c r="G13">
        <v>1116</v>
      </c>
      <c r="H13">
        <v>358</v>
      </c>
      <c r="I13">
        <v>450</v>
      </c>
      <c r="J13">
        <v>965</v>
      </c>
      <c r="K13">
        <v>1045</v>
      </c>
      <c r="L13">
        <v>838</v>
      </c>
      <c r="M13">
        <v>968</v>
      </c>
      <c r="N13">
        <v>1014</v>
      </c>
      <c r="O13">
        <v>818</v>
      </c>
      <c r="P13">
        <v>914</v>
      </c>
      <c r="Q13">
        <v>922</v>
      </c>
      <c r="R13">
        <v>768</v>
      </c>
      <c r="S13">
        <v>631</v>
      </c>
      <c r="T13">
        <v>528</v>
      </c>
      <c r="U13">
        <v>908</v>
      </c>
      <c r="V13">
        <v>895</v>
      </c>
      <c r="W13">
        <v>818</v>
      </c>
      <c r="X13">
        <v>938</v>
      </c>
      <c r="Y13">
        <v>1922</v>
      </c>
      <c r="Z13">
        <v>1937</v>
      </c>
      <c r="AA13">
        <v>632</v>
      </c>
      <c r="AB13">
        <v>1023</v>
      </c>
      <c r="AC13">
        <v>819</v>
      </c>
      <c r="AD13">
        <v>882</v>
      </c>
      <c r="AE13">
        <v>1379</v>
      </c>
      <c r="AF13">
        <v>806</v>
      </c>
      <c r="AG13">
        <v>1050</v>
      </c>
      <c r="AH13">
        <v>1926</v>
      </c>
      <c r="AI13">
        <v>1465</v>
      </c>
      <c r="AJ13">
        <v>1026</v>
      </c>
      <c r="AK13">
        <v>1990</v>
      </c>
      <c r="AL13">
        <v>1040</v>
      </c>
      <c r="AM13">
        <v>1202</v>
      </c>
      <c r="AN13">
        <v>1494</v>
      </c>
      <c r="AO13">
        <v>1594</v>
      </c>
      <c r="AP13">
        <v>1589</v>
      </c>
      <c r="AQ13">
        <v>2246</v>
      </c>
      <c r="AR13">
        <v>1348</v>
      </c>
    </row>
    <row r="14" spans="1:50" x14ac:dyDescent="0.3">
      <c r="A14" t="s">
        <v>22</v>
      </c>
      <c r="B14">
        <v>13</v>
      </c>
      <c r="C14">
        <v>32</v>
      </c>
      <c r="D14" s="7">
        <v>40</v>
      </c>
      <c r="E14">
        <v>39</v>
      </c>
      <c r="F14">
        <v>40</v>
      </c>
      <c r="G14">
        <v>39</v>
      </c>
      <c r="H14">
        <v>45</v>
      </c>
      <c r="I14">
        <v>42</v>
      </c>
      <c r="J14">
        <v>104</v>
      </c>
      <c r="K14">
        <v>47</v>
      </c>
      <c r="L14">
        <v>46</v>
      </c>
      <c r="M14">
        <v>57</v>
      </c>
      <c r="N14">
        <v>64</v>
      </c>
      <c r="O14">
        <v>40</v>
      </c>
      <c r="P14">
        <v>47</v>
      </c>
      <c r="Q14">
        <v>46</v>
      </c>
      <c r="R14">
        <v>44</v>
      </c>
      <c r="S14">
        <v>58</v>
      </c>
      <c r="T14">
        <v>42</v>
      </c>
      <c r="U14">
        <v>63</v>
      </c>
      <c r="V14">
        <v>67</v>
      </c>
      <c r="W14">
        <v>42</v>
      </c>
      <c r="X14">
        <v>47</v>
      </c>
      <c r="Y14">
        <v>64</v>
      </c>
      <c r="Z14">
        <v>42</v>
      </c>
      <c r="AA14">
        <v>52</v>
      </c>
      <c r="AB14">
        <v>88</v>
      </c>
      <c r="AC14">
        <v>49</v>
      </c>
      <c r="AD14">
        <v>0</v>
      </c>
      <c r="AE14">
        <v>0</v>
      </c>
      <c r="AF14">
        <v>0</v>
      </c>
      <c r="AG14">
        <v>55</v>
      </c>
      <c r="AH14">
        <v>47</v>
      </c>
      <c r="AI14">
        <v>57</v>
      </c>
      <c r="AJ14">
        <v>0</v>
      </c>
      <c r="AK14">
        <v>0</v>
      </c>
      <c r="AL14">
        <v>0</v>
      </c>
      <c r="AM14">
        <v>60</v>
      </c>
      <c r="AN14">
        <v>61</v>
      </c>
      <c r="AO14">
        <v>56</v>
      </c>
      <c r="AP14">
        <v>66</v>
      </c>
      <c r="AQ14">
        <v>90</v>
      </c>
      <c r="AR14">
        <v>111</v>
      </c>
    </row>
    <row r="15" spans="1:50" x14ac:dyDescent="0.3">
      <c r="A15" t="s">
        <v>23</v>
      </c>
      <c r="B15">
        <v>14</v>
      </c>
      <c r="C15">
        <v>1998</v>
      </c>
      <c r="D15" s="7">
        <v>1960</v>
      </c>
      <c r="E15">
        <v>1957</v>
      </c>
      <c r="F15">
        <v>1983</v>
      </c>
      <c r="G15">
        <v>2005</v>
      </c>
      <c r="H15">
        <v>2005</v>
      </c>
      <c r="I15">
        <v>2068</v>
      </c>
      <c r="J15">
        <v>2093</v>
      </c>
      <c r="K15">
        <v>2110</v>
      </c>
      <c r="L15">
        <v>2143</v>
      </c>
      <c r="M15">
        <v>2126</v>
      </c>
      <c r="N15">
        <v>2135</v>
      </c>
      <c r="O15">
        <v>2034</v>
      </c>
      <c r="P15">
        <v>2355</v>
      </c>
      <c r="Q15">
        <v>2054</v>
      </c>
      <c r="R15">
        <v>2117</v>
      </c>
      <c r="S15">
        <v>2675</v>
      </c>
      <c r="T15">
        <v>2168</v>
      </c>
      <c r="U15">
        <v>2148</v>
      </c>
      <c r="V15">
        <v>2231</v>
      </c>
      <c r="W15">
        <v>2144</v>
      </c>
      <c r="X15">
        <v>2223</v>
      </c>
      <c r="Y15">
        <v>2198</v>
      </c>
      <c r="Z15">
        <v>2236</v>
      </c>
      <c r="AA15">
        <v>2073</v>
      </c>
      <c r="AB15">
        <v>2033</v>
      </c>
      <c r="AC15">
        <v>2032</v>
      </c>
      <c r="AD15">
        <v>2091</v>
      </c>
      <c r="AE15">
        <v>2081</v>
      </c>
      <c r="AF15">
        <v>1908</v>
      </c>
      <c r="AG15">
        <v>1944</v>
      </c>
      <c r="AH15">
        <v>3296</v>
      </c>
      <c r="AI15">
        <v>2939</v>
      </c>
      <c r="AJ15">
        <v>5445</v>
      </c>
      <c r="AK15">
        <v>6043</v>
      </c>
      <c r="AL15">
        <v>5122</v>
      </c>
      <c r="AM15">
        <v>2801</v>
      </c>
      <c r="AN15">
        <v>2901</v>
      </c>
      <c r="AO15">
        <v>2763</v>
      </c>
      <c r="AP15">
        <v>2722</v>
      </c>
      <c r="AQ15">
        <v>2952</v>
      </c>
      <c r="AR15">
        <v>2544</v>
      </c>
    </row>
    <row r="16" spans="1:50" x14ac:dyDescent="0.3">
      <c r="A16" t="s">
        <v>24</v>
      </c>
      <c r="B16">
        <v>15</v>
      </c>
      <c r="C16">
        <v>430</v>
      </c>
      <c r="D16" s="7">
        <v>388</v>
      </c>
      <c r="E16">
        <v>412</v>
      </c>
      <c r="F16">
        <v>344</v>
      </c>
      <c r="G16">
        <v>373</v>
      </c>
      <c r="H16">
        <v>379</v>
      </c>
      <c r="I16">
        <v>389</v>
      </c>
      <c r="J16">
        <v>364</v>
      </c>
      <c r="K16">
        <v>382</v>
      </c>
      <c r="L16">
        <v>420</v>
      </c>
      <c r="M16">
        <v>475</v>
      </c>
      <c r="N16">
        <v>474</v>
      </c>
      <c r="O16">
        <v>422</v>
      </c>
      <c r="P16">
        <v>463</v>
      </c>
      <c r="Q16">
        <v>506</v>
      </c>
      <c r="R16">
        <v>493</v>
      </c>
      <c r="S16">
        <v>423</v>
      </c>
      <c r="T16">
        <v>372</v>
      </c>
      <c r="U16">
        <v>383</v>
      </c>
      <c r="V16">
        <v>380</v>
      </c>
      <c r="W16">
        <v>416</v>
      </c>
      <c r="X16">
        <v>464</v>
      </c>
      <c r="Y16">
        <v>475</v>
      </c>
      <c r="Z16">
        <v>457</v>
      </c>
      <c r="AA16">
        <v>431</v>
      </c>
      <c r="AB16">
        <v>453</v>
      </c>
      <c r="AC16">
        <v>541</v>
      </c>
      <c r="AD16">
        <v>470</v>
      </c>
      <c r="AE16">
        <v>452</v>
      </c>
      <c r="AF16">
        <v>493</v>
      </c>
      <c r="AG16">
        <v>459</v>
      </c>
      <c r="AH16">
        <v>461</v>
      </c>
      <c r="AI16">
        <v>481</v>
      </c>
      <c r="AJ16">
        <v>544</v>
      </c>
      <c r="AK16">
        <v>468</v>
      </c>
      <c r="AL16">
        <v>443</v>
      </c>
      <c r="AM16">
        <v>491</v>
      </c>
      <c r="AN16">
        <v>563</v>
      </c>
      <c r="AO16">
        <v>599</v>
      </c>
      <c r="AP16">
        <v>440</v>
      </c>
      <c r="AQ16">
        <v>428</v>
      </c>
      <c r="AR16">
        <v>428</v>
      </c>
    </row>
    <row r="17" spans="1:44" x14ac:dyDescent="0.3">
      <c r="A17" t="s">
        <v>25</v>
      </c>
      <c r="B17">
        <v>16</v>
      </c>
      <c r="C17">
        <v>168</v>
      </c>
      <c r="D17" s="7">
        <v>170</v>
      </c>
      <c r="E17">
        <v>174</v>
      </c>
      <c r="F17">
        <v>177</v>
      </c>
      <c r="G17">
        <v>178</v>
      </c>
      <c r="H17">
        <v>187</v>
      </c>
      <c r="I17">
        <v>196</v>
      </c>
      <c r="J17">
        <v>201</v>
      </c>
      <c r="K17">
        <v>205</v>
      </c>
      <c r="L17">
        <v>174</v>
      </c>
      <c r="M17">
        <v>177</v>
      </c>
      <c r="N17">
        <v>181</v>
      </c>
      <c r="O17">
        <v>209</v>
      </c>
      <c r="P17">
        <v>215</v>
      </c>
      <c r="Q17">
        <v>219</v>
      </c>
      <c r="R17">
        <v>225</v>
      </c>
      <c r="S17">
        <v>222</v>
      </c>
      <c r="T17">
        <v>220</v>
      </c>
      <c r="U17">
        <v>185</v>
      </c>
      <c r="V17">
        <v>210</v>
      </c>
      <c r="W17">
        <v>183</v>
      </c>
      <c r="X17">
        <v>183</v>
      </c>
      <c r="Y17">
        <v>186</v>
      </c>
      <c r="Z17">
        <v>200</v>
      </c>
      <c r="AA17">
        <v>224</v>
      </c>
      <c r="AB17">
        <v>228</v>
      </c>
      <c r="AC17">
        <v>208</v>
      </c>
      <c r="AD17">
        <v>202</v>
      </c>
      <c r="AE17">
        <v>204</v>
      </c>
      <c r="AF17">
        <v>210</v>
      </c>
      <c r="AG17">
        <v>196</v>
      </c>
      <c r="AH17">
        <v>187</v>
      </c>
      <c r="AI17">
        <v>190</v>
      </c>
      <c r="AJ17">
        <v>211</v>
      </c>
      <c r="AK17">
        <v>207</v>
      </c>
      <c r="AL17">
        <v>204</v>
      </c>
      <c r="AM17">
        <v>221</v>
      </c>
      <c r="AN17">
        <v>215</v>
      </c>
      <c r="AO17">
        <v>220</v>
      </c>
      <c r="AP17">
        <v>207</v>
      </c>
      <c r="AQ17">
        <v>215</v>
      </c>
      <c r="AR17">
        <v>226</v>
      </c>
    </row>
    <row r="18" spans="1:44" x14ac:dyDescent="0.3">
      <c r="A18" t="s">
        <v>26</v>
      </c>
      <c r="B18">
        <v>17</v>
      </c>
      <c r="C18">
        <v>127</v>
      </c>
      <c r="D18" s="7">
        <v>127</v>
      </c>
      <c r="E18">
        <v>125</v>
      </c>
      <c r="F18">
        <v>127</v>
      </c>
      <c r="G18">
        <v>127</v>
      </c>
      <c r="H18">
        <v>128</v>
      </c>
      <c r="I18">
        <v>120</v>
      </c>
      <c r="J18">
        <v>116</v>
      </c>
      <c r="K18">
        <v>122</v>
      </c>
      <c r="L18">
        <v>141</v>
      </c>
      <c r="M18">
        <v>140</v>
      </c>
      <c r="N18">
        <v>135</v>
      </c>
      <c r="O18">
        <v>131</v>
      </c>
      <c r="P18">
        <v>130</v>
      </c>
      <c r="Q18">
        <v>133</v>
      </c>
      <c r="R18">
        <v>135</v>
      </c>
      <c r="S18">
        <v>122</v>
      </c>
      <c r="T18">
        <v>115</v>
      </c>
      <c r="U18">
        <v>138</v>
      </c>
      <c r="V18">
        <v>136</v>
      </c>
      <c r="W18">
        <v>129</v>
      </c>
      <c r="X18">
        <v>144</v>
      </c>
      <c r="Y18">
        <v>140</v>
      </c>
      <c r="Z18">
        <v>136</v>
      </c>
      <c r="AA18">
        <v>129</v>
      </c>
      <c r="AB18">
        <v>165</v>
      </c>
      <c r="AC18">
        <v>134</v>
      </c>
      <c r="AD18">
        <v>162</v>
      </c>
      <c r="AE18">
        <v>158</v>
      </c>
      <c r="AF18">
        <v>138</v>
      </c>
      <c r="AG18">
        <v>151</v>
      </c>
      <c r="AH18">
        <v>156</v>
      </c>
      <c r="AI18">
        <v>136</v>
      </c>
      <c r="AJ18">
        <v>143</v>
      </c>
      <c r="AK18">
        <v>153</v>
      </c>
      <c r="AL18">
        <v>148</v>
      </c>
      <c r="AM18">
        <v>133</v>
      </c>
      <c r="AN18">
        <v>155</v>
      </c>
      <c r="AO18">
        <v>127</v>
      </c>
      <c r="AP18">
        <v>125</v>
      </c>
      <c r="AQ18">
        <v>144</v>
      </c>
      <c r="AR18">
        <v>115</v>
      </c>
    </row>
    <row r="19" spans="1:44" x14ac:dyDescent="0.3">
      <c r="A19" t="s">
        <v>27</v>
      </c>
      <c r="B19">
        <v>18</v>
      </c>
      <c r="C19">
        <v>289</v>
      </c>
      <c r="D19" s="7">
        <v>301</v>
      </c>
      <c r="E19">
        <v>329</v>
      </c>
      <c r="F19">
        <v>308</v>
      </c>
      <c r="G19">
        <v>306</v>
      </c>
      <c r="H19">
        <v>312</v>
      </c>
      <c r="I19">
        <v>297</v>
      </c>
      <c r="J19">
        <v>319</v>
      </c>
      <c r="K19">
        <v>305</v>
      </c>
      <c r="L19">
        <v>309</v>
      </c>
      <c r="M19">
        <v>362</v>
      </c>
      <c r="N19">
        <v>324</v>
      </c>
      <c r="O19">
        <v>303</v>
      </c>
      <c r="P19">
        <v>300</v>
      </c>
      <c r="Q19">
        <v>307</v>
      </c>
      <c r="R19">
        <v>307</v>
      </c>
      <c r="S19">
        <v>332</v>
      </c>
      <c r="T19">
        <v>321</v>
      </c>
      <c r="U19">
        <v>340</v>
      </c>
      <c r="V19">
        <v>419</v>
      </c>
      <c r="W19">
        <v>319</v>
      </c>
      <c r="X19">
        <v>314</v>
      </c>
      <c r="Y19">
        <v>349</v>
      </c>
      <c r="Z19">
        <v>307</v>
      </c>
      <c r="AA19">
        <v>354</v>
      </c>
      <c r="AB19">
        <v>465</v>
      </c>
      <c r="AC19">
        <v>374</v>
      </c>
      <c r="AD19">
        <v>370</v>
      </c>
      <c r="AE19">
        <v>453</v>
      </c>
      <c r="AF19">
        <v>407</v>
      </c>
      <c r="AG19">
        <v>465</v>
      </c>
      <c r="AH19">
        <v>569</v>
      </c>
      <c r="AI19">
        <v>524</v>
      </c>
      <c r="AJ19">
        <v>482</v>
      </c>
      <c r="AK19">
        <v>481</v>
      </c>
      <c r="AL19">
        <v>394</v>
      </c>
      <c r="AM19">
        <v>357</v>
      </c>
      <c r="AN19">
        <v>348</v>
      </c>
      <c r="AO19">
        <v>363</v>
      </c>
      <c r="AP19">
        <v>339</v>
      </c>
      <c r="AQ19">
        <v>506</v>
      </c>
      <c r="AR19">
        <v>450</v>
      </c>
    </row>
    <row r="20" spans="1:44" x14ac:dyDescent="0.3">
      <c r="A20" t="s">
        <v>28</v>
      </c>
      <c r="B20">
        <v>19</v>
      </c>
      <c r="C20">
        <v>2808</v>
      </c>
      <c r="D20" s="7">
        <v>3941</v>
      </c>
      <c r="E20">
        <v>5210</v>
      </c>
      <c r="F20">
        <v>5574</v>
      </c>
      <c r="G20">
        <v>7096</v>
      </c>
      <c r="H20">
        <v>6300</v>
      </c>
      <c r="I20">
        <v>5408</v>
      </c>
      <c r="J20">
        <v>4267</v>
      </c>
      <c r="K20">
        <v>3582</v>
      </c>
      <c r="L20">
        <v>4313</v>
      </c>
      <c r="M20">
        <v>5563</v>
      </c>
      <c r="N20">
        <v>5279</v>
      </c>
      <c r="O20">
        <v>4825</v>
      </c>
      <c r="P20">
        <v>6053</v>
      </c>
      <c r="Q20">
        <v>5067</v>
      </c>
      <c r="R20">
        <v>7052</v>
      </c>
      <c r="S20">
        <v>8416</v>
      </c>
      <c r="T20">
        <v>7137</v>
      </c>
      <c r="U20">
        <v>6743</v>
      </c>
      <c r="V20">
        <v>5690</v>
      </c>
      <c r="W20">
        <v>4565</v>
      </c>
      <c r="X20">
        <v>4604</v>
      </c>
      <c r="Y20">
        <v>5400</v>
      </c>
      <c r="Z20">
        <v>5819</v>
      </c>
      <c r="AA20">
        <v>4831</v>
      </c>
      <c r="AB20">
        <v>4553</v>
      </c>
      <c r="AC20">
        <v>4401</v>
      </c>
      <c r="AD20">
        <v>4274</v>
      </c>
      <c r="AE20">
        <v>3491</v>
      </c>
      <c r="AF20">
        <v>3411</v>
      </c>
      <c r="AG20">
        <v>3783</v>
      </c>
      <c r="AH20">
        <v>3459</v>
      </c>
      <c r="AI20">
        <v>2695</v>
      </c>
      <c r="AJ20">
        <v>2910</v>
      </c>
      <c r="AK20">
        <v>4036</v>
      </c>
      <c r="AL20">
        <v>2939</v>
      </c>
      <c r="AM20">
        <v>2295</v>
      </c>
      <c r="AN20">
        <v>3955</v>
      </c>
      <c r="AO20">
        <v>3549</v>
      </c>
      <c r="AP20">
        <v>4135</v>
      </c>
      <c r="AQ20">
        <v>4152</v>
      </c>
      <c r="AR20">
        <v>2812</v>
      </c>
    </row>
    <row r="21" spans="1:44" x14ac:dyDescent="0.3">
      <c r="A21" t="s">
        <v>29</v>
      </c>
      <c r="B21">
        <v>20</v>
      </c>
      <c r="C21">
        <v>91</v>
      </c>
      <c r="D21" s="7">
        <v>135</v>
      </c>
      <c r="E21">
        <v>95</v>
      </c>
      <c r="F21">
        <v>121</v>
      </c>
      <c r="G21">
        <v>137</v>
      </c>
      <c r="H21">
        <v>142</v>
      </c>
      <c r="I21">
        <v>106</v>
      </c>
      <c r="J21">
        <v>121</v>
      </c>
      <c r="K21">
        <v>157</v>
      </c>
      <c r="L21">
        <v>160</v>
      </c>
      <c r="M21">
        <v>145</v>
      </c>
      <c r="N21">
        <v>119</v>
      </c>
      <c r="O21">
        <v>122</v>
      </c>
      <c r="P21">
        <v>134</v>
      </c>
      <c r="Q21">
        <v>118</v>
      </c>
      <c r="R21">
        <v>121</v>
      </c>
      <c r="S21">
        <v>131</v>
      </c>
      <c r="T21">
        <v>160</v>
      </c>
      <c r="U21">
        <v>120</v>
      </c>
      <c r="V21">
        <v>142</v>
      </c>
      <c r="W21">
        <v>133</v>
      </c>
      <c r="X21">
        <v>160</v>
      </c>
      <c r="Y21">
        <v>214</v>
      </c>
      <c r="Z21">
        <v>174</v>
      </c>
      <c r="AA21">
        <v>144</v>
      </c>
      <c r="AB21">
        <v>146</v>
      </c>
      <c r="AC21">
        <v>136</v>
      </c>
      <c r="AD21">
        <v>159</v>
      </c>
      <c r="AE21">
        <v>159</v>
      </c>
      <c r="AF21">
        <v>152</v>
      </c>
      <c r="AG21">
        <v>144</v>
      </c>
      <c r="AH21">
        <v>149</v>
      </c>
      <c r="AI21">
        <v>167</v>
      </c>
      <c r="AJ21">
        <v>175</v>
      </c>
      <c r="AK21">
        <v>181</v>
      </c>
      <c r="AL21">
        <v>200</v>
      </c>
      <c r="AM21">
        <v>0</v>
      </c>
      <c r="AN21">
        <v>0</v>
      </c>
      <c r="AO21">
        <v>0</v>
      </c>
      <c r="AP21">
        <v>139</v>
      </c>
      <c r="AQ21">
        <v>166</v>
      </c>
      <c r="AR21">
        <v>143</v>
      </c>
    </row>
    <row r="22" spans="1:44" x14ac:dyDescent="0.3">
      <c r="A22" t="s">
        <v>30</v>
      </c>
      <c r="B22">
        <v>21</v>
      </c>
      <c r="C22">
        <v>1050</v>
      </c>
      <c r="D22" s="7">
        <v>1078</v>
      </c>
      <c r="E22">
        <v>1081</v>
      </c>
      <c r="F22">
        <v>1030</v>
      </c>
      <c r="G22">
        <v>1052</v>
      </c>
      <c r="H22">
        <v>1045</v>
      </c>
      <c r="I22">
        <v>1067</v>
      </c>
      <c r="J22">
        <v>1253</v>
      </c>
      <c r="K22">
        <v>1047</v>
      </c>
      <c r="L22">
        <v>975</v>
      </c>
      <c r="M22">
        <v>1075</v>
      </c>
      <c r="N22">
        <v>1049</v>
      </c>
      <c r="O22">
        <v>1033</v>
      </c>
      <c r="P22">
        <v>1086</v>
      </c>
      <c r="Q22">
        <v>1110</v>
      </c>
      <c r="R22">
        <v>1148</v>
      </c>
      <c r="S22">
        <v>1291</v>
      </c>
      <c r="T22">
        <v>1169</v>
      </c>
      <c r="U22">
        <v>1267</v>
      </c>
      <c r="V22">
        <v>1449</v>
      </c>
      <c r="W22">
        <v>1249</v>
      </c>
      <c r="X22">
        <v>1300</v>
      </c>
      <c r="Y22">
        <v>1444</v>
      </c>
      <c r="Z22">
        <v>1259</v>
      </c>
      <c r="AA22">
        <v>1179</v>
      </c>
      <c r="AB22">
        <v>1535</v>
      </c>
      <c r="AC22">
        <v>1271</v>
      </c>
      <c r="AD22">
        <v>1446</v>
      </c>
      <c r="AE22">
        <v>1433</v>
      </c>
      <c r="AF22">
        <v>1450</v>
      </c>
      <c r="AG22">
        <v>1325</v>
      </c>
      <c r="AH22">
        <v>1305</v>
      </c>
      <c r="AI22">
        <v>1219</v>
      </c>
      <c r="AJ22">
        <v>1280</v>
      </c>
      <c r="AK22">
        <v>1314</v>
      </c>
      <c r="AL22">
        <v>1314</v>
      </c>
      <c r="AM22">
        <v>1286</v>
      </c>
      <c r="AN22">
        <v>1503</v>
      </c>
      <c r="AO22">
        <v>1424</v>
      </c>
      <c r="AP22">
        <v>1440</v>
      </c>
      <c r="AQ22">
        <v>1450</v>
      </c>
      <c r="AR22">
        <v>1470</v>
      </c>
    </row>
    <row r="23" spans="1:44" x14ac:dyDescent="0.3">
      <c r="A23" t="s">
        <v>31</v>
      </c>
      <c r="B23">
        <v>22</v>
      </c>
      <c r="C23">
        <v>1636</v>
      </c>
      <c r="D23" s="7">
        <v>1786</v>
      </c>
      <c r="E23">
        <v>1725</v>
      </c>
      <c r="F23">
        <v>2269</v>
      </c>
      <c r="G23">
        <v>2786</v>
      </c>
      <c r="H23">
        <v>2655</v>
      </c>
      <c r="I23">
        <v>2655</v>
      </c>
      <c r="J23">
        <v>2312</v>
      </c>
      <c r="K23">
        <v>2367</v>
      </c>
      <c r="L23">
        <v>2371</v>
      </c>
      <c r="M23">
        <v>2318</v>
      </c>
      <c r="N23">
        <v>2230</v>
      </c>
      <c r="O23">
        <v>1906</v>
      </c>
      <c r="P23">
        <v>1768</v>
      </c>
      <c r="Q23">
        <v>1831</v>
      </c>
      <c r="R23">
        <v>1959</v>
      </c>
      <c r="S23">
        <v>2028</v>
      </c>
      <c r="T23">
        <v>2059</v>
      </c>
      <c r="U23">
        <v>2124</v>
      </c>
      <c r="V23">
        <v>1959</v>
      </c>
      <c r="W23">
        <v>1992</v>
      </c>
      <c r="X23">
        <v>2303</v>
      </c>
      <c r="Y23">
        <v>2298</v>
      </c>
      <c r="Z23">
        <v>2230</v>
      </c>
      <c r="AA23">
        <v>2159</v>
      </c>
      <c r="AB23">
        <v>2543</v>
      </c>
      <c r="AC23">
        <v>2050</v>
      </c>
      <c r="AD23">
        <v>2598</v>
      </c>
      <c r="AE23">
        <v>2713</v>
      </c>
      <c r="AF23">
        <v>2077</v>
      </c>
      <c r="AG23">
        <v>2125</v>
      </c>
      <c r="AH23">
        <v>2760</v>
      </c>
      <c r="AI23">
        <v>2875</v>
      </c>
      <c r="AJ23">
        <v>2890</v>
      </c>
      <c r="AK23">
        <v>2658</v>
      </c>
      <c r="AL23">
        <v>2171</v>
      </c>
      <c r="AM23">
        <v>2203</v>
      </c>
      <c r="AN23">
        <v>3070</v>
      </c>
      <c r="AO23">
        <v>2707</v>
      </c>
      <c r="AP23">
        <v>3034</v>
      </c>
      <c r="AQ23">
        <v>4234</v>
      </c>
      <c r="AR23">
        <v>2644</v>
      </c>
    </row>
    <row r="24" spans="1:44" x14ac:dyDescent="0.3">
      <c r="A24" t="s">
        <v>32</v>
      </c>
      <c r="B24">
        <v>23</v>
      </c>
      <c r="C24">
        <v>1645</v>
      </c>
      <c r="D24" s="7">
        <v>1452</v>
      </c>
      <c r="E24">
        <v>1541</v>
      </c>
      <c r="F24">
        <v>1729</v>
      </c>
      <c r="G24">
        <v>1595</v>
      </c>
      <c r="H24">
        <v>2103</v>
      </c>
      <c r="I24">
        <v>3012</v>
      </c>
      <c r="J24">
        <v>2651</v>
      </c>
      <c r="K24">
        <v>1887</v>
      </c>
      <c r="L24">
        <v>2373</v>
      </c>
      <c r="M24">
        <v>2253</v>
      </c>
      <c r="N24">
        <v>1564</v>
      </c>
      <c r="O24">
        <v>1747</v>
      </c>
      <c r="P24">
        <v>1589</v>
      </c>
      <c r="Q24">
        <v>1689</v>
      </c>
      <c r="R24">
        <v>1488</v>
      </c>
      <c r="S24">
        <v>1701</v>
      </c>
      <c r="T24">
        <v>1734</v>
      </c>
      <c r="U24">
        <v>2602</v>
      </c>
      <c r="V24">
        <v>1709</v>
      </c>
      <c r="W24">
        <v>1833</v>
      </c>
      <c r="X24">
        <v>1645</v>
      </c>
      <c r="Y24">
        <v>1598</v>
      </c>
      <c r="Z24">
        <v>1553</v>
      </c>
      <c r="AA24">
        <v>1565</v>
      </c>
      <c r="AB24">
        <v>1438</v>
      </c>
      <c r="AC24">
        <v>1601</v>
      </c>
      <c r="AD24">
        <v>1720</v>
      </c>
      <c r="AE24">
        <v>2004</v>
      </c>
      <c r="AF24">
        <v>2044</v>
      </c>
      <c r="AG24">
        <v>2639</v>
      </c>
      <c r="AH24">
        <v>2098</v>
      </c>
      <c r="AI24">
        <v>2276</v>
      </c>
      <c r="AJ24">
        <v>1618</v>
      </c>
      <c r="AK24">
        <v>1646</v>
      </c>
      <c r="AL24">
        <v>1560</v>
      </c>
      <c r="AM24">
        <v>1582</v>
      </c>
      <c r="AN24">
        <v>1494</v>
      </c>
      <c r="AO24">
        <v>1515</v>
      </c>
      <c r="AP24">
        <v>1449</v>
      </c>
      <c r="AQ24">
        <v>1517</v>
      </c>
      <c r="AR24">
        <v>1773</v>
      </c>
    </row>
    <row r="25" spans="1:44" x14ac:dyDescent="0.3">
      <c r="A25" t="s">
        <v>33</v>
      </c>
      <c r="B25">
        <v>24</v>
      </c>
      <c r="C25">
        <v>841</v>
      </c>
      <c r="D25" s="7">
        <v>766</v>
      </c>
      <c r="E25">
        <v>714</v>
      </c>
      <c r="F25">
        <v>740</v>
      </c>
      <c r="G25">
        <v>737</v>
      </c>
      <c r="H25">
        <v>717</v>
      </c>
      <c r="I25">
        <v>832</v>
      </c>
      <c r="J25">
        <v>833</v>
      </c>
      <c r="K25">
        <v>835</v>
      </c>
      <c r="L25">
        <v>907</v>
      </c>
      <c r="M25">
        <v>864</v>
      </c>
      <c r="N25">
        <v>1005</v>
      </c>
      <c r="O25">
        <v>693</v>
      </c>
      <c r="P25">
        <v>729</v>
      </c>
      <c r="Q25">
        <v>702</v>
      </c>
      <c r="R25">
        <v>711</v>
      </c>
      <c r="S25">
        <v>691</v>
      </c>
      <c r="T25">
        <v>676</v>
      </c>
      <c r="U25">
        <v>752</v>
      </c>
      <c r="V25">
        <v>804</v>
      </c>
      <c r="W25">
        <v>763</v>
      </c>
      <c r="X25">
        <v>808</v>
      </c>
      <c r="Y25">
        <v>967</v>
      </c>
      <c r="Z25">
        <v>833</v>
      </c>
      <c r="AA25">
        <v>1093</v>
      </c>
      <c r="AB25">
        <v>1065</v>
      </c>
      <c r="AC25">
        <v>1113</v>
      </c>
      <c r="AD25">
        <v>1049</v>
      </c>
      <c r="AE25">
        <v>974</v>
      </c>
      <c r="AF25">
        <v>899</v>
      </c>
      <c r="AG25">
        <v>855</v>
      </c>
      <c r="AH25">
        <v>785</v>
      </c>
      <c r="AI25">
        <v>1245</v>
      </c>
      <c r="AJ25">
        <v>1079</v>
      </c>
      <c r="AK25">
        <v>950</v>
      </c>
      <c r="AL25">
        <v>987</v>
      </c>
      <c r="AM25">
        <v>996</v>
      </c>
      <c r="AN25">
        <v>1003</v>
      </c>
      <c r="AO25">
        <v>1038</v>
      </c>
      <c r="AP25">
        <v>924</v>
      </c>
      <c r="AQ25">
        <v>692</v>
      </c>
      <c r="AR25">
        <v>680</v>
      </c>
    </row>
    <row r="26" spans="1:44" x14ac:dyDescent="0.3">
      <c r="A26" t="s">
        <v>34</v>
      </c>
      <c r="B26">
        <v>25</v>
      </c>
      <c r="C26">
        <v>210</v>
      </c>
      <c r="D26" s="7">
        <v>156</v>
      </c>
      <c r="E26">
        <v>298</v>
      </c>
      <c r="F26">
        <v>87</v>
      </c>
      <c r="G26">
        <v>69</v>
      </c>
      <c r="H26">
        <v>109</v>
      </c>
      <c r="I26">
        <v>172</v>
      </c>
      <c r="J26">
        <v>340</v>
      </c>
      <c r="K26">
        <v>211</v>
      </c>
      <c r="L26">
        <v>521</v>
      </c>
      <c r="M26">
        <v>421</v>
      </c>
      <c r="N26">
        <v>360</v>
      </c>
      <c r="O26">
        <v>91</v>
      </c>
      <c r="P26">
        <v>164</v>
      </c>
      <c r="Q26">
        <v>126</v>
      </c>
      <c r="R26">
        <v>111</v>
      </c>
      <c r="S26">
        <v>243</v>
      </c>
      <c r="T26">
        <v>328</v>
      </c>
      <c r="U26">
        <v>186</v>
      </c>
      <c r="V26">
        <v>191</v>
      </c>
      <c r="W26">
        <v>191</v>
      </c>
      <c r="X26">
        <v>157</v>
      </c>
      <c r="Y26">
        <v>180</v>
      </c>
      <c r="Z26">
        <v>316</v>
      </c>
      <c r="AA26">
        <v>90</v>
      </c>
      <c r="AB26">
        <v>121</v>
      </c>
      <c r="AC26">
        <v>63</v>
      </c>
      <c r="AD26">
        <v>65</v>
      </c>
      <c r="AE26">
        <v>123</v>
      </c>
      <c r="AF26">
        <v>164</v>
      </c>
      <c r="AG26">
        <v>135</v>
      </c>
      <c r="AH26">
        <v>198</v>
      </c>
      <c r="AI26">
        <v>157</v>
      </c>
      <c r="AJ26">
        <v>240</v>
      </c>
      <c r="AK26">
        <v>241</v>
      </c>
      <c r="AL26">
        <v>209</v>
      </c>
      <c r="AM26">
        <v>77</v>
      </c>
      <c r="AN26">
        <v>209</v>
      </c>
      <c r="AO26">
        <v>109</v>
      </c>
      <c r="AP26">
        <v>140</v>
      </c>
      <c r="AQ26">
        <v>154</v>
      </c>
      <c r="AR26">
        <v>81</v>
      </c>
    </row>
    <row r="27" spans="1:44" x14ac:dyDescent="0.3">
      <c r="A27" t="s">
        <v>35</v>
      </c>
      <c r="B27">
        <v>26</v>
      </c>
      <c r="C27">
        <v>478</v>
      </c>
      <c r="D27" s="7">
        <v>475</v>
      </c>
      <c r="E27">
        <v>514</v>
      </c>
      <c r="F27">
        <v>558</v>
      </c>
      <c r="G27">
        <v>506</v>
      </c>
      <c r="H27">
        <v>500</v>
      </c>
      <c r="I27">
        <v>502</v>
      </c>
      <c r="J27">
        <v>534</v>
      </c>
      <c r="K27">
        <v>554</v>
      </c>
      <c r="L27">
        <v>497</v>
      </c>
      <c r="M27">
        <v>522</v>
      </c>
      <c r="N27">
        <v>511</v>
      </c>
      <c r="O27">
        <v>486</v>
      </c>
      <c r="P27">
        <v>504</v>
      </c>
      <c r="Q27">
        <v>482</v>
      </c>
      <c r="R27">
        <v>561</v>
      </c>
      <c r="S27">
        <v>550</v>
      </c>
      <c r="T27">
        <v>536</v>
      </c>
      <c r="U27">
        <v>564</v>
      </c>
      <c r="V27">
        <v>542</v>
      </c>
      <c r="W27">
        <v>513</v>
      </c>
      <c r="X27">
        <v>596</v>
      </c>
      <c r="Y27">
        <v>563</v>
      </c>
      <c r="Z27">
        <v>556</v>
      </c>
      <c r="AA27">
        <v>640</v>
      </c>
      <c r="AB27">
        <v>690</v>
      </c>
      <c r="AC27">
        <v>601</v>
      </c>
      <c r="AD27">
        <v>689</v>
      </c>
      <c r="AE27">
        <v>713</v>
      </c>
      <c r="AF27">
        <v>694</v>
      </c>
      <c r="AG27">
        <v>673</v>
      </c>
      <c r="AH27">
        <v>692</v>
      </c>
      <c r="AI27">
        <v>697</v>
      </c>
      <c r="AJ27">
        <v>744</v>
      </c>
      <c r="AK27">
        <v>718</v>
      </c>
      <c r="AL27">
        <v>670</v>
      </c>
      <c r="AM27">
        <v>619</v>
      </c>
      <c r="AN27">
        <v>673</v>
      </c>
      <c r="AO27">
        <v>644</v>
      </c>
      <c r="AP27">
        <v>730</v>
      </c>
      <c r="AQ27">
        <v>816</v>
      </c>
      <c r="AR27">
        <v>757</v>
      </c>
    </row>
    <row r="28" spans="1:44" x14ac:dyDescent="0.3">
      <c r="A28" t="s">
        <v>36</v>
      </c>
      <c r="B28">
        <v>27</v>
      </c>
      <c r="C28">
        <v>216</v>
      </c>
      <c r="D28" s="7">
        <v>288</v>
      </c>
      <c r="E28">
        <v>247</v>
      </c>
      <c r="F28">
        <v>216</v>
      </c>
      <c r="G28">
        <v>215</v>
      </c>
      <c r="H28">
        <v>207</v>
      </c>
      <c r="I28">
        <v>209</v>
      </c>
      <c r="J28">
        <v>241</v>
      </c>
      <c r="K28">
        <v>209</v>
      </c>
      <c r="L28">
        <v>216</v>
      </c>
      <c r="M28">
        <v>263</v>
      </c>
      <c r="N28">
        <v>235</v>
      </c>
      <c r="O28">
        <v>209</v>
      </c>
      <c r="P28">
        <v>310</v>
      </c>
      <c r="Q28">
        <v>235</v>
      </c>
      <c r="R28">
        <v>221</v>
      </c>
      <c r="S28">
        <v>262</v>
      </c>
      <c r="T28">
        <v>265</v>
      </c>
      <c r="U28">
        <v>223</v>
      </c>
      <c r="V28">
        <v>286</v>
      </c>
      <c r="W28">
        <v>241</v>
      </c>
      <c r="X28">
        <v>251</v>
      </c>
      <c r="Y28">
        <v>329</v>
      </c>
      <c r="Z28">
        <v>293</v>
      </c>
      <c r="AA28">
        <v>259</v>
      </c>
      <c r="AB28">
        <v>311</v>
      </c>
      <c r="AC28">
        <v>252</v>
      </c>
      <c r="AD28">
        <v>261</v>
      </c>
      <c r="AE28">
        <v>286</v>
      </c>
      <c r="AF28">
        <v>263</v>
      </c>
      <c r="AG28">
        <v>283</v>
      </c>
      <c r="AH28">
        <v>300</v>
      </c>
      <c r="AI28">
        <v>258</v>
      </c>
      <c r="AJ28">
        <v>301</v>
      </c>
      <c r="AK28">
        <v>344</v>
      </c>
      <c r="AL28">
        <v>276</v>
      </c>
      <c r="AM28">
        <v>278</v>
      </c>
      <c r="AN28">
        <v>299</v>
      </c>
      <c r="AO28">
        <v>284</v>
      </c>
      <c r="AP28">
        <v>258</v>
      </c>
      <c r="AQ28">
        <v>300</v>
      </c>
      <c r="AR28">
        <v>246</v>
      </c>
    </row>
    <row r="29" spans="1:44" x14ac:dyDescent="0.3">
      <c r="A29" t="s">
        <v>37</v>
      </c>
      <c r="B29">
        <v>28</v>
      </c>
      <c r="C29">
        <v>86</v>
      </c>
      <c r="D29" s="7">
        <v>98</v>
      </c>
      <c r="E29">
        <v>91</v>
      </c>
      <c r="F29">
        <v>98</v>
      </c>
      <c r="G29">
        <v>105</v>
      </c>
      <c r="H29">
        <v>104</v>
      </c>
      <c r="I29">
        <v>108</v>
      </c>
      <c r="J29">
        <v>120</v>
      </c>
      <c r="K29">
        <v>109</v>
      </c>
      <c r="L29">
        <v>97</v>
      </c>
      <c r="M29">
        <v>103</v>
      </c>
      <c r="N29">
        <v>99</v>
      </c>
      <c r="O29">
        <v>81</v>
      </c>
      <c r="P29">
        <v>83</v>
      </c>
      <c r="Q29">
        <v>74</v>
      </c>
      <c r="R29">
        <v>65</v>
      </c>
      <c r="S29">
        <v>68</v>
      </c>
      <c r="T29">
        <v>57</v>
      </c>
      <c r="U29">
        <v>72</v>
      </c>
      <c r="V29">
        <v>74</v>
      </c>
      <c r="W29">
        <v>106</v>
      </c>
      <c r="X29">
        <v>124</v>
      </c>
      <c r="Y29">
        <v>121</v>
      </c>
      <c r="Z29">
        <v>77</v>
      </c>
      <c r="AA29">
        <v>64</v>
      </c>
      <c r="AB29">
        <v>81</v>
      </c>
      <c r="AC29">
        <v>62</v>
      </c>
      <c r="AD29">
        <v>59</v>
      </c>
      <c r="AE29">
        <v>74</v>
      </c>
      <c r="AF29">
        <v>62</v>
      </c>
      <c r="AG29">
        <v>73</v>
      </c>
      <c r="AH29">
        <v>74</v>
      </c>
      <c r="AI29">
        <v>93</v>
      </c>
      <c r="AJ29">
        <v>97</v>
      </c>
      <c r="AK29">
        <v>87</v>
      </c>
      <c r="AL29">
        <v>68</v>
      </c>
      <c r="AM29">
        <v>65</v>
      </c>
      <c r="AN29">
        <v>67</v>
      </c>
      <c r="AO29">
        <v>63</v>
      </c>
      <c r="AP29">
        <v>85</v>
      </c>
      <c r="AQ29">
        <v>79</v>
      </c>
      <c r="AR29">
        <v>75</v>
      </c>
    </row>
    <row r="30" spans="1:44" x14ac:dyDescent="0.3">
      <c r="A30" t="s">
        <v>38</v>
      </c>
      <c r="B30">
        <v>29</v>
      </c>
      <c r="C30">
        <v>799</v>
      </c>
      <c r="D30" s="7">
        <v>1131</v>
      </c>
      <c r="E30">
        <v>859</v>
      </c>
      <c r="F30">
        <v>1736</v>
      </c>
      <c r="G30">
        <v>2739</v>
      </c>
      <c r="H30">
        <v>3161</v>
      </c>
      <c r="I30">
        <v>1437</v>
      </c>
      <c r="J30">
        <v>1312</v>
      </c>
      <c r="K30">
        <v>1434</v>
      </c>
      <c r="L30">
        <v>1260</v>
      </c>
      <c r="M30">
        <v>1975</v>
      </c>
      <c r="N30">
        <v>1471</v>
      </c>
      <c r="O30">
        <v>989</v>
      </c>
      <c r="P30">
        <v>1510</v>
      </c>
      <c r="Q30">
        <v>1271</v>
      </c>
      <c r="R30">
        <v>1283</v>
      </c>
      <c r="S30">
        <v>1532</v>
      </c>
      <c r="T30">
        <v>1682</v>
      </c>
      <c r="U30">
        <v>1306</v>
      </c>
      <c r="V30">
        <v>1526</v>
      </c>
      <c r="W30">
        <v>1261</v>
      </c>
      <c r="X30">
        <v>1549</v>
      </c>
      <c r="Y30">
        <v>2141</v>
      </c>
      <c r="Z30">
        <v>1480</v>
      </c>
      <c r="AA30">
        <v>3539</v>
      </c>
      <c r="AB30">
        <v>3683</v>
      </c>
      <c r="AC30">
        <v>2669</v>
      </c>
      <c r="AD30">
        <v>2239</v>
      </c>
      <c r="AE30">
        <v>1939</v>
      </c>
      <c r="AF30">
        <v>2062</v>
      </c>
      <c r="AG30">
        <v>1886</v>
      </c>
      <c r="AH30">
        <v>1303</v>
      </c>
      <c r="AI30">
        <v>1475</v>
      </c>
      <c r="AJ30">
        <v>1449</v>
      </c>
      <c r="AK30">
        <v>1276</v>
      </c>
      <c r="AL30">
        <v>1157</v>
      </c>
      <c r="AM30">
        <v>1388</v>
      </c>
      <c r="AN30">
        <v>1224</v>
      </c>
      <c r="AO30">
        <v>1283</v>
      </c>
      <c r="AP30">
        <v>1997</v>
      </c>
      <c r="AQ30">
        <v>2108</v>
      </c>
      <c r="AR30">
        <v>2629</v>
      </c>
    </row>
    <row r="31" spans="1:44" x14ac:dyDescent="0.3">
      <c r="A31" t="s">
        <v>39</v>
      </c>
      <c r="B31">
        <v>30</v>
      </c>
      <c r="C31">
        <v>191</v>
      </c>
      <c r="D31" s="7">
        <v>193</v>
      </c>
      <c r="E31">
        <v>195</v>
      </c>
      <c r="F31">
        <v>189</v>
      </c>
      <c r="G31">
        <v>184</v>
      </c>
      <c r="H31">
        <v>186</v>
      </c>
      <c r="I31">
        <v>195</v>
      </c>
      <c r="J31">
        <v>191</v>
      </c>
      <c r="K31">
        <v>198</v>
      </c>
      <c r="L31">
        <v>205</v>
      </c>
      <c r="M31">
        <v>200</v>
      </c>
      <c r="N31">
        <v>208</v>
      </c>
      <c r="O31">
        <v>202</v>
      </c>
      <c r="P31">
        <v>214</v>
      </c>
      <c r="Q31">
        <v>212</v>
      </c>
      <c r="R31">
        <v>205</v>
      </c>
      <c r="S31">
        <v>212</v>
      </c>
      <c r="T31">
        <v>213</v>
      </c>
      <c r="U31">
        <v>223</v>
      </c>
      <c r="V31">
        <v>219</v>
      </c>
      <c r="W31">
        <v>210</v>
      </c>
      <c r="X31">
        <v>212</v>
      </c>
      <c r="Y31">
        <v>214</v>
      </c>
      <c r="Z31">
        <v>213</v>
      </c>
      <c r="AA31">
        <v>211</v>
      </c>
      <c r="AB31">
        <v>215</v>
      </c>
      <c r="AC31">
        <v>215</v>
      </c>
      <c r="AD31">
        <v>208</v>
      </c>
      <c r="AE31">
        <v>212</v>
      </c>
      <c r="AF31">
        <v>219</v>
      </c>
      <c r="AG31">
        <v>225</v>
      </c>
      <c r="AH31">
        <v>216</v>
      </c>
      <c r="AI31">
        <v>214</v>
      </c>
      <c r="AJ31">
        <v>236</v>
      </c>
      <c r="AK31">
        <v>225</v>
      </c>
      <c r="AL31">
        <v>225</v>
      </c>
      <c r="AM31">
        <v>224</v>
      </c>
      <c r="AN31">
        <v>229</v>
      </c>
      <c r="AO31">
        <v>235</v>
      </c>
      <c r="AP31">
        <v>222</v>
      </c>
      <c r="AQ31">
        <v>244</v>
      </c>
      <c r="AR31">
        <v>246</v>
      </c>
    </row>
    <row r="32" spans="1:44" x14ac:dyDescent="0.3">
      <c r="A32" t="s">
        <v>40</v>
      </c>
      <c r="B32">
        <v>31</v>
      </c>
      <c r="C32">
        <v>2404</v>
      </c>
      <c r="D32" s="7">
        <v>2503</v>
      </c>
      <c r="E32">
        <v>2509</v>
      </c>
      <c r="F32">
        <v>2548</v>
      </c>
      <c r="G32">
        <v>2578</v>
      </c>
      <c r="H32">
        <v>2498</v>
      </c>
      <c r="I32">
        <v>2657</v>
      </c>
      <c r="J32">
        <v>2614</v>
      </c>
      <c r="K32">
        <v>2845</v>
      </c>
      <c r="L32">
        <v>2930</v>
      </c>
      <c r="M32">
        <v>2465</v>
      </c>
      <c r="N32">
        <v>2655</v>
      </c>
      <c r="O32">
        <v>2302</v>
      </c>
      <c r="P32">
        <v>2481</v>
      </c>
      <c r="Q32">
        <v>2326</v>
      </c>
      <c r="R32">
        <v>2362</v>
      </c>
      <c r="S32">
        <v>2899</v>
      </c>
      <c r="T32">
        <v>3173</v>
      </c>
      <c r="U32">
        <v>2701</v>
      </c>
      <c r="V32">
        <v>2709</v>
      </c>
      <c r="W32">
        <v>2949</v>
      </c>
      <c r="X32">
        <v>2820</v>
      </c>
      <c r="Y32">
        <v>2905</v>
      </c>
      <c r="Z32">
        <v>2690</v>
      </c>
      <c r="AA32">
        <v>2322</v>
      </c>
      <c r="AB32">
        <v>2586</v>
      </c>
      <c r="AC32">
        <v>2288</v>
      </c>
      <c r="AD32">
        <v>2389</v>
      </c>
      <c r="AE32">
        <v>2875</v>
      </c>
      <c r="AF32">
        <v>2651</v>
      </c>
      <c r="AG32">
        <v>2770</v>
      </c>
      <c r="AH32">
        <v>2759</v>
      </c>
      <c r="AI32">
        <v>2633</v>
      </c>
      <c r="AJ32">
        <v>2583</v>
      </c>
      <c r="AK32">
        <v>2815</v>
      </c>
      <c r="AL32">
        <v>2854</v>
      </c>
      <c r="AM32">
        <v>2447</v>
      </c>
      <c r="AN32">
        <v>2961</v>
      </c>
      <c r="AO32">
        <v>2363</v>
      </c>
      <c r="AP32">
        <v>2508</v>
      </c>
      <c r="AQ32">
        <v>2783</v>
      </c>
      <c r="AR32">
        <v>2660</v>
      </c>
    </row>
    <row r="33" spans="1:44" x14ac:dyDescent="0.3">
      <c r="A33" t="s">
        <v>41</v>
      </c>
      <c r="B33">
        <v>32</v>
      </c>
      <c r="C33">
        <v>605</v>
      </c>
      <c r="D33" s="7">
        <v>1086</v>
      </c>
      <c r="E33">
        <v>1241</v>
      </c>
      <c r="F33">
        <v>1283</v>
      </c>
      <c r="G33">
        <v>1758</v>
      </c>
      <c r="H33">
        <v>1704</v>
      </c>
      <c r="I33">
        <v>1411</v>
      </c>
      <c r="J33">
        <v>1887</v>
      </c>
      <c r="K33">
        <v>1220</v>
      </c>
      <c r="L33">
        <v>1733</v>
      </c>
      <c r="M33">
        <v>2414</v>
      </c>
      <c r="N33">
        <v>2196</v>
      </c>
      <c r="O33">
        <v>1008</v>
      </c>
      <c r="P33">
        <v>1407</v>
      </c>
      <c r="Q33">
        <v>1830</v>
      </c>
      <c r="R33">
        <v>2187</v>
      </c>
      <c r="S33">
        <v>2631</v>
      </c>
      <c r="T33">
        <v>2015</v>
      </c>
      <c r="U33">
        <v>1848</v>
      </c>
      <c r="V33">
        <v>2698</v>
      </c>
      <c r="W33">
        <v>1753</v>
      </c>
      <c r="X33">
        <v>1532</v>
      </c>
      <c r="Y33">
        <v>1669</v>
      </c>
      <c r="Z33">
        <v>820</v>
      </c>
      <c r="AA33">
        <v>624</v>
      </c>
      <c r="AB33">
        <v>1837</v>
      </c>
      <c r="AC33">
        <v>1406</v>
      </c>
      <c r="AD33">
        <v>2418</v>
      </c>
      <c r="AE33">
        <v>2053</v>
      </c>
      <c r="AF33">
        <v>1856</v>
      </c>
      <c r="AG33">
        <v>2520</v>
      </c>
      <c r="AH33">
        <v>2559</v>
      </c>
      <c r="AI33">
        <v>2741</v>
      </c>
      <c r="AJ33">
        <v>2820</v>
      </c>
      <c r="AK33">
        <v>3123</v>
      </c>
      <c r="AL33">
        <v>3021</v>
      </c>
      <c r="AM33">
        <v>2546</v>
      </c>
      <c r="AN33">
        <v>1588</v>
      </c>
      <c r="AO33">
        <v>1919</v>
      </c>
      <c r="AP33">
        <v>2671</v>
      </c>
      <c r="AQ33">
        <v>1861</v>
      </c>
      <c r="AR33">
        <v>2334</v>
      </c>
    </row>
    <row r="34" spans="1:44" x14ac:dyDescent="0.3">
      <c r="A34" t="s">
        <v>42</v>
      </c>
      <c r="B34">
        <v>33</v>
      </c>
      <c r="C34">
        <v>44335</v>
      </c>
      <c r="D34" s="7">
        <v>45856</v>
      </c>
      <c r="E34">
        <v>46431</v>
      </c>
      <c r="F34">
        <v>44459</v>
      </c>
      <c r="G34">
        <v>43809</v>
      </c>
      <c r="H34">
        <v>45234</v>
      </c>
      <c r="I34">
        <v>44346</v>
      </c>
      <c r="J34">
        <v>45660</v>
      </c>
      <c r="K34">
        <v>45212</v>
      </c>
      <c r="L34">
        <v>47236</v>
      </c>
      <c r="M34">
        <v>46599</v>
      </c>
      <c r="N34">
        <v>47323</v>
      </c>
      <c r="O34">
        <v>42432</v>
      </c>
      <c r="P34">
        <v>44535</v>
      </c>
      <c r="Q34">
        <v>44286</v>
      </c>
      <c r="R34">
        <v>42462</v>
      </c>
      <c r="S34">
        <v>42734</v>
      </c>
      <c r="T34">
        <v>44076</v>
      </c>
      <c r="U34">
        <v>44468</v>
      </c>
      <c r="V34">
        <v>44495</v>
      </c>
      <c r="W34">
        <v>45626</v>
      </c>
      <c r="X34">
        <v>46641</v>
      </c>
      <c r="Y34">
        <v>48248</v>
      </c>
      <c r="Z34">
        <v>47926</v>
      </c>
      <c r="AA34">
        <v>40531</v>
      </c>
      <c r="AB34">
        <v>40935</v>
      </c>
      <c r="AC34">
        <v>42671</v>
      </c>
      <c r="AD34">
        <v>42923</v>
      </c>
      <c r="AE34">
        <v>42587</v>
      </c>
      <c r="AF34">
        <v>42973</v>
      </c>
      <c r="AG34">
        <v>46499</v>
      </c>
      <c r="AH34">
        <v>47334</v>
      </c>
      <c r="AI34">
        <v>47138</v>
      </c>
      <c r="AJ34">
        <v>48682</v>
      </c>
      <c r="AK34">
        <v>49327</v>
      </c>
      <c r="AL34">
        <v>49339</v>
      </c>
      <c r="AM34">
        <v>41678</v>
      </c>
      <c r="AN34">
        <v>43489</v>
      </c>
      <c r="AO34">
        <v>43838</v>
      </c>
      <c r="AP34">
        <v>43741</v>
      </c>
      <c r="AQ34">
        <v>44684</v>
      </c>
      <c r="AR34">
        <v>44955</v>
      </c>
    </row>
    <row r="35" spans="1:44" x14ac:dyDescent="0.3">
      <c r="A35" t="s">
        <v>43</v>
      </c>
      <c r="B35">
        <v>34</v>
      </c>
      <c r="C35">
        <v>869</v>
      </c>
      <c r="D35" s="7">
        <v>967</v>
      </c>
      <c r="E35">
        <v>982</v>
      </c>
      <c r="F35">
        <v>854</v>
      </c>
      <c r="G35">
        <v>809</v>
      </c>
      <c r="H35">
        <v>859</v>
      </c>
      <c r="I35">
        <v>791</v>
      </c>
      <c r="J35">
        <v>843</v>
      </c>
      <c r="K35">
        <v>859</v>
      </c>
      <c r="L35">
        <v>928</v>
      </c>
      <c r="M35">
        <v>956</v>
      </c>
      <c r="N35">
        <v>869</v>
      </c>
      <c r="O35">
        <v>1164</v>
      </c>
      <c r="P35">
        <v>1159</v>
      </c>
      <c r="Q35">
        <v>991</v>
      </c>
      <c r="R35">
        <v>1023</v>
      </c>
      <c r="S35">
        <v>1178</v>
      </c>
      <c r="T35">
        <v>1137</v>
      </c>
      <c r="U35">
        <v>1126</v>
      </c>
      <c r="V35">
        <v>1118</v>
      </c>
      <c r="W35">
        <v>1148</v>
      </c>
      <c r="X35">
        <v>1235</v>
      </c>
      <c r="Y35">
        <v>1206</v>
      </c>
      <c r="Z35">
        <v>1114</v>
      </c>
      <c r="AA35">
        <v>1183</v>
      </c>
      <c r="AB35">
        <v>2003</v>
      </c>
      <c r="AC35">
        <v>1305</v>
      </c>
      <c r="AD35">
        <v>2003</v>
      </c>
      <c r="AE35">
        <v>2194</v>
      </c>
      <c r="AF35">
        <v>1604</v>
      </c>
      <c r="AG35">
        <v>1789</v>
      </c>
      <c r="AH35">
        <v>1388</v>
      </c>
      <c r="AI35">
        <v>1325</v>
      </c>
      <c r="AJ35">
        <v>1632</v>
      </c>
      <c r="AK35">
        <v>1588</v>
      </c>
      <c r="AL35">
        <v>1429</v>
      </c>
      <c r="AM35">
        <v>1266</v>
      </c>
      <c r="AN35">
        <v>1461</v>
      </c>
      <c r="AO35">
        <v>1224</v>
      </c>
      <c r="AP35">
        <v>1989</v>
      </c>
      <c r="AQ35">
        <v>1558</v>
      </c>
      <c r="AR35">
        <v>1384</v>
      </c>
    </row>
    <row r="36" spans="1:44" x14ac:dyDescent="0.3">
      <c r="A36" t="s">
        <v>44</v>
      </c>
      <c r="B36">
        <v>35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</row>
    <row r="37" spans="1:44" x14ac:dyDescent="0.3">
      <c r="A37" t="s">
        <v>45</v>
      </c>
      <c r="B37">
        <v>36</v>
      </c>
      <c r="C37">
        <v>1079</v>
      </c>
      <c r="D37" s="7">
        <v>1090</v>
      </c>
      <c r="E37">
        <v>1098</v>
      </c>
      <c r="F37">
        <v>1392</v>
      </c>
      <c r="G37">
        <v>1403</v>
      </c>
      <c r="H37">
        <v>1163</v>
      </c>
      <c r="I37">
        <v>1266</v>
      </c>
      <c r="J37">
        <v>1563</v>
      </c>
      <c r="K37">
        <v>1397</v>
      </c>
      <c r="L37">
        <v>1220</v>
      </c>
      <c r="M37">
        <v>1314</v>
      </c>
      <c r="N37">
        <v>1459</v>
      </c>
      <c r="O37">
        <v>1051</v>
      </c>
      <c r="P37">
        <v>1317</v>
      </c>
      <c r="Q37">
        <v>1223</v>
      </c>
      <c r="R37">
        <v>1796</v>
      </c>
      <c r="S37">
        <v>1320</v>
      </c>
      <c r="T37">
        <v>1473</v>
      </c>
      <c r="U37">
        <v>1182</v>
      </c>
      <c r="V37">
        <v>1297</v>
      </c>
      <c r="W37">
        <v>1302</v>
      </c>
      <c r="X37">
        <v>1446</v>
      </c>
      <c r="Y37">
        <v>1619</v>
      </c>
      <c r="Z37">
        <v>1607</v>
      </c>
      <c r="AA37">
        <v>1182</v>
      </c>
      <c r="AB37">
        <v>1420</v>
      </c>
      <c r="AC37">
        <v>1202</v>
      </c>
      <c r="AD37">
        <v>1136</v>
      </c>
      <c r="AE37">
        <v>1195</v>
      </c>
      <c r="AF37">
        <v>1233</v>
      </c>
      <c r="AG37">
        <v>1149</v>
      </c>
      <c r="AH37">
        <v>1325</v>
      </c>
      <c r="AI37">
        <v>1593</v>
      </c>
      <c r="AJ37">
        <v>1310</v>
      </c>
      <c r="AK37">
        <v>1473</v>
      </c>
      <c r="AL37">
        <v>1194</v>
      </c>
      <c r="AM37">
        <v>1127</v>
      </c>
      <c r="AN37">
        <v>1661</v>
      </c>
      <c r="AO37">
        <v>1104</v>
      </c>
      <c r="AP37">
        <v>1788</v>
      </c>
      <c r="AQ37">
        <v>1700</v>
      </c>
      <c r="AR37">
        <v>1533</v>
      </c>
    </row>
    <row r="38" spans="1:44" x14ac:dyDescent="0.3">
      <c r="A38" t="s">
        <v>46</v>
      </c>
      <c r="B38">
        <v>37</v>
      </c>
      <c r="C38">
        <v>147</v>
      </c>
      <c r="D38" s="7">
        <v>144</v>
      </c>
      <c r="E38">
        <v>147</v>
      </c>
      <c r="F38">
        <v>147</v>
      </c>
      <c r="G38">
        <v>154</v>
      </c>
      <c r="H38">
        <v>157</v>
      </c>
      <c r="I38">
        <v>160</v>
      </c>
      <c r="J38">
        <v>161</v>
      </c>
      <c r="K38">
        <v>164</v>
      </c>
      <c r="L38">
        <v>169</v>
      </c>
      <c r="M38">
        <v>192</v>
      </c>
      <c r="N38">
        <v>170</v>
      </c>
      <c r="O38">
        <v>169</v>
      </c>
      <c r="P38">
        <v>175</v>
      </c>
      <c r="Q38">
        <v>194</v>
      </c>
      <c r="R38">
        <v>190</v>
      </c>
      <c r="S38">
        <v>195</v>
      </c>
      <c r="T38">
        <v>191</v>
      </c>
      <c r="U38">
        <v>172</v>
      </c>
      <c r="V38">
        <v>162</v>
      </c>
      <c r="W38">
        <v>167</v>
      </c>
      <c r="X38">
        <v>182</v>
      </c>
      <c r="Y38">
        <v>188</v>
      </c>
      <c r="Z38">
        <v>184</v>
      </c>
      <c r="AA38">
        <v>173</v>
      </c>
      <c r="AB38">
        <v>177</v>
      </c>
      <c r="AC38">
        <v>222</v>
      </c>
      <c r="AD38">
        <v>217</v>
      </c>
      <c r="AE38">
        <v>196</v>
      </c>
      <c r="AF38">
        <v>271</v>
      </c>
      <c r="AG38">
        <v>212</v>
      </c>
      <c r="AH38">
        <v>190</v>
      </c>
      <c r="AI38">
        <v>195</v>
      </c>
      <c r="AJ38">
        <v>277</v>
      </c>
      <c r="AK38">
        <v>335</v>
      </c>
      <c r="AL38">
        <v>415</v>
      </c>
      <c r="AM38">
        <v>342</v>
      </c>
      <c r="AN38">
        <v>362</v>
      </c>
      <c r="AO38">
        <v>286</v>
      </c>
      <c r="AP38">
        <v>253</v>
      </c>
      <c r="AQ38">
        <v>312</v>
      </c>
      <c r="AR38">
        <v>273</v>
      </c>
    </row>
    <row r="39" spans="1:44" x14ac:dyDescent="0.3">
      <c r="A39" t="s">
        <v>47</v>
      </c>
      <c r="B39">
        <v>38</v>
      </c>
      <c r="C39">
        <v>2188</v>
      </c>
      <c r="D39" s="7">
        <v>2236</v>
      </c>
      <c r="E39">
        <v>2410</v>
      </c>
      <c r="F39">
        <v>2442</v>
      </c>
      <c r="G39">
        <v>2083</v>
      </c>
      <c r="H39">
        <v>2109</v>
      </c>
      <c r="I39">
        <v>2363</v>
      </c>
      <c r="J39">
        <v>2560</v>
      </c>
      <c r="K39">
        <v>2799</v>
      </c>
      <c r="L39">
        <v>2992</v>
      </c>
      <c r="M39">
        <v>2895</v>
      </c>
      <c r="N39">
        <v>2705</v>
      </c>
      <c r="O39">
        <v>2169</v>
      </c>
      <c r="P39">
        <v>2451</v>
      </c>
      <c r="Q39">
        <v>2458</v>
      </c>
      <c r="R39">
        <v>2741</v>
      </c>
      <c r="S39">
        <v>2384</v>
      </c>
      <c r="T39">
        <v>2473</v>
      </c>
      <c r="U39">
        <v>3069</v>
      </c>
      <c r="V39">
        <v>3385</v>
      </c>
      <c r="W39">
        <v>3170</v>
      </c>
      <c r="X39">
        <v>2860</v>
      </c>
      <c r="Y39">
        <v>3021</v>
      </c>
      <c r="Z39">
        <v>2995</v>
      </c>
      <c r="AA39">
        <v>2407</v>
      </c>
      <c r="AB39">
        <v>2817</v>
      </c>
      <c r="AC39">
        <v>3071</v>
      </c>
      <c r="AD39">
        <v>2793</v>
      </c>
      <c r="AE39">
        <v>2950</v>
      </c>
      <c r="AF39">
        <v>2747</v>
      </c>
      <c r="AG39">
        <v>2349</v>
      </c>
      <c r="AH39">
        <v>2686</v>
      </c>
      <c r="AI39">
        <v>3801</v>
      </c>
      <c r="AJ39">
        <v>3114</v>
      </c>
      <c r="AK39">
        <v>2966</v>
      </c>
      <c r="AL39">
        <v>2619</v>
      </c>
      <c r="AM39">
        <v>2505</v>
      </c>
      <c r="AN39">
        <v>2987</v>
      </c>
      <c r="AO39">
        <v>2526</v>
      </c>
      <c r="AP39">
        <v>3431</v>
      </c>
      <c r="AQ39">
        <v>2814</v>
      </c>
      <c r="AR39">
        <v>2698</v>
      </c>
    </row>
    <row r="40" spans="1:44" x14ac:dyDescent="0.3">
      <c r="A40" t="s">
        <v>48</v>
      </c>
      <c r="B40">
        <v>39</v>
      </c>
      <c r="C40">
        <v>2381</v>
      </c>
      <c r="D40" s="7">
        <v>2726</v>
      </c>
      <c r="E40">
        <v>2796</v>
      </c>
      <c r="F40">
        <v>3487</v>
      </c>
      <c r="G40">
        <v>2745</v>
      </c>
      <c r="H40">
        <v>2826</v>
      </c>
      <c r="I40">
        <v>2986</v>
      </c>
      <c r="J40">
        <v>2925</v>
      </c>
      <c r="K40">
        <v>3131</v>
      </c>
      <c r="L40">
        <v>3272</v>
      </c>
      <c r="M40">
        <v>3104</v>
      </c>
      <c r="N40">
        <v>3290</v>
      </c>
      <c r="O40">
        <v>2590</v>
      </c>
      <c r="P40">
        <v>3018</v>
      </c>
      <c r="Q40">
        <v>2986</v>
      </c>
      <c r="R40">
        <v>2890</v>
      </c>
      <c r="S40">
        <v>3091</v>
      </c>
      <c r="T40">
        <v>3138</v>
      </c>
      <c r="U40">
        <v>3256</v>
      </c>
      <c r="V40">
        <v>3718</v>
      </c>
      <c r="W40">
        <v>3525</v>
      </c>
      <c r="X40">
        <v>3343</v>
      </c>
      <c r="Y40">
        <v>2878</v>
      </c>
      <c r="Z40">
        <v>2917</v>
      </c>
      <c r="AA40">
        <v>2166</v>
      </c>
      <c r="AB40">
        <v>2549</v>
      </c>
      <c r="AC40">
        <v>2517</v>
      </c>
      <c r="AD40">
        <v>2894</v>
      </c>
      <c r="AE40">
        <v>3243</v>
      </c>
      <c r="AF40">
        <v>3385</v>
      </c>
      <c r="AG40">
        <v>3570</v>
      </c>
      <c r="AH40">
        <v>3775</v>
      </c>
      <c r="AI40">
        <v>3601</v>
      </c>
      <c r="AJ40">
        <v>4081</v>
      </c>
      <c r="AK40">
        <v>3620</v>
      </c>
      <c r="AL40">
        <v>3207</v>
      </c>
      <c r="AM40">
        <v>2497</v>
      </c>
      <c r="AN40">
        <v>3439</v>
      </c>
      <c r="AO40">
        <v>2738</v>
      </c>
      <c r="AP40">
        <v>3025</v>
      </c>
      <c r="AQ40">
        <v>3308</v>
      </c>
      <c r="AR40">
        <v>3741</v>
      </c>
    </row>
    <row r="41" spans="1:44" x14ac:dyDescent="0.3">
      <c r="A41" t="s">
        <v>49</v>
      </c>
      <c r="B41">
        <v>40</v>
      </c>
      <c r="C41">
        <v>204</v>
      </c>
      <c r="D41" s="7">
        <v>147</v>
      </c>
      <c r="E41">
        <v>176</v>
      </c>
      <c r="F41">
        <v>157</v>
      </c>
      <c r="G41">
        <v>155</v>
      </c>
      <c r="H41">
        <v>156</v>
      </c>
      <c r="I41">
        <v>252</v>
      </c>
      <c r="J41">
        <v>272</v>
      </c>
      <c r="K41">
        <v>356</v>
      </c>
      <c r="L41">
        <v>246</v>
      </c>
      <c r="M41">
        <v>381</v>
      </c>
      <c r="N41">
        <v>452</v>
      </c>
      <c r="O41">
        <v>179</v>
      </c>
      <c r="P41">
        <v>203</v>
      </c>
      <c r="Q41">
        <v>275</v>
      </c>
      <c r="R41">
        <v>297</v>
      </c>
      <c r="S41">
        <v>226</v>
      </c>
      <c r="T41">
        <v>227</v>
      </c>
      <c r="U41">
        <v>202</v>
      </c>
      <c r="V41">
        <v>260</v>
      </c>
      <c r="W41">
        <v>403</v>
      </c>
      <c r="X41">
        <v>651</v>
      </c>
      <c r="Y41">
        <v>282</v>
      </c>
      <c r="Z41">
        <v>223</v>
      </c>
      <c r="AA41">
        <v>142</v>
      </c>
      <c r="AB41">
        <v>310</v>
      </c>
      <c r="AC41">
        <v>203</v>
      </c>
      <c r="AD41">
        <v>229</v>
      </c>
      <c r="AE41">
        <v>262</v>
      </c>
      <c r="AF41">
        <v>205</v>
      </c>
      <c r="AG41">
        <v>236</v>
      </c>
      <c r="AH41">
        <v>251</v>
      </c>
      <c r="AI41">
        <v>254</v>
      </c>
      <c r="AJ41">
        <v>216</v>
      </c>
      <c r="AK41">
        <v>218</v>
      </c>
      <c r="AL41">
        <v>184</v>
      </c>
      <c r="AM41">
        <v>152</v>
      </c>
      <c r="AN41">
        <v>243</v>
      </c>
      <c r="AO41">
        <v>185</v>
      </c>
      <c r="AP41">
        <v>274</v>
      </c>
      <c r="AQ41">
        <v>302</v>
      </c>
      <c r="AR41">
        <v>247</v>
      </c>
    </row>
    <row r="42" spans="1:44" x14ac:dyDescent="0.3">
      <c r="A42" t="s">
        <v>50</v>
      </c>
      <c r="B42">
        <v>41</v>
      </c>
      <c r="C42">
        <v>195</v>
      </c>
      <c r="D42" s="7">
        <v>220</v>
      </c>
      <c r="E42">
        <v>217</v>
      </c>
      <c r="F42">
        <v>407</v>
      </c>
      <c r="G42">
        <v>227</v>
      </c>
      <c r="H42">
        <v>241</v>
      </c>
      <c r="I42">
        <v>214</v>
      </c>
      <c r="J42">
        <v>235</v>
      </c>
      <c r="K42">
        <v>255</v>
      </c>
      <c r="L42">
        <v>355</v>
      </c>
      <c r="M42">
        <v>784</v>
      </c>
      <c r="N42">
        <v>463</v>
      </c>
      <c r="O42">
        <v>412</v>
      </c>
      <c r="P42">
        <v>302</v>
      </c>
      <c r="Q42">
        <v>321</v>
      </c>
      <c r="R42">
        <v>420</v>
      </c>
      <c r="S42">
        <v>498</v>
      </c>
      <c r="T42">
        <v>427</v>
      </c>
      <c r="U42">
        <v>494</v>
      </c>
      <c r="V42">
        <v>468</v>
      </c>
      <c r="W42">
        <v>514</v>
      </c>
      <c r="X42">
        <v>481</v>
      </c>
      <c r="Y42">
        <v>1106</v>
      </c>
      <c r="Z42">
        <v>568</v>
      </c>
      <c r="AA42">
        <v>418</v>
      </c>
      <c r="AB42">
        <v>458</v>
      </c>
      <c r="AC42">
        <v>576</v>
      </c>
      <c r="AD42">
        <v>1171</v>
      </c>
      <c r="AE42">
        <v>672</v>
      </c>
      <c r="AF42">
        <v>665</v>
      </c>
      <c r="AG42">
        <v>466</v>
      </c>
      <c r="AH42">
        <v>421</v>
      </c>
      <c r="AI42">
        <v>398</v>
      </c>
      <c r="AJ42">
        <v>557</v>
      </c>
      <c r="AK42">
        <v>657</v>
      </c>
      <c r="AL42">
        <v>914</v>
      </c>
      <c r="AM42">
        <v>659</v>
      </c>
      <c r="AN42">
        <v>795</v>
      </c>
      <c r="AO42">
        <v>774</v>
      </c>
      <c r="AP42">
        <v>871</v>
      </c>
      <c r="AQ42">
        <v>969</v>
      </c>
      <c r="AR42">
        <v>943</v>
      </c>
    </row>
    <row r="43" spans="1:44" x14ac:dyDescent="0.3">
      <c r="A43" t="s">
        <v>51</v>
      </c>
      <c r="B43">
        <v>42</v>
      </c>
      <c r="C43">
        <v>97</v>
      </c>
      <c r="D43" s="7">
        <v>106</v>
      </c>
      <c r="E43">
        <v>100</v>
      </c>
      <c r="F43">
        <v>103</v>
      </c>
      <c r="G43">
        <v>150</v>
      </c>
      <c r="H43">
        <v>132</v>
      </c>
      <c r="I43">
        <v>144</v>
      </c>
      <c r="J43">
        <v>195</v>
      </c>
      <c r="K43">
        <v>144</v>
      </c>
      <c r="L43">
        <v>146</v>
      </c>
      <c r="M43">
        <v>191</v>
      </c>
      <c r="N43">
        <v>133</v>
      </c>
      <c r="O43">
        <v>96</v>
      </c>
      <c r="P43">
        <v>121</v>
      </c>
      <c r="Q43">
        <v>104</v>
      </c>
      <c r="R43">
        <v>117</v>
      </c>
      <c r="S43">
        <v>150</v>
      </c>
      <c r="T43">
        <v>132</v>
      </c>
      <c r="U43">
        <v>136</v>
      </c>
      <c r="V43">
        <v>189</v>
      </c>
      <c r="W43">
        <v>137</v>
      </c>
      <c r="X43">
        <v>116</v>
      </c>
      <c r="Y43">
        <v>169</v>
      </c>
      <c r="Z43">
        <v>114</v>
      </c>
      <c r="AA43">
        <v>104</v>
      </c>
      <c r="AB43">
        <v>161</v>
      </c>
      <c r="AC43">
        <v>105</v>
      </c>
      <c r="AD43">
        <v>139</v>
      </c>
      <c r="AE43">
        <v>113</v>
      </c>
      <c r="AF43">
        <v>137</v>
      </c>
      <c r="AG43">
        <v>120</v>
      </c>
      <c r="AH43">
        <v>123</v>
      </c>
      <c r="AI43">
        <v>115</v>
      </c>
      <c r="AJ43">
        <v>110</v>
      </c>
      <c r="AK43">
        <v>131</v>
      </c>
      <c r="AL43">
        <v>109</v>
      </c>
      <c r="AM43">
        <v>119</v>
      </c>
      <c r="AN43">
        <v>123</v>
      </c>
      <c r="AO43">
        <v>107</v>
      </c>
      <c r="AP43">
        <v>110</v>
      </c>
      <c r="AQ43">
        <v>149</v>
      </c>
      <c r="AR43">
        <v>129</v>
      </c>
    </row>
    <row r="44" spans="1:44" x14ac:dyDescent="0.3">
      <c r="A44" t="s">
        <v>52</v>
      </c>
      <c r="B44">
        <v>43</v>
      </c>
      <c r="C44">
        <v>1348</v>
      </c>
      <c r="D44" s="7">
        <v>1361</v>
      </c>
      <c r="E44">
        <v>1321</v>
      </c>
      <c r="F44">
        <v>1503</v>
      </c>
      <c r="G44">
        <v>1562</v>
      </c>
      <c r="H44">
        <v>1511</v>
      </c>
      <c r="I44">
        <v>1582</v>
      </c>
      <c r="J44">
        <v>1603</v>
      </c>
      <c r="K44">
        <v>1521</v>
      </c>
      <c r="L44">
        <v>1599</v>
      </c>
      <c r="M44">
        <v>1669</v>
      </c>
      <c r="N44">
        <v>1460</v>
      </c>
      <c r="O44">
        <v>1398</v>
      </c>
      <c r="P44">
        <v>1547</v>
      </c>
      <c r="Q44">
        <v>1500</v>
      </c>
      <c r="R44">
        <v>1650</v>
      </c>
      <c r="S44">
        <v>1803</v>
      </c>
      <c r="T44">
        <v>1980</v>
      </c>
      <c r="U44">
        <v>1808</v>
      </c>
      <c r="V44">
        <v>1999</v>
      </c>
      <c r="W44">
        <v>1793</v>
      </c>
      <c r="X44">
        <v>1882</v>
      </c>
      <c r="Y44">
        <v>2191</v>
      </c>
      <c r="Z44">
        <v>1964</v>
      </c>
      <c r="AA44">
        <v>3507</v>
      </c>
      <c r="AB44">
        <v>3635</v>
      </c>
      <c r="AC44">
        <v>2951</v>
      </c>
      <c r="AD44">
        <v>3427</v>
      </c>
      <c r="AE44">
        <v>3200</v>
      </c>
      <c r="AF44">
        <v>4545</v>
      </c>
      <c r="AG44">
        <v>2703</v>
      </c>
      <c r="AH44">
        <v>2782</v>
      </c>
      <c r="AI44">
        <v>3555</v>
      </c>
      <c r="AJ44">
        <v>3509</v>
      </c>
      <c r="AK44">
        <v>4119</v>
      </c>
      <c r="AL44">
        <v>3000</v>
      </c>
      <c r="AM44">
        <v>3074</v>
      </c>
      <c r="AN44">
        <v>3896</v>
      </c>
      <c r="AO44">
        <v>3190</v>
      </c>
      <c r="AP44">
        <v>3326</v>
      </c>
      <c r="AQ44">
        <v>3574</v>
      </c>
      <c r="AR44">
        <v>5038</v>
      </c>
    </row>
    <row r="45" spans="1:44" x14ac:dyDescent="0.3">
      <c r="A45" t="s">
        <v>53</v>
      </c>
      <c r="B45">
        <v>44</v>
      </c>
      <c r="C45">
        <v>4102</v>
      </c>
      <c r="D45" s="7">
        <v>4311</v>
      </c>
      <c r="E45">
        <v>4438</v>
      </c>
      <c r="F45">
        <v>4665</v>
      </c>
      <c r="G45">
        <v>3951</v>
      </c>
      <c r="H45">
        <v>4545</v>
      </c>
      <c r="I45">
        <v>3975</v>
      </c>
      <c r="J45">
        <v>3706</v>
      </c>
      <c r="K45">
        <v>3759</v>
      </c>
      <c r="L45">
        <v>3847</v>
      </c>
      <c r="M45">
        <v>4040</v>
      </c>
      <c r="N45">
        <v>4252</v>
      </c>
      <c r="O45">
        <v>4220</v>
      </c>
      <c r="P45">
        <v>4133</v>
      </c>
      <c r="Q45">
        <v>4582</v>
      </c>
      <c r="R45">
        <v>5648</v>
      </c>
      <c r="S45">
        <v>5550</v>
      </c>
      <c r="T45">
        <v>5515</v>
      </c>
      <c r="U45">
        <v>4791</v>
      </c>
      <c r="V45">
        <v>5052</v>
      </c>
      <c r="W45">
        <v>5068</v>
      </c>
      <c r="X45">
        <v>5092</v>
      </c>
      <c r="Y45">
        <v>5224</v>
      </c>
      <c r="Z45">
        <v>5030</v>
      </c>
      <c r="AA45">
        <v>4806</v>
      </c>
      <c r="AB45">
        <v>5117</v>
      </c>
      <c r="AC45">
        <v>4802</v>
      </c>
      <c r="AD45">
        <v>5537</v>
      </c>
      <c r="AE45">
        <v>5418</v>
      </c>
      <c r="AF45">
        <v>5470</v>
      </c>
      <c r="AG45">
        <v>5436</v>
      </c>
      <c r="AH45">
        <v>5549</v>
      </c>
      <c r="AI45">
        <v>5740</v>
      </c>
      <c r="AJ45">
        <v>5367</v>
      </c>
      <c r="AK45">
        <v>5129</v>
      </c>
      <c r="AL45">
        <v>5176</v>
      </c>
      <c r="AM45">
        <v>5298</v>
      </c>
      <c r="AN45">
        <v>5318</v>
      </c>
      <c r="AO45">
        <v>6211</v>
      </c>
      <c r="AP45">
        <v>5920</v>
      </c>
      <c r="AQ45">
        <v>5517</v>
      </c>
      <c r="AR45">
        <v>5226</v>
      </c>
    </row>
    <row r="46" spans="1:44" x14ac:dyDescent="0.3">
      <c r="A46" t="s">
        <v>54</v>
      </c>
      <c r="B46">
        <v>45</v>
      </c>
      <c r="C46">
        <v>1201</v>
      </c>
      <c r="D46" s="7">
        <v>1290</v>
      </c>
      <c r="E46">
        <v>1409</v>
      </c>
      <c r="F46">
        <v>1288</v>
      </c>
      <c r="G46">
        <v>1375</v>
      </c>
      <c r="H46">
        <v>1351</v>
      </c>
      <c r="I46">
        <v>1293</v>
      </c>
      <c r="J46">
        <v>1786</v>
      </c>
      <c r="K46">
        <v>1694</v>
      </c>
      <c r="L46">
        <v>1500</v>
      </c>
      <c r="M46">
        <v>1460</v>
      </c>
      <c r="N46">
        <v>1310</v>
      </c>
      <c r="O46">
        <v>1026</v>
      </c>
      <c r="P46">
        <v>1240</v>
      </c>
      <c r="Q46">
        <v>1283</v>
      </c>
      <c r="R46">
        <v>1301</v>
      </c>
      <c r="S46">
        <v>1354</v>
      </c>
      <c r="T46">
        <v>1130</v>
      </c>
      <c r="U46">
        <v>1240</v>
      </c>
      <c r="V46">
        <v>1439</v>
      </c>
      <c r="W46">
        <v>1546</v>
      </c>
      <c r="X46">
        <v>1808</v>
      </c>
      <c r="Y46">
        <v>2110</v>
      </c>
      <c r="Z46">
        <v>1537</v>
      </c>
      <c r="AA46">
        <v>1399</v>
      </c>
      <c r="AB46">
        <v>2237</v>
      </c>
      <c r="AC46">
        <v>1707</v>
      </c>
      <c r="AD46">
        <v>1603</v>
      </c>
      <c r="AE46">
        <v>1463</v>
      </c>
      <c r="AF46">
        <v>1311</v>
      </c>
      <c r="AG46">
        <v>1815</v>
      </c>
      <c r="AH46">
        <v>2375</v>
      </c>
      <c r="AI46">
        <v>1847</v>
      </c>
      <c r="AJ46">
        <v>1656</v>
      </c>
      <c r="AK46">
        <v>1736</v>
      </c>
      <c r="AL46">
        <v>1401</v>
      </c>
      <c r="AM46">
        <v>1443</v>
      </c>
      <c r="AN46">
        <v>2425</v>
      </c>
      <c r="AO46">
        <v>1749</v>
      </c>
      <c r="AP46">
        <v>1717</v>
      </c>
      <c r="AQ46">
        <v>1714</v>
      </c>
      <c r="AR46">
        <v>2054</v>
      </c>
    </row>
    <row r="47" spans="1:44" x14ac:dyDescent="0.3">
      <c r="A47" t="s">
        <v>55</v>
      </c>
      <c r="B47">
        <v>46</v>
      </c>
      <c r="C47">
        <v>81</v>
      </c>
      <c r="D47" s="7">
        <v>87</v>
      </c>
      <c r="E47">
        <v>82</v>
      </c>
      <c r="F47">
        <v>76</v>
      </c>
      <c r="G47">
        <v>91</v>
      </c>
      <c r="H47">
        <v>84</v>
      </c>
      <c r="I47">
        <v>80</v>
      </c>
      <c r="J47">
        <v>99</v>
      </c>
      <c r="K47">
        <v>91</v>
      </c>
      <c r="L47">
        <v>92</v>
      </c>
      <c r="M47">
        <v>101</v>
      </c>
      <c r="N47">
        <v>88</v>
      </c>
      <c r="O47">
        <v>95</v>
      </c>
      <c r="P47">
        <v>117</v>
      </c>
      <c r="Q47">
        <v>96</v>
      </c>
      <c r="R47">
        <v>86</v>
      </c>
      <c r="S47">
        <v>116</v>
      </c>
      <c r="T47">
        <v>85</v>
      </c>
      <c r="U47">
        <v>100</v>
      </c>
      <c r="V47">
        <v>108</v>
      </c>
      <c r="W47">
        <v>90</v>
      </c>
      <c r="X47">
        <v>97</v>
      </c>
      <c r="Y47">
        <v>134</v>
      </c>
      <c r="Z47">
        <v>104</v>
      </c>
      <c r="AA47">
        <v>96</v>
      </c>
      <c r="AB47">
        <v>116</v>
      </c>
      <c r="AC47">
        <v>92</v>
      </c>
      <c r="AD47">
        <v>104</v>
      </c>
      <c r="AE47">
        <v>105</v>
      </c>
      <c r="AF47">
        <v>95</v>
      </c>
      <c r="AG47">
        <v>80</v>
      </c>
      <c r="AH47">
        <v>103</v>
      </c>
      <c r="AI47">
        <v>135</v>
      </c>
      <c r="AJ47">
        <v>76</v>
      </c>
      <c r="AK47">
        <v>91</v>
      </c>
      <c r="AL47">
        <v>78</v>
      </c>
      <c r="AM47">
        <v>76</v>
      </c>
      <c r="AN47">
        <v>112</v>
      </c>
      <c r="AO47">
        <v>94</v>
      </c>
      <c r="AP47">
        <v>80</v>
      </c>
      <c r="AQ47">
        <v>100</v>
      </c>
      <c r="AR47">
        <v>133</v>
      </c>
    </row>
    <row r="48" spans="1:44" x14ac:dyDescent="0.3">
      <c r="A48" t="s">
        <v>56</v>
      </c>
      <c r="B48">
        <v>47</v>
      </c>
      <c r="C48">
        <v>1450</v>
      </c>
      <c r="D48" s="7">
        <v>1499</v>
      </c>
      <c r="E48">
        <v>1441</v>
      </c>
      <c r="F48">
        <v>1325</v>
      </c>
      <c r="G48">
        <v>1146</v>
      </c>
      <c r="H48">
        <v>1157</v>
      </c>
      <c r="I48">
        <v>1385</v>
      </c>
      <c r="J48">
        <v>1546</v>
      </c>
      <c r="K48">
        <v>1390</v>
      </c>
      <c r="L48">
        <v>1392</v>
      </c>
      <c r="M48">
        <v>1512</v>
      </c>
      <c r="N48">
        <v>1290</v>
      </c>
      <c r="O48">
        <v>1257</v>
      </c>
      <c r="P48">
        <v>1277</v>
      </c>
      <c r="Q48">
        <v>1129</v>
      </c>
      <c r="R48">
        <v>1193</v>
      </c>
      <c r="S48">
        <v>1609</v>
      </c>
      <c r="T48">
        <v>1399</v>
      </c>
      <c r="U48">
        <v>1308</v>
      </c>
      <c r="V48">
        <v>1510</v>
      </c>
      <c r="W48">
        <v>1471</v>
      </c>
      <c r="X48">
        <v>1512</v>
      </c>
      <c r="Y48">
        <v>1671</v>
      </c>
      <c r="Z48">
        <v>1304</v>
      </c>
      <c r="AA48">
        <v>1435</v>
      </c>
      <c r="AB48">
        <v>1924</v>
      </c>
      <c r="AC48">
        <v>1418</v>
      </c>
      <c r="AD48">
        <v>1945</v>
      </c>
      <c r="AE48">
        <v>2030</v>
      </c>
      <c r="AF48">
        <v>1740</v>
      </c>
      <c r="AG48">
        <v>1584</v>
      </c>
      <c r="AH48">
        <v>1735</v>
      </c>
      <c r="AI48">
        <v>1830</v>
      </c>
      <c r="AJ48">
        <v>1420</v>
      </c>
      <c r="AK48">
        <v>1370</v>
      </c>
      <c r="AL48">
        <v>1349</v>
      </c>
      <c r="AM48">
        <v>1633</v>
      </c>
      <c r="AN48">
        <v>1956</v>
      </c>
      <c r="AO48">
        <v>2002</v>
      </c>
      <c r="AP48">
        <v>2060</v>
      </c>
      <c r="AQ48">
        <v>2033</v>
      </c>
      <c r="AR48">
        <v>1629</v>
      </c>
    </row>
    <row r="49" spans="1:44" x14ac:dyDescent="0.3">
      <c r="A49" t="s">
        <v>57</v>
      </c>
      <c r="B49">
        <v>48</v>
      </c>
      <c r="C49">
        <v>1516</v>
      </c>
      <c r="D49" s="7">
        <v>1657</v>
      </c>
      <c r="E49">
        <v>1469</v>
      </c>
      <c r="F49">
        <v>1518</v>
      </c>
      <c r="G49">
        <v>1627</v>
      </c>
      <c r="H49">
        <v>1629</v>
      </c>
      <c r="I49">
        <v>2141</v>
      </c>
      <c r="J49">
        <v>2477</v>
      </c>
      <c r="K49">
        <v>2175</v>
      </c>
      <c r="L49">
        <v>1854</v>
      </c>
      <c r="M49">
        <v>1864</v>
      </c>
      <c r="N49">
        <v>1643</v>
      </c>
      <c r="O49">
        <v>1432</v>
      </c>
      <c r="P49">
        <v>1765</v>
      </c>
      <c r="Q49">
        <v>1620</v>
      </c>
      <c r="R49">
        <v>2002</v>
      </c>
      <c r="S49">
        <v>2174</v>
      </c>
      <c r="T49">
        <v>1960</v>
      </c>
      <c r="U49">
        <v>2065</v>
      </c>
      <c r="V49">
        <v>2822</v>
      </c>
      <c r="W49">
        <v>2288</v>
      </c>
      <c r="X49">
        <v>2015</v>
      </c>
      <c r="Y49">
        <v>2331</v>
      </c>
      <c r="Z49">
        <v>1846</v>
      </c>
      <c r="AA49">
        <v>1253</v>
      </c>
      <c r="AB49">
        <v>1874</v>
      </c>
      <c r="AC49">
        <v>1506</v>
      </c>
      <c r="AD49">
        <v>1809</v>
      </c>
      <c r="AE49">
        <v>1982</v>
      </c>
      <c r="AF49">
        <v>1889</v>
      </c>
      <c r="AG49">
        <v>1780</v>
      </c>
      <c r="AH49">
        <v>2053</v>
      </c>
      <c r="AI49">
        <v>2035</v>
      </c>
      <c r="AJ49">
        <v>1877</v>
      </c>
      <c r="AK49">
        <v>1762</v>
      </c>
      <c r="AL49">
        <v>1485</v>
      </c>
      <c r="AM49">
        <v>1508</v>
      </c>
      <c r="AN49">
        <v>1726</v>
      </c>
      <c r="AO49">
        <v>1601</v>
      </c>
      <c r="AP49">
        <v>1593</v>
      </c>
      <c r="AQ49">
        <v>1894</v>
      </c>
      <c r="AR49">
        <v>1680</v>
      </c>
    </row>
    <row r="50" spans="1:44" x14ac:dyDescent="0.3">
      <c r="A50" t="s">
        <v>58</v>
      </c>
      <c r="B50">
        <v>49</v>
      </c>
      <c r="C50">
        <v>32</v>
      </c>
      <c r="D50" s="7">
        <v>30</v>
      </c>
      <c r="E50">
        <v>32</v>
      </c>
      <c r="F50">
        <v>44</v>
      </c>
      <c r="G50">
        <v>42</v>
      </c>
      <c r="H50">
        <v>32</v>
      </c>
      <c r="I50">
        <v>35</v>
      </c>
      <c r="J50">
        <v>35</v>
      </c>
      <c r="K50">
        <v>40</v>
      </c>
      <c r="L50">
        <v>40</v>
      </c>
      <c r="M50">
        <v>37</v>
      </c>
      <c r="N50">
        <v>40</v>
      </c>
      <c r="O50">
        <v>32</v>
      </c>
      <c r="P50">
        <v>25</v>
      </c>
      <c r="Q50">
        <v>39</v>
      </c>
      <c r="R50">
        <v>29</v>
      </c>
      <c r="S50">
        <v>64</v>
      </c>
      <c r="T50">
        <v>27</v>
      </c>
      <c r="U50">
        <v>25</v>
      </c>
      <c r="V50">
        <v>34</v>
      </c>
      <c r="W50">
        <v>53</v>
      </c>
      <c r="X50">
        <v>38</v>
      </c>
      <c r="Y50">
        <v>41</v>
      </c>
      <c r="Z50">
        <v>47</v>
      </c>
      <c r="AA50">
        <v>49</v>
      </c>
      <c r="AB50">
        <v>52</v>
      </c>
      <c r="AC50">
        <v>52</v>
      </c>
      <c r="AD50">
        <v>59</v>
      </c>
      <c r="AE50">
        <v>45</v>
      </c>
      <c r="AF50">
        <v>53</v>
      </c>
      <c r="AG50">
        <v>52</v>
      </c>
      <c r="AH50">
        <v>66</v>
      </c>
      <c r="AI50">
        <v>75</v>
      </c>
      <c r="AJ50">
        <v>66</v>
      </c>
      <c r="AK50">
        <v>63</v>
      </c>
      <c r="AL50">
        <v>59</v>
      </c>
      <c r="AM50">
        <v>68</v>
      </c>
      <c r="AN50">
        <v>93</v>
      </c>
      <c r="AO50">
        <v>74</v>
      </c>
      <c r="AP50">
        <v>68</v>
      </c>
      <c r="AQ50">
        <v>69</v>
      </c>
      <c r="AR50">
        <v>81</v>
      </c>
    </row>
    <row r="51" spans="1:44" x14ac:dyDescent="0.3">
      <c r="A51" t="s">
        <v>59</v>
      </c>
      <c r="B51">
        <v>50</v>
      </c>
      <c r="C51">
        <v>568</v>
      </c>
      <c r="D51" s="7">
        <v>613</v>
      </c>
      <c r="E51">
        <v>611</v>
      </c>
      <c r="F51">
        <v>523</v>
      </c>
      <c r="G51">
        <v>596</v>
      </c>
      <c r="H51">
        <v>557</v>
      </c>
      <c r="I51">
        <v>543</v>
      </c>
      <c r="J51">
        <v>696</v>
      </c>
      <c r="K51">
        <v>654</v>
      </c>
      <c r="L51">
        <v>713</v>
      </c>
      <c r="M51">
        <v>605</v>
      </c>
      <c r="N51">
        <v>715</v>
      </c>
      <c r="O51">
        <v>564</v>
      </c>
      <c r="P51">
        <v>693</v>
      </c>
      <c r="Q51">
        <v>546</v>
      </c>
      <c r="R51">
        <v>550</v>
      </c>
      <c r="S51">
        <v>654</v>
      </c>
      <c r="T51">
        <v>598</v>
      </c>
      <c r="U51">
        <v>595</v>
      </c>
      <c r="V51">
        <v>775</v>
      </c>
      <c r="W51">
        <v>852</v>
      </c>
      <c r="X51">
        <v>778</v>
      </c>
      <c r="Y51">
        <v>658</v>
      </c>
      <c r="Z51">
        <v>659</v>
      </c>
      <c r="AA51">
        <v>514</v>
      </c>
      <c r="AB51">
        <v>579</v>
      </c>
      <c r="AC51">
        <v>627</v>
      </c>
      <c r="AD51">
        <v>545</v>
      </c>
      <c r="AE51">
        <v>572</v>
      </c>
      <c r="AF51">
        <v>522</v>
      </c>
      <c r="AG51">
        <v>620</v>
      </c>
      <c r="AH51">
        <v>910</v>
      </c>
      <c r="AI51">
        <v>683</v>
      </c>
      <c r="AJ51">
        <v>588</v>
      </c>
      <c r="AK51">
        <v>710</v>
      </c>
      <c r="AL51">
        <v>559</v>
      </c>
      <c r="AM51">
        <v>517</v>
      </c>
      <c r="AN51">
        <v>567</v>
      </c>
      <c r="AO51">
        <v>508</v>
      </c>
      <c r="AP51">
        <v>557</v>
      </c>
      <c r="AQ51">
        <v>569</v>
      </c>
      <c r="AR51">
        <v>550</v>
      </c>
    </row>
    <row r="52" spans="1:44" x14ac:dyDescent="0.3">
      <c r="A52" t="s">
        <v>60</v>
      </c>
      <c r="B52">
        <v>51</v>
      </c>
      <c r="C52">
        <v>0</v>
      </c>
      <c r="D52">
        <v>0</v>
      </c>
      <c r="E52">
        <v>0</v>
      </c>
      <c r="F52">
        <v>67</v>
      </c>
      <c r="G52">
        <v>67</v>
      </c>
      <c r="H52">
        <v>69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65</v>
      </c>
      <c r="AE52">
        <v>61</v>
      </c>
      <c r="AF52">
        <v>68</v>
      </c>
      <c r="AG52">
        <v>64</v>
      </c>
      <c r="AH52">
        <v>61</v>
      </c>
      <c r="AI52">
        <v>65</v>
      </c>
      <c r="AJ52">
        <v>76</v>
      </c>
      <c r="AK52">
        <v>64</v>
      </c>
      <c r="AL52">
        <v>63</v>
      </c>
      <c r="AM52">
        <v>77</v>
      </c>
      <c r="AN52">
        <v>71</v>
      </c>
      <c r="AO52">
        <v>68</v>
      </c>
      <c r="AP52">
        <v>70</v>
      </c>
      <c r="AQ52">
        <v>62</v>
      </c>
      <c r="AR52">
        <v>65</v>
      </c>
    </row>
    <row r="53" spans="1:44" x14ac:dyDescent="0.3">
      <c r="A53" t="s">
        <v>170</v>
      </c>
      <c r="B53">
        <v>52</v>
      </c>
      <c r="C53">
        <v>0</v>
      </c>
      <c r="D53">
        <v>0</v>
      </c>
      <c r="E53">
        <v>0</v>
      </c>
      <c r="F53">
        <v>804</v>
      </c>
      <c r="G53">
        <v>871</v>
      </c>
      <c r="H53">
        <v>753</v>
      </c>
      <c r="I53">
        <v>547</v>
      </c>
      <c r="J53">
        <v>1038</v>
      </c>
      <c r="K53">
        <v>1121</v>
      </c>
      <c r="L53">
        <v>0</v>
      </c>
      <c r="M53">
        <v>0</v>
      </c>
      <c r="N53">
        <v>0</v>
      </c>
      <c r="O53">
        <v>529</v>
      </c>
      <c r="P53">
        <v>691</v>
      </c>
      <c r="Q53">
        <v>626</v>
      </c>
      <c r="R53">
        <v>2550</v>
      </c>
      <c r="S53">
        <v>376</v>
      </c>
      <c r="T53">
        <v>908</v>
      </c>
      <c r="U53">
        <v>1122</v>
      </c>
      <c r="V53">
        <v>1058</v>
      </c>
      <c r="W53">
        <v>1906</v>
      </c>
      <c r="X53">
        <v>1352</v>
      </c>
      <c r="Y53">
        <v>419</v>
      </c>
      <c r="Z53">
        <v>694</v>
      </c>
      <c r="AA53">
        <v>1585</v>
      </c>
      <c r="AB53">
        <v>1698</v>
      </c>
      <c r="AC53">
        <v>1594</v>
      </c>
      <c r="AD53">
        <v>958</v>
      </c>
      <c r="AE53">
        <v>942</v>
      </c>
      <c r="AF53">
        <v>938</v>
      </c>
      <c r="AG53">
        <v>826</v>
      </c>
      <c r="AH53">
        <v>808</v>
      </c>
      <c r="AI53">
        <v>806</v>
      </c>
      <c r="AJ53">
        <v>575</v>
      </c>
      <c r="AK53">
        <v>561</v>
      </c>
      <c r="AL53">
        <v>559</v>
      </c>
      <c r="AM53">
        <v>1327</v>
      </c>
      <c r="AN53">
        <v>1384</v>
      </c>
      <c r="AO53">
        <v>1328</v>
      </c>
      <c r="AP53">
        <v>1789</v>
      </c>
      <c r="AQ53">
        <v>1853</v>
      </c>
      <c r="AR53">
        <v>1779</v>
      </c>
    </row>
    <row r="54" spans="1:44" x14ac:dyDescent="0.3">
      <c r="A54" t="s">
        <v>187</v>
      </c>
      <c r="B54">
        <v>53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</row>
    <row r="55" spans="1:44" x14ac:dyDescent="0.3">
      <c r="A55" t="s">
        <v>186</v>
      </c>
      <c r="B55">
        <v>54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A6A05-A1B7-425D-9E1B-5A55B3EDF4C8}">
  <dimension ref="A1:F5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4.4" x14ac:dyDescent="0.3"/>
  <cols>
    <col min="1" max="1" width="10.109375" bestFit="1" customWidth="1"/>
    <col min="3" max="5" width="11.21875" bestFit="1" customWidth="1"/>
  </cols>
  <sheetData>
    <row r="1" spans="1:6" ht="43.2" x14ac:dyDescent="0.3">
      <c r="A1" t="s">
        <v>147</v>
      </c>
      <c r="B1" s="1" t="s">
        <v>180</v>
      </c>
      <c r="C1" s="10" t="s">
        <v>150</v>
      </c>
      <c r="D1" s="10" t="s">
        <v>151</v>
      </c>
      <c r="E1" s="10" t="s">
        <v>152</v>
      </c>
      <c r="F1" s="1" t="s">
        <v>709</v>
      </c>
    </row>
    <row r="2" spans="1:6" x14ac:dyDescent="0.3">
      <c r="A2" t="s">
        <v>12</v>
      </c>
      <c r="B2">
        <v>1</v>
      </c>
      <c r="C2" s="6">
        <v>4840037</v>
      </c>
      <c r="D2" s="6">
        <v>4850858</v>
      </c>
      <c r="E2" s="6">
        <v>4860545</v>
      </c>
      <c r="F2">
        <v>4874747</v>
      </c>
    </row>
    <row r="3" spans="1:6" x14ac:dyDescent="0.3">
      <c r="A3" t="s">
        <v>11</v>
      </c>
      <c r="B3">
        <v>2</v>
      </c>
      <c r="C3" s="6">
        <v>736759</v>
      </c>
      <c r="D3" s="6">
        <v>737979</v>
      </c>
      <c r="E3" s="6">
        <v>741522</v>
      </c>
      <c r="F3">
        <v>739795</v>
      </c>
    </row>
    <row r="4" spans="1:6" x14ac:dyDescent="0.3">
      <c r="A4" t="s">
        <v>13</v>
      </c>
      <c r="B4">
        <v>3</v>
      </c>
      <c r="C4" s="6">
        <v>6706435</v>
      </c>
      <c r="D4" s="6">
        <v>6802262</v>
      </c>
      <c r="E4" s="6">
        <v>6908642</v>
      </c>
      <c r="F4">
        <v>7016270</v>
      </c>
    </row>
    <row r="5" spans="1:6" x14ac:dyDescent="0.3">
      <c r="A5" t="s">
        <v>14</v>
      </c>
      <c r="B5">
        <v>4</v>
      </c>
      <c r="C5" s="6">
        <v>2964800</v>
      </c>
      <c r="D5" s="6">
        <v>2975626</v>
      </c>
      <c r="E5" s="6">
        <v>2988231</v>
      </c>
      <c r="F5">
        <v>3004279</v>
      </c>
    </row>
    <row r="6" spans="1:6" x14ac:dyDescent="0.3">
      <c r="A6" t="s">
        <v>15</v>
      </c>
      <c r="B6">
        <v>5</v>
      </c>
      <c r="C6" s="6">
        <v>38701278</v>
      </c>
      <c r="D6" s="6">
        <v>39032444</v>
      </c>
      <c r="E6" s="6">
        <v>39296476</v>
      </c>
      <c r="F6">
        <v>39536653</v>
      </c>
    </row>
    <row r="7" spans="1:6" x14ac:dyDescent="0.3">
      <c r="A7" t="s">
        <v>16</v>
      </c>
      <c r="B7">
        <v>6</v>
      </c>
      <c r="C7" s="6">
        <v>5342311</v>
      </c>
      <c r="D7" s="6">
        <v>5440445</v>
      </c>
      <c r="E7" s="6">
        <v>5530105</v>
      </c>
      <c r="F7">
        <v>5607154</v>
      </c>
    </row>
    <row r="8" spans="1:6" x14ac:dyDescent="0.3">
      <c r="A8" t="s">
        <v>17</v>
      </c>
      <c r="B8">
        <v>7</v>
      </c>
      <c r="C8" s="6">
        <v>3600188</v>
      </c>
      <c r="D8" s="6">
        <v>3593862</v>
      </c>
      <c r="E8" s="6">
        <v>3587685</v>
      </c>
      <c r="F8">
        <v>3588184</v>
      </c>
    </row>
    <row r="9" spans="1:6" x14ac:dyDescent="0.3">
      <c r="A9" t="s">
        <v>18</v>
      </c>
      <c r="B9">
        <v>8</v>
      </c>
      <c r="C9" s="6">
        <v>934805</v>
      </c>
      <c r="D9" s="6">
        <v>944107</v>
      </c>
      <c r="E9" s="6">
        <v>952698</v>
      </c>
      <c r="F9">
        <v>961939</v>
      </c>
    </row>
    <row r="10" spans="1:6" x14ac:dyDescent="0.3">
      <c r="A10" t="s">
        <v>91</v>
      </c>
      <c r="B10">
        <v>9</v>
      </c>
      <c r="C10" s="6">
        <v>660797</v>
      </c>
      <c r="D10" s="6">
        <v>672736</v>
      </c>
      <c r="E10" s="6">
        <v>684336</v>
      </c>
      <c r="F10">
        <v>693972</v>
      </c>
    </row>
    <row r="11" spans="1:6" x14ac:dyDescent="0.3">
      <c r="A11" t="s">
        <v>19</v>
      </c>
      <c r="B11">
        <v>10</v>
      </c>
      <c r="C11" s="6">
        <v>19897747</v>
      </c>
      <c r="D11" s="6">
        <v>20268567</v>
      </c>
      <c r="E11" s="6">
        <v>20656589</v>
      </c>
      <c r="F11">
        <v>20984400</v>
      </c>
    </row>
    <row r="12" spans="1:6" x14ac:dyDescent="0.3">
      <c r="A12" t="s">
        <v>20</v>
      </c>
      <c r="B12">
        <v>11</v>
      </c>
      <c r="C12" s="6">
        <v>10083850</v>
      </c>
      <c r="D12" s="6">
        <v>10199533</v>
      </c>
      <c r="E12" s="6">
        <v>10313620</v>
      </c>
      <c r="F12">
        <v>10429379</v>
      </c>
    </row>
    <row r="13" spans="1:6" x14ac:dyDescent="0.3">
      <c r="A13" t="s">
        <v>21</v>
      </c>
      <c r="B13">
        <v>12</v>
      </c>
      <c r="C13" s="6">
        <v>1417710</v>
      </c>
      <c r="D13" s="6">
        <v>1426320</v>
      </c>
      <c r="E13" s="6">
        <v>1428683</v>
      </c>
      <c r="F13">
        <v>1427538</v>
      </c>
    </row>
    <row r="14" spans="1:6" x14ac:dyDescent="0.3">
      <c r="A14" t="s">
        <v>22</v>
      </c>
      <c r="B14">
        <v>13</v>
      </c>
      <c r="C14" s="6">
        <v>1630391</v>
      </c>
      <c r="D14" s="6">
        <v>1649324</v>
      </c>
      <c r="E14" s="6">
        <v>1680026</v>
      </c>
      <c r="F14">
        <v>1716943</v>
      </c>
    </row>
    <row r="15" spans="1:6" x14ac:dyDescent="0.3">
      <c r="A15" t="s">
        <v>23</v>
      </c>
      <c r="B15">
        <v>14</v>
      </c>
      <c r="C15" s="6">
        <v>12882438</v>
      </c>
      <c r="D15" s="6">
        <v>12862051</v>
      </c>
      <c r="E15" s="6">
        <v>12835726</v>
      </c>
      <c r="F15">
        <v>12802023</v>
      </c>
    </row>
    <row r="16" spans="1:6" x14ac:dyDescent="0.3">
      <c r="A16" t="s">
        <v>24</v>
      </c>
      <c r="B16">
        <v>15</v>
      </c>
      <c r="C16" s="6">
        <v>6593182</v>
      </c>
      <c r="D16" s="6">
        <v>6610596</v>
      </c>
      <c r="E16" s="6">
        <v>6634007</v>
      </c>
      <c r="F16">
        <v>6666818</v>
      </c>
    </row>
    <row r="17" spans="1:6" x14ac:dyDescent="0.3">
      <c r="A17" t="s">
        <v>25</v>
      </c>
      <c r="B17">
        <v>16</v>
      </c>
      <c r="C17" s="6">
        <v>3105563</v>
      </c>
      <c r="D17" s="6">
        <v>3118473</v>
      </c>
      <c r="E17" s="6">
        <v>3130869</v>
      </c>
      <c r="F17">
        <v>3145711</v>
      </c>
    </row>
    <row r="18" spans="1:6" x14ac:dyDescent="0.3">
      <c r="A18" t="s">
        <v>26</v>
      </c>
      <c r="B18">
        <v>17</v>
      </c>
      <c r="C18" s="6">
        <v>2899553</v>
      </c>
      <c r="D18" s="6">
        <v>2905789</v>
      </c>
      <c r="E18" s="6">
        <v>2907731</v>
      </c>
      <c r="F18">
        <v>2913123</v>
      </c>
    </row>
    <row r="19" spans="1:6" x14ac:dyDescent="0.3">
      <c r="A19" t="s">
        <v>27</v>
      </c>
      <c r="B19">
        <v>18</v>
      </c>
      <c r="C19" s="6">
        <v>4410415</v>
      </c>
      <c r="D19" s="6">
        <v>4422057</v>
      </c>
      <c r="E19" s="6">
        <v>4436113</v>
      </c>
      <c r="F19">
        <v>4454189</v>
      </c>
    </row>
    <row r="20" spans="1:6" x14ac:dyDescent="0.3">
      <c r="A20" t="s">
        <v>28</v>
      </c>
      <c r="B20">
        <v>19</v>
      </c>
      <c r="C20" s="6">
        <v>4648797</v>
      </c>
      <c r="D20" s="6">
        <v>4671211</v>
      </c>
      <c r="E20" s="6">
        <v>4686157</v>
      </c>
      <c r="F20">
        <v>4684333</v>
      </c>
    </row>
    <row r="21" spans="1:6" x14ac:dyDescent="0.3">
      <c r="A21" t="s">
        <v>29</v>
      </c>
      <c r="B21">
        <v>20</v>
      </c>
      <c r="C21" s="6">
        <v>1328903</v>
      </c>
      <c r="D21" s="6">
        <v>1327787</v>
      </c>
      <c r="E21" s="6">
        <v>1330232</v>
      </c>
      <c r="F21">
        <v>1335907</v>
      </c>
    </row>
    <row r="22" spans="1:6" x14ac:dyDescent="0.3">
      <c r="A22" t="s">
        <v>30</v>
      </c>
      <c r="B22">
        <v>21</v>
      </c>
      <c r="C22" s="6">
        <v>5970245</v>
      </c>
      <c r="D22" s="6">
        <v>6000561</v>
      </c>
      <c r="E22" s="6">
        <v>6024752</v>
      </c>
      <c r="F22">
        <v>6052177</v>
      </c>
    </row>
    <row r="23" spans="1:6" x14ac:dyDescent="0.3">
      <c r="A23" t="s">
        <v>31</v>
      </c>
      <c r="B23">
        <v>22</v>
      </c>
      <c r="C23" s="6">
        <v>6757925</v>
      </c>
      <c r="D23" s="6">
        <v>6794002</v>
      </c>
      <c r="E23" s="6">
        <v>6823721</v>
      </c>
      <c r="F23">
        <v>6859819</v>
      </c>
    </row>
    <row r="24" spans="1:6" x14ac:dyDescent="0.3">
      <c r="A24" t="s">
        <v>32</v>
      </c>
      <c r="B24">
        <v>23</v>
      </c>
      <c r="C24" s="6">
        <v>9914675</v>
      </c>
      <c r="D24" s="6">
        <v>9918170</v>
      </c>
      <c r="E24" s="6">
        <v>9933445</v>
      </c>
      <c r="F24">
        <v>9962311</v>
      </c>
    </row>
    <row r="25" spans="1:6" x14ac:dyDescent="0.3">
      <c r="A25" t="s">
        <v>33</v>
      </c>
      <c r="B25">
        <v>24</v>
      </c>
      <c r="C25" s="6">
        <v>5452649</v>
      </c>
      <c r="D25" s="6">
        <v>5483238</v>
      </c>
      <c r="E25" s="6">
        <v>5525050</v>
      </c>
      <c r="F25">
        <v>5576606</v>
      </c>
    </row>
    <row r="26" spans="1:6" x14ac:dyDescent="0.3">
      <c r="A26" t="s">
        <v>34</v>
      </c>
      <c r="B26">
        <v>25</v>
      </c>
      <c r="C26" s="6">
        <v>2988578</v>
      </c>
      <c r="D26" s="6">
        <v>2985297</v>
      </c>
      <c r="E26" s="6">
        <v>2985415</v>
      </c>
      <c r="F26">
        <v>2984100</v>
      </c>
    </row>
    <row r="27" spans="1:6" x14ac:dyDescent="0.3">
      <c r="A27" t="s">
        <v>35</v>
      </c>
      <c r="B27">
        <v>26</v>
      </c>
      <c r="C27" s="6">
        <v>6058014</v>
      </c>
      <c r="D27" s="6">
        <v>6072640</v>
      </c>
      <c r="E27" s="6">
        <v>6091176</v>
      </c>
      <c r="F27">
        <v>6113532</v>
      </c>
    </row>
    <row r="28" spans="1:6" x14ac:dyDescent="0.3">
      <c r="A28" t="s">
        <v>36</v>
      </c>
      <c r="B28">
        <v>27</v>
      </c>
      <c r="C28" s="6">
        <v>1019931</v>
      </c>
      <c r="D28" s="6">
        <v>1028317</v>
      </c>
      <c r="E28" s="6">
        <v>1038656</v>
      </c>
      <c r="F28">
        <v>1050493</v>
      </c>
    </row>
    <row r="29" spans="1:6" x14ac:dyDescent="0.3">
      <c r="A29" t="s">
        <v>37</v>
      </c>
      <c r="B29">
        <v>28</v>
      </c>
      <c r="C29" s="6">
        <v>1880920</v>
      </c>
      <c r="D29" s="6">
        <v>1893564</v>
      </c>
      <c r="E29" s="6">
        <v>1907603</v>
      </c>
      <c r="F29">
        <v>1920076</v>
      </c>
    </row>
    <row r="30" spans="1:6" x14ac:dyDescent="0.3">
      <c r="A30" t="s">
        <v>38</v>
      </c>
      <c r="B30">
        <v>29</v>
      </c>
      <c r="C30" s="6">
        <v>2831730</v>
      </c>
      <c r="D30" s="6">
        <v>2883057</v>
      </c>
      <c r="E30" s="6">
        <v>2939254</v>
      </c>
      <c r="F30">
        <v>2998039</v>
      </c>
    </row>
    <row r="31" spans="1:6" x14ac:dyDescent="0.3">
      <c r="A31" t="s">
        <v>39</v>
      </c>
      <c r="B31">
        <v>30</v>
      </c>
      <c r="C31" s="6">
        <v>1328684</v>
      </c>
      <c r="D31" s="6">
        <v>1330134</v>
      </c>
      <c r="E31" s="6">
        <v>1335015</v>
      </c>
      <c r="F31">
        <v>1342795</v>
      </c>
    </row>
    <row r="32" spans="1:6" x14ac:dyDescent="0.3">
      <c r="A32" t="s">
        <v>40</v>
      </c>
      <c r="B32">
        <v>31</v>
      </c>
      <c r="C32" s="6">
        <v>8943010</v>
      </c>
      <c r="D32" s="6">
        <v>8960001</v>
      </c>
      <c r="E32" s="6">
        <v>8978416</v>
      </c>
      <c r="F32">
        <v>9005644</v>
      </c>
    </row>
    <row r="33" spans="1:6" x14ac:dyDescent="0.3">
      <c r="A33" t="s">
        <v>41</v>
      </c>
      <c r="B33">
        <v>32</v>
      </c>
      <c r="C33" s="6">
        <v>2083207</v>
      </c>
      <c r="D33" s="6">
        <v>2082264</v>
      </c>
      <c r="E33" s="6">
        <v>2085432</v>
      </c>
      <c r="F33">
        <v>2088070</v>
      </c>
    </row>
    <row r="34" spans="1:6" x14ac:dyDescent="0.3">
      <c r="A34" t="s">
        <v>42</v>
      </c>
      <c r="B34">
        <v>33</v>
      </c>
      <c r="C34" s="6">
        <v>19773580</v>
      </c>
      <c r="D34" s="6">
        <v>19819347</v>
      </c>
      <c r="E34" s="6">
        <v>19836286</v>
      </c>
      <c r="F34">
        <v>19849399</v>
      </c>
    </row>
    <row r="35" spans="1:6" x14ac:dyDescent="0.3">
      <c r="A35" t="s">
        <v>43</v>
      </c>
      <c r="B35">
        <v>34</v>
      </c>
      <c r="C35" s="6">
        <v>9941160</v>
      </c>
      <c r="D35" s="6">
        <v>10041769</v>
      </c>
      <c r="E35" s="6">
        <v>10156689</v>
      </c>
      <c r="F35">
        <v>10273419</v>
      </c>
    </row>
    <row r="36" spans="1:6" x14ac:dyDescent="0.3">
      <c r="A36" t="s">
        <v>44</v>
      </c>
      <c r="B36">
        <v>35</v>
      </c>
      <c r="C36" s="6">
        <v>738658</v>
      </c>
      <c r="D36" s="6">
        <v>754859</v>
      </c>
      <c r="E36" s="6">
        <v>755548</v>
      </c>
      <c r="F36">
        <v>755393</v>
      </c>
    </row>
    <row r="37" spans="1:6" x14ac:dyDescent="0.3">
      <c r="A37" t="s">
        <v>45</v>
      </c>
      <c r="B37">
        <v>36</v>
      </c>
      <c r="C37" s="6">
        <v>11593741</v>
      </c>
      <c r="D37" s="6">
        <v>11606027</v>
      </c>
      <c r="E37" s="6">
        <v>11622554</v>
      </c>
      <c r="F37">
        <v>11658609</v>
      </c>
    </row>
    <row r="38" spans="1:6" x14ac:dyDescent="0.3">
      <c r="A38" t="s">
        <v>46</v>
      </c>
      <c r="B38">
        <v>37</v>
      </c>
      <c r="C38" s="6">
        <v>3875008</v>
      </c>
      <c r="D38" s="6">
        <v>3904353</v>
      </c>
      <c r="E38" s="6">
        <v>3921207</v>
      </c>
      <c r="F38">
        <v>3930864</v>
      </c>
    </row>
    <row r="39" spans="1:6" x14ac:dyDescent="0.3">
      <c r="A39" t="s">
        <v>47</v>
      </c>
      <c r="B39">
        <v>38</v>
      </c>
      <c r="C39" s="6">
        <v>3960673</v>
      </c>
      <c r="D39" s="6">
        <v>4016537</v>
      </c>
      <c r="E39" s="6">
        <v>4085989</v>
      </c>
      <c r="F39">
        <v>4142776</v>
      </c>
    </row>
    <row r="40" spans="1:6" x14ac:dyDescent="0.3">
      <c r="A40" t="s">
        <v>48</v>
      </c>
      <c r="B40">
        <v>39</v>
      </c>
      <c r="C40" s="6">
        <v>12790341</v>
      </c>
      <c r="D40" s="6">
        <v>12791124</v>
      </c>
      <c r="E40" s="6">
        <v>12787085</v>
      </c>
      <c r="F40">
        <v>12805537</v>
      </c>
    </row>
    <row r="41" spans="1:6" x14ac:dyDescent="0.3">
      <c r="A41" t="s">
        <v>49</v>
      </c>
      <c r="B41">
        <v>40</v>
      </c>
      <c r="C41" s="6">
        <v>1054782</v>
      </c>
      <c r="D41" s="6">
        <v>1055916</v>
      </c>
      <c r="E41" s="6">
        <v>1057566</v>
      </c>
      <c r="F41">
        <v>1059639</v>
      </c>
    </row>
    <row r="42" spans="1:6" x14ac:dyDescent="0.3">
      <c r="A42" t="s">
        <v>50</v>
      </c>
      <c r="B42">
        <v>41</v>
      </c>
      <c r="C42" s="6">
        <v>4824758</v>
      </c>
      <c r="D42" s="6">
        <v>4892423</v>
      </c>
      <c r="E42" s="6">
        <v>4959822</v>
      </c>
      <c r="F42">
        <v>5024369</v>
      </c>
    </row>
    <row r="43" spans="1:6" x14ac:dyDescent="0.3">
      <c r="A43" t="s">
        <v>51</v>
      </c>
      <c r="B43">
        <v>42</v>
      </c>
      <c r="C43" s="6">
        <v>849455</v>
      </c>
      <c r="D43" s="6">
        <v>854036</v>
      </c>
      <c r="E43" s="6">
        <v>861542</v>
      </c>
      <c r="F43">
        <v>869666</v>
      </c>
    </row>
    <row r="44" spans="1:6" x14ac:dyDescent="0.3">
      <c r="A44" t="s">
        <v>52</v>
      </c>
      <c r="B44">
        <v>43</v>
      </c>
      <c r="C44" s="6">
        <v>6540007</v>
      </c>
      <c r="D44" s="6">
        <v>6590726</v>
      </c>
      <c r="E44" s="6">
        <v>6649404</v>
      </c>
      <c r="F44">
        <v>6715984</v>
      </c>
    </row>
    <row r="45" spans="1:6" x14ac:dyDescent="0.3">
      <c r="A45" t="s">
        <v>53</v>
      </c>
      <c r="B45">
        <v>44</v>
      </c>
      <c r="C45" s="6">
        <v>26954436</v>
      </c>
      <c r="D45" s="6">
        <v>27454880</v>
      </c>
      <c r="E45" s="6">
        <v>27904862</v>
      </c>
      <c r="F45">
        <v>28304596</v>
      </c>
    </row>
    <row r="46" spans="1:6" x14ac:dyDescent="0.3">
      <c r="A46" t="s">
        <v>54</v>
      </c>
      <c r="B46">
        <v>45</v>
      </c>
      <c r="C46" s="6">
        <v>2938671</v>
      </c>
      <c r="D46" s="6">
        <v>2984917</v>
      </c>
      <c r="E46" s="6">
        <v>3044321</v>
      </c>
      <c r="F46">
        <v>3101833</v>
      </c>
    </row>
    <row r="47" spans="1:6" x14ac:dyDescent="0.3">
      <c r="A47" t="s">
        <v>55</v>
      </c>
      <c r="B47">
        <v>46</v>
      </c>
      <c r="C47" s="6">
        <v>625665</v>
      </c>
      <c r="D47" s="6">
        <v>624455</v>
      </c>
      <c r="E47" s="6">
        <v>623354</v>
      </c>
      <c r="F47">
        <v>623657</v>
      </c>
    </row>
    <row r="48" spans="1:6" x14ac:dyDescent="0.3">
      <c r="A48" t="s">
        <v>56</v>
      </c>
      <c r="B48">
        <v>47</v>
      </c>
      <c r="C48" s="6">
        <v>8316902</v>
      </c>
      <c r="D48" s="6">
        <v>8366767</v>
      </c>
      <c r="E48" s="6">
        <v>8414380</v>
      </c>
      <c r="F48">
        <v>8470020</v>
      </c>
    </row>
    <row r="49" spans="1:6" x14ac:dyDescent="0.3">
      <c r="A49" t="s">
        <v>57</v>
      </c>
      <c r="B49">
        <v>48</v>
      </c>
      <c r="C49" s="6">
        <v>7046931</v>
      </c>
      <c r="D49" s="6">
        <v>7152818</v>
      </c>
      <c r="E49" s="6">
        <v>7280934</v>
      </c>
      <c r="F49">
        <v>7405743</v>
      </c>
    </row>
    <row r="50" spans="1:6" x14ac:dyDescent="0.3">
      <c r="A50" t="s">
        <v>58</v>
      </c>
      <c r="B50">
        <v>49</v>
      </c>
      <c r="C50" s="6">
        <v>1847624</v>
      </c>
      <c r="D50" s="6">
        <v>1839767</v>
      </c>
      <c r="E50" s="6">
        <v>1828637</v>
      </c>
      <c r="F50">
        <v>1815857</v>
      </c>
    </row>
    <row r="51" spans="1:6" x14ac:dyDescent="0.3">
      <c r="A51" t="s">
        <v>59</v>
      </c>
      <c r="B51">
        <v>50</v>
      </c>
      <c r="C51" s="6">
        <v>5751272</v>
      </c>
      <c r="D51" s="6">
        <v>5759744</v>
      </c>
      <c r="E51" s="6">
        <v>5772917</v>
      </c>
      <c r="F51">
        <v>5795483</v>
      </c>
    </row>
    <row r="52" spans="1:6" x14ac:dyDescent="0.3">
      <c r="A52" t="s">
        <v>60</v>
      </c>
      <c r="B52">
        <v>51</v>
      </c>
      <c r="C52" s="6">
        <v>583334</v>
      </c>
      <c r="D52" s="6">
        <v>586102</v>
      </c>
      <c r="E52" s="6">
        <v>584910</v>
      </c>
      <c r="F52">
        <v>579315</v>
      </c>
    </row>
    <row r="53" spans="1:6" x14ac:dyDescent="0.3">
      <c r="A53" t="s">
        <v>170</v>
      </c>
      <c r="B53">
        <v>52</v>
      </c>
      <c r="C53">
        <v>3534874</v>
      </c>
      <c r="D53">
        <v>3473177</v>
      </c>
      <c r="E53">
        <v>3406520</v>
      </c>
      <c r="F53">
        <v>3337177</v>
      </c>
    </row>
    <row r="54" spans="1:6" x14ac:dyDescent="0.3">
      <c r="A54" t="s">
        <v>187</v>
      </c>
      <c r="B54">
        <v>53</v>
      </c>
    </row>
    <row r="55" spans="1:6" x14ac:dyDescent="0.3">
      <c r="A55" t="s">
        <v>186</v>
      </c>
      <c r="B55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Rating Estimation</vt:lpstr>
      <vt:lpstr>Key</vt:lpstr>
      <vt:lpstr>Priv_Workers</vt:lpstr>
      <vt:lpstr>Wage_Info</vt:lpstr>
      <vt:lpstr>Film_Workers</vt:lpstr>
      <vt:lpstr>State Pop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2018-10-29T02:42:35Z</dcterms:created>
  <dcterms:modified xsi:type="dcterms:W3CDTF">2019-02-04T17:25:18Z</dcterms:modified>
</cp:coreProperties>
</file>