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 in the Wild\2-Decision Making\Lab4-BT-Excel\"/>
    </mc:Choice>
  </mc:AlternateContent>
  <xr:revisionPtr revIDLastSave="0" documentId="13_ncr:1_{223D6097-66AD-41F9-833B-15A176E661AF}" xr6:coauthVersionLast="47" xr6:coauthVersionMax="47" xr10:uidLastSave="{00000000-0000-0000-0000-000000000000}"/>
  <bookViews>
    <workbookView xWindow="-120" yWindow="-120" windowWidth="25440" windowHeight="15390" activeTab="1" xr2:uid="{56DC7B23-590F-4E30-B993-F1A4F72C03A3}"/>
  </bookViews>
  <sheets>
    <sheet name="Hide" sheetId="1" r:id="rId1"/>
    <sheet name="Protect" sheetId="3" r:id="rId2"/>
    <sheet name="Hide OLD" sheetId="4" r:id="rId3"/>
    <sheet name="Protect 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3" l="1"/>
  <c r="O7" i="1"/>
  <c r="P7" i="1"/>
  <c r="O8" i="1"/>
  <c r="P8" i="1"/>
  <c r="P11" i="4"/>
  <c r="O11" i="4"/>
  <c r="K8" i="4"/>
  <c r="K9" i="4" s="1"/>
  <c r="L7" i="4"/>
  <c r="K7" i="4"/>
  <c r="P6" i="4"/>
  <c r="O6" i="4"/>
  <c r="P5" i="4"/>
  <c r="O5" i="4"/>
  <c r="O13" i="4" l="1"/>
  <c r="O14" i="4" s="1"/>
  <c r="O15" i="4" s="1"/>
  <c r="K11" i="4"/>
  <c r="O7" i="4" s="1"/>
  <c r="L9" i="4"/>
  <c r="O12" i="4"/>
  <c r="L11" i="3"/>
  <c r="K11" i="3"/>
  <c r="P10" i="3"/>
  <c r="O10" i="3"/>
  <c r="P9" i="3"/>
  <c r="P13" i="3" s="1"/>
  <c r="O9" i="3"/>
  <c r="O13" i="3" s="1"/>
  <c r="K12" i="3" l="1"/>
  <c r="O15" i="3" s="1"/>
  <c r="P14" i="4"/>
  <c r="P15" i="4" s="1"/>
  <c r="L11" i="4"/>
  <c r="P7" i="4" s="1"/>
  <c r="O9" i="4" s="1"/>
  <c r="O18" i="4" s="1"/>
  <c r="O17" i="4"/>
  <c r="O16" i="4"/>
  <c r="O14" i="3"/>
  <c r="O5" i="2"/>
  <c r="O10" i="4" l="1"/>
  <c r="O20" i="3"/>
  <c r="K13" i="3"/>
  <c r="K15" i="3" s="1"/>
  <c r="O11" i="3" s="1"/>
  <c r="L13" i="3"/>
  <c r="L15" i="3" s="1"/>
  <c r="P11" i="3" s="1"/>
  <c r="O6" i="2"/>
  <c r="P6" i="2"/>
  <c r="O17" i="3" l="1"/>
  <c r="P16" i="3"/>
  <c r="P17" i="3" s="1"/>
  <c r="O18" i="3"/>
  <c r="L7" i="2"/>
  <c r="K7" i="2"/>
  <c r="P5" i="2"/>
  <c r="P11" i="2" s="1"/>
  <c r="O11" i="2"/>
  <c r="O19" i="3" l="1"/>
  <c r="K8" i="2"/>
  <c r="K9" i="2" s="1"/>
  <c r="O12" i="2"/>
  <c r="K11" i="2" l="1"/>
  <c r="O7" i="2" s="1"/>
  <c r="O13" i="2"/>
  <c r="O14" i="2" s="1"/>
  <c r="L9" i="2"/>
  <c r="L11" i="2" s="1"/>
  <c r="P7" i="2" s="1"/>
  <c r="L9" i="1"/>
  <c r="K9" i="1"/>
  <c r="O10" i="2" l="1"/>
  <c r="O15" i="2"/>
  <c r="P14" i="2"/>
  <c r="P15" i="2" s="1"/>
  <c r="O9" i="2"/>
  <c r="K10" i="1"/>
  <c r="O16" i="2" l="1"/>
  <c r="O18" i="2" s="1"/>
  <c r="O17" i="2"/>
  <c r="K11" i="1"/>
  <c r="L11" i="1"/>
  <c r="K13" i="1" l="1"/>
  <c r="O9" i="1" s="1"/>
  <c r="L13" i="1"/>
  <c r="P9" i="1" s="1"/>
</calcChain>
</file>

<file path=xl/sharedStrings.xml><?xml version="1.0" encoding="utf-8"?>
<sst xmlns="http://schemas.openxmlformats.org/spreadsheetml/2006/main" count="145" uniqueCount="60">
  <si>
    <t>B</t>
  </si>
  <si>
    <t>A</t>
  </si>
  <si>
    <t>X</t>
  </si>
  <si>
    <t>Y</t>
  </si>
  <si>
    <t>C</t>
  </si>
  <si>
    <t>u</t>
  </si>
  <si>
    <t>d</t>
  </si>
  <si>
    <t>Magnitude</t>
  </si>
  <si>
    <t>Normalised</t>
  </si>
  <si>
    <t>Distance away for new point</t>
  </si>
  <si>
    <t>ab</t>
  </si>
  <si>
    <t>|ab|</t>
  </si>
  <si>
    <t>A to C</t>
  </si>
  <si>
    <t>offset on ab</t>
  </si>
  <si>
    <t>A to X</t>
  </si>
  <si>
    <t>Check</t>
  </si>
  <si>
    <t>Goto</t>
  </si>
  <si>
    <t>Start point</t>
  </si>
  <si>
    <t>End point</t>
  </si>
  <si>
    <t>mid point</t>
  </si>
  <si>
    <t>R</t>
  </si>
  <si>
    <t>Intersection point</t>
  </si>
  <si>
    <t>Our Robot at position R must move to the nearest location which protects A from B</t>
  </si>
  <si>
    <t>In other words, our Robot at R must move to the neaerst coordinates that are between A and B</t>
  </si>
  <si>
    <t>C to R</t>
  </si>
  <si>
    <t>ar</t>
  </si>
  <si>
    <t>|ar|</t>
  </si>
  <si>
    <t>X to R</t>
  </si>
  <si>
    <t>Our Robot at position R must move to a location behind B where A can’t see it</t>
  </si>
  <si>
    <t>In other words, our Robot at R must move to the neaerst coordinates in a straight line behind B from A</t>
  </si>
  <si>
    <t>Do not modify A, B or C below</t>
  </si>
  <si>
    <t>&lt;- You can change the location of R to test the algorithm</t>
  </si>
  <si>
    <t>Do not modify anything in red</t>
  </si>
  <si>
    <t>This is the length of the projection (shadow) of ar onto ab</t>
  </si>
  <si>
    <t>????</t>
  </si>
  <si>
    <t>Check closest point</t>
  </si>
  <si>
    <t>ar.ab/|ab|</t>
  </si>
  <si>
    <t>AB</t>
  </si>
  <si>
    <t>|AB|</t>
  </si>
  <si>
    <t>AR</t>
  </si>
  <si>
    <t>|AR|</t>
  </si>
  <si>
    <t>AR.AB/|AB|</t>
  </si>
  <si>
    <t>offset on AB</t>
  </si>
  <si>
    <t>Vector</t>
  </si>
  <si>
    <t>New point</t>
  </si>
  <si>
    <t>|CR|</t>
  </si>
  <si>
    <t>|XR|</t>
  </si>
  <si>
    <t>|AC|</t>
  </si>
  <si>
    <t>Robot</t>
  </si>
  <si>
    <t>Distance behind B</t>
  </si>
  <si>
    <t>In other words, our Robot at R must move to some point in a straight line behind B from A</t>
  </si>
  <si>
    <t>We need to calculate where this point C is so our Robot knows where to go</t>
  </si>
  <si>
    <t>Our Robot at position R must move to a location where it will be protecting A from B</t>
  </si>
  <si>
    <t>We could do what we did with the hide behaviour and calculate point C a little in front of where A is</t>
  </si>
  <si>
    <t>But that may not be the shortest route to a position between A and B</t>
  </si>
  <si>
    <t>So, ideally our Robot at R must move to the neaerst coordinates that are between A and B</t>
  </si>
  <si>
    <t>This is the length of the projection (shadow) of AR onto AB</t>
  </si>
  <si>
    <t>&lt;-This is where point R would be if we project it onto AB</t>
  </si>
  <si>
    <t>Check if C or X is closer</t>
  </si>
  <si>
    <t>W will only ever go to C if X is outside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</si>
</sst>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quotePrefix="1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5" borderId="0" xfId="1" applyAlignment="1">
      <alignment horizontal="center"/>
    </xf>
    <xf numFmtId="2" fontId="2" fillId="5" borderId="0" xfId="1" applyNumberFormat="1" applyAlignment="1">
      <alignment horizontal="center"/>
    </xf>
    <xf numFmtId="0" fontId="3" fillId="6" borderId="0" xfId="2" applyAlignment="1">
      <alignment horizontal="center"/>
    </xf>
    <xf numFmtId="2" fontId="3" fillId="6" borderId="0" xfId="2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/>
    <xf numFmtId="0" fontId="3" fillId="0" borderId="0" xfId="2" applyFill="1" applyAlignment="1">
      <alignment horizontal="center"/>
    </xf>
    <xf numFmtId="2" fontId="3" fillId="0" borderId="0" xfId="2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5" borderId="0" xfId="1" applyFont="1" applyAlignment="1">
      <alignment horizontal="center"/>
    </xf>
    <xf numFmtId="0" fontId="5" fillId="6" borderId="0" xfId="2" applyFon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BD320C-5428-41AE-9600-647AD8781FED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4CEC841D-3E09-44CE-8F14-473D9942B6F3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D33600A0-6EDC-4722-AA81-61F5A652F762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C-49A8-88A4-4FC9F5967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54AA83-6940-4F45-998D-FCB019B0CD2A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D70DBFB4-4176-493E-AA21-11AF3C33F3CE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1A3EBA46-609D-4E30-9759-91DD433559BD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C-49A8-88A4-4FC9F5967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BFA98A-6575-4D4E-828B-80E79CB5E23B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BA48B70B-55AE-40A6-B6C4-61FFC82071AD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A30E6AA3-0BCE-4950-81E2-D3E9348DA132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C-49A8-88A4-4FC9F5967D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0B8B24-4091-4559-9BC2-2757EBEF3E1D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1AAC032D-9C7C-40C9-BEC4-2E0B3B73DECE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B9FFA84F-F0D1-4E73-800B-8B50784B8C9E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C-49A8-88A4-4FC9F5967D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D29-4215-9303-CAEBC87FB5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(Hide!$O$7:$O$10,Hide!$O$17)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 formatCode="0.00">
                  <c:v>5.7071067811865479</c:v>
                </c:pt>
                <c:pt idx="3">
                  <c:v>4</c:v>
                </c:pt>
              </c:numCache>
            </c:numRef>
          </c:xVal>
          <c:yVal>
            <c:numRef>
              <c:f>(Hide!$P$7:$P$10,Hide!$P$17)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 formatCode="0.00">
                  <c:v>3.7071067811865475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(Hide!$N$7:$N$10,Hide!$N$17)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C-49A8-88A4-4FC9F59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D08FA2-F834-435D-9FC4-79DD9B9813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B11942-8A47-402A-88AF-2222C7932E4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3A18334-C662-456D-8A4B-EDA2695732C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95-4DDE-A318-AEC954139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81CDAB-A30D-42F3-B4C8-EA3C0D006D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AD3224-D413-48FE-9425-C47CF4AC00C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7C84171-7EEB-48DC-BA5F-C75B41F835B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95-4DDE-A318-AEC954139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0FC94C-007C-4F35-A373-03A3F6137D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E204E5-CE9E-4CD8-A681-431AFBDE64E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BCCCA9F-FB43-4317-BD83-2CB7C196F59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95-4DDE-A318-AEC954139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C98AE4-64C5-42DC-ACFD-F06DE608B9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49A9A6-38A1-43E2-AE1F-865277DAE3B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05A3139-0988-4CA6-8E7A-C489BD5D485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95-4DDE-A318-AEC9541395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0B7C2B-C26A-4E6E-84D0-884211943A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46C22D-1483-4E17-8CE6-C6F14D3503D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A892C26-0F9E-4C64-A058-398F954F39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95-4DDE-A318-AEC954139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(Protect!$O$9:$O$12,Protect!$O$17)</c:f>
              <c:numCache>
                <c:formatCode>General</c:formatCode>
                <c:ptCount val="5"/>
                <c:pt idx="0">
                  <c:v>1.5</c:v>
                </c:pt>
                <c:pt idx="1">
                  <c:v>6</c:v>
                </c:pt>
                <c:pt idx="2" formatCode="0.00">
                  <c:v>2.5</c:v>
                </c:pt>
                <c:pt idx="3">
                  <c:v>4</c:v>
                </c:pt>
                <c:pt idx="4" formatCode="0.00">
                  <c:v>4</c:v>
                </c:pt>
              </c:numCache>
            </c:numRef>
          </c:xVal>
          <c:yVal>
            <c:numRef>
              <c:f>(Protect!$P$9:$P$12,Protect!$P$17)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 formatCode="0.00">
                  <c:v>2</c:v>
                </c:pt>
                <c:pt idx="3">
                  <c:v>5</c:v>
                </c:pt>
                <c:pt idx="4" formatCode="0.00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(Protect!$N$9:$N$12,Protect!$N$17)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095-4DDE-A318-AEC95413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8B1D9C-232B-4838-A250-11B80DEE5DC2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68E97922-743B-4699-AD40-27C4804D01C6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2A674FBF-2004-427D-8783-0A6498D8DA02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FE-442F-A6BE-607489E8EC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47442F-6D2B-46C9-9648-ADA509B7847C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969BAFA6-775E-4142-9F56-84012620A7CD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063F30EC-F943-419F-8524-7B3582872D74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6FE-442F-A6BE-607489E8EC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B88874-0B83-4894-A225-B07C2F40C883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9A0C5D36-6F38-419A-BAD5-8051CB47791F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CF6FA2CD-2C73-4B8B-8744-EF3B13DD598F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6FE-442F-A6BE-607489E8EC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1606D3-5648-469D-AF92-FED9AA13162B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199A10E3-5FD6-4223-BA5E-83B7F1D1E28F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40774322-2F9D-4B96-B4B9-627B915A6783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FE-442F-A6BE-607489E8EC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230570-4B6C-4A76-8992-74BEDF32B679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D5B1BEAC-B686-4CE3-AB71-73719FE35FA7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BAADECE5-73E7-4A6B-BE75-EE74ED7802BB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FE-442F-A6BE-607489E8EC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('Hide OLD'!$O$5:$O$8,'Hide OLD'!$O$15)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 formatCode="0.00">
                  <c:v>7.6401843996644798</c:v>
                </c:pt>
                <c:pt idx="3">
                  <c:v>9</c:v>
                </c:pt>
                <c:pt idx="4" formatCode="0.00">
                  <c:v>4.8688524590163942</c:v>
                </c:pt>
              </c:numCache>
            </c:numRef>
          </c:xVal>
          <c:yVal>
            <c:numRef>
              <c:f>('Hide OLD'!$P$5:$P$8,'Hide OLD'!$P$15)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 formatCode="0.00">
                  <c:v>8.7682212795973751</c:v>
                </c:pt>
                <c:pt idx="3">
                  <c:v>2</c:v>
                </c:pt>
                <c:pt idx="4" formatCode="0.00">
                  <c:v>5.442622950819672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('Hide OLD'!$N$5:$N$8,'Hide OLD'!$N$15)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6FE-442F-A6BE-607489E8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A0FBCC-D9BF-436F-86E0-786E9022AA85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CB4B50A4-2FA5-46F6-9AB3-5699B4360658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4CEBDF06-65E0-486C-89C4-BB2FA4EF89E2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DF-423B-97E0-4B2D0A5A6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D11D03-C69B-421E-9A08-497BD06BA561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13969BAA-EF34-4584-92B7-73922E00F7A3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612881F9-CAE1-4BCF-87B8-E35417D04DA1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DF-423B-97E0-4B2D0A5A6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956173-6EDA-442F-8FD5-C57044FD6781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A5FB0D2B-8FF9-4AED-814E-4E6FA2473FA3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8443F8AE-3DD4-49FB-8D7E-107AB24EB9DC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DF-423B-97E0-4B2D0A5A6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4DD219-EBD4-4613-ADB0-86EFB63F3C13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CE022E0F-7F89-45AF-825B-424E6CEABA4D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AE5BBF1C-E897-461B-8E0F-CDFE710DA567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DF-423B-97E0-4B2D0A5A6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E89E3A-9E96-4BC0-8C80-33C28617C84E}" type="CELLRANGE">
                      <a:rPr lang="en-IE"/>
                      <a:pPr/>
                      <a:t>[CELLRANGE]</a:t>
                    </a:fld>
                    <a:r>
                      <a:rPr lang="en-IE" baseline="0"/>
                      <a:t>, </a:t>
                    </a:r>
                    <a:fld id="{E9F057E1-B855-4CD6-AFB9-837C4D6E1AE9}" type="XVALUE">
                      <a:rPr lang="en-IE" baseline="0"/>
                      <a:pPr/>
                      <a:t>[X VALUE]</a:t>
                    </a:fld>
                    <a:r>
                      <a:rPr lang="en-IE" baseline="0"/>
                      <a:t>, </a:t>
                    </a:r>
                    <a:fld id="{57E0FAD4-5F96-41B6-BFEE-696627608C59}" type="YVALUE">
                      <a:rPr lang="en-IE" baseline="0"/>
                      <a:pPr/>
                      <a:t>[Y VALUE]</a:t>
                    </a:fld>
                    <a:endParaRPr lang="en-IE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DF-423B-97E0-4B2D0A5A63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('Protect OLD'!$O$5:$O$8,'Protect OLD'!$O$15)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 formatCode="0.00">
                  <c:v>5.5</c:v>
                </c:pt>
                <c:pt idx="3">
                  <c:v>6</c:v>
                </c:pt>
                <c:pt idx="4" formatCode="0.00">
                  <c:v>4.3235294117647065</c:v>
                </c:pt>
              </c:numCache>
            </c:numRef>
          </c:xVal>
          <c:yVal>
            <c:numRef>
              <c:f>('Protect OLD'!$P$5:$P$8,'Protect OLD'!$P$15)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 formatCode="0.00">
                  <c:v>6.5</c:v>
                </c:pt>
                <c:pt idx="3">
                  <c:v>3</c:v>
                </c:pt>
                <c:pt idx="4" formatCode="0.00">
                  <c:v>5.7941176470588243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('Protect OLD'!$N$5:$N$8,'Protect OLD'!$N$15)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EDF-423B-97E0-4B2D0A5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333373</xdr:colOff>
      <xdr:row>11</xdr:row>
      <xdr:rowOff>47624</xdr:rowOff>
    </xdr:from>
    <xdr:to>
      <xdr:col>19</xdr:col>
      <xdr:colOff>209549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2E27C-922C-44E3-A0CA-44A9B02E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448228</xdr:colOff>
      <xdr:row>0</xdr:row>
      <xdr:rowOff>111816</xdr:rowOff>
    </xdr:from>
    <xdr:to>
      <xdr:col>31</xdr:col>
      <xdr:colOff>400602</xdr:colOff>
      <xdr:row>28</xdr:row>
      <xdr:rowOff>7041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DA4B-0FEF-40C2-B27A-314CE04A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552448</xdr:colOff>
      <xdr:row>13</xdr:row>
      <xdr:rowOff>76199</xdr:rowOff>
    </xdr:from>
    <xdr:to>
      <xdr:col>25</xdr:col>
      <xdr:colOff>19049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5CE2B-C8D1-4841-B952-A9BEF4952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504826</xdr:colOff>
      <xdr:row>8</xdr:row>
      <xdr:rowOff>9525</xdr:rowOff>
    </xdr:from>
    <xdr:to>
      <xdr:col>30</xdr:col>
      <xdr:colOff>552450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5CADA-C7CA-4BC4-9070-34BC39415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E368-21E2-45D7-B375-E343DCEC543F}">
  <dimension ref="A1:U22"/>
  <sheetViews>
    <sheetView workbookViewId="0">
      <selection activeCell="A5" sqref="A5"/>
    </sheetView>
  </sheetViews>
  <sheetFormatPr defaultRowHeight="15" x14ac:dyDescent="0.25"/>
  <cols>
    <col min="1" max="9" width="3.28515625" style="1" customWidth="1"/>
    <col min="10" max="10" width="10.42578125" style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9" t="s">
        <v>28</v>
      </c>
    </row>
    <row r="2" spans="1:17" x14ac:dyDescent="0.25">
      <c r="A2" s="9" t="s">
        <v>50</v>
      </c>
    </row>
    <row r="3" spans="1:17" x14ac:dyDescent="0.25">
      <c r="A3" s="9" t="s">
        <v>51</v>
      </c>
    </row>
    <row r="4" spans="1:17" x14ac:dyDescent="0.25">
      <c r="A4" s="9" t="s">
        <v>32</v>
      </c>
    </row>
    <row r="6" spans="1:17" x14ac:dyDescent="0.25">
      <c r="K6" s="6" t="s">
        <v>2</v>
      </c>
      <c r="L6" s="6" t="s">
        <v>3</v>
      </c>
      <c r="N6" t="s">
        <v>30</v>
      </c>
    </row>
    <row r="7" spans="1:17" x14ac:dyDescent="0.25">
      <c r="I7" s="8" t="s">
        <v>17</v>
      </c>
      <c r="J7" s="23" t="s">
        <v>1</v>
      </c>
      <c r="K7" s="6">
        <v>3</v>
      </c>
      <c r="L7" s="6">
        <v>1</v>
      </c>
      <c r="N7" s="24" t="s">
        <v>1</v>
      </c>
      <c r="O7" s="10">
        <f>K7</f>
        <v>3</v>
      </c>
      <c r="P7" s="10">
        <f>L7</f>
        <v>1</v>
      </c>
    </row>
    <row r="8" spans="1:17" x14ac:dyDescent="0.25">
      <c r="I8" s="8" t="s">
        <v>18</v>
      </c>
      <c r="J8" s="23" t="s">
        <v>0</v>
      </c>
      <c r="K8" s="6">
        <v>5</v>
      </c>
      <c r="L8" s="6">
        <v>3</v>
      </c>
      <c r="N8" s="24" t="s">
        <v>0</v>
      </c>
      <c r="O8" s="10">
        <f>K8</f>
        <v>5</v>
      </c>
      <c r="P8" s="10">
        <f>L8</f>
        <v>3</v>
      </c>
    </row>
    <row r="9" spans="1:17" x14ac:dyDescent="0.25">
      <c r="I9" s="8" t="s">
        <v>43</v>
      </c>
      <c r="J9" s="17" t="s">
        <v>10</v>
      </c>
      <c r="K9" s="18">
        <f>K8-K7</f>
        <v>2</v>
      </c>
      <c r="L9" s="18">
        <f>L8-L7</f>
        <v>2</v>
      </c>
      <c r="M9" s="3"/>
      <c r="N9" s="24" t="s">
        <v>4</v>
      </c>
      <c r="O9" s="11">
        <f>K13</f>
        <v>5.7071067811865479</v>
      </c>
      <c r="P9" s="11">
        <f>L13</f>
        <v>3.7071067811865475</v>
      </c>
    </row>
    <row r="10" spans="1:17" x14ac:dyDescent="0.25">
      <c r="I10" s="8" t="s">
        <v>7</v>
      </c>
      <c r="J10" s="17" t="s">
        <v>11</v>
      </c>
      <c r="K10" s="19">
        <f>SQRT(K9*K9+L9*L9)</f>
        <v>2.8284271247461903</v>
      </c>
      <c r="L10" s="20"/>
      <c r="M10" s="8" t="s">
        <v>48</v>
      </c>
      <c r="N10" s="23" t="s">
        <v>20</v>
      </c>
      <c r="O10" s="6">
        <v>4</v>
      </c>
      <c r="P10" s="6">
        <v>6</v>
      </c>
      <c r="Q10" t="s">
        <v>31</v>
      </c>
    </row>
    <row r="11" spans="1:17" x14ac:dyDescent="0.25">
      <c r="I11" s="8" t="s">
        <v>8</v>
      </c>
      <c r="J11" s="17" t="s">
        <v>5</v>
      </c>
      <c r="K11" s="20">
        <f>K9/K10</f>
        <v>0.70710678118654746</v>
      </c>
      <c r="L11" s="20">
        <f>L9/K10</f>
        <v>0.70710678118654746</v>
      </c>
      <c r="N11" s="1"/>
      <c r="O11" s="4"/>
      <c r="P11" s="1"/>
    </row>
    <row r="12" spans="1:17" x14ac:dyDescent="0.25">
      <c r="I12" s="8" t="s">
        <v>49</v>
      </c>
      <c r="J12" s="6" t="s">
        <v>6</v>
      </c>
      <c r="K12" s="6">
        <v>1</v>
      </c>
      <c r="L12" s="6"/>
      <c r="N12" s="1"/>
      <c r="O12" s="4"/>
      <c r="P12" s="1"/>
    </row>
    <row r="13" spans="1:17" x14ac:dyDescent="0.25">
      <c r="I13" s="8" t="s">
        <v>44</v>
      </c>
      <c r="J13" s="18" t="s">
        <v>4</v>
      </c>
      <c r="K13" s="20">
        <f>K8+K11*K12</f>
        <v>5.7071067811865479</v>
      </c>
      <c r="L13" s="20">
        <f>L8+L11*K12</f>
        <v>3.7071067811865475</v>
      </c>
      <c r="N13" s="1"/>
      <c r="O13" s="1"/>
      <c r="P13" s="1"/>
    </row>
    <row r="14" spans="1:17" x14ac:dyDescent="0.25">
      <c r="N14" s="1"/>
      <c r="O14" s="4"/>
    </row>
    <row r="15" spans="1:17" x14ac:dyDescent="0.25">
      <c r="N15" s="16"/>
      <c r="O15" s="4"/>
    </row>
    <row r="16" spans="1:17" x14ac:dyDescent="0.25">
      <c r="K16" s="1"/>
      <c r="L16" s="1"/>
      <c r="M16" s="1"/>
      <c r="N16" s="1"/>
      <c r="O16" s="4"/>
      <c r="P16" s="4"/>
    </row>
    <row r="17" spans="11:16" x14ac:dyDescent="0.25">
      <c r="K17" s="1"/>
      <c r="L17" s="1"/>
      <c r="M17" s="8"/>
      <c r="N17" s="21"/>
      <c r="O17" s="22"/>
      <c r="P17" s="22"/>
    </row>
    <row r="18" spans="11:16" x14ac:dyDescent="0.25">
      <c r="K18" s="1"/>
      <c r="L18" s="1"/>
      <c r="M18" s="1"/>
      <c r="N18" s="1"/>
      <c r="O18" s="4"/>
    </row>
    <row r="19" spans="11:16" x14ac:dyDescent="0.25">
      <c r="K19" s="1"/>
      <c r="L19" s="1"/>
      <c r="M19" s="1"/>
      <c r="N19" s="1"/>
      <c r="O19" s="4"/>
    </row>
    <row r="20" spans="11:16" x14ac:dyDescent="0.25">
      <c r="K20" s="1"/>
      <c r="L20" s="1"/>
      <c r="M20" s="1"/>
      <c r="N20" s="1"/>
      <c r="O20" s="1"/>
    </row>
    <row r="21" spans="11:16" x14ac:dyDescent="0.25">
      <c r="N21" s="1"/>
      <c r="O21" s="1"/>
    </row>
    <row r="22" spans="11:16" x14ac:dyDescent="0.25">
      <c r="N22" s="1"/>
      <c r="O2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DD6-9DB9-4330-B473-8E9FCFE6A7A8}">
  <dimension ref="A1:U22"/>
  <sheetViews>
    <sheetView tabSelected="1" zoomScale="115" zoomScaleNormal="115" workbookViewId="0">
      <selection activeCell="O16" sqref="O16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9" t="s">
        <v>52</v>
      </c>
    </row>
    <row r="2" spans="1:17" x14ac:dyDescent="0.25">
      <c r="A2" s="9" t="s">
        <v>51</v>
      </c>
    </row>
    <row r="3" spans="1:17" x14ac:dyDescent="0.25">
      <c r="A3" s="9" t="s">
        <v>53</v>
      </c>
    </row>
    <row r="4" spans="1:17" x14ac:dyDescent="0.25">
      <c r="A4" s="9" t="s">
        <v>54</v>
      </c>
    </row>
    <row r="5" spans="1:17" x14ac:dyDescent="0.25">
      <c r="A5" s="9" t="s">
        <v>55</v>
      </c>
    </row>
    <row r="6" spans="1:17" x14ac:dyDescent="0.25">
      <c r="A6" s="9" t="s">
        <v>32</v>
      </c>
    </row>
    <row r="7" spans="1:17" x14ac:dyDescent="0.25">
      <c r="A7" s="9"/>
    </row>
    <row r="8" spans="1:17" x14ac:dyDescent="0.25">
      <c r="K8" s="6" t="s">
        <v>2</v>
      </c>
      <c r="L8" s="6" t="s">
        <v>3</v>
      </c>
      <c r="N8" t="s">
        <v>30</v>
      </c>
    </row>
    <row r="9" spans="1:17" x14ac:dyDescent="0.25">
      <c r="I9" s="8" t="s">
        <v>17</v>
      </c>
      <c r="J9" s="23" t="s">
        <v>1</v>
      </c>
      <c r="K9" s="6">
        <v>1.5</v>
      </c>
      <c r="L9" s="6">
        <v>2</v>
      </c>
      <c r="N9" s="24" t="s">
        <v>1</v>
      </c>
      <c r="O9" s="10">
        <f>K9</f>
        <v>1.5</v>
      </c>
      <c r="P9" s="10">
        <f>L9</f>
        <v>2</v>
      </c>
    </row>
    <row r="10" spans="1:17" x14ac:dyDescent="0.25">
      <c r="I10" s="8" t="s">
        <v>18</v>
      </c>
      <c r="J10" s="23" t="s">
        <v>0</v>
      </c>
      <c r="K10" s="6">
        <v>6</v>
      </c>
      <c r="L10" s="6">
        <v>2</v>
      </c>
      <c r="N10" s="24" t="s">
        <v>0</v>
      </c>
      <c r="O10" s="10">
        <f>K10</f>
        <v>6</v>
      </c>
      <c r="P10" s="10">
        <f>L10</f>
        <v>2</v>
      </c>
    </row>
    <row r="11" spans="1:17" x14ac:dyDescent="0.25">
      <c r="I11" s="8" t="s">
        <v>43</v>
      </c>
      <c r="J11" s="10" t="s">
        <v>37</v>
      </c>
      <c r="K11" s="10">
        <f>K10-K9</f>
        <v>4.5</v>
      </c>
      <c r="L11" s="10">
        <f>L10-L9</f>
        <v>0</v>
      </c>
      <c r="M11" s="3"/>
      <c r="N11" s="24" t="s">
        <v>4</v>
      </c>
      <c r="O11" s="11">
        <f>K15</f>
        <v>2.5</v>
      </c>
      <c r="P11" s="11">
        <f>L15</f>
        <v>2</v>
      </c>
    </row>
    <row r="12" spans="1:17" x14ac:dyDescent="0.25">
      <c r="I12" s="8" t="s">
        <v>7</v>
      </c>
      <c r="J12" s="10" t="s">
        <v>38</v>
      </c>
      <c r="K12" s="11">
        <f>SQRT(K11*K11+L11*L11)</f>
        <v>4.5</v>
      </c>
      <c r="L12" s="10"/>
      <c r="M12" s="8" t="s">
        <v>48</v>
      </c>
      <c r="N12" s="23" t="s">
        <v>20</v>
      </c>
      <c r="O12" s="6">
        <v>4</v>
      </c>
      <c r="P12" s="6">
        <v>5</v>
      </c>
      <c r="Q12" t="s">
        <v>31</v>
      </c>
    </row>
    <row r="13" spans="1:17" x14ac:dyDescent="0.25">
      <c r="I13" s="8" t="s">
        <v>8</v>
      </c>
      <c r="J13" s="10" t="s">
        <v>5</v>
      </c>
      <c r="K13" s="10">
        <f>K11/K12</f>
        <v>1</v>
      </c>
      <c r="L13" s="10">
        <f>L11/K12</f>
        <v>0</v>
      </c>
      <c r="N13" s="10" t="s">
        <v>39</v>
      </c>
      <c r="O13" s="15">
        <f>O12-O9</f>
        <v>2.5</v>
      </c>
      <c r="P13" s="15">
        <f>P12-P9</f>
        <v>3</v>
      </c>
    </row>
    <row r="14" spans="1:17" x14ac:dyDescent="0.25">
      <c r="I14" s="8" t="s">
        <v>9</v>
      </c>
      <c r="J14" s="6" t="s">
        <v>6</v>
      </c>
      <c r="K14" s="6">
        <v>1</v>
      </c>
      <c r="N14" s="10" t="s">
        <v>40</v>
      </c>
      <c r="O14" s="14">
        <f>SQRT(O13*O13+P13*P13)</f>
        <v>3.905124837953327</v>
      </c>
    </row>
    <row r="15" spans="1:17" x14ac:dyDescent="0.25">
      <c r="I15" s="8" t="s">
        <v>44</v>
      </c>
      <c r="J15" s="24" t="s">
        <v>4</v>
      </c>
      <c r="K15" s="20">
        <f>K9+K13*K14</f>
        <v>2.5</v>
      </c>
      <c r="L15" s="20">
        <f>L9+L13*K14</f>
        <v>2</v>
      </c>
      <c r="N15" s="10" t="s">
        <v>41</v>
      </c>
      <c r="O15" s="5">
        <f>(O13*K11+P13*L11)/K12</f>
        <v>2.5</v>
      </c>
      <c r="P15" t="s">
        <v>56</v>
      </c>
    </row>
    <row r="16" spans="1:17" x14ac:dyDescent="0.25">
      <c r="M16" s="1"/>
      <c r="N16" s="10" t="s">
        <v>42</v>
      </c>
      <c r="O16" s="14">
        <f>K13*O15</f>
        <v>2.5</v>
      </c>
      <c r="P16" s="14">
        <f>L13*O15</f>
        <v>0</v>
      </c>
    </row>
    <row r="17" spans="11:17" x14ac:dyDescent="0.25">
      <c r="M17" s="8" t="s">
        <v>21</v>
      </c>
      <c r="N17" s="25" t="s">
        <v>2</v>
      </c>
      <c r="O17" s="13">
        <f>K9+O16</f>
        <v>4</v>
      </c>
      <c r="P17" s="13">
        <f>L9+P16</f>
        <v>2</v>
      </c>
      <c r="Q17" t="s">
        <v>57</v>
      </c>
    </row>
    <row r="18" spans="11:17" x14ac:dyDescent="0.25">
      <c r="K18" s="1"/>
      <c r="L18" s="1"/>
      <c r="M18" s="8" t="s">
        <v>58</v>
      </c>
      <c r="N18" s="10" t="s">
        <v>45</v>
      </c>
      <c r="O18" s="5">
        <f>SQRT(POWER(O12-O11,2)+POWER(P12-P11,2))</f>
        <v>3.3541019662496847</v>
      </c>
    </row>
    <row r="19" spans="11:17" x14ac:dyDescent="0.25">
      <c r="K19" s="1"/>
      <c r="L19" s="1"/>
      <c r="M19" s="1"/>
      <c r="N19" s="10" t="s">
        <v>46</v>
      </c>
      <c r="O19" s="14">
        <f>SQRT(POWER(O17-O12,2)+POWER(P17-P12,2))</f>
        <v>3</v>
      </c>
    </row>
    <row r="20" spans="11:17" x14ac:dyDescent="0.25">
      <c r="K20" s="1"/>
      <c r="L20" s="1"/>
      <c r="M20" s="1"/>
      <c r="N20" s="2" t="s">
        <v>16</v>
      </c>
      <c r="O20" s="7" t="str">
        <f>IF(O15&lt;=0,"C",IF(O15&gt;=K12,"C","X"))</f>
        <v>X</v>
      </c>
      <c r="P20" t="s">
        <v>59</v>
      </c>
    </row>
    <row r="21" spans="11:17" x14ac:dyDescent="0.25">
      <c r="K21" s="1"/>
      <c r="L21" s="1"/>
      <c r="N21" s="1"/>
      <c r="O21" s="1"/>
    </row>
    <row r="22" spans="11:17" x14ac:dyDescent="0.25">
      <c r="K22" s="1"/>
      <c r="L22" s="1"/>
      <c r="N22" s="1"/>
      <c r="O22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AA00-BC94-443F-8E05-303973E3D4CA}">
  <dimension ref="A1:U20"/>
  <sheetViews>
    <sheetView workbookViewId="0">
      <selection activeCell="K5" sqref="K5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9" t="s">
        <v>28</v>
      </c>
    </row>
    <row r="2" spans="1:17" x14ac:dyDescent="0.25">
      <c r="A2" s="9" t="s">
        <v>29</v>
      </c>
    </row>
    <row r="3" spans="1:17" x14ac:dyDescent="0.25">
      <c r="A3" s="9" t="s">
        <v>32</v>
      </c>
    </row>
    <row r="4" spans="1:17" x14ac:dyDescent="0.25">
      <c r="K4" s="6" t="s">
        <v>2</v>
      </c>
      <c r="L4" s="6" t="s">
        <v>3</v>
      </c>
      <c r="N4" t="s">
        <v>30</v>
      </c>
    </row>
    <row r="5" spans="1:17" x14ac:dyDescent="0.25">
      <c r="I5" s="8" t="s">
        <v>17</v>
      </c>
      <c r="J5" s="6" t="s">
        <v>1</v>
      </c>
      <c r="K5" s="6">
        <v>2</v>
      </c>
      <c r="L5" s="6">
        <v>2</v>
      </c>
      <c r="N5" s="10" t="s">
        <v>1</v>
      </c>
      <c r="O5" s="10">
        <f>K5</f>
        <v>2</v>
      </c>
      <c r="P5" s="10">
        <f>L5</f>
        <v>2</v>
      </c>
    </row>
    <row r="6" spans="1:17" x14ac:dyDescent="0.25">
      <c r="I6" s="8" t="s">
        <v>18</v>
      </c>
      <c r="J6" s="6" t="s">
        <v>0</v>
      </c>
      <c r="K6" s="6">
        <v>7</v>
      </c>
      <c r="L6" s="6">
        <v>8</v>
      </c>
      <c r="N6" s="10" t="s">
        <v>0</v>
      </c>
      <c r="O6" s="10">
        <f>K6</f>
        <v>7</v>
      </c>
      <c r="P6" s="10">
        <f>L6</f>
        <v>8</v>
      </c>
    </row>
    <row r="7" spans="1:17" x14ac:dyDescent="0.25">
      <c r="I7" s="8" t="s">
        <v>43</v>
      </c>
      <c r="J7" s="17" t="s">
        <v>10</v>
      </c>
      <c r="K7" s="18">
        <f>K6-K5</f>
        <v>5</v>
      </c>
      <c r="L7" s="18">
        <f>L6-L5</f>
        <v>6</v>
      </c>
      <c r="M7" s="3"/>
      <c r="N7" s="10" t="s">
        <v>4</v>
      </c>
      <c r="O7" s="11">
        <f>K11</f>
        <v>7.6401843996644798</v>
      </c>
      <c r="P7" s="11">
        <f>L11</f>
        <v>8.7682212795973751</v>
      </c>
    </row>
    <row r="8" spans="1:17" x14ac:dyDescent="0.25">
      <c r="I8" s="8" t="s">
        <v>7</v>
      </c>
      <c r="J8" s="17" t="s">
        <v>11</v>
      </c>
      <c r="K8" s="19">
        <f>SQRT(K7*K7+L7*L7)</f>
        <v>7.810249675906654</v>
      </c>
      <c r="L8" s="20"/>
      <c r="N8" s="6" t="s">
        <v>20</v>
      </c>
      <c r="O8" s="6">
        <v>9</v>
      </c>
      <c r="P8" s="6">
        <v>2</v>
      </c>
      <c r="Q8" t="s">
        <v>31</v>
      </c>
    </row>
    <row r="9" spans="1:17" x14ac:dyDescent="0.25">
      <c r="I9" s="8" t="s">
        <v>8</v>
      </c>
      <c r="J9" s="17" t="s">
        <v>5</v>
      </c>
      <c r="K9" s="20">
        <f>K7/K8</f>
        <v>0.64018439966447993</v>
      </c>
      <c r="L9" s="20">
        <f>L7/K8</f>
        <v>0.76822127959737585</v>
      </c>
      <c r="N9" s="1" t="s">
        <v>47</v>
      </c>
      <c r="O9" s="5">
        <f>SQRT(POWER(O7-O5,2)+POWER(P7-P5,2))</f>
        <v>8.810249675906654</v>
      </c>
      <c r="P9" s="1"/>
    </row>
    <row r="10" spans="1:17" x14ac:dyDescent="0.25">
      <c r="I10" s="8" t="s">
        <v>9</v>
      </c>
      <c r="J10" s="6" t="s">
        <v>6</v>
      </c>
      <c r="K10" s="6">
        <v>1</v>
      </c>
      <c r="L10" s="6"/>
      <c r="N10" s="1" t="s">
        <v>45</v>
      </c>
      <c r="O10" s="4">
        <f>SQRT(POWER(O8-O7,2)+POWER(P8-P7,2))</f>
        <v>6.9034714279491718</v>
      </c>
      <c r="P10" s="1"/>
    </row>
    <row r="11" spans="1:17" x14ac:dyDescent="0.25">
      <c r="I11" s="8" t="s">
        <v>44</v>
      </c>
      <c r="J11" s="17" t="s">
        <v>4</v>
      </c>
      <c r="K11" s="20">
        <f>K6+K9*K10</f>
        <v>7.6401843996644798</v>
      </c>
      <c r="L11" s="20">
        <f>L6+L9*K10</f>
        <v>8.7682212795973751</v>
      </c>
      <c r="N11" s="1" t="s">
        <v>39</v>
      </c>
      <c r="O11" s="1">
        <f>O8-O5</f>
        <v>7</v>
      </c>
      <c r="P11" s="1">
        <f>P8-P5</f>
        <v>0</v>
      </c>
    </row>
    <row r="12" spans="1:17" x14ac:dyDescent="0.25">
      <c r="N12" s="1" t="s">
        <v>40</v>
      </c>
      <c r="O12" s="4">
        <f>SQRT(O11*O11+P11*P11)</f>
        <v>7</v>
      </c>
    </row>
    <row r="13" spans="1:17" x14ac:dyDescent="0.25">
      <c r="N13" s="10" t="s">
        <v>41</v>
      </c>
      <c r="O13" s="5">
        <f>(O11*K7+P11*L7)/K8</f>
        <v>4.4812907976513596</v>
      </c>
      <c r="P13" t="s">
        <v>33</v>
      </c>
    </row>
    <row r="14" spans="1:17" x14ac:dyDescent="0.25">
      <c r="K14" s="1"/>
      <c r="L14" s="1"/>
      <c r="M14" s="1"/>
      <c r="N14" s="1" t="s">
        <v>42</v>
      </c>
      <c r="O14" s="4">
        <f>K9*O13</f>
        <v>2.8688524590163942</v>
      </c>
      <c r="P14" s="4">
        <f>L9*O13</f>
        <v>3.4426229508196724</v>
      </c>
    </row>
    <row r="15" spans="1:17" x14ac:dyDescent="0.25">
      <c r="K15" s="1"/>
      <c r="L15" s="1"/>
      <c r="M15" s="8" t="s">
        <v>21</v>
      </c>
      <c r="N15" s="12" t="s">
        <v>2</v>
      </c>
      <c r="O15" s="13">
        <f>K5+O14</f>
        <v>4.8688524590163942</v>
      </c>
      <c r="P15" s="13">
        <f>L5+P14</f>
        <v>5.442622950819672</v>
      </c>
    </row>
    <row r="16" spans="1:17" x14ac:dyDescent="0.25">
      <c r="K16" s="1"/>
      <c r="L16" s="1"/>
      <c r="M16" s="1" t="s">
        <v>15</v>
      </c>
      <c r="N16" s="1" t="s">
        <v>14</v>
      </c>
      <c r="O16" s="5">
        <f>SQRT(POWER(O15-O5,2)+POWER(P15-P5,2))</f>
        <v>4.4812907976513596</v>
      </c>
    </row>
    <row r="17" spans="11:15" x14ac:dyDescent="0.25">
      <c r="K17" s="1"/>
      <c r="L17" s="1"/>
      <c r="M17" s="1"/>
      <c r="N17" s="1" t="s">
        <v>27</v>
      </c>
      <c r="O17" s="4">
        <f>SQRT(POWER(O15-O8,2)+POWER(P15-P8,2))</f>
        <v>5.37754895718163</v>
      </c>
    </row>
    <row r="18" spans="11:15" x14ac:dyDescent="0.25">
      <c r="K18" s="1"/>
      <c r="L18" s="1"/>
      <c r="M18" s="1"/>
      <c r="N18" s="1" t="s">
        <v>16</v>
      </c>
      <c r="O18" s="7" t="str">
        <f>IF(O13&lt;O9,"C","X")</f>
        <v>C</v>
      </c>
    </row>
    <row r="19" spans="11:15" x14ac:dyDescent="0.25">
      <c r="N19" s="1"/>
      <c r="O19" s="1"/>
    </row>
    <row r="20" spans="11:15" x14ac:dyDescent="0.25">
      <c r="N20" s="1"/>
      <c r="O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8ADC-B3C1-44D1-8FD7-F61AE2A1415D}">
  <dimension ref="A1:U20"/>
  <sheetViews>
    <sheetView workbookViewId="0">
      <selection activeCell="N13" sqref="N13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9" t="s">
        <v>22</v>
      </c>
    </row>
    <row r="2" spans="1:17" x14ac:dyDescent="0.25">
      <c r="A2" s="9" t="s">
        <v>23</v>
      </c>
    </row>
    <row r="3" spans="1:17" x14ac:dyDescent="0.25">
      <c r="A3" s="9" t="s">
        <v>32</v>
      </c>
    </row>
    <row r="4" spans="1:17" x14ac:dyDescent="0.25">
      <c r="K4" s="6" t="s">
        <v>2</v>
      </c>
      <c r="L4" s="6" t="s">
        <v>3</v>
      </c>
      <c r="N4" t="s">
        <v>30</v>
      </c>
    </row>
    <row r="5" spans="1:17" x14ac:dyDescent="0.25">
      <c r="I5" s="8" t="s">
        <v>17</v>
      </c>
      <c r="J5" s="6" t="s">
        <v>1</v>
      </c>
      <c r="K5" s="6">
        <v>8</v>
      </c>
      <c r="L5" s="6">
        <v>8</v>
      </c>
      <c r="N5" s="10" t="s">
        <v>1</v>
      </c>
      <c r="O5" s="10">
        <f>K5</f>
        <v>8</v>
      </c>
      <c r="P5" s="10">
        <f>L5</f>
        <v>8</v>
      </c>
    </row>
    <row r="6" spans="1:17" x14ac:dyDescent="0.25">
      <c r="I6" s="8" t="s">
        <v>18</v>
      </c>
      <c r="J6" s="6" t="s">
        <v>0</v>
      </c>
      <c r="K6" s="6">
        <v>3</v>
      </c>
      <c r="L6" s="6">
        <v>5</v>
      </c>
      <c r="N6" s="10" t="s">
        <v>0</v>
      </c>
      <c r="O6" s="10">
        <f>K6</f>
        <v>3</v>
      </c>
      <c r="P6" s="10">
        <f>L6</f>
        <v>5</v>
      </c>
    </row>
    <row r="7" spans="1:17" x14ac:dyDescent="0.25">
      <c r="J7" s="10" t="s">
        <v>10</v>
      </c>
      <c r="K7" s="10">
        <f>K6-K5</f>
        <v>-5</v>
      </c>
      <c r="L7" s="10">
        <f>L6-L5</f>
        <v>-3</v>
      </c>
      <c r="M7" s="3"/>
      <c r="N7" s="10" t="s">
        <v>4</v>
      </c>
      <c r="O7" s="11">
        <f>K11</f>
        <v>5.5</v>
      </c>
      <c r="P7" s="11">
        <f>L11</f>
        <v>6.5</v>
      </c>
    </row>
    <row r="8" spans="1:17" x14ac:dyDescent="0.25">
      <c r="E8" s="1" t="s">
        <v>7</v>
      </c>
      <c r="J8" s="10" t="s">
        <v>11</v>
      </c>
      <c r="K8" s="11">
        <f>SQRT(K7*K7+L7*L7)</f>
        <v>5.8309518948453007</v>
      </c>
      <c r="L8" s="10"/>
      <c r="N8" s="6" t="s">
        <v>20</v>
      </c>
      <c r="O8" s="6">
        <v>6</v>
      </c>
      <c r="P8" s="6">
        <v>3</v>
      </c>
      <c r="Q8" t="s">
        <v>31</v>
      </c>
    </row>
    <row r="9" spans="1:17" x14ac:dyDescent="0.25">
      <c r="E9" s="1" t="s">
        <v>8</v>
      </c>
      <c r="J9" s="10" t="s">
        <v>5</v>
      </c>
      <c r="K9" s="10">
        <f>K7/K8</f>
        <v>-0.8574929257125441</v>
      </c>
      <c r="L9" s="10">
        <f>L7/K8</f>
        <v>-0.51449575542752646</v>
      </c>
      <c r="N9" s="10" t="s">
        <v>12</v>
      </c>
      <c r="O9" s="5">
        <f>SQRT(POWER(O7-O5,2)+POWER(P7-P5,2))</f>
        <v>2.9154759474226504</v>
      </c>
      <c r="P9" s="1"/>
    </row>
    <row r="10" spans="1:17" x14ac:dyDescent="0.25">
      <c r="E10" s="1" t="s">
        <v>9</v>
      </c>
      <c r="J10" s="6" t="s">
        <v>6</v>
      </c>
      <c r="K10" s="6">
        <v>1</v>
      </c>
      <c r="N10" s="10" t="s">
        <v>24</v>
      </c>
      <c r="O10" s="14">
        <f>SQRT(POWER(O8-O7,2)+POWER(P8-P7,2))</f>
        <v>3.5355339059327378</v>
      </c>
      <c r="P10" s="1"/>
    </row>
    <row r="11" spans="1:17" x14ac:dyDescent="0.25">
      <c r="I11" s="8" t="s">
        <v>19</v>
      </c>
      <c r="J11" s="10" t="s">
        <v>4</v>
      </c>
      <c r="K11" s="10">
        <f>K5+K9*(K8/2)</f>
        <v>5.5</v>
      </c>
      <c r="L11" s="10">
        <f>L5+L9*(K8/2)</f>
        <v>6.5</v>
      </c>
      <c r="N11" s="10" t="s">
        <v>25</v>
      </c>
      <c r="O11" s="15">
        <f>O8-O5</f>
        <v>-2</v>
      </c>
      <c r="P11" s="15">
        <f>P8-P5</f>
        <v>-5</v>
      </c>
    </row>
    <row r="12" spans="1:17" x14ac:dyDescent="0.25">
      <c r="N12" s="10" t="s">
        <v>26</v>
      </c>
      <c r="O12" s="14">
        <f>SQRT(O11*O11+P11*P11)</f>
        <v>5.3851648071345037</v>
      </c>
    </row>
    <row r="13" spans="1:17" x14ac:dyDescent="0.25">
      <c r="N13" s="10" t="s">
        <v>36</v>
      </c>
      <c r="O13" s="5">
        <f>(O11*K7+P11*L7)/K8</f>
        <v>4.2874646285627209</v>
      </c>
      <c r="P13" t="s">
        <v>33</v>
      </c>
    </row>
    <row r="14" spans="1:17" x14ac:dyDescent="0.25">
      <c r="K14" s="1"/>
      <c r="L14" s="1"/>
      <c r="M14" s="1"/>
      <c r="N14" s="10" t="s">
        <v>13</v>
      </c>
      <c r="O14" s="14">
        <f>K9*O13</f>
        <v>-3.6764705882352939</v>
      </c>
      <c r="P14" s="14">
        <f>L9*O13</f>
        <v>-2.2058823529411762</v>
      </c>
    </row>
    <row r="15" spans="1:17" x14ac:dyDescent="0.25">
      <c r="K15" s="1"/>
      <c r="L15" s="1"/>
      <c r="M15" s="8" t="s">
        <v>21</v>
      </c>
      <c r="N15" s="12" t="s">
        <v>2</v>
      </c>
      <c r="O15" s="13">
        <f>K5+O14</f>
        <v>4.3235294117647065</v>
      </c>
      <c r="P15" s="13">
        <f>L5+P14</f>
        <v>5.7941176470588243</v>
      </c>
    </row>
    <row r="16" spans="1:17" x14ac:dyDescent="0.25">
      <c r="K16" s="1"/>
      <c r="L16" s="1"/>
      <c r="M16" s="8" t="s">
        <v>35</v>
      </c>
      <c r="N16" s="10" t="s">
        <v>24</v>
      </c>
      <c r="O16" s="5">
        <f>SQRT(POWER(O15-O7,2)+POWER(P15-P7,2))</f>
        <v>1.3719886811400699</v>
      </c>
      <c r="P16" t="s">
        <v>34</v>
      </c>
    </row>
    <row r="17" spans="11:15" x14ac:dyDescent="0.25">
      <c r="K17" s="1"/>
      <c r="L17" s="1"/>
      <c r="M17" s="1"/>
      <c r="N17" s="10" t="s">
        <v>27</v>
      </c>
      <c r="O17" s="14">
        <f>SQRT(POWER(O15-O8,2)+POWER(P15-P8,2))</f>
        <v>3.258473117707668</v>
      </c>
    </row>
    <row r="18" spans="11:15" x14ac:dyDescent="0.25">
      <c r="K18" s="1"/>
      <c r="L18" s="1"/>
      <c r="M18" s="1"/>
      <c r="N18" s="2" t="s">
        <v>16</v>
      </c>
      <c r="O18" s="7" t="str">
        <f>IF(O13&lt;=0,"C",IF(O16&gt;K8,"C","X"))</f>
        <v>X</v>
      </c>
    </row>
    <row r="19" spans="11:15" x14ac:dyDescent="0.25">
      <c r="N19" s="1"/>
      <c r="O19" s="1"/>
    </row>
    <row r="20" spans="11:15" x14ac:dyDescent="0.25">
      <c r="N20" s="1"/>
      <c r="O20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f2ac-62c7-44d6-abd7-1383af8796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8F051F1A7FA40B6E0D78DFA896E6F" ma:contentTypeVersion="16" ma:contentTypeDescription="Create a new document." ma:contentTypeScope="" ma:versionID="84ab51b2fdbd8a5d0e4e3d360ce79351">
  <xsd:schema xmlns:xsd="http://www.w3.org/2001/XMLSchema" xmlns:xs="http://www.w3.org/2001/XMLSchema" xmlns:p="http://schemas.microsoft.com/office/2006/metadata/properties" xmlns:ns3="d71ff2ac-62c7-44d6-abd7-1383af8796a8" xmlns:ns4="19621f95-9056-4b81-ab21-41233ae0d36d" targetNamespace="http://schemas.microsoft.com/office/2006/metadata/properties" ma:root="true" ma:fieldsID="09f79b92760fcbf60f9911539d38d740" ns3:_="" ns4:_="">
    <xsd:import namespace="d71ff2ac-62c7-44d6-abd7-1383af8796a8"/>
    <xsd:import namespace="19621f95-9056-4b81-ab21-41233ae0d36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f2ac-62c7-44d6-abd7-1383af8796a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21f95-9056-4b81-ab21-41233ae0d36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86925A-CD28-47DD-B237-268CF7A5A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616F7-58E4-47F8-895E-176DBA889A00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19621f95-9056-4b81-ab21-41233ae0d36d"/>
    <ds:schemaRef ds:uri="d71ff2ac-62c7-44d6-abd7-1383af8796a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121CB1-2062-496D-AED0-D5E6E7619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ff2ac-62c7-44d6-abd7-1383af8796a8"/>
    <ds:schemaRef ds:uri="19621f95-9056-4b81-ab21-41233ae0d3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Hide</vt:lpstr>
      <vt:lpstr>Protect</vt:lpstr>
      <vt:lpstr>Hide OLD</vt:lpstr>
      <vt:lpstr>Protect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Oisin Cawley</cp:lastModifiedBy>
  <dcterms:created xsi:type="dcterms:W3CDTF">2022-12-07T10:33:19Z</dcterms:created>
  <dcterms:modified xsi:type="dcterms:W3CDTF">2025-02-06T12:57:51Z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0x0101009908F051F1A7FA40B6E0D78DFA896E6F</vt:lpwstr>
  </property>
</Properties>
</file>